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Ex2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2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2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3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4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5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6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7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8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9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0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1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2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3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4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5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6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7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8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9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0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1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2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cchinggg/Desktop/"/>
    </mc:Choice>
  </mc:AlternateContent>
  <xr:revisionPtr revIDLastSave="0" documentId="8_{23AB1B32-E357-6142-B149-F959C725C8FE}" xr6:coauthVersionLast="47" xr6:coauthVersionMax="47" xr10:uidLastSave="{00000000-0000-0000-0000-000000000000}"/>
  <bookViews>
    <workbookView xWindow="0" yWindow="740" windowWidth="29400" windowHeight="18380" firstSheet="2" activeTab="9" xr2:uid="{00000000-000D-0000-FFFF-FFFF00000000}"/>
  </bookViews>
  <sheets>
    <sheet name="BS" sheetId="3" r:id="rId1"/>
    <sheet name="IS" sheetId="2" r:id="rId2"/>
    <sheet name="CF" sheetId="4" r:id="rId3"/>
    <sheet name="revenue" sheetId="5" r:id="rId4"/>
    <sheet name="joint ventures" sheetId="12" r:id="rId5"/>
    <sheet name="capital structure" sheetId="8" r:id="rId6"/>
    <sheet name="capex schedule" sheetId="9" r:id="rId7"/>
    <sheet name="FFO &amp; AFFO" sheetId="10" r:id="rId8"/>
    <sheet name="valuation + sa" sheetId="11" r:id="rId9"/>
    <sheet name="financial analysis" sheetId="13" r:id="rId10"/>
    <sheet name="graphs" sheetId="16" r:id="rId11"/>
  </sheets>
  <definedNames>
    <definedName name="_xlchart.v5.0" hidden="1">graphs!$P$1</definedName>
    <definedName name="_xlchart.v5.1" hidden="1">graphs!$P$2:$P$39</definedName>
    <definedName name="_xlchart.v5.10" hidden="1">graphs!$R$1</definedName>
    <definedName name="_xlchart.v5.11" hidden="1">graphs!$R$2:$R$39</definedName>
    <definedName name="_xlchart.v5.2" hidden="1">graphs!$Q$1</definedName>
    <definedName name="_xlchart.v5.3" hidden="1">graphs!$Q$2:$Q$39</definedName>
    <definedName name="_xlchart.v5.4" hidden="1">graphs!$R$1</definedName>
    <definedName name="_xlchart.v5.5" hidden="1">graphs!$R$2:$R$39</definedName>
    <definedName name="_xlchart.v5.6" hidden="1">graphs!$P$1</definedName>
    <definedName name="_xlchart.v5.7" hidden="1">graphs!$P$2:$P$39</definedName>
    <definedName name="_xlchart.v5.8" hidden="1">graphs!$Q$1</definedName>
    <definedName name="_xlchart.v5.9" hidden="1">graphs!$Q$2:$Q$39</definedName>
    <definedName name="solver_adj" localSheetId="5" hidden="1">'capital structure'!$B$93:$B$94</definedName>
    <definedName name="solver_cvg" localSheetId="5" hidden="1">0.0001</definedName>
    <definedName name="solver_drv" localSheetId="5" hidden="1">1</definedName>
    <definedName name="solver_eng" localSheetId="5" hidden="1">1</definedName>
    <definedName name="solver_est" localSheetId="5" hidden="1">1</definedName>
    <definedName name="solver_itr" localSheetId="5" hidden="1">2147483647</definedName>
    <definedName name="solver_mip" localSheetId="5" hidden="1">2147483647</definedName>
    <definedName name="solver_mni" localSheetId="5" hidden="1">30</definedName>
    <definedName name="solver_mrt" localSheetId="5" hidden="1">0.075</definedName>
    <definedName name="solver_msl" localSheetId="5" hidden="1">2</definedName>
    <definedName name="solver_neg" localSheetId="5" hidden="1">1</definedName>
    <definedName name="solver_nod" localSheetId="5" hidden="1">2147483647</definedName>
    <definedName name="solver_num" localSheetId="5" hidden="1">0</definedName>
    <definedName name="solver_nwt" localSheetId="5" hidden="1">1</definedName>
    <definedName name="solver_opt" localSheetId="5" hidden="1">'capital structure'!$B$95</definedName>
    <definedName name="solver_pre" localSheetId="5" hidden="1">0.000001</definedName>
    <definedName name="solver_rbv" localSheetId="5" hidden="1">1</definedName>
    <definedName name="solver_rlx" localSheetId="5" hidden="1">2</definedName>
    <definedName name="solver_rsd" localSheetId="5" hidden="1">0</definedName>
    <definedName name="solver_scl" localSheetId="5" hidden="1">1</definedName>
    <definedName name="solver_sho" localSheetId="5" hidden="1">2</definedName>
    <definedName name="solver_ssz" localSheetId="5" hidden="1">100</definedName>
    <definedName name="solver_tim" localSheetId="5" hidden="1">2147483647</definedName>
    <definedName name="solver_tol" localSheetId="5" hidden="1">0.01</definedName>
    <definedName name="solver_typ" localSheetId="5" hidden="1">3</definedName>
    <definedName name="solver_val" localSheetId="5" hidden="1">0</definedName>
    <definedName name="solver_ver" localSheetId="5" hidden="1">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7" i="11" l="1"/>
  <c r="D137" i="11"/>
  <c r="G138" i="16"/>
  <c r="C186" i="16"/>
  <c r="L6" i="5"/>
  <c r="B78" i="11"/>
  <c r="B76" i="11"/>
  <c r="J13" i="12"/>
  <c r="I13" i="12"/>
  <c r="I12" i="12"/>
  <c r="H13" i="12"/>
  <c r="C59" i="11"/>
  <c r="C51" i="11"/>
  <c r="F61" i="13"/>
  <c r="F47" i="13"/>
  <c r="F5" i="13"/>
  <c r="V43" i="3"/>
  <c r="U43" i="3"/>
  <c r="T43" i="3"/>
  <c r="S43" i="3"/>
  <c r="R43" i="3"/>
  <c r="Q43" i="3"/>
  <c r="P43" i="3"/>
  <c r="M43" i="3"/>
  <c r="O43" i="3"/>
  <c r="N43" i="3"/>
  <c r="C106" i="8"/>
  <c r="L6" i="8"/>
  <c r="N6" i="3"/>
  <c r="O6" i="3"/>
  <c r="P6" i="3"/>
  <c r="Q6" i="3"/>
  <c r="R6" i="3"/>
  <c r="S6" i="3"/>
  <c r="T6" i="3"/>
  <c r="U6" i="3"/>
  <c r="V6" i="3"/>
  <c r="M6" i="3"/>
  <c r="L5" i="3"/>
  <c r="M48" i="3"/>
  <c r="M46" i="3"/>
  <c r="M38" i="3"/>
  <c r="M34" i="3"/>
  <c r="M29" i="3"/>
  <c r="M28" i="3"/>
  <c r="M27" i="3"/>
  <c r="M25" i="3"/>
  <c r="M20" i="3"/>
  <c r="M19" i="3"/>
  <c r="M17" i="3"/>
  <c r="J3" i="12"/>
  <c r="J2" i="12"/>
  <c r="I5" i="12"/>
  <c r="I4" i="12"/>
  <c r="I3" i="12"/>
  <c r="I2" i="12"/>
  <c r="I7" i="12"/>
  <c r="J4" i="12"/>
  <c r="K4" i="12" s="1"/>
  <c r="L4" i="12" s="1"/>
  <c r="M4" i="12" s="1"/>
  <c r="N4" i="12" s="1"/>
  <c r="O4" i="12" s="1"/>
  <c r="P4" i="12" s="1"/>
  <c r="Q4" i="12" s="1"/>
  <c r="R4" i="12" s="1"/>
  <c r="H11" i="12"/>
  <c r="H10" i="12"/>
  <c r="H9" i="12"/>
  <c r="H8" i="12"/>
  <c r="H7" i="12"/>
  <c r="H5" i="12"/>
  <c r="G5" i="12"/>
  <c r="M16" i="3"/>
  <c r="M15" i="3"/>
  <c r="N67" i="3"/>
  <c r="O67" i="3"/>
  <c r="P67" i="3"/>
  <c r="Q67" i="3"/>
  <c r="R67" i="3"/>
  <c r="S67" i="3"/>
  <c r="T67" i="3"/>
  <c r="U67" i="3"/>
  <c r="V67" i="3"/>
  <c r="M67" i="3"/>
  <c r="N66" i="3"/>
  <c r="O66" i="3"/>
  <c r="P66" i="3"/>
  <c r="Q66" i="3"/>
  <c r="R66" i="3"/>
  <c r="S66" i="3"/>
  <c r="T66" i="3"/>
  <c r="U66" i="3"/>
  <c r="V66" i="3"/>
  <c r="M66" i="3"/>
  <c r="N65" i="3"/>
  <c r="M65" i="3"/>
  <c r="N64" i="3"/>
  <c r="O64" i="3"/>
  <c r="P64" i="3"/>
  <c r="Q64" i="3"/>
  <c r="R64" i="3"/>
  <c r="S64" i="3"/>
  <c r="T64" i="3"/>
  <c r="U64" i="3"/>
  <c r="V64" i="3"/>
  <c r="M64" i="3"/>
  <c r="N58" i="3"/>
  <c r="M59" i="3"/>
  <c r="N59" i="3"/>
  <c r="M58" i="3"/>
  <c r="M7" i="4"/>
  <c r="M15" i="2"/>
  <c r="M50" i="2"/>
  <c r="M46" i="2"/>
  <c r="L35" i="2"/>
  <c r="M19" i="2"/>
  <c r="H20" i="10"/>
  <c r="H19" i="10"/>
  <c r="N26" i="9"/>
  <c r="H5" i="10"/>
  <c r="G31" i="10"/>
  <c r="G4" i="10"/>
  <c r="G3" i="10"/>
  <c r="G30" i="10"/>
  <c r="G28" i="10"/>
  <c r="G20" i="10"/>
  <c r="G27" i="10"/>
  <c r="G26" i="10"/>
  <c r="G25" i="10"/>
  <c r="G24" i="10"/>
  <c r="G23" i="10"/>
  <c r="G22" i="10"/>
  <c r="G21" i="10"/>
  <c r="G19" i="10"/>
  <c r="G18" i="10"/>
  <c r="G17" i="10"/>
  <c r="G16" i="10"/>
  <c r="G15" i="10"/>
  <c r="G14" i="10"/>
  <c r="G13" i="10"/>
  <c r="G8" i="10"/>
  <c r="G11" i="10" s="1"/>
  <c r="G29" i="10" s="1"/>
  <c r="G5" i="10"/>
  <c r="F3" i="10"/>
  <c r="G7" i="10"/>
  <c r="G6" i="10"/>
  <c r="N7" i="9"/>
  <c r="Q14" i="9"/>
  <c r="R14" i="9"/>
  <c r="P14" i="9"/>
  <c r="O14" i="9"/>
  <c r="N14" i="9"/>
  <c r="M13" i="9"/>
  <c r="M14" i="9"/>
  <c r="L4" i="8"/>
  <c r="L30" i="9"/>
  <c r="L27" i="9"/>
  <c r="L26" i="9"/>
  <c r="L28" i="9" s="1"/>
  <c r="L20" i="9"/>
  <c r="K13" i="9"/>
  <c r="L6" i="9"/>
  <c r="L5" i="9"/>
  <c r="K11" i="9"/>
  <c r="L10" i="9"/>
  <c r="L4" i="9"/>
  <c r="L3" i="9"/>
  <c r="K3" i="9"/>
  <c r="S40" i="5"/>
  <c r="T40" i="5"/>
  <c r="U40" i="5"/>
  <c r="V40" i="5"/>
  <c r="S39" i="5"/>
  <c r="T39" i="5"/>
  <c r="U39" i="5"/>
  <c r="V39" i="5"/>
  <c r="S38" i="5"/>
  <c r="T38" i="5"/>
  <c r="U38" i="5"/>
  <c r="V38" i="5"/>
  <c r="R39" i="5"/>
  <c r="R40" i="5"/>
  <c r="R38" i="5"/>
  <c r="Q39" i="5"/>
  <c r="Q40" i="5"/>
  <c r="Q38" i="5"/>
  <c r="P39" i="5"/>
  <c r="P38" i="5"/>
  <c r="P40" i="5"/>
  <c r="O39" i="5"/>
  <c r="O40" i="5"/>
  <c r="O38" i="5"/>
  <c r="N38" i="5"/>
  <c r="N40" i="5"/>
  <c r="N39" i="5"/>
  <c r="M38" i="5"/>
  <c r="M14" i="5"/>
  <c r="N14" i="5" a="1"/>
  <c r="N14" i="5"/>
  <c r="L14" i="5"/>
  <c r="M16" i="5"/>
  <c r="L4" i="5"/>
  <c r="L67" i="3"/>
  <c r="L66" i="3"/>
  <c r="L65" i="3"/>
  <c r="L64" i="3"/>
  <c r="L59" i="3"/>
  <c r="L58" i="3"/>
  <c r="L56" i="3"/>
  <c r="L55" i="3"/>
  <c r="L52" i="3"/>
  <c r="L47" i="3"/>
  <c r="L45" i="3"/>
  <c r="L33" i="3"/>
  <c r="L40" i="3"/>
  <c r="M39" i="3"/>
  <c r="L38" i="3"/>
  <c r="L37" i="3"/>
  <c r="L36" i="3"/>
  <c r="L35" i="3"/>
  <c r="L34" i="3"/>
  <c r="L32" i="3"/>
  <c r="L31" i="3"/>
  <c r="L30" i="3"/>
  <c r="L29" i="3"/>
  <c r="L26" i="3"/>
  <c r="L28" i="3"/>
  <c r="L25" i="3"/>
  <c r="L24" i="3"/>
  <c r="L21" i="3"/>
  <c r="L18" i="3"/>
  <c r="L17" i="3"/>
  <c r="L16" i="3"/>
  <c r="L15" i="3"/>
  <c r="L14" i="3"/>
  <c r="L9" i="3"/>
  <c r="L8" i="3"/>
  <c r="L7" i="3"/>
  <c r="L3" i="3"/>
  <c r="K11" i="8"/>
  <c r="L20" i="2"/>
  <c r="L22" i="2"/>
  <c r="L19" i="2"/>
  <c r="L63" i="4"/>
  <c r="L62" i="4"/>
  <c r="L61" i="4"/>
  <c r="L57" i="4"/>
  <c r="L48" i="4"/>
  <c r="L46" i="4"/>
  <c r="L45" i="4"/>
  <c r="L44" i="4"/>
  <c r="L43" i="4"/>
  <c r="L42" i="4"/>
  <c r="L41" i="4"/>
  <c r="L39" i="4"/>
  <c r="L34" i="4"/>
  <c r="L30" i="4"/>
  <c r="L33" i="4"/>
  <c r="L28" i="4"/>
  <c r="L25" i="4"/>
  <c r="L24" i="4"/>
  <c r="L21" i="4"/>
  <c r="L17" i="4"/>
  <c r="L6" i="4"/>
  <c r="L5" i="4"/>
  <c r="K30" i="5"/>
  <c r="L40" i="5"/>
  <c r="L39" i="5"/>
  <c r="L38" i="5"/>
  <c r="G20" i="5"/>
  <c r="H20" i="5"/>
  <c r="I20" i="5"/>
  <c r="J20" i="5"/>
  <c r="K20" i="5"/>
  <c r="F20" i="5"/>
  <c r="L19" i="5"/>
  <c r="L13" i="5"/>
  <c r="L11" i="5"/>
  <c r="L3" i="5"/>
  <c r="L5" i="5" s="1"/>
  <c r="C105" i="8"/>
  <c r="K42" i="2"/>
  <c r="L36" i="2"/>
  <c r="L26" i="2"/>
  <c r="L29" i="2" s="1"/>
  <c r="L31" i="2" s="1"/>
  <c r="L33" i="2" s="1"/>
  <c r="L25" i="2"/>
  <c r="L24" i="2"/>
  <c r="L17" i="2"/>
  <c r="K14" i="2"/>
  <c r="L12" i="2"/>
  <c r="L11" i="2"/>
  <c r="L10" i="2"/>
  <c r="L15" i="2"/>
  <c r="L7" i="4" s="1"/>
  <c r="L6" i="2"/>
  <c r="L9" i="4" s="1"/>
  <c r="L5" i="2"/>
  <c r="F147" i="16"/>
  <c r="G147" i="16"/>
  <c r="H147" i="16"/>
  <c r="I147" i="16"/>
  <c r="E147" i="16"/>
  <c r="O100" i="16"/>
  <c r="P100" i="16"/>
  <c r="Q100" i="16"/>
  <c r="R100" i="16"/>
  <c r="AF17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F16" i="16"/>
  <c r="I117" i="11"/>
  <c r="J117" i="11" s="1"/>
  <c r="K117" i="11" s="1"/>
  <c r="H117" i="11"/>
  <c r="E117" i="11"/>
  <c r="D117" i="11" s="1"/>
  <c r="C117" i="11" s="1"/>
  <c r="F117" i="11"/>
  <c r="B124" i="11"/>
  <c r="B125" i="11" s="1"/>
  <c r="B126" i="11" s="1"/>
  <c r="B120" i="11"/>
  <c r="B119" i="11" s="1"/>
  <c r="B118" i="11" s="1"/>
  <c r="B121" i="11"/>
  <c r="B123" i="11"/>
  <c r="M25" i="5"/>
  <c r="B36" i="5"/>
  <c r="B112" i="11"/>
  <c r="B113" i="11" s="1"/>
  <c r="B114" i="11" s="1"/>
  <c r="B108" i="11"/>
  <c r="B107" i="11" s="1"/>
  <c r="B106" i="11" s="1"/>
  <c r="B109" i="11"/>
  <c r="B111" i="11"/>
  <c r="C145" i="11"/>
  <c r="C143" i="11"/>
  <c r="C144" i="11"/>
  <c r="C141" i="11"/>
  <c r="K13" i="12" l="1"/>
  <c r="L13" i="12" s="1"/>
  <c r="M13" i="12" s="1"/>
  <c r="N13" i="12" s="1"/>
  <c r="O13" i="12" s="1"/>
  <c r="P13" i="12" s="1"/>
  <c r="Q13" i="12" s="1"/>
  <c r="R13" i="12" s="1"/>
  <c r="I11" i="12"/>
  <c r="S14" i="9"/>
  <c r="L8" i="9"/>
  <c r="M8" i="9" s="1"/>
  <c r="L13" i="9"/>
  <c r="L11" i="9"/>
  <c r="L7" i="9"/>
  <c r="M7" i="9" s="1"/>
  <c r="M3" i="9"/>
  <c r="M26" i="9"/>
  <c r="L29" i="9"/>
  <c r="L7" i="5"/>
  <c r="L12" i="5"/>
  <c r="L21" i="5"/>
  <c r="L41" i="5"/>
  <c r="L22" i="5"/>
  <c r="M39" i="5"/>
  <c r="L23" i="5"/>
  <c r="M40" i="5"/>
  <c r="M47" i="5"/>
  <c r="L42" i="2"/>
  <c r="L4" i="2"/>
  <c r="L14" i="2"/>
  <c r="L8" i="4"/>
  <c r="B9" i="5"/>
  <c r="M9" i="5" s="1"/>
  <c r="M36" i="5"/>
  <c r="N25" i="5"/>
  <c r="M26" i="5"/>
  <c r="B80" i="11"/>
  <c r="F15" i="11"/>
  <c r="F16" i="11"/>
  <c r="F17" i="11"/>
  <c r="F18" i="11"/>
  <c r="E14" i="11"/>
  <c r="F14" i="11" s="1"/>
  <c r="G117" i="16"/>
  <c r="O105" i="16"/>
  <c r="O106" i="16"/>
  <c r="R99" i="16"/>
  <c r="Q99" i="16"/>
  <c r="P99" i="16"/>
  <c r="O99" i="16"/>
  <c r="G93" i="16"/>
  <c r="H93" i="16"/>
  <c r="I93" i="16"/>
  <c r="J93" i="16"/>
  <c r="K93" i="16"/>
  <c r="L93" i="16"/>
  <c r="G94" i="16"/>
  <c r="H94" i="16"/>
  <c r="I94" i="16"/>
  <c r="J94" i="16"/>
  <c r="K94" i="16"/>
  <c r="L94" i="16"/>
  <c r="H92" i="16"/>
  <c r="I92" i="16"/>
  <c r="J92" i="16"/>
  <c r="K92" i="16"/>
  <c r="L92" i="16"/>
  <c r="G92" i="16"/>
  <c r="T14" i="9" l="1"/>
  <c r="M11" i="9"/>
  <c r="L16" i="9"/>
  <c r="L18" i="9" s="1"/>
  <c r="L14" i="9"/>
  <c r="L31" i="5"/>
  <c r="M23" i="5"/>
  <c r="L30" i="5"/>
  <c r="M22" i="5"/>
  <c r="M41" i="5"/>
  <c r="L29" i="5"/>
  <c r="L33" i="5" s="1"/>
  <c r="M21" i="5"/>
  <c r="M29" i="5" s="1"/>
  <c r="L20" i="5"/>
  <c r="O25" i="5"/>
  <c r="M27" i="5"/>
  <c r="M30" i="5"/>
  <c r="N26" i="5"/>
  <c r="F20" i="11"/>
  <c r="B73" i="8"/>
  <c r="G11" i="9"/>
  <c r="C20" i="9"/>
  <c r="M15" i="9"/>
  <c r="N15" i="9" s="1"/>
  <c r="G48" i="2"/>
  <c r="I46" i="2"/>
  <c r="J46" i="2"/>
  <c r="K46" i="2"/>
  <c r="K47" i="2" s="1"/>
  <c r="H46" i="2"/>
  <c r="H47" i="2" s="1"/>
  <c r="I47" i="2"/>
  <c r="J47" i="2"/>
  <c r="U18" i="13"/>
  <c r="V18" i="13"/>
  <c r="W18" i="13"/>
  <c r="X18" i="13"/>
  <c r="T18" i="13"/>
  <c r="C67" i="3"/>
  <c r="D67" i="3"/>
  <c r="E67" i="3"/>
  <c r="F67" i="3"/>
  <c r="G67" i="3"/>
  <c r="H67" i="3"/>
  <c r="I67" i="3"/>
  <c r="J67" i="3"/>
  <c r="K67" i="3"/>
  <c r="B67" i="3"/>
  <c r="N16" i="5"/>
  <c r="O16" i="5" s="1"/>
  <c r="U14" i="9" l="1"/>
  <c r="V14" i="9" s="1"/>
  <c r="L8" i="5"/>
  <c r="M8" i="5" s="1"/>
  <c r="L35" i="5"/>
  <c r="M35" i="5" s="1"/>
  <c r="M43" i="5" s="1"/>
  <c r="P25" i="5"/>
  <c r="O26" i="5"/>
  <c r="N27" i="5"/>
  <c r="M31" i="5"/>
  <c r="O15" i="9"/>
  <c r="P16" i="5"/>
  <c r="J11" i="12"/>
  <c r="I7" i="10" s="1"/>
  <c r="Q25" i="5" l="1"/>
  <c r="P26" i="5"/>
  <c r="O27" i="5"/>
  <c r="P15" i="9"/>
  <c r="Q16" i="5"/>
  <c r="R16" i="5" s="1"/>
  <c r="K11" i="12"/>
  <c r="J7" i="10" s="1"/>
  <c r="R25" i="5" l="1"/>
  <c r="Q26" i="5"/>
  <c r="P27" i="5"/>
  <c r="Q15" i="9"/>
  <c r="S16" i="5"/>
  <c r="T16" i="5"/>
  <c r="U16" i="5"/>
  <c r="L11" i="12"/>
  <c r="K7" i="10" s="1"/>
  <c r="S25" i="5" l="1"/>
  <c r="R26" i="5"/>
  <c r="Q27" i="5"/>
  <c r="V16" i="5"/>
  <c r="R15" i="9"/>
  <c r="M11" i="12"/>
  <c r="L7" i="10" s="1"/>
  <c r="T25" i="5" l="1"/>
  <c r="S26" i="5"/>
  <c r="R27" i="5"/>
  <c r="S15" i="9"/>
  <c r="N11" i="12"/>
  <c r="M7" i="10" s="1"/>
  <c r="U25" i="5" l="1"/>
  <c r="T26" i="5"/>
  <c r="S27" i="5"/>
  <c r="T15" i="9"/>
  <c r="O11" i="12"/>
  <c r="N7" i="10" s="1"/>
  <c r="V25" i="5" l="1"/>
  <c r="U26" i="5"/>
  <c r="T27" i="5"/>
  <c r="U15" i="9"/>
  <c r="P11" i="12"/>
  <c r="O7" i="10" s="1"/>
  <c r="V26" i="5" l="1"/>
  <c r="U27" i="5"/>
  <c r="V15" i="9"/>
  <c r="R11" i="12"/>
  <c r="Q7" i="10" s="1"/>
  <c r="Q11" i="12"/>
  <c r="P7" i="10" s="1"/>
  <c r="V27" i="5" l="1"/>
  <c r="E105" i="8"/>
  <c r="F105" i="8"/>
  <c r="G105" i="8"/>
  <c r="H105" i="8"/>
  <c r="I105" i="8"/>
  <c r="J105" i="8"/>
  <c r="K105" i="8"/>
  <c r="L105" i="8"/>
  <c r="D73" i="8"/>
  <c r="E73" i="8"/>
  <c r="F73" i="8"/>
  <c r="G73" i="8"/>
  <c r="H73" i="8"/>
  <c r="I73" i="8"/>
  <c r="J73" i="8"/>
  <c r="K73" i="8"/>
  <c r="C72" i="13"/>
  <c r="D72" i="13"/>
  <c r="E72" i="13"/>
  <c r="F72" i="13"/>
  <c r="B72" i="13"/>
  <c r="H105" i="11"/>
  <c r="I105" i="11" s="1"/>
  <c r="J105" i="11" s="1"/>
  <c r="K105" i="11" s="1"/>
  <c r="F105" i="11"/>
  <c r="E105" i="11" s="1"/>
  <c r="D105" i="11" s="1"/>
  <c r="C105" i="11" s="1"/>
  <c r="F93" i="11"/>
  <c r="E93" i="11" s="1"/>
  <c r="D93" i="11" s="1"/>
  <c r="C93" i="11" s="1"/>
  <c r="H93" i="11" l="1"/>
  <c r="I93" i="11" s="1"/>
  <c r="J93" i="11" s="1"/>
  <c r="K93" i="11" s="1"/>
  <c r="C21" i="13" l="1"/>
  <c r="U10" i="13" s="1"/>
  <c r="B21" i="13"/>
  <c r="T10" i="13" s="1"/>
  <c r="C18" i="13"/>
  <c r="U9" i="13" s="1"/>
  <c r="B18" i="13"/>
  <c r="T9" i="13" s="1"/>
  <c r="B15" i="13"/>
  <c r="T8" i="13" s="1"/>
  <c r="C15" i="13"/>
  <c r="U8" i="13" s="1"/>
  <c r="B68" i="13"/>
  <c r="C68" i="13"/>
  <c r="D68" i="13"/>
  <c r="E68" i="13"/>
  <c r="F68" i="13"/>
  <c r="B70" i="13"/>
  <c r="C70" i="13"/>
  <c r="D70" i="13"/>
  <c r="E70" i="13"/>
  <c r="F70" i="13"/>
  <c r="B71" i="13"/>
  <c r="C71" i="13"/>
  <c r="D71" i="13"/>
  <c r="E71" i="13"/>
  <c r="F71" i="13"/>
  <c r="B74" i="13"/>
  <c r="C74" i="13"/>
  <c r="D74" i="13"/>
  <c r="E74" i="13"/>
  <c r="F74" i="13"/>
  <c r="B75" i="13"/>
  <c r="C75" i="13"/>
  <c r="D75" i="13"/>
  <c r="E75" i="13"/>
  <c r="F75" i="13"/>
  <c r="B62" i="13"/>
  <c r="C62" i="13"/>
  <c r="D62" i="13"/>
  <c r="E62" i="13"/>
  <c r="F62" i="13"/>
  <c r="B63" i="13"/>
  <c r="C63" i="13"/>
  <c r="D63" i="13"/>
  <c r="E63" i="13"/>
  <c r="F63" i="13"/>
  <c r="B64" i="13"/>
  <c r="C64" i="13"/>
  <c r="D64" i="13"/>
  <c r="E64" i="13"/>
  <c r="F64" i="13"/>
  <c r="B65" i="13"/>
  <c r="C65" i="13"/>
  <c r="D65" i="13"/>
  <c r="E65" i="13"/>
  <c r="F65" i="13"/>
  <c r="B66" i="13"/>
  <c r="C66" i="13"/>
  <c r="D66" i="13"/>
  <c r="E66" i="13"/>
  <c r="F66" i="13"/>
  <c r="C61" i="13"/>
  <c r="D61" i="13"/>
  <c r="E61" i="13"/>
  <c r="B61" i="13"/>
  <c r="C5" i="13"/>
  <c r="U5" i="13" s="1"/>
  <c r="D5" i="13"/>
  <c r="V5" i="13" s="1"/>
  <c r="E5" i="13"/>
  <c r="W5" i="13" s="1"/>
  <c r="X5" i="13"/>
  <c r="B5" i="13"/>
  <c r="T5" i="13" s="1"/>
  <c r="F134" i="16" l="1"/>
  <c r="E156" i="16"/>
  <c r="E150" i="16"/>
  <c r="G134" i="16"/>
  <c r="F156" i="16"/>
  <c r="F150" i="16"/>
  <c r="D7" i="12"/>
  <c r="C47" i="13"/>
  <c r="D47" i="13"/>
  <c r="E47" i="13"/>
  <c r="B47" i="13"/>
  <c r="N4" i="11"/>
  <c r="B31" i="10"/>
  <c r="B50" i="13" s="1"/>
  <c r="B53" i="13" s="1"/>
  <c r="C31" i="10"/>
  <c r="C50" i="13" s="1"/>
  <c r="C42" i="2"/>
  <c r="D42" i="2"/>
  <c r="E42" i="2"/>
  <c r="F42" i="2"/>
  <c r="F43" i="2" s="1"/>
  <c r="G42" i="2"/>
  <c r="H42" i="2"/>
  <c r="I42" i="2"/>
  <c r="J42" i="2"/>
  <c r="B42" i="2"/>
  <c r="D9" i="12"/>
  <c r="E9" i="12"/>
  <c r="F9" i="12"/>
  <c r="G9" i="12"/>
  <c r="I9" i="12"/>
  <c r="J9" i="12"/>
  <c r="K9" i="12"/>
  <c r="L9" i="12"/>
  <c r="M9" i="12"/>
  <c r="N9" i="12"/>
  <c r="O9" i="12"/>
  <c r="P9" i="12"/>
  <c r="Q9" i="12"/>
  <c r="R9" i="12"/>
  <c r="E7" i="12"/>
  <c r="F7" i="12"/>
  <c r="G7" i="12"/>
  <c r="E8" i="12"/>
  <c r="F8" i="12"/>
  <c r="G8" i="12"/>
  <c r="D8" i="12"/>
  <c r="D10" i="12" s="1"/>
  <c r="G74" i="8"/>
  <c r="B55" i="8"/>
  <c r="F19" i="3"/>
  <c r="G19" i="3"/>
  <c r="K3" i="12"/>
  <c r="L3" i="12" s="1"/>
  <c r="M3" i="12" s="1"/>
  <c r="N3" i="12" s="1"/>
  <c r="O3" i="12" s="1"/>
  <c r="P3" i="12" s="1"/>
  <c r="Q3" i="12" s="1"/>
  <c r="R3" i="12" s="1"/>
  <c r="R8" i="12" s="1"/>
  <c r="E5" i="12"/>
  <c r="I19" i="3" s="1"/>
  <c r="I20" i="3" s="1"/>
  <c r="F5" i="12"/>
  <c r="J19" i="3" s="1"/>
  <c r="J20" i="3" s="1"/>
  <c r="K19" i="3"/>
  <c r="K20" i="3" s="1"/>
  <c r="D5" i="12"/>
  <c r="H19" i="3" s="1"/>
  <c r="H20" i="3" s="1"/>
  <c r="D69" i="4"/>
  <c r="E69" i="4"/>
  <c r="F69" i="4"/>
  <c r="G69" i="4"/>
  <c r="H69" i="4"/>
  <c r="I69" i="4"/>
  <c r="J69" i="4"/>
  <c r="K69" i="4"/>
  <c r="C69" i="4"/>
  <c r="N36" i="5"/>
  <c r="O36" i="5" s="1"/>
  <c r="D71" i="8"/>
  <c r="E71" i="8"/>
  <c r="D66" i="8"/>
  <c r="E70" i="8" s="1"/>
  <c r="C70" i="8"/>
  <c r="C71" i="8" s="1"/>
  <c r="B70" i="8"/>
  <c r="B71" i="8" s="1"/>
  <c r="C66" i="8"/>
  <c r="D70" i="8" s="1"/>
  <c r="B6" i="8"/>
  <c r="G13" i="9"/>
  <c r="E146" i="16" s="1"/>
  <c r="C12" i="5"/>
  <c r="D12" i="5"/>
  <c r="E12" i="5"/>
  <c r="F12" i="5"/>
  <c r="G12" i="5"/>
  <c r="H12" i="5"/>
  <c r="I12" i="5"/>
  <c r="J12" i="5"/>
  <c r="K12" i="5"/>
  <c r="B12" i="5"/>
  <c r="L38" i="11"/>
  <c r="N9" i="5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14" i="8"/>
  <c r="B25" i="11"/>
  <c r="B26" i="11" s="1"/>
  <c r="F25" i="11" s="1"/>
  <c r="D18" i="11"/>
  <c r="C38" i="11"/>
  <c r="D38" i="11"/>
  <c r="E38" i="11"/>
  <c r="F38" i="11"/>
  <c r="G38" i="11"/>
  <c r="H38" i="11"/>
  <c r="I38" i="11"/>
  <c r="J38" i="11"/>
  <c r="K38" i="11"/>
  <c r="B38" i="11"/>
  <c r="E10" i="12" l="1"/>
  <c r="L20" i="3"/>
  <c r="L19" i="3" s="1"/>
  <c r="M12" i="5"/>
  <c r="O9" i="5"/>
  <c r="P9" i="5" s="1"/>
  <c r="Q9" i="5" s="1"/>
  <c r="R9" i="5" s="1"/>
  <c r="S9" i="5" s="1"/>
  <c r="T9" i="5" s="1"/>
  <c r="U9" i="5" s="1"/>
  <c r="V9" i="5" s="1"/>
  <c r="N8" i="5"/>
  <c r="P36" i="5"/>
  <c r="Q36" i="5" s="1"/>
  <c r="R36" i="5" s="1"/>
  <c r="S36" i="5" s="1"/>
  <c r="T36" i="5" s="1"/>
  <c r="U36" i="5" s="1"/>
  <c r="V36" i="5" s="1"/>
  <c r="N35" i="5"/>
  <c r="O35" i="5" s="1"/>
  <c r="G16" i="9"/>
  <c r="H155" i="16" s="1"/>
  <c r="M69" i="4"/>
  <c r="M29" i="4" s="1"/>
  <c r="E48" i="13"/>
  <c r="D56" i="13"/>
  <c r="V19" i="13" s="1"/>
  <c r="G167" i="16" s="1"/>
  <c r="E56" i="13"/>
  <c r="W19" i="13" s="1"/>
  <c r="H167" i="16" s="1"/>
  <c r="C56" i="13"/>
  <c r="U19" i="13" s="1"/>
  <c r="F167" i="16" s="1"/>
  <c r="B56" i="13"/>
  <c r="T19" i="13" s="1"/>
  <c r="E167" i="16" s="1"/>
  <c r="F56" i="13"/>
  <c r="X19" i="13" s="1"/>
  <c r="I167" i="16" s="1"/>
  <c r="E43" i="2"/>
  <c r="D43" i="2"/>
  <c r="E11" i="13"/>
  <c r="W7" i="13" s="1"/>
  <c r="E8" i="13"/>
  <c r="J43" i="2"/>
  <c r="C8" i="13"/>
  <c r="C11" i="13"/>
  <c r="U7" i="13" s="1"/>
  <c r="H43" i="2"/>
  <c r="D8" i="13"/>
  <c r="G151" i="16" s="1"/>
  <c r="D11" i="13"/>
  <c r="V7" i="13" s="1"/>
  <c r="I43" i="2"/>
  <c r="B8" i="13"/>
  <c r="G43" i="2"/>
  <c r="B11" i="13"/>
  <c r="T7" i="13" s="1"/>
  <c r="C43" i="2"/>
  <c r="F11" i="13"/>
  <c r="F8" i="13"/>
  <c r="I151" i="16" s="1"/>
  <c r="K43" i="2"/>
  <c r="G10" i="12"/>
  <c r="F10" i="12"/>
  <c r="K8" i="12"/>
  <c r="O8" i="12"/>
  <c r="J8" i="12"/>
  <c r="Q8" i="12"/>
  <c r="I8" i="12"/>
  <c r="I10" i="12"/>
  <c r="L8" i="12"/>
  <c r="P8" i="12"/>
  <c r="M8" i="12"/>
  <c r="N8" i="12"/>
  <c r="B97" i="11"/>
  <c r="B96" i="11" s="1"/>
  <c r="B95" i="11" s="1"/>
  <c r="B94" i="11" s="1"/>
  <c r="B99" i="11"/>
  <c r="B100" i="11" s="1"/>
  <c r="B101" i="11" s="1"/>
  <c r="B102" i="11" s="1"/>
  <c r="D48" i="13"/>
  <c r="C51" i="13"/>
  <c r="C53" i="13"/>
  <c r="C54" i="13" s="1"/>
  <c r="F48" i="13"/>
  <c r="C19" i="13"/>
  <c r="C48" i="13"/>
  <c r="N20" i="3"/>
  <c r="O20" i="3" s="1"/>
  <c r="P20" i="3" s="1"/>
  <c r="Q20" i="3" s="1"/>
  <c r="R20" i="3" s="1"/>
  <c r="M18" i="3"/>
  <c r="J7" i="12"/>
  <c r="J10" i="12" s="1"/>
  <c r="N12" i="5"/>
  <c r="O12" i="5" s="1"/>
  <c r="P12" i="5" s="1"/>
  <c r="M56" i="4"/>
  <c r="D15" i="11"/>
  <c r="D16" i="11"/>
  <c r="D17" i="11"/>
  <c r="D20" i="11" s="1"/>
  <c r="D14" i="11"/>
  <c r="C52" i="3"/>
  <c r="D52" i="3"/>
  <c r="E52" i="3"/>
  <c r="F52" i="3"/>
  <c r="G52" i="3"/>
  <c r="H52" i="3"/>
  <c r="I52" i="3"/>
  <c r="J52" i="3"/>
  <c r="K52" i="3"/>
  <c r="B52" i="3"/>
  <c r="O46" i="4"/>
  <c r="P46" i="4"/>
  <c r="O34" i="4"/>
  <c r="P34" i="4"/>
  <c r="Q34" i="4"/>
  <c r="R34" i="4"/>
  <c r="S34" i="4"/>
  <c r="T34" i="4"/>
  <c r="U34" i="4"/>
  <c r="V34" i="4"/>
  <c r="N34" i="4"/>
  <c r="N46" i="4"/>
  <c r="M46" i="4"/>
  <c r="N29" i="3"/>
  <c r="O29" i="3"/>
  <c r="P29" i="3"/>
  <c r="Q29" i="3"/>
  <c r="R29" i="3"/>
  <c r="S29" i="3"/>
  <c r="T29" i="3"/>
  <c r="U29" i="3"/>
  <c r="V29" i="3"/>
  <c r="N48" i="3"/>
  <c r="O48" i="3" s="1"/>
  <c r="P48" i="3" s="1"/>
  <c r="Q48" i="3" s="1"/>
  <c r="R48" i="3" s="1"/>
  <c r="S48" i="3" s="1"/>
  <c r="T48" i="3" s="1"/>
  <c r="U48" i="3" s="1"/>
  <c r="V48" i="3" s="1"/>
  <c r="M34" i="4"/>
  <c r="D22" i="10"/>
  <c r="E22" i="10"/>
  <c r="F22" i="10"/>
  <c r="D19" i="10"/>
  <c r="E19" i="10"/>
  <c r="F19" i="10"/>
  <c r="D17" i="10"/>
  <c r="E17" i="10"/>
  <c r="F17" i="10"/>
  <c r="E3" i="10"/>
  <c r="B3" i="10"/>
  <c r="C3" i="10"/>
  <c r="B5" i="10"/>
  <c r="C5" i="10"/>
  <c r="D5" i="10"/>
  <c r="E5" i="10"/>
  <c r="F5" i="10"/>
  <c r="D3" i="10"/>
  <c r="B106" i="8"/>
  <c r="C104" i="8" s="1"/>
  <c r="N46" i="3"/>
  <c r="O46" i="3" s="1"/>
  <c r="P46" i="3" s="1"/>
  <c r="Q46" i="3" s="1"/>
  <c r="R46" i="3" s="1"/>
  <c r="S46" i="3" s="1"/>
  <c r="T46" i="3" s="1"/>
  <c r="U46" i="3" s="1"/>
  <c r="V46" i="3" s="1"/>
  <c r="N39" i="3"/>
  <c r="O39" i="3" s="1"/>
  <c r="P39" i="3" s="1"/>
  <c r="Q39" i="3" s="1"/>
  <c r="R39" i="3" s="1"/>
  <c r="S39" i="3" s="1"/>
  <c r="T39" i="3" s="1"/>
  <c r="U39" i="3" s="1"/>
  <c r="V39" i="3" s="1"/>
  <c r="N38" i="3"/>
  <c r="O38" i="3" s="1"/>
  <c r="P38" i="3" s="1"/>
  <c r="Q38" i="3" s="1"/>
  <c r="R38" i="3" s="1"/>
  <c r="S38" i="3" s="1"/>
  <c r="T38" i="3" s="1"/>
  <c r="U38" i="3" s="1"/>
  <c r="V38" i="3" s="1"/>
  <c r="N34" i="3"/>
  <c r="O34" i="3" s="1"/>
  <c r="P34" i="3" s="1"/>
  <c r="Q34" i="3" s="1"/>
  <c r="R34" i="3" s="1"/>
  <c r="S34" i="3" s="1"/>
  <c r="T34" i="3" s="1"/>
  <c r="U34" i="3" s="1"/>
  <c r="C56" i="3"/>
  <c r="C64" i="3" s="1"/>
  <c r="D56" i="3"/>
  <c r="D66" i="3" s="1"/>
  <c r="E56" i="3"/>
  <c r="E66" i="3" s="1"/>
  <c r="F56" i="3"/>
  <c r="F64" i="3" s="1"/>
  <c r="G56" i="3"/>
  <c r="G64" i="3" s="1"/>
  <c r="H56" i="3"/>
  <c r="H66" i="3" s="1"/>
  <c r="I56" i="3"/>
  <c r="I66" i="3" s="1"/>
  <c r="J56" i="3"/>
  <c r="J66" i="3" s="1"/>
  <c r="K56" i="3"/>
  <c r="K66" i="3" s="1"/>
  <c r="B56" i="3"/>
  <c r="B66" i="3" s="1"/>
  <c r="H2" i="12" l="1"/>
  <c r="H3" i="12"/>
  <c r="H4" i="12"/>
  <c r="N69" i="4"/>
  <c r="O69" i="4" s="1"/>
  <c r="P69" i="4" s="1"/>
  <c r="Q69" i="4" s="1"/>
  <c r="R69" i="4" s="1"/>
  <c r="S69" i="4" s="1"/>
  <c r="T69" i="4" s="1"/>
  <c r="U69" i="4" s="1"/>
  <c r="V69" i="4" s="1"/>
  <c r="W6" i="13"/>
  <c r="H151" i="16"/>
  <c r="U6" i="13"/>
  <c r="F151" i="16"/>
  <c r="T6" i="13"/>
  <c r="E151" i="16"/>
  <c r="D9" i="13"/>
  <c r="V6" i="13"/>
  <c r="E13" i="13"/>
  <c r="D13" i="13"/>
  <c r="F13" i="13"/>
  <c r="X7" i="13"/>
  <c r="F9" i="13"/>
  <c r="X6" i="13"/>
  <c r="C13" i="13"/>
  <c r="E9" i="13"/>
  <c r="C9" i="13"/>
  <c r="C26" i="11"/>
  <c r="L39" i="11" s="1"/>
  <c r="K64" i="3"/>
  <c r="C16" i="13"/>
  <c r="I64" i="3"/>
  <c r="E8" i="10"/>
  <c r="F8" i="10"/>
  <c r="K2" i="12"/>
  <c r="K7" i="12" s="1"/>
  <c r="K10" i="12" s="1"/>
  <c r="J5" i="12"/>
  <c r="N19" i="3" s="1"/>
  <c r="N18" i="3" s="1"/>
  <c r="J64" i="3"/>
  <c r="Q12" i="5"/>
  <c r="H64" i="3"/>
  <c r="V34" i="3"/>
  <c r="D8" i="10"/>
  <c r="G66" i="3"/>
  <c r="F66" i="3"/>
  <c r="C66" i="3"/>
  <c r="E64" i="3"/>
  <c r="D64" i="3"/>
  <c r="E11" i="10" l="1"/>
  <c r="E15" i="13"/>
  <c r="W8" i="13" s="1"/>
  <c r="E18" i="13"/>
  <c r="W9" i="13" s="1"/>
  <c r="D11" i="10"/>
  <c r="D18" i="13"/>
  <c r="D15" i="13"/>
  <c r="F11" i="10"/>
  <c r="F15" i="13"/>
  <c r="X8" i="13" s="1"/>
  <c r="F18" i="13"/>
  <c r="F39" i="11"/>
  <c r="H39" i="11"/>
  <c r="D39" i="11"/>
  <c r="E39" i="11"/>
  <c r="C39" i="11"/>
  <c r="B39" i="11"/>
  <c r="C52" i="11" s="1"/>
  <c r="K39" i="11"/>
  <c r="J39" i="11"/>
  <c r="I39" i="11"/>
  <c r="G39" i="11"/>
  <c r="L2" i="12"/>
  <c r="L7" i="12" s="1"/>
  <c r="L10" i="12" s="1"/>
  <c r="K5" i="12"/>
  <c r="O19" i="3" s="1"/>
  <c r="O18" i="3" s="1"/>
  <c r="R12" i="5"/>
  <c r="S12" i="5" s="1"/>
  <c r="F19" i="13" l="1"/>
  <c r="X9" i="13"/>
  <c r="D19" i="13"/>
  <c r="V9" i="13"/>
  <c r="D16" i="13"/>
  <c r="V8" i="13"/>
  <c r="E19" i="13"/>
  <c r="M2" i="12"/>
  <c r="M7" i="12" s="1"/>
  <c r="M10" i="12" s="1"/>
  <c r="L5" i="12"/>
  <c r="P19" i="3" s="1"/>
  <c r="P18" i="3" s="1"/>
  <c r="T12" i="5"/>
  <c r="C65" i="3"/>
  <c r="D65" i="3"/>
  <c r="E65" i="3"/>
  <c r="F65" i="3"/>
  <c r="G65" i="3"/>
  <c r="H65" i="3"/>
  <c r="I65" i="3"/>
  <c r="J65" i="3"/>
  <c r="K65" i="3"/>
  <c r="B65" i="3"/>
  <c r="C54" i="2"/>
  <c r="D54" i="2"/>
  <c r="E54" i="2"/>
  <c r="F54" i="2"/>
  <c r="G54" i="2"/>
  <c r="H54" i="2"/>
  <c r="I54" i="2"/>
  <c r="J54" i="2"/>
  <c r="K54" i="2"/>
  <c r="M54" i="2" s="1"/>
  <c r="N54" i="2" s="1"/>
  <c r="O54" i="2" s="1"/>
  <c r="P54" i="2" s="1"/>
  <c r="Q54" i="2" s="1"/>
  <c r="R54" i="2" s="1"/>
  <c r="S54" i="2" s="1"/>
  <c r="T54" i="2" s="1"/>
  <c r="U54" i="2" s="1"/>
  <c r="V54" i="2" s="1"/>
  <c r="B54" i="2"/>
  <c r="C53" i="2"/>
  <c r="D53" i="2"/>
  <c r="E53" i="2"/>
  <c r="F53" i="2"/>
  <c r="G53" i="2"/>
  <c r="H53" i="2"/>
  <c r="I53" i="2"/>
  <c r="J53" i="2"/>
  <c r="K53" i="2"/>
  <c r="B53" i="2"/>
  <c r="C14" i="2"/>
  <c r="B14" i="2"/>
  <c r="D14" i="2"/>
  <c r="E14" i="2"/>
  <c r="F14" i="2"/>
  <c r="G14" i="2"/>
  <c r="B40" i="13" s="1"/>
  <c r="T16" i="13" s="1"/>
  <c r="E163" i="16" s="1"/>
  <c r="H14" i="2"/>
  <c r="I14" i="2"/>
  <c r="J14" i="2"/>
  <c r="C4" i="8"/>
  <c r="D4" i="8"/>
  <c r="E4" i="8"/>
  <c r="F4" i="8"/>
  <c r="G4" i="8"/>
  <c r="H4" i="8"/>
  <c r="I4" i="8"/>
  <c r="J4" i="8"/>
  <c r="K4" i="8"/>
  <c r="B4" i="8"/>
  <c r="N27" i="3"/>
  <c r="C9" i="8"/>
  <c r="D9" i="8"/>
  <c r="E9" i="8"/>
  <c r="F9" i="8"/>
  <c r="G9" i="8"/>
  <c r="H9" i="8"/>
  <c r="I9" i="8"/>
  <c r="J9" i="8"/>
  <c r="K9" i="8"/>
  <c r="B9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27" i="8"/>
  <c r="K66" i="8"/>
  <c r="U6" i="8" s="1"/>
  <c r="V30" i="3" s="1"/>
  <c r="C10" i="8"/>
  <c r="D10" i="8"/>
  <c r="E10" i="8"/>
  <c r="F10" i="8"/>
  <c r="G10" i="8"/>
  <c r="H10" i="8"/>
  <c r="I10" i="8"/>
  <c r="J10" i="8"/>
  <c r="K10" i="8"/>
  <c r="L10" i="8" s="1"/>
  <c r="B10" i="8"/>
  <c r="C5" i="8"/>
  <c r="D5" i="8"/>
  <c r="E5" i="8"/>
  <c r="F5" i="8"/>
  <c r="G5" i="8"/>
  <c r="H5" i="8"/>
  <c r="I5" i="8"/>
  <c r="J5" i="8"/>
  <c r="K5" i="8"/>
  <c r="B5" i="8"/>
  <c r="C6" i="8"/>
  <c r="D6" i="8"/>
  <c r="E6" i="8"/>
  <c r="F6" i="8"/>
  <c r="G6" i="8"/>
  <c r="H6" i="8"/>
  <c r="I6" i="8"/>
  <c r="J6" i="8"/>
  <c r="K6" i="8"/>
  <c r="C11" i="8"/>
  <c r="D11" i="8"/>
  <c r="E11" i="8"/>
  <c r="F11" i="8"/>
  <c r="G11" i="8"/>
  <c r="H11" i="8"/>
  <c r="I11" i="8"/>
  <c r="J11" i="8"/>
  <c r="B68" i="8"/>
  <c r="B11" i="8"/>
  <c r="C55" i="3"/>
  <c r="C59" i="3" s="1"/>
  <c r="D55" i="3"/>
  <c r="D59" i="3" s="1"/>
  <c r="E55" i="3"/>
  <c r="E59" i="3" s="1"/>
  <c r="F55" i="3"/>
  <c r="F59" i="3" s="1"/>
  <c r="G55" i="3"/>
  <c r="G59" i="3" s="1"/>
  <c r="H55" i="3"/>
  <c r="H59" i="3" s="1"/>
  <c r="I55" i="3"/>
  <c r="I59" i="3" s="1"/>
  <c r="J55" i="3"/>
  <c r="J59" i="3" s="1"/>
  <c r="K55" i="3"/>
  <c r="K59" i="3" s="1"/>
  <c r="B55" i="3"/>
  <c r="B59" i="3" s="1"/>
  <c r="J66" i="8"/>
  <c r="K70" i="8" s="1"/>
  <c r="K71" i="8" s="1"/>
  <c r="I66" i="8"/>
  <c r="J70" i="8" s="1"/>
  <c r="J71" i="8" s="1"/>
  <c r="H66" i="8"/>
  <c r="I70" i="8" s="1"/>
  <c r="I71" i="8" s="1"/>
  <c r="G66" i="8"/>
  <c r="H70" i="8" s="1"/>
  <c r="H71" i="8" s="1"/>
  <c r="F66" i="8"/>
  <c r="G70" i="8" s="1"/>
  <c r="G71" i="8" s="1"/>
  <c r="E66" i="8"/>
  <c r="F70" i="8" s="1"/>
  <c r="F71" i="8" s="1"/>
  <c r="N6" i="8"/>
  <c r="O30" i="3" s="1"/>
  <c r="M6" i="8"/>
  <c r="N30" i="3" s="1"/>
  <c r="M30" i="3"/>
  <c r="K30" i="9"/>
  <c r="K27" i="9"/>
  <c r="F20" i="10" s="1"/>
  <c r="F29" i="10" s="1"/>
  <c r="D26" i="9"/>
  <c r="C30" i="9" s="1"/>
  <c r="E26" i="9"/>
  <c r="D30" i="9" s="1"/>
  <c r="F26" i="9"/>
  <c r="E30" i="9" s="1"/>
  <c r="G26" i="9"/>
  <c r="F30" i="9" s="1"/>
  <c r="H26" i="9"/>
  <c r="G30" i="9" s="1"/>
  <c r="I26" i="9"/>
  <c r="H30" i="9" s="1"/>
  <c r="J26" i="9"/>
  <c r="I30" i="9" s="1"/>
  <c r="K26" i="9"/>
  <c r="J30" i="9" s="1"/>
  <c r="C26" i="9"/>
  <c r="B30" i="9" s="1"/>
  <c r="C27" i="9"/>
  <c r="N16" i="3"/>
  <c r="O16" i="3" s="1"/>
  <c r="P16" i="3" s="1"/>
  <c r="Q16" i="3" s="1"/>
  <c r="R16" i="3" s="1"/>
  <c r="S16" i="3" s="1"/>
  <c r="T16" i="3" s="1"/>
  <c r="U16" i="3" s="1"/>
  <c r="V16" i="3" s="1"/>
  <c r="N15" i="3"/>
  <c r="O15" i="3" s="1"/>
  <c r="P15" i="3" s="1"/>
  <c r="Q15" i="3" s="1"/>
  <c r="R15" i="3" s="1"/>
  <c r="S15" i="3" s="1"/>
  <c r="T15" i="3" s="1"/>
  <c r="U15" i="3" s="1"/>
  <c r="V15" i="3" s="1"/>
  <c r="K29" i="9" l="1"/>
  <c r="N25" i="3"/>
  <c r="O25" i="3" s="1"/>
  <c r="P25" i="3" s="1"/>
  <c r="Q25" i="3" s="1"/>
  <c r="R25" i="3" s="1"/>
  <c r="S25" i="3" s="1"/>
  <c r="T25" i="3" s="1"/>
  <c r="U25" i="3" s="1"/>
  <c r="V25" i="3" s="1"/>
  <c r="F40" i="13"/>
  <c r="X16" i="13" s="1"/>
  <c r="I163" i="16" s="1"/>
  <c r="C40" i="13"/>
  <c r="U16" i="13" s="1"/>
  <c r="F163" i="16" s="1"/>
  <c r="D40" i="13"/>
  <c r="V16" i="13" s="1"/>
  <c r="G163" i="16" s="1"/>
  <c r="E40" i="13"/>
  <c r="W16" i="13" s="1"/>
  <c r="H163" i="16" s="1"/>
  <c r="F31" i="10"/>
  <c r="F50" i="13" s="1"/>
  <c r="F21" i="13"/>
  <c r="X10" i="13" s="1"/>
  <c r="S20" i="3"/>
  <c r="N2" i="12"/>
  <c r="N7" i="12" s="1"/>
  <c r="N10" i="12" s="1"/>
  <c r="M5" i="12"/>
  <c r="Q19" i="3" s="1"/>
  <c r="Q18" i="3" s="1"/>
  <c r="Q53" i="2"/>
  <c r="B72" i="8"/>
  <c r="K38" i="8"/>
  <c r="M37" i="8"/>
  <c r="L36" i="8"/>
  <c r="M35" i="8"/>
  <c r="L34" i="8"/>
  <c r="L33" i="8"/>
  <c r="Q51" i="8"/>
  <c r="M50" i="8"/>
  <c r="L49" i="8"/>
  <c r="R48" i="8"/>
  <c r="M47" i="8"/>
  <c r="M46" i="8"/>
  <c r="L32" i="8"/>
  <c r="L31" i="8"/>
  <c r="L30" i="8"/>
  <c r="S44" i="8"/>
  <c r="O6" i="8"/>
  <c r="P30" i="3" s="1"/>
  <c r="Q46" i="4"/>
  <c r="O43" i="8"/>
  <c r="K29" i="8"/>
  <c r="K28" i="8"/>
  <c r="L41" i="8"/>
  <c r="Q40" i="8"/>
  <c r="T6" i="8"/>
  <c r="U30" i="3" s="1"/>
  <c r="V46" i="4"/>
  <c r="O45" i="8"/>
  <c r="P6" i="8"/>
  <c r="Q30" i="3" s="1"/>
  <c r="R46" i="4"/>
  <c r="R42" i="8"/>
  <c r="Q6" i="8"/>
  <c r="R30" i="3" s="1"/>
  <c r="S46" i="4"/>
  <c r="R6" i="8"/>
  <c r="S30" i="3" s="1"/>
  <c r="T46" i="4"/>
  <c r="O54" i="8"/>
  <c r="S6" i="8"/>
  <c r="T30" i="3" s="1"/>
  <c r="U46" i="4"/>
  <c r="L53" i="8"/>
  <c r="K39" i="8"/>
  <c r="U12" i="5"/>
  <c r="V12" i="5" s="1"/>
  <c r="O27" i="3"/>
  <c r="C28" i="9"/>
  <c r="M53" i="2"/>
  <c r="V53" i="2"/>
  <c r="S53" i="2"/>
  <c r="P53" i="2"/>
  <c r="U53" i="2"/>
  <c r="O53" i="2"/>
  <c r="N53" i="2"/>
  <c r="T53" i="2"/>
  <c r="R53" i="2"/>
  <c r="M10" i="8"/>
  <c r="C84" i="8" s="1"/>
  <c r="M36" i="3"/>
  <c r="Q65" i="3"/>
  <c r="V65" i="3"/>
  <c r="U65" i="3"/>
  <c r="T65" i="3"/>
  <c r="S65" i="3"/>
  <c r="R65" i="3"/>
  <c r="P65" i="3"/>
  <c r="O65" i="3"/>
  <c r="B84" i="8"/>
  <c r="Q48" i="8"/>
  <c r="K45" i="8"/>
  <c r="K44" i="8"/>
  <c r="K43" i="8"/>
  <c r="L43" i="8"/>
  <c r="M40" i="8"/>
  <c r="L40" i="8"/>
  <c r="K36" i="8"/>
  <c r="L7" i="8"/>
  <c r="O39" i="8"/>
  <c r="O38" i="8"/>
  <c r="K52" i="8"/>
  <c r="P39" i="8"/>
  <c r="K50" i="8"/>
  <c r="P48" i="8"/>
  <c r="L47" i="8"/>
  <c r="K35" i="8"/>
  <c r="R46" i="8"/>
  <c r="K33" i="8"/>
  <c r="Q46" i="8"/>
  <c r="N45" i="8"/>
  <c r="K30" i="8"/>
  <c r="P44" i="8"/>
  <c r="K48" i="8"/>
  <c r="R53" i="8"/>
  <c r="O44" i="8"/>
  <c r="O48" i="8"/>
  <c r="S46" i="8"/>
  <c r="K34" i="8"/>
  <c r="K32" i="8"/>
  <c r="P46" i="8"/>
  <c r="K31" i="8"/>
  <c r="T45" i="8"/>
  <c r="M45" i="8"/>
  <c r="T46" i="8"/>
  <c r="K49" i="8"/>
  <c r="S53" i="8"/>
  <c r="K47" i="8"/>
  <c r="Q53" i="8"/>
  <c r="N43" i="8"/>
  <c r="K46" i="8"/>
  <c r="M43" i="8"/>
  <c r="P53" i="8"/>
  <c r="N39" i="8"/>
  <c r="T52" i="8"/>
  <c r="M39" i="8"/>
  <c r="S52" i="8"/>
  <c r="Q42" i="8"/>
  <c r="L39" i="8"/>
  <c r="R52" i="8"/>
  <c r="P42" i="8"/>
  <c r="N38" i="8"/>
  <c r="Q52" i="8"/>
  <c r="O42" i="8"/>
  <c r="M38" i="8"/>
  <c r="T54" i="8"/>
  <c r="P52" i="8"/>
  <c r="N42" i="8"/>
  <c r="L38" i="8"/>
  <c r="N54" i="8"/>
  <c r="O52" i="8"/>
  <c r="M42" i="8"/>
  <c r="K42" i="8"/>
  <c r="M54" i="8"/>
  <c r="N52" i="8"/>
  <c r="L42" i="8"/>
  <c r="K12" i="8"/>
  <c r="K40" i="8"/>
  <c r="L54" i="8"/>
  <c r="M52" i="8"/>
  <c r="L45" i="8"/>
  <c r="P40" i="8"/>
  <c r="L52" i="8"/>
  <c r="R44" i="8"/>
  <c r="O40" i="8"/>
  <c r="M32" i="8"/>
  <c r="T53" i="8"/>
  <c r="L50" i="8"/>
  <c r="Q44" i="8"/>
  <c r="N40" i="8"/>
  <c r="M33" i="8"/>
  <c r="L9" i="8"/>
  <c r="M26" i="3"/>
  <c r="M4" i="8"/>
  <c r="O51" i="8"/>
  <c r="L51" i="8"/>
  <c r="R47" i="8"/>
  <c r="L37" i="8"/>
  <c r="M36" i="8"/>
  <c r="T49" i="8"/>
  <c r="Q49" i="8"/>
  <c r="L48" i="8"/>
  <c r="N36" i="8"/>
  <c r="P49" i="8"/>
  <c r="S47" i="8"/>
  <c r="N49" i="8"/>
  <c r="K41" i="8"/>
  <c r="S54" i="8"/>
  <c r="O53" i="8"/>
  <c r="Q50" i="8"/>
  <c r="M49" i="8"/>
  <c r="Q47" i="8"/>
  <c r="S45" i="8"/>
  <c r="L44" i="8"/>
  <c r="P41" i="8"/>
  <c r="S49" i="8"/>
  <c r="R49" i="8"/>
  <c r="N35" i="8"/>
  <c r="M34" i="8"/>
  <c r="M44" i="8"/>
  <c r="N51" i="8"/>
  <c r="M51" i="8"/>
  <c r="N34" i="8"/>
  <c r="M48" i="8"/>
  <c r="L35" i="8"/>
  <c r="T47" i="8"/>
  <c r="O37" i="8"/>
  <c r="S50" i="8"/>
  <c r="N44" i="8"/>
  <c r="L46" i="8"/>
  <c r="P54" i="8"/>
  <c r="R51" i="8"/>
  <c r="N50" i="8"/>
  <c r="S48" i="8"/>
  <c r="P45" i="8"/>
  <c r="P43" i="8"/>
  <c r="M41" i="8"/>
  <c r="N37" i="8"/>
  <c r="S43" i="8"/>
  <c r="P51" i="8"/>
  <c r="N48" i="8"/>
  <c r="O46" i="8"/>
  <c r="T50" i="8"/>
  <c r="N46" i="8"/>
  <c r="O49" i="8"/>
  <c r="R50" i="8"/>
  <c r="K54" i="8"/>
  <c r="R54" i="8"/>
  <c r="N53" i="8"/>
  <c r="T51" i="8"/>
  <c r="P50" i="8"/>
  <c r="P47" i="8"/>
  <c r="R45" i="8"/>
  <c r="R43" i="8"/>
  <c r="O41" i="8"/>
  <c r="Q41" i="8"/>
  <c r="K53" i="8"/>
  <c r="Q54" i="8"/>
  <c r="M53" i="8"/>
  <c r="S51" i="8"/>
  <c r="O50" i="8"/>
  <c r="T48" i="8"/>
  <c r="O47" i="8"/>
  <c r="Q45" i="8"/>
  <c r="Q43" i="8"/>
  <c r="N41" i="8"/>
  <c r="N47" i="8"/>
  <c r="K51" i="8"/>
  <c r="K37" i="8"/>
  <c r="J12" i="8"/>
  <c r="B7" i="8"/>
  <c r="B12" i="8"/>
  <c r="E7" i="8"/>
  <c r="D7" i="8"/>
  <c r="C12" i="8"/>
  <c r="I12" i="8"/>
  <c r="H12" i="8"/>
  <c r="G12" i="8"/>
  <c r="F12" i="8"/>
  <c r="E12" i="8"/>
  <c r="J7" i="8"/>
  <c r="K7" i="8"/>
  <c r="I7" i="8"/>
  <c r="H7" i="8"/>
  <c r="G7" i="8"/>
  <c r="C7" i="8"/>
  <c r="D12" i="8"/>
  <c r="F7" i="8"/>
  <c r="K28" i="9"/>
  <c r="J134" i="16" l="1"/>
  <c r="I150" i="16"/>
  <c r="I156" i="16"/>
  <c r="D41" i="13"/>
  <c r="E41" i="13"/>
  <c r="C41" i="13"/>
  <c r="F41" i="13"/>
  <c r="F53" i="13"/>
  <c r="T20" i="3"/>
  <c r="O2" i="12"/>
  <c r="O7" i="12" s="1"/>
  <c r="O10" i="12" s="1"/>
  <c r="N5" i="12"/>
  <c r="R19" i="3" s="1"/>
  <c r="R18" i="3" s="1"/>
  <c r="N4" i="8"/>
  <c r="N28" i="3"/>
  <c r="N26" i="3" s="1"/>
  <c r="N10" i="8"/>
  <c r="N36" i="3"/>
  <c r="P27" i="3"/>
  <c r="M35" i="3"/>
  <c r="B82" i="8"/>
  <c r="K55" i="8"/>
  <c r="B78" i="8" s="1"/>
  <c r="T55" i="8"/>
  <c r="K78" i="8" s="1"/>
  <c r="S55" i="8"/>
  <c r="J78" i="8" s="1"/>
  <c r="Q55" i="8"/>
  <c r="H78" i="8" s="1"/>
  <c r="M55" i="8"/>
  <c r="D78" i="8" s="1"/>
  <c r="M9" i="8"/>
  <c r="N35" i="3" s="1"/>
  <c r="P55" i="8"/>
  <c r="G78" i="8" s="1"/>
  <c r="R55" i="8"/>
  <c r="I78" i="8" s="1"/>
  <c r="L55" i="8"/>
  <c r="C78" i="8" s="1"/>
  <c r="M7" i="8"/>
  <c r="O55" i="8"/>
  <c r="F78" i="8" s="1"/>
  <c r="N55" i="8"/>
  <c r="E78" i="8" s="1"/>
  <c r="D58" i="3"/>
  <c r="E58" i="3"/>
  <c r="F58" i="3"/>
  <c r="G58" i="3"/>
  <c r="H58" i="3"/>
  <c r="I58" i="3"/>
  <c r="J58" i="3"/>
  <c r="K58" i="3"/>
  <c r="C58" i="3"/>
  <c r="C29" i="9"/>
  <c r="D27" i="9"/>
  <c r="D28" i="9" s="1"/>
  <c r="E27" i="9"/>
  <c r="E28" i="9" s="1"/>
  <c r="F27" i="9"/>
  <c r="G27" i="9"/>
  <c r="H27" i="9"/>
  <c r="I27" i="9"/>
  <c r="D20" i="10" s="1"/>
  <c r="D29" i="10" s="1"/>
  <c r="J27" i="9"/>
  <c r="E20" i="10" s="1"/>
  <c r="E29" i="10" s="1"/>
  <c r="G55" i="8"/>
  <c r="C23" i="8"/>
  <c r="B23" i="8"/>
  <c r="M20" i="5"/>
  <c r="G38" i="5"/>
  <c r="H38" i="5"/>
  <c r="G39" i="5"/>
  <c r="H39" i="5"/>
  <c r="G40" i="5"/>
  <c r="H40" i="5"/>
  <c r="I38" i="5"/>
  <c r="J38" i="5"/>
  <c r="I39" i="5"/>
  <c r="J39" i="5"/>
  <c r="I40" i="5"/>
  <c r="J40" i="5"/>
  <c r="K40" i="5"/>
  <c r="K39" i="5"/>
  <c r="K38" i="5"/>
  <c r="F29" i="5"/>
  <c r="G29" i="5"/>
  <c r="H29" i="5"/>
  <c r="I29" i="5"/>
  <c r="J29" i="5"/>
  <c r="F30" i="5"/>
  <c r="G30" i="5"/>
  <c r="H30" i="5"/>
  <c r="I30" i="5"/>
  <c r="J30" i="5"/>
  <c r="F31" i="5"/>
  <c r="G31" i="5"/>
  <c r="H31" i="5"/>
  <c r="I31" i="5"/>
  <c r="J31" i="5"/>
  <c r="N41" i="5"/>
  <c r="K31" i="5"/>
  <c r="K29" i="5"/>
  <c r="K33" i="5" s="1"/>
  <c r="K35" i="5" s="1"/>
  <c r="C18" i="8"/>
  <c r="D18" i="8"/>
  <c r="E18" i="8"/>
  <c r="F18" i="8"/>
  <c r="G18" i="8"/>
  <c r="H18" i="8"/>
  <c r="I18" i="8"/>
  <c r="J18" i="8"/>
  <c r="K18" i="8"/>
  <c r="B18" i="8"/>
  <c r="J4" i="9"/>
  <c r="J7" i="9" s="1"/>
  <c r="D20" i="9"/>
  <c r="E20" i="9"/>
  <c r="F20" i="9"/>
  <c r="G20" i="9"/>
  <c r="H20" i="9"/>
  <c r="I20" i="9"/>
  <c r="J20" i="9"/>
  <c r="K20" i="9"/>
  <c r="B20" i="9"/>
  <c r="C13" i="9"/>
  <c r="C16" i="9" s="1"/>
  <c r="D13" i="9"/>
  <c r="D16" i="9" s="1"/>
  <c r="E155" i="16" s="1"/>
  <c r="E13" i="9"/>
  <c r="E16" i="9" s="1"/>
  <c r="F155" i="16" s="1"/>
  <c r="F13" i="9"/>
  <c r="F16" i="9" s="1"/>
  <c r="G155" i="16" s="1"/>
  <c r="H13" i="9"/>
  <c r="F146" i="16" s="1"/>
  <c r="I13" i="9"/>
  <c r="G146" i="16" s="1"/>
  <c r="J13" i="9"/>
  <c r="H146" i="16" s="1"/>
  <c r="I146" i="16"/>
  <c r="B13" i="9"/>
  <c r="B16" i="9" s="1"/>
  <c r="C15" i="2"/>
  <c r="D15" i="2"/>
  <c r="E15" i="2"/>
  <c r="F15" i="2"/>
  <c r="G15" i="2"/>
  <c r="B43" i="13" s="1"/>
  <c r="T15" i="13" s="1"/>
  <c r="E162" i="16" s="1"/>
  <c r="H15" i="2"/>
  <c r="C43" i="13" s="1"/>
  <c r="U15" i="13" s="1"/>
  <c r="F162" i="16" s="1"/>
  <c r="I15" i="2"/>
  <c r="D43" i="13" s="1"/>
  <c r="V15" i="13" s="1"/>
  <c r="G162" i="16" s="1"/>
  <c r="J15" i="2"/>
  <c r="E43" i="13" s="1"/>
  <c r="W15" i="13" s="1"/>
  <c r="H162" i="16" s="1"/>
  <c r="K15" i="2"/>
  <c r="F43" i="13" s="1"/>
  <c r="X15" i="13" s="1"/>
  <c r="I162" i="16" s="1"/>
  <c r="B15" i="2"/>
  <c r="C11" i="9"/>
  <c r="D11" i="9"/>
  <c r="E11" i="9"/>
  <c r="F11" i="9"/>
  <c r="H11" i="9"/>
  <c r="I11" i="9"/>
  <c r="J11" i="9"/>
  <c r="B11" i="9"/>
  <c r="D4" i="9"/>
  <c r="E4" i="9"/>
  <c r="F4" i="9"/>
  <c r="F7" i="9" s="1"/>
  <c r="G4" i="9"/>
  <c r="G7" i="9" s="1"/>
  <c r="H4" i="9"/>
  <c r="H7" i="9" s="1"/>
  <c r="I4" i="9"/>
  <c r="I7" i="9" s="1"/>
  <c r="K4" i="9"/>
  <c r="K7" i="9" s="1"/>
  <c r="C4" i="9"/>
  <c r="D3" i="9"/>
  <c r="E3" i="9"/>
  <c r="F3" i="9"/>
  <c r="G3" i="9"/>
  <c r="H3" i="9"/>
  <c r="I3" i="9"/>
  <c r="J3" i="9"/>
  <c r="C3" i="9"/>
  <c r="D23" i="8"/>
  <c r="E23" i="8"/>
  <c r="F23" i="8"/>
  <c r="G23" i="8"/>
  <c r="H23" i="8"/>
  <c r="I23" i="8"/>
  <c r="J23" i="8"/>
  <c r="K23" i="8"/>
  <c r="N11" i="9" l="1"/>
  <c r="N21" i="5"/>
  <c r="N29" i="5" s="1"/>
  <c r="H117" i="16"/>
  <c r="M92" i="16"/>
  <c r="M93" i="16"/>
  <c r="M94" i="16"/>
  <c r="J16" i="9"/>
  <c r="K155" i="16" s="1"/>
  <c r="K16" i="9"/>
  <c r="L155" i="16" s="1"/>
  <c r="I16" i="9"/>
  <c r="J155" i="16" s="1"/>
  <c r="H16" i="9"/>
  <c r="I155" i="16" s="1"/>
  <c r="C18" i="9"/>
  <c r="D44" i="13"/>
  <c r="C44" i="13"/>
  <c r="E44" i="13"/>
  <c r="E31" i="10"/>
  <c r="E50" i="13" s="1"/>
  <c r="E21" i="13"/>
  <c r="W10" i="13" s="1"/>
  <c r="D31" i="10"/>
  <c r="D50" i="13" s="1"/>
  <c r="D21" i="13"/>
  <c r="V10" i="13" s="1"/>
  <c r="F44" i="13"/>
  <c r="U20" i="3"/>
  <c r="P2" i="12"/>
  <c r="P7" i="12" s="1"/>
  <c r="P10" i="12" s="1"/>
  <c r="O5" i="12"/>
  <c r="S19" i="3" s="1"/>
  <c r="S18" i="3" s="1"/>
  <c r="B137" i="8"/>
  <c r="B114" i="8"/>
  <c r="B115" i="8"/>
  <c r="B57" i="8"/>
  <c r="B124" i="8"/>
  <c r="B117" i="8"/>
  <c r="B127" i="8"/>
  <c r="B120" i="8"/>
  <c r="B133" i="8"/>
  <c r="B132" i="8"/>
  <c r="B128" i="8"/>
  <c r="B118" i="8"/>
  <c r="B123" i="8"/>
  <c r="B136" i="8"/>
  <c r="B116" i="8"/>
  <c r="B126" i="8"/>
  <c r="B140" i="8"/>
  <c r="B129" i="8"/>
  <c r="B122" i="8"/>
  <c r="B135" i="8"/>
  <c r="B130" i="8"/>
  <c r="B121" i="8"/>
  <c r="B134" i="8"/>
  <c r="B131" i="8"/>
  <c r="B139" i="8"/>
  <c r="B119" i="8"/>
  <c r="B125" i="8"/>
  <c r="B138" i="8"/>
  <c r="I31" i="10"/>
  <c r="J31" i="10" s="1"/>
  <c r="K31" i="10" s="1"/>
  <c r="L31" i="10" s="1"/>
  <c r="M31" i="10" s="1"/>
  <c r="N31" i="10" s="1"/>
  <c r="O31" i="10" s="1"/>
  <c r="P31" i="10" s="1"/>
  <c r="Q31" i="10" s="1"/>
  <c r="O4" i="8"/>
  <c r="O28" i="3"/>
  <c r="O26" i="3" s="1"/>
  <c r="N7" i="8"/>
  <c r="Q27" i="3"/>
  <c r="O10" i="8"/>
  <c r="O36" i="3"/>
  <c r="D84" i="8"/>
  <c r="O59" i="3"/>
  <c r="N9" i="8"/>
  <c r="O9" i="8" s="1"/>
  <c r="C82" i="8"/>
  <c r="D29" i="9"/>
  <c r="C14" i="8"/>
  <c r="I14" i="8"/>
  <c r="E29" i="9"/>
  <c r="I29" i="9"/>
  <c r="I28" i="9"/>
  <c r="H29" i="9"/>
  <c r="H28" i="9"/>
  <c r="J29" i="9"/>
  <c r="J28" i="9"/>
  <c r="G29" i="9"/>
  <c r="G28" i="9"/>
  <c r="M28" i="9" s="1"/>
  <c r="F29" i="9"/>
  <c r="F28" i="9"/>
  <c r="K14" i="8"/>
  <c r="J14" i="8"/>
  <c r="H14" i="8"/>
  <c r="K41" i="5"/>
  <c r="I41" i="5"/>
  <c r="J41" i="5"/>
  <c r="G33" i="5"/>
  <c r="H41" i="5"/>
  <c r="J33" i="5"/>
  <c r="I33" i="5"/>
  <c r="H33" i="5"/>
  <c r="G41" i="5"/>
  <c r="G88" i="16" s="1"/>
  <c r="N23" i="5"/>
  <c r="N22" i="5"/>
  <c r="G14" i="8"/>
  <c r="F14" i="8"/>
  <c r="E14" i="8"/>
  <c r="D14" i="8"/>
  <c r="B14" i="8"/>
  <c r="G8" i="9"/>
  <c r="I8" i="9"/>
  <c r="D8" i="9"/>
  <c r="E8" i="9"/>
  <c r="F8" i="9"/>
  <c r="K8" i="9"/>
  <c r="C8" i="9"/>
  <c r="H8" i="9"/>
  <c r="J8" i="9"/>
  <c r="K18" i="9"/>
  <c r="N8" i="9" l="1"/>
  <c r="M27" i="9"/>
  <c r="M30" i="9" s="1"/>
  <c r="N28" i="9"/>
  <c r="O28" i="9"/>
  <c r="O11" i="9"/>
  <c r="N93" i="16"/>
  <c r="N30" i="5"/>
  <c r="N94" i="16"/>
  <c r="N31" i="5"/>
  <c r="M33" i="5"/>
  <c r="M19" i="5" s="1"/>
  <c r="K8" i="5"/>
  <c r="H14" i="9"/>
  <c r="H88" i="16"/>
  <c r="J14" i="9"/>
  <c r="J88" i="16"/>
  <c r="I14" i="9"/>
  <c r="I88" i="16"/>
  <c r="K14" i="9"/>
  <c r="K88" i="16"/>
  <c r="N20" i="5"/>
  <c r="I117" i="16"/>
  <c r="N92" i="16"/>
  <c r="H134" i="16"/>
  <c r="G156" i="16"/>
  <c r="G150" i="16"/>
  <c r="I134" i="16"/>
  <c r="H156" i="16"/>
  <c r="H150" i="16"/>
  <c r="D53" i="13"/>
  <c r="D54" i="13" s="1"/>
  <c r="D51" i="13"/>
  <c r="E51" i="13"/>
  <c r="E53" i="13"/>
  <c r="F51" i="13"/>
  <c r="D31" i="13"/>
  <c r="D37" i="13"/>
  <c r="B31" i="13"/>
  <c r="B37" i="13"/>
  <c r="C31" i="13"/>
  <c r="C37" i="13"/>
  <c r="E37" i="13"/>
  <c r="E31" i="13"/>
  <c r="K19" i="8"/>
  <c r="F37" i="13"/>
  <c r="F31" i="13"/>
  <c r="V20" i="3"/>
  <c r="Q2" i="12"/>
  <c r="Q7" i="12" s="1"/>
  <c r="Q10" i="12" s="1"/>
  <c r="P5" i="12"/>
  <c r="T19" i="3" s="1"/>
  <c r="T18" i="3" s="1"/>
  <c r="A141" i="8"/>
  <c r="D82" i="8"/>
  <c r="O35" i="3"/>
  <c r="E82" i="8"/>
  <c r="P35" i="3"/>
  <c r="P10" i="8"/>
  <c r="P36" i="3"/>
  <c r="E84" i="8"/>
  <c r="R27" i="3"/>
  <c r="P4" i="8"/>
  <c r="P28" i="3"/>
  <c r="P26" i="3" s="1"/>
  <c r="O7" i="8"/>
  <c r="O7" i="9"/>
  <c r="P7" i="9" s="1"/>
  <c r="Q7" i="9" s="1"/>
  <c r="R7" i="9" s="1"/>
  <c r="S7" i="9" s="1"/>
  <c r="T7" i="9" s="1"/>
  <c r="U7" i="9" s="1"/>
  <c r="V7" i="9" s="1"/>
  <c r="P59" i="3"/>
  <c r="H19" i="8"/>
  <c r="C34" i="13" s="1"/>
  <c r="U14" i="13" s="1"/>
  <c r="H16" i="8"/>
  <c r="J19" i="8"/>
  <c r="E34" i="13" s="1"/>
  <c r="W14" i="13" s="1"/>
  <c r="J16" i="8"/>
  <c r="F19" i="8"/>
  <c r="F16" i="8"/>
  <c r="G8" i="8"/>
  <c r="G16" i="8"/>
  <c r="B19" i="8"/>
  <c r="B16" i="8"/>
  <c r="I19" i="8"/>
  <c r="D34" i="13" s="1"/>
  <c r="I16" i="8"/>
  <c r="K16" i="8"/>
  <c r="E19" i="8"/>
  <c r="E16" i="8"/>
  <c r="C19" i="8"/>
  <c r="C16" i="8"/>
  <c r="D19" i="8"/>
  <c r="D16" i="8"/>
  <c r="P9" i="8"/>
  <c r="I13" i="8"/>
  <c r="C13" i="8"/>
  <c r="C8" i="8"/>
  <c r="I8" i="8"/>
  <c r="D18" i="9"/>
  <c r="E18" i="9"/>
  <c r="F18" i="9"/>
  <c r="H18" i="9"/>
  <c r="I18" i="9"/>
  <c r="J18" i="9"/>
  <c r="G18" i="9"/>
  <c r="F8" i="8"/>
  <c r="K13" i="8"/>
  <c r="K8" i="8"/>
  <c r="J13" i="8"/>
  <c r="H8" i="8"/>
  <c r="H13" i="8"/>
  <c r="J8" i="8"/>
  <c r="E13" i="8"/>
  <c r="E8" i="8"/>
  <c r="F13" i="8"/>
  <c r="I35" i="5"/>
  <c r="I8" i="5"/>
  <c r="J35" i="5"/>
  <c r="J8" i="5"/>
  <c r="H35" i="5"/>
  <c r="H8" i="5"/>
  <c r="G35" i="5"/>
  <c r="G8" i="5"/>
  <c r="O23" i="5"/>
  <c r="O41" i="5"/>
  <c r="O22" i="5"/>
  <c r="O21" i="5"/>
  <c r="O29" i="5" s="1"/>
  <c r="D8" i="8"/>
  <c r="G13" i="8"/>
  <c r="G19" i="8"/>
  <c r="B34" i="13" s="1"/>
  <c r="T14" i="13" s="1"/>
  <c r="D13" i="8"/>
  <c r="B13" i="8"/>
  <c r="B8" i="8"/>
  <c r="N33" i="5" l="1"/>
  <c r="N6" i="5" s="1"/>
  <c r="M6" i="5"/>
  <c r="P11" i="9"/>
  <c r="P28" i="9"/>
  <c r="O93" i="16"/>
  <c r="O30" i="5"/>
  <c r="O94" i="16"/>
  <c r="O31" i="5"/>
  <c r="O8" i="5"/>
  <c r="P8" i="5" s="1"/>
  <c r="Q8" i="5" s="1"/>
  <c r="R8" i="5" s="1"/>
  <c r="S8" i="5" s="1"/>
  <c r="T8" i="5" s="1"/>
  <c r="U8" i="5" s="1"/>
  <c r="V8" i="5" s="1"/>
  <c r="M8" i="4"/>
  <c r="G118" i="16"/>
  <c r="O20" i="5"/>
  <c r="J117" i="16"/>
  <c r="O92" i="16"/>
  <c r="I135" i="16"/>
  <c r="H161" i="16"/>
  <c r="G135" i="16"/>
  <c r="F161" i="16"/>
  <c r="F38" i="13"/>
  <c r="F135" i="16"/>
  <c r="E161" i="16"/>
  <c r="D35" i="13"/>
  <c r="V14" i="13"/>
  <c r="M4" i="9"/>
  <c r="M5" i="9" s="1"/>
  <c r="O8" i="9"/>
  <c r="P8" i="9" s="1"/>
  <c r="Q8" i="9" s="1"/>
  <c r="R8" i="9" s="1"/>
  <c r="S8" i="9" s="1"/>
  <c r="T8" i="9" s="1"/>
  <c r="U8" i="9" s="1"/>
  <c r="V8" i="9" s="1"/>
  <c r="F32" i="13"/>
  <c r="E32" i="13"/>
  <c r="C32" i="13"/>
  <c r="E54" i="13"/>
  <c r="F54" i="13"/>
  <c r="E38" i="13"/>
  <c r="C38" i="13"/>
  <c r="F34" i="13"/>
  <c r="C35" i="13"/>
  <c r="D38" i="13"/>
  <c r="E35" i="13"/>
  <c r="D32" i="13"/>
  <c r="R2" i="12"/>
  <c r="Q5" i="12"/>
  <c r="U19" i="3" s="1"/>
  <c r="U18" i="3" s="1"/>
  <c r="H118" i="16"/>
  <c r="S27" i="3"/>
  <c r="F82" i="8"/>
  <c r="Q35" i="3"/>
  <c r="Q10" i="8"/>
  <c r="Q36" i="3"/>
  <c r="F84" i="8"/>
  <c r="Q4" i="8"/>
  <c r="Q28" i="3"/>
  <c r="Q26" i="3" s="1"/>
  <c r="P7" i="8"/>
  <c r="O58" i="3"/>
  <c r="Q59" i="3"/>
  <c r="Q9" i="8"/>
  <c r="P23" i="5"/>
  <c r="P21" i="5"/>
  <c r="P29" i="5" s="1"/>
  <c r="Q28" i="9" l="1"/>
  <c r="Q11" i="9"/>
  <c r="P94" i="16"/>
  <c r="P31" i="5"/>
  <c r="K117" i="16"/>
  <c r="P92" i="16"/>
  <c r="H135" i="16"/>
  <c r="G161" i="16"/>
  <c r="F35" i="13"/>
  <c r="X14" i="13"/>
  <c r="R5" i="12"/>
  <c r="V19" i="3" s="1"/>
  <c r="V18" i="3" s="1"/>
  <c r="R7" i="12"/>
  <c r="R10" i="12" s="1"/>
  <c r="M4" i="5"/>
  <c r="M10" i="9" s="1"/>
  <c r="B74" i="11" s="1"/>
  <c r="O33" i="5"/>
  <c r="O6" i="5" s="1"/>
  <c r="G82" i="8"/>
  <c r="R35" i="3"/>
  <c r="R28" i="3"/>
  <c r="R26" i="3" s="1"/>
  <c r="R4" i="8"/>
  <c r="Q7" i="8"/>
  <c r="T27" i="3"/>
  <c r="R10" i="8"/>
  <c r="R36" i="3"/>
  <c r="G84" i="8"/>
  <c r="M6" i="4"/>
  <c r="M6" i="9"/>
  <c r="R59" i="3"/>
  <c r="P58" i="3"/>
  <c r="R9" i="8"/>
  <c r="N27" i="9"/>
  <c r="Q21" i="5"/>
  <c r="Q29" i="5" s="1"/>
  <c r="Q23" i="5"/>
  <c r="H22" i="10" l="1"/>
  <c r="R11" i="9"/>
  <c r="R28" i="9"/>
  <c r="S28" i="9"/>
  <c r="Q94" i="16"/>
  <c r="Q31" i="5"/>
  <c r="M11" i="5"/>
  <c r="M10" i="5"/>
  <c r="I118" i="16"/>
  <c r="N43" i="5"/>
  <c r="N4" i="5" s="1"/>
  <c r="L117" i="16"/>
  <c r="Q92" i="16"/>
  <c r="N13" i="9"/>
  <c r="M88" i="16" s="1"/>
  <c r="L88" i="16"/>
  <c r="J146" i="16"/>
  <c r="M37" i="4"/>
  <c r="M27" i="4" s="1"/>
  <c r="J135" i="16"/>
  <c r="I161" i="16"/>
  <c r="M13" i="5"/>
  <c r="J118" i="16"/>
  <c r="U27" i="3"/>
  <c r="S10" i="8"/>
  <c r="S36" i="3"/>
  <c r="H84" i="8"/>
  <c r="H82" i="8"/>
  <c r="S35" i="3"/>
  <c r="S28" i="3"/>
  <c r="S26" i="3" s="1"/>
  <c r="R7" i="8"/>
  <c r="S4" i="8"/>
  <c r="N30" i="9"/>
  <c r="N8" i="4"/>
  <c r="I20" i="10"/>
  <c r="Q58" i="3"/>
  <c r="S59" i="3"/>
  <c r="S9" i="8"/>
  <c r="R23" i="5"/>
  <c r="R31" i="5" s="1"/>
  <c r="R21" i="5"/>
  <c r="R29" i="5" s="1"/>
  <c r="T28" i="9" l="1"/>
  <c r="U28" i="9" s="1"/>
  <c r="V28" i="9" s="1"/>
  <c r="S11" i="9"/>
  <c r="M3" i="5"/>
  <c r="O13" i="9"/>
  <c r="N88" i="16" s="1"/>
  <c r="N10" i="5"/>
  <c r="N13" i="5"/>
  <c r="P35" i="5"/>
  <c r="K118" i="16" s="1"/>
  <c r="O43" i="5"/>
  <c r="O4" i="5" s="1"/>
  <c r="I82" i="8"/>
  <c r="T35" i="3"/>
  <c r="T10" i="8"/>
  <c r="T36" i="3"/>
  <c r="I84" i="8"/>
  <c r="V27" i="3"/>
  <c r="T28" i="3"/>
  <c r="T26" i="3" s="1"/>
  <c r="T4" i="8"/>
  <c r="S7" i="8"/>
  <c r="O26" i="9"/>
  <c r="O27" i="9" s="1"/>
  <c r="N17" i="3"/>
  <c r="T59" i="3"/>
  <c r="R58" i="3"/>
  <c r="T9" i="8"/>
  <c r="S21" i="5"/>
  <c r="S29" i="5" s="1"/>
  <c r="S23" i="5"/>
  <c r="S31" i="5" s="1"/>
  <c r="M3" i="2" l="1"/>
  <c r="G5" i="13" s="1"/>
  <c r="G27" i="13"/>
  <c r="T11" i="9"/>
  <c r="O10" i="5"/>
  <c r="O13" i="5"/>
  <c r="Q35" i="5"/>
  <c r="L118" i="16" s="1"/>
  <c r="J82" i="8"/>
  <c r="U35" i="3"/>
  <c r="U28" i="3"/>
  <c r="U26" i="3" s="1"/>
  <c r="U4" i="8"/>
  <c r="T7" i="8"/>
  <c r="U10" i="8"/>
  <c r="U36" i="3"/>
  <c r="J84" i="8"/>
  <c r="O30" i="9"/>
  <c r="J20" i="10"/>
  <c r="O8" i="4"/>
  <c r="S58" i="3"/>
  <c r="U59" i="3"/>
  <c r="U9" i="8"/>
  <c r="T23" i="5"/>
  <c r="T31" i="5" s="1"/>
  <c r="T21" i="5"/>
  <c r="T29" i="5" s="1"/>
  <c r="C22" i="8"/>
  <c r="D22" i="8"/>
  <c r="E22" i="8"/>
  <c r="F22" i="8"/>
  <c r="G22" i="8"/>
  <c r="H22" i="8"/>
  <c r="I22" i="8"/>
  <c r="J22" i="8"/>
  <c r="K22" i="8"/>
  <c r="B22" i="8"/>
  <c r="C52" i="2"/>
  <c r="D52" i="2"/>
  <c r="E52" i="2"/>
  <c r="F52" i="2"/>
  <c r="G52" i="2"/>
  <c r="H52" i="2"/>
  <c r="I52" i="2"/>
  <c r="J52" i="2"/>
  <c r="K52" i="2"/>
  <c r="B52" i="2"/>
  <c r="K3" i="5"/>
  <c r="K5" i="5" s="1"/>
  <c r="M55" i="3" l="1"/>
  <c r="U11" i="9"/>
  <c r="V11" i="9" s="1"/>
  <c r="M52" i="2"/>
  <c r="F27" i="13"/>
  <c r="F24" i="13"/>
  <c r="X12" i="13" s="1"/>
  <c r="K7" i="5"/>
  <c r="R35" i="5"/>
  <c r="K82" i="8"/>
  <c r="V35" i="3"/>
  <c r="V36" i="3"/>
  <c r="K84" i="8"/>
  <c r="V28" i="3"/>
  <c r="V26" i="3" s="1"/>
  <c r="U7" i="8"/>
  <c r="P26" i="9"/>
  <c r="P27" i="9" s="1"/>
  <c r="O17" i="3"/>
  <c r="V59" i="3"/>
  <c r="T58" i="3"/>
  <c r="V52" i="2"/>
  <c r="N52" i="2"/>
  <c r="O52" i="2"/>
  <c r="R52" i="2"/>
  <c r="P52" i="2"/>
  <c r="Q52" i="2"/>
  <c r="T52" i="2"/>
  <c r="U52" i="2"/>
  <c r="S52" i="2"/>
  <c r="U21" i="5"/>
  <c r="U29" i="5" s="1"/>
  <c r="U23" i="5"/>
  <c r="U31" i="5" s="1"/>
  <c r="C50" i="2"/>
  <c r="D50" i="2"/>
  <c r="E50" i="2"/>
  <c r="F50" i="2"/>
  <c r="G50" i="2"/>
  <c r="H50" i="2"/>
  <c r="I50" i="2"/>
  <c r="J50" i="2"/>
  <c r="K50" i="2"/>
  <c r="B50" i="2"/>
  <c r="C51" i="2"/>
  <c r="D51" i="2"/>
  <c r="E51" i="2"/>
  <c r="F51" i="2"/>
  <c r="G51" i="2"/>
  <c r="H51" i="2"/>
  <c r="I51" i="2"/>
  <c r="J51" i="2"/>
  <c r="K51" i="2"/>
  <c r="B51" i="2"/>
  <c r="C3" i="5"/>
  <c r="D3" i="5"/>
  <c r="E3" i="5"/>
  <c r="F3" i="5"/>
  <c r="O101" i="16" s="1"/>
  <c r="G3" i="5"/>
  <c r="P101" i="16" s="1"/>
  <c r="H3" i="5"/>
  <c r="Q101" i="16" s="1"/>
  <c r="I3" i="5"/>
  <c r="R101" i="16" s="1"/>
  <c r="J3" i="5"/>
  <c r="B3" i="5"/>
  <c r="M51" i="2" l="1"/>
  <c r="E27" i="13"/>
  <c r="E24" i="13"/>
  <c r="W12" i="13" s="1"/>
  <c r="B27" i="13"/>
  <c r="B24" i="13"/>
  <c r="T12" i="13" s="1"/>
  <c r="C27" i="13"/>
  <c r="C28" i="13" s="1"/>
  <c r="C24" i="13"/>
  <c r="D27" i="13"/>
  <c r="D24" i="13"/>
  <c r="V12" i="13" s="1"/>
  <c r="F28" i="13"/>
  <c r="B7" i="5"/>
  <c r="B5" i="5"/>
  <c r="E5" i="5"/>
  <c r="E7" i="5"/>
  <c r="C5" i="5"/>
  <c r="C7" i="5"/>
  <c r="D7" i="5"/>
  <c r="D5" i="5"/>
  <c r="J5" i="5"/>
  <c r="J7" i="5"/>
  <c r="I5" i="5"/>
  <c r="I7" i="5"/>
  <c r="H5" i="5"/>
  <c r="H7" i="5"/>
  <c r="G7" i="5"/>
  <c r="G5" i="5"/>
  <c r="F5" i="5"/>
  <c r="F7" i="5"/>
  <c r="S35" i="5"/>
  <c r="P30" i="9"/>
  <c r="P8" i="4"/>
  <c r="K20" i="10"/>
  <c r="U58" i="3"/>
  <c r="R51" i="2"/>
  <c r="S51" i="2"/>
  <c r="T51" i="2"/>
  <c r="U51" i="2"/>
  <c r="V51" i="2"/>
  <c r="R65" i="2" s="1"/>
  <c r="P51" i="2"/>
  <c r="Q51" i="2"/>
  <c r="N51" i="2"/>
  <c r="O51" i="2"/>
  <c r="N50" i="2"/>
  <c r="O50" i="2"/>
  <c r="Q50" i="2"/>
  <c r="R50" i="2"/>
  <c r="S50" i="2"/>
  <c r="U50" i="2"/>
  <c r="V50" i="2"/>
  <c r="T50" i="2"/>
  <c r="P50" i="2"/>
  <c r="V23" i="5"/>
  <c r="V31" i="5" s="1"/>
  <c r="V21" i="5"/>
  <c r="V29" i="5" s="1"/>
  <c r="F25" i="13" l="1"/>
  <c r="C25" i="13"/>
  <c r="U12" i="13"/>
  <c r="D25" i="13"/>
  <c r="D28" i="13"/>
  <c r="E25" i="13"/>
  <c r="E28" i="13"/>
  <c r="T35" i="5"/>
  <c r="Q26" i="9"/>
  <c r="Q27" i="9" s="1"/>
  <c r="P17" i="3"/>
  <c r="V58" i="3"/>
  <c r="J147" i="16"/>
  <c r="M16" i="9" l="1"/>
  <c r="U35" i="5"/>
  <c r="V35" i="5" s="1"/>
  <c r="Q30" i="9"/>
  <c r="Q8" i="4"/>
  <c r="L20" i="10"/>
  <c r="N10" i="9"/>
  <c r="N16" i="9" s="1"/>
  <c r="N155" i="16" s="1"/>
  <c r="M155" i="16" l="1"/>
  <c r="G24" i="13"/>
  <c r="I22" i="10"/>
  <c r="R26" i="9"/>
  <c r="R27" i="9" s="1"/>
  <c r="Q17" i="3"/>
  <c r="O10" i="9"/>
  <c r="O16" i="9" s="1"/>
  <c r="O155" i="16" s="1"/>
  <c r="J22" i="10" l="1"/>
  <c r="R30" i="9"/>
  <c r="R8" i="4"/>
  <c r="M20" i="10"/>
  <c r="S26" i="9" l="1"/>
  <c r="S27" i="9" s="1"/>
  <c r="R17" i="3"/>
  <c r="S30" i="9" l="1"/>
  <c r="S8" i="4"/>
  <c r="N20" i="10"/>
  <c r="T26" i="9" l="1"/>
  <c r="T27" i="9" s="1"/>
  <c r="S17" i="3"/>
  <c r="T30" i="9" l="1"/>
  <c r="T8" i="4"/>
  <c r="O20" i="10"/>
  <c r="U26" i="9" l="1"/>
  <c r="U27" i="9" s="1"/>
  <c r="T17" i="3"/>
  <c r="U30" i="9" l="1"/>
  <c r="U8" i="4"/>
  <c r="P20" i="10"/>
  <c r="V26" i="9" l="1"/>
  <c r="V27" i="9" s="1"/>
  <c r="U17" i="3"/>
  <c r="V30" i="9" l="1"/>
  <c r="V8" i="4"/>
  <c r="Q20" i="10"/>
  <c r="V17" i="3" l="1"/>
  <c r="B62" i="8" l="1"/>
  <c r="M20" i="9"/>
  <c r="M14" i="3" s="1"/>
  <c r="N3" i="9" l="1"/>
  <c r="M33" i="3"/>
  <c r="N4" i="9" l="1"/>
  <c r="N7" i="4" s="1"/>
  <c r="N6" i="4" s="1"/>
  <c r="N37" i="4" l="1"/>
  <c r="N27" i="4" s="1"/>
  <c r="N15" i="2"/>
  <c r="N5" i="9"/>
  <c r="I5" i="10" s="1"/>
  <c r="N20" i="9"/>
  <c r="C62" i="8"/>
  <c r="I74" i="8" l="1"/>
  <c r="J110" i="8"/>
  <c r="D62" i="8"/>
  <c r="O37" i="4"/>
  <c r="O27" i="4" s="1"/>
  <c r="O3" i="9"/>
  <c r="O4" i="9" s="1"/>
  <c r="O7" i="4" s="1"/>
  <c r="O6" i="4" s="1"/>
  <c r="N14" i="3"/>
  <c r="N33" i="3" s="1"/>
  <c r="N6" i="9"/>
  <c r="I19" i="10" s="1"/>
  <c r="D74" i="8" l="1"/>
  <c r="H74" i="8"/>
  <c r="K74" i="8"/>
  <c r="J74" i="8"/>
  <c r="F74" i="8"/>
  <c r="E110" i="8"/>
  <c r="G110" i="8"/>
  <c r="I110" i="8"/>
  <c r="L110" i="8"/>
  <c r="K110" i="8"/>
  <c r="T42" i="4"/>
  <c r="O15" i="2"/>
  <c r="O20" i="9"/>
  <c r="O14" i="3" s="1"/>
  <c r="O33" i="3" s="1"/>
  <c r="O5" i="9"/>
  <c r="J5" i="10" s="1"/>
  <c r="E74" i="8" l="1"/>
  <c r="H110" i="8"/>
  <c r="F110" i="8"/>
  <c r="S42" i="4"/>
  <c r="V42" i="4"/>
  <c r="U42" i="4"/>
  <c r="O42" i="4"/>
  <c r="Q42" i="4"/>
  <c r="P3" i="9"/>
  <c r="P4" i="9" s="1"/>
  <c r="P15" i="2" s="1"/>
  <c r="O6" i="9"/>
  <c r="J19" i="10" s="1"/>
  <c r="O43" i="4" l="1"/>
  <c r="R42" i="4"/>
  <c r="P42" i="4"/>
  <c r="P5" i="9"/>
  <c r="P6" i="9" s="1"/>
  <c r="K19" i="10" s="1"/>
  <c r="P7" i="4"/>
  <c r="P6" i="4" s="1"/>
  <c r="K5" i="10" l="1"/>
  <c r="P43" i="4" l="1"/>
  <c r="Q43" i="4" l="1"/>
  <c r="R43" i="4" l="1"/>
  <c r="S43" i="4" l="1"/>
  <c r="T43" i="4" l="1"/>
  <c r="U43" i="4" l="1"/>
  <c r="V43" i="4" l="1"/>
  <c r="G28" i="13" l="1"/>
  <c r="M5" i="2"/>
  <c r="M5" i="5"/>
  <c r="M7" i="5"/>
  <c r="G25" i="13" l="1"/>
  <c r="Y12" i="13"/>
  <c r="Y5" i="13"/>
  <c r="M6" i="2"/>
  <c r="M9" i="4" s="1"/>
  <c r="M8" i="2"/>
  <c r="M9" i="2"/>
  <c r="M7" i="2" l="1"/>
  <c r="B75" i="11" s="1"/>
  <c r="M42" i="2"/>
  <c r="B70" i="11" s="1"/>
  <c r="H17" i="10"/>
  <c r="M56" i="3"/>
  <c r="M9" i="3"/>
  <c r="M22" i="4" s="1"/>
  <c r="M8" i="3"/>
  <c r="M18" i="4" s="1"/>
  <c r="M43" i="2" l="1"/>
  <c r="G11" i="13"/>
  <c r="G8" i="13"/>
  <c r="J151" i="16" s="1"/>
  <c r="M14" i="2"/>
  <c r="M4" i="2"/>
  <c r="M16" i="2" s="1"/>
  <c r="M32" i="3"/>
  <c r="M24" i="3"/>
  <c r="Y6" i="13" l="1"/>
  <c r="G9" i="13"/>
  <c r="G13" i="13"/>
  <c r="Y7" i="13"/>
  <c r="G43" i="13"/>
  <c r="G44" i="13" s="1"/>
  <c r="G40" i="13"/>
  <c r="G31" i="13"/>
  <c r="B72" i="11"/>
  <c r="B73" i="11"/>
  <c r="N3" i="11" s="1"/>
  <c r="M23" i="4"/>
  <c r="M21" i="4" s="1"/>
  <c r="M23" i="3"/>
  <c r="M26" i="4"/>
  <c r="Y15" i="13" l="1"/>
  <c r="J162" i="16" s="1"/>
  <c r="M17" i="4"/>
  <c r="M5" i="4"/>
  <c r="O11" i="5" l="1"/>
  <c r="O3" i="5" s="1"/>
  <c r="N11" i="5"/>
  <c r="N3" i="5" s="1"/>
  <c r="N3" i="2" s="1"/>
  <c r="H5" i="13" s="1"/>
  <c r="H27" i="13" l="1"/>
  <c r="H28" i="13" s="1"/>
  <c r="H24" i="13"/>
  <c r="O7" i="5"/>
  <c r="I27" i="13"/>
  <c r="I24" i="13"/>
  <c r="AA12" i="13" s="1"/>
  <c r="O5" i="5"/>
  <c r="N5" i="5"/>
  <c r="N7" i="5"/>
  <c r="N8" i="2"/>
  <c r="O3" i="2"/>
  <c r="I5" i="13" s="1"/>
  <c r="H25" i="13" l="1"/>
  <c r="Z12" i="13"/>
  <c r="I25" i="13"/>
  <c r="I28" i="13"/>
  <c r="Z5" i="13"/>
  <c r="AA5" i="13"/>
  <c r="N9" i="2"/>
  <c r="N6" i="2"/>
  <c r="I17" i="10" s="1"/>
  <c r="N55" i="3"/>
  <c r="N5" i="2"/>
  <c r="N42" i="2" s="1"/>
  <c r="H11" i="13" s="1"/>
  <c r="O5" i="2"/>
  <c r="O42" i="2" s="1"/>
  <c r="O9" i="2"/>
  <c r="O8" i="2"/>
  <c r="O6" i="2"/>
  <c r="O55" i="3"/>
  <c r="I11" i="13" l="1"/>
  <c r="AA7" i="13" s="1"/>
  <c r="H8" i="13"/>
  <c r="K151" i="16" s="1"/>
  <c r="N43" i="2"/>
  <c r="I8" i="13"/>
  <c r="L151" i="16" s="1"/>
  <c r="O43" i="2"/>
  <c r="O7" i="2"/>
  <c r="O14" i="2" s="1"/>
  <c r="O56" i="3"/>
  <c r="N7" i="2"/>
  <c r="N4" i="2" s="1"/>
  <c r="N16" i="2" s="1"/>
  <c r="O9" i="4"/>
  <c r="J17" i="10"/>
  <c r="N56" i="3"/>
  <c r="O8" i="3"/>
  <c r="O9" i="3"/>
  <c r="N8" i="3"/>
  <c r="N18" i="4" s="1"/>
  <c r="N9" i="3"/>
  <c r="N22" i="4" s="1"/>
  <c r="N9" i="4"/>
  <c r="I43" i="13" l="1"/>
  <c r="AA15" i="13" s="1"/>
  <c r="L162" i="16" s="1"/>
  <c r="I9" i="13"/>
  <c r="AA6" i="13"/>
  <c r="H9" i="13"/>
  <c r="Z6" i="13"/>
  <c r="H13" i="13"/>
  <c r="Z7" i="13"/>
  <c r="O22" i="4"/>
  <c r="O18" i="4"/>
  <c r="O4" i="2"/>
  <c r="O16" i="2" s="1"/>
  <c r="O32" i="3"/>
  <c r="O24" i="3"/>
  <c r="N14" i="2"/>
  <c r="N24" i="3"/>
  <c r="N32" i="3"/>
  <c r="H43" i="13" l="1"/>
  <c r="H44" i="13" s="1"/>
  <c r="N23" i="4"/>
  <c r="N21" i="4" s="1"/>
  <c r="O23" i="4"/>
  <c r="O21" i="4" s="1"/>
  <c r="N26" i="4"/>
  <c r="N23" i="3"/>
  <c r="O23" i="3"/>
  <c r="O26" i="4"/>
  <c r="I44" i="13" l="1"/>
  <c r="Z15" i="13"/>
  <c r="K162" i="16" s="1"/>
  <c r="O17" i="4"/>
  <c r="N17" i="4"/>
  <c r="N5" i="4"/>
  <c r="O5" i="4"/>
  <c r="I13" i="13" l="1"/>
  <c r="E16" i="13" l="1"/>
  <c r="F16" i="13" l="1"/>
  <c r="C110" i="8" l="1"/>
  <c r="C111" i="8" s="1"/>
  <c r="M37" i="2" s="1"/>
  <c r="B74" i="8"/>
  <c r="M42" i="4" l="1"/>
  <c r="Y18" i="13"/>
  <c r="M43" i="4"/>
  <c r="B79" i="8"/>
  <c r="B80" i="8" s="1"/>
  <c r="B86" i="8" s="1"/>
  <c r="B75" i="8"/>
  <c r="D104" i="8" l="1"/>
  <c r="L11" i="8"/>
  <c r="L12" i="8" s="1"/>
  <c r="M37" i="3"/>
  <c r="M22" i="3" s="1"/>
  <c r="C68" i="8"/>
  <c r="M24" i="2"/>
  <c r="G41" i="13" l="1"/>
  <c r="Y16" i="13"/>
  <c r="J163" i="16" s="1"/>
  <c r="C72" i="8"/>
  <c r="M39" i="2"/>
  <c r="M47" i="2"/>
  <c r="M25" i="2"/>
  <c r="M26" i="2" s="1"/>
  <c r="M29" i="2" s="1"/>
  <c r="M4" i="4" s="1"/>
  <c r="L14" i="8"/>
  <c r="M31" i="2" l="1"/>
  <c r="M33" i="2" s="1"/>
  <c r="M49" i="3" s="1"/>
  <c r="M3" i="4"/>
  <c r="L16" i="8"/>
  <c r="L8" i="8"/>
  <c r="N5" i="11"/>
  <c r="L13" i="8"/>
  <c r="M35" i="2" l="1"/>
  <c r="M36" i="2" s="1"/>
  <c r="H3" i="10"/>
  <c r="H8" i="10" s="1"/>
  <c r="G15" i="13" s="1"/>
  <c r="G32" i="13"/>
  <c r="H11" i="10" l="1"/>
  <c r="H29" i="10" s="1"/>
  <c r="B37" i="11" s="1"/>
  <c r="C50" i="11" s="1"/>
  <c r="Y8" i="13"/>
  <c r="G16" i="13"/>
  <c r="H32" i="10" l="1"/>
  <c r="G21" i="13"/>
  <c r="Y10" i="13" s="1"/>
  <c r="J156" i="16" s="1"/>
  <c r="B41" i="11"/>
  <c r="C54" i="11" s="1"/>
  <c r="H34" i="10"/>
  <c r="H30" i="10"/>
  <c r="G56" i="13" s="1"/>
  <c r="Y19" i="13" s="1"/>
  <c r="J167" i="16" s="1"/>
  <c r="G46" i="2" l="1"/>
  <c r="G47" i="2" s="1"/>
  <c r="N46" i="2"/>
  <c r="J150" i="16"/>
  <c r="M41" i="4"/>
  <c r="M39" i="4" s="1"/>
  <c r="M55" i="4" s="1"/>
  <c r="M5" i="3" s="1"/>
  <c r="C55" i="11"/>
  <c r="C58" i="11" s="1"/>
  <c r="C62" i="11" s="1"/>
  <c r="C63" i="11" s="1"/>
  <c r="D142" i="11"/>
  <c r="B142" i="11"/>
  <c r="M47" i="3"/>
  <c r="M50" i="3" s="1"/>
  <c r="G18" i="13"/>
  <c r="Y9" i="13" s="1"/>
  <c r="M57" i="4" l="1"/>
  <c r="M61" i="4" s="1"/>
  <c r="N29" i="4" s="1"/>
  <c r="G19" i="13"/>
  <c r="C142" i="11"/>
  <c r="B87" i="11"/>
  <c r="C66" i="11"/>
  <c r="C87" i="11" s="1"/>
  <c r="M21" i="3"/>
  <c r="M40" i="3"/>
  <c r="N56" i="4"/>
  <c r="L22" i="8"/>
  <c r="L23" i="8" s="1"/>
  <c r="M18" i="2" s="1"/>
  <c r="M4" i="3"/>
  <c r="B77" i="11" s="1"/>
  <c r="B79" i="11" s="1"/>
  <c r="B81" i="11" s="1"/>
  <c r="B82" i="11" s="1"/>
  <c r="L18" i="8"/>
  <c r="L19" i="8" s="1"/>
  <c r="G34" i="13" s="1"/>
  <c r="G35" i="13" l="1"/>
  <c r="Y14" i="13"/>
  <c r="J161" i="16" s="1"/>
  <c r="M17" i="2"/>
  <c r="B90" i="8"/>
  <c r="B91" i="8" s="1"/>
  <c r="M3" i="3"/>
  <c r="G37" i="13" s="1"/>
  <c r="N6" i="11"/>
  <c r="N7" i="11" s="1"/>
  <c r="N8" i="11" s="1"/>
  <c r="M52" i="3" l="1"/>
  <c r="M54" i="3" s="1"/>
  <c r="G38" i="13"/>
  <c r="C85" i="11"/>
  <c r="B85" i="11"/>
  <c r="B94" i="8"/>
  <c r="B93" i="8"/>
  <c r="D105" i="8"/>
  <c r="D110" i="8" s="1"/>
  <c r="D111" i="8" s="1"/>
  <c r="C73" i="8"/>
  <c r="C74" i="8" s="1"/>
  <c r="I79" i="8" l="1"/>
  <c r="I80" i="8" s="1"/>
  <c r="I86" i="8" s="1"/>
  <c r="T19" i="2" s="1"/>
  <c r="N43" i="4"/>
  <c r="G79" i="8"/>
  <c r="G80" i="8" s="1"/>
  <c r="G86" i="8" s="1"/>
  <c r="R19" i="2" s="1"/>
  <c r="D79" i="8"/>
  <c r="D80" i="8" s="1"/>
  <c r="D86" i="8" s="1"/>
  <c r="O19" i="2" s="1"/>
  <c r="O24" i="2" s="1"/>
  <c r="F79" i="8"/>
  <c r="F80" i="8" s="1"/>
  <c r="F86" i="8" s="1"/>
  <c r="Q19" i="2" s="1"/>
  <c r="K79" i="8"/>
  <c r="K80" i="8" s="1"/>
  <c r="K86" i="8" s="1"/>
  <c r="V19" i="2" s="1"/>
  <c r="C79" i="8"/>
  <c r="C80" i="8" s="1"/>
  <c r="C86" i="8" s="1"/>
  <c r="N19" i="2" s="1"/>
  <c r="E111" i="8"/>
  <c r="N37" i="2"/>
  <c r="Z18" i="13" s="1"/>
  <c r="N42" i="4"/>
  <c r="D106" i="8"/>
  <c r="E79" i="8"/>
  <c r="E80" i="8" s="1"/>
  <c r="E86" i="8" s="1"/>
  <c r="P19" i="2" s="1"/>
  <c r="C75" i="8"/>
  <c r="J79" i="8"/>
  <c r="J80" i="8" s="1"/>
  <c r="J86" i="8" s="1"/>
  <c r="U19" i="2" s="1"/>
  <c r="H79" i="8"/>
  <c r="H80" i="8" s="1"/>
  <c r="H86" i="8" s="1"/>
  <c r="S19" i="2" s="1"/>
  <c r="I40" i="13" l="1"/>
  <c r="AA16" i="13" s="1"/>
  <c r="L163" i="16" s="1"/>
  <c r="H40" i="13"/>
  <c r="N24" i="2"/>
  <c r="N37" i="3"/>
  <c r="N22" i="3" s="1"/>
  <c r="D68" i="8"/>
  <c r="M11" i="8"/>
  <c r="M12" i="8" s="1"/>
  <c r="E104" i="8"/>
  <c r="E106" i="8" s="1"/>
  <c r="O37" i="2"/>
  <c r="AA18" i="13" s="1"/>
  <c r="F111" i="8"/>
  <c r="O39" i="2"/>
  <c r="O25" i="2"/>
  <c r="O26" i="2" s="1"/>
  <c r="O29" i="2" s="1"/>
  <c r="I41" i="13" l="1"/>
  <c r="N47" i="2"/>
  <c r="N39" i="2"/>
  <c r="N25" i="2"/>
  <c r="N26" i="2" s="1"/>
  <c r="N29" i="2" s="1"/>
  <c r="N31" i="2" s="1"/>
  <c r="N33" i="2" s="1"/>
  <c r="Z16" i="13"/>
  <c r="K163" i="16" s="1"/>
  <c r="H41" i="13"/>
  <c r="O31" i="2"/>
  <c r="O33" i="2" s="1"/>
  <c r="O4" i="4"/>
  <c r="O3" i="4" s="1"/>
  <c r="F104" i="8"/>
  <c r="F106" i="8" s="1"/>
  <c r="G104" i="8" s="1"/>
  <c r="M14" i="8"/>
  <c r="D72" i="8"/>
  <c r="D75" i="8"/>
  <c r="P37" i="2"/>
  <c r="AB18" i="13" s="1"/>
  <c r="G111" i="8"/>
  <c r="N4" i="4" l="1"/>
  <c r="N3" i="4" s="1"/>
  <c r="M8" i="8"/>
  <c r="H31" i="13"/>
  <c r="M16" i="8"/>
  <c r="M13" i="8"/>
  <c r="O37" i="3"/>
  <c r="O22" i="3" s="1"/>
  <c r="N11" i="8"/>
  <c r="N12" i="8" s="1"/>
  <c r="E68" i="8"/>
  <c r="G106" i="8"/>
  <c r="O35" i="2"/>
  <c r="O36" i="2" s="1"/>
  <c r="J3" i="10"/>
  <c r="J8" i="10" s="1"/>
  <c r="H111" i="8"/>
  <c r="Q37" i="2"/>
  <c r="AC18" i="13" s="1"/>
  <c r="N35" i="2" l="1"/>
  <c r="N36" i="2" s="1"/>
  <c r="I3" i="10"/>
  <c r="I8" i="10" s="1"/>
  <c r="H15" i="13" s="1"/>
  <c r="N49" i="3"/>
  <c r="O49" i="3" s="1"/>
  <c r="H104" i="8"/>
  <c r="H106" i="8" s="1"/>
  <c r="J11" i="10"/>
  <c r="J29" i="10" s="1"/>
  <c r="I15" i="13"/>
  <c r="H32" i="13"/>
  <c r="E75" i="8"/>
  <c r="E72" i="8"/>
  <c r="R37" i="2"/>
  <c r="AD18" i="13" s="1"/>
  <c r="I111" i="8"/>
  <c r="N14" i="8"/>
  <c r="I11" i="10" l="1"/>
  <c r="I29" i="10" s="1"/>
  <c r="C37" i="11" s="1"/>
  <c r="I16" i="13"/>
  <c r="S37" i="2"/>
  <c r="AE18" i="13" s="1"/>
  <c r="J111" i="8"/>
  <c r="N8" i="8"/>
  <c r="N16" i="8"/>
  <c r="I31" i="13"/>
  <c r="N13" i="8"/>
  <c r="F68" i="8"/>
  <c r="O11" i="8"/>
  <c r="O12" i="8" s="1"/>
  <c r="P37" i="3"/>
  <c r="D37" i="11"/>
  <c r="D41" i="11" s="1"/>
  <c r="I21" i="13"/>
  <c r="AA10" i="13" s="1"/>
  <c r="J30" i="10"/>
  <c r="AA8" i="13"/>
  <c r="I104" i="8"/>
  <c r="I106" i="8" s="1"/>
  <c r="J32" i="10" l="1"/>
  <c r="I32" i="10"/>
  <c r="L150" i="16"/>
  <c r="L156" i="16"/>
  <c r="H16" i="13"/>
  <c r="Z8" i="13"/>
  <c r="H21" i="13"/>
  <c r="Z10" i="13" s="1"/>
  <c r="I30" i="10"/>
  <c r="H56" i="13" s="1"/>
  <c r="C41" i="11"/>
  <c r="I18" i="13"/>
  <c r="I56" i="13"/>
  <c r="AA19" i="13" s="1"/>
  <c r="L167" i="16" s="1"/>
  <c r="P46" i="2"/>
  <c r="O41" i="4"/>
  <c r="O39" i="4" s="1"/>
  <c r="O55" i="4" s="1"/>
  <c r="J104" i="8"/>
  <c r="J106" i="8" s="1"/>
  <c r="I32" i="13"/>
  <c r="F72" i="8"/>
  <c r="F75" i="8"/>
  <c r="T37" i="2"/>
  <c r="AF18" i="13" s="1"/>
  <c r="K111" i="8"/>
  <c r="O14" i="8"/>
  <c r="O13" i="8" s="1"/>
  <c r="K156" i="16" l="1"/>
  <c r="K150" i="16"/>
  <c r="N47" i="3"/>
  <c r="N41" i="4"/>
  <c r="N39" i="4" s="1"/>
  <c r="N55" i="4" s="1"/>
  <c r="N5" i="3" s="1"/>
  <c r="O46" i="2"/>
  <c r="O47" i="2" s="1"/>
  <c r="Z19" i="13"/>
  <c r="K167" i="16" s="1"/>
  <c r="H18" i="13"/>
  <c r="I19" i="13" s="1"/>
  <c r="K104" i="8"/>
  <c r="K106" i="8" s="1"/>
  <c r="O8" i="8"/>
  <c r="AA9" i="13"/>
  <c r="L111" i="8"/>
  <c r="V37" i="2" s="1"/>
  <c r="AH18" i="13" s="1"/>
  <c r="U37" i="2"/>
  <c r="AG18" i="13" s="1"/>
  <c r="G68" i="8"/>
  <c r="P11" i="8"/>
  <c r="P12" i="8" s="1"/>
  <c r="Q37" i="3"/>
  <c r="H19" i="13" l="1"/>
  <c r="Z9" i="13"/>
  <c r="N57" i="4"/>
  <c r="N58" i="4" s="1"/>
  <c r="O47" i="3"/>
  <c r="N50" i="3"/>
  <c r="P14" i="8"/>
  <c r="G75" i="8"/>
  <c r="G72" i="8"/>
  <c r="L104" i="8"/>
  <c r="L106" i="8" s="1"/>
  <c r="N21" i="3" l="1"/>
  <c r="N40" i="3"/>
  <c r="O50" i="3"/>
  <c r="N61" i="4"/>
  <c r="O29" i="4" s="1"/>
  <c r="M18" i="8"/>
  <c r="O56" i="4"/>
  <c r="O57" i="4" s="1"/>
  <c r="M22" i="8"/>
  <c r="N4" i="3"/>
  <c r="N3" i="3" s="1"/>
  <c r="O5" i="3"/>
  <c r="P8" i="8"/>
  <c r="P13" i="8"/>
  <c r="Q11" i="8"/>
  <c r="Q12" i="8" s="1"/>
  <c r="H68" i="8"/>
  <c r="R37" i="3"/>
  <c r="O21" i="3" l="1"/>
  <c r="O40" i="3"/>
  <c r="N52" i="3"/>
  <c r="N54" i="3" s="1"/>
  <c r="H37" i="13"/>
  <c r="H38" i="13" s="1"/>
  <c r="N18" i="8"/>
  <c r="O4" i="3"/>
  <c r="O3" i="3" s="1"/>
  <c r="N22" i="8"/>
  <c r="D90" i="8" s="1"/>
  <c r="D91" i="8" s="1"/>
  <c r="D94" i="8" s="1"/>
  <c r="P56" i="4"/>
  <c r="M23" i="8"/>
  <c r="N18" i="2" s="1"/>
  <c r="N17" i="2" s="1"/>
  <c r="C90" i="8"/>
  <c r="C91" i="8" s="1"/>
  <c r="M20" i="8"/>
  <c r="M19" i="8"/>
  <c r="H34" i="13" s="1"/>
  <c r="O61" i="4"/>
  <c r="P29" i="4" s="1"/>
  <c r="O58" i="4"/>
  <c r="Q14" i="8"/>
  <c r="Q13" i="8" s="1"/>
  <c r="H75" i="8"/>
  <c r="H72" i="8"/>
  <c r="D93" i="8" l="1"/>
  <c r="N23" i="8"/>
  <c r="O18" i="2" s="1"/>
  <c r="O17" i="2" s="1"/>
  <c r="H35" i="13"/>
  <c r="Z14" i="13"/>
  <c r="K161" i="16" s="1"/>
  <c r="O52" i="3"/>
  <c r="O54" i="3" s="1"/>
  <c r="I37" i="13"/>
  <c r="I38" i="13" s="1"/>
  <c r="N20" i="8"/>
  <c r="N19" i="8"/>
  <c r="I34" i="13" s="1"/>
  <c r="C94" i="8"/>
  <c r="C93" i="8"/>
  <c r="I68" i="8"/>
  <c r="R11" i="8"/>
  <c r="R12" i="8" s="1"/>
  <c r="S37" i="3"/>
  <c r="Q8" i="8"/>
  <c r="I35" i="13" l="1"/>
  <c r="AA14" i="13"/>
  <c r="L161" i="16" s="1"/>
  <c r="R14" i="8"/>
  <c r="R13" i="8" s="1"/>
  <c r="I75" i="8"/>
  <c r="I72" i="8"/>
  <c r="S11" i="8" l="1"/>
  <c r="S12" i="8" s="1"/>
  <c r="J68" i="8"/>
  <c r="T37" i="3"/>
  <c r="R8" i="8"/>
  <c r="J75" i="8" l="1"/>
  <c r="J72" i="8"/>
  <c r="S14" i="8"/>
  <c r="S13" i="8" s="1"/>
  <c r="S8" i="8" l="1"/>
  <c r="U37" i="3"/>
  <c r="K68" i="8"/>
  <c r="T11" i="8"/>
  <c r="T12" i="8" s="1"/>
  <c r="T14" i="8" l="1"/>
  <c r="K75" i="8"/>
  <c r="K72" i="8"/>
  <c r="V37" i="3" l="1"/>
  <c r="U11" i="8"/>
  <c r="U12" i="8" s="1"/>
  <c r="T8" i="8"/>
  <c r="T13" i="8"/>
  <c r="U14" i="8" l="1"/>
  <c r="U13" i="8" s="1"/>
  <c r="U8" i="8" l="1"/>
  <c r="P41" i="5"/>
  <c r="P43" i="5" s="1"/>
  <c r="P4" i="5" s="1"/>
  <c r="P13" i="9"/>
  <c r="P37" i="4"/>
  <c r="P27" i="4"/>
  <c r="P22" i="5"/>
  <c r="P30" i="5" s="1"/>
  <c r="P33" i="5" s="1"/>
  <c r="P6" i="5" s="1"/>
  <c r="P10" i="5" s="1"/>
  <c r="Q41" i="5"/>
  <c r="Q13" i="9" l="1"/>
  <c r="R41" i="5"/>
  <c r="Q43" i="5"/>
  <c r="Q4" i="5" s="1"/>
  <c r="Q22" i="5"/>
  <c r="Q30" i="5" s="1"/>
  <c r="P20" i="5"/>
  <c r="P93" i="16"/>
  <c r="O88" i="16"/>
  <c r="P11" i="5"/>
  <c r="P13" i="5"/>
  <c r="P10" i="9"/>
  <c r="K22" i="10" l="1"/>
  <c r="P16" i="9"/>
  <c r="P3" i="5"/>
  <c r="R22" i="5"/>
  <c r="R30" i="5" s="1"/>
  <c r="Q20" i="5"/>
  <c r="Q93" i="16"/>
  <c r="Q33" i="5"/>
  <c r="Q10" i="9"/>
  <c r="Q16" i="9" s="1"/>
  <c r="Q11" i="5"/>
  <c r="R13" i="9"/>
  <c r="S41" i="5"/>
  <c r="P88" i="16"/>
  <c r="Q37" i="4"/>
  <c r="Q27" i="4" s="1"/>
  <c r="F62" i="8" l="1"/>
  <c r="Q155" i="16"/>
  <c r="S13" i="9"/>
  <c r="T41" i="5"/>
  <c r="Q88" i="16"/>
  <c r="R37" i="4"/>
  <c r="R27" i="4" s="1"/>
  <c r="L22" i="10"/>
  <c r="R43" i="5"/>
  <c r="R4" i="5" s="1"/>
  <c r="Q6" i="5"/>
  <c r="S22" i="5"/>
  <c r="S30" i="5" s="1"/>
  <c r="R20" i="5"/>
  <c r="R33" i="5"/>
  <c r="P3" i="2"/>
  <c r="P7" i="5"/>
  <c r="P5" i="5"/>
  <c r="J27" i="13"/>
  <c r="J28" i="13" s="1"/>
  <c r="J24" i="13"/>
  <c r="P20" i="9"/>
  <c r="P155" i="16"/>
  <c r="E62" i="8"/>
  <c r="Q3" i="9" l="1"/>
  <c r="P14" i="3"/>
  <c r="P33" i="3" s="1"/>
  <c r="J25" i="13"/>
  <c r="AB12" i="13"/>
  <c r="P6" i="2"/>
  <c r="P55" i="3"/>
  <c r="P5" i="2"/>
  <c r="P42" i="2" s="1"/>
  <c r="P8" i="2"/>
  <c r="P9" i="2"/>
  <c r="J5" i="13"/>
  <c r="AB5" i="13" s="1"/>
  <c r="S43" i="5"/>
  <c r="S4" i="5" s="1"/>
  <c r="R6" i="5"/>
  <c r="T22" i="5"/>
  <c r="T30" i="5" s="1"/>
  <c r="S20" i="5"/>
  <c r="S33" i="5"/>
  <c r="Q10" i="5"/>
  <c r="Q13" i="5"/>
  <c r="Q3" i="5" s="1"/>
  <c r="R10" i="9"/>
  <c r="R11" i="5"/>
  <c r="U41" i="5"/>
  <c r="T13" i="9"/>
  <c r="S37" i="4"/>
  <c r="S27" i="4" s="1"/>
  <c r="R13" i="5" l="1"/>
  <c r="R3" i="5" s="1"/>
  <c r="T37" i="4"/>
  <c r="T27" i="4" s="1"/>
  <c r="U13" i="9"/>
  <c r="V41" i="5"/>
  <c r="V13" i="9" s="1"/>
  <c r="M22" i="10"/>
  <c r="R16" i="9"/>
  <c r="Q3" i="2"/>
  <c r="Q5" i="5"/>
  <c r="K24" i="13"/>
  <c r="K27" i="13"/>
  <c r="K28" i="13" s="1"/>
  <c r="Q7" i="5"/>
  <c r="T43" i="5"/>
  <c r="T4" i="5" s="1"/>
  <c r="S6" i="5"/>
  <c r="S13" i="5" s="1"/>
  <c r="U22" i="5"/>
  <c r="U30" i="5" s="1"/>
  <c r="T20" i="5"/>
  <c r="T33" i="5"/>
  <c r="R10" i="5"/>
  <c r="S10" i="9"/>
  <c r="S11" i="5"/>
  <c r="P7" i="2"/>
  <c r="P14" i="2" s="1"/>
  <c r="J11" i="13"/>
  <c r="P43" i="2"/>
  <c r="J8" i="13"/>
  <c r="P56" i="3"/>
  <c r="P8" i="3"/>
  <c r="P18" i="4" s="1"/>
  <c r="P9" i="3"/>
  <c r="P22" i="4" s="1"/>
  <c r="P9" i="4"/>
  <c r="K17" i="10"/>
  <c r="Q4" i="9"/>
  <c r="Q20" i="9" s="1"/>
  <c r="P4" i="2" l="1"/>
  <c r="P16" i="2" s="1"/>
  <c r="P24" i="2" s="1"/>
  <c r="S3" i="5"/>
  <c r="S7" i="5" s="1"/>
  <c r="R3" i="2"/>
  <c r="R5" i="2" s="1"/>
  <c r="R42" i="2" s="1"/>
  <c r="R5" i="5"/>
  <c r="L27" i="13"/>
  <c r="R7" i="5"/>
  <c r="R3" i="9"/>
  <c r="Q14" i="3"/>
  <c r="Q33" i="3" s="1"/>
  <c r="Q7" i="4"/>
  <c r="Q6" i="4" s="1"/>
  <c r="Q5" i="9"/>
  <c r="L5" i="10" s="1"/>
  <c r="Q15" i="2"/>
  <c r="P24" i="3"/>
  <c r="P32" i="3"/>
  <c r="P23" i="4" s="1"/>
  <c r="P21" i="4" s="1"/>
  <c r="P47" i="2"/>
  <c r="P25" i="2"/>
  <c r="P26" i="2" s="1"/>
  <c r="P29" i="2" s="1"/>
  <c r="P39" i="2"/>
  <c r="J9" i="13"/>
  <c r="M151" i="16"/>
  <c r="AB6" i="13"/>
  <c r="J13" i="13"/>
  <c r="AB7" i="13"/>
  <c r="J31" i="13"/>
  <c r="J32" i="13" s="1"/>
  <c r="J40" i="13"/>
  <c r="O16" i="8"/>
  <c r="J43" i="13"/>
  <c r="N22" i="10"/>
  <c r="S16" i="9"/>
  <c r="U43" i="5"/>
  <c r="U4" i="5" s="1"/>
  <c r="T6" i="5"/>
  <c r="T13" i="5" s="1"/>
  <c r="V22" i="5"/>
  <c r="V30" i="5" s="1"/>
  <c r="U20" i="5"/>
  <c r="U33" i="5"/>
  <c r="S10" i="5"/>
  <c r="T11" i="5"/>
  <c r="T10" i="9"/>
  <c r="K25" i="13"/>
  <c r="AC12" i="13"/>
  <c r="Q55" i="3"/>
  <c r="Q5" i="2"/>
  <c r="Q42" i="2" s="1"/>
  <c r="Q6" i="2"/>
  <c r="Q8" i="2"/>
  <c r="Q9" i="2"/>
  <c r="K5" i="13"/>
  <c r="AC5" i="13" s="1"/>
  <c r="L24" i="13"/>
  <c r="G62" i="8"/>
  <c r="R155" i="16"/>
  <c r="L28" i="13"/>
  <c r="R55" i="3"/>
  <c r="R8" i="2"/>
  <c r="R6" i="2"/>
  <c r="R9" i="2"/>
  <c r="L5" i="13"/>
  <c r="AD5" i="13" s="1"/>
  <c r="V37" i="4"/>
  <c r="V27" i="4" s="1"/>
  <c r="U37" i="4"/>
  <c r="U27" i="4" s="1"/>
  <c r="S5" i="5" l="1"/>
  <c r="M27" i="13"/>
  <c r="M28" i="13" s="1"/>
  <c r="S3" i="2"/>
  <c r="S8" i="2" s="1"/>
  <c r="Q6" i="9"/>
  <c r="L19" i="10" s="1"/>
  <c r="R9" i="4"/>
  <c r="M17" i="10"/>
  <c r="R7" i="2"/>
  <c r="R14" i="2" s="1"/>
  <c r="L11" i="13"/>
  <c r="R43" i="2"/>
  <c r="L8" i="13"/>
  <c r="R56" i="3"/>
  <c r="R8" i="3"/>
  <c r="R9" i="3"/>
  <c r="L25" i="13"/>
  <c r="AD12" i="13"/>
  <c r="Q7" i="2"/>
  <c r="Q14" i="2" s="1"/>
  <c r="L17" i="10"/>
  <c r="Q9" i="4"/>
  <c r="K11" i="13"/>
  <c r="Q43" i="2"/>
  <c r="K8" i="13"/>
  <c r="Q56" i="3"/>
  <c r="Q8" i="3"/>
  <c r="Q18" i="4" s="1"/>
  <c r="Q9" i="3"/>
  <c r="Q22" i="4" s="1"/>
  <c r="O22" i="10"/>
  <c r="T16" i="9"/>
  <c r="T3" i="5"/>
  <c r="T7" i="5" s="1"/>
  <c r="V43" i="5"/>
  <c r="V4" i="5" s="1"/>
  <c r="U6" i="5"/>
  <c r="U13" i="5" s="1"/>
  <c r="V33" i="5"/>
  <c r="V6" i="5" s="1"/>
  <c r="V20" i="5"/>
  <c r="T10" i="5"/>
  <c r="U10" i="9"/>
  <c r="U11" i="5"/>
  <c r="M24" i="13"/>
  <c r="H62" i="8"/>
  <c r="S155" i="16"/>
  <c r="S55" i="3"/>
  <c r="S5" i="2"/>
  <c r="S42" i="2" s="1"/>
  <c r="S6" i="2"/>
  <c r="M5" i="13"/>
  <c r="AE5" i="13" s="1"/>
  <c r="J44" i="13"/>
  <c r="AB15" i="13"/>
  <c r="M162" i="16" s="1"/>
  <c r="AB16" i="13"/>
  <c r="M163" i="16" s="1"/>
  <c r="J41" i="13"/>
  <c r="P4" i="4"/>
  <c r="P31" i="2"/>
  <c r="P33" i="2" s="1"/>
  <c r="P23" i="3"/>
  <c r="P22" i="3" s="1"/>
  <c r="P26" i="4"/>
  <c r="R4" i="9"/>
  <c r="S9" i="2" l="1"/>
  <c r="Q4" i="2"/>
  <c r="Q16" i="2" s="1"/>
  <c r="Q24" i="2" s="1"/>
  <c r="U3" i="5"/>
  <c r="U5" i="5" s="1"/>
  <c r="R7" i="4"/>
  <c r="R6" i="4" s="1"/>
  <c r="R15" i="2"/>
  <c r="R4" i="2" s="1"/>
  <c r="R16" i="2" s="1"/>
  <c r="R24" i="2" s="1"/>
  <c r="R5" i="9"/>
  <c r="R20" i="9"/>
  <c r="P5" i="4"/>
  <c r="P3" i="4" s="1"/>
  <c r="P17" i="4"/>
  <c r="K3" i="10"/>
  <c r="K8" i="10" s="1"/>
  <c r="P49" i="3"/>
  <c r="P35" i="2"/>
  <c r="P36" i="2" s="1"/>
  <c r="S7" i="2"/>
  <c r="S14" i="2" s="1"/>
  <c r="S9" i="4"/>
  <c r="N17" i="10"/>
  <c r="M11" i="13"/>
  <c r="S43" i="2"/>
  <c r="M8" i="13"/>
  <c r="S56" i="3"/>
  <c r="S8" i="3"/>
  <c r="S18" i="4" s="1"/>
  <c r="S9" i="3"/>
  <c r="S22" i="4" s="1"/>
  <c r="M25" i="13"/>
  <c r="AE12" i="13"/>
  <c r="U3" i="2"/>
  <c r="O27" i="13"/>
  <c r="P22" i="10"/>
  <c r="U16" i="9"/>
  <c r="V10" i="5"/>
  <c r="P106" i="16"/>
  <c r="U7" i="5"/>
  <c r="U10" i="5"/>
  <c r="V11" i="5"/>
  <c r="P105" i="16"/>
  <c r="V13" i="5"/>
  <c r="V10" i="9"/>
  <c r="T3" i="2"/>
  <c r="T5" i="5"/>
  <c r="N27" i="13"/>
  <c r="N28" i="13" s="1"/>
  <c r="N24" i="13"/>
  <c r="I62" i="8"/>
  <c r="Q24" i="3"/>
  <c r="Q32" i="3"/>
  <c r="Q23" i="4" s="1"/>
  <c r="Q21" i="4" s="1"/>
  <c r="Q39" i="2"/>
  <c r="Q25" i="2"/>
  <c r="Q26" i="2" s="1"/>
  <c r="Q29" i="2" s="1"/>
  <c r="N151" i="16"/>
  <c r="AC6" i="13"/>
  <c r="K9" i="13"/>
  <c r="K13" i="13"/>
  <c r="AC7" i="13"/>
  <c r="K31" i="13"/>
  <c r="K32" i="13" s="1"/>
  <c r="K40" i="13"/>
  <c r="P16" i="8"/>
  <c r="K43" i="13"/>
  <c r="R22" i="4"/>
  <c r="R18" i="4"/>
  <c r="L31" i="13"/>
  <c r="L40" i="13"/>
  <c r="Q16" i="8"/>
  <c r="R24" i="3"/>
  <c r="R32" i="3"/>
  <c r="L9" i="13"/>
  <c r="O151" i="16"/>
  <c r="AD6" i="13"/>
  <c r="L13" i="13"/>
  <c r="AD7" i="13"/>
  <c r="L43" i="13" l="1"/>
  <c r="L32" i="13"/>
  <c r="R23" i="4"/>
  <c r="R21" i="4" s="1"/>
  <c r="R23" i="3"/>
  <c r="R26" i="4"/>
  <c r="L44" i="13"/>
  <c r="AD15" i="13"/>
  <c r="O162" i="16" s="1"/>
  <c r="L41" i="13"/>
  <c r="AD16" i="13"/>
  <c r="O163" i="16" s="1"/>
  <c r="K44" i="13"/>
  <c r="AC15" i="13"/>
  <c r="N162" i="16" s="1"/>
  <c r="K41" i="13"/>
  <c r="AC16" i="13"/>
  <c r="N163" i="16" s="1"/>
  <c r="Q4" i="4"/>
  <c r="Q31" i="2"/>
  <c r="Q33" i="2" s="1"/>
  <c r="Q49" i="3" s="1"/>
  <c r="Q23" i="3"/>
  <c r="Q22" i="3" s="1"/>
  <c r="Q26" i="4"/>
  <c r="N25" i="13"/>
  <c r="AF12" i="13"/>
  <c r="T55" i="3"/>
  <c r="T5" i="2"/>
  <c r="T42" i="2" s="1"/>
  <c r="T6" i="2"/>
  <c r="T8" i="2"/>
  <c r="T9" i="2"/>
  <c r="N5" i="13"/>
  <c r="AF5" i="13" s="1"/>
  <c r="Q22" i="10"/>
  <c r="V16" i="9"/>
  <c r="V3" i="5"/>
  <c r="O24" i="13"/>
  <c r="J62" i="8"/>
  <c r="O28" i="13"/>
  <c r="U55" i="3"/>
  <c r="U5" i="2"/>
  <c r="U42" i="2" s="1"/>
  <c r="U6" i="2"/>
  <c r="U8" i="2"/>
  <c r="U9" i="2"/>
  <c r="O5" i="13"/>
  <c r="AG5" i="13" s="1"/>
  <c r="M31" i="13"/>
  <c r="M40" i="13"/>
  <c r="R16" i="8"/>
  <c r="S24" i="3"/>
  <c r="S32" i="3"/>
  <c r="S23" i="4" s="1"/>
  <c r="S21" i="4" s="1"/>
  <c r="M9" i="13"/>
  <c r="P151" i="16"/>
  <c r="AE6" i="13"/>
  <c r="M13" i="13"/>
  <c r="AE7" i="13"/>
  <c r="K11" i="10"/>
  <c r="K29" i="10" s="1"/>
  <c r="J15" i="13"/>
  <c r="S3" i="9"/>
  <c r="R14" i="3"/>
  <c r="R33" i="3" s="1"/>
  <c r="M5" i="10"/>
  <c r="R6" i="9"/>
  <c r="M19" i="10" s="1"/>
  <c r="R39" i="2"/>
  <c r="R25" i="2"/>
  <c r="R26" i="2" s="1"/>
  <c r="R29" i="2" s="1"/>
  <c r="R17" i="4" l="1"/>
  <c r="R5" i="4"/>
  <c r="R4" i="4"/>
  <c r="R31" i="2"/>
  <c r="R33" i="2" s="1"/>
  <c r="R49" i="3" s="1"/>
  <c r="S4" i="9"/>
  <c r="J16" i="13"/>
  <c r="AB8" i="13"/>
  <c r="E37" i="11"/>
  <c r="E41" i="11" s="1"/>
  <c r="K30" i="10"/>
  <c r="K32" i="10"/>
  <c r="J21" i="13"/>
  <c r="AB10" i="13" s="1"/>
  <c r="S23" i="3"/>
  <c r="S26" i="4"/>
  <c r="S17" i="4" s="1"/>
  <c r="AE16" i="13"/>
  <c r="P163" i="16" s="1"/>
  <c r="M41" i="13"/>
  <c r="M32" i="13"/>
  <c r="AE14" i="13"/>
  <c r="P161" i="16" s="1"/>
  <c r="U7" i="2"/>
  <c r="U14" i="2" s="1"/>
  <c r="P17" i="10"/>
  <c r="U9" i="4"/>
  <c r="O11" i="13"/>
  <c r="U43" i="2"/>
  <c r="O8" i="13"/>
  <c r="U56" i="3"/>
  <c r="U8" i="3"/>
  <c r="U9" i="3"/>
  <c r="O25" i="13"/>
  <c r="AG12" i="13"/>
  <c r="M44" i="5"/>
  <c r="V3" i="2"/>
  <c r="V7" i="5"/>
  <c r="V5" i="5"/>
  <c r="P27" i="13"/>
  <c r="P28" i="13" s="1"/>
  <c r="P24" i="13"/>
  <c r="K62" i="8"/>
  <c r="J61" i="8" s="1"/>
  <c r="T7" i="2"/>
  <c r="T14" i="2" s="1"/>
  <c r="O17" i="10"/>
  <c r="T9" i="4"/>
  <c r="N11" i="13"/>
  <c r="T43" i="2"/>
  <c r="N8" i="13"/>
  <c r="T56" i="3"/>
  <c r="T8" i="3"/>
  <c r="T18" i="4" s="1"/>
  <c r="T9" i="3"/>
  <c r="T22" i="4" s="1"/>
  <c r="Q5" i="4"/>
  <c r="Q3" i="4" s="1"/>
  <c r="Q17" i="4"/>
  <c r="L3" i="10"/>
  <c r="L8" i="10" s="1"/>
  <c r="Q35" i="2"/>
  <c r="Q36" i="2" s="1"/>
  <c r="R22" i="3"/>
  <c r="R3" i="4" l="1"/>
  <c r="L11" i="10"/>
  <c r="L29" i="10" s="1"/>
  <c r="K15" i="13"/>
  <c r="N31" i="13"/>
  <c r="N40" i="13"/>
  <c r="S16" i="8"/>
  <c r="T24" i="3"/>
  <c r="T32" i="3"/>
  <c r="T23" i="4" s="1"/>
  <c r="T21" i="4" s="1"/>
  <c r="AF6" i="13"/>
  <c r="N9" i="13"/>
  <c r="Q151" i="16"/>
  <c r="N13" i="13"/>
  <c r="AF7" i="13"/>
  <c r="AH12" i="13"/>
  <c r="P25" i="13"/>
  <c r="V55" i="3"/>
  <c r="V5" i="2"/>
  <c r="V42" i="2" s="1"/>
  <c r="V6" i="2"/>
  <c r="V8" i="2"/>
  <c r="V9" i="2"/>
  <c r="P5" i="13"/>
  <c r="AH5" i="13" s="1"/>
  <c r="U22" i="4"/>
  <c r="U18" i="4"/>
  <c r="U24" i="3"/>
  <c r="U32" i="3"/>
  <c r="O9" i="13"/>
  <c r="R151" i="16"/>
  <c r="AG6" i="13"/>
  <c r="O13" i="13"/>
  <c r="AG7" i="13"/>
  <c r="O31" i="13"/>
  <c r="O40" i="13"/>
  <c r="T16" i="8"/>
  <c r="M150" i="16"/>
  <c r="M156" i="16"/>
  <c r="P47" i="3"/>
  <c r="J18" i="13"/>
  <c r="P41" i="4"/>
  <c r="P39" i="4" s="1"/>
  <c r="P55" i="4" s="1"/>
  <c r="J56" i="13"/>
  <c r="AB19" i="13" s="1"/>
  <c r="M167" i="16" s="1"/>
  <c r="Q46" i="2"/>
  <c r="Q47" i="2" s="1"/>
  <c r="S7" i="4"/>
  <c r="S6" i="4" s="1"/>
  <c r="S5" i="4" s="1"/>
  <c r="S15" i="2"/>
  <c r="S5" i="9"/>
  <c r="S20" i="9"/>
  <c r="M3" i="10"/>
  <c r="M8" i="10" s="1"/>
  <c r="R35" i="2"/>
  <c r="R36" i="2" s="1"/>
  <c r="U23" i="4" l="1"/>
  <c r="M11" i="10"/>
  <c r="M29" i="10" s="1"/>
  <c r="L15" i="13"/>
  <c r="T3" i="9"/>
  <c r="S14" i="3"/>
  <c r="S33" i="3" s="1"/>
  <c r="S22" i="3" s="1"/>
  <c r="N5" i="10"/>
  <c r="S6" i="9"/>
  <c r="N19" i="10" s="1"/>
  <c r="S4" i="2"/>
  <c r="S16" i="2" s="1"/>
  <c r="S24" i="2" s="1"/>
  <c r="M43" i="13"/>
  <c r="P5" i="3"/>
  <c r="P57" i="4"/>
  <c r="J19" i="13"/>
  <c r="AB9" i="13"/>
  <c r="P50" i="3"/>
  <c r="O41" i="13"/>
  <c r="AG16" i="13"/>
  <c r="R163" i="16" s="1"/>
  <c r="AG14" i="13"/>
  <c r="R161" i="16" s="1"/>
  <c r="O32" i="13"/>
  <c r="U23" i="3"/>
  <c r="U26" i="4"/>
  <c r="U21" i="4"/>
  <c r="V7" i="2"/>
  <c r="V14" i="2" s="1"/>
  <c r="V9" i="4"/>
  <c r="Q17" i="10"/>
  <c r="P11" i="13"/>
  <c r="V43" i="2"/>
  <c r="P8" i="13"/>
  <c r="V56" i="3"/>
  <c r="V8" i="3"/>
  <c r="V18" i="4" s="1"/>
  <c r="V9" i="3"/>
  <c r="V22" i="4" s="1"/>
  <c r="T23" i="3"/>
  <c r="T26" i="4"/>
  <c r="T17" i="4" s="1"/>
  <c r="N41" i="13"/>
  <c r="AF16" i="13"/>
  <c r="Q163" i="16" s="1"/>
  <c r="AF14" i="13"/>
  <c r="Q161" i="16" s="1"/>
  <c r="N32" i="13"/>
  <c r="K16" i="13"/>
  <c r="AC8" i="13"/>
  <c r="L30" i="10"/>
  <c r="K21" i="13"/>
  <c r="AC10" i="13" s="1"/>
  <c r="L32" i="10"/>
  <c r="F37" i="11"/>
  <c r="F41" i="11" s="1"/>
  <c r="U17" i="4" l="1"/>
  <c r="N150" i="16"/>
  <c r="N156" i="16"/>
  <c r="K18" i="13"/>
  <c r="K56" i="13"/>
  <c r="AC19" i="13" s="1"/>
  <c r="N167" i="16" s="1"/>
  <c r="Q41" i="4"/>
  <c r="Q39" i="4" s="1"/>
  <c r="Q55" i="4" s="1"/>
  <c r="Q5" i="3" s="1"/>
  <c r="R46" i="2"/>
  <c r="R47" i="2" s="1"/>
  <c r="Q47" i="3"/>
  <c r="V24" i="3"/>
  <c r="V32" i="3"/>
  <c r="V23" i="4" s="1"/>
  <c r="V21" i="4" s="1"/>
  <c r="P9" i="13"/>
  <c r="S151" i="16"/>
  <c r="AH6" i="13"/>
  <c r="P13" i="13"/>
  <c r="AH7" i="13"/>
  <c r="P31" i="13"/>
  <c r="P40" i="13"/>
  <c r="U16" i="8"/>
  <c r="P40" i="3"/>
  <c r="P21" i="3"/>
  <c r="P61" i="4"/>
  <c r="Q29" i="4" s="1"/>
  <c r="P58" i="4"/>
  <c r="O18" i="8"/>
  <c r="P4" i="3"/>
  <c r="P3" i="3" s="1"/>
  <c r="Q56" i="4"/>
  <c r="O22" i="8"/>
  <c r="M44" i="13"/>
  <c r="AE15" i="13"/>
  <c r="P162" i="16" s="1"/>
  <c r="S39" i="2"/>
  <c r="S25" i="2"/>
  <c r="S26" i="2" s="1"/>
  <c r="S29" i="2" s="1"/>
  <c r="T4" i="9"/>
  <c r="AD8" i="13"/>
  <c r="L16" i="13"/>
  <c r="M30" i="10"/>
  <c r="L21" i="13"/>
  <c r="AD10" i="13" s="1"/>
  <c r="M32" i="10"/>
  <c r="G37" i="11"/>
  <c r="G41" i="11" s="1"/>
  <c r="Q57" i="4" l="1"/>
  <c r="O150" i="16"/>
  <c r="O156" i="16"/>
  <c r="L18" i="13"/>
  <c r="L56" i="13"/>
  <c r="AD19" i="13" s="1"/>
  <c r="O167" i="16" s="1"/>
  <c r="R41" i="4"/>
  <c r="R39" i="4" s="1"/>
  <c r="R55" i="4" s="1"/>
  <c r="R5" i="3" s="1"/>
  <c r="S46" i="2"/>
  <c r="S47" i="2" s="1"/>
  <c r="T7" i="4"/>
  <c r="T6" i="4" s="1"/>
  <c r="T5" i="4" s="1"/>
  <c r="T15" i="2"/>
  <c r="T5" i="9"/>
  <c r="T20" i="9"/>
  <c r="S4" i="4"/>
  <c r="S3" i="4" s="1"/>
  <c r="S31" i="2"/>
  <c r="S33" i="2" s="1"/>
  <c r="O23" i="8"/>
  <c r="P18" i="2" s="1"/>
  <c r="P17" i="2" s="1"/>
  <c r="E90" i="8"/>
  <c r="E91" i="8" s="1"/>
  <c r="Q58" i="4"/>
  <c r="Q61" i="4"/>
  <c r="R29" i="4" s="1"/>
  <c r="J37" i="13"/>
  <c r="J38" i="13" s="1"/>
  <c r="P52" i="3"/>
  <c r="P54" i="3" s="1"/>
  <c r="O19" i="8"/>
  <c r="J34" i="13" s="1"/>
  <c r="O20" i="8"/>
  <c r="P18" i="8"/>
  <c r="Q4" i="3"/>
  <c r="Q3" i="3" s="1"/>
  <c r="P22" i="8"/>
  <c r="R56" i="4"/>
  <c r="P41" i="13"/>
  <c r="AH16" i="13"/>
  <c r="S163" i="16" s="1"/>
  <c r="AH14" i="13"/>
  <c r="S161" i="16" s="1"/>
  <c r="P32" i="13"/>
  <c r="V23" i="3"/>
  <c r="V26" i="4"/>
  <c r="V17" i="4" s="1"/>
  <c r="R47" i="3"/>
  <c r="Q50" i="3"/>
  <c r="K19" i="13"/>
  <c r="AC9" i="13"/>
  <c r="R57" i="4" l="1"/>
  <c r="R61" i="4" s="1"/>
  <c r="S29" i="4" s="1"/>
  <c r="Q40" i="3"/>
  <c r="Q21" i="3"/>
  <c r="Q52" i="3" s="1"/>
  <c r="Q54" i="3" s="1"/>
  <c r="R50" i="3"/>
  <c r="F90" i="8"/>
  <c r="F91" i="8" s="1"/>
  <c r="P23" i="8"/>
  <c r="Q18" i="2" s="1"/>
  <c r="Q17" i="2" s="1"/>
  <c r="K37" i="13"/>
  <c r="K38" i="13" s="1"/>
  <c r="P19" i="8"/>
  <c r="K34" i="13" s="1"/>
  <c r="P20" i="8"/>
  <c r="Q18" i="8"/>
  <c r="S56" i="4"/>
  <c r="R4" i="3"/>
  <c r="R3" i="3" s="1"/>
  <c r="Q22" i="8"/>
  <c r="AB14" i="13"/>
  <c r="M161" i="16" s="1"/>
  <c r="J35" i="13"/>
  <c r="E94" i="8"/>
  <c r="E93" i="8"/>
  <c r="N3" i="10"/>
  <c r="N8" i="10" s="1"/>
  <c r="S35" i="2"/>
  <c r="S36" i="2" s="1"/>
  <c r="S49" i="3"/>
  <c r="U3" i="9"/>
  <c r="T14" i="3"/>
  <c r="T33" i="3" s="1"/>
  <c r="T22" i="3" s="1"/>
  <c r="O5" i="10"/>
  <c r="T6" i="9"/>
  <c r="O19" i="10" s="1"/>
  <c r="T4" i="2"/>
  <c r="T16" i="2" s="1"/>
  <c r="T24" i="2" s="1"/>
  <c r="N43" i="13"/>
  <c r="AD9" i="13"/>
  <c r="L19" i="13"/>
  <c r="R58" i="4" l="1"/>
  <c r="AF15" i="13"/>
  <c r="Q162" i="16" s="1"/>
  <c r="N44" i="13"/>
  <c r="T39" i="2"/>
  <c r="T25" i="2"/>
  <c r="T26" i="2" s="1"/>
  <c r="T29" i="2" s="1"/>
  <c r="U4" i="9"/>
  <c r="M15" i="13"/>
  <c r="N11" i="10"/>
  <c r="N29" i="10" s="1"/>
  <c r="G90" i="8"/>
  <c r="G91" i="8" s="1"/>
  <c r="Q23" i="8"/>
  <c r="R18" i="2" s="1"/>
  <c r="R17" i="2" s="1"/>
  <c r="L37" i="13"/>
  <c r="L38" i="13" s="1"/>
  <c r="Q19" i="8"/>
  <c r="L34" i="13" s="1"/>
  <c r="Q20" i="8"/>
  <c r="AC14" i="13"/>
  <c r="N161" i="16" s="1"/>
  <c r="K35" i="13"/>
  <c r="F94" i="8"/>
  <c r="F93" i="8"/>
  <c r="R40" i="3"/>
  <c r="R21" i="3"/>
  <c r="R52" i="3" s="1"/>
  <c r="R54" i="3" s="1"/>
  <c r="AD14" i="13" l="1"/>
  <c r="O161" i="16" s="1"/>
  <c r="L35" i="13"/>
  <c r="G94" i="8"/>
  <c r="G93" i="8"/>
  <c r="N30" i="10"/>
  <c r="M21" i="13"/>
  <c r="AE10" i="13" s="1"/>
  <c r="N32" i="10"/>
  <c r="H37" i="11"/>
  <c r="H41" i="11" s="1"/>
  <c r="M16" i="13"/>
  <c r="AE8" i="13"/>
  <c r="U7" i="4"/>
  <c r="U6" i="4" s="1"/>
  <c r="U5" i="4" s="1"/>
  <c r="U15" i="2"/>
  <c r="U5" i="9"/>
  <c r="U20" i="9"/>
  <c r="T4" i="4"/>
  <c r="T3" i="4" s="1"/>
  <c r="T31" i="2"/>
  <c r="T33" i="2" s="1"/>
  <c r="O3" i="10" l="1"/>
  <c r="O8" i="10" s="1"/>
  <c r="T35" i="2"/>
  <c r="T36" i="2" s="1"/>
  <c r="T49" i="3"/>
  <c r="V3" i="9"/>
  <c r="U14" i="3"/>
  <c r="U33" i="3" s="1"/>
  <c r="U22" i="3" s="1"/>
  <c r="P5" i="10"/>
  <c r="U6" i="9"/>
  <c r="P19" i="10" s="1"/>
  <c r="U4" i="2"/>
  <c r="U16" i="2" s="1"/>
  <c r="U24" i="2" s="1"/>
  <c r="O43" i="13"/>
  <c r="P156" i="16"/>
  <c r="P150" i="16"/>
  <c r="M18" i="13"/>
  <c r="M56" i="13"/>
  <c r="AE19" i="13" s="1"/>
  <c r="P167" i="16" s="1"/>
  <c r="S41" i="4"/>
  <c r="S39" i="4" s="1"/>
  <c r="S55" i="4" s="1"/>
  <c r="T46" i="2"/>
  <c r="T47" i="2" s="1"/>
  <c r="S47" i="3"/>
  <c r="S50" i="3" l="1"/>
  <c r="S5" i="3"/>
  <c r="S57" i="4"/>
  <c r="AE9" i="13"/>
  <c r="M19" i="13"/>
  <c r="O44" i="13"/>
  <c r="AG15" i="13"/>
  <c r="R162" i="16" s="1"/>
  <c r="U39" i="2"/>
  <c r="U25" i="2"/>
  <c r="U26" i="2" s="1"/>
  <c r="U29" i="2" s="1"/>
  <c r="V4" i="9"/>
  <c r="N15" i="13"/>
  <c r="O11" i="10"/>
  <c r="O29" i="10" s="1"/>
  <c r="O30" i="10" l="1"/>
  <c r="N21" i="13"/>
  <c r="AF10" i="13" s="1"/>
  <c r="O32" i="10"/>
  <c r="I37" i="11"/>
  <c r="I41" i="11" s="1"/>
  <c r="N16" i="13"/>
  <c r="AF8" i="13"/>
  <c r="V7" i="4"/>
  <c r="V6" i="4" s="1"/>
  <c r="V5" i="4" s="1"/>
  <c r="V15" i="2"/>
  <c r="V5" i="9"/>
  <c r="V20" i="9"/>
  <c r="V14" i="3" s="1"/>
  <c r="V33" i="3" s="1"/>
  <c r="V22" i="3" s="1"/>
  <c r="U4" i="4"/>
  <c r="U3" i="4" s="1"/>
  <c r="U31" i="2"/>
  <c r="U33" i="2" s="1"/>
  <c r="S61" i="4"/>
  <c r="T29" i="4" s="1"/>
  <c r="S58" i="4"/>
  <c r="T56" i="4"/>
  <c r="S4" i="3"/>
  <c r="S3" i="3" s="1"/>
  <c r="R22" i="8"/>
  <c r="R18" i="8"/>
  <c r="S40" i="3"/>
  <c r="S21" i="3"/>
  <c r="R20" i="8" l="1"/>
  <c r="R19" i="8"/>
  <c r="M34" i="13" s="1"/>
  <c r="M35" i="13" s="1"/>
  <c r="H90" i="8"/>
  <c r="H91" i="8" s="1"/>
  <c r="R23" i="8"/>
  <c r="S18" i="2" s="1"/>
  <c r="S17" i="2" s="1"/>
  <c r="S52" i="3"/>
  <c r="S54" i="3" s="1"/>
  <c r="M37" i="13"/>
  <c r="M38" i="13" s="1"/>
  <c r="P3" i="10"/>
  <c r="P8" i="10" s="1"/>
  <c r="U35" i="2"/>
  <c r="U36" i="2" s="1"/>
  <c r="U49" i="3"/>
  <c r="Q5" i="10"/>
  <c r="V6" i="9"/>
  <c r="Q19" i="10" s="1"/>
  <c r="V4" i="2"/>
  <c r="V16" i="2" s="1"/>
  <c r="V24" i="2" s="1"/>
  <c r="P43" i="13"/>
  <c r="Q156" i="16"/>
  <c r="Q150" i="16"/>
  <c r="N18" i="13"/>
  <c r="N56" i="13"/>
  <c r="AF19" i="13" s="1"/>
  <c r="Q167" i="16" s="1"/>
  <c r="U46" i="2"/>
  <c r="U47" i="2" s="1"/>
  <c r="T41" i="4"/>
  <c r="T39" i="4" s="1"/>
  <c r="T55" i="4" s="1"/>
  <c r="T47" i="3"/>
  <c r="T50" i="3" l="1"/>
  <c r="T5" i="3"/>
  <c r="T57" i="4"/>
  <c r="N19" i="13"/>
  <c r="AF9" i="13"/>
  <c r="P44" i="13"/>
  <c r="AH15" i="13"/>
  <c r="S162" i="16" s="1"/>
  <c r="V25" i="2"/>
  <c r="V26" i="2" s="1"/>
  <c r="V29" i="2" s="1"/>
  <c r="V40" i="2"/>
  <c r="V39" i="2"/>
  <c r="O15" i="13"/>
  <c r="P11" i="10"/>
  <c r="P29" i="10" s="1"/>
  <c r="H94" i="8"/>
  <c r="H93" i="8"/>
  <c r="P30" i="10" l="1"/>
  <c r="O21" i="13"/>
  <c r="AG10" i="13" s="1"/>
  <c r="P32" i="10"/>
  <c r="J37" i="11"/>
  <c r="J41" i="11" s="1"/>
  <c r="O16" i="13"/>
  <c r="AG8" i="13"/>
  <c r="V4" i="4"/>
  <c r="V3" i="4" s="1"/>
  <c r="V31" i="2"/>
  <c r="V33" i="2" s="1"/>
  <c r="T58" i="4"/>
  <c r="T61" i="4"/>
  <c r="U29" i="4" s="1"/>
  <c r="U56" i="4"/>
  <c r="S22" i="8"/>
  <c r="T4" i="3"/>
  <c r="T3" i="3" s="1"/>
  <c r="S18" i="8"/>
  <c r="T40" i="3"/>
  <c r="T21" i="3"/>
  <c r="S20" i="8" l="1"/>
  <c r="S19" i="8"/>
  <c r="N34" i="13" s="1"/>
  <c r="N35" i="13" s="1"/>
  <c r="N37" i="13"/>
  <c r="N38" i="13" s="1"/>
  <c r="T52" i="3"/>
  <c r="T54" i="3" s="1"/>
  <c r="I90" i="8"/>
  <c r="I91" i="8" s="1"/>
  <c r="S23" i="8"/>
  <c r="T18" i="2" s="1"/>
  <c r="T17" i="2" s="1"/>
  <c r="Q3" i="10"/>
  <c r="Q8" i="10" s="1"/>
  <c r="V35" i="2"/>
  <c r="V36" i="2" s="1"/>
  <c r="V49" i="3"/>
  <c r="R150" i="16"/>
  <c r="R156" i="16"/>
  <c r="O18" i="13"/>
  <c r="V46" i="2"/>
  <c r="V47" i="2" s="1"/>
  <c r="O56" i="13"/>
  <c r="AG19" i="13" s="1"/>
  <c r="R167" i="16" s="1"/>
  <c r="U41" i="4"/>
  <c r="U39" i="4" s="1"/>
  <c r="U55" i="4" s="1"/>
  <c r="U47" i="3"/>
  <c r="U50" i="3" l="1"/>
  <c r="U5" i="3"/>
  <c r="U57" i="4"/>
  <c r="AG9" i="13"/>
  <c r="O19" i="13"/>
  <c r="Q11" i="10"/>
  <c r="Q29" i="10" s="1"/>
  <c r="P15" i="13"/>
  <c r="I94" i="8"/>
  <c r="I93" i="8"/>
  <c r="P16" i="13" l="1"/>
  <c r="AH8" i="13"/>
  <c r="K37" i="11"/>
  <c r="Q30" i="10"/>
  <c r="Q32" i="10"/>
  <c r="P21" i="13"/>
  <c r="AH10" i="13" s="1"/>
  <c r="U61" i="4"/>
  <c r="V29" i="4" s="1"/>
  <c r="U58" i="4"/>
  <c r="T18" i="8"/>
  <c r="V56" i="4"/>
  <c r="T22" i="8"/>
  <c r="U4" i="3"/>
  <c r="U3" i="3" s="1"/>
  <c r="U40" i="3"/>
  <c r="U21" i="3"/>
  <c r="O37" i="13" l="1"/>
  <c r="O38" i="13" s="1"/>
  <c r="U52" i="3"/>
  <c r="U54" i="3" s="1"/>
  <c r="J90" i="8"/>
  <c r="J91" i="8" s="1"/>
  <c r="T23" i="8"/>
  <c r="U18" i="2" s="1"/>
  <c r="U17" i="2" s="1"/>
  <c r="T20" i="8"/>
  <c r="T19" i="8"/>
  <c r="O34" i="13" s="1"/>
  <c r="O35" i="13" s="1"/>
  <c r="S156" i="16"/>
  <c r="S150" i="16"/>
  <c r="P18" i="13"/>
  <c r="P56" i="13"/>
  <c r="AH19" i="13" s="1"/>
  <c r="S167" i="16" s="1"/>
  <c r="V41" i="4"/>
  <c r="V39" i="4" s="1"/>
  <c r="V55" i="4" s="1"/>
  <c r="V47" i="3"/>
  <c r="V50" i="3" s="1"/>
  <c r="L37" i="11"/>
  <c r="L42" i="11" s="1"/>
  <c r="K41" i="11"/>
  <c r="B44" i="11" l="1"/>
  <c r="B45" i="11" s="1"/>
  <c r="V40" i="3"/>
  <c r="V21" i="3"/>
  <c r="V5" i="3"/>
  <c r="V57" i="4"/>
  <c r="P19" i="13"/>
  <c r="AH9" i="13"/>
  <c r="J93" i="8"/>
  <c r="J94" i="8"/>
  <c r="B86" i="11" l="1"/>
  <c r="B88" i="11" s="1"/>
  <c r="B46" i="11"/>
  <c r="C65" i="11"/>
  <c r="V58" i="4"/>
  <c r="V61" i="4"/>
  <c r="U18" i="8"/>
  <c r="U22" i="8"/>
  <c r="V4" i="3"/>
  <c r="V3" i="3" s="1"/>
  <c r="B93" i="11" l="1"/>
  <c r="B89" i="11"/>
  <c r="C136" i="11"/>
  <c r="B105" i="11"/>
  <c r="C86" i="11"/>
  <c r="P37" i="13"/>
  <c r="P38" i="13" s="1"/>
  <c r="V52" i="3"/>
  <c r="V54" i="3" s="1"/>
  <c r="K90" i="8"/>
  <c r="K91" i="8" s="1"/>
  <c r="U23" i="8"/>
  <c r="V18" i="2" s="1"/>
  <c r="V17" i="2" s="1"/>
  <c r="U20" i="8"/>
  <c r="U19" i="8"/>
  <c r="P34" i="13" s="1"/>
  <c r="P35" i="13" s="1"/>
  <c r="B117" i="11" l="1"/>
  <c r="C137" i="11"/>
  <c r="K94" i="8"/>
  <c r="K93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<sst xmlns="http://schemas.openxmlformats.org/spreadsheetml/2006/main" count="1315" uniqueCount="693">
  <si>
    <t xml:space="preserve">Balance Sheet </t>
  </si>
  <si>
    <t>2025A (1H)</t>
  </si>
  <si>
    <t>2025E (2H)</t>
  </si>
  <si>
    <t>Total assets</t>
  </si>
  <si>
    <t>Total current assets</t>
  </si>
  <si>
    <t>Cash and cash equivalents</t>
  </si>
  <si>
    <t xml:space="preserve">Excess Cash (plug figure) </t>
  </si>
  <si>
    <t>-</t>
  </si>
  <si>
    <t>Short-term investments</t>
  </si>
  <si>
    <t>Accounts receivable, net (allowance of 19 and 17)</t>
  </si>
  <si>
    <t>Other current assets</t>
  </si>
  <si>
    <t>Current portion of restricted cash</t>
  </si>
  <si>
    <t>Other current assets excluding current portion of deferred tax assets, net and current portion of restricted cash</t>
  </si>
  <si>
    <t>Assets held for sale</t>
  </si>
  <si>
    <t>Long-term investments</t>
  </si>
  <si>
    <t>Property, plant and equipment, net</t>
  </si>
  <si>
    <t>Operating lease right-of-use assets</t>
  </si>
  <si>
    <t>Goodwill</t>
  </si>
  <si>
    <t>Intangible assets, net</t>
  </si>
  <si>
    <t>Total other assets</t>
  </si>
  <si>
    <t xml:space="preserve">Equity Investments (JVs) </t>
  </si>
  <si>
    <t xml:space="preserve">Other Assets </t>
  </si>
  <si>
    <t>Total liabilities and stockholders' equity</t>
  </si>
  <si>
    <t>Total liabilities</t>
  </si>
  <si>
    <t>Total current liabilities</t>
  </si>
  <si>
    <t>Accounts payable and accrued expenses</t>
  </si>
  <si>
    <t>Accrued property, plant and equipment</t>
  </si>
  <si>
    <t>Current portion of capital lease and other financing obligations</t>
  </si>
  <si>
    <t>Current portion of operating lease liabilities</t>
  </si>
  <si>
    <t>Current portion of finance lease liabilities</t>
  </si>
  <si>
    <t>Current portion of mortgage and loans payable</t>
  </si>
  <si>
    <t>Current portion of senior notes</t>
  </si>
  <si>
    <t>Current portion of convertible debt</t>
  </si>
  <si>
    <t>Total other current liabilities</t>
  </si>
  <si>
    <t>Capital lease and other financing obligations, less current portion</t>
  </si>
  <si>
    <t>Operating lease liabilities, less current portion</t>
  </si>
  <si>
    <t>Finance lease liabilities, less current portion</t>
  </si>
  <si>
    <t>Mortgage and loans payable, less current portion</t>
  </si>
  <si>
    <t>Senior notes</t>
  </si>
  <si>
    <t>Other liabilities</t>
  </si>
  <si>
    <t>Redeemable non-controlling interests</t>
  </si>
  <si>
    <t>Total stockholders' equity</t>
  </si>
  <si>
    <t>Preferred stock</t>
  </si>
  <si>
    <t>Common stock</t>
  </si>
  <si>
    <t>Additional paid-in capital</t>
  </si>
  <si>
    <t xml:space="preserve">Additional paid-in capital (plug figure) </t>
  </si>
  <si>
    <t>Deferred stock-based compensation</t>
  </si>
  <si>
    <t>Treasury stock</t>
  </si>
  <si>
    <t>Accumulated dividends</t>
  </si>
  <si>
    <t>Accumulated other comprehensive loss / income</t>
  </si>
  <si>
    <t>Accumulated deficit / retained earnings</t>
  </si>
  <si>
    <t>Total Equinix stockholders' equity</t>
  </si>
  <si>
    <t>Non-controlling interests</t>
  </si>
  <si>
    <t>Balance Check</t>
  </si>
  <si>
    <t>Assumptions</t>
  </si>
  <si>
    <t>Revenue</t>
  </si>
  <si>
    <t xml:space="preserve">Cost of Sales </t>
  </si>
  <si>
    <t>Assets</t>
  </si>
  <si>
    <t>Collection Period (Days)</t>
  </si>
  <si>
    <t>Other current assets/Revenue</t>
  </si>
  <si>
    <t>Liabilities</t>
  </si>
  <si>
    <t xml:space="preserve">Days Sales Outstanding </t>
  </si>
  <si>
    <t xml:space="preserve">Other current liabilities/cost of sales </t>
  </si>
  <si>
    <t xml:space="preserve">Other liabilties/cost of sales </t>
  </si>
  <si>
    <t>Capital Lease/PP&amp;E</t>
  </si>
  <si>
    <t xml:space="preserve">Statement of Consolidated Income </t>
  </si>
  <si>
    <t>Revenues</t>
  </si>
  <si>
    <t>Total costs and operating expenses</t>
  </si>
  <si>
    <t>Cost of revenues (minus SBC &amp; Dep)</t>
  </si>
  <si>
    <t>Stock Based Compensation</t>
  </si>
  <si>
    <t>Total operating expenses</t>
  </si>
  <si>
    <t>Sales and marketing</t>
  </si>
  <si>
    <t>General and administrative</t>
  </si>
  <si>
    <t>Restructuring charges / reversals</t>
  </si>
  <si>
    <t>Acquisition costs</t>
  </si>
  <si>
    <t>Impairment charges</t>
  </si>
  <si>
    <t>Gains on asset sales</t>
  </si>
  <si>
    <t>EBITDA</t>
  </si>
  <si>
    <t>Depreciation</t>
  </si>
  <si>
    <t xml:space="preserve">Income / loss from continuing operations </t>
  </si>
  <si>
    <t>Total interest and other, net</t>
  </si>
  <si>
    <t>Interest income</t>
  </si>
  <si>
    <t>Interest expense</t>
  </si>
  <si>
    <t>Interest expense excluding other income / expense</t>
  </si>
  <si>
    <t>Other income / expense</t>
  </si>
  <si>
    <t>Gain / loss on debt extinguishment</t>
  </si>
  <si>
    <t>Income / loss from continuing operations before income taxes</t>
  </si>
  <si>
    <t>Income tax expense</t>
  </si>
  <si>
    <t>Net income / loss from continuing operations</t>
  </si>
  <si>
    <t>Net income from discontinued operations, net of tax</t>
  </si>
  <si>
    <t>Gain on sale of discontinued operations</t>
  </si>
  <si>
    <t>Net income / loss before cumulative effect of a change in accounting principle</t>
  </si>
  <si>
    <t>Cumulative effect of a change in accounting principle for stock-based compensation, net of tax</t>
  </si>
  <si>
    <t>Net income / loss</t>
  </si>
  <si>
    <t>Net income / loss attributable to redeemable non-controlling interests</t>
  </si>
  <si>
    <t>Net income / loss attributable to Equinix</t>
  </si>
  <si>
    <t>Per share</t>
  </si>
  <si>
    <t>Basic</t>
  </si>
  <si>
    <t>Diluted</t>
  </si>
  <si>
    <t>All figures in millions of U.S. Dollar except per share items.</t>
  </si>
  <si>
    <t>Metrics</t>
  </si>
  <si>
    <t>Net Operating Income</t>
  </si>
  <si>
    <t xml:space="preserve">NOI Growth </t>
  </si>
  <si>
    <t>Checks</t>
  </si>
  <si>
    <t xml:space="preserve">Dividend paid </t>
  </si>
  <si>
    <t xml:space="preserve">Check if 90% of EBT </t>
  </si>
  <si>
    <t>Costs (minus dep/sbc)/Revenue</t>
  </si>
  <si>
    <t>Sales &amp; Marketing/Revenue</t>
  </si>
  <si>
    <t>SG&amp;A/Revenue</t>
  </si>
  <si>
    <t>Stock Based Compensation/Revenue</t>
  </si>
  <si>
    <t xml:space="preserve">Effective Tax Rate </t>
  </si>
  <si>
    <t>Cash Flow Statement</t>
  </si>
  <si>
    <t xml:space="preserve">2025E (2H) </t>
  </si>
  <si>
    <t>Net cash provided by operating activities</t>
  </si>
  <si>
    <t>Adjustments to reconcile net income / loss to net cash provided by operating activities</t>
  </si>
  <si>
    <t>Depreciation, amortization and accretion</t>
  </si>
  <si>
    <t>Amortization of intangible assets</t>
  </si>
  <si>
    <t>Stock-based compensation</t>
  </si>
  <si>
    <t>Amortization of debt issuance costs and debt discounts</t>
  </si>
  <si>
    <t>Provision for allowance for doubtful accounts</t>
  </si>
  <si>
    <t>Gain on asset sales</t>
  </si>
  <si>
    <t>Loss on debt extinguishment</t>
  </si>
  <si>
    <t>Other items</t>
  </si>
  <si>
    <t>Changes in operating assets and liabilities</t>
  </si>
  <si>
    <t>Accounts receivable</t>
  </si>
  <si>
    <t>Deferred tax assets, net</t>
  </si>
  <si>
    <t>Income taxes, net</t>
  </si>
  <si>
    <t>Other assets and liabilities</t>
  </si>
  <si>
    <t>Other assets</t>
  </si>
  <si>
    <t>Operating lease liabilities</t>
  </si>
  <si>
    <t>Net cash provided by / used in investing activities</t>
  </si>
  <si>
    <t>Purchases, sales and maturities of investments, net</t>
  </si>
  <si>
    <t>Purchases of investments</t>
  </si>
  <si>
    <t>Maturities of investments</t>
  </si>
  <si>
    <t>Distributions from equity investments</t>
  </si>
  <si>
    <t>Sales of investments</t>
  </si>
  <si>
    <t>Purchases of short-term investments</t>
  </si>
  <si>
    <t>Purchase of real estate, net</t>
  </si>
  <si>
    <t>Business acquisitions, net of cash acquired</t>
  </si>
  <si>
    <t xml:space="preserve">Assumed no businesses are being acquired </t>
  </si>
  <si>
    <t>Purchases of real estate</t>
  </si>
  <si>
    <t xml:space="preserve">Included as a portion of capex already </t>
  </si>
  <si>
    <t>Purchases of other property, plant and equipment</t>
  </si>
  <si>
    <t>Proceeds from sale of assets</t>
  </si>
  <si>
    <t>Net cash used in / provided by financing activities</t>
  </si>
  <si>
    <t>Proceeds from employee equity awards</t>
  </si>
  <si>
    <t>Payment of dividends</t>
  </si>
  <si>
    <t>Proceeds from public offering of common stock, net of issuance costs</t>
  </si>
  <si>
    <t>Proceeds from senior notes</t>
  </si>
  <si>
    <t>Proceeds from mortgage and loans payable</t>
  </si>
  <si>
    <t>Proceeds from loans payable</t>
  </si>
  <si>
    <t>Repayment of senior notes</t>
  </si>
  <si>
    <t>Repayment of capital lease and other financing obligations</t>
  </si>
  <si>
    <t>Repayment of mortgage and loans payable</t>
  </si>
  <si>
    <t>Debt extinguishment costs</t>
  </si>
  <si>
    <t>Other financing activities</t>
  </si>
  <si>
    <t>Debt issuance costs</t>
  </si>
  <si>
    <t>Other financing activities excluding debt issuance costs</t>
  </si>
  <si>
    <t>Effect of foreign currency exchange rates on cash and cash equivalents</t>
  </si>
  <si>
    <t>Change in cash balances included in assets held for sale</t>
  </si>
  <si>
    <t>Net increase / decrease in cash and cash equivalents</t>
  </si>
  <si>
    <t>Cash, cash equivalents and restricted cash at beginning of period</t>
  </si>
  <si>
    <t>Cash, cash equivalents and restricted cash at end of period</t>
  </si>
  <si>
    <t>Supplemental disclosure</t>
  </si>
  <si>
    <t>Cash paid for taxes</t>
  </si>
  <si>
    <t>Cash paid for interest</t>
  </si>
  <si>
    <t>Total cash, cash equivalents, and restricted cash shown in the consolidated statement of cash flows</t>
  </si>
  <si>
    <t>Current portion of restricted cash included in other current assets</t>
  </si>
  <si>
    <t>Current portion of restricted cash included in other current assets eccluding non-current portion of restricted cash included in other assets</t>
  </si>
  <si>
    <t>Non-current portion of restricted cash included in other assets</t>
  </si>
  <si>
    <t>Free cash flow (negative free cash flow)</t>
  </si>
  <si>
    <t>All figures in millions of U.S. Dollar.</t>
  </si>
  <si>
    <t>Purchases of investments/Capex</t>
  </si>
  <si>
    <t>\</t>
  </si>
  <si>
    <t>Total</t>
  </si>
  <si>
    <t>Colocation</t>
  </si>
  <si>
    <t>As a % of revenue</t>
  </si>
  <si>
    <t xml:space="preserve">Interconnection </t>
  </si>
  <si>
    <t>Interconnectivity Revenue Per Cabinet</t>
  </si>
  <si>
    <t xml:space="preserve">Increase ARPU </t>
  </si>
  <si>
    <t xml:space="preserve">Interconnectivity as a % of sales </t>
  </si>
  <si>
    <t>Non-recurring Revenue</t>
  </si>
  <si>
    <t>Non-recurring/Colocation</t>
  </si>
  <si>
    <t>Managed Infrastructure</t>
  </si>
  <si>
    <t>Other</t>
  </si>
  <si>
    <t>Managed Infrastructure/Recurring Revenue</t>
  </si>
  <si>
    <t xml:space="preserve">Colocation Revenue </t>
  </si>
  <si>
    <t xml:space="preserve">Cabinet Capacity </t>
  </si>
  <si>
    <t>Americas</t>
  </si>
  <si>
    <t>EMEA</t>
  </si>
  <si>
    <t>APAC</t>
  </si>
  <si>
    <t>Cabinet Utilization</t>
  </si>
  <si>
    <t xml:space="preserve">Total Cabinets Used </t>
  </si>
  <si>
    <t xml:space="preserve">Total sum of cabinets </t>
  </si>
  <si>
    <t>Yearly Revenue/Cabinet</t>
  </si>
  <si>
    <t xml:space="preserve">Assume increasing revenue due to increases in efficiency </t>
  </si>
  <si>
    <t>Cabinet Additions</t>
  </si>
  <si>
    <t>America</t>
  </si>
  <si>
    <t>Total New Cabinets</t>
  </si>
  <si>
    <t>Colocation Revenue</t>
  </si>
  <si>
    <t>assume new cabinets are 50% efficient in first year of operation and 100% thereafter</t>
  </si>
  <si>
    <t>Year</t>
  </si>
  <si>
    <t>Base</t>
  </si>
  <si>
    <t>Mid</t>
  </si>
  <si>
    <t>Bull</t>
  </si>
  <si>
    <t>Total Recurring Revenue</t>
  </si>
  <si>
    <t>Base % of Total</t>
  </si>
  <si>
    <t>Mid % of Total</t>
  </si>
  <si>
    <t>Bull % of Total</t>
  </si>
  <si>
    <t>Joint Venture</t>
  </si>
  <si>
    <t>Ownership %</t>
  </si>
  <si>
    <t>EMEA 1 Joint Venture</t>
  </si>
  <si>
    <t xml:space="preserve">VIE Joint Ventures (Hyperscaler) </t>
  </si>
  <si>
    <t xml:space="preserve">Others </t>
  </si>
  <si>
    <t>Various</t>
  </si>
  <si>
    <t>Total Investment</t>
  </si>
  <si>
    <t>Joint Venture Income</t>
  </si>
  <si>
    <t>Assume ROE of 10% from JVs</t>
  </si>
  <si>
    <t xml:space="preserve">Revenues from JVs </t>
  </si>
  <si>
    <t xml:space="preserve">Revenues from EMEA </t>
  </si>
  <si>
    <t xml:space="preserve">Revenues from VIE </t>
  </si>
  <si>
    <t xml:space="preserve">Revenues from other </t>
  </si>
  <si>
    <t>Assume 20% growth for VIE, 0 growth for EMEA/other</t>
  </si>
  <si>
    <t>Vie CAGR</t>
  </si>
  <si>
    <t xml:space="preserve">Represents greater investment in hyperscale facilities for equinix to benefit from market trends </t>
  </si>
  <si>
    <t xml:space="preserve">EMEA 1 </t>
  </si>
  <si>
    <t xml:space="preserve">Mature asset, no major expansion expected based on disclosures, 2% represents revenues starting to kick in </t>
  </si>
  <si>
    <t xml:space="preserve">Forecasted Period </t>
  </si>
  <si>
    <t>Capital Structure Schedule</t>
  </si>
  <si>
    <t>Debt</t>
  </si>
  <si>
    <t>Financing liabilities (current portion)</t>
  </si>
  <si>
    <t>Mortage &amp; Loans Payable</t>
  </si>
  <si>
    <t>Senior Notes (current portion)</t>
  </si>
  <si>
    <t xml:space="preserve">Current Debt </t>
  </si>
  <si>
    <t xml:space="preserve">Current Debt % </t>
  </si>
  <si>
    <t>Financing liabilities (less current)</t>
  </si>
  <si>
    <t>Mortage &amp; Loans Payable (less current)</t>
  </si>
  <si>
    <t>Senior Notes (less current)</t>
  </si>
  <si>
    <t xml:space="preserve">Long Term Debt </t>
  </si>
  <si>
    <t>Long Term Debt %</t>
  </si>
  <si>
    <t xml:space="preserve">Total Debt </t>
  </si>
  <si>
    <t>Debt/EBITDA</t>
  </si>
  <si>
    <t xml:space="preserve">Cash and Cash Equivalents </t>
  </si>
  <si>
    <t xml:space="preserve">Net Debt </t>
  </si>
  <si>
    <t>Total Interest Income</t>
  </si>
  <si>
    <t>Senior Notes</t>
  </si>
  <si>
    <t>%</t>
  </si>
  <si>
    <t>Issuance Date</t>
  </si>
  <si>
    <t>Maturity Date</t>
  </si>
  <si>
    <t>Amount</t>
  </si>
  <si>
    <t>Effective Rate</t>
  </si>
  <si>
    <t>2.625% Senior Notes due 2024</t>
  </si>
  <si>
    <t>$</t>
  </si>
  <si>
    <t>1.250% Senior Notes due 2025</t>
  </si>
  <si>
    <t>1.46 </t>
  </si>
  <si>
    <t>1.000% Senior Notes due 2025</t>
  </si>
  <si>
    <t>1.18 </t>
  </si>
  <si>
    <t>1.450% Senior Notes due 2026</t>
  </si>
  <si>
    <t>1.64 </t>
  </si>
  <si>
    <t>2.900% Senior Notes due 2026</t>
  </si>
  <si>
    <t>3.04 </t>
  </si>
  <si>
    <t>0.250% Euro Senior Notes due 2027</t>
  </si>
  <si>
    <t>0.45 </t>
  </si>
  <si>
    <t>1.800% Senior Notes due 2027</t>
  </si>
  <si>
    <t>1.96 </t>
  </si>
  <si>
    <t>1.550% Senior Notes due 2028</t>
  </si>
  <si>
    <t>1.67 </t>
  </si>
  <si>
    <t>2.000% Senior Notes due 2028</t>
  </si>
  <si>
    <t>2.21 </t>
  </si>
  <si>
    <t>2.875% Swiss Franc Senior Notes due 2028</t>
  </si>
  <si>
    <t>3.05 </t>
  </si>
  <si>
    <t>1.558% Swiss Franc Senior Notes due 2029</t>
  </si>
  <si>
    <t>1.79 </t>
  </si>
  <si>
    <t>3.200% Senior Notes due 2029</t>
  </si>
  <si>
    <t>3.30 </t>
  </si>
  <si>
    <t>2.150% Senior Notes due 2030</t>
  </si>
  <si>
    <t>2.27 </t>
  </si>
  <si>
    <t>3.250% Euro Senior Notes due 2031</t>
  </si>
  <si>
    <t>3.46 </t>
  </si>
  <si>
    <t>2.500% Senior Notes due 2031</t>
  </si>
  <si>
    <t>2.65 </t>
  </si>
  <si>
    <t>3.900% Senior Notes due 2032</t>
  </si>
  <si>
    <t>4.07 </t>
  </si>
  <si>
    <t>1.000% Euro Senior Notes due 2033</t>
  </si>
  <si>
    <t>3.650% Euro Senior Notes due 2033</t>
  </si>
  <si>
    <t>3.78 </t>
  </si>
  <si>
    <t>5.500% Senior Notes due 2034</t>
  </si>
  <si>
    <t>5.74 </t>
  </si>
  <si>
    <t>3.625% Euro Senior Notes due 2034</t>
  </si>
  <si>
    <t>3.75 </t>
  </si>
  <si>
    <t>2.000% Japanese Yen Series A Notes due 2035</t>
  </si>
  <si>
    <t>2.07 </t>
  </si>
  <si>
    <t>2.130% Japanese Yen Series C Notes due 2035</t>
  </si>
  <si>
    <t>2.20 </t>
  </si>
  <si>
    <t>2.370% Japanese Yen Series B Notes due 2043</t>
  </si>
  <si>
    <t>2.42 </t>
  </si>
  <si>
    <t>2.570% Japanese Yen Series D Notes due 2043</t>
  </si>
  <si>
    <t>2.62 </t>
  </si>
  <si>
    <t>2.570% Japanese Yen Series E Notes due 2043</t>
  </si>
  <si>
    <t>3.000% Senior Notes due 2050</t>
  </si>
  <si>
    <t>3.09 </t>
  </si>
  <si>
    <t>2.950% Senior Notes due 2051</t>
  </si>
  <si>
    <t>3.00 </t>
  </si>
  <si>
    <t>3.400% Senior Notes due 2052</t>
  </si>
  <si>
    <t>3.50 </t>
  </si>
  <si>
    <t xml:space="preserve">Any new senior debt </t>
  </si>
  <si>
    <t>Less amount representing unamortized debt discount and debt issuance cost</t>
  </si>
  <si>
    <t>14,562 </t>
  </si>
  <si>
    <t>Less current portion</t>
  </si>
  <si>
    <t>13,363 </t>
  </si>
  <si>
    <t>Capex Spend</t>
  </si>
  <si>
    <t xml:space="preserve">Senior Note Forecast </t>
  </si>
  <si>
    <t xml:space="preserve">Debt Due </t>
  </si>
  <si>
    <t>Current Portion</t>
  </si>
  <si>
    <t>Assume 900 debt maturing in 2034/1200 in 2035</t>
  </si>
  <si>
    <t xml:space="preserve">Beg. Senior Notes </t>
  </si>
  <si>
    <t xml:space="preserve">New Issuance </t>
  </si>
  <si>
    <t xml:space="preserve">Debt Paid Off </t>
  </si>
  <si>
    <t>To maintain debt level</t>
  </si>
  <si>
    <t xml:space="preserve">Check </t>
  </si>
  <si>
    <t xml:space="preserve">To maintain liquidity </t>
  </si>
  <si>
    <t>Total New Issuance (@ 3%)</t>
  </si>
  <si>
    <t xml:space="preserve">End Senior Notes </t>
  </si>
  <si>
    <t xml:space="preserve">Interest Expense (Senior Notes) </t>
  </si>
  <si>
    <t xml:space="preserve">From preexisting notes </t>
  </si>
  <si>
    <t>From new issues (@ 2.6%)</t>
  </si>
  <si>
    <t xml:space="preserve">Total Interest Expense (Senior Notes) </t>
  </si>
  <si>
    <t>Interest Expense (Other)</t>
  </si>
  <si>
    <t xml:space="preserve">Financing Lease </t>
  </si>
  <si>
    <t>Mortgage/loans payable</t>
  </si>
  <si>
    <t>Total Interest Expense</t>
  </si>
  <si>
    <t xml:space="preserve">Capital Needs </t>
  </si>
  <si>
    <t xml:space="preserve">Min. cash floor </t>
  </si>
  <si>
    <t xml:space="preserve">Cash/Cash Equivalents pre-floor </t>
  </si>
  <si>
    <t xml:space="preserve">Funding requirements </t>
  </si>
  <si>
    <t>Debt Requirements</t>
  </si>
  <si>
    <t>Equity Requirements</t>
  </si>
  <si>
    <t>Debt Requirements (hardcoded to avoid circularity)</t>
  </si>
  <si>
    <t>Equity Requirements (hardcoded to avoid circularity)</t>
  </si>
  <si>
    <t xml:space="preserve">Equity </t>
  </si>
  <si>
    <t xml:space="preserve">Total paid in capital </t>
  </si>
  <si>
    <t>Beginning Bal</t>
  </si>
  <si>
    <t>(+) To Maintain Liquidity</t>
  </si>
  <si>
    <t>Ending Bal</t>
  </si>
  <si>
    <t xml:space="preserve">New shares </t>
  </si>
  <si>
    <t xml:space="preserve">Assume 2024 issued shares at $850/share </t>
  </si>
  <si>
    <t xml:space="preserve">New shares issued </t>
  </si>
  <si>
    <t xml:space="preserve">Total Issued Shares </t>
  </si>
  <si>
    <t>Average interest expense</t>
  </si>
  <si>
    <t>PP&amp;E</t>
  </si>
  <si>
    <t xml:space="preserve">Beginning PP&amp;E </t>
  </si>
  <si>
    <t>Depreciation from Real Estate</t>
  </si>
  <si>
    <t xml:space="preserve">Depreciation from Other </t>
  </si>
  <si>
    <t xml:space="preserve">% of dep from Real Estate </t>
  </si>
  <si>
    <t>Depreciation Rate (% of beg. PP&amp;E)</t>
  </si>
  <si>
    <t xml:space="preserve">upward adjustment </t>
  </si>
  <si>
    <t xml:space="preserve">Recurring Capex </t>
  </si>
  <si>
    <t>Recurring Capex/Recurring Revenue</t>
  </si>
  <si>
    <t>Non-Recurring Capex</t>
  </si>
  <si>
    <t>Non recurring Capex/New Cabinets</t>
  </si>
  <si>
    <t xml:space="preserve">Adjustment for inflation </t>
  </si>
  <si>
    <t>Total Capex</t>
  </si>
  <si>
    <t>Acquisitions/Divestures</t>
  </si>
  <si>
    <t>Ending PP&amp;E</t>
  </si>
  <si>
    <t>Intangibles</t>
  </si>
  <si>
    <t>Beginning Intangibles</t>
  </si>
  <si>
    <t>Amortization</t>
  </si>
  <si>
    <t xml:space="preserve">Amortization (% of intangibles) </t>
  </si>
  <si>
    <t>Ending Intangibles</t>
  </si>
  <si>
    <t>FFO</t>
  </si>
  <si>
    <t>Net income</t>
  </si>
  <si>
    <t>Adjustments</t>
  </si>
  <si>
    <t>Real estate depreciation</t>
  </si>
  <si>
    <t xml:space="preserve">(Gain) loss on disposition of property </t>
  </si>
  <si>
    <t>Adjustments for FFO from JVs</t>
  </si>
  <si>
    <t>FFO attributable to common shareholders</t>
  </si>
  <si>
    <t>AFFO</t>
  </si>
  <si>
    <t>Installation revenue segment</t>
  </si>
  <si>
    <t>Straight line rent expense</t>
  </si>
  <si>
    <t>Contract cost adjustment</t>
  </si>
  <si>
    <t>Amortization of deferred financing costs and debt discounts</t>
  </si>
  <si>
    <t>Stock based compensation expense</t>
  </si>
  <si>
    <t>Stock based charitable contributions</t>
  </si>
  <si>
    <t>Non real estate depreciation</t>
  </si>
  <si>
    <t>Accretion expense</t>
  </si>
  <si>
    <t>Recurring CapEx</t>
  </si>
  <si>
    <t>Restructuring charges</t>
  </si>
  <si>
    <t>Transaction costs</t>
  </si>
  <si>
    <t>Income tax expense adjustment</t>
  </si>
  <si>
    <t>AFFO attributable to common shareholders</t>
  </si>
  <si>
    <t xml:space="preserve">Dividends paid </t>
  </si>
  <si>
    <t>Dividends as a % of AFFO</t>
  </si>
  <si>
    <t>Bloomberg Information</t>
  </si>
  <si>
    <t>Equinix</t>
  </si>
  <si>
    <t>DLR</t>
  </si>
  <si>
    <t>Hist. Price</t>
  </si>
  <si>
    <t>2020A</t>
  </si>
  <si>
    <t>2021A</t>
  </si>
  <si>
    <t>2022A</t>
  </si>
  <si>
    <t>2023A</t>
  </si>
  <si>
    <t>2024A</t>
  </si>
  <si>
    <t>Implied Cap Rate Calculation</t>
  </si>
  <si>
    <t>Beta (5y)</t>
  </si>
  <si>
    <t>NOI</t>
  </si>
  <si>
    <t>A Beta (5y)</t>
  </si>
  <si>
    <t>Hist. EV</t>
  </si>
  <si>
    <t>Mkt Cap</t>
  </si>
  <si>
    <t>Beta (5y Windsorized)</t>
  </si>
  <si>
    <t xml:space="preserve">+ Total Debt </t>
  </si>
  <si>
    <t>A Beta (5y winsorized)</t>
  </si>
  <si>
    <t>- Cash</t>
  </si>
  <si>
    <t>Fwd EV</t>
  </si>
  <si>
    <t>Beta (2y)</t>
  </si>
  <si>
    <t>Cap Rate</t>
  </si>
  <si>
    <t>A Beta (2y)</t>
  </si>
  <si>
    <t>Beta (2y windsorized)</t>
  </si>
  <si>
    <t>A Beta (2y winsorized)</t>
  </si>
  <si>
    <t>Comps Information</t>
  </si>
  <si>
    <t>AFFO €</t>
  </si>
  <si>
    <t>EV</t>
  </si>
  <si>
    <t>Fwd Multiple</t>
  </si>
  <si>
    <t>Price</t>
  </si>
  <si>
    <t xml:space="preserve">Digital Realty Trust </t>
  </si>
  <si>
    <t xml:space="preserve">American Tower </t>
  </si>
  <si>
    <t>Crown Castle</t>
  </si>
  <si>
    <t xml:space="preserve">Iron Mountain </t>
  </si>
  <si>
    <t>EV/AFFO Multiple</t>
  </si>
  <si>
    <t>P/AFFO</t>
  </si>
  <si>
    <t>Valuation Assumptions</t>
  </si>
  <si>
    <t>Notes</t>
  </si>
  <si>
    <t xml:space="preserve">Cost of Equity (CAPM) </t>
  </si>
  <si>
    <t xml:space="preserve">Cost of debt </t>
  </si>
  <si>
    <t xml:space="preserve">Risk-free rate </t>
  </si>
  <si>
    <t>Mkt Debt</t>
  </si>
  <si>
    <t>(Factset)</t>
  </si>
  <si>
    <t>Equity Risk Premium</t>
  </si>
  <si>
    <t xml:space="preserve">(Damodaran data) </t>
  </si>
  <si>
    <t xml:space="preserve">Tax Rate </t>
  </si>
  <si>
    <t>Beta</t>
  </si>
  <si>
    <t xml:space="preserve">WACC </t>
  </si>
  <si>
    <t xml:space="preserve">Cost of Equity </t>
  </si>
  <si>
    <t xml:space="preserve">Issued Shares (Mil.) </t>
  </si>
  <si>
    <t xml:space="preserve">Terminal Growth </t>
  </si>
  <si>
    <t xml:space="preserve">Equinix - Current Price </t>
  </si>
  <si>
    <t>Market Cap (Current)</t>
  </si>
  <si>
    <t xml:space="preserve">Today's Date </t>
  </si>
  <si>
    <t xml:space="preserve">PV of AFFO for Equinix 2025 - 2035 (Gordon Growth) </t>
  </si>
  <si>
    <t xml:space="preserve">T. Value </t>
  </si>
  <si>
    <t xml:space="preserve">For Year Ended: </t>
  </si>
  <si>
    <t xml:space="preserve">Discount Period </t>
  </si>
  <si>
    <t>PVIF</t>
  </si>
  <si>
    <t xml:space="preserve">PV of AFFO </t>
  </si>
  <si>
    <t xml:space="preserve">Terminal Value </t>
  </si>
  <si>
    <t xml:space="preserve">Sum of Cashflows </t>
  </si>
  <si>
    <t>Intrinsic Value/Share</t>
  </si>
  <si>
    <t>Upside Potential</t>
  </si>
  <si>
    <t xml:space="preserve">PV of AFFO for Equinix 2025 - 2035 (Exit Multiple) </t>
  </si>
  <si>
    <t xml:space="preserve">Implied EV </t>
  </si>
  <si>
    <t>Sum of Cashflows</t>
  </si>
  <si>
    <t xml:space="preserve">- Net Debt </t>
  </si>
  <si>
    <t>- Preferred Equity</t>
  </si>
  <si>
    <t>- NCI</t>
  </si>
  <si>
    <t xml:space="preserve">Value of Equity </t>
  </si>
  <si>
    <t xml:space="preserve">Intrinsic Value/Share </t>
  </si>
  <si>
    <t>Weighted Average</t>
  </si>
  <si>
    <t>NAV Valuation</t>
  </si>
  <si>
    <t>Intrinsic MVRE</t>
  </si>
  <si>
    <t xml:space="preserve">Forward NOI </t>
  </si>
  <si>
    <t xml:space="preserve">Cap Rate </t>
  </si>
  <si>
    <t>Applied consensus capitalization rate (FactSet)</t>
  </si>
  <si>
    <t>MVRE</t>
  </si>
  <si>
    <t>- Recurring Capex</t>
  </si>
  <si>
    <t>- Other Operating Expenses</t>
  </si>
  <si>
    <t>+ JV Income</t>
  </si>
  <si>
    <t>+ Cash</t>
  </si>
  <si>
    <t>- Debt</t>
  </si>
  <si>
    <t>NAV</t>
  </si>
  <si>
    <t>Issued Shares</t>
  </si>
  <si>
    <t xml:space="preserve">NAV/Share </t>
  </si>
  <si>
    <t>All Valuation Metrics</t>
  </si>
  <si>
    <t>DCF w/ AFFO</t>
  </si>
  <si>
    <t xml:space="preserve">most fundamentally based and conservative </t>
  </si>
  <si>
    <t>EV/AFFO</t>
  </si>
  <si>
    <t xml:space="preserve">Target Price </t>
  </si>
  <si>
    <t>Sensitivity Analysis</t>
  </si>
  <si>
    <t>Terminal Growth Rate</t>
  </si>
  <si>
    <t>Cost of equity</t>
  </si>
  <si>
    <t xml:space="preserve">ARPU Growth </t>
  </si>
  <si>
    <t xml:space="preserve">Cabinet Occupancy </t>
  </si>
  <si>
    <t>ARPU Growth</t>
  </si>
  <si>
    <t>Scenario Analysis</t>
  </si>
  <si>
    <t>Bear</t>
  </si>
  <si>
    <t xml:space="preserve">Intercon ARPU Growth </t>
  </si>
  <si>
    <t xml:space="preserve">Cabinet Utilization Rate </t>
  </si>
  <si>
    <t xml:space="preserve">Cost of Debt </t>
  </si>
  <si>
    <t>Value of Equity ($M)</t>
  </si>
  <si>
    <t xml:space="preserve">Intrinsic Value </t>
  </si>
  <si>
    <t xml:space="preserve">Upside/Downside </t>
  </si>
  <si>
    <t xml:space="preserve">Football Field </t>
  </si>
  <si>
    <t>Low</t>
  </si>
  <si>
    <t>Delta</t>
  </si>
  <si>
    <t>High</t>
  </si>
  <si>
    <t>DCF (Affo)</t>
  </si>
  <si>
    <t>RV</t>
  </si>
  <si>
    <t>52-Week Spread</t>
  </si>
  <si>
    <t xml:space="preserve">Bid-Ask Spread </t>
  </si>
  <si>
    <t>Financial Analysis</t>
  </si>
  <si>
    <t>2025E</t>
  </si>
  <si>
    <t>2026E</t>
  </si>
  <si>
    <t>2027E</t>
  </si>
  <si>
    <t>2028E</t>
  </si>
  <si>
    <t>2029E</t>
  </si>
  <si>
    <t>2030E</t>
  </si>
  <si>
    <t>2031E</t>
  </si>
  <si>
    <t>2032E</t>
  </si>
  <si>
    <t>2033E</t>
  </si>
  <si>
    <t>2034E</t>
  </si>
  <si>
    <t xml:space="preserve">Table For Presentation </t>
  </si>
  <si>
    <t>Profitability and Operating Performance</t>
  </si>
  <si>
    <t>Profitability</t>
  </si>
  <si>
    <t>Revenue Growth</t>
  </si>
  <si>
    <t>Revenue Growth (%)</t>
  </si>
  <si>
    <t xml:space="preserve">%YoY Growth </t>
  </si>
  <si>
    <t>NOI Margin (%)</t>
  </si>
  <si>
    <t>NOI Growth (%)</t>
  </si>
  <si>
    <t xml:space="preserve">NOI Margin </t>
  </si>
  <si>
    <t>Core FFO/Share ($)</t>
  </si>
  <si>
    <t>%YoY Growth</t>
  </si>
  <si>
    <t>FFO Payout Ratio (%)</t>
  </si>
  <si>
    <t>AFFO/Share ($)</t>
  </si>
  <si>
    <t>NOI growth</t>
  </si>
  <si>
    <t>Capital Efficiency</t>
  </si>
  <si>
    <t>Capex/Revenue (%)</t>
  </si>
  <si>
    <t>Leverage/Solvency</t>
  </si>
  <si>
    <t>Debt/EBITDA (x)</t>
  </si>
  <si>
    <t>FFO/share</t>
  </si>
  <si>
    <t xml:space="preserve">Fixed Capital Charge </t>
  </si>
  <si>
    <t>Interest Coverage (x)</t>
  </si>
  <si>
    <t>Payout Information</t>
  </si>
  <si>
    <t xml:space="preserve">FFO payout ratio </t>
  </si>
  <si>
    <t>Shares Outstanding (M)</t>
  </si>
  <si>
    <t>Dividends/Share ($)</t>
  </si>
  <si>
    <t>AFFO/Share</t>
  </si>
  <si>
    <t>Capex/Revenue</t>
  </si>
  <si>
    <t>Recurring Capex/Revenue</t>
  </si>
  <si>
    <t>Net Debt/EBITDA</t>
  </si>
  <si>
    <t>Debt/TA</t>
  </si>
  <si>
    <t>Interest Coverage</t>
  </si>
  <si>
    <t>FCC Coverage Ratio</t>
  </si>
  <si>
    <t>Dividend Quality &amp; Sustainability</t>
  </si>
  <si>
    <t>Dividend Yield</t>
  </si>
  <si>
    <t xml:space="preserve">Dividend Payout Ratio (AFFO) </t>
  </si>
  <si>
    <t xml:space="preserve">AFFO Retention Ratio </t>
  </si>
  <si>
    <t>Dividends/Share</t>
  </si>
  <si>
    <t>Comp Ratios</t>
  </si>
  <si>
    <t xml:space="preserve">Fixed Capital Charge Ratio </t>
  </si>
  <si>
    <t>Dividend/capital structure stuff</t>
  </si>
  <si>
    <t>Iron Mountain</t>
  </si>
  <si>
    <t>American Tower Corp</t>
  </si>
  <si>
    <t>Returns</t>
  </si>
  <si>
    <t>Figure 5: Revenue Breakdown</t>
  </si>
  <si>
    <t>Figure 6: Regional Heatmap</t>
  </si>
  <si>
    <t>Date</t>
  </si>
  <si>
    <t>msci</t>
  </si>
  <si>
    <t>Eqix</t>
  </si>
  <si>
    <t>S&amp;P500</t>
  </si>
  <si>
    <t xml:space="preserve">United States </t>
  </si>
  <si>
    <t>Brazil</t>
  </si>
  <si>
    <t>Chile</t>
  </si>
  <si>
    <t>Canada</t>
  </si>
  <si>
    <t>Columbia</t>
  </si>
  <si>
    <t>Mexico</t>
  </si>
  <si>
    <t>Peru</t>
  </si>
  <si>
    <t>Bulgaria</t>
  </si>
  <si>
    <t>Finland</t>
  </si>
  <si>
    <t>France</t>
  </si>
  <si>
    <t>rev growth</t>
  </si>
  <si>
    <t>Germany</t>
  </si>
  <si>
    <t>Ghana</t>
  </si>
  <si>
    <t>Ireland</t>
  </si>
  <si>
    <t>Italy</t>
  </si>
  <si>
    <t>Netherlands</t>
  </si>
  <si>
    <t>Nigeria</t>
  </si>
  <si>
    <t>Oman</t>
  </si>
  <si>
    <t>Poland</t>
  </si>
  <si>
    <t>Portugal</t>
  </si>
  <si>
    <t>South Africa</t>
  </si>
  <si>
    <t>Spain</t>
  </si>
  <si>
    <t>Sweden</t>
  </si>
  <si>
    <t>Figure 7: Vacancies in NA</t>
  </si>
  <si>
    <t>Switzerland</t>
  </si>
  <si>
    <t>Office</t>
  </si>
  <si>
    <t>Industrial</t>
  </si>
  <si>
    <t>Multifamily</t>
  </si>
  <si>
    <t>Retail</t>
  </si>
  <si>
    <t>Data Center</t>
  </si>
  <si>
    <t>Turkey</t>
  </si>
  <si>
    <t>UAE</t>
  </si>
  <si>
    <t>United Kingdom</t>
  </si>
  <si>
    <t>Australia</t>
  </si>
  <si>
    <t>China</t>
  </si>
  <si>
    <t>Hong Kong</t>
  </si>
  <si>
    <t>India</t>
  </si>
  <si>
    <t>Indonesia</t>
  </si>
  <si>
    <t>Japan</t>
  </si>
  <si>
    <t>Korea</t>
  </si>
  <si>
    <t>Malaysia</t>
  </si>
  <si>
    <t>Singapore</t>
  </si>
  <si>
    <t>Figure 8: NOI Growth by Subsector</t>
  </si>
  <si>
    <t>Figure 9: Power Mismatch</t>
  </si>
  <si>
    <t>Data Centres</t>
  </si>
  <si>
    <t>Commercial</t>
  </si>
  <si>
    <t>Residential</t>
  </si>
  <si>
    <t>Power Demand</t>
  </si>
  <si>
    <t>Power Delivered</t>
  </si>
  <si>
    <t xml:space="preserve">Figure 16: Equinix Green Energy </t>
  </si>
  <si>
    <t>Energy %</t>
  </si>
  <si>
    <t>Figure 11: Equinix Interconnections</t>
  </si>
  <si>
    <t>EQIX</t>
  </si>
  <si>
    <t>IRM</t>
  </si>
  <si>
    <t>AMT</t>
  </si>
  <si>
    <t>Figure 12: Equinix vs DLR: Customer Count</t>
  </si>
  <si>
    <t xml:space="preserve">Figure 17: Equinix Green Bond Issuance </t>
  </si>
  <si>
    <t>Value ($B)</t>
  </si>
  <si>
    <t xml:space="preserve">Figure 13: Expansionary CapEx per Cabinet Over Time </t>
  </si>
  <si>
    <t>capex/cabinet</t>
  </si>
  <si>
    <t>Figure 14: Cabinet growth per region</t>
  </si>
  <si>
    <t>US</t>
  </si>
  <si>
    <t xml:space="preserve">Figure 15: Hyperscaler Stuff </t>
  </si>
  <si>
    <t>Figure 18: Scope 1-2 emissions/revenue</t>
  </si>
  <si>
    <t>Self-operated hyperscaler data centers</t>
  </si>
  <si>
    <t>Scope 1</t>
  </si>
  <si>
    <t xml:space="preserve">Scope 2 </t>
  </si>
  <si>
    <t>Scope 1/2</t>
  </si>
  <si>
    <t xml:space="preserve">Figure 19: Revenue growth over the forecasted next 5 yrs </t>
  </si>
  <si>
    <t>Intercon.</t>
  </si>
  <si>
    <t xml:space="preserve">Figure 21: Revenue/Cabinet </t>
  </si>
  <si>
    <t>Cabinet #</t>
  </si>
  <si>
    <t>R/Cabinet</t>
  </si>
  <si>
    <t xml:space="preserve">Figure 25: </t>
  </si>
  <si>
    <t>AFFO/Share vs Debt Issuance</t>
  </si>
  <si>
    <t>AFFO/S</t>
  </si>
  <si>
    <t>D/EBITDA</t>
  </si>
  <si>
    <t>Market cap</t>
  </si>
  <si>
    <t>Figure 22: Q2 Earnings</t>
  </si>
  <si>
    <t>Investment Adviser</t>
  </si>
  <si>
    <t>Actual</t>
  </si>
  <si>
    <t>MF</t>
  </si>
  <si>
    <t>Forecasted</t>
  </si>
  <si>
    <t>PF</t>
  </si>
  <si>
    <t>HF</t>
  </si>
  <si>
    <t>Broker</t>
  </si>
  <si>
    <t xml:space="preserve">Private </t>
  </si>
  <si>
    <t>Public</t>
  </si>
  <si>
    <t>Figure 26:capexvsrevenue</t>
  </si>
  <si>
    <t>Nonrecurring</t>
  </si>
  <si>
    <t>Recurring</t>
  </si>
  <si>
    <t>Figure 27: AFFO/Share &amp; NOI Margin</t>
  </si>
  <si>
    <t>NOI Margin</t>
  </si>
  <si>
    <t xml:space="preserve">Figure 34: Capital Efficiency Ratio </t>
  </si>
  <si>
    <t>Capex spend</t>
  </si>
  <si>
    <t>AFFO/share</t>
  </si>
  <si>
    <t>percent changes</t>
  </si>
  <si>
    <t xml:space="preserve">figure 35 leverage ratios </t>
  </si>
  <si>
    <t>FCC</t>
  </si>
  <si>
    <t>Int. Coverage</t>
  </si>
  <si>
    <t xml:space="preserve">figure 36 dividends per share </t>
  </si>
  <si>
    <t>D/Share</t>
  </si>
  <si>
    <t xml:space="preserve">Figure 38: Credit Ratings </t>
  </si>
  <si>
    <t>Figure 39: Hyperscale thing</t>
  </si>
  <si>
    <t>S&amp;P Global Ratings</t>
  </si>
  <si>
    <t>Fitch Ratings</t>
  </si>
  <si>
    <t>Moody's</t>
  </si>
  <si>
    <t>BBB-</t>
  </si>
  <si>
    <t xml:space="preserve">BBB- </t>
  </si>
  <si>
    <t>Baa3</t>
  </si>
  <si>
    <t>Occupancy</t>
  </si>
  <si>
    <t>BBB</t>
  </si>
  <si>
    <t>BBB (Stable)</t>
  </si>
  <si>
    <t>BBB+</t>
  </si>
  <si>
    <t>Baa2</t>
  </si>
  <si>
    <t>Interconnections</t>
  </si>
  <si>
    <t>Q2 2020</t>
  </si>
  <si>
    <t>Q2 2025</t>
  </si>
  <si>
    <t xml:space="preserve">Revenue/Stock Price </t>
  </si>
  <si>
    <t xml:space="preserve">EPS </t>
  </si>
  <si>
    <t xml:space="preserve">Stock Price </t>
  </si>
  <si>
    <t>Q3 2024</t>
  </si>
  <si>
    <t>Q4 2024</t>
  </si>
  <si>
    <t xml:space="preserve">Q1 2025 </t>
  </si>
  <si>
    <t xml:space="preserve">Q2 2025 </t>
  </si>
  <si>
    <t>Churn</t>
  </si>
  <si>
    <t>Revenue Guidance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</si>
</sst>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8" formatCode="&quot;$&quot;#,##0.00_);[Red]\(&quot;$&quot;#,##0.00\)"/>
    <numFmt numFmtId="164" formatCode="#,##0.0"/>
    <numFmt numFmtId="165" formatCode="0&quot;A&quot;"/>
    <numFmt numFmtId="166" formatCode="0&quot;E&quot;"/>
    <numFmt numFmtId="167" formatCode="0.0%"/>
    <numFmt numFmtId="168" formatCode="0.0"/>
    <numFmt numFmtId="169" formatCode="0.0000%"/>
    <numFmt numFmtId="170" formatCode="&quot;$&quot;#,##0.00"/>
    <numFmt numFmtId="171" formatCode="0.00_);[Red]\(0.00\)"/>
    <numFmt numFmtId="172" formatCode="#,##0.0_);[Red]\(#,##0.0\)"/>
    <numFmt numFmtId="173" formatCode="0.0_);[Red]\(0.0\)"/>
  </numFmts>
  <fonts count="48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646464"/>
      <name val="Arial"/>
      <family val="2"/>
    </font>
    <font>
      <b/>
      <sz val="10"/>
      <color rgb="FF003366"/>
      <name val="Arial"/>
      <family val="2"/>
    </font>
    <font>
      <u/>
      <sz val="10"/>
      <color rgb="FF0000FF"/>
      <name val="Arial"/>
      <family val="2"/>
    </font>
    <font>
      <b/>
      <sz val="10"/>
      <color theme="0"/>
      <name val="Arial"/>
      <family val="2"/>
    </font>
    <font>
      <b/>
      <u/>
      <sz val="10"/>
      <color theme="1"/>
      <name val="Arial"/>
      <family val="2"/>
    </font>
    <font>
      <sz val="10"/>
      <name val="Arial"/>
      <family val="2"/>
    </font>
    <font>
      <sz val="1"/>
      <color indexed="9"/>
      <name val="Symbol"/>
      <family val="1"/>
      <charset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FFFFFF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9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3333FF"/>
      <name val="Calibri"/>
      <family val="2"/>
      <scheme val="minor"/>
    </font>
    <font>
      <b/>
      <sz val="8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i/>
      <sz val="10"/>
      <color theme="1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8"/>
      <color rgb="FF000000"/>
      <name val="Calibri"/>
      <family val="2"/>
    </font>
    <font>
      <b/>
      <sz val="10"/>
      <color rgb="FF000000"/>
      <name val="Arial"/>
      <family val="2"/>
    </font>
    <font>
      <b/>
      <sz val="10"/>
      <color rgb="FFFFFFFF"/>
      <name val="Arial"/>
      <family val="2"/>
    </font>
    <font>
      <sz val="8.75"/>
      <color theme="1"/>
      <name val="Segoe UI"/>
      <family val="2"/>
    </font>
    <font>
      <b/>
      <sz val="8.75"/>
      <color theme="1"/>
      <name val="Segoe UI"/>
      <family val="2"/>
    </font>
    <font>
      <b/>
      <i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Arial"/>
      <family val="2"/>
    </font>
    <font>
      <b/>
      <u/>
      <sz val="10"/>
      <color theme="0"/>
      <name val="Arial"/>
      <family val="2"/>
    </font>
    <font>
      <b/>
      <sz val="10"/>
      <color theme="1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theme="1"/>
      <name val="Arial"/>
      <family val="2"/>
    </font>
    <font>
      <sz val="8.75"/>
      <color theme="1"/>
      <name val="Helvetica Neue"/>
      <family val="2"/>
    </font>
    <font>
      <u/>
      <sz val="10"/>
      <color theme="1"/>
      <name val="Arial"/>
      <family val="2"/>
    </font>
    <font>
      <b/>
      <sz val="12"/>
      <color rgb="FF003366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rgb="FF646464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rgb="FF8497B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6">
    <xf numFmtId="0" fontId="0" fillId="0" borderId="0"/>
    <xf numFmtId="0" fontId="4" fillId="0" borderId="0"/>
    <xf numFmtId="0" fontId="7" fillId="0" borderId="0"/>
    <xf numFmtId="9" fontId="7" fillId="0" borderId="0" applyFont="0" applyFill="0" applyBorder="0" applyAlignment="0" applyProtection="0"/>
    <xf numFmtId="0" fontId="8" fillId="0" borderId="0" applyAlignment="0"/>
    <xf numFmtId="0" fontId="35" fillId="0" borderId="0"/>
  </cellStyleXfs>
  <cellXfs count="350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indent="3"/>
    </xf>
    <xf numFmtId="164" fontId="3" fillId="0" borderId="0" xfId="0" applyNumberFormat="1" applyFont="1" applyAlignment="1">
      <alignment horizontal="right"/>
    </xf>
    <xf numFmtId="0" fontId="0" fillId="0" borderId="0" xfId="0" applyAlignment="1">
      <alignment horizontal="left" indent="4"/>
    </xf>
    <xf numFmtId="164" fontId="4" fillId="0" borderId="0" xfId="1" applyNumberFormat="1" applyAlignment="1">
      <alignment horizontal="right"/>
    </xf>
    <xf numFmtId="0" fontId="3" fillId="0" borderId="0" xfId="0" applyFont="1" applyAlignment="1">
      <alignment horizontal="left" indent="6"/>
    </xf>
    <xf numFmtId="0" fontId="0" fillId="0" borderId="0" xfId="0" applyAlignment="1">
      <alignment horizontal="left" indent="7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indent="9"/>
    </xf>
    <xf numFmtId="0" fontId="0" fillId="0" borderId="0" xfId="0" applyAlignment="1">
      <alignment horizontal="left" indent="10"/>
    </xf>
    <xf numFmtId="165" fontId="5" fillId="2" borderId="0" xfId="0" applyNumberFormat="1" applyFont="1" applyFill="1" applyAlignment="1">
      <alignment horizontal="left"/>
    </xf>
    <xf numFmtId="166" fontId="5" fillId="3" borderId="0" xfId="0" applyNumberFormat="1" applyFont="1" applyFill="1" applyAlignment="1">
      <alignment horizontal="left"/>
    </xf>
    <xf numFmtId="9" fontId="0" fillId="0" borderId="0" xfId="0" applyNumberFormat="1"/>
    <xf numFmtId="10" fontId="0" fillId="0" borderId="0" xfId="0" applyNumberFormat="1"/>
    <xf numFmtId="4" fontId="0" fillId="0" borderId="0" xfId="0" applyNumberFormat="1"/>
    <xf numFmtId="0" fontId="6" fillId="0" borderId="0" xfId="0" applyFont="1"/>
    <xf numFmtId="164" fontId="0" fillId="0" borderId="0" xfId="0" applyNumberFormat="1"/>
    <xf numFmtId="2" fontId="0" fillId="0" borderId="0" xfId="0" applyNumberFormat="1"/>
    <xf numFmtId="3" fontId="0" fillId="0" borderId="0" xfId="0" applyNumberFormat="1"/>
    <xf numFmtId="2" fontId="0" fillId="0" borderId="0" xfId="0" applyNumberFormat="1" applyAlignment="1">
      <alignment horizontal="right"/>
    </xf>
    <xf numFmtId="0" fontId="11" fillId="0" borderId="0" xfId="0" applyFont="1"/>
    <xf numFmtId="165" fontId="16" fillId="2" borderId="0" xfId="0" applyNumberFormat="1" applyFont="1" applyFill="1" applyAlignment="1">
      <alignment horizontal="left"/>
    </xf>
    <xf numFmtId="166" fontId="16" fillId="3" borderId="0" xfId="0" applyNumberFormat="1" applyFont="1" applyFill="1" applyAlignment="1">
      <alignment horizontal="left"/>
    </xf>
    <xf numFmtId="2" fontId="17" fillId="0" borderId="0" xfId="2" applyNumberFormat="1" applyFont="1"/>
    <xf numFmtId="2" fontId="18" fillId="0" borderId="0" xfId="2" applyNumberFormat="1" applyFont="1"/>
    <xf numFmtId="0" fontId="11" fillId="0" borderId="0" xfId="0" applyFont="1" applyAlignment="1">
      <alignment horizontal="left" indent="2"/>
    </xf>
    <xf numFmtId="3" fontId="11" fillId="0" borderId="0" xfId="0" applyNumberFormat="1" applyFont="1"/>
    <xf numFmtId="2" fontId="18" fillId="0" borderId="0" xfId="2" applyNumberFormat="1" applyFont="1" applyAlignment="1">
      <alignment horizontal="left" indent="1"/>
    </xf>
    <xf numFmtId="167" fontId="18" fillId="0" borderId="0" xfId="3" applyNumberFormat="1" applyFont="1"/>
    <xf numFmtId="0" fontId="11" fillId="0" borderId="0" xfId="0" applyFont="1" applyAlignment="1">
      <alignment horizontal="left" indent="3"/>
    </xf>
    <xf numFmtId="168" fontId="18" fillId="0" borderId="0" xfId="3" applyNumberFormat="1" applyFont="1"/>
    <xf numFmtId="167" fontId="18" fillId="0" borderId="0" xfId="2" applyNumberFormat="1" applyFont="1"/>
    <xf numFmtId="2" fontId="11" fillId="0" borderId="0" xfId="0" applyNumberFormat="1" applyFont="1"/>
    <xf numFmtId="0" fontId="12" fillId="0" borderId="0" xfId="0" applyFont="1"/>
    <xf numFmtId="167" fontId="19" fillId="0" borderId="0" xfId="3" applyNumberFormat="1" applyFont="1"/>
    <xf numFmtId="0" fontId="20" fillId="0" borderId="6" xfId="0" applyFont="1" applyBorder="1"/>
    <xf numFmtId="0" fontId="20" fillId="0" borderId="7" xfId="0" applyFont="1" applyBorder="1"/>
    <xf numFmtId="0" fontId="21" fillId="0" borderId="1" xfId="0" applyFont="1" applyBorder="1"/>
    <xf numFmtId="0" fontId="21" fillId="0" borderId="0" xfId="0" applyFont="1"/>
    <xf numFmtId="17" fontId="21" fillId="0" borderId="0" xfId="0" applyNumberFormat="1" applyFont="1"/>
    <xf numFmtId="0" fontId="21" fillId="0" borderId="2" xfId="0" applyFont="1" applyBorder="1"/>
    <xf numFmtId="0" fontId="21" fillId="0" borderId="4" xfId="0" applyFont="1" applyBorder="1"/>
    <xf numFmtId="3" fontId="21" fillId="0" borderId="0" xfId="0" applyNumberFormat="1" applyFont="1"/>
    <xf numFmtId="0" fontId="22" fillId="0" borderId="0" xfId="0" applyFont="1"/>
    <xf numFmtId="168" fontId="11" fillId="0" borderId="0" xfId="0" applyNumberFormat="1" applyFont="1"/>
    <xf numFmtId="168" fontId="11" fillId="4" borderId="0" xfId="0" applyNumberFormat="1" applyFont="1" applyFill="1"/>
    <xf numFmtId="0" fontId="12" fillId="0" borderId="7" xfId="0" applyFont="1" applyBorder="1"/>
    <xf numFmtId="0" fontId="11" fillId="0" borderId="7" xfId="0" applyFont="1" applyBorder="1"/>
    <xf numFmtId="0" fontId="11" fillId="0" borderId="8" xfId="0" applyFont="1" applyBorder="1"/>
    <xf numFmtId="0" fontId="11" fillId="0" borderId="2" xfId="0" applyFont="1" applyBorder="1"/>
    <xf numFmtId="0" fontId="12" fillId="0" borderId="3" xfId="0" applyFont="1" applyBorder="1"/>
    <xf numFmtId="10" fontId="11" fillId="0" borderId="4" xfId="0" applyNumberFormat="1" applyFont="1" applyBorder="1"/>
    <xf numFmtId="0" fontId="11" fillId="0" borderId="4" xfId="0" applyFont="1" applyBorder="1"/>
    <xf numFmtId="0" fontId="11" fillId="0" borderId="5" xfId="0" applyFont="1" applyBorder="1"/>
    <xf numFmtId="0" fontId="11" fillId="0" borderId="1" xfId="0" applyFont="1" applyBorder="1"/>
    <xf numFmtId="0" fontId="11" fillId="0" borderId="3" xfId="0" applyFont="1" applyBorder="1"/>
    <xf numFmtId="10" fontId="11" fillId="0" borderId="0" xfId="0" applyNumberFormat="1" applyFont="1"/>
    <xf numFmtId="10" fontId="11" fillId="4" borderId="0" xfId="0" applyNumberFormat="1" applyFont="1" applyFill="1"/>
    <xf numFmtId="0" fontId="0" fillId="0" borderId="0" xfId="0" applyAlignment="1">
      <alignment horizontal="left" indent="2"/>
    </xf>
    <xf numFmtId="14" fontId="0" fillId="0" borderId="0" xfId="0" applyNumberFormat="1"/>
    <xf numFmtId="14" fontId="25" fillId="2" borderId="0" xfId="0" applyNumberFormat="1" applyFont="1" applyFill="1"/>
    <xf numFmtId="0" fontId="25" fillId="2" borderId="0" xfId="0" applyFont="1" applyFill="1"/>
    <xf numFmtId="0" fontId="5" fillId="2" borderId="0" xfId="0" applyFont="1" applyFill="1"/>
    <xf numFmtId="10" fontId="26" fillId="0" borderId="0" xfId="0" applyNumberFormat="1" applyFont="1"/>
    <xf numFmtId="0" fontId="0" fillId="7" borderId="0" xfId="0" applyFill="1"/>
    <xf numFmtId="0" fontId="0" fillId="7" borderId="0" xfId="0" applyFill="1" applyAlignment="1">
      <alignment horizontal="left" indent="1"/>
    </xf>
    <xf numFmtId="0" fontId="32" fillId="0" borderId="0" xfId="0" applyFont="1"/>
    <xf numFmtId="0" fontId="33" fillId="0" borderId="0" xfId="0" applyFont="1"/>
    <xf numFmtId="2" fontId="34" fillId="2" borderId="0" xfId="0" applyNumberFormat="1" applyFont="1" applyFill="1"/>
    <xf numFmtId="169" fontId="34" fillId="2" borderId="0" xfId="0" applyNumberFormat="1" applyFont="1" applyFill="1"/>
    <xf numFmtId="10" fontId="34" fillId="2" borderId="0" xfId="0" applyNumberFormat="1" applyFont="1" applyFill="1" applyAlignment="1">
      <alignment horizontal="center"/>
    </xf>
    <xf numFmtId="10" fontId="34" fillId="2" borderId="0" xfId="0" applyNumberFormat="1" applyFont="1" applyFill="1"/>
    <xf numFmtId="10" fontId="33" fillId="0" borderId="0" xfId="0" applyNumberFormat="1" applyFont="1"/>
    <xf numFmtId="9" fontId="0" fillId="4" borderId="0" xfId="0" applyNumberFormat="1" applyFill="1"/>
    <xf numFmtId="10" fontId="0" fillId="4" borderId="0" xfId="0" applyNumberFormat="1" applyFill="1"/>
    <xf numFmtId="0" fontId="1" fillId="0" borderId="10" xfId="0" applyFont="1" applyBorder="1"/>
    <xf numFmtId="0" fontId="0" fillId="0" borderId="11" xfId="0" applyBorder="1"/>
    <xf numFmtId="0" fontId="1" fillId="0" borderId="11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2" fontId="0" fillId="0" borderId="17" xfId="0" applyNumberFormat="1" applyBorder="1"/>
    <xf numFmtId="166" fontId="5" fillId="3" borderId="16" xfId="0" applyNumberFormat="1" applyFont="1" applyFill="1" applyBorder="1" applyAlignment="1">
      <alignment horizontal="left"/>
    </xf>
    <xf numFmtId="166" fontId="5" fillId="3" borderId="17" xfId="0" applyNumberFormat="1" applyFont="1" applyFill="1" applyBorder="1" applyAlignment="1">
      <alignment horizontal="left"/>
    </xf>
    <xf numFmtId="0" fontId="2" fillId="0" borderId="9" xfId="0" applyFont="1" applyBorder="1" applyAlignment="1">
      <alignment horizontal="left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2" borderId="14" xfId="0" applyFill="1" applyBorder="1"/>
    <xf numFmtId="0" fontId="0" fillId="11" borderId="14" xfId="0" applyFill="1" applyBorder="1"/>
    <xf numFmtId="0" fontId="0" fillId="11" borderId="15" xfId="0" applyFill="1" applyBorder="1"/>
    <xf numFmtId="0" fontId="0" fillId="2" borderId="18" xfId="0" applyFill="1" applyBorder="1"/>
    <xf numFmtId="165" fontId="39" fillId="8" borderId="14" xfId="0" applyNumberFormat="1" applyFont="1" applyFill="1" applyBorder="1" applyAlignment="1">
      <alignment horizontal="left"/>
    </xf>
    <xf numFmtId="166" fontId="39" fillId="9" borderId="14" xfId="0" applyNumberFormat="1" applyFont="1" applyFill="1" applyBorder="1" applyAlignment="1">
      <alignment horizontal="left"/>
    </xf>
    <xf numFmtId="166" fontId="39" fillId="9" borderId="15" xfId="0" applyNumberFormat="1" applyFont="1" applyFill="1" applyBorder="1" applyAlignment="1">
      <alignment horizontal="left"/>
    </xf>
    <xf numFmtId="0" fontId="32" fillId="0" borderId="17" xfId="0" applyFont="1" applyBorder="1"/>
    <xf numFmtId="0" fontId="32" fillId="0" borderId="14" xfId="0" applyFont="1" applyBorder="1"/>
    <xf numFmtId="0" fontId="32" fillId="0" borderId="15" xfId="0" applyFont="1" applyBorder="1"/>
    <xf numFmtId="10" fontId="32" fillId="0" borderId="0" xfId="0" applyNumberFormat="1" applyFont="1"/>
    <xf numFmtId="10" fontId="32" fillId="0" borderId="17" xfId="0" applyNumberFormat="1" applyFont="1" applyBorder="1"/>
    <xf numFmtId="170" fontId="32" fillId="0" borderId="0" xfId="0" applyNumberFormat="1" applyFont="1"/>
    <xf numFmtId="170" fontId="32" fillId="0" borderId="17" xfId="0" applyNumberFormat="1" applyFont="1" applyBorder="1"/>
    <xf numFmtId="168" fontId="32" fillId="0" borderId="19" xfId="0" applyNumberFormat="1" applyFont="1" applyBorder="1"/>
    <xf numFmtId="168" fontId="32" fillId="0" borderId="20" xfId="0" applyNumberFormat="1" applyFont="1" applyBorder="1"/>
    <xf numFmtId="168" fontId="32" fillId="0" borderId="0" xfId="0" applyNumberFormat="1" applyFont="1"/>
    <xf numFmtId="168" fontId="32" fillId="0" borderId="17" xfId="0" applyNumberFormat="1" applyFont="1" applyBorder="1"/>
    <xf numFmtId="165" fontId="39" fillId="8" borderId="15" xfId="0" applyNumberFormat="1" applyFont="1" applyFill="1" applyBorder="1" applyAlignment="1">
      <alignment horizontal="left"/>
    </xf>
    <xf numFmtId="0" fontId="38" fillId="0" borderId="10" xfId="0" applyFont="1" applyBorder="1"/>
    <xf numFmtId="0" fontId="32" fillId="0" borderId="11" xfId="0" applyFont="1" applyBorder="1" applyAlignment="1">
      <alignment vertical="center" wrapText="1"/>
    </xf>
    <xf numFmtId="0" fontId="40" fillId="0" borderId="10" xfId="0" applyFont="1" applyBorder="1" applyAlignment="1">
      <alignment horizontal="left"/>
    </xf>
    <xf numFmtId="0" fontId="32" fillId="0" borderId="12" xfId="0" applyFont="1" applyBorder="1" applyAlignment="1">
      <alignment vertical="center" wrapText="1"/>
    </xf>
    <xf numFmtId="0" fontId="38" fillId="0" borderId="10" xfId="0" applyFont="1" applyBorder="1" applyAlignment="1">
      <alignment horizontal="left"/>
    </xf>
    <xf numFmtId="0" fontId="38" fillId="0" borderId="11" xfId="0" applyFont="1" applyBorder="1" applyAlignment="1">
      <alignment horizontal="left"/>
    </xf>
    <xf numFmtId="0" fontId="42" fillId="0" borderId="0" xfId="0" applyFont="1"/>
    <xf numFmtId="9" fontId="42" fillId="0" borderId="0" xfId="0" applyNumberFormat="1" applyFont="1"/>
    <xf numFmtId="0" fontId="0" fillId="2" borderId="0" xfId="0" applyFill="1"/>
    <xf numFmtId="0" fontId="37" fillId="2" borderId="13" xfId="0" applyFont="1" applyFill="1" applyBorder="1"/>
    <xf numFmtId="0" fontId="25" fillId="2" borderId="14" xfId="0" applyFont="1" applyFill="1" applyBorder="1"/>
    <xf numFmtId="0" fontId="25" fillId="2" borderId="15" xfId="0" applyFont="1" applyFill="1" applyBorder="1"/>
    <xf numFmtId="0" fontId="25" fillId="2" borderId="13" xfId="0" applyFont="1" applyFill="1" applyBorder="1"/>
    <xf numFmtId="0" fontId="1" fillId="0" borderId="23" xfId="0" applyFont="1" applyBorder="1"/>
    <xf numFmtId="0" fontId="37" fillId="2" borderId="10" xfId="0" applyFont="1" applyFill="1" applyBorder="1"/>
    <xf numFmtId="0" fontId="5" fillId="6" borderId="13" xfId="0" applyFont="1" applyFill="1" applyBorder="1"/>
    <xf numFmtId="165" fontId="28" fillId="8" borderId="14" xfId="0" applyNumberFormat="1" applyFont="1" applyFill="1" applyBorder="1" applyAlignment="1">
      <alignment horizontal="left"/>
    </xf>
    <xf numFmtId="165" fontId="28" fillId="8" borderId="15" xfId="0" applyNumberFormat="1" applyFont="1" applyFill="1" applyBorder="1" applyAlignment="1">
      <alignment horizontal="left"/>
    </xf>
    <xf numFmtId="0" fontId="5" fillId="6" borderId="16" xfId="0" applyFont="1" applyFill="1" applyBorder="1"/>
    <xf numFmtId="165" fontId="28" fillId="8" borderId="0" xfId="0" applyNumberFormat="1" applyFont="1" applyFill="1" applyAlignment="1">
      <alignment horizontal="left"/>
    </xf>
    <xf numFmtId="165" fontId="28" fillId="8" borderId="17" xfId="0" applyNumberFormat="1" applyFont="1" applyFill="1" applyBorder="1" applyAlignment="1">
      <alignment horizontal="left"/>
    </xf>
    <xf numFmtId="0" fontId="5" fillId="6" borderId="14" xfId="0" applyFont="1" applyFill="1" applyBorder="1"/>
    <xf numFmtId="0" fontId="5" fillId="6" borderId="15" xfId="0" applyFont="1" applyFill="1" applyBorder="1"/>
    <xf numFmtId="0" fontId="1" fillId="0" borderId="16" xfId="0" applyFont="1" applyBorder="1"/>
    <xf numFmtId="0" fontId="5" fillId="6" borderId="10" xfId="0" applyFont="1" applyFill="1" applyBorder="1"/>
    <xf numFmtId="0" fontId="0" fillId="0" borderId="11" xfId="0" quotePrefix="1" applyBorder="1"/>
    <xf numFmtId="0" fontId="1" fillId="0" borderId="13" xfId="0" applyFont="1" applyBorder="1"/>
    <xf numFmtId="0" fontId="1" fillId="0" borderId="15" xfId="0" applyFont="1" applyBorder="1"/>
    <xf numFmtId="14" fontId="0" fillId="0" borderId="21" xfId="0" applyNumberFormat="1" applyBorder="1"/>
    <xf numFmtId="10" fontId="0" fillId="0" borderId="14" xfId="0" applyNumberFormat="1" applyBorder="1"/>
    <xf numFmtId="0" fontId="5" fillId="2" borderId="13" xfId="0" applyFont="1" applyFill="1" applyBorder="1"/>
    <xf numFmtId="14" fontId="25" fillId="2" borderId="14" xfId="0" applyNumberFormat="1" applyFont="1" applyFill="1" applyBorder="1"/>
    <xf numFmtId="0" fontId="5" fillId="2" borderId="15" xfId="0" applyFont="1" applyFill="1" applyBorder="1"/>
    <xf numFmtId="10" fontId="0" fillId="0" borderId="17" xfId="0" applyNumberFormat="1" applyBorder="1"/>
    <xf numFmtId="14" fontId="25" fillId="2" borderId="15" xfId="0" applyNumberFormat="1" applyFont="1" applyFill="1" applyBorder="1"/>
    <xf numFmtId="0" fontId="0" fillId="0" borderId="10" xfId="0" applyBorder="1"/>
    <xf numFmtId="0" fontId="0" fillId="0" borderId="9" xfId="0" applyBorder="1"/>
    <xf numFmtId="14" fontId="5" fillId="3" borderId="21" xfId="0" applyNumberFormat="1" applyFont="1" applyFill="1" applyBorder="1" applyAlignment="1">
      <alignment horizontal="left"/>
    </xf>
    <xf numFmtId="14" fontId="5" fillId="3" borderId="22" xfId="0" applyNumberFormat="1" applyFont="1" applyFill="1" applyBorder="1" applyAlignment="1">
      <alignment horizontal="left"/>
    </xf>
    <xf numFmtId="2" fontId="32" fillId="0" borderId="0" xfId="0" applyNumberFormat="1" applyFont="1"/>
    <xf numFmtId="2" fontId="32" fillId="0" borderId="17" xfId="0" applyNumberFormat="1" applyFont="1" applyBorder="1"/>
    <xf numFmtId="2" fontId="32" fillId="0" borderId="19" xfId="0" applyNumberFormat="1" applyFont="1" applyBorder="1"/>
    <xf numFmtId="2" fontId="32" fillId="0" borderId="20" xfId="0" applyNumberFormat="1" applyFont="1" applyBorder="1"/>
    <xf numFmtId="0" fontId="32" fillId="0" borderId="13" xfId="0" applyFont="1" applyBorder="1"/>
    <xf numFmtId="168" fontId="32" fillId="0" borderId="16" xfId="0" applyNumberFormat="1" applyFont="1" applyBorder="1"/>
    <xf numFmtId="168" fontId="32" fillId="0" borderId="18" xfId="0" applyNumberFormat="1" applyFont="1" applyBorder="1"/>
    <xf numFmtId="0" fontId="29" fillId="0" borderId="0" xfId="0" applyFont="1" applyAlignment="1">
      <alignment vertical="center" wrapText="1"/>
    </xf>
    <xf numFmtId="10" fontId="29" fillId="0" borderId="0" xfId="0" applyNumberFormat="1" applyFont="1" applyAlignment="1">
      <alignment vertical="center" wrapText="1"/>
    </xf>
    <xf numFmtId="8" fontId="29" fillId="0" borderId="0" xfId="0" applyNumberFormat="1" applyFont="1" applyAlignment="1">
      <alignment vertical="center" wrapText="1"/>
    </xf>
    <xf numFmtId="2" fontId="29" fillId="0" borderId="0" xfId="0" applyNumberFormat="1" applyFont="1" applyAlignment="1">
      <alignment vertical="center" wrapText="1"/>
    </xf>
    <xf numFmtId="168" fontId="0" fillId="0" borderId="0" xfId="0" applyNumberFormat="1"/>
    <xf numFmtId="9" fontId="29" fillId="0" borderId="0" xfId="0" applyNumberFormat="1" applyFont="1" applyAlignment="1">
      <alignment vertical="center" wrapText="1"/>
    </xf>
    <xf numFmtId="3" fontId="29" fillId="0" borderId="0" xfId="0" applyNumberFormat="1" applyFont="1" applyAlignment="1">
      <alignment vertical="center" wrapText="1"/>
    </xf>
    <xf numFmtId="10" fontId="29" fillId="0" borderId="17" xfId="0" applyNumberFormat="1" applyFont="1" applyBorder="1" applyAlignment="1">
      <alignment vertical="center" wrapText="1"/>
    </xf>
    <xf numFmtId="2" fontId="29" fillId="0" borderId="17" xfId="0" applyNumberFormat="1" applyFont="1" applyBorder="1" applyAlignment="1">
      <alignment vertical="center" wrapText="1"/>
    </xf>
    <xf numFmtId="168" fontId="0" fillId="0" borderId="17" xfId="0" applyNumberFormat="1" applyBorder="1"/>
    <xf numFmtId="2" fontId="29" fillId="0" borderId="19" xfId="0" applyNumberFormat="1" applyFont="1" applyBorder="1" applyAlignment="1">
      <alignment vertical="center" wrapText="1"/>
    </xf>
    <xf numFmtId="2" fontId="29" fillId="0" borderId="20" xfId="0" applyNumberFormat="1" applyFont="1" applyBorder="1" applyAlignment="1">
      <alignment vertical="center" wrapText="1"/>
    </xf>
    <xf numFmtId="9" fontId="29" fillId="0" borderId="17" xfId="0" applyNumberFormat="1" applyFont="1" applyBorder="1" applyAlignment="1">
      <alignment vertical="center" wrapText="1"/>
    </xf>
    <xf numFmtId="0" fontId="29" fillId="0" borderId="17" xfId="0" applyFont="1" applyBorder="1" applyAlignment="1">
      <alignment vertical="center" wrapText="1"/>
    </xf>
    <xf numFmtId="0" fontId="29" fillId="0" borderId="19" xfId="0" applyFont="1" applyBorder="1" applyAlignment="1">
      <alignment vertical="center" wrapText="1"/>
    </xf>
    <xf numFmtId="0" fontId="29" fillId="0" borderId="20" xfId="0" applyFont="1" applyBorder="1" applyAlignment="1">
      <alignment vertical="center" wrapText="1"/>
    </xf>
    <xf numFmtId="0" fontId="30" fillId="0" borderId="13" xfId="0" applyFont="1" applyBorder="1" applyAlignment="1">
      <alignment vertical="center" wrapText="1"/>
    </xf>
    <xf numFmtId="9" fontId="29" fillId="0" borderId="14" xfId="0" applyNumberFormat="1" applyFont="1" applyBorder="1" applyAlignment="1">
      <alignment vertical="center" wrapText="1"/>
    </xf>
    <xf numFmtId="9" fontId="29" fillId="0" borderId="15" xfId="0" applyNumberFormat="1" applyFont="1" applyBorder="1" applyAlignment="1">
      <alignment vertical="center" wrapText="1"/>
    </xf>
    <xf numFmtId="9" fontId="29" fillId="0" borderId="19" xfId="0" applyNumberFormat="1" applyFont="1" applyBorder="1" applyAlignment="1">
      <alignment vertical="center" wrapText="1"/>
    </xf>
    <xf numFmtId="2" fontId="36" fillId="10" borderId="19" xfId="5" applyNumberFormat="1" applyFont="1" applyFill="1" applyBorder="1" applyAlignment="1">
      <alignment horizontal="center"/>
    </xf>
    <xf numFmtId="2" fontId="36" fillId="10" borderId="20" xfId="5" applyNumberFormat="1" applyFont="1" applyFill="1" applyBorder="1" applyAlignment="1">
      <alignment horizontal="center"/>
    </xf>
    <xf numFmtId="0" fontId="29" fillId="0" borderId="11" xfId="0" applyFont="1" applyBorder="1" applyAlignment="1">
      <alignment vertical="center" wrapText="1"/>
    </xf>
    <xf numFmtId="0" fontId="27" fillId="0" borderId="11" xfId="0" applyFont="1" applyBorder="1" applyAlignment="1">
      <alignment horizontal="left"/>
    </xf>
    <xf numFmtId="0" fontId="31" fillId="0" borderId="11" xfId="0" applyFont="1" applyBorder="1" applyAlignment="1">
      <alignment horizontal="left"/>
    </xf>
    <xf numFmtId="0" fontId="29" fillId="0" borderId="12" xfId="0" applyFont="1" applyBorder="1" applyAlignment="1">
      <alignment vertical="center" wrapText="1"/>
    </xf>
    <xf numFmtId="0" fontId="31" fillId="0" borderId="10" xfId="0" applyFont="1" applyBorder="1" applyAlignment="1">
      <alignment horizontal="left"/>
    </xf>
    <xf numFmtId="0" fontId="30" fillId="0" borderId="10" xfId="0" applyFont="1" applyBorder="1" applyAlignment="1">
      <alignment vertical="center" wrapText="1"/>
    </xf>
    <xf numFmtId="0" fontId="29" fillId="0" borderId="10" xfId="0" applyFont="1" applyBorder="1" applyAlignment="1">
      <alignment vertical="center" wrapText="1"/>
    </xf>
    <xf numFmtId="166" fontId="28" fillId="9" borderId="14" xfId="0" applyNumberFormat="1" applyFont="1" applyFill="1" applyBorder="1" applyAlignment="1">
      <alignment horizontal="left"/>
    </xf>
    <xf numFmtId="166" fontId="28" fillId="9" borderId="15" xfId="0" applyNumberFormat="1" applyFont="1" applyFill="1" applyBorder="1" applyAlignment="1">
      <alignment horizontal="left"/>
    </xf>
    <xf numFmtId="0" fontId="23" fillId="0" borderId="16" xfId="0" applyFont="1" applyBorder="1"/>
    <xf numFmtId="0" fontId="0" fillId="0" borderId="16" xfId="0" applyBorder="1" applyAlignment="1">
      <alignment horizontal="left"/>
    </xf>
    <xf numFmtId="0" fontId="23" fillId="0" borderId="16" xfId="0" applyFont="1" applyBorder="1" applyAlignment="1">
      <alignment horizontal="left"/>
    </xf>
    <xf numFmtId="0" fontId="23" fillId="0" borderId="18" xfId="0" applyFont="1" applyBorder="1" applyAlignment="1">
      <alignment horizontal="left"/>
    </xf>
    <xf numFmtId="0" fontId="1" fillId="0" borderId="13" xfId="0" applyFont="1" applyBorder="1" applyAlignment="1">
      <alignment horizontal="left"/>
    </xf>
    <xf numFmtId="0" fontId="27" fillId="0" borderId="13" xfId="0" applyFont="1" applyBorder="1" applyAlignment="1">
      <alignment horizontal="left"/>
    </xf>
    <xf numFmtId="0" fontId="5" fillId="2" borderId="10" xfId="0" applyFont="1" applyFill="1" applyBorder="1"/>
    <xf numFmtId="0" fontId="0" fillId="0" borderId="11" xfId="0" quotePrefix="1" applyBorder="1" applyAlignment="1">
      <alignment horizontal="left" indent="1"/>
    </xf>
    <xf numFmtId="14" fontId="25" fillId="2" borderId="10" xfId="0" applyNumberFormat="1" applyFont="1" applyFill="1" applyBorder="1"/>
    <xf numFmtId="3" fontId="0" fillId="0" borderId="11" xfId="0" applyNumberFormat="1" applyBorder="1"/>
    <xf numFmtId="10" fontId="0" fillId="0" borderId="11" xfId="0" applyNumberFormat="1" applyBorder="1"/>
    <xf numFmtId="2" fontId="0" fillId="0" borderId="11" xfId="0" applyNumberFormat="1" applyBorder="1"/>
    <xf numFmtId="4" fontId="0" fillId="0" borderId="11" xfId="0" applyNumberFormat="1" applyBorder="1"/>
    <xf numFmtId="0" fontId="0" fillId="12" borderId="0" xfId="0" applyFill="1"/>
    <xf numFmtId="10" fontId="0" fillId="12" borderId="0" xfId="0" applyNumberFormat="1" applyFill="1"/>
    <xf numFmtId="9" fontId="0" fillId="13" borderId="17" xfId="0" applyNumberFormat="1" applyFill="1" applyBorder="1"/>
    <xf numFmtId="9" fontId="0" fillId="12" borderId="0" xfId="0" applyNumberFormat="1" applyFill="1"/>
    <xf numFmtId="10" fontId="0" fillId="13" borderId="17" xfId="0" applyNumberFormat="1" applyFill="1" applyBorder="1"/>
    <xf numFmtId="2" fontId="0" fillId="12" borderId="0" xfId="0" applyNumberFormat="1" applyFill="1"/>
    <xf numFmtId="2" fontId="0" fillId="13" borderId="17" xfId="0" applyNumberFormat="1" applyFill="1" applyBorder="1"/>
    <xf numFmtId="10" fontId="0" fillId="12" borderId="19" xfId="0" applyNumberFormat="1" applyFill="1" applyBorder="1"/>
    <xf numFmtId="10" fontId="0" fillId="0" borderId="19" xfId="0" applyNumberFormat="1" applyBorder="1"/>
    <xf numFmtId="10" fontId="0" fillId="13" borderId="20" xfId="0" applyNumberFormat="1" applyFill="1" applyBorder="1"/>
    <xf numFmtId="0" fontId="1" fillId="12" borderId="21" xfId="0" applyFont="1" applyFill="1" applyBorder="1"/>
    <xf numFmtId="0" fontId="1" fillId="0" borderId="21" xfId="0" applyFont="1" applyBorder="1"/>
    <xf numFmtId="0" fontId="1" fillId="13" borderId="22" xfId="0" applyFont="1" applyFill="1" applyBorder="1"/>
    <xf numFmtId="1" fontId="0" fillId="0" borderId="0" xfId="0" applyNumberFormat="1"/>
    <xf numFmtId="170" fontId="1" fillId="0" borderId="0" xfId="0" applyNumberFormat="1" applyFont="1"/>
    <xf numFmtId="0" fontId="5" fillId="2" borderId="0" xfId="0" applyFont="1" applyFill="1" applyAlignment="1">
      <alignment horizontal="left"/>
    </xf>
    <xf numFmtId="0" fontId="1" fillId="2" borderId="0" xfId="0" applyFont="1" applyFill="1"/>
    <xf numFmtId="0" fontId="1" fillId="2" borderId="10" xfId="0" applyFont="1" applyFill="1" applyBorder="1"/>
    <xf numFmtId="0" fontId="0" fillId="2" borderId="15" xfId="0" applyFill="1" applyBorder="1"/>
    <xf numFmtId="0" fontId="0" fillId="2" borderId="13" xfId="0" applyFill="1" applyBorder="1"/>
    <xf numFmtId="0" fontId="5" fillId="2" borderId="11" xfId="0" applyFont="1" applyFill="1" applyBorder="1" applyAlignment="1">
      <alignment horizontal="left"/>
    </xf>
    <xf numFmtId="2" fontId="16" fillId="2" borderId="0" xfId="2" applyNumberFormat="1" applyFont="1" applyFill="1" applyAlignment="1">
      <alignment wrapText="1"/>
    </xf>
    <xf numFmtId="2" fontId="12" fillId="2" borderId="0" xfId="2" applyNumberFormat="1" applyFont="1" applyFill="1"/>
    <xf numFmtId="2" fontId="13" fillId="2" borderId="0" xfId="2" applyNumberFormat="1" applyFont="1" applyFill="1"/>
    <xf numFmtId="2" fontId="14" fillId="2" borderId="0" xfId="4" applyNumberFormat="1" applyFont="1" applyFill="1"/>
    <xf numFmtId="2" fontId="15" fillId="2" borderId="0" xfId="4" applyNumberFormat="1" applyFont="1" applyFill="1"/>
    <xf numFmtId="0" fontId="11" fillId="2" borderId="0" xfId="0" applyFont="1" applyFill="1"/>
    <xf numFmtId="0" fontId="41" fillId="0" borderId="0" xfId="0" applyFont="1"/>
    <xf numFmtId="0" fontId="41" fillId="0" borderId="0" xfId="0" applyFont="1" applyAlignment="1">
      <alignment horizontal="left"/>
    </xf>
    <xf numFmtId="10" fontId="33" fillId="14" borderId="0" xfId="0" applyNumberFormat="1" applyFont="1" applyFill="1"/>
    <xf numFmtId="10" fontId="32" fillId="14" borderId="0" xfId="0" applyNumberFormat="1" applyFont="1" applyFill="1"/>
    <xf numFmtId="10" fontId="33" fillId="15" borderId="0" xfId="0" applyNumberFormat="1" applyFont="1" applyFill="1"/>
    <xf numFmtId="10" fontId="32" fillId="15" borderId="0" xfId="0" applyNumberFormat="1" applyFont="1" applyFill="1"/>
    <xf numFmtId="10" fontId="33" fillId="3" borderId="0" xfId="0" applyNumberFormat="1" applyFont="1" applyFill="1"/>
    <xf numFmtId="0" fontId="25" fillId="0" borderId="0" xfId="0" applyFont="1"/>
    <xf numFmtId="9" fontId="25" fillId="0" borderId="0" xfId="0" applyNumberFormat="1" applyFont="1"/>
    <xf numFmtId="0" fontId="34" fillId="0" borderId="0" xfId="0" applyFont="1"/>
    <xf numFmtId="9" fontId="34" fillId="0" borderId="0" xfId="0" applyNumberFormat="1" applyFont="1"/>
    <xf numFmtId="3" fontId="0" fillId="0" borderId="0" xfId="0" applyNumberFormat="1" applyAlignment="1">
      <alignment horizontal="left"/>
    </xf>
    <xf numFmtId="171" fontId="1" fillId="0" borderId="0" xfId="1" applyNumberFormat="1" applyFont="1" applyAlignment="1">
      <alignment horizontal="right"/>
    </xf>
    <xf numFmtId="171" fontId="1" fillId="0" borderId="0" xfId="0" applyNumberFormat="1" applyFont="1" applyAlignment="1">
      <alignment horizontal="right"/>
    </xf>
    <xf numFmtId="171" fontId="41" fillId="0" borderId="0" xfId="1" applyNumberFormat="1" applyFont="1" applyAlignment="1">
      <alignment horizontal="right"/>
    </xf>
    <xf numFmtId="171" fontId="41" fillId="0" borderId="0" xfId="0" applyNumberFormat="1" applyFont="1" applyAlignment="1">
      <alignment horizontal="right"/>
    </xf>
    <xf numFmtId="171" fontId="0" fillId="0" borderId="0" xfId="0" applyNumberFormat="1" applyAlignment="1">
      <alignment horizontal="right"/>
    </xf>
    <xf numFmtId="171" fontId="0" fillId="4" borderId="0" xfId="0" applyNumberFormat="1" applyFill="1" applyAlignment="1">
      <alignment horizontal="right"/>
    </xf>
    <xf numFmtId="0" fontId="44" fillId="0" borderId="0" xfId="0" applyFont="1" applyAlignment="1">
      <alignment horizontal="left"/>
    </xf>
    <xf numFmtId="0" fontId="44" fillId="0" borderId="0" xfId="0" applyFont="1" applyAlignment="1">
      <alignment horizontal="left" indent="3"/>
    </xf>
    <xf numFmtId="0" fontId="45" fillId="0" borderId="0" xfId="0" applyFont="1" applyAlignment="1">
      <alignment horizontal="left" indent="4"/>
    </xf>
    <xf numFmtId="0" fontId="44" fillId="0" borderId="0" xfId="0" applyFont="1" applyAlignment="1">
      <alignment horizontal="left" indent="6"/>
    </xf>
    <xf numFmtId="0" fontId="45" fillId="0" borderId="0" xfId="0" applyFont="1" applyAlignment="1">
      <alignment horizontal="left" indent="7"/>
    </xf>
    <xf numFmtId="0" fontId="45" fillId="0" borderId="0" xfId="0" applyFont="1" applyAlignment="1">
      <alignment horizontal="left" indent="1"/>
    </xf>
    <xf numFmtId="0" fontId="44" fillId="0" borderId="0" xfId="0" applyFont="1" applyAlignment="1">
      <alignment horizontal="left" indent="9"/>
    </xf>
    <xf numFmtId="0" fontId="45" fillId="0" borderId="0" xfId="0" applyFont="1" applyAlignment="1">
      <alignment horizontal="left" indent="10"/>
    </xf>
    <xf numFmtId="0" fontId="46" fillId="0" borderId="0" xfId="0" applyFont="1" applyAlignment="1">
      <alignment horizontal="left"/>
    </xf>
    <xf numFmtId="0" fontId="45" fillId="0" borderId="0" xfId="0" applyFont="1" applyAlignment="1">
      <alignment horizontal="left"/>
    </xf>
    <xf numFmtId="0" fontId="46" fillId="0" borderId="0" xfId="0" applyFont="1" applyAlignment="1">
      <alignment horizontal="left" indent="1"/>
    </xf>
    <xf numFmtId="0" fontId="47" fillId="0" borderId="0" xfId="0" applyFont="1" applyAlignment="1">
      <alignment horizontal="left"/>
    </xf>
    <xf numFmtId="0" fontId="45" fillId="0" borderId="0" xfId="0" applyFont="1"/>
    <xf numFmtId="0" fontId="46" fillId="0" borderId="0" xfId="0" applyFont="1"/>
    <xf numFmtId="172" fontId="1" fillId="0" borderId="0" xfId="1" applyNumberFormat="1" applyFont="1" applyAlignment="1">
      <alignment horizontal="right"/>
    </xf>
    <xf numFmtId="172" fontId="41" fillId="0" borderId="0" xfId="1" applyNumberFormat="1" applyFont="1" applyAlignment="1">
      <alignment horizontal="right"/>
    </xf>
    <xf numFmtId="172" fontId="1" fillId="0" borderId="0" xfId="0" applyNumberFormat="1" applyFont="1" applyAlignment="1">
      <alignment horizontal="right"/>
    </xf>
    <xf numFmtId="172" fontId="41" fillId="0" borderId="0" xfId="0" applyNumberFormat="1" applyFont="1" applyAlignment="1">
      <alignment horizontal="left"/>
    </xf>
    <xf numFmtId="172" fontId="1" fillId="0" borderId="0" xfId="0" applyNumberFormat="1" applyFont="1" applyAlignment="1">
      <alignment horizontal="left"/>
    </xf>
    <xf numFmtId="172" fontId="1" fillId="0" borderId="0" xfId="1" applyNumberFormat="1" applyFont="1"/>
    <xf numFmtId="172" fontId="1" fillId="0" borderId="0" xfId="0" applyNumberFormat="1" applyFont="1"/>
    <xf numFmtId="172" fontId="41" fillId="0" borderId="0" xfId="1" applyNumberFormat="1" applyFont="1"/>
    <xf numFmtId="172" fontId="41" fillId="0" borderId="0" xfId="0" applyNumberFormat="1" applyFont="1"/>
    <xf numFmtId="172" fontId="0" fillId="0" borderId="0" xfId="0" applyNumberFormat="1"/>
    <xf numFmtId="171" fontId="0" fillId="0" borderId="17" xfId="0" applyNumberFormat="1" applyBorder="1" applyAlignment="1">
      <alignment horizontal="right"/>
    </xf>
    <xf numFmtId="171" fontId="0" fillId="5" borderId="0" xfId="0" applyNumberFormat="1" applyFill="1"/>
    <xf numFmtId="171" fontId="0" fillId="5" borderId="17" xfId="0" applyNumberFormat="1" applyFill="1" applyBorder="1"/>
    <xf numFmtId="171" fontId="0" fillId="0" borderId="0" xfId="0" applyNumberFormat="1"/>
    <xf numFmtId="171" fontId="0" fillId="0" borderId="17" xfId="0" applyNumberFormat="1" applyBorder="1"/>
    <xf numFmtId="171" fontId="0" fillId="0" borderId="21" xfId="0" applyNumberFormat="1" applyBorder="1"/>
    <xf numFmtId="171" fontId="0" fillId="0" borderId="22" xfId="0" applyNumberFormat="1" applyBorder="1"/>
    <xf numFmtId="171" fontId="0" fillId="0" borderId="14" xfId="0" applyNumberFormat="1" applyBorder="1"/>
    <xf numFmtId="171" fontId="0" fillId="0" borderId="15" xfId="0" applyNumberFormat="1" applyBorder="1"/>
    <xf numFmtId="171" fontId="1" fillId="0" borderId="0" xfId="0" applyNumberFormat="1" applyFont="1"/>
    <xf numFmtId="171" fontId="41" fillId="0" borderId="0" xfId="0" applyNumberFormat="1" applyFont="1"/>
    <xf numFmtId="171" fontId="41" fillId="0" borderId="0" xfId="0" applyNumberFormat="1" applyFont="1" applyAlignment="1">
      <alignment horizontal="left"/>
    </xf>
    <xf numFmtId="171" fontId="0" fillId="0" borderId="25" xfId="0" applyNumberFormat="1" applyBorder="1" applyAlignment="1">
      <alignment horizontal="right"/>
    </xf>
    <xf numFmtId="171" fontId="0" fillId="0" borderId="26" xfId="0" applyNumberFormat="1" applyBorder="1" applyAlignment="1">
      <alignment horizontal="right"/>
    </xf>
    <xf numFmtId="171" fontId="0" fillId="0" borderId="27" xfId="0" applyNumberFormat="1" applyBorder="1" applyAlignment="1">
      <alignment horizontal="right"/>
    </xf>
    <xf numFmtId="171" fontId="0" fillId="5" borderId="28" xfId="0" applyNumberFormat="1" applyFill="1" applyBorder="1" applyAlignment="1">
      <alignment horizontal="right"/>
    </xf>
    <xf numFmtId="171" fontId="0" fillId="5" borderId="29" xfId="0" applyNumberFormat="1" applyFill="1" applyBorder="1" applyAlignment="1">
      <alignment horizontal="right"/>
    </xf>
    <xf numFmtId="171" fontId="0" fillId="0" borderId="28" xfId="0" applyNumberFormat="1" applyBorder="1"/>
    <xf numFmtId="171" fontId="0" fillId="0" borderId="29" xfId="0" applyNumberFormat="1" applyBorder="1"/>
    <xf numFmtId="171" fontId="0" fillId="4" borderId="28" xfId="0" applyNumberFormat="1" applyFill="1" applyBorder="1"/>
    <xf numFmtId="171" fontId="0" fillId="0" borderId="28" xfId="0" applyNumberFormat="1" applyBorder="1" applyAlignment="1">
      <alignment horizontal="right"/>
    </xf>
    <xf numFmtId="171" fontId="0" fillId="0" borderId="29" xfId="0" applyNumberFormat="1" applyBorder="1" applyAlignment="1">
      <alignment horizontal="right"/>
    </xf>
    <xf numFmtId="171" fontId="0" fillId="0" borderId="30" xfId="0" applyNumberFormat="1" applyBorder="1" applyAlignment="1">
      <alignment horizontal="right"/>
    </xf>
    <xf numFmtId="171" fontId="0" fillId="0" borderId="31" xfId="0" applyNumberFormat="1" applyBorder="1" applyAlignment="1">
      <alignment horizontal="right"/>
    </xf>
    <xf numFmtId="171" fontId="0" fillId="0" borderId="24" xfId="0" applyNumberFormat="1" applyBorder="1" applyAlignment="1">
      <alignment horizontal="right"/>
    </xf>
    <xf numFmtId="0" fontId="1" fillId="0" borderId="16" xfId="0" applyFont="1" applyBorder="1" applyAlignment="1">
      <alignment horizontal="left"/>
    </xf>
    <xf numFmtId="0" fontId="0" fillId="0" borderId="16" xfId="0" applyBorder="1" applyAlignment="1">
      <alignment horizontal="left" indent="1"/>
    </xf>
    <xf numFmtId="0" fontId="1" fillId="0" borderId="18" xfId="0" applyFont="1" applyBorder="1"/>
    <xf numFmtId="0" fontId="0" fillId="0" borderId="28" xfId="0" applyBorder="1"/>
    <xf numFmtId="0" fontId="0" fillId="0" borderId="29" xfId="0" applyBorder="1"/>
    <xf numFmtId="9" fontId="0" fillId="0" borderId="29" xfId="0" applyNumberFormat="1" applyBorder="1"/>
    <xf numFmtId="9" fontId="0" fillId="4" borderId="28" xfId="0" applyNumberFormat="1" applyFill="1" applyBorder="1"/>
    <xf numFmtId="0" fontId="0" fillId="0" borderId="30" xfId="0" applyBorder="1"/>
    <xf numFmtId="0" fontId="0" fillId="0" borderId="31" xfId="0" applyBorder="1"/>
    <xf numFmtId="0" fontId="0" fillId="0" borderId="24" xfId="0" applyBorder="1"/>
    <xf numFmtId="165" fontId="5" fillId="2" borderId="30" xfId="0" applyNumberFormat="1" applyFont="1" applyFill="1" applyBorder="1" applyAlignment="1">
      <alignment horizontal="left"/>
    </xf>
    <xf numFmtId="165" fontId="5" fillId="2" borderId="31" xfId="0" applyNumberFormat="1" applyFont="1" applyFill="1" applyBorder="1" applyAlignment="1">
      <alignment horizontal="left"/>
    </xf>
    <xf numFmtId="165" fontId="5" fillId="2" borderId="24" xfId="0" applyNumberFormat="1" applyFont="1" applyFill="1" applyBorder="1" applyAlignment="1">
      <alignment horizontal="left"/>
    </xf>
    <xf numFmtId="0" fontId="37" fillId="2" borderId="13" xfId="0" applyFont="1" applyFill="1" applyBorder="1" applyAlignment="1">
      <alignment horizontal="left"/>
    </xf>
    <xf numFmtId="2" fontId="0" fillId="0" borderId="28" xfId="0" applyNumberFormat="1" applyBorder="1" applyAlignment="1">
      <alignment horizontal="right"/>
    </xf>
    <xf numFmtId="0" fontId="1" fillId="0" borderId="29" xfId="0" applyFont="1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" fillId="0" borderId="28" xfId="0" applyFont="1" applyBorder="1"/>
    <xf numFmtId="9" fontId="0" fillId="0" borderId="28" xfId="0" applyNumberFormat="1" applyBorder="1"/>
    <xf numFmtId="166" fontId="5" fillId="11" borderId="0" xfId="0" applyNumberFormat="1" applyFont="1" applyFill="1" applyAlignment="1">
      <alignment horizontal="left"/>
    </xf>
    <xf numFmtId="166" fontId="5" fillId="11" borderId="17" xfId="0" applyNumberFormat="1" applyFont="1" applyFill="1" applyBorder="1" applyAlignment="1">
      <alignment horizontal="left"/>
    </xf>
    <xf numFmtId="172" fontId="0" fillId="0" borderId="28" xfId="0" applyNumberFormat="1" applyBorder="1"/>
    <xf numFmtId="172" fontId="0" fillId="0" borderId="29" xfId="0" applyNumberFormat="1" applyBorder="1"/>
    <xf numFmtId="0" fontId="11" fillId="4" borderId="0" xfId="0" applyFont="1" applyFill="1"/>
    <xf numFmtId="171" fontId="0" fillId="5" borderId="0" xfId="0" applyNumberFormat="1" applyFill="1" applyAlignment="1">
      <alignment horizontal="right"/>
    </xf>
    <xf numFmtId="171" fontId="0" fillId="0" borderId="32" xfId="0" applyNumberFormat="1" applyBorder="1"/>
    <xf numFmtId="171" fontId="0" fillId="0" borderId="33" xfId="0" applyNumberFormat="1" applyBorder="1"/>
    <xf numFmtId="171" fontId="0" fillId="0" borderId="34" xfId="0" applyNumberFormat="1" applyBorder="1"/>
    <xf numFmtId="0" fontId="0" fillId="2" borderId="28" xfId="0" applyFill="1" applyBorder="1"/>
    <xf numFmtId="0" fontId="0" fillId="2" borderId="29" xfId="0" applyFill="1" applyBorder="1"/>
    <xf numFmtId="0" fontId="10" fillId="0" borderId="0" xfId="0" applyFont="1"/>
    <xf numFmtId="0" fontId="9" fillId="0" borderId="0" xfId="0" applyFont="1"/>
    <xf numFmtId="165" fontId="5" fillId="2" borderId="25" xfId="0" applyNumberFormat="1" applyFont="1" applyFill="1" applyBorder="1" applyAlignment="1">
      <alignment horizontal="left"/>
    </xf>
    <xf numFmtId="165" fontId="5" fillId="2" borderId="26" xfId="0" applyNumberFormat="1" applyFont="1" applyFill="1" applyBorder="1" applyAlignment="1">
      <alignment horizontal="left"/>
    </xf>
    <xf numFmtId="40" fontId="0" fillId="0" borderId="0" xfId="0" applyNumberFormat="1"/>
    <xf numFmtId="173" fontId="0" fillId="0" borderId="0" xfId="0" applyNumberFormat="1"/>
    <xf numFmtId="173" fontId="43" fillId="0" borderId="0" xfId="1" applyNumberFormat="1" applyFont="1" applyAlignment="1">
      <alignment horizontal="right"/>
    </xf>
    <xf numFmtId="40" fontId="0" fillId="7" borderId="0" xfId="0" applyNumberFormat="1" applyFill="1"/>
    <xf numFmtId="0" fontId="1" fillId="0" borderId="25" xfId="0" applyFont="1" applyBorder="1" applyAlignment="1">
      <alignment horizontal="left"/>
    </xf>
    <xf numFmtId="0" fontId="0" fillId="0" borderId="28" xfId="0" applyBorder="1" applyAlignment="1">
      <alignment horizontal="left"/>
    </xf>
    <xf numFmtId="0" fontId="23" fillId="0" borderId="28" xfId="0" applyFont="1" applyBorder="1" applyAlignment="1">
      <alignment horizontal="left"/>
    </xf>
    <xf numFmtId="10" fontId="0" fillId="0" borderId="29" xfId="0" applyNumberFormat="1" applyBorder="1"/>
    <xf numFmtId="0" fontId="23" fillId="0" borderId="30" xfId="0" applyFont="1" applyBorder="1" applyAlignment="1">
      <alignment horizontal="left"/>
    </xf>
    <xf numFmtId="40" fontId="0" fillId="0" borderId="11" xfId="0" applyNumberFormat="1" applyBorder="1"/>
    <xf numFmtId="0" fontId="33" fillId="0" borderId="0" xfId="0" applyFont="1" applyAlignment="1">
      <alignment horizontal="right" vertical="center" textRotation="90"/>
    </xf>
    <xf numFmtId="0" fontId="33" fillId="0" borderId="0" xfId="0" applyFont="1" applyAlignment="1">
      <alignment horizontal="center"/>
    </xf>
  </cellXfs>
  <cellStyles count="6">
    <cellStyle name="Hyperlink" xfId="1" builtinId="8"/>
    <cellStyle name="Invisible" xfId="4" xr:uid="{46E9921B-57F4-4B48-9D4C-744C860D7413}"/>
    <cellStyle name="Normal" xfId="0" builtinId="0"/>
    <cellStyle name="Normal 2" xfId="2" xr:uid="{1AFDFE65-1448-4B25-8D17-0932E0B16F96}"/>
    <cellStyle name="Normal 3" xfId="5" xr:uid="{D4F75F13-E901-4BBB-8CEF-30CFA3BB630E}"/>
    <cellStyle name="Percent 2" xfId="3" xr:uid="{24095055-1FE8-4923-955F-F92FA258DF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'valuation + sa'!$B$140</c:f>
              <c:strCache>
                <c:ptCount val="1"/>
                <c:pt idx="0">
                  <c:v>Low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'valuation + sa'!$A$141:$A$145</c:f>
              <c:strCache>
                <c:ptCount val="5"/>
                <c:pt idx="0">
                  <c:v>DCF (Affo)</c:v>
                </c:pt>
                <c:pt idx="1">
                  <c:v>RV</c:v>
                </c:pt>
                <c:pt idx="2">
                  <c:v>NAV</c:v>
                </c:pt>
                <c:pt idx="3">
                  <c:v>52-Week Spread</c:v>
                </c:pt>
                <c:pt idx="4">
                  <c:v>Bid-Ask Spread </c:v>
                </c:pt>
              </c:strCache>
            </c:strRef>
          </c:cat>
          <c:val>
            <c:numRef>
              <c:f>'valuation + sa'!$B$141:$B$145</c:f>
              <c:numCache>
                <c:formatCode>0.00</c:formatCode>
                <c:ptCount val="5"/>
                <c:pt idx="0" formatCode="0">
                  <c:v>651</c:v>
                </c:pt>
                <c:pt idx="1">
                  <c:v>903.45885181287201</c:v>
                </c:pt>
                <c:pt idx="2">
                  <c:v>903.16721443601284</c:v>
                </c:pt>
                <c:pt idx="3">
                  <c:v>701.41</c:v>
                </c:pt>
                <c:pt idx="4">
                  <c:v>875.54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5B-4558-8D84-15616D3BAF17}"/>
            </c:ext>
          </c:extLst>
        </c:ser>
        <c:ser>
          <c:idx val="1"/>
          <c:order val="1"/>
          <c:tx>
            <c:strRef>
              <c:f>'valuation + sa'!$C$140</c:f>
              <c:strCache>
                <c:ptCount val="1"/>
                <c:pt idx="0">
                  <c:v>Delta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'valuation + sa'!$A$141:$A$145</c:f>
              <c:strCache>
                <c:ptCount val="5"/>
                <c:pt idx="0">
                  <c:v>DCF (Affo)</c:v>
                </c:pt>
                <c:pt idx="1">
                  <c:v>RV</c:v>
                </c:pt>
                <c:pt idx="2">
                  <c:v>NAV</c:v>
                </c:pt>
                <c:pt idx="3">
                  <c:v>52-Week Spread</c:v>
                </c:pt>
                <c:pt idx="4">
                  <c:v>Bid-Ask Spread </c:v>
                </c:pt>
              </c:strCache>
            </c:strRef>
          </c:cat>
          <c:val>
            <c:numRef>
              <c:f>'valuation + sa'!$C$141:$C$145</c:f>
              <c:numCache>
                <c:formatCode>0.00</c:formatCode>
                <c:ptCount val="5"/>
                <c:pt idx="0" formatCode="0">
                  <c:v>1037</c:v>
                </c:pt>
                <c:pt idx="1">
                  <c:v>405.17332909286154</c:v>
                </c:pt>
                <c:pt idx="2">
                  <c:v>401.51928711119069</c:v>
                </c:pt>
                <c:pt idx="3">
                  <c:v>292.62</c:v>
                </c:pt>
                <c:pt idx="4">
                  <c:v>3.3000000000000682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5B-4558-8D84-15616D3BAF17}"/>
            </c:ext>
          </c:extLst>
        </c:ser>
        <c:ser>
          <c:idx val="2"/>
          <c:order val="2"/>
          <c:tx>
            <c:strRef>
              <c:f>'valuation + sa'!$D$140</c:f>
              <c:strCache>
                <c:ptCount val="1"/>
                <c:pt idx="0">
                  <c:v>High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'valuation + sa'!$A$141:$A$145</c:f>
              <c:strCache>
                <c:ptCount val="5"/>
                <c:pt idx="0">
                  <c:v>DCF (Affo)</c:v>
                </c:pt>
                <c:pt idx="1">
                  <c:v>RV</c:v>
                </c:pt>
                <c:pt idx="2">
                  <c:v>NAV</c:v>
                </c:pt>
                <c:pt idx="3">
                  <c:v>52-Week Spread</c:v>
                </c:pt>
                <c:pt idx="4">
                  <c:v>Bid-Ask Spread </c:v>
                </c:pt>
              </c:strCache>
            </c:strRef>
          </c:cat>
          <c:val>
            <c:numRef>
              <c:f>'valuation + sa'!$D$141:$D$145</c:f>
              <c:numCache>
                <c:formatCode>0.00</c:formatCode>
                <c:ptCount val="5"/>
                <c:pt idx="0" formatCode="0">
                  <c:v>1688</c:v>
                </c:pt>
                <c:pt idx="1">
                  <c:v>1308.6321809057335</c:v>
                </c:pt>
                <c:pt idx="2">
                  <c:v>1304.6865015472035</c:v>
                </c:pt>
                <c:pt idx="3">
                  <c:v>994.03</c:v>
                </c:pt>
                <c:pt idx="4">
                  <c:v>878.84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5B-4558-8D84-15616D3BA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764160"/>
        <c:axId val="1898764640"/>
      </c:barChart>
      <c:catAx>
        <c:axId val="1898764160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64640"/>
        <c:crosses val="autoZero"/>
        <c:auto val="1"/>
        <c:lblAlgn val="ctr"/>
        <c:lblOffset val="100"/>
        <c:noMultiLvlLbl val="0"/>
      </c:catAx>
      <c:valAx>
        <c:axId val="1898764640"/>
        <c:scaling>
          <c:orientation val="minMax"/>
          <c:max val="2000"/>
          <c:min val="500"/>
        </c:scaling>
        <c:delete val="0"/>
        <c:axPos val="t"/>
        <c:numFmt formatCode="General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7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graphs!$B$2</c:f>
              <c:strCache>
                <c:ptCount val="1"/>
                <c:pt idx="0">
                  <c:v>msci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graphs!$A$3:$A$123</c:f>
              <c:numCache>
                <c:formatCode>m/d/yy</c:formatCode>
                <c:ptCount val="121"/>
                <c:pt idx="0">
                  <c:v>45778</c:v>
                </c:pt>
                <c:pt idx="1">
                  <c:v>45748</c:v>
                </c:pt>
                <c:pt idx="2">
                  <c:v>45717</c:v>
                </c:pt>
                <c:pt idx="3">
                  <c:v>45689</c:v>
                </c:pt>
                <c:pt idx="4">
                  <c:v>45658</c:v>
                </c:pt>
                <c:pt idx="5">
                  <c:v>45627</c:v>
                </c:pt>
                <c:pt idx="6">
                  <c:v>45597</c:v>
                </c:pt>
                <c:pt idx="7">
                  <c:v>45566</c:v>
                </c:pt>
                <c:pt idx="8">
                  <c:v>45536</c:v>
                </c:pt>
                <c:pt idx="9">
                  <c:v>45505</c:v>
                </c:pt>
                <c:pt idx="10">
                  <c:v>45474</c:v>
                </c:pt>
                <c:pt idx="11">
                  <c:v>45444</c:v>
                </c:pt>
                <c:pt idx="12">
                  <c:v>45413</c:v>
                </c:pt>
                <c:pt idx="13">
                  <c:v>45383</c:v>
                </c:pt>
                <c:pt idx="14">
                  <c:v>45352</c:v>
                </c:pt>
                <c:pt idx="15">
                  <c:v>45323</c:v>
                </c:pt>
                <c:pt idx="16">
                  <c:v>45292</c:v>
                </c:pt>
                <c:pt idx="17">
                  <c:v>45261</c:v>
                </c:pt>
                <c:pt idx="18">
                  <c:v>45231</c:v>
                </c:pt>
                <c:pt idx="19">
                  <c:v>45200</c:v>
                </c:pt>
                <c:pt idx="20">
                  <c:v>45170</c:v>
                </c:pt>
                <c:pt idx="21">
                  <c:v>45139</c:v>
                </c:pt>
                <c:pt idx="22">
                  <c:v>45108</c:v>
                </c:pt>
                <c:pt idx="23">
                  <c:v>45078</c:v>
                </c:pt>
                <c:pt idx="24">
                  <c:v>45047</c:v>
                </c:pt>
                <c:pt idx="25">
                  <c:v>45017</c:v>
                </c:pt>
                <c:pt idx="26">
                  <c:v>44986</c:v>
                </c:pt>
                <c:pt idx="27">
                  <c:v>44958</c:v>
                </c:pt>
                <c:pt idx="28">
                  <c:v>44927</c:v>
                </c:pt>
                <c:pt idx="29">
                  <c:v>44896</c:v>
                </c:pt>
                <c:pt idx="30">
                  <c:v>44866</c:v>
                </c:pt>
                <c:pt idx="31">
                  <c:v>44835</c:v>
                </c:pt>
                <c:pt idx="32">
                  <c:v>44805</c:v>
                </c:pt>
                <c:pt idx="33">
                  <c:v>44774</c:v>
                </c:pt>
                <c:pt idx="34">
                  <c:v>44743</c:v>
                </c:pt>
                <c:pt idx="35">
                  <c:v>44713</c:v>
                </c:pt>
                <c:pt idx="36">
                  <c:v>44682</c:v>
                </c:pt>
                <c:pt idx="37">
                  <c:v>44652</c:v>
                </c:pt>
                <c:pt idx="38">
                  <c:v>44621</c:v>
                </c:pt>
                <c:pt idx="39">
                  <c:v>44593</c:v>
                </c:pt>
                <c:pt idx="40">
                  <c:v>44562</c:v>
                </c:pt>
                <c:pt idx="41">
                  <c:v>44531</c:v>
                </c:pt>
                <c:pt idx="42">
                  <c:v>44501</c:v>
                </c:pt>
                <c:pt idx="43">
                  <c:v>44470</c:v>
                </c:pt>
                <c:pt idx="44">
                  <c:v>44440</c:v>
                </c:pt>
                <c:pt idx="45">
                  <c:v>44409</c:v>
                </c:pt>
                <c:pt idx="46">
                  <c:v>44378</c:v>
                </c:pt>
                <c:pt idx="47">
                  <c:v>44348</c:v>
                </c:pt>
                <c:pt idx="48">
                  <c:v>44317</c:v>
                </c:pt>
                <c:pt idx="49">
                  <c:v>44287</c:v>
                </c:pt>
                <c:pt idx="50">
                  <c:v>44256</c:v>
                </c:pt>
                <c:pt idx="51">
                  <c:v>44228</c:v>
                </c:pt>
                <c:pt idx="52">
                  <c:v>44197</c:v>
                </c:pt>
                <c:pt idx="53">
                  <c:v>44166</c:v>
                </c:pt>
                <c:pt idx="54">
                  <c:v>44136</c:v>
                </c:pt>
                <c:pt idx="55">
                  <c:v>44105</c:v>
                </c:pt>
                <c:pt idx="56">
                  <c:v>44075</c:v>
                </c:pt>
                <c:pt idx="57">
                  <c:v>44044</c:v>
                </c:pt>
                <c:pt idx="58">
                  <c:v>44013</c:v>
                </c:pt>
                <c:pt idx="59">
                  <c:v>43983</c:v>
                </c:pt>
                <c:pt idx="60">
                  <c:v>43952</c:v>
                </c:pt>
                <c:pt idx="61">
                  <c:v>43922</c:v>
                </c:pt>
                <c:pt idx="62">
                  <c:v>43891</c:v>
                </c:pt>
                <c:pt idx="63">
                  <c:v>43862</c:v>
                </c:pt>
                <c:pt idx="64">
                  <c:v>43831</c:v>
                </c:pt>
                <c:pt idx="65">
                  <c:v>43800</c:v>
                </c:pt>
                <c:pt idx="66">
                  <c:v>43770</c:v>
                </c:pt>
                <c:pt idx="67">
                  <c:v>43739</c:v>
                </c:pt>
                <c:pt idx="68">
                  <c:v>43709</c:v>
                </c:pt>
                <c:pt idx="69">
                  <c:v>43678</c:v>
                </c:pt>
                <c:pt idx="70">
                  <c:v>43647</c:v>
                </c:pt>
                <c:pt idx="71">
                  <c:v>43617</c:v>
                </c:pt>
                <c:pt idx="72">
                  <c:v>43586</c:v>
                </c:pt>
                <c:pt idx="73">
                  <c:v>43556</c:v>
                </c:pt>
                <c:pt idx="74">
                  <c:v>43525</c:v>
                </c:pt>
                <c:pt idx="75">
                  <c:v>43497</c:v>
                </c:pt>
                <c:pt idx="76">
                  <c:v>43466</c:v>
                </c:pt>
                <c:pt idx="77">
                  <c:v>43435</c:v>
                </c:pt>
                <c:pt idx="78">
                  <c:v>43405</c:v>
                </c:pt>
                <c:pt idx="79">
                  <c:v>43374</c:v>
                </c:pt>
                <c:pt idx="80">
                  <c:v>43344</c:v>
                </c:pt>
                <c:pt idx="81">
                  <c:v>43313</c:v>
                </c:pt>
                <c:pt idx="82">
                  <c:v>43282</c:v>
                </c:pt>
                <c:pt idx="83">
                  <c:v>43252</c:v>
                </c:pt>
                <c:pt idx="84">
                  <c:v>43221</c:v>
                </c:pt>
                <c:pt idx="85">
                  <c:v>43191</c:v>
                </c:pt>
                <c:pt idx="86">
                  <c:v>43160</c:v>
                </c:pt>
                <c:pt idx="87">
                  <c:v>43132</c:v>
                </c:pt>
                <c:pt idx="88">
                  <c:v>43101</c:v>
                </c:pt>
                <c:pt idx="89">
                  <c:v>43070</c:v>
                </c:pt>
                <c:pt idx="90">
                  <c:v>43040</c:v>
                </c:pt>
                <c:pt idx="91">
                  <c:v>43009</c:v>
                </c:pt>
                <c:pt idx="92">
                  <c:v>42979</c:v>
                </c:pt>
                <c:pt idx="93">
                  <c:v>42948</c:v>
                </c:pt>
                <c:pt idx="94">
                  <c:v>42917</c:v>
                </c:pt>
                <c:pt idx="95">
                  <c:v>42887</c:v>
                </c:pt>
                <c:pt idx="96">
                  <c:v>42856</c:v>
                </c:pt>
                <c:pt idx="97">
                  <c:v>42826</c:v>
                </c:pt>
                <c:pt idx="98">
                  <c:v>42795</c:v>
                </c:pt>
                <c:pt idx="99">
                  <c:v>42767</c:v>
                </c:pt>
                <c:pt idx="100">
                  <c:v>42736</c:v>
                </c:pt>
                <c:pt idx="101">
                  <c:v>42705</c:v>
                </c:pt>
                <c:pt idx="102">
                  <c:v>42675</c:v>
                </c:pt>
                <c:pt idx="103">
                  <c:v>42644</c:v>
                </c:pt>
                <c:pt idx="104">
                  <c:v>42614</c:v>
                </c:pt>
                <c:pt idx="105">
                  <c:v>42583</c:v>
                </c:pt>
                <c:pt idx="106">
                  <c:v>42552</c:v>
                </c:pt>
                <c:pt idx="107">
                  <c:v>42522</c:v>
                </c:pt>
                <c:pt idx="108">
                  <c:v>42491</c:v>
                </c:pt>
                <c:pt idx="109">
                  <c:v>42461</c:v>
                </c:pt>
                <c:pt idx="110">
                  <c:v>42430</c:v>
                </c:pt>
                <c:pt idx="111">
                  <c:v>42401</c:v>
                </c:pt>
                <c:pt idx="112">
                  <c:v>42370</c:v>
                </c:pt>
                <c:pt idx="113">
                  <c:v>42339</c:v>
                </c:pt>
                <c:pt idx="114">
                  <c:v>42309</c:v>
                </c:pt>
                <c:pt idx="115">
                  <c:v>42278</c:v>
                </c:pt>
                <c:pt idx="116">
                  <c:v>42248</c:v>
                </c:pt>
                <c:pt idx="117">
                  <c:v>42217</c:v>
                </c:pt>
                <c:pt idx="118">
                  <c:v>42186</c:v>
                </c:pt>
                <c:pt idx="119">
                  <c:v>42156</c:v>
                </c:pt>
                <c:pt idx="120">
                  <c:v>42125</c:v>
                </c:pt>
              </c:numCache>
            </c:numRef>
          </c:cat>
          <c:val>
            <c:numRef>
              <c:f>graphs!$B$3:$B$123</c:f>
              <c:numCache>
                <c:formatCode>General</c:formatCode>
                <c:ptCount val="121"/>
                <c:pt idx="0">
                  <c:v>1.1971504895092324</c:v>
                </c:pt>
                <c:pt idx="1">
                  <c:v>1.16567720497491</c:v>
                </c:pt>
                <c:pt idx="2">
                  <c:v>1.1982701531403268</c:v>
                </c:pt>
                <c:pt idx="3">
                  <c:v>1.2511957326306014</c:v>
                </c:pt>
                <c:pt idx="4">
                  <c:v>1.2084177444761457</c:v>
                </c:pt>
                <c:pt idx="5">
                  <c:v>1.1977577009377993</c:v>
                </c:pt>
                <c:pt idx="6">
                  <c:v>1.301910544497608</c:v>
                </c:pt>
                <c:pt idx="7">
                  <c:v>1.2493144079240073</c:v>
                </c:pt>
                <c:pt idx="8">
                  <c:v>1.2879529978598014</c:v>
                </c:pt>
                <c:pt idx="9">
                  <c:v>1.2623277446435377</c:v>
                </c:pt>
                <c:pt idx="10">
                  <c:v>1.1879613633009012</c:v>
                </c:pt>
                <c:pt idx="11">
                  <c:v>1.1196619823759673</c:v>
                </c:pt>
                <c:pt idx="12">
                  <c:v>1.095988628010931</c:v>
                </c:pt>
                <c:pt idx="13">
                  <c:v>1.0485922579515223</c:v>
                </c:pt>
                <c:pt idx="14">
                  <c:v>1.1298268052489195</c:v>
                </c:pt>
                <c:pt idx="15">
                  <c:v>1.1163193412201557</c:v>
                </c:pt>
                <c:pt idx="16">
                  <c:v>1.0963654893146295</c:v>
                </c:pt>
                <c:pt idx="17">
                  <c:v>1.1450292316601876</c:v>
                </c:pt>
                <c:pt idx="18">
                  <c:v>1.050292819354419</c:v>
                </c:pt>
                <c:pt idx="19">
                  <c:v>0.95316527757003255</c:v>
                </c:pt>
                <c:pt idx="20">
                  <c:v>0.99818334649704954</c:v>
                </c:pt>
                <c:pt idx="21">
                  <c:v>1.0788838591623968</c:v>
                </c:pt>
                <c:pt idx="22">
                  <c:v>1.1145494412834678</c:v>
                </c:pt>
                <c:pt idx="23">
                  <c:v>1.0851420906274636</c:v>
                </c:pt>
                <c:pt idx="24">
                  <c:v>1.0406042296005598</c:v>
                </c:pt>
                <c:pt idx="25">
                  <c:v>1.0753376352181045</c:v>
                </c:pt>
                <c:pt idx="26">
                  <c:v>1.0681808236993191</c:v>
                </c:pt>
                <c:pt idx="27">
                  <c:v>1.1040628668726813</c:v>
                </c:pt>
                <c:pt idx="28">
                  <c:v>1.1607052847694295</c:v>
                </c:pt>
                <c:pt idx="29">
                  <c:v>1.050792399755051</c:v>
                </c:pt>
                <c:pt idx="30">
                  <c:v>1.1156093000902974</c:v>
                </c:pt>
                <c:pt idx="31">
                  <c:v>1.0565482527609595</c:v>
                </c:pt>
                <c:pt idx="32">
                  <c:v>1.0089269029420929</c:v>
                </c:pt>
                <c:pt idx="33">
                  <c:v>1.1563632125410805</c:v>
                </c:pt>
                <c:pt idx="34">
                  <c:v>1.2317460721570948</c:v>
                </c:pt>
                <c:pt idx="35">
                  <c:v>1.1335782000341383</c:v>
                </c:pt>
                <c:pt idx="36">
                  <c:v>1.2313471649295442</c:v>
                </c:pt>
                <c:pt idx="37">
                  <c:v>1.3139976149072075</c:v>
                </c:pt>
                <c:pt idx="38">
                  <c:v>1.376778724756085</c:v>
                </c:pt>
                <c:pt idx="39">
                  <c:v>1.2998288564540079</c:v>
                </c:pt>
                <c:pt idx="40">
                  <c:v>1.3443260486648132</c:v>
                </c:pt>
                <c:pt idx="41">
                  <c:v>1.4458228099212878</c:v>
                </c:pt>
                <c:pt idx="42">
                  <c:v>1.3360033357247161</c:v>
                </c:pt>
                <c:pt idx="43">
                  <c:v>1.3478645437093584</c:v>
                </c:pt>
                <c:pt idx="44">
                  <c:v>1.2521967147058328</c:v>
                </c:pt>
                <c:pt idx="45">
                  <c:v>1.3316991542123076</c:v>
                </c:pt>
                <c:pt idx="46">
                  <c:v>1.3085380310625012</c:v>
                </c:pt>
                <c:pt idx="47">
                  <c:v>1.2496781883893624</c:v>
                </c:pt>
                <c:pt idx="48">
                  <c:v>1.2226574585552905</c:v>
                </c:pt>
                <c:pt idx="49">
                  <c:v>1.213074172591815</c:v>
                </c:pt>
                <c:pt idx="50">
                  <c:v>1.1241536211582013</c:v>
                </c:pt>
                <c:pt idx="51">
                  <c:v>1.0822697806471564</c:v>
                </c:pt>
                <c:pt idx="52">
                  <c:v>1.0423478576973479</c:v>
                </c:pt>
                <c:pt idx="53">
                  <c:v>1.0419310852632426</c:v>
                </c:pt>
                <c:pt idx="54">
                  <c:v>1.0141435519400843</c:v>
                </c:pt>
                <c:pt idx="55">
                  <c:v>0.91719594097864188</c:v>
                </c:pt>
                <c:pt idx="56">
                  <c:v>0.94313207298574997</c:v>
                </c:pt>
                <c:pt idx="57">
                  <c:v>0.97947042578227228</c:v>
                </c:pt>
                <c:pt idx="58">
                  <c:v>0.97314498339023581</c:v>
                </c:pt>
                <c:pt idx="59">
                  <c:v>0.93652678605546713</c:v>
                </c:pt>
                <c:pt idx="60">
                  <c:v>0.91404136839299943</c:v>
                </c:pt>
                <c:pt idx="61">
                  <c:v>0.91440713124549755</c:v>
                </c:pt>
                <c:pt idx="62">
                  <c:v>0.84628147269365805</c:v>
                </c:pt>
                <c:pt idx="63">
                  <c:v>1.0876255914325383</c:v>
                </c:pt>
                <c:pt idx="64">
                  <c:v>1.1840034742352912</c:v>
                </c:pt>
                <c:pt idx="65">
                  <c:v>1.1720485787322226</c:v>
                </c:pt>
                <c:pt idx="66">
                  <c:v>1.187125067084192</c:v>
                </c:pt>
                <c:pt idx="67">
                  <c:v>1.2086388384078517</c:v>
                </c:pt>
                <c:pt idx="68">
                  <c:v>1.1934816218108539</c:v>
                </c:pt>
                <c:pt idx="69">
                  <c:v>1.166648701672389</c:v>
                </c:pt>
                <c:pt idx="70">
                  <c:v>1.1311311825406136</c:v>
                </c:pt>
                <c:pt idx="71">
                  <c:v>1.1188241172508544</c:v>
                </c:pt>
                <c:pt idx="72">
                  <c:v>1.1110467897227949</c:v>
                </c:pt>
                <c:pt idx="73">
                  <c:v>1.1109356961531796</c:v>
                </c:pt>
                <c:pt idx="74">
                  <c:v>1.1155092842184753</c:v>
                </c:pt>
                <c:pt idx="75">
                  <c:v>1.0860766081379374</c:v>
                </c:pt>
                <c:pt idx="76">
                  <c:v>1.0814264742984541</c:v>
                </c:pt>
                <c:pt idx="77">
                  <c:v>0.96902013826026334</c:v>
                </c:pt>
                <c:pt idx="78">
                  <c:v>1.0626385988159484</c:v>
                </c:pt>
                <c:pt idx="79">
                  <c:v>1.0179505688437094</c:v>
                </c:pt>
                <c:pt idx="80">
                  <c:v>1.0507334525636967</c:v>
                </c:pt>
                <c:pt idx="81">
                  <c:v>1.085132141447585</c:v>
                </c:pt>
                <c:pt idx="82">
                  <c:v>1.0558841504793082</c:v>
                </c:pt>
                <c:pt idx="83">
                  <c:v>1.0502130002778078</c:v>
                </c:pt>
                <c:pt idx="84">
                  <c:v>1.01186337824242</c:v>
                </c:pt>
                <c:pt idx="85">
                  <c:v>0.97632514303591289</c:v>
                </c:pt>
                <c:pt idx="86">
                  <c:v>0.96427174620830902</c:v>
                </c:pt>
                <c:pt idx="87">
                  <c:v>0.93410030631435537</c:v>
                </c:pt>
                <c:pt idx="88">
                  <c:v>1.014664682070775</c:v>
                </c:pt>
                <c:pt idx="89">
                  <c:v>1.0604773014953752</c:v>
                </c:pt>
                <c:pt idx="90">
                  <c:v>1.0695686348919569</c:v>
                </c:pt>
                <c:pt idx="91">
                  <c:v>1.0452151225368482</c:v>
                </c:pt>
                <c:pt idx="92">
                  <c:v>1.0575889128168048</c:v>
                </c:pt>
                <c:pt idx="93">
                  <c:v>1.0647225539281233</c:v>
                </c:pt>
                <c:pt idx="94">
                  <c:v>1.0700729185207269</c:v>
                </c:pt>
                <c:pt idx="95">
                  <c:v>1.0583255054106684</c:v>
                </c:pt>
                <c:pt idx="96">
                  <c:v>1.0423771352414737</c:v>
                </c:pt>
                <c:pt idx="97">
                  <c:v>1.0518437288006799</c:v>
                </c:pt>
                <c:pt idx="98">
                  <c:v>1.0517385549451854</c:v>
                </c:pt>
                <c:pt idx="99">
                  <c:v>1.0838196155659372</c:v>
                </c:pt>
                <c:pt idx="100">
                  <c:v>1.0500093156035044</c:v>
                </c:pt>
                <c:pt idx="101">
                  <c:v>1.0516920228400486</c:v>
                </c:pt>
                <c:pt idx="102">
                  <c:v>1.0113395738436854</c:v>
                </c:pt>
                <c:pt idx="103">
                  <c:v>1.0316633416746765</c:v>
                </c:pt>
                <c:pt idx="104">
                  <c:v>1.0958820285475637</c:v>
                </c:pt>
                <c:pt idx="105">
                  <c:v>1.1239815677410909</c:v>
                </c:pt>
                <c:pt idx="106">
                  <c:v>1.1695958041010313</c:v>
                </c:pt>
                <c:pt idx="107">
                  <c:v>1.1240709313801358</c:v>
                </c:pt>
                <c:pt idx="108">
                  <c:v>1.0570537252023096</c:v>
                </c:pt>
                <c:pt idx="109">
                  <c:v>1.0352107777909212</c:v>
                </c:pt>
                <c:pt idx="110">
                  <c:v>1.0622994128177743</c:v>
                </c:pt>
                <c:pt idx="111">
                  <c:v>0.96757392551031451</c:v>
                </c:pt>
                <c:pt idx="112">
                  <c:v>0.97400234096065486</c:v>
                </c:pt>
                <c:pt idx="113">
                  <c:v>1.0091197067557551</c:v>
                </c:pt>
                <c:pt idx="114">
                  <c:v>0.9968583490622891</c:v>
                </c:pt>
                <c:pt idx="115">
                  <c:v>1.0069276253154436</c:v>
                </c:pt>
                <c:pt idx="116">
                  <c:v>0.95398164406958164</c:v>
                </c:pt>
                <c:pt idx="117">
                  <c:v>0.93116802739832272</c:v>
                </c:pt>
                <c:pt idx="118">
                  <c:v>0.99579513142799991</c:v>
                </c:pt>
                <c:pt idx="119">
                  <c:v>0.94406060999999997</c:v>
                </c:pt>
                <c:pt idx="120">
                  <c:v>0.99490000000000001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5-422F-A1A9-4380CDD11545}"/>
            </c:ext>
          </c:extLst>
        </c:ser>
        <c:ser>
          <c:idx val="1"/>
          <c:order val="1"/>
          <c:tx>
            <c:strRef>
              <c:f>graphs!$C$2</c:f>
              <c:strCache>
                <c:ptCount val="1"/>
                <c:pt idx="0">
                  <c:v>Eqix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graphs!$A$3:$A$123</c:f>
              <c:numCache>
                <c:formatCode>m/d/yy</c:formatCode>
                <c:ptCount val="121"/>
                <c:pt idx="0">
                  <c:v>45778</c:v>
                </c:pt>
                <c:pt idx="1">
                  <c:v>45748</c:v>
                </c:pt>
                <c:pt idx="2">
                  <c:v>45717</c:v>
                </c:pt>
                <c:pt idx="3">
                  <c:v>45689</c:v>
                </c:pt>
                <c:pt idx="4">
                  <c:v>45658</c:v>
                </c:pt>
                <c:pt idx="5">
                  <c:v>45627</c:v>
                </c:pt>
                <c:pt idx="6">
                  <c:v>45597</c:v>
                </c:pt>
                <c:pt idx="7">
                  <c:v>45566</c:v>
                </c:pt>
                <c:pt idx="8">
                  <c:v>45536</c:v>
                </c:pt>
                <c:pt idx="9">
                  <c:v>45505</c:v>
                </c:pt>
                <c:pt idx="10">
                  <c:v>45474</c:v>
                </c:pt>
                <c:pt idx="11">
                  <c:v>45444</c:v>
                </c:pt>
                <c:pt idx="12">
                  <c:v>45413</c:v>
                </c:pt>
                <c:pt idx="13">
                  <c:v>45383</c:v>
                </c:pt>
                <c:pt idx="14">
                  <c:v>45352</c:v>
                </c:pt>
                <c:pt idx="15">
                  <c:v>45323</c:v>
                </c:pt>
                <c:pt idx="16">
                  <c:v>45292</c:v>
                </c:pt>
                <c:pt idx="17">
                  <c:v>45261</c:v>
                </c:pt>
                <c:pt idx="18">
                  <c:v>45231</c:v>
                </c:pt>
                <c:pt idx="19">
                  <c:v>45200</c:v>
                </c:pt>
                <c:pt idx="20">
                  <c:v>45170</c:v>
                </c:pt>
                <c:pt idx="21">
                  <c:v>45139</c:v>
                </c:pt>
                <c:pt idx="22">
                  <c:v>45108</c:v>
                </c:pt>
                <c:pt idx="23">
                  <c:v>45078</c:v>
                </c:pt>
                <c:pt idx="24">
                  <c:v>45047</c:v>
                </c:pt>
                <c:pt idx="25">
                  <c:v>45017</c:v>
                </c:pt>
                <c:pt idx="26">
                  <c:v>44986</c:v>
                </c:pt>
                <c:pt idx="27">
                  <c:v>44958</c:v>
                </c:pt>
                <c:pt idx="28">
                  <c:v>44927</c:v>
                </c:pt>
                <c:pt idx="29">
                  <c:v>44896</c:v>
                </c:pt>
                <c:pt idx="30">
                  <c:v>44866</c:v>
                </c:pt>
                <c:pt idx="31">
                  <c:v>44835</c:v>
                </c:pt>
                <c:pt idx="32">
                  <c:v>44805</c:v>
                </c:pt>
                <c:pt idx="33">
                  <c:v>44774</c:v>
                </c:pt>
                <c:pt idx="34">
                  <c:v>44743</c:v>
                </c:pt>
                <c:pt idx="35">
                  <c:v>44713</c:v>
                </c:pt>
                <c:pt idx="36">
                  <c:v>44682</c:v>
                </c:pt>
                <c:pt idx="37">
                  <c:v>44652</c:v>
                </c:pt>
                <c:pt idx="38">
                  <c:v>44621</c:v>
                </c:pt>
                <c:pt idx="39">
                  <c:v>44593</c:v>
                </c:pt>
                <c:pt idx="40">
                  <c:v>44562</c:v>
                </c:pt>
                <c:pt idx="41">
                  <c:v>44531</c:v>
                </c:pt>
                <c:pt idx="42">
                  <c:v>44501</c:v>
                </c:pt>
                <c:pt idx="43">
                  <c:v>44470</c:v>
                </c:pt>
                <c:pt idx="44">
                  <c:v>44440</c:v>
                </c:pt>
                <c:pt idx="45">
                  <c:v>44409</c:v>
                </c:pt>
                <c:pt idx="46">
                  <c:v>44378</c:v>
                </c:pt>
                <c:pt idx="47">
                  <c:v>44348</c:v>
                </c:pt>
                <c:pt idx="48">
                  <c:v>44317</c:v>
                </c:pt>
                <c:pt idx="49">
                  <c:v>44287</c:v>
                </c:pt>
                <c:pt idx="50">
                  <c:v>44256</c:v>
                </c:pt>
                <c:pt idx="51">
                  <c:v>44228</c:v>
                </c:pt>
                <c:pt idx="52">
                  <c:v>44197</c:v>
                </c:pt>
                <c:pt idx="53">
                  <c:v>44166</c:v>
                </c:pt>
                <c:pt idx="54">
                  <c:v>44136</c:v>
                </c:pt>
                <c:pt idx="55">
                  <c:v>44105</c:v>
                </c:pt>
                <c:pt idx="56">
                  <c:v>44075</c:v>
                </c:pt>
                <c:pt idx="57">
                  <c:v>44044</c:v>
                </c:pt>
                <c:pt idx="58">
                  <c:v>44013</c:v>
                </c:pt>
                <c:pt idx="59">
                  <c:v>43983</c:v>
                </c:pt>
                <c:pt idx="60">
                  <c:v>43952</c:v>
                </c:pt>
                <c:pt idx="61">
                  <c:v>43922</c:v>
                </c:pt>
                <c:pt idx="62">
                  <c:v>43891</c:v>
                </c:pt>
                <c:pt idx="63">
                  <c:v>43862</c:v>
                </c:pt>
                <c:pt idx="64">
                  <c:v>43831</c:v>
                </c:pt>
                <c:pt idx="65">
                  <c:v>43800</c:v>
                </c:pt>
                <c:pt idx="66">
                  <c:v>43770</c:v>
                </c:pt>
                <c:pt idx="67">
                  <c:v>43739</c:v>
                </c:pt>
                <c:pt idx="68">
                  <c:v>43709</c:v>
                </c:pt>
                <c:pt idx="69">
                  <c:v>43678</c:v>
                </c:pt>
                <c:pt idx="70">
                  <c:v>43647</c:v>
                </c:pt>
                <c:pt idx="71">
                  <c:v>43617</c:v>
                </c:pt>
                <c:pt idx="72">
                  <c:v>43586</c:v>
                </c:pt>
                <c:pt idx="73">
                  <c:v>43556</c:v>
                </c:pt>
                <c:pt idx="74">
                  <c:v>43525</c:v>
                </c:pt>
                <c:pt idx="75">
                  <c:v>43497</c:v>
                </c:pt>
                <c:pt idx="76">
                  <c:v>43466</c:v>
                </c:pt>
                <c:pt idx="77">
                  <c:v>43435</c:v>
                </c:pt>
                <c:pt idx="78">
                  <c:v>43405</c:v>
                </c:pt>
                <c:pt idx="79">
                  <c:v>43374</c:v>
                </c:pt>
                <c:pt idx="80">
                  <c:v>43344</c:v>
                </c:pt>
                <c:pt idx="81">
                  <c:v>43313</c:v>
                </c:pt>
                <c:pt idx="82">
                  <c:v>43282</c:v>
                </c:pt>
                <c:pt idx="83">
                  <c:v>43252</c:v>
                </c:pt>
                <c:pt idx="84">
                  <c:v>43221</c:v>
                </c:pt>
                <c:pt idx="85">
                  <c:v>43191</c:v>
                </c:pt>
                <c:pt idx="86">
                  <c:v>43160</c:v>
                </c:pt>
                <c:pt idx="87">
                  <c:v>43132</c:v>
                </c:pt>
                <c:pt idx="88">
                  <c:v>43101</c:v>
                </c:pt>
                <c:pt idx="89">
                  <c:v>43070</c:v>
                </c:pt>
                <c:pt idx="90">
                  <c:v>43040</c:v>
                </c:pt>
                <c:pt idx="91">
                  <c:v>43009</c:v>
                </c:pt>
                <c:pt idx="92">
                  <c:v>42979</c:v>
                </c:pt>
                <c:pt idx="93">
                  <c:v>42948</c:v>
                </c:pt>
                <c:pt idx="94">
                  <c:v>42917</c:v>
                </c:pt>
                <c:pt idx="95">
                  <c:v>42887</c:v>
                </c:pt>
                <c:pt idx="96">
                  <c:v>42856</c:v>
                </c:pt>
                <c:pt idx="97">
                  <c:v>42826</c:v>
                </c:pt>
                <c:pt idx="98">
                  <c:v>42795</c:v>
                </c:pt>
                <c:pt idx="99">
                  <c:v>42767</c:v>
                </c:pt>
                <c:pt idx="100">
                  <c:v>42736</c:v>
                </c:pt>
                <c:pt idx="101">
                  <c:v>42705</c:v>
                </c:pt>
                <c:pt idx="102">
                  <c:v>42675</c:v>
                </c:pt>
                <c:pt idx="103">
                  <c:v>42644</c:v>
                </c:pt>
                <c:pt idx="104">
                  <c:v>42614</c:v>
                </c:pt>
                <c:pt idx="105">
                  <c:v>42583</c:v>
                </c:pt>
                <c:pt idx="106">
                  <c:v>42552</c:v>
                </c:pt>
                <c:pt idx="107">
                  <c:v>42522</c:v>
                </c:pt>
                <c:pt idx="108">
                  <c:v>42491</c:v>
                </c:pt>
                <c:pt idx="109">
                  <c:v>42461</c:v>
                </c:pt>
                <c:pt idx="110">
                  <c:v>42430</c:v>
                </c:pt>
                <c:pt idx="111">
                  <c:v>42401</c:v>
                </c:pt>
                <c:pt idx="112">
                  <c:v>42370</c:v>
                </c:pt>
                <c:pt idx="113">
                  <c:v>42339</c:v>
                </c:pt>
                <c:pt idx="114">
                  <c:v>42309</c:v>
                </c:pt>
                <c:pt idx="115">
                  <c:v>42278</c:v>
                </c:pt>
                <c:pt idx="116">
                  <c:v>42248</c:v>
                </c:pt>
                <c:pt idx="117">
                  <c:v>42217</c:v>
                </c:pt>
                <c:pt idx="118">
                  <c:v>42186</c:v>
                </c:pt>
                <c:pt idx="119">
                  <c:v>42156</c:v>
                </c:pt>
                <c:pt idx="120">
                  <c:v>42125</c:v>
                </c:pt>
              </c:numCache>
            </c:numRef>
          </c:cat>
          <c:val>
            <c:numRef>
              <c:f>graphs!$C$3:$C$123</c:f>
              <c:numCache>
                <c:formatCode>General</c:formatCode>
                <c:ptCount val="121"/>
                <c:pt idx="0">
                  <c:v>3.5510483971193736</c:v>
                </c:pt>
                <c:pt idx="1">
                  <c:v>3.4896308933956108</c:v>
                </c:pt>
                <c:pt idx="2">
                  <c:v>3.3055137760685902</c:v>
                </c:pt>
                <c:pt idx="3">
                  <c:v>3.6674955908893714</c:v>
                </c:pt>
                <c:pt idx="4">
                  <c:v>3.7041668426314227</c:v>
                </c:pt>
                <c:pt idx="5">
                  <c:v>3.8226696002388265</c:v>
                </c:pt>
                <c:pt idx="6">
                  <c:v>3.9790461124584433</c:v>
                </c:pt>
                <c:pt idx="7">
                  <c:v>3.6815748634885672</c:v>
                </c:pt>
                <c:pt idx="8">
                  <c:v>3.5988024081022165</c:v>
                </c:pt>
                <c:pt idx="9">
                  <c:v>3.3829689867477124</c:v>
                </c:pt>
                <c:pt idx="10">
                  <c:v>3.2041759677474069</c:v>
                </c:pt>
                <c:pt idx="11">
                  <c:v>3.067664880562381</c:v>
                </c:pt>
                <c:pt idx="12">
                  <c:v>3.0936515536127276</c:v>
                </c:pt>
                <c:pt idx="13">
                  <c:v>2.8834481812030268</c:v>
                </c:pt>
                <c:pt idx="14">
                  <c:v>3.3466204517212472</c:v>
                </c:pt>
                <c:pt idx="15">
                  <c:v>3.603941903641231</c:v>
                </c:pt>
                <c:pt idx="16">
                  <c:v>3.364396848059402</c:v>
                </c:pt>
                <c:pt idx="17">
                  <c:v>3.265453603862372</c:v>
                </c:pt>
                <c:pt idx="18">
                  <c:v>3.3044460674583811</c:v>
                </c:pt>
                <c:pt idx="19">
                  <c:v>2.958322352245641</c:v>
                </c:pt>
                <c:pt idx="20">
                  <c:v>2.9444832808257599</c:v>
                </c:pt>
                <c:pt idx="21">
                  <c:v>3.167814180554879</c:v>
                </c:pt>
                <c:pt idx="22">
                  <c:v>3.2833894906248746</c:v>
                </c:pt>
                <c:pt idx="23">
                  <c:v>3.1781913567175248</c:v>
                </c:pt>
                <c:pt idx="24">
                  <c:v>3.0225310097170941</c:v>
                </c:pt>
                <c:pt idx="25">
                  <c:v>2.9353510825649161</c:v>
                </c:pt>
                <c:pt idx="26">
                  <c:v>2.9230741710465207</c:v>
                </c:pt>
                <c:pt idx="27">
                  <c:v>2.7902578952334101</c:v>
                </c:pt>
                <c:pt idx="28">
                  <c:v>2.9922336678106274</c:v>
                </c:pt>
                <c:pt idx="29">
                  <c:v>2.6552787894317396</c:v>
                </c:pt>
                <c:pt idx="30">
                  <c:v>2.7997456657863133</c:v>
                </c:pt>
                <c:pt idx="31">
                  <c:v>2.2961909831758494</c:v>
                </c:pt>
                <c:pt idx="32">
                  <c:v>2.3058756609518469</c:v>
                </c:pt>
                <c:pt idx="33">
                  <c:v>2.664827991392404</c:v>
                </c:pt>
                <c:pt idx="34">
                  <c:v>2.8528294522989017</c:v>
                </c:pt>
                <c:pt idx="35">
                  <c:v>2.6634576158144916</c:v>
                </c:pt>
                <c:pt idx="36">
                  <c:v>2.7854607988020197</c:v>
                </c:pt>
                <c:pt idx="37">
                  <c:v>2.9151866026185447</c:v>
                </c:pt>
                <c:pt idx="38">
                  <c:v>3.0065868426346376</c:v>
                </c:pt>
                <c:pt idx="39">
                  <c:v>2.8773919443340392</c:v>
                </c:pt>
                <c:pt idx="40">
                  <c:v>2.93881313893784</c:v>
                </c:pt>
                <c:pt idx="41">
                  <c:v>3.4291868599041306</c:v>
                </c:pt>
                <c:pt idx="42">
                  <c:v>3.2928623582716825</c:v>
                </c:pt>
                <c:pt idx="43">
                  <c:v>3.3936538784620036</c:v>
                </c:pt>
                <c:pt idx="44">
                  <c:v>3.2033734929790483</c:v>
                </c:pt>
                <c:pt idx="45">
                  <c:v>3.4194849412671311</c:v>
                </c:pt>
                <c:pt idx="46">
                  <c:v>3.326023675972309</c:v>
                </c:pt>
                <c:pt idx="47">
                  <c:v>3.2537895480065631</c:v>
                </c:pt>
                <c:pt idx="48">
                  <c:v>2.9867721204392907</c:v>
                </c:pt>
                <c:pt idx="49">
                  <c:v>2.9221916842180713</c:v>
                </c:pt>
                <c:pt idx="50">
                  <c:v>2.7552250464058754</c:v>
                </c:pt>
                <c:pt idx="51">
                  <c:v>2.6285299049855708</c:v>
                </c:pt>
                <c:pt idx="52">
                  <c:v>2.9999200011248242</c:v>
                </c:pt>
                <c:pt idx="53">
                  <c:v>2.8953961983638878</c:v>
                </c:pt>
                <c:pt idx="54">
                  <c:v>2.8289166569261237</c:v>
                </c:pt>
                <c:pt idx="55">
                  <c:v>2.9643892454428622</c:v>
                </c:pt>
                <c:pt idx="56">
                  <c:v>3.0814857021235573</c:v>
                </c:pt>
                <c:pt idx="57">
                  <c:v>3.2015435866218778</c:v>
                </c:pt>
                <c:pt idx="58">
                  <c:v>3.1840314138457262</c:v>
                </c:pt>
                <c:pt idx="59">
                  <c:v>2.8469522655988251</c:v>
                </c:pt>
                <c:pt idx="60">
                  <c:v>2.8280046345473582</c:v>
                </c:pt>
                <c:pt idx="61">
                  <c:v>2.7371318568983338</c:v>
                </c:pt>
                <c:pt idx="62">
                  <c:v>2.5318026610843898</c:v>
                </c:pt>
                <c:pt idx="63">
                  <c:v>2.3219026605689561</c:v>
                </c:pt>
                <c:pt idx="64">
                  <c:v>2.3905103063615321</c:v>
                </c:pt>
                <c:pt idx="65">
                  <c:v>2.3661390739003583</c:v>
                </c:pt>
                <c:pt idx="66">
                  <c:v>2.2978916906869555</c:v>
                </c:pt>
                <c:pt idx="67">
                  <c:v>2.297661924494506</c:v>
                </c:pt>
                <c:pt idx="68">
                  <c:v>2.3383492005846795</c:v>
                </c:pt>
                <c:pt idx="69">
                  <c:v>2.2551347290815698</c:v>
                </c:pt>
                <c:pt idx="70">
                  <c:v>2.0355038623355628</c:v>
                </c:pt>
                <c:pt idx="71">
                  <c:v>2.0442943279457295</c:v>
                </c:pt>
                <c:pt idx="72">
                  <c:v>1.9692653192811189</c:v>
                </c:pt>
                <c:pt idx="73">
                  <c:v>1.8431910513675767</c:v>
                </c:pt>
                <c:pt idx="74">
                  <c:v>1.8369454368821772</c:v>
                </c:pt>
                <c:pt idx="75">
                  <c:v>1.7167714363384832</c:v>
                </c:pt>
                <c:pt idx="76">
                  <c:v>1.5971452566178093</c:v>
                </c:pt>
                <c:pt idx="77">
                  <c:v>1.4292127575998295</c:v>
                </c:pt>
                <c:pt idx="78">
                  <c:v>1.5618104661783734</c:v>
                </c:pt>
                <c:pt idx="79">
                  <c:v>1.5352506302746223</c:v>
                </c:pt>
                <c:pt idx="80">
                  <c:v>1.7547726943360638</c:v>
                </c:pt>
                <c:pt idx="81">
                  <c:v>1.767854820004094</c:v>
                </c:pt>
                <c:pt idx="82">
                  <c:v>1.7806756849356304</c:v>
                </c:pt>
                <c:pt idx="83">
                  <c:v>1.7426851486940991</c:v>
                </c:pt>
                <c:pt idx="84">
                  <c:v>1.6086819428543333</c:v>
                </c:pt>
                <c:pt idx="85">
                  <c:v>1.7057384613024422</c:v>
                </c:pt>
                <c:pt idx="86">
                  <c:v>1.6950595859112016</c:v>
                </c:pt>
                <c:pt idx="87">
                  <c:v>1.5895157407269334</c:v>
                </c:pt>
                <c:pt idx="88">
                  <c:v>1.8452701889098369</c:v>
                </c:pt>
                <c:pt idx="89">
                  <c:v>1.8373695000595807</c:v>
                </c:pt>
                <c:pt idx="90">
                  <c:v>1.8831295480778729</c:v>
                </c:pt>
                <c:pt idx="91">
                  <c:v>1.8791832632251002</c:v>
                </c:pt>
                <c:pt idx="92">
                  <c:v>1.8095168639625423</c:v>
                </c:pt>
                <c:pt idx="93">
                  <c:v>1.8991570780463292</c:v>
                </c:pt>
                <c:pt idx="94">
                  <c:v>1.8275183583971606</c:v>
                </c:pt>
                <c:pt idx="95">
                  <c:v>1.7399965327974489</c:v>
                </c:pt>
                <c:pt idx="96">
                  <c:v>1.7880963239106453</c:v>
                </c:pt>
                <c:pt idx="97">
                  <c:v>1.693593790405991</c:v>
                </c:pt>
                <c:pt idx="98">
                  <c:v>1.6233046970248166</c:v>
                </c:pt>
                <c:pt idx="99">
                  <c:v>1.5248024582235737</c:v>
                </c:pt>
                <c:pt idx="100">
                  <c:v>1.5608582845977825</c:v>
                </c:pt>
                <c:pt idx="101">
                  <c:v>1.4491303357142165</c:v>
                </c:pt>
                <c:pt idx="102">
                  <c:v>1.3734530714758948</c:v>
                </c:pt>
                <c:pt idx="103">
                  <c:v>1.4484845723221837</c:v>
                </c:pt>
                <c:pt idx="104">
                  <c:v>1.4604603471689692</c:v>
                </c:pt>
                <c:pt idx="105">
                  <c:v>1.4945357625552285</c:v>
                </c:pt>
                <c:pt idx="106">
                  <c:v>1.5116170350513083</c:v>
                </c:pt>
                <c:pt idx="107">
                  <c:v>1.5718176510879778</c:v>
                </c:pt>
                <c:pt idx="108">
                  <c:v>1.467479834831461</c:v>
                </c:pt>
                <c:pt idx="109">
                  <c:v>1.3391858321148575</c:v>
                </c:pt>
                <c:pt idx="110">
                  <c:v>1.34066055872946</c:v>
                </c:pt>
                <c:pt idx="111">
                  <c:v>1.2310932587047383</c:v>
                </c:pt>
                <c:pt idx="112">
                  <c:v>1.2590440363108388</c:v>
                </c:pt>
                <c:pt idx="113">
                  <c:v>1.2259435601858217</c:v>
                </c:pt>
                <c:pt idx="114">
                  <c:v>1.202023296583804</c:v>
                </c:pt>
                <c:pt idx="115">
                  <c:v>1.202744943549934</c:v>
                </c:pt>
                <c:pt idx="116">
                  <c:v>1.0682520148769286</c:v>
                </c:pt>
                <c:pt idx="117">
                  <c:v>1.0540227083146803</c:v>
                </c:pt>
                <c:pt idx="118">
                  <c:v>1.0897670681500002</c:v>
                </c:pt>
                <c:pt idx="119">
                  <c:v>0.99241150000000011</c:v>
                </c:pt>
                <c:pt idx="120">
                  <c:v>1.0474000000000001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55-422F-A1A9-4380CDD11545}"/>
            </c:ext>
          </c:extLst>
        </c:ser>
        <c:ser>
          <c:idx val="2"/>
          <c:order val="2"/>
          <c:tx>
            <c:strRef>
              <c:f>graphs!$D$2</c:f>
              <c:strCache>
                <c:ptCount val="1"/>
                <c:pt idx="0">
                  <c:v>S&amp;P500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graphs!$A$3:$A$123</c:f>
              <c:numCache>
                <c:formatCode>m/d/yy</c:formatCode>
                <c:ptCount val="121"/>
                <c:pt idx="0">
                  <c:v>45778</c:v>
                </c:pt>
                <c:pt idx="1">
                  <c:v>45748</c:v>
                </c:pt>
                <c:pt idx="2">
                  <c:v>45717</c:v>
                </c:pt>
                <c:pt idx="3">
                  <c:v>45689</c:v>
                </c:pt>
                <c:pt idx="4">
                  <c:v>45658</c:v>
                </c:pt>
                <c:pt idx="5">
                  <c:v>45627</c:v>
                </c:pt>
                <c:pt idx="6">
                  <c:v>45597</c:v>
                </c:pt>
                <c:pt idx="7">
                  <c:v>45566</c:v>
                </c:pt>
                <c:pt idx="8">
                  <c:v>45536</c:v>
                </c:pt>
                <c:pt idx="9">
                  <c:v>45505</c:v>
                </c:pt>
                <c:pt idx="10">
                  <c:v>45474</c:v>
                </c:pt>
                <c:pt idx="11">
                  <c:v>45444</c:v>
                </c:pt>
                <c:pt idx="12">
                  <c:v>45413</c:v>
                </c:pt>
                <c:pt idx="13">
                  <c:v>45383</c:v>
                </c:pt>
                <c:pt idx="14">
                  <c:v>45352</c:v>
                </c:pt>
                <c:pt idx="15">
                  <c:v>45323</c:v>
                </c:pt>
                <c:pt idx="16">
                  <c:v>45292</c:v>
                </c:pt>
                <c:pt idx="17">
                  <c:v>45261</c:v>
                </c:pt>
                <c:pt idx="18">
                  <c:v>45231</c:v>
                </c:pt>
                <c:pt idx="19">
                  <c:v>45200</c:v>
                </c:pt>
                <c:pt idx="20">
                  <c:v>45170</c:v>
                </c:pt>
                <c:pt idx="21">
                  <c:v>45139</c:v>
                </c:pt>
                <c:pt idx="22">
                  <c:v>45108</c:v>
                </c:pt>
                <c:pt idx="23">
                  <c:v>45078</c:v>
                </c:pt>
                <c:pt idx="24">
                  <c:v>45047</c:v>
                </c:pt>
                <c:pt idx="25">
                  <c:v>45017</c:v>
                </c:pt>
                <c:pt idx="26">
                  <c:v>44986</c:v>
                </c:pt>
                <c:pt idx="27">
                  <c:v>44958</c:v>
                </c:pt>
                <c:pt idx="28">
                  <c:v>44927</c:v>
                </c:pt>
                <c:pt idx="29">
                  <c:v>44896</c:v>
                </c:pt>
                <c:pt idx="30">
                  <c:v>44866</c:v>
                </c:pt>
                <c:pt idx="31">
                  <c:v>44835</c:v>
                </c:pt>
                <c:pt idx="32">
                  <c:v>44805</c:v>
                </c:pt>
                <c:pt idx="33">
                  <c:v>44774</c:v>
                </c:pt>
                <c:pt idx="34">
                  <c:v>44743</c:v>
                </c:pt>
                <c:pt idx="35">
                  <c:v>44713</c:v>
                </c:pt>
                <c:pt idx="36">
                  <c:v>44682</c:v>
                </c:pt>
                <c:pt idx="37">
                  <c:v>44652</c:v>
                </c:pt>
                <c:pt idx="38">
                  <c:v>44621</c:v>
                </c:pt>
                <c:pt idx="39">
                  <c:v>44593</c:v>
                </c:pt>
                <c:pt idx="40">
                  <c:v>44562</c:v>
                </c:pt>
                <c:pt idx="41">
                  <c:v>44531</c:v>
                </c:pt>
                <c:pt idx="42">
                  <c:v>44501</c:v>
                </c:pt>
                <c:pt idx="43">
                  <c:v>44470</c:v>
                </c:pt>
                <c:pt idx="44">
                  <c:v>44440</c:v>
                </c:pt>
                <c:pt idx="45">
                  <c:v>44409</c:v>
                </c:pt>
                <c:pt idx="46">
                  <c:v>44378</c:v>
                </c:pt>
                <c:pt idx="47">
                  <c:v>44348</c:v>
                </c:pt>
                <c:pt idx="48">
                  <c:v>44317</c:v>
                </c:pt>
                <c:pt idx="49">
                  <c:v>44287</c:v>
                </c:pt>
                <c:pt idx="50">
                  <c:v>44256</c:v>
                </c:pt>
                <c:pt idx="51">
                  <c:v>44228</c:v>
                </c:pt>
                <c:pt idx="52">
                  <c:v>44197</c:v>
                </c:pt>
                <c:pt idx="53">
                  <c:v>44166</c:v>
                </c:pt>
                <c:pt idx="54">
                  <c:v>44136</c:v>
                </c:pt>
                <c:pt idx="55">
                  <c:v>44105</c:v>
                </c:pt>
                <c:pt idx="56">
                  <c:v>44075</c:v>
                </c:pt>
                <c:pt idx="57">
                  <c:v>44044</c:v>
                </c:pt>
                <c:pt idx="58">
                  <c:v>44013</c:v>
                </c:pt>
                <c:pt idx="59">
                  <c:v>43983</c:v>
                </c:pt>
                <c:pt idx="60">
                  <c:v>43952</c:v>
                </c:pt>
                <c:pt idx="61">
                  <c:v>43922</c:v>
                </c:pt>
                <c:pt idx="62">
                  <c:v>43891</c:v>
                </c:pt>
                <c:pt idx="63">
                  <c:v>43862</c:v>
                </c:pt>
                <c:pt idx="64">
                  <c:v>43831</c:v>
                </c:pt>
                <c:pt idx="65">
                  <c:v>43800</c:v>
                </c:pt>
                <c:pt idx="66">
                  <c:v>43770</c:v>
                </c:pt>
                <c:pt idx="67">
                  <c:v>43739</c:v>
                </c:pt>
                <c:pt idx="68">
                  <c:v>43709</c:v>
                </c:pt>
                <c:pt idx="69">
                  <c:v>43678</c:v>
                </c:pt>
                <c:pt idx="70">
                  <c:v>43647</c:v>
                </c:pt>
                <c:pt idx="71">
                  <c:v>43617</c:v>
                </c:pt>
                <c:pt idx="72">
                  <c:v>43586</c:v>
                </c:pt>
                <c:pt idx="73">
                  <c:v>43556</c:v>
                </c:pt>
                <c:pt idx="74">
                  <c:v>43525</c:v>
                </c:pt>
                <c:pt idx="75">
                  <c:v>43497</c:v>
                </c:pt>
                <c:pt idx="76">
                  <c:v>43466</c:v>
                </c:pt>
                <c:pt idx="77">
                  <c:v>43435</c:v>
                </c:pt>
                <c:pt idx="78">
                  <c:v>43405</c:v>
                </c:pt>
                <c:pt idx="79">
                  <c:v>43374</c:v>
                </c:pt>
                <c:pt idx="80">
                  <c:v>43344</c:v>
                </c:pt>
                <c:pt idx="81">
                  <c:v>43313</c:v>
                </c:pt>
                <c:pt idx="82">
                  <c:v>43282</c:v>
                </c:pt>
                <c:pt idx="83">
                  <c:v>43252</c:v>
                </c:pt>
                <c:pt idx="84">
                  <c:v>43221</c:v>
                </c:pt>
                <c:pt idx="85">
                  <c:v>43191</c:v>
                </c:pt>
                <c:pt idx="86">
                  <c:v>43160</c:v>
                </c:pt>
                <c:pt idx="87">
                  <c:v>43132</c:v>
                </c:pt>
                <c:pt idx="88">
                  <c:v>43101</c:v>
                </c:pt>
                <c:pt idx="89">
                  <c:v>43070</c:v>
                </c:pt>
                <c:pt idx="90">
                  <c:v>43040</c:v>
                </c:pt>
                <c:pt idx="91">
                  <c:v>43009</c:v>
                </c:pt>
                <c:pt idx="92">
                  <c:v>42979</c:v>
                </c:pt>
                <c:pt idx="93">
                  <c:v>42948</c:v>
                </c:pt>
                <c:pt idx="94">
                  <c:v>42917</c:v>
                </c:pt>
                <c:pt idx="95">
                  <c:v>42887</c:v>
                </c:pt>
                <c:pt idx="96">
                  <c:v>42856</c:v>
                </c:pt>
                <c:pt idx="97">
                  <c:v>42826</c:v>
                </c:pt>
                <c:pt idx="98">
                  <c:v>42795</c:v>
                </c:pt>
                <c:pt idx="99">
                  <c:v>42767</c:v>
                </c:pt>
                <c:pt idx="100">
                  <c:v>42736</c:v>
                </c:pt>
                <c:pt idx="101">
                  <c:v>42705</c:v>
                </c:pt>
                <c:pt idx="102">
                  <c:v>42675</c:v>
                </c:pt>
                <c:pt idx="103">
                  <c:v>42644</c:v>
                </c:pt>
                <c:pt idx="104">
                  <c:v>42614</c:v>
                </c:pt>
                <c:pt idx="105">
                  <c:v>42583</c:v>
                </c:pt>
                <c:pt idx="106">
                  <c:v>42552</c:v>
                </c:pt>
                <c:pt idx="107">
                  <c:v>42522</c:v>
                </c:pt>
                <c:pt idx="108">
                  <c:v>42491</c:v>
                </c:pt>
                <c:pt idx="109">
                  <c:v>42461</c:v>
                </c:pt>
                <c:pt idx="110">
                  <c:v>42430</c:v>
                </c:pt>
                <c:pt idx="111">
                  <c:v>42401</c:v>
                </c:pt>
                <c:pt idx="112">
                  <c:v>42370</c:v>
                </c:pt>
                <c:pt idx="113">
                  <c:v>42339</c:v>
                </c:pt>
                <c:pt idx="114">
                  <c:v>42309</c:v>
                </c:pt>
                <c:pt idx="115">
                  <c:v>42278</c:v>
                </c:pt>
                <c:pt idx="116">
                  <c:v>42248</c:v>
                </c:pt>
                <c:pt idx="117">
                  <c:v>42217</c:v>
                </c:pt>
                <c:pt idx="118">
                  <c:v>42186</c:v>
                </c:pt>
                <c:pt idx="119">
                  <c:v>42156</c:v>
                </c:pt>
                <c:pt idx="120">
                  <c:v>42125</c:v>
                </c:pt>
              </c:numCache>
            </c:numRef>
          </c:cat>
          <c:val>
            <c:numRef>
              <c:f>graphs!$D$3:$D$123</c:f>
              <c:numCache>
                <c:formatCode>General</c:formatCode>
                <c:ptCount val="121"/>
                <c:pt idx="0">
                  <c:v>2.8568940785173127</c:v>
                </c:pt>
                <c:pt idx="1">
                  <c:v>2.6702440214200509</c:v>
                </c:pt>
                <c:pt idx="2">
                  <c:v>2.6906932904272987</c:v>
                </c:pt>
                <c:pt idx="3">
                  <c:v>2.8548469924958075</c:v>
                </c:pt>
                <c:pt idx="4">
                  <c:v>2.8959697631322858</c:v>
                </c:pt>
                <c:pt idx="5">
                  <c:v>2.8198342386877178</c:v>
                </c:pt>
                <c:pt idx="6">
                  <c:v>2.8921376807053516</c:v>
                </c:pt>
                <c:pt idx="7">
                  <c:v>2.7353993007711641</c:v>
                </c:pt>
                <c:pt idx="8">
                  <c:v>2.7627505310283449</c:v>
                </c:pt>
                <c:pt idx="9">
                  <c:v>2.7080479621920652</c:v>
                </c:pt>
                <c:pt idx="10">
                  <c:v>2.6476808390614641</c:v>
                </c:pt>
                <c:pt idx="11">
                  <c:v>2.6180963503030394</c:v>
                </c:pt>
                <c:pt idx="12">
                  <c:v>2.5302951099865076</c:v>
                </c:pt>
                <c:pt idx="13">
                  <c:v>2.4144037309031559</c:v>
                </c:pt>
                <c:pt idx="14">
                  <c:v>2.5192025572862642</c:v>
                </c:pt>
                <c:pt idx="15">
                  <c:v>2.4434554386869682</c:v>
                </c:pt>
                <c:pt idx="16">
                  <c:v>2.3233388216097444</c:v>
                </c:pt>
                <c:pt idx="17">
                  <c:v>2.2869759047246228</c:v>
                </c:pt>
                <c:pt idx="18">
                  <c:v>2.1901703741856182</c:v>
                </c:pt>
                <c:pt idx="19">
                  <c:v>2.0108064397591061</c:v>
                </c:pt>
                <c:pt idx="20">
                  <c:v>2.0560393044571637</c:v>
                </c:pt>
                <c:pt idx="21">
                  <c:v>2.1612943387545083</c:v>
                </c:pt>
                <c:pt idx="22">
                  <c:v>2.2002385612893294</c:v>
                </c:pt>
                <c:pt idx="23">
                  <c:v>2.1338750473177477</c:v>
                </c:pt>
                <c:pt idx="24">
                  <c:v>2.0042031063376986</c:v>
                </c:pt>
                <c:pt idx="25">
                  <c:v>1.9992050936036894</c:v>
                </c:pt>
                <c:pt idx="26">
                  <c:v>1.9704367175277839</c:v>
                </c:pt>
                <c:pt idx="27">
                  <c:v>1.9036196672087566</c:v>
                </c:pt>
                <c:pt idx="28">
                  <c:v>1.9546356578794093</c:v>
                </c:pt>
                <c:pt idx="29">
                  <c:v>1.8408698981723575</c:v>
                </c:pt>
                <c:pt idx="30">
                  <c:v>1.9562910713840143</c:v>
                </c:pt>
                <c:pt idx="31">
                  <c:v>1.8564158961700647</c:v>
                </c:pt>
                <c:pt idx="32">
                  <c:v>1.7190627800445084</c:v>
                </c:pt>
                <c:pt idx="33">
                  <c:v>1.8961645489129808</c:v>
                </c:pt>
                <c:pt idx="34">
                  <c:v>1.9801217093911663</c:v>
                </c:pt>
                <c:pt idx="35">
                  <c:v>1.8147939779957531</c:v>
                </c:pt>
                <c:pt idx="36">
                  <c:v>1.9809998668221298</c:v>
                </c:pt>
                <c:pt idx="37">
                  <c:v>1.9808017866434655</c:v>
                </c:pt>
                <c:pt idx="38">
                  <c:v>2.1719317836002912</c:v>
                </c:pt>
                <c:pt idx="39">
                  <c:v>2.0968640505891978</c:v>
                </c:pt>
                <c:pt idx="40">
                  <c:v>2.1648400274511643</c:v>
                </c:pt>
                <c:pt idx="41">
                  <c:v>2.2850327501067809</c:v>
                </c:pt>
                <c:pt idx="42">
                  <c:v>2.1895676026320245</c:v>
                </c:pt>
                <c:pt idx="43">
                  <c:v>2.2078931154905965</c:v>
                </c:pt>
                <c:pt idx="44">
                  <c:v>2.0651885843144671</c:v>
                </c:pt>
                <c:pt idx="45">
                  <c:v>2.1684046454372816</c:v>
                </c:pt>
                <c:pt idx="46">
                  <c:v>2.107293144253918</c:v>
                </c:pt>
                <c:pt idx="47">
                  <c:v>2.0605193548977394</c:v>
                </c:pt>
                <c:pt idx="48">
                  <c:v>2.0157692769494613</c:v>
                </c:pt>
                <c:pt idx="49">
                  <c:v>2.0047431894077188</c:v>
                </c:pt>
                <c:pt idx="50">
                  <c:v>1.9049251134622944</c:v>
                </c:pt>
                <c:pt idx="51">
                  <c:v>1.8274415900444114</c:v>
                </c:pt>
                <c:pt idx="52">
                  <c:v>1.7809585713326297</c:v>
                </c:pt>
                <c:pt idx="53">
                  <c:v>1.8009491064138232</c:v>
                </c:pt>
                <c:pt idx="54">
                  <c:v>1.7365240636523223</c:v>
                </c:pt>
                <c:pt idx="55">
                  <c:v>1.5679675518305394</c:v>
                </c:pt>
                <c:pt idx="56">
                  <c:v>1.6126376137308849</c:v>
                </c:pt>
                <c:pt idx="57">
                  <c:v>1.6784321541745264</c:v>
                </c:pt>
                <c:pt idx="58">
                  <c:v>1.5684815944066222</c:v>
                </c:pt>
                <c:pt idx="59">
                  <c:v>1.4865715045082193</c:v>
                </c:pt>
                <c:pt idx="60">
                  <c:v>1.4597127891871753</c:v>
                </c:pt>
                <c:pt idx="61">
                  <c:v>1.3964534479930886</c:v>
                </c:pt>
                <c:pt idx="62">
                  <c:v>1.2393090592767915</c:v>
                </c:pt>
                <c:pt idx="63">
                  <c:v>1.4165150980418235</c:v>
                </c:pt>
                <c:pt idx="64">
                  <c:v>1.5465827033975581</c:v>
                </c:pt>
                <c:pt idx="65">
                  <c:v>1.5490612013196696</c:v>
                </c:pt>
                <c:pt idx="66">
                  <c:v>1.5059898904527218</c:v>
                </c:pt>
                <c:pt idx="67">
                  <c:v>1.4564699133972163</c:v>
                </c:pt>
                <c:pt idx="68">
                  <c:v>1.4273519339447436</c:v>
                </c:pt>
                <c:pt idx="69">
                  <c:v>1.4032166082822881</c:v>
                </c:pt>
                <c:pt idx="70">
                  <c:v>1.4290830107773582</c:v>
                </c:pt>
                <c:pt idx="71">
                  <c:v>1.4106040971052789</c:v>
                </c:pt>
                <c:pt idx="72">
                  <c:v>1.3196782646695471</c:v>
                </c:pt>
                <c:pt idx="73">
                  <c:v>1.4126292706803116</c:v>
                </c:pt>
                <c:pt idx="74">
                  <c:v>1.3592122300397496</c:v>
                </c:pt>
                <c:pt idx="75">
                  <c:v>1.3353101778561249</c:v>
                </c:pt>
                <c:pt idx="76">
                  <c:v>1.296795355789186</c:v>
                </c:pt>
                <c:pt idx="77">
                  <c:v>1.202183513293025</c:v>
                </c:pt>
                <c:pt idx="78">
                  <c:v>1.3236990897302632</c:v>
                </c:pt>
                <c:pt idx="79">
                  <c:v>1.3004215440910336</c:v>
                </c:pt>
                <c:pt idx="80">
                  <c:v>1.3974011864292217</c:v>
                </c:pt>
                <c:pt idx="81">
                  <c:v>1.3914180886480352</c:v>
                </c:pt>
                <c:pt idx="82">
                  <c:v>1.3504979992701496</c:v>
                </c:pt>
                <c:pt idx="83">
                  <c:v>1.3035694973650092</c:v>
                </c:pt>
                <c:pt idx="84">
                  <c:v>1.2973422545432018</c:v>
                </c:pt>
                <c:pt idx="85">
                  <c:v>1.2699121520587331</c:v>
                </c:pt>
                <c:pt idx="86">
                  <c:v>1.2664926219793888</c:v>
                </c:pt>
                <c:pt idx="87">
                  <c:v>1.3015030541356376</c:v>
                </c:pt>
                <c:pt idx="88">
                  <c:v>1.3541806826923708</c:v>
                </c:pt>
                <c:pt idx="89">
                  <c:v>1.2821252439806579</c:v>
                </c:pt>
                <c:pt idx="90">
                  <c:v>1.2696823568832025</c:v>
                </c:pt>
                <c:pt idx="91">
                  <c:v>1.2349794347662704</c:v>
                </c:pt>
                <c:pt idx="92">
                  <c:v>1.2081583200609181</c:v>
                </c:pt>
                <c:pt idx="93">
                  <c:v>1.1852823703138604</c:v>
                </c:pt>
                <c:pt idx="94">
                  <c:v>1.1846900253012098</c:v>
                </c:pt>
                <c:pt idx="95">
                  <c:v>1.1622584374582652</c:v>
                </c:pt>
                <c:pt idx="96">
                  <c:v>1.1567062474704073</c:v>
                </c:pt>
                <c:pt idx="97">
                  <c:v>1.143442316597872</c:v>
                </c:pt>
                <c:pt idx="98">
                  <c:v>1.1331308260805391</c:v>
                </c:pt>
                <c:pt idx="99">
                  <c:v>1.1335842597844528</c:v>
                </c:pt>
                <c:pt idx="100">
                  <c:v>1.092927361920992</c:v>
                </c:pt>
                <c:pt idx="101">
                  <c:v>1.0737079889193359</c:v>
                </c:pt>
                <c:pt idx="102">
                  <c:v>1.0545158013350382</c:v>
                </c:pt>
                <c:pt idx="103">
                  <c:v>1.019643977311002</c:v>
                </c:pt>
                <c:pt idx="104">
                  <c:v>1.0398164157770773</c:v>
                </c:pt>
                <c:pt idx="105">
                  <c:v>1.04106569461061</c:v>
                </c:pt>
                <c:pt idx="106">
                  <c:v>1.0423164743798659</c:v>
                </c:pt>
                <c:pt idx="107">
                  <c:v>1.0064855874660736</c:v>
                </c:pt>
                <c:pt idx="108">
                  <c:v>1.0055805649576119</c:v>
                </c:pt>
                <c:pt idx="109">
                  <c:v>0.99042703137753563</c:v>
                </c:pt>
                <c:pt idx="110">
                  <c:v>0.98776007916379349</c:v>
                </c:pt>
                <c:pt idx="111">
                  <c:v>0.92660420184220771</c:v>
                </c:pt>
                <c:pt idx="112">
                  <c:v>0.93041891941179611</c:v>
                </c:pt>
                <c:pt idx="113">
                  <c:v>0.98011052292404521</c:v>
                </c:pt>
                <c:pt idx="114">
                  <c:v>0.99756796226365918</c:v>
                </c:pt>
                <c:pt idx="115">
                  <c:v>0.99706942754988426</c:v>
                </c:pt>
                <c:pt idx="116">
                  <c:v>0.92065505775612588</c:v>
                </c:pt>
                <c:pt idx="117">
                  <c:v>0.94561941018501017</c:v>
                </c:pt>
                <c:pt idx="118">
                  <c:v>1.0087683061500001</c:v>
                </c:pt>
                <c:pt idx="119">
                  <c:v>0.98927949999999998</c:v>
                </c:pt>
                <c:pt idx="120">
                  <c:v>1.0105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7C-4B55-A827-1730E1C00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199935"/>
        <c:axId val="843198975"/>
      </c:lineChart>
      <c:dateAx>
        <c:axId val="843199935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98975"/>
        <c:crosses val="autoZero"/>
        <c:auto val="0"/>
        <c:lblOffset val="100"/>
        <c:baseTimeUnit val="months"/>
      </c:dateAx>
      <c:valAx>
        <c:axId val="843198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99935"/>
        <c:crossesAt val="42125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2C-3D4A-B082-9E194D2E5104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D2C-3D4A-B082-9E194D2E5104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D2C-3D4A-B082-9E194D2E51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graphs!$K$2:$K$4</c:f>
              <c:strCache>
                <c:ptCount val="3"/>
                <c:pt idx="0">
                  <c:v>Americas</c:v>
                </c:pt>
                <c:pt idx="1">
                  <c:v>EMEA</c:v>
                </c:pt>
                <c:pt idx="2">
                  <c:v>APAC</c:v>
                </c:pt>
              </c:strCache>
            </c:strRef>
          </c:cat>
          <c:val>
            <c:numRef>
              <c:f>graphs!$L$2:$L$4</c:f>
              <c:numCache>
                <c:formatCode>General</c:formatCode>
                <c:ptCount val="3"/>
                <c:pt idx="0">
                  <c:v>3.86</c:v>
                </c:pt>
                <c:pt idx="1">
                  <c:v>2.97</c:v>
                </c:pt>
                <c:pt idx="2">
                  <c:v>1.92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691-B157-32EF70521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graphs!$F$27:$J$27</c:f>
              <c:strCache>
                <c:ptCount val="5"/>
                <c:pt idx="0">
                  <c:v>Office</c:v>
                </c:pt>
                <c:pt idx="1">
                  <c:v>Industrial</c:v>
                </c:pt>
                <c:pt idx="2">
                  <c:v>Multifamily</c:v>
                </c:pt>
                <c:pt idx="3">
                  <c:v>Retail</c:v>
                </c:pt>
                <c:pt idx="4">
                  <c:v>Data Center</c:v>
                </c:pt>
              </c:strCache>
            </c:strRef>
          </c:cat>
          <c:val>
            <c:numRef>
              <c:f>graphs!$F$28:$J$28</c:f>
              <c:numCache>
                <c:formatCode>0.00%</c:formatCode>
                <c:ptCount val="5"/>
                <c:pt idx="0" formatCode="0%">
                  <c:v>0.2</c:v>
                </c:pt>
                <c:pt idx="1">
                  <c:v>7.4999999999999997E-2</c:v>
                </c:pt>
                <c:pt idx="2">
                  <c:v>8.4000000000000005E-2</c:v>
                </c:pt>
                <c:pt idx="3">
                  <c:v>4.8000000000000001E-2</c:v>
                </c:pt>
                <c:pt idx="4">
                  <c:v>2.5999999999999999E-2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98-E34C-8A1E-B5AA8A417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9"/>
        <c:overlap val="-27"/>
        <c:axId val="627339968"/>
        <c:axId val="1306080639"/>
      </c:barChart>
      <c:catAx>
        <c:axId val="6273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080639"/>
        <c:crosses val="autoZero"/>
        <c:auto val="1"/>
        <c:lblAlgn val="ctr"/>
        <c:lblOffset val="100"/>
        <c:noMultiLvlLbl val="0"/>
      </c:catAx>
      <c:valAx>
        <c:axId val="130608063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3996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graphs!$F$46:$I$46</c:f>
              <c:strCache>
                <c:ptCount val="4"/>
                <c:pt idx="0">
                  <c:v>Data Centres</c:v>
                </c:pt>
                <c:pt idx="1">
                  <c:v>Commercial</c:v>
                </c:pt>
                <c:pt idx="2">
                  <c:v>Residential</c:v>
                </c:pt>
                <c:pt idx="3">
                  <c:v>Industrial</c:v>
                </c:pt>
              </c:strCache>
            </c:strRef>
          </c:cat>
          <c:val>
            <c:numRef>
              <c:f>graphs!$F$47:$I$47</c:f>
              <c:numCache>
                <c:formatCode>0%</c:formatCode>
                <c:ptCount val="4"/>
                <c:pt idx="0">
                  <c:v>0.12</c:v>
                </c:pt>
                <c:pt idx="1">
                  <c:v>0.01</c:v>
                </c:pt>
                <c:pt idx="2" formatCode="0.00%">
                  <c:v>2.5000000000000001E-2</c:v>
                </c:pt>
                <c:pt idx="3" formatCode="0.00%">
                  <c:v>4.2999999999999997E-2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6-734D-8FC6-EE0EA6915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9"/>
        <c:overlap val="-27"/>
        <c:axId val="546861168"/>
        <c:axId val="546938464"/>
      </c:barChart>
      <c:catAx>
        <c:axId val="54686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38464"/>
        <c:crosses val="autoZero"/>
        <c:auto val="1"/>
        <c:lblAlgn val="ctr"/>
        <c:lblOffset val="100"/>
        <c:noMultiLvlLbl val="0"/>
      </c:catAx>
      <c:valAx>
        <c:axId val="54693846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4686116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graphs!$K$47</c:f>
              <c:strCache>
                <c:ptCount val="1"/>
                <c:pt idx="0">
                  <c:v>Power Demand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graphs!$L$46:$Q$46</c:f>
              <c:numCache>
                <c:formatCode>General</c:formatCode>
                <c:ptCount val="6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</c:numCache>
            </c:numRef>
          </c:cat>
          <c:val>
            <c:numRef>
              <c:f>graphs!$L$47:$Q$47</c:f>
              <c:numCache>
                <c:formatCode>General</c:formatCode>
                <c:ptCount val="6"/>
                <c:pt idx="0">
                  <c:v>23</c:v>
                </c:pt>
                <c:pt idx="1">
                  <c:v>31</c:v>
                </c:pt>
                <c:pt idx="2">
                  <c:v>43</c:v>
                </c:pt>
                <c:pt idx="3">
                  <c:v>60</c:v>
                </c:pt>
                <c:pt idx="4">
                  <c:v>70</c:v>
                </c:pt>
                <c:pt idx="5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F-F241-B5AF-1BC2682D82FA}"/>
            </c:ext>
          </c:extLst>
        </c:ser>
        <c:ser>
          <c:idx val="1"/>
          <c:order val="1"/>
          <c:tx>
            <c:strRef>
              <c:f>graphs!$K$48</c:f>
              <c:strCache>
                <c:ptCount val="1"/>
                <c:pt idx="0">
                  <c:v>Power Delivered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graphs!$L$46:$Q$46</c:f>
              <c:numCache>
                <c:formatCode>General</c:formatCode>
                <c:ptCount val="6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</c:numCache>
            </c:numRef>
          </c:cat>
          <c:val>
            <c:numRef>
              <c:f>graphs!$L$48:$Q$48</c:f>
              <c:numCache>
                <c:formatCode>General</c:formatCode>
                <c:ptCount val="6"/>
                <c:pt idx="0">
                  <c:v>19</c:v>
                </c:pt>
                <c:pt idx="1">
                  <c:v>21</c:v>
                </c:pt>
                <c:pt idx="2">
                  <c:v>23</c:v>
                </c:pt>
                <c:pt idx="3">
                  <c:v>27</c:v>
                </c:pt>
                <c:pt idx="4">
                  <c:v>30</c:v>
                </c:pt>
                <c:pt idx="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2F-F241-B5AF-1BC2682D8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925647"/>
        <c:axId val="1824850159"/>
      </c:lineChart>
      <c:catAx>
        <c:axId val="130592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850159"/>
        <c:crosses val="autoZero"/>
        <c:auto val="1"/>
        <c:lblAlgn val="ctr"/>
        <c:lblOffset val="100"/>
        <c:tickMarkSkip val="1"/>
        <c:noMultiLvlLbl val="0"/>
      </c:catAx>
      <c:valAx>
        <c:axId val="1824850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925647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graphs!$F$66:$I$66</c:f>
              <c:strCache>
                <c:ptCount val="4"/>
                <c:pt idx="0">
                  <c:v>EQIX</c:v>
                </c:pt>
                <c:pt idx="1">
                  <c:v>DLR</c:v>
                </c:pt>
                <c:pt idx="2">
                  <c:v>IRM</c:v>
                </c:pt>
                <c:pt idx="3">
                  <c:v>AMT</c:v>
                </c:pt>
              </c:strCache>
            </c:strRef>
          </c:cat>
          <c:val>
            <c:numRef>
              <c:f>graphs!$F$67:$I$67</c:f>
              <c:numCache>
                <c:formatCode>General</c:formatCode>
                <c:ptCount val="4"/>
                <c:pt idx="0">
                  <c:v>478</c:v>
                </c:pt>
                <c:pt idx="1">
                  <c:v>216</c:v>
                </c:pt>
                <c:pt idx="2">
                  <c:v>16</c:v>
                </c:pt>
                <c:pt idx="3">
                  <c:v>37.4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3-FE49-BCD2-62F8B8F01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-27"/>
        <c:axId val="1509029199"/>
        <c:axId val="1528568079"/>
      </c:barChart>
      <c:catAx>
        <c:axId val="150902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568079"/>
        <c:crosses val="autoZero"/>
        <c:auto val="1"/>
        <c:lblAlgn val="ctr"/>
        <c:lblOffset val="100"/>
        <c:noMultiLvlLbl val="0"/>
      </c:catAx>
      <c:valAx>
        <c:axId val="15285680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09029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0">
                <a:solidFill>
                  <a:schemeClr val="bg1">
                    <a:lumMod val="6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87-D847-8C3A-7D4443E394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graphs!$K$68:$L$68</c:f>
              <c:strCache>
                <c:ptCount val="2"/>
                <c:pt idx="0">
                  <c:v>EQIX</c:v>
                </c:pt>
                <c:pt idx="1">
                  <c:v>DLR</c:v>
                </c:pt>
              </c:strCache>
            </c:strRef>
          </c:cat>
          <c:val>
            <c:numRef>
              <c:f>graphs!$K$69:$L$69</c:f>
              <c:numCache>
                <c:formatCode>General</c:formatCode>
                <c:ptCount val="2"/>
                <c:pt idx="0">
                  <c:v>10000</c:v>
                </c:pt>
                <c:pt idx="1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7-D847-8C3A-7D4443E39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4"/>
        <c:overlap val="-27"/>
        <c:axId val="922598016"/>
        <c:axId val="877638416"/>
      </c:barChart>
      <c:catAx>
        <c:axId val="92259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638416"/>
        <c:crosses val="autoZero"/>
        <c:auto val="1"/>
        <c:lblAlgn val="ctr"/>
        <c:lblOffset val="100"/>
        <c:noMultiLvlLbl val="0"/>
      </c:catAx>
      <c:valAx>
        <c:axId val="8776384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2259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graphs!$F$88</c:f>
              <c:strCache>
                <c:ptCount val="1"/>
                <c:pt idx="0">
                  <c:v>capex/cabinet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graphs!$G$87:$Q$87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graphs!$G$88:$Q$88</c:f>
              <c:numCache>
                <c:formatCode>0.00</c:formatCode>
                <c:ptCount val="11"/>
                <c:pt idx="0">
                  <c:v>15.722251851851851</c:v>
                </c:pt>
                <c:pt idx="1">
                  <c:v>8.8190068965517252</c:v>
                </c:pt>
                <c:pt idx="2">
                  <c:v>41.78</c:v>
                </c:pt>
                <c:pt idx="3">
                  <c:v>14.233333333333334</c:v>
                </c:pt>
                <c:pt idx="4">
                  <c:v>31.640449438202246</c:v>
                </c:pt>
                <c:pt idx="5">
                  <c:v>17.358609473470217</c:v>
                </c:pt>
                <c:pt idx="6">
                  <c:v>30.997299380774034</c:v>
                </c:pt>
                <c:pt idx="7">
                  <c:v>27.351579796263</c:v>
                </c:pt>
                <c:pt idx="8">
                  <c:v>32.222922232756744</c:v>
                </c:pt>
                <c:pt idx="9">
                  <c:v>32.026162288683309</c:v>
                </c:pt>
                <c:pt idx="10">
                  <c:v>32.353351696702177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5-A448-83EB-7C2439318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5355407"/>
        <c:axId val="1795375183"/>
      </c:lineChart>
      <c:catAx>
        <c:axId val="179535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75183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795375183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55407"/>
        <c:crosses val="autoZero"/>
        <c:crossBetween val="between"/>
        <c:majorUnit val="1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graphs!$J$98</c:f>
              <c:strCache>
                <c:ptCount val="1"/>
                <c:pt idx="0">
                  <c:v>Self-operated hyperscaler data centers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graphs!$K$97:$L$97</c:f>
              <c:numCache>
                <c:formatCode>General</c:formatCode>
                <c:ptCount val="2"/>
                <c:pt idx="0">
                  <c:v>2024</c:v>
                </c:pt>
                <c:pt idx="1">
                  <c:v>2029</c:v>
                </c:pt>
              </c:numCache>
            </c:numRef>
          </c:cat>
          <c:val>
            <c:numRef>
              <c:f>graphs!$K$98:$L$98</c:f>
              <c:numCache>
                <c:formatCode>0%</c:formatCode>
                <c:ptCount val="2"/>
                <c:pt idx="0">
                  <c:v>0.21</c:v>
                </c:pt>
                <c:pt idx="1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3-7A48-8CD7-177FAE29B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2"/>
        <c:overlap val="-27"/>
        <c:axId val="932505632"/>
        <c:axId val="976634992"/>
      </c:barChart>
      <c:catAx>
        <c:axId val="93250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634992"/>
        <c:crosses val="autoZero"/>
        <c:auto val="1"/>
        <c:lblAlgn val="ctr"/>
        <c:lblOffset val="100"/>
        <c:noMultiLvlLbl val="0"/>
      </c:catAx>
      <c:valAx>
        <c:axId val="97663499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93250563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graphs!$F$92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graphs!$G$91:$Q$91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graphs!$G$92:$Q$92</c:f>
              <c:numCache>
                <c:formatCode>General</c:formatCode>
                <c:ptCount val="11"/>
                <c:pt idx="0">
                  <c:v>110.9</c:v>
                </c:pt>
                <c:pt idx="1">
                  <c:v>119.4</c:v>
                </c:pt>
                <c:pt idx="2">
                  <c:v>136</c:v>
                </c:pt>
                <c:pt idx="3">
                  <c:v>134.9</c:v>
                </c:pt>
                <c:pt idx="4">
                  <c:v>145.4</c:v>
                </c:pt>
                <c:pt idx="5">
                  <c:v>144.1</c:v>
                </c:pt>
                <c:pt idx="6">
                  <c:v>155.85</c:v>
                </c:pt>
                <c:pt idx="7">
                  <c:v>160.81299999999999</c:v>
                </c:pt>
                <c:pt idx="8">
                  <c:v>167.291</c:v>
                </c:pt>
                <c:pt idx="9">
                  <c:v>172.76400000000001</c:v>
                </c:pt>
                <c:pt idx="10">
                  <c:v>179.93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4-1841-BAE7-465540573FEB}"/>
            </c:ext>
          </c:extLst>
        </c:ser>
        <c:ser>
          <c:idx val="1"/>
          <c:order val="1"/>
          <c:tx>
            <c:strRef>
              <c:f>graphs!$F$93</c:f>
              <c:strCache>
                <c:ptCount val="1"/>
                <c:pt idx="0">
                  <c:v>EMEA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graphs!$G$91:$Q$91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graphs!$G$93:$Q$93</c:f>
              <c:numCache>
                <c:formatCode>General</c:formatCode>
                <c:ptCount val="11"/>
                <c:pt idx="0">
                  <c:v>120.3</c:v>
                </c:pt>
                <c:pt idx="1">
                  <c:v>125</c:v>
                </c:pt>
                <c:pt idx="2">
                  <c:v>128.80000000000001</c:v>
                </c:pt>
                <c:pt idx="3">
                  <c:v>132</c:v>
                </c:pt>
                <c:pt idx="4">
                  <c:v>136.19999999999999</c:v>
                </c:pt>
                <c:pt idx="5">
                  <c:v>138.19999999999999</c:v>
                </c:pt>
                <c:pt idx="6">
                  <c:v>141.27600000000001</c:v>
                </c:pt>
                <c:pt idx="7">
                  <c:v>144.39500000000001</c:v>
                </c:pt>
                <c:pt idx="8">
                  <c:v>147.494</c:v>
                </c:pt>
                <c:pt idx="9">
                  <c:v>150.31800000000001</c:v>
                </c:pt>
                <c:pt idx="10">
                  <c:v>153.34800000000001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C4-1841-BAE7-465540573FEB}"/>
            </c:ext>
          </c:extLst>
        </c:ser>
        <c:ser>
          <c:idx val="2"/>
          <c:order val="2"/>
          <c:tx>
            <c:strRef>
              <c:f>graphs!$F$94</c:f>
              <c:strCache>
                <c:ptCount val="1"/>
                <c:pt idx="0">
                  <c:v>APAC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graphs!$G$91:$Q$91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graphs!$G$94:$Q$94</c:f>
              <c:numCache>
                <c:formatCode>General</c:formatCode>
                <c:ptCount val="11"/>
                <c:pt idx="0">
                  <c:v>65.8</c:v>
                </c:pt>
                <c:pt idx="1">
                  <c:v>66.099999999999994</c:v>
                </c:pt>
                <c:pt idx="2">
                  <c:v>74.7</c:v>
                </c:pt>
                <c:pt idx="3">
                  <c:v>77.599999999999994</c:v>
                </c:pt>
                <c:pt idx="4">
                  <c:v>80.900000000000006</c:v>
                </c:pt>
                <c:pt idx="5">
                  <c:v>89.1</c:v>
                </c:pt>
                <c:pt idx="6">
                  <c:v>93.95</c:v>
                </c:pt>
                <c:pt idx="7">
                  <c:v>98.763000000000005</c:v>
                </c:pt>
                <c:pt idx="8">
                  <c:v>104.054</c:v>
                </c:pt>
                <c:pt idx="9">
                  <c:v>109.843</c:v>
                </c:pt>
                <c:pt idx="10">
                  <c:v>115.029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C4-1841-BAE7-465540573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397776"/>
        <c:axId val="908757984"/>
      </c:lineChart>
      <c:catAx>
        <c:axId val="98139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75798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08757984"/>
        <c:scaling>
          <c:orientation val="minMax"/>
          <c:max val="200"/>
          <c:min val="6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397776"/>
        <c:crosses val="autoZero"/>
        <c:crossBetween val="between"/>
        <c:majorUnit val="4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graphs!$O$54</c:f>
              <c:strCache>
                <c:ptCount val="1"/>
                <c:pt idx="0">
                  <c:v>Energy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0"/>
                  <c:y val="7.86686463274940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95B-4C3C-B29A-64F0DDA14E6A}"/>
                </c:ext>
              </c:extLst>
            </c:dLbl>
            <c:dLbl>
              <c:idx val="2"/>
              <c:layout>
                <c:manualLayout>
                  <c:x val="-0.11483253588516752"/>
                  <c:y val="-7.8668646327494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95B-4C3C-B29A-64F0DDA14E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graphs!$P$53:$T$53</c:f>
              <c:numCache>
                <c:formatCode>General</c:formatCod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numCache>
            </c:numRef>
          </c:cat>
          <c:val>
            <c:numRef>
              <c:f>graphs!$P$54:$T$54</c:f>
              <c:numCache>
                <c:formatCode>0%</c:formatCode>
                <c:ptCount val="5"/>
                <c:pt idx="0">
                  <c:v>0.9</c:v>
                </c:pt>
                <c:pt idx="1">
                  <c:v>0.95</c:v>
                </c:pt>
                <c:pt idx="2">
                  <c:v>0.96</c:v>
                </c:pt>
                <c:pt idx="3">
                  <c:v>0.96</c:v>
                </c:pt>
                <c:pt idx="4">
                  <c:v>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5B-4C3C-B29A-64F0DDA14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691279"/>
        <c:axId val="327985615"/>
      </c:lineChart>
      <c:catAx>
        <c:axId val="47869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85615"/>
        <c:crosses val="autoZero"/>
        <c:auto val="1"/>
        <c:lblAlgn val="ctr"/>
        <c:lblOffset val="100"/>
        <c:noMultiLvlLbl val="0"/>
      </c:catAx>
      <c:valAx>
        <c:axId val="32798561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91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graphs!$O$71</c:f>
              <c:strCache>
                <c:ptCount val="1"/>
                <c:pt idx="0">
                  <c:v>Value ($B)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graphs!$P$70:$R$70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graphs!$P$71:$R$71</c:f>
              <c:numCache>
                <c:formatCode>General</c:formatCode>
                <c:ptCount val="3"/>
                <c:pt idx="0">
                  <c:v>1.2</c:v>
                </c:pt>
                <c:pt idx="1">
                  <c:v>4.9000000000000004</c:v>
                </c:pt>
                <c:pt idx="2">
                  <c:v>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4-44AC-8C70-E8EF18B3B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7"/>
        <c:overlap val="-27"/>
        <c:axId val="830663327"/>
        <c:axId val="830663807"/>
      </c:barChart>
      <c:catAx>
        <c:axId val="83066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663807"/>
        <c:crosses val="autoZero"/>
        <c:auto val="1"/>
        <c:lblAlgn val="ctr"/>
        <c:lblOffset val="100"/>
        <c:noMultiLvlLbl val="0"/>
      </c:catAx>
      <c:valAx>
        <c:axId val="8306638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3066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77896821319484"/>
          <c:y val="3.2960558928029189E-2"/>
          <c:w val="0.70195643442278399"/>
          <c:h val="0.81695062552763775"/>
        </c:manualLayout>
      </c:layout>
      <c:lineChart>
        <c:grouping val="standard"/>
        <c:varyColors val="0"/>
        <c:ser>
          <c:idx val="0"/>
          <c:order val="0"/>
          <c:tx>
            <c:strRef>
              <c:f>graphs!$N$100</c:f>
              <c:strCache>
                <c:ptCount val="1"/>
                <c:pt idx="0">
                  <c:v>Scope 1/2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graphs!$O$97:$R$97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graphs!$O$100:$R$100</c:f>
              <c:numCache>
                <c:formatCode>General</c:formatCode>
                <c:ptCount val="4"/>
                <c:pt idx="0">
                  <c:v>2425700</c:v>
                </c:pt>
                <c:pt idx="1">
                  <c:v>2663000</c:v>
                </c:pt>
                <c:pt idx="2">
                  <c:v>2619400</c:v>
                </c:pt>
                <c:pt idx="3">
                  <c:v>2313700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B-4B35-8E9D-6B6D5ADC5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661999"/>
        <c:axId val="1093658639"/>
      </c:lineChart>
      <c:lineChart>
        <c:grouping val="standard"/>
        <c:varyColors val="0"/>
        <c:ser>
          <c:idx val="1"/>
          <c:order val="1"/>
          <c:tx>
            <c:strRef>
              <c:f>graphs!$N$101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graphs!$O$97:$R$97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graphs!$O$101:$R$101</c:f>
              <c:numCache>
                <c:formatCode>0.00</c:formatCode>
                <c:ptCount val="4"/>
                <c:pt idx="0">
                  <c:v>5562.1399999999994</c:v>
                </c:pt>
                <c:pt idx="1">
                  <c:v>5998.545000000001</c:v>
                </c:pt>
                <c:pt idx="2">
                  <c:v>6635.5370000000003</c:v>
                </c:pt>
                <c:pt idx="3">
                  <c:v>7263.1050000000005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B-4B35-8E9D-6B6D5ADC5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033519"/>
        <c:axId val="828022479"/>
      </c:lineChart>
      <c:catAx>
        <c:axId val="1093661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3658639"/>
        <c:crosses val="autoZero"/>
        <c:auto val="1"/>
        <c:lblAlgn val="ctr"/>
        <c:lblOffset val="100"/>
        <c:noMultiLvlLbl val="0"/>
      </c:catAx>
      <c:valAx>
        <c:axId val="1093658639"/>
        <c:scaling>
          <c:orientation val="minMax"/>
          <c:min val="22000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661999"/>
        <c:crosses val="autoZero"/>
        <c:crossBetween val="between"/>
      </c:valAx>
      <c:valAx>
        <c:axId val="828022479"/>
        <c:scaling>
          <c:orientation val="minMax"/>
          <c:min val="5000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033519"/>
        <c:crosses val="max"/>
        <c:crossBetween val="between"/>
      </c:valAx>
      <c:catAx>
        <c:axId val="82803351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828022479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graphs!$N$105</c:f>
              <c:strCache>
                <c:ptCount val="1"/>
                <c:pt idx="0">
                  <c:v>Colocation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graphs!$O$104:$P$104</c:f>
              <c:numCache>
                <c:formatCode>General</c:formatCode>
                <c:ptCount val="2"/>
                <c:pt idx="0">
                  <c:v>2024</c:v>
                </c:pt>
                <c:pt idx="1">
                  <c:v>2034</c:v>
                </c:pt>
              </c:numCache>
            </c:numRef>
          </c:cat>
          <c:val>
            <c:numRef>
              <c:f>graphs!$O$105:$P$105</c:f>
              <c:numCache>
                <c:formatCode>0.00</c:formatCode>
                <c:ptCount val="2"/>
                <c:pt idx="0">
                  <c:v>6058</c:v>
                </c:pt>
                <c:pt idx="1">
                  <c:v>14865.920903977774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C-4057-88DB-CDC19C4C9C40}"/>
            </c:ext>
          </c:extLst>
        </c:ser>
        <c:ser>
          <c:idx val="1"/>
          <c:order val="1"/>
          <c:tx>
            <c:strRef>
              <c:f>graphs!$N$106</c:f>
              <c:strCache>
                <c:ptCount val="1"/>
                <c:pt idx="0">
                  <c:v>Intercon.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graphs!$O$104:$P$104</c:f>
              <c:numCache>
                <c:formatCode>General</c:formatCode>
                <c:ptCount val="2"/>
                <c:pt idx="0">
                  <c:v>2024</c:v>
                </c:pt>
                <c:pt idx="1">
                  <c:v>2034</c:v>
                </c:pt>
              </c:numCache>
            </c:numRef>
          </c:cat>
          <c:val>
            <c:numRef>
              <c:f>graphs!$O$106:$P$106</c:f>
              <c:numCache>
                <c:formatCode>0.00</c:formatCode>
                <c:ptCount val="2"/>
                <c:pt idx="0">
                  <c:v>1519</c:v>
                </c:pt>
                <c:pt idx="1">
                  <c:v>5827.0117138970163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C-4057-88DB-CDC19C4C9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3904959"/>
        <c:axId val="1083899679"/>
      </c:barChart>
      <c:catAx>
        <c:axId val="108390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899679"/>
        <c:crosses val="autoZero"/>
        <c:auto val="1"/>
        <c:lblAlgn val="ctr"/>
        <c:lblOffset val="100"/>
        <c:noMultiLvlLbl val="0"/>
      </c:catAx>
      <c:valAx>
        <c:axId val="108389967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904959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7777777777777776E-2"/>
          <c:y val="0.17171296296296298"/>
          <c:w val="0.93888888888888888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graphs!$F$117</c:f>
              <c:strCache>
                <c:ptCount val="1"/>
                <c:pt idx="0">
                  <c:v>Cabinet 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graphs!$G$116:$L$116</c:f>
              <c:numCache>
                <c:formatCode>General</c:formatCode>
                <c:ptCount val="6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</c:numCache>
            </c:numRef>
          </c:cat>
          <c:val>
            <c:numRef>
              <c:f>graphs!$G$117:$L$117</c:f>
              <c:numCache>
                <c:formatCode>General</c:formatCode>
                <c:ptCount val="6"/>
                <c:pt idx="0">
                  <c:v>144100</c:v>
                </c:pt>
                <c:pt idx="1">
                  <c:v>155850</c:v>
                </c:pt>
                <c:pt idx="2">
                  <c:v>160813</c:v>
                </c:pt>
                <c:pt idx="3">
                  <c:v>167291</c:v>
                </c:pt>
                <c:pt idx="4">
                  <c:v>172764</c:v>
                </c:pt>
                <c:pt idx="5">
                  <c:v>179930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1-4E51-B6AA-4ED9385F9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7"/>
        <c:overlap val="-27"/>
        <c:axId val="807862127"/>
        <c:axId val="807865487"/>
      </c:barChart>
      <c:lineChart>
        <c:grouping val="standard"/>
        <c:varyColors val="0"/>
        <c:ser>
          <c:idx val="1"/>
          <c:order val="1"/>
          <c:tx>
            <c:strRef>
              <c:f>graphs!$F$118</c:f>
              <c:strCache>
                <c:ptCount val="1"/>
                <c:pt idx="0">
                  <c:v>R/Cabinet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graphs!$G$116:$L$116</c:f>
              <c:numCache>
                <c:formatCode>General</c:formatCode>
                <c:ptCount val="6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</c:numCache>
            </c:numRef>
          </c:cat>
          <c:val>
            <c:numRef>
              <c:f>graphs!$G$118:$L$118</c:f>
              <c:numCache>
                <c:formatCode>General</c:formatCode>
                <c:ptCount val="6"/>
                <c:pt idx="0">
                  <c:v>20793.431774340806</c:v>
                </c:pt>
                <c:pt idx="1">
                  <c:v>10568.668093073014</c:v>
                </c:pt>
                <c:pt idx="2">
                  <c:v>21455.453095747529</c:v>
                </c:pt>
                <c:pt idx="3">
                  <c:v>22105.574780001774</c:v>
                </c:pt>
                <c:pt idx="4">
                  <c:v>23003.149759424716</c:v>
                </c:pt>
                <c:pt idx="5">
                  <c:v>24176.54158111077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E1-4E51-B6AA-4ED9385F9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806511"/>
        <c:axId val="461806991"/>
      </c:lineChart>
      <c:catAx>
        <c:axId val="80786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865487"/>
        <c:crosses val="autoZero"/>
        <c:auto val="1"/>
        <c:lblAlgn val="ctr"/>
        <c:lblOffset val="100"/>
        <c:noMultiLvlLbl val="0"/>
      </c:catAx>
      <c:valAx>
        <c:axId val="807865487"/>
        <c:scaling>
          <c:orientation val="minMax"/>
          <c:max val="250000"/>
          <c:min val="125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862127"/>
        <c:crosses val="autoZero"/>
        <c:crossBetween val="between"/>
      </c:valAx>
      <c:valAx>
        <c:axId val="46180699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06511"/>
        <c:crosses val="max"/>
        <c:crossBetween val="between"/>
      </c:valAx>
      <c:catAx>
        <c:axId val="461806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18069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graphs!$E$134</c:f>
              <c:strCache>
                <c:ptCount val="1"/>
                <c:pt idx="0">
                  <c:v>AFFO/S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graphs!$F$133:$J$133</c:f>
              <c:numCache>
                <c:formatCode>General</c:formatCod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numCache>
            </c:numRef>
          </c:cat>
          <c:val>
            <c:numRef>
              <c:f>graphs!$F$134:$J$134</c:f>
              <c:numCache>
                <c:formatCode>General</c:formatCode>
                <c:ptCount val="5"/>
                <c:pt idx="0">
                  <c:v>22.377836843181356</c:v>
                </c:pt>
                <c:pt idx="1">
                  <c:v>21.887139644244531</c:v>
                </c:pt>
                <c:pt idx="2">
                  <c:v>27.530157432017994</c:v>
                </c:pt>
                <c:pt idx="3">
                  <c:v>30.729912083418526</c:v>
                </c:pt>
                <c:pt idx="4">
                  <c:v>34.318135350644042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AC-4539-A07A-E576FB11B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8045967"/>
        <c:axId val="918046447"/>
      </c:lineChart>
      <c:lineChart>
        <c:grouping val="standard"/>
        <c:varyColors val="0"/>
        <c:ser>
          <c:idx val="1"/>
          <c:order val="1"/>
          <c:tx>
            <c:strRef>
              <c:f>graphs!$E$135</c:f>
              <c:strCache>
                <c:ptCount val="1"/>
                <c:pt idx="0">
                  <c:v>D/EBITDA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graphs!$F$133:$J$133</c:f>
              <c:numCache>
                <c:formatCode>General</c:formatCod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numCache>
            </c:numRef>
          </c:cat>
          <c:val>
            <c:numRef>
              <c:f>graphs!$F$135:$J$135</c:f>
              <c:numCache>
                <c:formatCode>General</c:formatCode>
                <c:ptCount val="5"/>
                <c:pt idx="0">
                  <c:v>4.2203668296657888</c:v>
                </c:pt>
                <c:pt idx="1">
                  <c:v>4.1758591760750692</c:v>
                </c:pt>
                <c:pt idx="2">
                  <c:v>4.1934894770408171</c:v>
                </c:pt>
                <c:pt idx="3">
                  <c:v>3.9850874677373098</c:v>
                </c:pt>
                <c:pt idx="4">
                  <c:v>4.011417432470064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AC-4539-A07A-E576FB11B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989935"/>
        <c:axId val="327989455"/>
      </c:lineChart>
      <c:catAx>
        <c:axId val="91804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046447"/>
        <c:crosses val="autoZero"/>
        <c:auto val="1"/>
        <c:lblAlgn val="ctr"/>
        <c:lblOffset val="100"/>
        <c:noMultiLvlLbl val="0"/>
      </c:catAx>
      <c:valAx>
        <c:axId val="918046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045967"/>
        <c:crosses val="autoZero"/>
        <c:crossBetween val="between"/>
      </c:valAx>
      <c:valAx>
        <c:axId val="32798945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89935"/>
        <c:crosses val="max"/>
        <c:crossBetween val="between"/>
      </c:valAx>
      <c:catAx>
        <c:axId val="327989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79894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883289811606762"/>
          <c:y val="0.86816804157067151"/>
          <c:w val="0.57891829825566765"/>
          <c:h val="7.37337223225266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graphs!$E$138:$E$139</c:f>
              <c:strCache>
                <c:ptCount val="2"/>
                <c:pt idx="0">
                  <c:v>Actual</c:v>
                </c:pt>
                <c:pt idx="1">
                  <c:v>Forecasted</c:v>
                </c:pt>
              </c:strCache>
            </c:strRef>
          </c:cat>
          <c:val>
            <c:numRef>
              <c:f>graphs!$F$138:$F$139</c:f>
              <c:numCache>
                <c:formatCode>General</c:formatCode>
                <c:ptCount val="2"/>
                <c:pt idx="0">
                  <c:v>9.91</c:v>
                </c:pt>
                <c:pt idx="1">
                  <c:v>8.08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1-4687-BCA2-A29B58643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1"/>
        <c:overlap val="-27"/>
        <c:axId val="461808431"/>
        <c:axId val="461809391"/>
      </c:barChart>
      <c:catAx>
        <c:axId val="46180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09391"/>
        <c:crosses val="autoZero"/>
        <c:auto val="1"/>
        <c:lblAlgn val="ctr"/>
        <c:lblOffset val="100"/>
        <c:noMultiLvlLbl val="0"/>
      </c:catAx>
      <c:valAx>
        <c:axId val="4618093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61808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924794907281531E-2"/>
          <c:y val="0.18097222222222226"/>
          <c:w val="0.88576545120398065"/>
          <c:h val="0.58139654418197728"/>
        </c:manualLayout>
      </c:layout>
      <c:lineChart>
        <c:grouping val="standard"/>
        <c:varyColors val="0"/>
        <c:ser>
          <c:idx val="0"/>
          <c:order val="0"/>
          <c:tx>
            <c:strRef>
              <c:f>graphs!$D$150</c:f>
              <c:strCache>
                <c:ptCount val="1"/>
                <c:pt idx="0">
                  <c:v>AFFO/S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AC-42EB-BCB8-8DC7AB5562B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DAC-42EB-BCB8-8DC7AB5562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graphs!$E$149:$S$149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graphs!$E$150:$S$150</c:f>
              <c:numCache>
                <c:formatCode>0.00</c:formatCode>
                <c:ptCount val="15"/>
                <c:pt idx="0">
                  <c:v>22.377836843181356</c:v>
                </c:pt>
                <c:pt idx="1">
                  <c:v>21.887139644244531</c:v>
                </c:pt>
                <c:pt idx="2">
                  <c:v>27.530157432017994</c:v>
                </c:pt>
                <c:pt idx="3">
                  <c:v>30.729912083418526</c:v>
                </c:pt>
                <c:pt idx="4">
                  <c:v>34.318135350644042</c:v>
                </c:pt>
                <c:pt idx="5">
                  <c:v>38.792443411574801</c:v>
                </c:pt>
                <c:pt idx="6">
                  <c:v>39.264581420763136</c:v>
                </c:pt>
                <c:pt idx="7">
                  <c:v>42.606103202974417</c:v>
                </c:pt>
                <c:pt idx="8">
                  <c:v>46.398357568979264</c:v>
                </c:pt>
                <c:pt idx="9">
                  <c:v>51.19354000467326</c:v>
                </c:pt>
                <c:pt idx="10">
                  <c:v>57.357914427590245</c:v>
                </c:pt>
                <c:pt idx="11">
                  <c:v>64.660451678763877</c:v>
                </c:pt>
                <c:pt idx="12">
                  <c:v>73.623554149692851</c:v>
                </c:pt>
                <c:pt idx="13">
                  <c:v>84.35620459597601</c:v>
                </c:pt>
                <c:pt idx="14">
                  <c:v>97.756217392385551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C-42EB-BCB8-8DC7AB556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349471"/>
        <c:axId val="1114360511"/>
      </c:lineChart>
      <c:lineChart>
        <c:grouping val="standard"/>
        <c:varyColors val="0"/>
        <c:ser>
          <c:idx val="1"/>
          <c:order val="1"/>
          <c:tx>
            <c:strRef>
              <c:f>graphs!$D$151</c:f>
              <c:strCache>
                <c:ptCount val="1"/>
                <c:pt idx="0">
                  <c:v>NOI Margin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DAC-42EB-BCB8-8DC7AB5562B0}"/>
                </c:ext>
              </c:extLst>
            </c:dLbl>
            <c:dLbl>
              <c:idx val="1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AC-42EB-BCB8-8DC7AB5562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graphs!$E$149:$S$149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graphs!$E$151:$S$151</c:f>
              <c:numCache>
                <c:formatCode>0.00</c:formatCode>
                <c:ptCount val="15"/>
                <c:pt idx="0">
                  <c:v>0.74075946750420296</c:v>
                </c:pt>
                <c:pt idx="1">
                  <c:v>0.75015707093487682</c:v>
                </c:pt>
                <c:pt idx="2">
                  <c:v>0.75010326311441555</c:v>
                </c:pt>
                <c:pt idx="3">
                  <c:v>0.73326819736199311</c:v>
                </c:pt>
                <c:pt idx="4">
                  <c:v>0.74805669867398261</c:v>
                </c:pt>
                <c:pt idx="5">
                  <c:v>0.71290459058468769</c:v>
                </c:pt>
                <c:pt idx="6">
                  <c:v>0.74446893951789417</c:v>
                </c:pt>
                <c:pt idx="7">
                  <c:v>0.74446893951789417</c:v>
                </c:pt>
                <c:pt idx="8">
                  <c:v>0.74446893951789417</c:v>
                </c:pt>
                <c:pt idx="9">
                  <c:v>0.74446893951789417</c:v>
                </c:pt>
                <c:pt idx="10">
                  <c:v>0.74446893951789428</c:v>
                </c:pt>
                <c:pt idx="11">
                  <c:v>0.74446893951789428</c:v>
                </c:pt>
                <c:pt idx="12">
                  <c:v>0.74446893951789428</c:v>
                </c:pt>
                <c:pt idx="13">
                  <c:v>0.74446893951789428</c:v>
                </c:pt>
                <c:pt idx="14">
                  <c:v>0.74446893951789417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C-42EB-BCB8-8DC7AB556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357631"/>
        <c:axId val="1114354751"/>
      </c:lineChart>
      <c:catAx>
        <c:axId val="111434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6051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11436051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49471"/>
        <c:crosses val="autoZero"/>
        <c:crossBetween val="between"/>
      </c:valAx>
      <c:valAx>
        <c:axId val="1114354751"/>
        <c:scaling>
          <c:orientation val="minMax"/>
          <c:max val="2"/>
          <c:min val="0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57631"/>
        <c:crosses val="max"/>
        <c:crossBetween val="between"/>
      </c:valAx>
      <c:catAx>
        <c:axId val="11143576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43547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graphs!$D$155</c:f>
              <c:strCache>
                <c:ptCount val="1"/>
                <c:pt idx="0">
                  <c:v>Capex spend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graphs!$E$154:$S$154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graphs!$E$155:$S$155</c:f>
              <c:numCache>
                <c:formatCode>0.00</c:formatCode>
                <c:ptCount val="15"/>
                <c:pt idx="0">
                  <c:v>1378.7249999999999</c:v>
                </c:pt>
                <c:pt idx="1">
                  <c:v>2096.174</c:v>
                </c:pt>
                <c:pt idx="2">
                  <c:v>2079.5210000000002</c:v>
                </c:pt>
                <c:pt idx="3">
                  <c:v>2282.5039999999999</c:v>
                </c:pt>
                <c:pt idx="4">
                  <c:v>2751.5120000000002</c:v>
                </c:pt>
                <c:pt idx="5">
                  <c:v>2278</c:v>
                </c:pt>
                <c:pt idx="6">
                  <c:v>2781</c:v>
                </c:pt>
                <c:pt idx="7">
                  <c:v>3066</c:v>
                </c:pt>
                <c:pt idx="8">
                  <c:v>1790.8953576825354</c:v>
                </c:pt>
                <c:pt idx="9">
                  <c:v>4284.8150107752272</c:v>
                </c:pt>
                <c:pt idx="10">
                  <c:v>4373.8569748431837</c:v>
                </c:pt>
                <c:pt idx="11">
                  <c:v>4877.3804297536717</c:v>
                </c:pt>
                <c:pt idx="12">
                  <c:v>5302.9843597888312</c:v>
                </c:pt>
                <c:pt idx="13">
                  <c:v>5395.5514377910049</c:v>
                </c:pt>
                <c:pt idx="14">
                  <c:v>5704.3582341641004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53-456A-9141-B006740F2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6694320"/>
        <c:axId val="1966694800"/>
      </c:lineChart>
      <c:lineChart>
        <c:grouping val="standard"/>
        <c:varyColors val="0"/>
        <c:ser>
          <c:idx val="1"/>
          <c:order val="1"/>
          <c:tx>
            <c:strRef>
              <c:f>graphs!$D$156</c:f>
              <c:strCache>
                <c:ptCount val="1"/>
                <c:pt idx="0">
                  <c:v>AFFO/share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graphs!$E$154:$S$154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graphs!$E$156:$S$156</c:f>
              <c:numCache>
                <c:formatCode>0.00</c:formatCode>
                <c:ptCount val="15"/>
                <c:pt idx="0">
                  <c:v>22.377836843181356</c:v>
                </c:pt>
                <c:pt idx="1">
                  <c:v>21.887139644244531</c:v>
                </c:pt>
                <c:pt idx="2">
                  <c:v>27.530157432017994</c:v>
                </c:pt>
                <c:pt idx="3">
                  <c:v>30.729912083418526</c:v>
                </c:pt>
                <c:pt idx="4">
                  <c:v>34.318135350644042</c:v>
                </c:pt>
                <c:pt idx="5">
                  <c:v>38.792443411574801</c:v>
                </c:pt>
                <c:pt idx="6">
                  <c:v>39.264581420763136</c:v>
                </c:pt>
                <c:pt idx="7">
                  <c:v>42.606103202974417</c:v>
                </c:pt>
                <c:pt idx="8">
                  <c:v>46.398357568979264</c:v>
                </c:pt>
                <c:pt idx="9">
                  <c:v>51.19354000467326</c:v>
                </c:pt>
                <c:pt idx="10">
                  <c:v>57.357914427590245</c:v>
                </c:pt>
                <c:pt idx="11">
                  <c:v>64.660451678763877</c:v>
                </c:pt>
                <c:pt idx="12">
                  <c:v>73.623554149692851</c:v>
                </c:pt>
                <c:pt idx="13">
                  <c:v>84.35620459597601</c:v>
                </c:pt>
                <c:pt idx="14">
                  <c:v>97.756217392385551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53-456A-9141-B006740F2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72431"/>
        <c:axId val="10575311"/>
      </c:lineChart>
      <c:catAx>
        <c:axId val="196669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94800"/>
        <c:crosses val="autoZero"/>
        <c:auto val="1"/>
        <c:lblAlgn val="ctr"/>
        <c:lblOffset val="100"/>
        <c:tickLblSkip val="4"/>
        <c:noMultiLvlLbl val="0"/>
      </c:catAx>
      <c:valAx>
        <c:axId val="1966694800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94320"/>
        <c:crosses val="autoZero"/>
        <c:crossBetween val="between"/>
      </c:valAx>
      <c:valAx>
        <c:axId val="1057531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2431"/>
        <c:crosses val="max"/>
        <c:crossBetween val="between"/>
      </c:valAx>
      <c:catAx>
        <c:axId val="105724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753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graphs!$D$161</c:f>
              <c:strCache>
                <c:ptCount val="1"/>
                <c:pt idx="0">
                  <c:v>Debt/EBITDA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graphs!$E$160:$S$160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graphs!$E$161:$S$161</c:f>
              <c:numCache>
                <c:formatCode>0.00</c:formatCode>
                <c:ptCount val="15"/>
                <c:pt idx="0">
                  <c:v>4.2203668296657888</c:v>
                </c:pt>
                <c:pt idx="1">
                  <c:v>4.1758591760750692</c:v>
                </c:pt>
                <c:pt idx="2">
                  <c:v>4.1934894770408171</c:v>
                </c:pt>
                <c:pt idx="3">
                  <c:v>3.9850874677373098</c:v>
                </c:pt>
                <c:pt idx="4">
                  <c:v>4.011417432470064</c:v>
                </c:pt>
                <c:pt idx="5">
                  <c:v>3.8001869298997288</c:v>
                </c:pt>
                <c:pt idx="6">
                  <c:v>2.8115538398615842</c:v>
                </c:pt>
                <c:pt idx="7">
                  <c:v>3.0452378267140099</c:v>
                </c:pt>
                <c:pt idx="8">
                  <c:v>3.2261737526253671</c:v>
                </c:pt>
                <c:pt idx="9">
                  <c:v>3.3807822243287733</c:v>
                </c:pt>
                <c:pt idx="10">
                  <c:v>3.4210346785410732</c:v>
                </c:pt>
                <c:pt idx="11">
                  <c:v>3.5491354861500786</c:v>
                </c:pt>
                <c:pt idx="12">
                  <c:v>3.2582720391747158</c:v>
                </c:pt>
                <c:pt idx="13">
                  <c:v>2.9310198619166172</c:v>
                </c:pt>
                <c:pt idx="14">
                  <c:v>2.580693941809125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2-448E-87F5-F4180B35CF93}"/>
            </c:ext>
          </c:extLst>
        </c:ser>
        <c:ser>
          <c:idx val="1"/>
          <c:order val="1"/>
          <c:tx>
            <c:strRef>
              <c:f>graphs!$D$162</c:f>
              <c:strCache>
                <c:ptCount val="1"/>
                <c:pt idx="0">
                  <c:v>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graphs!$E$160:$S$160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graphs!$E$162:$S$162</c:f>
              <c:numCache>
                <c:formatCode>0.00</c:formatCode>
                <c:ptCount val="15"/>
                <c:pt idx="0">
                  <c:v>3.1009195293395035</c:v>
                </c:pt>
                <c:pt idx="1">
                  <c:v>3.0145643180411437</c:v>
                </c:pt>
                <c:pt idx="2">
                  <c:v>3.0469973890339426</c:v>
                </c:pt>
                <c:pt idx="3">
                  <c:v>3.1301160659743434</c:v>
                </c:pt>
                <c:pt idx="4">
                  <c:v>2.9938922820655192</c:v>
                </c:pt>
                <c:pt idx="5">
                  <c:v>3.5217355951533711</c:v>
                </c:pt>
                <c:pt idx="6">
                  <c:v>2.9751028482209678</c:v>
                </c:pt>
                <c:pt idx="7">
                  <c:v>2.7595606771868275</c:v>
                </c:pt>
                <c:pt idx="8">
                  <c:v>2.632086740848762</c:v>
                </c:pt>
                <c:pt idx="9">
                  <c:v>2.5462097868798352</c:v>
                </c:pt>
                <c:pt idx="10">
                  <c:v>2.4973153349550969</c:v>
                </c:pt>
                <c:pt idx="11">
                  <c:v>2.4953150227545402</c:v>
                </c:pt>
                <c:pt idx="12">
                  <c:v>2.527766095084973</c:v>
                </c:pt>
                <c:pt idx="13">
                  <c:v>2.6019469790175402</c:v>
                </c:pt>
                <c:pt idx="14">
                  <c:v>2.7172609780844743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2-448E-87F5-F4180B35C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694639"/>
        <c:axId val="189772511"/>
      </c:lineChart>
      <c:lineChart>
        <c:grouping val="standard"/>
        <c:varyColors val="0"/>
        <c:ser>
          <c:idx val="2"/>
          <c:order val="2"/>
          <c:tx>
            <c:strRef>
              <c:f>graphs!$D$163</c:f>
              <c:strCache>
                <c:ptCount val="1"/>
                <c:pt idx="0">
                  <c:v>Int. Coverage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graphs!$E$160:$S$160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graphs!$E$163:$S$163</c:f>
              <c:numCache>
                <c:formatCode>0.00</c:formatCode>
                <c:ptCount val="15"/>
                <c:pt idx="0">
                  <c:v>6.4376991287764058</c:v>
                </c:pt>
                <c:pt idx="1">
                  <c:v>7.5575971804545299</c:v>
                </c:pt>
                <c:pt idx="2">
                  <c:v>7.7051597051597049</c:v>
                </c:pt>
                <c:pt idx="3">
                  <c:v>8.4430992736077481</c:v>
                </c:pt>
                <c:pt idx="4">
                  <c:v>7.575949367088608</c:v>
                </c:pt>
                <c:pt idx="5">
                  <c:v>5.9482493522393085</c:v>
                </c:pt>
                <c:pt idx="6">
                  <c:v>6.2866924092513106</c:v>
                </c:pt>
                <c:pt idx="7">
                  <c:v>6.453656068564726</c:v>
                </c:pt>
                <c:pt idx="8">
                  <c:v>6.5224551294418385</c:v>
                </c:pt>
                <c:pt idx="9">
                  <c:v>6.7303559576846101</c:v>
                </c:pt>
                <c:pt idx="10">
                  <c:v>7.3428229475209328</c:v>
                </c:pt>
                <c:pt idx="11">
                  <c:v>7.9634129253412054</c:v>
                </c:pt>
                <c:pt idx="12">
                  <c:v>8.9166845042180007</c:v>
                </c:pt>
                <c:pt idx="13">
                  <c:v>9.904591229062941</c:v>
                </c:pt>
                <c:pt idx="14">
                  <c:v>11.391700930672265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2-448E-87F5-F4180B35C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313615"/>
        <c:axId val="505317935"/>
      </c:lineChart>
      <c:catAx>
        <c:axId val="47869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72511"/>
        <c:crosses val="autoZero"/>
        <c:auto val="1"/>
        <c:lblAlgn val="ctr"/>
        <c:lblOffset val="100"/>
        <c:tickLblSkip val="4"/>
        <c:noMultiLvlLbl val="0"/>
      </c:catAx>
      <c:valAx>
        <c:axId val="189772511"/>
        <c:scaling>
          <c:orientation val="minMax"/>
          <c:max val="6"/>
          <c:min val="0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94639"/>
        <c:crosses val="autoZero"/>
        <c:crossBetween val="between"/>
      </c:valAx>
      <c:valAx>
        <c:axId val="505317935"/>
        <c:scaling>
          <c:orientation val="minMax"/>
          <c:min val="5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13615"/>
        <c:crosses val="max"/>
        <c:crossBetween val="between"/>
      </c:valAx>
      <c:catAx>
        <c:axId val="5053136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53179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graphs!$D$167</c:f>
              <c:strCache>
                <c:ptCount val="1"/>
                <c:pt idx="0">
                  <c:v>D/Share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6E-43BF-93AD-10B1D2E170BB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16E-43BF-93AD-10B1D2E170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graphs!$E$166:$S$166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graphs!$E$167:$S$167</c:f>
              <c:numCache>
                <c:formatCode>"$"#,##0.00</c:formatCode>
                <c:ptCount val="15"/>
                <c:pt idx="0">
                  <c:v>9.6905847474954001</c:v>
                </c:pt>
                <c:pt idx="1">
                  <c:v>10.661510938458395</c:v>
                </c:pt>
                <c:pt idx="2">
                  <c:v>11.776732774483747</c:v>
                </c:pt>
                <c:pt idx="3">
                  <c:v>14.056430177877736</c:v>
                </c:pt>
                <c:pt idx="4">
                  <c:v>16.796156205274997</c:v>
                </c:pt>
                <c:pt idx="5">
                  <c:v>19.074201668985111</c:v>
                </c:pt>
                <c:pt idx="6">
                  <c:v>19.632290710381568</c:v>
                </c:pt>
                <c:pt idx="7">
                  <c:v>21.303051601487208</c:v>
                </c:pt>
                <c:pt idx="8">
                  <c:v>23.199178784489632</c:v>
                </c:pt>
                <c:pt idx="9">
                  <c:v>25.59677000233663</c:v>
                </c:pt>
                <c:pt idx="10">
                  <c:v>28.678957213795123</c:v>
                </c:pt>
                <c:pt idx="11">
                  <c:v>32.330225839381939</c:v>
                </c:pt>
                <c:pt idx="12">
                  <c:v>36.811777074846425</c:v>
                </c:pt>
                <c:pt idx="13">
                  <c:v>42.178102297988005</c:v>
                </c:pt>
                <c:pt idx="14">
                  <c:v>48.878108696192776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E-43BF-93AD-10B1D2E17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649135"/>
        <c:axId val="1192654895"/>
      </c:lineChart>
      <c:catAx>
        <c:axId val="11926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54895"/>
        <c:crosses val="autoZero"/>
        <c:auto val="1"/>
        <c:lblAlgn val="ctr"/>
        <c:lblOffset val="100"/>
        <c:tickLblSkip val="4"/>
        <c:noMultiLvlLbl val="0"/>
      </c:catAx>
      <c:valAx>
        <c:axId val="1192654895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491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graphs!$C$2</c:f>
              <c:strCache>
                <c:ptCount val="1"/>
                <c:pt idx="0">
                  <c:v>Eqix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graphs!$A$3:$A$123</c:f>
              <c:numCache>
                <c:formatCode>m/d/yy</c:formatCode>
                <c:ptCount val="121"/>
                <c:pt idx="0">
                  <c:v>45778</c:v>
                </c:pt>
                <c:pt idx="1">
                  <c:v>45748</c:v>
                </c:pt>
                <c:pt idx="2">
                  <c:v>45717</c:v>
                </c:pt>
                <c:pt idx="3">
                  <c:v>45689</c:v>
                </c:pt>
                <c:pt idx="4">
                  <c:v>45658</c:v>
                </c:pt>
                <c:pt idx="5">
                  <c:v>45627</c:v>
                </c:pt>
                <c:pt idx="6">
                  <c:v>45597</c:v>
                </c:pt>
                <c:pt idx="7">
                  <c:v>45566</c:v>
                </c:pt>
                <c:pt idx="8">
                  <c:v>45536</c:v>
                </c:pt>
                <c:pt idx="9">
                  <c:v>45505</c:v>
                </c:pt>
                <c:pt idx="10">
                  <c:v>45474</c:v>
                </c:pt>
                <c:pt idx="11">
                  <c:v>45444</c:v>
                </c:pt>
                <c:pt idx="12">
                  <c:v>45413</c:v>
                </c:pt>
                <c:pt idx="13">
                  <c:v>45383</c:v>
                </c:pt>
                <c:pt idx="14">
                  <c:v>45352</c:v>
                </c:pt>
                <c:pt idx="15">
                  <c:v>45323</c:v>
                </c:pt>
                <c:pt idx="16">
                  <c:v>45292</c:v>
                </c:pt>
                <c:pt idx="17">
                  <c:v>45261</c:v>
                </c:pt>
                <c:pt idx="18">
                  <c:v>45231</c:v>
                </c:pt>
                <c:pt idx="19">
                  <c:v>45200</c:v>
                </c:pt>
                <c:pt idx="20">
                  <c:v>45170</c:v>
                </c:pt>
                <c:pt idx="21">
                  <c:v>45139</c:v>
                </c:pt>
                <c:pt idx="22">
                  <c:v>45108</c:v>
                </c:pt>
                <c:pt idx="23">
                  <c:v>45078</c:v>
                </c:pt>
                <c:pt idx="24">
                  <c:v>45047</c:v>
                </c:pt>
                <c:pt idx="25">
                  <c:v>45017</c:v>
                </c:pt>
                <c:pt idx="26">
                  <c:v>44986</c:v>
                </c:pt>
                <c:pt idx="27">
                  <c:v>44958</c:v>
                </c:pt>
                <c:pt idx="28">
                  <c:v>44927</c:v>
                </c:pt>
                <c:pt idx="29">
                  <c:v>44896</c:v>
                </c:pt>
                <c:pt idx="30">
                  <c:v>44866</c:v>
                </c:pt>
                <c:pt idx="31">
                  <c:v>44835</c:v>
                </c:pt>
                <c:pt idx="32">
                  <c:v>44805</c:v>
                </c:pt>
                <c:pt idx="33">
                  <c:v>44774</c:v>
                </c:pt>
                <c:pt idx="34">
                  <c:v>44743</c:v>
                </c:pt>
                <c:pt idx="35">
                  <c:v>44713</c:v>
                </c:pt>
                <c:pt idx="36">
                  <c:v>44682</c:v>
                </c:pt>
                <c:pt idx="37">
                  <c:v>44652</c:v>
                </c:pt>
                <c:pt idx="38">
                  <c:v>44621</c:v>
                </c:pt>
                <c:pt idx="39">
                  <c:v>44593</c:v>
                </c:pt>
                <c:pt idx="40">
                  <c:v>44562</c:v>
                </c:pt>
                <c:pt idx="41">
                  <c:v>44531</c:v>
                </c:pt>
                <c:pt idx="42">
                  <c:v>44501</c:v>
                </c:pt>
                <c:pt idx="43">
                  <c:v>44470</c:v>
                </c:pt>
                <c:pt idx="44">
                  <c:v>44440</c:v>
                </c:pt>
                <c:pt idx="45">
                  <c:v>44409</c:v>
                </c:pt>
                <c:pt idx="46">
                  <c:v>44378</c:v>
                </c:pt>
                <c:pt idx="47">
                  <c:v>44348</c:v>
                </c:pt>
                <c:pt idx="48">
                  <c:v>44317</c:v>
                </c:pt>
                <c:pt idx="49">
                  <c:v>44287</c:v>
                </c:pt>
                <c:pt idx="50">
                  <c:v>44256</c:v>
                </c:pt>
                <c:pt idx="51">
                  <c:v>44228</c:v>
                </c:pt>
                <c:pt idx="52">
                  <c:v>44197</c:v>
                </c:pt>
                <c:pt idx="53">
                  <c:v>44166</c:v>
                </c:pt>
                <c:pt idx="54">
                  <c:v>44136</c:v>
                </c:pt>
                <c:pt idx="55">
                  <c:v>44105</c:v>
                </c:pt>
                <c:pt idx="56">
                  <c:v>44075</c:v>
                </c:pt>
                <c:pt idx="57">
                  <c:v>44044</c:v>
                </c:pt>
                <c:pt idx="58">
                  <c:v>44013</c:v>
                </c:pt>
                <c:pt idx="59">
                  <c:v>43983</c:v>
                </c:pt>
                <c:pt idx="60">
                  <c:v>43952</c:v>
                </c:pt>
                <c:pt idx="61">
                  <c:v>43922</c:v>
                </c:pt>
                <c:pt idx="62">
                  <c:v>43891</c:v>
                </c:pt>
                <c:pt idx="63">
                  <c:v>43862</c:v>
                </c:pt>
                <c:pt idx="64">
                  <c:v>43831</c:v>
                </c:pt>
                <c:pt idx="65">
                  <c:v>43800</c:v>
                </c:pt>
                <c:pt idx="66">
                  <c:v>43770</c:v>
                </c:pt>
                <c:pt idx="67">
                  <c:v>43739</c:v>
                </c:pt>
                <c:pt idx="68">
                  <c:v>43709</c:v>
                </c:pt>
                <c:pt idx="69">
                  <c:v>43678</c:v>
                </c:pt>
                <c:pt idx="70">
                  <c:v>43647</c:v>
                </c:pt>
                <c:pt idx="71">
                  <c:v>43617</c:v>
                </c:pt>
                <c:pt idx="72">
                  <c:v>43586</c:v>
                </c:pt>
                <c:pt idx="73">
                  <c:v>43556</c:v>
                </c:pt>
                <c:pt idx="74">
                  <c:v>43525</c:v>
                </c:pt>
                <c:pt idx="75">
                  <c:v>43497</c:v>
                </c:pt>
                <c:pt idx="76">
                  <c:v>43466</c:v>
                </c:pt>
                <c:pt idx="77">
                  <c:v>43435</c:v>
                </c:pt>
                <c:pt idx="78">
                  <c:v>43405</c:v>
                </c:pt>
                <c:pt idx="79">
                  <c:v>43374</c:v>
                </c:pt>
                <c:pt idx="80">
                  <c:v>43344</c:v>
                </c:pt>
                <c:pt idx="81">
                  <c:v>43313</c:v>
                </c:pt>
                <c:pt idx="82">
                  <c:v>43282</c:v>
                </c:pt>
                <c:pt idx="83">
                  <c:v>43252</c:v>
                </c:pt>
                <c:pt idx="84">
                  <c:v>43221</c:v>
                </c:pt>
                <c:pt idx="85">
                  <c:v>43191</c:v>
                </c:pt>
                <c:pt idx="86">
                  <c:v>43160</c:v>
                </c:pt>
                <c:pt idx="87">
                  <c:v>43132</c:v>
                </c:pt>
                <c:pt idx="88">
                  <c:v>43101</c:v>
                </c:pt>
                <c:pt idx="89">
                  <c:v>43070</c:v>
                </c:pt>
                <c:pt idx="90">
                  <c:v>43040</c:v>
                </c:pt>
                <c:pt idx="91">
                  <c:v>43009</c:v>
                </c:pt>
                <c:pt idx="92">
                  <c:v>42979</c:v>
                </c:pt>
                <c:pt idx="93">
                  <c:v>42948</c:v>
                </c:pt>
                <c:pt idx="94">
                  <c:v>42917</c:v>
                </c:pt>
                <c:pt idx="95">
                  <c:v>42887</c:v>
                </c:pt>
                <c:pt idx="96">
                  <c:v>42856</c:v>
                </c:pt>
                <c:pt idx="97">
                  <c:v>42826</c:v>
                </c:pt>
                <c:pt idx="98">
                  <c:v>42795</c:v>
                </c:pt>
                <c:pt idx="99">
                  <c:v>42767</c:v>
                </c:pt>
                <c:pt idx="100">
                  <c:v>42736</c:v>
                </c:pt>
                <c:pt idx="101">
                  <c:v>42705</c:v>
                </c:pt>
                <c:pt idx="102">
                  <c:v>42675</c:v>
                </c:pt>
                <c:pt idx="103">
                  <c:v>42644</c:v>
                </c:pt>
                <c:pt idx="104">
                  <c:v>42614</c:v>
                </c:pt>
                <c:pt idx="105">
                  <c:v>42583</c:v>
                </c:pt>
                <c:pt idx="106">
                  <c:v>42552</c:v>
                </c:pt>
                <c:pt idx="107">
                  <c:v>42522</c:v>
                </c:pt>
                <c:pt idx="108">
                  <c:v>42491</c:v>
                </c:pt>
                <c:pt idx="109">
                  <c:v>42461</c:v>
                </c:pt>
                <c:pt idx="110">
                  <c:v>42430</c:v>
                </c:pt>
                <c:pt idx="111">
                  <c:v>42401</c:v>
                </c:pt>
                <c:pt idx="112">
                  <c:v>42370</c:v>
                </c:pt>
                <c:pt idx="113">
                  <c:v>42339</c:v>
                </c:pt>
                <c:pt idx="114">
                  <c:v>42309</c:v>
                </c:pt>
                <c:pt idx="115">
                  <c:v>42278</c:v>
                </c:pt>
                <c:pt idx="116">
                  <c:v>42248</c:v>
                </c:pt>
                <c:pt idx="117">
                  <c:v>42217</c:v>
                </c:pt>
                <c:pt idx="118">
                  <c:v>42186</c:v>
                </c:pt>
                <c:pt idx="119">
                  <c:v>42156</c:v>
                </c:pt>
                <c:pt idx="120">
                  <c:v>42125</c:v>
                </c:pt>
              </c:numCache>
            </c:numRef>
          </c:cat>
          <c:val>
            <c:numRef>
              <c:f>graphs!$C$3:$C$123</c:f>
              <c:numCache>
                <c:formatCode>General</c:formatCode>
                <c:ptCount val="121"/>
                <c:pt idx="0">
                  <c:v>3.5510483971193736</c:v>
                </c:pt>
                <c:pt idx="1">
                  <c:v>3.4896308933956108</c:v>
                </c:pt>
                <c:pt idx="2">
                  <c:v>3.3055137760685902</c:v>
                </c:pt>
                <c:pt idx="3">
                  <c:v>3.6674955908893714</c:v>
                </c:pt>
                <c:pt idx="4">
                  <c:v>3.7041668426314227</c:v>
                </c:pt>
                <c:pt idx="5">
                  <c:v>3.8226696002388265</c:v>
                </c:pt>
                <c:pt idx="6">
                  <c:v>3.9790461124584433</c:v>
                </c:pt>
                <c:pt idx="7">
                  <c:v>3.6815748634885672</c:v>
                </c:pt>
                <c:pt idx="8">
                  <c:v>3.5988024081022165</c:v>
                </c:pt>
                <c:pt idx="9">
                  <c:v>3.3829689867477124</c:v>
                </c:pt>
                <c:pt idx="10">
                  <c:v>3.2041759677474069</c:v>
                </c:pt>
                <c:pt idx="11">
                  <c:v>3.067664880562381</c:v>
                </c:pt>
                <c:pt idx="12">
                  <c:v>3.0936515536127276</c:v>
                </c:pt>
                <c:pt idx="13">
                  <c:v>2.8834481812030268</c:v>
                </c:pt>
                <c:pt idx="14">
                  <c:v>3.3466204517212472</c:v>
                </c:pt>
                <c:pt idx="15">
                  <c:v>3.603941903641231</c:v>
                </c:pt>
                <c:pt idx="16">
                  <c:v>3.364396848059402</c:v>
                </c:pt>
                <c:pt idx="17">
                  <c:v>3.265453603862372</c:v>
                </c:pt>
                <c:pt idx="18">
                  <c:v>3.3044460674583811</c:v>
                </c:pt>
                <c:pt idx="19">
                  <c:v>2.958322352245641</c:v>
                </c:pt>
                <c:pt idx="20">
                  <c:v>2.9444832808257599</c:v>
                </c:pt>
                <c:pt idx="21">
                  <c:v>3.167814180554879</c:v>
                </c:pt>
                <c:pt idx="22">
                  <c:v>3.2833894906248746</c:v>
                </c:pt>
                <c:pt idx="23">
                  <c:v>3.1781913567175248</c:v>
                </c:pt>
                <c:pt idx="24">
                  <c:v>3.0225310097170941</c:v>
                </c:pt>
                <c:pt idx="25">
                  <c:v>2.9353510825649161</c:v>
                </c:pt>
                <c:pt idx="26">
                  <c:v>2.9230741710465207</c:v>
                </c:pt>
                <c:pt idx="27">
                  <c:v>2.7902578952334101</c:v>
                </c:pt>
                <c:pt idx="28">
                  <c:v>2.9922336678106274</c:v>
                </c:pt>
                <c:pt idx="29">
                  <c:v>2.6552787894317396</c:v>
                </c:pt>
                <c:pt idx="30">
                  <c:v>2.7997456657863133</c:v>
                </c:pt>
                <c:pt idx="31">
                  <c:v>2.2961909831758494</c:v>
                </c:pt>
                <c:pt idx="32">
                  <c:v>2.3058756609518469</c:v>
                </c:pt>
                <c:pt idx="33">
                  <c:v>2.664827991392404</c:v>
                </c:pt>
                <c:pt idx="34">
                  <c:v>2.8528294522989017</c:v>
                </c:pt>
                <c:pt idx="35">
                  <c:v>2.6634576158144916</c:v>
                </c:pt>
                <c:pt idx="36">
                  <c:v>2.7854607988020197</c:v>
                </c:pt>
                <c:pt idx="37">
                  <c:v>2.9151866026185447</c:v>
                </c:pt>
                <c:pt idx="38">
                  <c:v>3.0065868426346376</c:v>
                </c:pt>
                <c:pt idx="39">
                  <c:v>2.8773919443340392</c:v>
                </c:pt>
                <c:pt idx="40">
                  <c:v>2.93881313893784</c:v>
                </c:pt>
                <c:pt idx="41">
                  <c:v>3.4291868599041306</c:v>
                </c:pt>
                <c:pt idx="42">
                  <c:v>3.2928623582716825</c:v>
                </c:pt>
                <c:pt idx="43">
                  <c:v>3.3936538784620036</c:v>
                </c:pt>
                <c:pt idx="44">
                  <c:v>3.2033734929790483</c:v>
                </c:pt>
                <c:pt idx="45">
                  <c:v>3.4194849412671311</c:v>
                </c:pt>
                <c:pt idx="46">
                  <c:v>3.326023675972309</c:v>
                </c:pt>
                <c:pt idx="47">
                  <c:v>3.2537895480065631</c:v>
                </c:pt>
                <c:pt idx="48">
                  <c:v>2.9867721204392907</c:v>
                </c:pt>
                <c:pt idx="49">
                  <c:v>2.9221916842180713</c:v>
                </c:pt>
                <c:pt idx="50">
                  <c:v>2.7552250464058754</c:v>
                </c:pt>
                <c:pt idx="51">
                  <c:v>2.6285299049855708</c:v>
                </c:pt>
                <c:pt idx="52">
                  <c:v>2.9999200011248242</c:v>
                </c:pt>
                <c:pt idx="53">
                  <c:v>2.8953961983638878</c:v>
                </c:pt>
                <c:pt idx="54">
                  <c:v>2.8289166569261237</c:v>
                </c:pt>
                <c:pt idx="55">
                  <c:v>2.9643892454428622</c:v>
                </c:pt>
                <c:pt idx="56">
                  <c:v>3.0814857021235573</c:v>
                </c:pt>
                <c:pt idx="57">
                  <c:v>3.2015435866218778</c:v>
                </c:pt>
                <c:pt idx="58">
                  <c:v>3.1840314138457262</c:v>
                </c:pt>
                <c:pt idx="59">
                  <c:v>2.8469522655988251</c:v>
                </c:pt>
                <c:pt idx="60">
                  <c:v>2.8280046345473582</c:v>
                </c:pt>
                <c:pt idx="61">
                  <c:v>2.7371318568983338</c:v>
                </c:pt>
                <c:pt idx="62">
                  <c:v>2.5318026610843898</c:v>
                </c:pt>
                <c:pt idx="63">
                  <c:v>2.3219026605689561</c:v>
                </c:pt>
                <c:pt idx="64">
                  <c:v>2.3905103063615321</c:v>
                </c:pt>
                <c:pt idx="65">
                  <c:v>2.3661390739003583</c:v>
                </c:pt>
                <c:pt idx="66">
                  <c:v>2.2978916906869555</c:v>
                </c:pt>
                <c:pt idx="67">
                  <c:v>2.297661924494506</c:v>
                </c:pt>
                <c:pt idx="68">
                  <c:v>2.3383492005846795</c:v>
                </c:pt>
                <c:pt idx="69">
                  <c:v>2.2551347290815698</c:v>
                </c:pt>
                <c:pt idx="70">
                  <c:v>2.0355038623355628</c:v>
                </c:pt>
                <c:pt idx="71">
                  <c:v>2.0442943279457295</c:v>
                </c:pt>
                <c:pt idx="72">
                  <c:v>1.9692653192811189</c:v>
                </c:pt>
                <c:pt idx="73">
                  <c:v>1.8431910513675767</c:v>
                </c:pt>
                <c:pt idx="74">
                  <c:v>1.8369454368821772</c:v>
                </c:pt>
                <c:pt idx="75">
                  <c:v>1.7167714363384832</c:v>
                </c:pt>
                <c:pt idx="76">
                  <c:v>1.5971452566178093</c:v>
                </c:pt>
                <c:pt idx="77">
                  <c:v>1.4292127575998295</c:v>
                </c:pt>
                <c:pt idx="78">
                  <c:v>1.5618104661783734</c:v>
                </c:pt>
                <c:pt idx="79">
                  <c:v>1.5352506302746223</c:v>
                </c:pt>
                <c:pt idx="80">
                  <c:v>1.7547726943360638</c:v>
                </c:pt>
                <c:pt idx="81">
                  <c:v>1.767854820004094</c:v>
                </c:pt>
                <c:pt idx="82">
                  <c:v>1.7806756849356304</c:v>
                </c:pt>
                <c:pt idx="83">
                  <c:v>1.7426851486940991</c:v>
                </c:pt>
                <c:pt idx="84">
                  <c:v>1.6086819428543333</c:v>
                </c:pt>
                <c:pt idx="85">
                  <c:v>1.7057384613024422</c:v>
                </c:pt>
                <c:pt idx="86">
                  <c:v>1.6950595859112016</c:v>
                </c:pt>
                <c:pt idx="87">
                  <c:v>1.5895157407269334</c:v>
                </c:pt>
                <c:pt idx="88">
                  <c:v>1.8452701889098369</c:v>
                </c:pt>
                <c:pt idx="89">
                  <c:v>1.8373695000595807</c:v>
                </c:pt>
                <c:pt idx="90">
                  <c:v>1.8831295480778729</c:v>
                </c:pt>
                <c:pt idx="91">
                  <c:v>1.8791832632251002</c:v>
                </c:pt>
                <c:pt idx="92">
                  <c:v>1.8095168639625423</c:v>
                </c:pt>
                <c:pt idx="93">
                  <c:v>1.8991570780463292</c:v>
                </c:pt>
                <c:pt idx="94">
                  <c:v>1.8275183583971606</c:v>
                </c:pt>
                <c:pt idx="95">
                  <c:v>1.7399965327974489</c:v>
                </c:pt>
                <c:pt idx="96">
                  <c:v>1.7880963239106453</c:v>
                </c:pt>
                <c:pt idx="97">
                  <c:v>1.693593790405991</c:v>
                </c:pt>
                <c:pt idx="98">
                  <c:v>1.6233046970248166</c:v>
                </c:pt>
                <c:pt idx="99">
                  <c:v>1.5248024582235737</c:v>
                </c:pt>
                <c:pt idx="100">
                  <c:v>1.5608582845977825</c:v>
                </c:pt>
                <c:pt idx="101">
                  <c:v>1.4491303357142165</c:v>
                </c:pt>
                <c:pt idx="102">
                  <c:v>1.3734530714758948</c:v>
                </c:pt>
                <c:pt idx="103">
                  <c:v>1.4484845723221837</c:v>
                </c:pt>
                <c:pt idx="104">
                  <c:v>1.4604603471689692</c:v>
                </c:pt>
                <c:pt idx="105">
                  <c:v>1.4945357625552285</c:v>
                </c:pt>
                <c:pt idx="106">
                  <c:v>1.5116170350513083</c:v>
                </c:pt>
                <c:pt idx="107">
                  <c:v>1.5718176510879778</c:v>
                </c:pt>
                <c:pt idx="108">
                  <c:v>1.467479834831461</c:v>
                </c:pt>
                <c:pt idx="109">
                  <c:v>1.3391858321148575</c:v>
                </c:pt>
                <c:pt idx="110">
                  <c:v>1.34066055872946</c:v>
                </c:pt>
                <c:pt idx="111">
                  <c:v>1.2310932587047383</c:v>
                </c:pt>
                <c:pt idx="112">
                  <c:v>1.2590440363108388</c:v>
                </c:pt>
                <c:pt idx="113">
                  <c:v>1.2259435601858217</c:v>
                </c:pt>
                <c:pt idx="114">
                  <c:v>1.202023296583804</c:v>
                </c:pt>
                <c:pt idx="115">
                  <c:v>1.202744943549934</c:v>
                </c:pt>
                <c:pt idx="116">
                  <c:v>1.0682520148769286</c:v>
                </c:pt>
                <c:pt idx="117">
                  <c:v>1.0540227083146803</c:v>
                </c:pt>
                <c:pt idx="118">
                  <c:v>1.0897670681500002</c:v>
                </c:pt>
                <c:pt idx="119">
                  <c:v>0.99241150000000011</c:v>
                </c:pt>
                <c:pt idx="120">
                  <c:v>1.0474000000000001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55-422F-A1A9-4380CDD11545}"/>
            </c:ext>
          </c:extLst>
        </c:ser>
        <c:ser>
          <c:idx val="1"/>
          <c:order val="1"/>
          <c:tx>
            <c:strRef>
              <c:f>graphs!$D$2</c:f>
              <c:strCache>
                <c:ptCount val="1"/>
                <c:pt idx="0">
                  <c:v>S&amp;P500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graphs!$A$3:$A$123</c:f>
              <c:numCache>
                <c:formatCode>m/d/yy</c:formatCode>
                <c:ptCount val="121"/>
                <c:pt idx="0">
                  <c:v>45778</c:v>
                </c:pt>
                <c:pt idx="1">
                  <c:v>45748</c:v>
                </c:pt>
                <c:pt idx="2">
                  <c:v>45717</c:v>
                </c:pt>
                <c:pt idx="3">
                  <c:v>45689</c:v>
                </c:pt>
                <c:pt idx="4">
                  <c:v>45658</c:v>
                </c:pt>
                <c:pt idx="5">
                  <c:v>45627</c:v>
                </c:pt>
                <c:pt idx="6">
                  <c:v>45597</c:v>
                </c:pt>
                <c:pt idx="7">
                  <c:v>45566</c:v>
                </c:pt>
                <c:pt idx="8">
                  <c:v>45536</c:v>
                </c:pt>
                <c:pt idx="9">
                  <c:v>45505</c:v>
                </c:pt>
                <c:pt idx="10">
                  <c:v>45474</c:v>
                </c:pt>
                <c:pt idx="11">
                  <c:v>45444</c:v>
                </c:pt>
                <c:pt idx="12">
                  <c:v>45413</c:v>
                </c:pt>
                <c:pt idx="13">
                  <c:v>45383</c:v>
                </c:pt>
                <c:pt idx="14">
                  <c:v>45352</c:v>
                </c:pt>
                <c:pt idx="15">
                  <c:v>45323</c:v>
                </c:pt>
                <c:pt idx="16">
                  <c:v>45292</c:v>
                </c:pt>
                <c:pt idx="17">
                  <c:v>45261</c:v>
                </c:pt>
                <c:pt idx="18">
                  <c:v>45231</c:v>
                </c:pt>
                <c:pt idx="19">
                  <c:v>45200</c:v>
                </c:pt>
                <c:pt idx="20">
                  <c:v>45170</c:v>
                </c:pt>
                <c:pt idx="21">
                  <c:v>45139</c:v>
                </c:pt>
                <c:pt idx="22">
                  <c:v>45108</c:v>
                </c:pt>
                <c:pt idx="23">
                  <c:v>45078</c:v>
                </c:pt>
                <c:pt idx="24">
                  <c:v>45047</c:v>
                </c:pt>
                <c:pt idx="25">
                  <c:v>45017</c:v>
                </c:pt>
                <c:pt idx="26">
                  <c:v>44986</c:v>
                </c:pt>
                <c:pt idx="27">
                  <c:v>44958</c:v>
                </c:pt>
                <c:pt idx="28">
                  <c:v>44927</c:v>
                </c:pt>
                <c:pt idx="29">
                  <c:v>44896</c:v>
                </c:pt>
                <c:pt idx="30">
                  <c:v>44866</c:v>
                </c:pt>
                <c:pt idx="31">
                  <c:v>44835</c:v>
                </c:pt>
                <c:pt idx="32">
                  <c:v>44805</c:v>
                </c:pt>
                <c:pt idx="33">
                  <c:v>44774</c:v>
                </c:pt>
                <c:pt idx="34">
                  <c:v>44743</c:v>
                </c:pt>
                <c:pt idx="35">
                  <c:v>44713</c:v>
                </c:pt>
                <c:pt idx="36">
                  <c:v>44682</c:v>
                </c:pt>
                <c:pt idx="37">
                  <c:v>44652</c:v>
                </c:pt>
                <c:pt idx="38">
                  <c:v>44621</c:v>
                </c:pt>
                <c:pt idx="39">
                  <c:v>44593</c:v>
                </c:pt>
                <c:pt idx="40">
                  <c:v>44562</c:v>
                </c:pt>
                <c:pt idx="41">
                  <c:v>44531</c:v>
                </c:pt>
                <c:pt idx="42">
                  <c:v>44501</c:v>
                </c:pt>
                <c:pt idx="43">
                  <c:v>44470</c:v>
                </c:pt>
                <c:pt idx="44">
                  <c:v>44440</c:v>
                </c:pt>
                <c:pt idx="45">
                  <c:v>44409</c:v>
                </c:pt>
                <c:pt idx="46">
                  <c:v>44378</c:v>
                </c:pt>
                <c:pt idx="47">
                  <c:v>44348</c:v>
                </c:pt>
                <c:pt idx="48">
                  <c:v>44317</c:v>
                </c:pt>
                <c:pt idx="49">
                  <c:v>44287</c:v>
                </c:pt>
                <c:pt idx="50">
                  <c:v>44256</c:v>
                </c:pt>
                <c:pt idx="51">
                  <c:v>44228</c:v>
                </c:pt>
                <c:pt idx="52">
                  <c:v>44197</c:v>
                </c:pt>
                <c:pt idx="53">
                  <c:v>44166</c:v>
                </c:pt>
                <c:pt idx="54">
                  <c:v>44136</c:v>
                </c:pt>
                <c:pt idx="55">
                  <c:v>44105</c:v>
                </c:pt>
                <c:pt idx="56">
                  <c:v>44075</c:v>
                </c:pt>
                <c:pt idx="57">
                  <c:v>44044</c:v>
                </c:pt>
                <c:pt idx="58">
                  <c:v>44013</c:v>
                </c:pt>
                <c:pt idx="59">
                  <c:v>43983</c:v>
                </c:pt>
                <c:pt idx="60">
                  <c:v>43952</c:v>
                </c:pt>
                <c:pt idx="61">
                  <c:v>43922</c:v>
                </c:pt>
                <c:pt idx="62">
                  <c:v>43891</c:v>
                </c:pt>
                <c:pt idx="63">
                  <c:v>43862</c:v>
                </c:pt>
                <c:pt idx="64">
                  <c:v>43831</c:v>
                </c:pt>
                <c:pt idx="65">
                  <c:v>43800</c:v>
                </c:pt>
                <c:pt idx="66">
                  <c:v>43770</c:v>
                </c:pt>
                <c:pt idx="67">
                  <c:v>43739</c:v>
                </c:pt>
                <c:pt idx="68">
                  <c:v>43709</c:v>
                </c:pt>
                <c:pt idx="69">
                  <c:v>43678</c:v>
                </c:pt>
                <c:pt idx="70">
                  <c:v>43647</c:v>
                </c:pt>
                <c:pt idx="71">
                  <c:v>43617</c:v>
                </c:pt>
                <c:pt idx="72">
                  <c:v>43586</c:v>
                </c:pt>
                <c:pt idx="73">
                  <c:v>43556</c:v>
                </c:pt>
                <c:pt idx="74">
                  <c:v>43525</c:v>
                </c:pt>
                <c:pt idx="75">
                  <c:v>43497</c:v>
                </c:pt>
                <c:pt idx="76">
                  <c:v>43466</c:v>
                </c:pt>
                <c:pt idx="77">
                  <c:v>43435</c:v>
                </c:pt>
                <c:pt idx="78">
                  <c:v>43405</c:v>
                </c:pt>
                <c:pt idx="79">
                  <c:v>43374</c:v>
                </c:pt>
                <c:pt idx="80">
                  <c:v>43344</c:v>
                </c:pt>
                <c:pt idx="81">
                  <c:v>43313</c:v>
                </c:pt>
                <c:pt idx="82">
                  <c:v>43282</c:v>
                </c:pt>
                <c:pt idx="83">
                  <c:v>43252</c:v>
                </c:pt>
                <c:pt idx="84">
                  <c:v>43221</c:v>
                </c:pt>
                <c:pt idx="85">
                  <c:v>43191</c:v>
                </c:pt>
                <c:pt idx="86">
                  <c:v>43160</c:v>
                </c:pt>
                <c:pt idx="87">
                  <c:v>43132</c:v>
                </c:pt>
                <c:pt idx="88">
                  <c:v>43101</c:v>
                </c:pt>
                <c:pt idx="89">
                  <c:v>43070</c:v>
                </c:pt>
                <c:pt idx="90">
                  <c:v>43040</c:v>
                </c:pt>
                <c:pt idx="91">
                  <c:v>43009</c:v>
                </c:pt>
                <c:pt idx="92">
                  <c:v>42979</c:v>
                </c:pt>
                <c:pt idx="93">
                  <c:v>42948</c:v>
                </c:pt>
                <c:pt idx="94">
                  <c:v>42917</c:v>
                </c:pt>
                <c:pt idx="95">
                  <c:v>42887</c:v>
                </c:pt>
                <c:pt idx="96">
                  <c:v>42856</c:v>
                </c:pt>
                <c:pt idx="97">
                  <c:v>42826</c:v>
                </c:pt>
                <c:pt idx="98">
                  <c:v>42795</c:v>
                </c:pt>
                <c:pt idx="99">
                  <c:v>42767</c:v>
                </c:pt>
                <c:pt idx="100">
                  <c:v>42736</c:v>
                </c:pt>
                <c:pt idx="101">
                  <c:v>42705</c:v>
                </c:pt>
                <c:pt idx="102">
                  <c:v>42675</c:v>
                </c:pt>
                <c:pt idx="103">
                  <c:v>42644</c:v>
                </c:pt>
                <c:pt idx="104">
                  <c:v>42614</c:v>
                </c:pt>
                <c:pt idx="105">
                  <c:v>42583</c:v>
                </c:pt>
                <c:pt idx="106">
                  <c:v>42552</c:v>
                </c:pt>
                <c:pt idx="107">
                  <c:v>42522</c:v>
                </c:pt>
                <c:pt idx="108">
                  <c:v>42491</c:v>
                </c:pt>
                <c:pt idx="109">
                  <c:v>42461</c:v>
                </c:pt>
                <c:pt idx="110">
                  <c:v>42430</c:v>
                </c:pt>
                <c:pt idx="111">
                  <c:v>42401</c:v>
                </c:pt>
                <c:pt idx="112">
                  <c:v>42370</c:v>
                </c:pt>
                <c:pt idx="113">
                  <c:v>42339</c:v>
                </c:pt>
                <c:pt idx="114">
                  <c:v>42309</c:v>
                </c:pt>
                <c:pt idx="115">
                  <c:v>42278</c:v>
                </c:pt>
                <c:pt idx="116">
                  <c:v>42248</c:v>
                </c:pt>
                <c:pt idx="117">
                  <c:v>42217</c:v>
                </c:pt>
                <c:pt idx="118">
                  <c:v>42186</c:v>
                </c:pt>
                <c:pt idx="119">
                  <c:v>42156</c:v>
                </c:pt>
                <c:pt idx="120">
                  <c:v>42125</c:v>
                </c:pt>
              </c:numCache>
            </c:numRef>
          </c:cat>
          <c:val>
            <c:numRef>
              <c:f>graphs!$D$3:$D$123</c:f>
              <c:numCache>
                <c:formatCode>General</c:formatCode>
                <c:ptCount val="121"/>
                <c:pt idx="0">
                  <c:v>2.8568940785173127</c:v>
                </c:pt>
                <c:pt idx="1">
                  <c:v>2.6702440214200509</c:v>
                </c:pt>
                <c:pt idx="2">
                  <c:v>2.6906932904272987</c:v>
                </c:pt>
                <c:pt idx="3">
                  <c:v>2.8548469924958075</c:v>
                </c:pt>
                <c:pt idx="4">
                  <c:v>2.8959697631322858</c:v>
                </c:pt>
                <c:pt idx="5">
                  <c:v>2.8198342386877178</c:v>
                </c:pt>
                <c:pt idx="6">
                  <c:v>2.8921376807053516</c:v>
                </c:pt>
                <c:pt idx="7">
                  <c:v>2.7353993007711641</c:v>
                </c:pt>
                <c:pt idx="8">
                  <c:v>2.7627505310283449</c:v>
                </c:pt>
                <c:pt idx="9">
                  <c:v>2.7080479621920652</c:v>
                </c:pt>
                <c:pt idx="10">
                  <c:v>2.6476808390614641</c:v>
                </c:pt>
                <c:pt idx="11">
                  <c:v>2.6180963503030394</c:v>
                </c:pt>
                <c:pt idx="12">
                  <c:v>2.5302951099865076</c:v>
                </c:pt>
                <c:pt idx="13">
                  <c:v>2.4144037309031559</c:v>
                </c:pt>
                <c:pt idx="14">
                  <c:v>2.5192025572862642</c:v>
                </c:pt>
                <c:pt idx="15">
                  <c:v>2.4434554386869682</c:v>
                </c:pt>
                <c:pt idx="16">
                  <c:v>2.3233388216097444</c:v>
                </c:pt>
                <c:pt idx="17">
                  <c:v>2.2869759047246228</c:v>
                </c:pt>
                <c:pt idx="18">
                  <c:v>2.1901703741856182</c:v>
                </c:pt>
                <c:pt idx="19">
                  <c:v>2.0108064397591061</c:v>
                </c:pt>
                <c:pt idx="20">
                  <c:v>2.0560393044571637</c:v>
                </c:pt>
                <c:pt idx="21">
                  <c:v>2.1612943387545083</c:v>
                </c:pt>
                <c:pt idx="22">
                  <c:v>2.2002385612893294</c:v>
                </c:pt>
                <c:pt idx="23">
                  <c:v>2.1338750473177477</c:v>
                </c:pt>
                <c:pt idx="24">
                  <c:v>2.0042031063376986</c:v>
                </c:pt>
                <c:pt idx="25">
                  <c:v>1.9992050936036894</c:v>
                </c:pt>
                <c:pt idx="26">
                  <c:v>1.9704367175277839</c:v>
                </c:pt>
                <c:pt idx="27">
                  <c:v>1.9036196672087566</c:v>
                </c:pt>
                <c:pt idx="28">
                  <c:v>1.9546356578794093</c:v>
                </c:pt>
                <c:pt idx="29">
                  <c:v>1.8408698981723575</c:v>
                </c:pt>
                <c:pt idx="30">
                  <c:v>1.9562910713840143</c:v>
                </c:pt>
                <c:pt idx="31">
                  <c:v>1.8564158961700647</c:v>
                </c:pt>
                <c:pt idx="32">
                  <c:v>1.7190627800445084</c:v>
                </c:pt>
                <c:pt idx="33">
                  <c:v>1.8961645489129808</c:v>
                </c:pt>
                <c:pt idx="34">
                  <c:v>1.9801217093911663</c:v>
                </c:pt>
                <c:pt idx="35">
                  <c:v>1.8147939779957531</c:v>
                </c:pt>
                <c:pt idx="36">
                  <c:v>1.9809998668221298</c:v>
                </c:pt>
                <c:pt idx="37">
                  <c:v>1.9808017866434655</c:v>
                </c:pt>
                <c:pt idx="38">
                  <c:v>2.1719317836002912</c:v>
                </c:pt>
                <c:pt idx="39">
                  <c:v>2.0968640505891978</c:v>
                </c:pt>
                <c:pt idx="40">
                  <c:v>2.1648400274511643</c:v>
                </c:pt>
                <c:pt idx="41">
                  <c:v>2.2850327501067809</c:v>
                </c:pt>
                <c:pt idx="42">
                  <c:v>2.1895676026320245</c:v>
                </c:pt>
                <c:pt idx="43">
                  <c:v>2.2078931154905965</c:v>
                </c:pt>
                <c:pt idx="44">
                  <c:v>2.0651885843144671</c:v>
                </c:pt>
                <c:pt idx="45">
                  <c:v>2.1684046454372816</c:v>
                </c:pt>
                <c:pt idx="46">
                  <c:v>2.107293144253918</c:v>
                </c:pt>
                <c:pt idx="47">
                  <c:v>2.0605193548977394</c:v>
                </c:pt>
                <c:pt idx="48">
                  <c:v>2.0157692769494613</c:v>
                </c:pt>
                <c:pt idx="49">
                  <c:v>2.0047431894077188</c:v>
                </c:pt>
                <c:pt idx="50">
                  <c:v>1.9049251134622944</c:v>
                </c:pt>
                <c:pt idx="51">
                  <c:v>1.8274415900444114</c:v>
                </c:pt>
                <c:pt idx="52">
                  <c:v>1.7809585713326297</c:v>
                </c:pt>
                <c:pt idx="53">
                  <c:v>1.8009491064138232</c:v>
                </c:pt>
                <c:pt idx="54">
                  <c:v>1.7365240636523223</c:v>
                </c:pt>
                <c:pt idx="55">
                  <c:v>1.5679675518305394</c:v>
                </c:pt>
                <c:pt idx="56">
                  <c:v>1.6126376137308849</c:v>
                </c:pt>
                <c:pt idx="57">
                  <c:v>1.6784321541745264</c:v>
                </c:pt>
                <c:pt idx="58">
                  <c:v>1.5684815944066222</c:v>
                </c:pt>
                <c:pt idx="59">
                  <c:v>1.4865715045082193</c:v>
                </c:pt>
                <c:pt idx="60">
                  <c:v>1.4597127891871753</c:v>
                </c:pt>
                <c:pt idx="61">
                  <c:v>1.3964534479930886</c:v>
                </c:pt>
                <c:pt idx="62">
                  <c:v>1.2393090592767915</c:v>
                </c:pt>
                <c:pt idx="63">
                  <c:v>1.4165150980418235</c:v>
                </c:pt>
                <c:pt idx="64">
                  <c:v>1.5465827033975581</c:v>
                </c:pt>
                <c:pt idx="65">
                  <c:v>1.5490612013196696</c:v>
                </c:pt>
                <c:pt idx="66">
                  <c:v>1.5059898904527218</c:v>
                </c:pt>
                <c:pt idx="67">
                  <c:v>1.4564699133972163</c:v>
                </c:pt>
                <c:pt idx="68">
                  <c:v>1.4273519339447436</c:v>
                </c:pt>
                <c:pt idx="69">
                  <c:v>1.4032166082822881</c:v>
                </c:pt>
                <c:pt idx="70">
                  <c:v>1.4290830107773582</c:v>
                </c:pt>
                <c:pt idx="71">
                  <c:v>1.4106040971052789</c:v>
                </c:pt>
                <c:pt idx="72">
                  <c:v>1.3196782646695471</c:v>
                </c:pt>
                <c:pt idx="73">
                  <c:v>1.4126292706803116</c:v>
                </c:pt>
                <c:pt idx="74">
                  <c:v>1.3592122300397496</c:v>
                </c:pt>
                <c:pt idx="75">
                  <c:v>1.3353101778561249</c:v>
                </c:pt>
                <c:pt idx="76">
                  <c:v>1.296795355789186</c:v>
                </c:pt>
                <c:pt idx="77">
                  <c:v>1.202183513293025</c:v>
                </c:pt>
                <c:pt idx="78">
                  <c:v>1.3236990897302632</c:v>
                </c:pt>
                <c:pt idx="79">
                  <c:v>1.3004215440910336</c:v>
                </c:pt>
                <c:pt idx="80">
                  <c:v>1.3974011864292217</c:v>
                </c:pt>
                <c:pt idx="81">
                  <c:v>1.3914180886480352</c:v>
                </c:pt>
                <c:pt idx="82">
                  <c:v>1.3504979992701496</c:v>
                </c:pt>
                <c:pt idx="83">
                  <c:v>1.3035694973650092</c:v>
                </c:pt>
                <c:pt idx="84">
                  <c:v>1.2973422545432018</c:v>
                </c:pt>
                <c:pt idx="85">
                  <c:v>1.2699121520587331</c:v>
                </c:pt>
                <c:pt idx="86">
                  <c:v>1.2664926219793888</c:v>
                </c:pt>
                <c:pt idx="87">
                  <c:v>1.3015030541356376</c:v>
                </c:pt>
                <c:pt idx="88">
                  <c:v>1.3541806826923708</c:v>
                </c:pt>
                <c:pt idx="89">
                  <c:v>1.2821252439806579</c:v>
                </c:pt>
                <c:pt idx="90">
                  <c:v>1.2696823568832025</c:v>
                </c:pt>
                <c:pt idx="91">
                  <c:v>1.2349794347662704</c:v>
                </c:pt>
                <c:pt idx="92">
                  <c:v>1.2081583200609181</c:v>
                </c:pt>
                <c:pt idx="93">
                  <c:v>1.1852823703138604</c:v>
                </c:pt>
                <c:pt idx="94">
                  <c:v>1.1846900253012098</c:v>
                </c:pt>
                <c:pt idx="95">
                  <c:v>1.1622584374582652</c:v>
                </c:pt>
                <c:pt idx="96">
                  <c:v>1.1567062474704073</c:v>
                </c:pt>
                <c:pt idx="97">
                  <c:v>1.143442316597872</c:v>
                </c:pt>
                <c:pt idx="98">
                  <c:v>1.1331308260805391</c:v>
                </c:pt>
                <c:pt idx="99">
                  <c:v>1.1335842597844528</c:v>
                </c:pt>
                <c:pt idx="100">
                  <c:v>1.092927361920992</c:v>
                </c:pt>
                <c:pt idx="101">
                  <c:v>1.0737079889193359</c:v>
                </c:pt>
                <c:pt idx="102">
                  <c:v>1.0545158013350382</c:v>
                </c:pt>
                <c:pt idx="103">
                  <c:v>1.019643977311002</c:v>
                </c:pt>
                <c:pt idx="104">
                  <c:v>1.0398164157770773</c:v>
                </c:pt>
                <c:pt idx="105">
                  <c:v>1.04106569461061</c:v>
                </c:pt>
                <c:pt idx="106">
                  <c:v>1.0423164743798659</c:v>
                </c:pt>
                <c:pt idx="107">
                  <c:v>1.0064855874660736</c:v>
                </c:pt>
                <c:pt idx="108">
                  <c:v>1.0055805649576119</c:v>
                </c:pt>
                <c:pt idx="109">
                  <c:v>0.99042703137753563</c:v>
                </c:pt>
                <c:pt idx="110">
                  <c:v>0.98776007916379349</c:v>
                </c:pt>
                <c:pt idx="111">
                  <c:v>0.92660420184220771</c:v>
                </c:pt>
                <c:pt idx="112">
                  <c:v>0.93041891941179611</c:v>
                </c:pt>
                <c:pt idx="113">
                  <c:v>0.98011052292404521</c:v>
                </c:pt>
                <c:pt idx="114">
                  <c:v>0.99756796226365918</c:v>
                </c:pt>
                <c:pt idx="115">
                  <c:v>0.99706942754988426</c:v>
                </c:pt>
                <c:pt idx="116">
                  <c:v>0.92065505775612588</c:v>
                </c:pt>
                <c:pt idx="117">
                  <c:v>0.94561941018501017</c:v>
                </c:pt>
                <c:pt idx="118">
                  <c:v>1.0087683061500001</c:v>
                </c:pt>
                <c:pt idx="119">
                  <c:v>0.98927949999999998</c:v>
                </c:pt>
                <c:pt idx="120">
                  <c:v>1.0105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55-422F-A1A9-4380CDD11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3199935"/>
        <c:axId val="843198975"/>
      </c:lineChart>
      <c:dateAx>
        <c:axId val="843199935"/>
        <c:scaling>
          <c:orientation val="minMax"/>
        </c:scaling>
        <c:delete val="0"/>
        <c:axPos val="b"/>
        <c:numFmt formatCode="yyyy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98975"/>
        <c:crosses val="autoZero"/>
        <c:auto val="0"/>
        <c:lblOffset val="100"/>
        <c:baseTimeUnit val="months"/>
      </c:dateAx>
      <c:valAx>
        <c:axId val="843198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3199935"/>
        <c:crossesAt val="42125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D2C-3D4A-B082-9E194D2E5104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D2C-3D4A-B082-9E194D2E5104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D2C-3D4A-B082-9E194D2E51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graphs!$K$2:$K$4</c:f>
              <c:strCache>
                <c:ptCount val="3"/>
                <c:pt idx="0">
                  <c:v>Americas</c:v>
                </c:pt>
                <c:pt idx="1">
                  <c:v>EMEA</c:v>
                </c:pt>
                <c:pt idx="2">
                  <c:v>APAC</c:v>
                </c:pt>
              </c:strCache>
            </c:strRef>
          </c:cat>
          <c:val>
            <c:numRef>
              <c:f>graphs!$L$2:$L$4</c:f>
              <c:numCache>
                <c:formatCode>General</c:formatCode>
                <c:ptCount val="3"/>
                <c:pt idx="0">
                  <c:v>3.86</c:v>
                </c:pt>
                <c:pt idx="1">
                  <c:v>2.97</c:v>
                </c:pt>
                <c:pt idx="2">
                  <c:v>1.92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2-4691-B157-32EF70521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graphs!$F$27:$J$27</c:f>
              <c:strCache>
                <c:ptCount val="5"/>
                <c:pt idx="0">
                  <c:v>Office</c:v>
                </c:pt>
                <c:pt idx="1">
                  <c:v>Industrial</c:v>
                </c:pt>
                <c:pt idx="2">
                  <c:v>Multifamily</c:v>
                </c:pt>
                <c:pt idx="3">
                  <c:v>Retail</c:v>
                </c:pt>
                <c:pt idx="4">
                  <c:v>Data Center</c:v>
                </c:pt>
              </c:strCache>
            </c:strRef>
          </c:cat>
          <c:val>
            <c:numRef>
              <c:f>graphs!$F$28:$J$28</c:f>
              <c:numCache>
                <c:formatCode>0.00%</c:formatCode>
                <c:ptCount val="5"/>
                <c:pt idx="0" formatCode="0%">
                  <c:v>0.2</c:v>
                </c:pt>
                <c:pt idx="1">
                  <c:v>7.4999999999999997E-2</c:v>
                </c:pt>
                <c:pt idx="2">
                  <c:v>8.4000000000000005E-2</c:v>
                </c:pt>
                <c:pt idx="3">
                  <c:v>4.8000000000000001E-2</c:v>
                </c:pt>
                <c:pt idx="4">
                  <c:v>2.5999999999999999E-2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98-E34C-8A1E-B5AA8A417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9"/>
        <c:overlap val="-27"/>
        <c:axId val="627339968"/>
        <c:axId val="1306080639"/>
      </c:barChart>
      <c:catAx>
        <c:axId val="6273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080639"/>
        <c:crosses val="autoZero"/>
        <c:auto val="1"/>
        <c:lblAlgn val="ctr"/>
        <c:lblOffset val="100"/>
        <c:noMultiLvlLbl val="0"/>
      </c:catAx>
      <c:valAx>
        <c:axId val="130608063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3996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graphs!$F$46:$I$46</c:f>
              <c:strCache>
                <c:ptCount val="4"/>
                <c:pt idx="0">
                  <c:v>Data Centres</c:v>
                </c:pt>
                <c:pt idx="1">
                  <c:v>Commercial</c:v>
                </c:pt>
                <c:pt idx="2">
                  <c:v>Residential</c:v>
                </c:pt>
                <c:pt idx="3">
                  <c:v>Industrial</c:v>
                </c:pt>
              </c:strCache>
            </c:strRef>
          </c:cat>
          <c:val>
            <c:numRef>
              <c:f>graphs!$F$47:$I$47</c:f>
              <c:numCache>
                <c:formatCode>0%</c:formatCode>
                <c:ptCount val="4"/>
                <c:pt idx="0">
                  <c:v>0.12</c:v>
                </c:pt>
                <c:pt idx="1">
                  <c:v>0.01</c:v>
                </c:pt>
                <c:pt idx="2" formatCode="0.00%">
                  <c:v>2.5000000000000001E-2</c:v>
                </c:pt>
                <c:pt idx="3" formatCode="0.00%">
                  <c:v>4.2999999999999997E-2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6-734D-8FC6-EE0EA6915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9"/>
        <c:overlap val="-27"/>
        <c:axId val="546861168"/>
        <c:axId val="546938464"/>
      </c:barChart>
      <c:catAx>
        <c:axId val="54686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38464"/>
        <c:crosses val="autoZero"/>
        <c:auto val="1"/>
        <c:lblAlgn val="ctr"/>
        <c:lblOffset val="100"/>
        <c:noMultiLvlLbl val="0"/>
      </c:catAx>
      <c:valAx>
        <c:axId val="54693846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54686116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graphs!$K$47</c:f>
              <c:strCache>
                <c:ptCount val="1"/>
                <c:pt idx="0">
                  <c:v>Power Demand</c:v>
                </c:pt>
              </c:strCache>
            </c:strRef>
          </c:tx>
          <c:spPr>
            <a:ln w="28575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graphs!$L$46:$Q$46</c:f>
              <c:numCache>
                <c:formatCode>General</c:formatCode>
                <c:ptCount val="6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</c:numCache>
            </c:numRef>
          </c:cat>
          <c:val>
            <c:numRef>
              <c:f>graphs!$L$47:$Q$47</c:f>
              <c:numCache>
                <c:formatCode>General</c:formatCode>
                <c:ptCount val="6"/>
                <c:pt idx="0">
                  <c:v>23</c:v>
                </c:pt>
                <c:pt idx="1">
                  <c:v>31</c:v>
                </c:pt>
                <c:pt idx="2">
                  <c:v>43</c:v>
                </c:pt>
                <c:pt idx="3">
                  <c:v>60</c:v>
                </c:pt>
                <c:pt idx="4">
                  <c:v>70</c:v>
                </c:pt>
                <c:pt idx="5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2F-F241-B5AF-1BC2682D82FA}"/>
            </c:ext>
          </c:extLst>
        </c:ser>
        <c:ser>
          <c:idx val="1"/>
          <c:order val="1"/>
          <c:tx>
            <c:strRef>
              <c:f>graphs!$K$48</c:f>
              <c:strCache>
                <c:ptCount val="1"/>
                <c:pt idx="0">
                  <c:v>Power Delivered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graphs!$L$46:$Q$46</c:f>
              <c:numCache>
                <c:formatCode>General</c:formatCode>
                <c:ptCount val="6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</c:numCache>
            </c:numRef>
          </c:cat>
          <c:val>
            <c:numRef>
              <c:f>graphs!$L$48:$Q$48</c:f>
              <c:numCache>
                <c:formatCode>General</c:formatCode>
                <c:ptCount val="6"/>
                <c:pt idx="0">
                  <c:v>19</c:v>
                </c:pt>
                <c:pt idx="1">
                  <c:v>21</c:v>
                </c:pt>
                <c:pt idx="2">
                  <c:v>23</c:v>
                </c:pt>
                <c:pt idx="3">
                  <c:v>27</c:v>
                </c:pt>
                <c:pt idx="4">
                  <c:v>30</c:v>
                </c:pt>
                <c:pt idx="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2F-F241-B5AF-1BC2682D8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5925647"/>
        <c:axId val="1824850159"/>
      </c:lineChart>
      <c:catAx>
        <c:axId val="130592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850159"/>
        <c:crosses val="autoZero"/>
        <c:auto val="1"/>
        <c:lblAlgn val="ctr"/>
        <c:lblOffset val="100"/>
        <c:tickMarkSkip val="1"/>
        <c:noMultiLvlLbl val="0"/>
      </c:catAx>
      <c:valAx>
        <c:axId val="1824850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925647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graphs!$F$66:$I$66</c:f>
              <c:strCache>
                <c:ptCount val="4"/>
                <c:pt idx="0">
                  <c:v>EQIX</c:v>
                </c:pt>
                <c:pt idx="1">
                  <c:v>DLR</c:v>
                </c:pt>
                <c:pt idx="2">
                  <c:v>IRM</c:v>
                </c:pt>
                <c:pt idx="3">
                  <c:v>AMT</c:v>
                </c:pt>
              </c:strCache>
            </c:strRef>
          </c:cat>
          <c:val>
            <c:numRef>
              <c:f>graphs!$F$67:$I$67</c:f>
              <c:numCache>
                <c:formatCode>General</c:formatCode>
                <c:ptCount val="4"/>
                <c:pt idx="0">
                  <c:v>478</c:v>
                </c:pt>
                <c:pt idx="1">
                  <c:v>216</c:v>
                </c:pt>
                <c:pt idx="2">
                  <c:v>16</c:v>
                </c:pt>
                <c:pt idx="3">
                  <c:v>37.4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3-FE49-BCD2-62F8B8F01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-27"/>
        <c:axId val="1509029199"/>
        <c:axId val="1528568079"/>
      </c:barChart>
      <c:catAx>
        <c:axId val="150902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568079"/>
        <c:crosses val="autoZero"/>
        <c:auto val="1"/>
        <c:lblAlgn val="ctr"/>
        <c:lblOffset val="100"/>
        <c:noMultiLvlLbl val="0"/>
      </c:catAx>
      <c:valAx>
        <c:axId val="15285680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09029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0">
                <a:solidFill>
                  <a:schemeClr val="bg1">
                    <a:lumMod val="65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087-D847-8C3A-7D4443E394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graphs!$K$68:$L$68</c:f>
              <c:strCache>
                <c:ptCount val="2"/>
                <c:pt idx="0">
                  <c:v>EQIX</c:v>
                </c:pt>
                <c:pt idx="1">
                  <c:v>DLR</c:v>
                </c:pt>
              </c:strCache>
            </c:strRef>
          </c:cat>
          <c:val>
            <c:numRef>
              <c:f>graphs!$K$69:$L$69</c:f>
              <c:numCache>
                <c:formatCode>General</c:formatCode>
                <c:ptCount val="2"/>
                <c:pt idx="0">
                  <c:v>10000</c:v>
                </c:pt>
                <c:pt idx="1">
                  <c:v>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87-D847-8C3A-7D4443E39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4"/>
        <c:overlap val="-27"/>
        <c:axId val="922598016"/>
        <c:axId val="877638416"/>
      </c:barChart>
      <c:catAx>
        <c:axId val="92259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638416"/>
        <c:crosses val="autoZero"/>
        <c:auto val="1"/>
        <c:lblAlgn val="ctr"/>
        <c:lblOffset val="100"/>
        <c:noMultiLvlLbl val="0"/>
      </c:catAx>
      <c:valAx>
        <c:axId val="8776384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2259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graphs!$F$88</c:f>
              <c:strCache>
                <c:ptCount val="1"/>
                <c:pt idx="0">
                  <c:v>capex/cabinet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graphs!$G$87:$Q$87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graphs!$G$88:$Q$88</c:f>
              <c:numCache>
                <c:formatCode>0.00</c:formatCode>
                <c:ptCount val="11"/>
                <c:pt idx="0">
                  <c:v>15.722251851851851</c:v>
                </c:pt>
                <c:pt idx="1">
                  <c:v>8.8190068965517252</c:v>
                </c:pt>
                <c:pt idx="2">
                  <c:v>41.78</c:v>
                </c:pt>
                <c:pt idx="3">
                  <c:v>14.233333333333334</c:v>
                </c:pt>
                <c:pt idx="4">
                  <c:v>31.640449438202246</c:v>
                </c:pt>
                <c:pt idx="5">
                  <c:v>17.358609473470217</c:v>
                </c:pt>
                <c:pt idx="6">
                  <c:v>30.997299380774034</c:v>
                </c:pt>
                <c:pt idx="7">
                  <c:v>27.351579796263</c:v>
                </c:pt>
                <c:pt idx="8">
                  <c:v>32.222922232756744</c:v>
                </c:pt>
                <c:pt idx="9">
                  <c:v>32.026162288683309</c:v>
                </c:pt>
                <c:pt idx="10">
                  <c:v>32.353351696702177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5-A448-83EB-7C2439318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5355407"/>
        <c:axId val="1795375183"/>
      </c:lineChart>
      <c:catAx>
        <c:axId val="179535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75183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795375183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355407"/>
        <c:crosses val="autoZero"/>
        <c:crossBetween val="between"/>
        <c:majorUnit val="1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graphs!$J$98</c:f>
              <c:strCache>
                <c:ptCount val="1"/>
                <c:pt idx="0">
                  <c:v>Self-operated hyperscaler data centers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graphs!$K$97:$L$97</c:f>
              <c:numCache>
                <c:formatCode>General</c:formatCode>
                <c:ptCount val="2"/>
                <c:pt idx="0">
                  <c:v>2024</c:v>
                </c:pt>
                <c:pt idx="1">
                  <c:v>2029</c:v>
                </c:pt>
              </c:numCache>
            </c:numRef>
          </c:cat>
          <c:val>
            <c:numRef>
              <c:f>graphs!$K$98:$L$98</c:f>
              <c:numCache>
                <c:formatCode>0%</c:formatCode>
                <c:ptCount val="2"/>
                <c:pt idx="0">
                  <c:v>0.21</c:v>
                </c:pt>
                <c:pt idx="1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D3-7A48-8CD7-177FAE29B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2"/>
        <c:overlap val="-27"/>
        <c:axId val="932505632"/>
        <c:axId val="976634992"/>
      </c:barChart>
      <c:catAx>
        <c:axId val="93250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634992"/>
        <c:crosses val="autoZero"/>
        <c:auto val="1"/>
        <c:lblAlgn val="ctr"/>
        <c:lblOffset val="100"/>
        <c:noMultiLvlLbl val="0"/>
      </c:catAx>
      <c:valAx>
        <c:axId val="97663499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93250563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graphs!$F$92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graphs!$G$91:$Q$91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graphs!$G$92:$Q$92</c:f>
              <c:numCache>
                <c:formatCode>General</c:formatCode>
                <c:ptCount val="11"/>
                <c:pt idx="0">
                  <c:v>110.9</c:v>
                </c:pt>
                <c:pt idx="1">
                  <c:v>119.4</c:v>
                </c:pt>
                <c:pt idx="2">
                  <c:v>136</c:v>
                </c:pt>
                <c:pt idx="3">
                  <c:v>134.9</c:v>
                </c:pt>
                <c:pt idx="4">
                  <c:v>145.4</c:v>
                </c:pt>
                <c:pt idx="5">
                  <c:v>144.1</c:v>
                </c:pt>
                <c:pt idx="6">
                  <c:v>155.85</c:v>
                </c:pt>
                <c:pt idx="7">
                  <c:v>160.81299999999999</c:v>
                </c:pt>
                <c:pt idx="8">
                  <c:v>167.291</c:v>
                </c:pt>
                <c:pt idx="9">
                  <c:v>172.76400000000001</c:v>
                </c:pt>
                <c:pt idx="10">
                  <c:v>179.93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C4-1841-BAE7-465540573FEB}"/>
            </c:ext>
          </c:extLst>
        </c:ser>
        <c:ser>
          <c:idx val="1"/>
          <c:order val="1"/>
          <c:tx>
            <c:strRef>
              <c:f>graphs!$F$93</c:f>
              <c:strCache>
                <c:ptCount val="1"/>
                <c:pt idx="0">
                  <c:v>EMEA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graphs!$G$91:$Q$91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graphs!$G$93:$Q$93</c:f>
              <c:numCache>
                <c:formatCode>General</c:formatCode>
                <c:ptCount val="11"/>
                <c:pt idx="0">
                  <c:v>120.3</c:v>
                </c:pt>
                <c:pt idx="1">
                  <c:v>125</c:v>
                </c:pt>
                <c:pt idx="2">
                  <c:v>128.80000000000001</c:v>
                </c:pt>
                <c:pt idx="3">
                  <c:v>132</c:v>
                </c:pt>
                <c:pt idx="4">
                  <c:v>136.19999999999999</c:v>
                </c:pt>
                <c:pt idx="5">
                  <c:v>138.19999999999999</c:v>
                </c:pt>
                <c:pt idx="6">
                  <c:v>141.27600000000001</c:v>
                </c:pt>
                <c:pt idx="7">
                  <c:v>144.39500000000001</c:v>
                </c:pt>
                <c:pt idx="8">
                  <c:v>147.494</c:v>
                </c:pt>
                <c:pt idx="9">
                  <c:v>150.31800000000001</c:v>
                </c:pt>
                <c:pt idx="10">
                  <c:v>153.34800000000001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C4-1841-BAE7-465540573FEB}"/>
            </c:ext>
          </c:extLst>
        </c:ser>
        <c:ser>
          <c:idx val="2"/>
          <c:order val="2"/>
          <c:tx>
            <c:strRef>
              <c:f>graphs!$F$94</c:f>
              <c:strCache>
                <c:ptCount val="1"/>
                <c:pt idx="0">
                  <c:v>APAC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graphs!$G$91:$Q$91</c:f>
              <c:numCache>
                <c:formatCode>General</c:formatCode>
                <c:ptCount val="1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</c:numCache>
            </c:numRef>
          </c:cat>
          <c:val>
            <c:numRef>
              <c:f>graphs!$G$94:$Q$94</c:f>
              <c:numCache>
                <c:formatCode>General</c:formatCode>
                <c:ptCount val="11"/>
                <c:pt idx="0">
                  <c:v>65.8</c:v>
                </c:pt>
                <c:pt idx="1">
                  <c:v>66.099999999999994</c:v>
                </c:pt>
                <c:pt idx="2">
                  <c:v>74.7</c:v>
                </c:pt>
                <c:pt idx="3">
                  <c:v>77.599999999999994</c:v>
                </c:pt>
                <c:pt idx="4">
                  <c:v>80.900000000000006</c:v>
                </c:pt>
                <c:pt idx="5">
                  <c:v>89.1</c:v>
                </c:pt>
                <c:pt idx="6">
                  <c:v>93.95</c:v>
                </c:pt>
                <c:pt idx="7">
                  <c:v>98.763000000000005</c:v>
                </c:pt>
                <c:pt idx="8">
                  <c:v>104.054</c:v>
                </c:pt>
                <c:pt idx="9">
                  <c:v>109.843</c:v>
                </c:pt>
                <c:pt idx="10">
                  <c:v>115.029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C4-1841-BAE7-465540573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1397776"/>
        <c:axId val="908757984"/>
      </c:lineChart>
      <c:catAx>
        <c:axId val="98139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757984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908757984"/>
        <c:scaling>
          <c:orientation val="minMax"/>
          <c:max val="200"/>
          <c:min val="6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397776"/>
        <c:crosses val="autoZero"/>
        <c:crossBetween val="between"/>
        <c:majorUnit val="4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graphs!$O$54</c:f>
              <c:strCache>
                <c:ptCount val="1"/>
                <c:pt idx="0">
                  <c:v>Energy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0"/>
                  <c:y val="7.86686463274940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95B-4C3C-B29A-64F0DDA14E6A}"/>
                </c:ext>
              </c:extLst>
            </c:dLbl>
            <c:dLbl>
              <c:idx val="2"/>
              <c:layout>
                <c:manualLayout>
                  <c:x val="-0.11483253588516752"/>
                  <c:y val="-7.8668646327494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95B-4C3C-B29A-64F0DDA14E6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graphs!$P$53:$T$53</c:f>
              <c:numCache>
                <c:formatCode>General</c:formatCod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numCache>
            </c:numRef>
          </c:cat>
          <c:val>
            <c:numRef>
              <c:f>graphs!$P$54:$T$54</c:f>
              <c:numCache>
                <c:formatCode>0%</c:formatCode>
                <c:ptCount val="5"/>
                <c:pt idx="0">
                  <c:v>0.9</c:v>
                </c:pt>
                <c:pt idx="1">
                  <c:v>0.95</c:v>
                </c:pt>
                <c:pt idx="2">
                  <c:v>0.96</c:v>
                </c:pt>
                <c:pt idx="3">
                  <c:v>0.96</c:v>
                </c:pt>
                <c:pt idx="4">
                  <c:v>0.97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5B-4C3C-B29A-64F0DDA14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691279"/>
        <c:axId val="327985615"/>
      </c:lineChart>
      <c:catAx>
        <c:axId val="47869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85615"/>
        <c:crosses val="autoZero"/>
        <c:auto val="1"/>
        <c:lblAlgn val="ctr"/>
        <c:lblOffset val="100"/>
        <c:noMultiLvlLbl val="0"/>
      </c:catAx>
      <c:valAx>
        <c:axId val="327985615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91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graphs!$O$71</c:f>
              <c:strCache>
                <c:ptCount val="1"/>
                <c:pt idx="0">
                  <c:v>Value ($B)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graphs!$P$70:$R$70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graphs!$P$71:$R$71</c:f>
              <c:numCache>
                <c:formatCode>General</c:formatCode>
                <c:ptCount val="3"/>
                <c:pt idx="0">
                  <c:v>1.2</c:v>
                </c:pt>
                <c:pt idx="1">
                  <c:v>4.9000000000000004</c:v>
                </c:pt>
                <c:pt idx="2">
                  <c:v>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C4-44AC-8C70-E8EF18B3B8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7"/>
        <c:overlap val="-27"/>
        <c:axId val="830663327"/>
        <c:axId val="830663807"/>
      </c:barChart>
      <c:catAx>
        <c:axId val="83066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663807"/>
        <c:crosses val="autoZero"/>
        <c:auto val="1"/>
        <c:lblAlgn val="ctr"/>
        <c:lblOffset val="100"/>
        <c:noMultiLvlLbl val="0"/>
      </c:catAx>
      <c:valAx>
        <c:axId val="8306638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3066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877896821319484"/>
          <c:y val="3.2960558928029189E-2"/>
          <c:w val="0.70195643442278399"/>
          <c:h val="0.81695062552763775"/>
        </c:manualLayout>
      </c:layout>
      <c:lineChart>
        <c:grouping val="standard"/>
        <c:varyColors val="0"/>
        <c:ser>
          <c:idx val="0"/>
          <c:order val="0"/>
          <c:tx>
            <c:strRef>
              <c:f>graphs!$N$100</c:f>
              <c:strCache>
                <c:ptCount val="1"/>
                <c:pt idx="0">
                  <c:v>Scope 1/2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graphs!$O$97:$R$97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graphs!$O$100:$R$100</c:f>
              <c:numCache>
                <c:formatCode>General</c:formatCode>
                <c:ptCount val="4"/>
                <c:pt idx="0">
                  <c:v>2425700</c:v>
                </c:pt>
                <c:pt idx="1">
                  <c:v>2663000</c:v>
                </c:pt>
                <c:pt idx="2">
                  <c:v>2619400</c:v>
                </c:pt>
                <c:pt idx="3">
                  <c:v>2313700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B-4B35-8E9D-6B6D5ADC5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3661999"/>
        <c:axId val="1093658639"/>
      </c:lineChart>
      <c:lineChart>
        <c:grouping val="standard"/>
        <c:varyColors val="0"/>
        <c:ser>
          <c:idx val="1"/>
          <c:order val="1"/>
          <c:tx>
            <c:strRef>
              <c:f>graphs!$N$101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graphs!$O$97:$R$97</c:f>
              <c:numCache>
                <c:formatCode>General</c:formatCod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numCache>
            </c:numRef>
          </c:cat>
          <c:val>
            <c:numRef>
              <c:f>graphs!$O$101:$R$101</c:f>
              <c:numCache>
                <c:formatCode>0.00</c:formatCode>
                <c:ptCount val="4"/>
                <c:pt idx="0">
                  <c:v>5562.1399999999994</c:v>
                </c:pt>
                <c:pt idx="1">
                  <c:v>5998.545000000001</c:v>
                </c:pt>
                <c:pt idx="2">
                  <c:v>6635.5370000000003</c:v>
                </c:pt>
                <c:pt idx="3">
                  <c:v>7263.1050000000005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B-4B35-8E9D-6B6D5ADC5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8033519"/>
        <c:axId val="828022479"/>
      </c:lineChart>
      <c:catAx>
        <c:axId val="10936619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93658639"/>
        <c:crosses val="autoZero"/>
        <c:auto val="1"/>
        <c:lblAlgn val="ctr"/>
        <c:lblOffset val="100"/>
        <c:noMultiLvlLbl val="0"/>
      </c:catAx>
      <c:valAx>
        <c:axId val="1093658639"/>
        <c:scaling>
          <c:orientation val="minMax"/>
          <c:min val="22000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661999"/>
        <c:crosses val="autoZero"/>
        <c:crossBetween val="between"/>
      </c:valAx>
      <c:valAx>
        <c:axId val="828022479"/>
        <c:scaling>
          <c:orientation val="minMax"/>
          <c:min val="5000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033519"/>
        <c:crosses val="max"/>
        <c:crossBetween val="between"/>
      </c:valAx>
      <c:catAx>
        <c:axId val="828033519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828022479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graphs!$N$105</c:f>
              <c:strCache>
                <c:ptCount val="1"/>
                <c:pt idx="0">
                  <c:v>Colocation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graphs!$O$104:$P$104</c:f>
              <c:numCache>
                <c:formatCode>General</c:formatCode>
                <c:ptCount val="2"/>
                <c:pt idx="0">
                  <c:v>2024</c:v>
                </c:pt>
                <c:pt idx="1">
                  <c:v>2034</c:v>
                </c:pt>
              </c:numCache>
            </c:numRef>
          </c:cat>
          <c:val>
            <c:numRef>
              <c:f>graphs!$O$105:$P$105</c:f>
              <c:numCache>
                <c:formatCode>0.00</c:formatCode>
                <c:ptCount val="2"/>
                <c:pt idx="0">
                  <c:v>6058</c:v>
                </c:pt>
                <c:pt idx="1">
                  <c:v>14865.920903977774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C-4057-88DB-CDC19C4C9C40}"/>
            </c:ext>
          </c:extLst>
        </c:ser>
        <c:ser>
          <c:idx val="1"/>
          <c:order val="1"/>
          <c:tx>
            <c:strRef>
              <c:f>graphs!$N$106</c:f>
              <c:strCache>
                <c:ptCount val="1"/>
                <c:pt idx="0">
                  <c:v>Intercon.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graphs!$O$104:$P$104</c:f>
              <c:numCache>
                <c:formatCode>General</c:formatCode>
                <c:ptCount val="2"/>
                <c:pt idx="0">
                  <c:v>2024</c:v>
                </c:pt>
                <c:pt idx="1">
                  <c:v>2034</c:v>
                </c:pt>
              </c:numCache>
            </c:numRef>
          </c:cat>
          <c:val>
            <c:numRef>
              <c:f>graphs!$O$106:$P$106</c:f>
              <c:numCache>
                <c:formatCode>0.00</c:formatCode>
                <c:ptCount val="2"/>
                <c:pt idx="0">
                  <c:v>1519</c:v>
                </c:pt>
                <c:pt idx="1">
                  <c:v>5827.0117138970163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4C-4057-88DB-CDC19C4C9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3904959"/>
        <c:axId val="1083899679"/>
      </c:barChart>
      <c:catAx>
        <c:axId val="108390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899679"/>
        <c:crosses val="autoZero"/>
        <c:auto val="1"/>
        <c:lblAlgn val="ctr"/>
        <c:lblOffset val="100"/>
        <c:noMultiLvlLbl val="0"/>
      </c:catAx>
      <c:valAx>
        <c:axId val="1083899679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904959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7777777777777776E-2"/>
          <c:y val="0.17171296296296298"/>
          <c:w val="0.93888888888888888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graphs!$F$117</c:f>
              <c:strCache>
                <c:ptCount val="1"/>
                <c:pt idx="0">
                  <c:v>Cabinet 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graphs!$G$116:$L$116</c:f>
              <c:numCache>
                <c:formatCode>General</c:formatCode>
                <c:ptCount val="6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</c:numCache>
            </c:numRef>
          </c:cat>
          <c:val>
            <c:numRef>
              <c:f>graphs!$G$117:$L$117</c:f>
              <c:numCache>
                <c:formatCode>General</c:formatCode>
                <c:ptCount val="6"/>
                <c:pt idx="0">
                  <c:v>144100</c:v>
                </c:pt>
                <c:pt idx="1">
                  <c:v>155850</c:v>
                </c:pt>
                <c:pt idx="2">
                  <c:v>160813</c:v>
                </c:pt>
                <c:pt idx="3">
                  <c:v>167291</c:v>
                </c:pt>
                <c:pt idx="4">
                  <c:v>172764</c:v>
                </c:pt>
                <c:pt idx="5">
                  <c:v>179930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1-4E51-B6AA-4ED9385F9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7"/>
        <c:overlap val="-27"/>
        <c:axId val="807862127"/>
        <c:axId val="807865487"/>
      </c:barChart>
      <c:lineChart>
        <c:grouping val="standard"/>
        <c:varyColors val="0"/>
        <c:ser>
          <c:idx val="1"/>
          <c:order val="1"/>
          <c:tx>
            <c:strRef>
              <c:f>graphs!$F$118</c:f>
              <c:strCache>
                <c:ptCount val="1"/>
                <c:pt idx="0">
                  <c:v>R/Cabinet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graphs!$G$116:$L$116</c:f>
              <c:numCache>
                <c:formatCode>General</c:formatCode>
                <c:ptCount val="6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</c:numCache>
            </c:numRef>
          </c:cat>
          <c:val>
            <c:numRef>
              <c:f>graphs!$G$118:$L$118</c:f>
              <c:numCache>
                <c:formatCode>General</c:formatCode>
                <c:ptCount val="6"/>
                <c:pt idx="0">
                  <c:v>20793.431774340806</c:v>
                </c:pt>
                <c:pt idx="1">
                  <c:v>10568.668093073014</c:v>
                </c:pt>
                <c:pt idx="2">
                  <c:v>21455.453095747529</c:v>
                </c:pt>
                <c:pt idx="3">
                  <c:v>22105.574780001774</c:v>
                </c:pt>
                <c:pt idx="4">
                  <c:v>23003.149759424716</c:v>
                </c:pt>
                <c:pt idx="5">
                  <c:v>24176.54158111077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E1-4E51-B6AA-4ED9385F9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1806511"/>
        <c:axId val="461806991"/>
      </c:lineChart>
      <c:catAx>
        <c:axId val="80786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865487"/>
        <c:crosses val="autoZero"/>
        <c:auto val="1"/>
        <c:lblAlgn val="ctr"/>
        <c:lblOffset val="100"/>
        <c:noMultiLvlLbl val="0"/>
      </c:catAx>
      <c:valAx>
        <c:axId val="807865487"/>
        <c:scaling>
          <c:orientation val="minMax"/>
          <c:max val="250000"/>
          <c:min val="125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862127"/>
        <c:crosses val="autoZero"/>
        <c:crossBetween val="between"/>
      </c:valAx>
      <c:valAx>
        <c:axId val="46180699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06511"/>
        <c:crosses val="max"/>
        <c:crossBetween val="between"/>
      </c:valAx>
      <c:catAx>
        <c:axId val="46180651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180699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graphs!$E$134</c:f>
              <c:strCache>
                <c:ptCount val="1"/>
                <c:pt idx="0">
                  <c:v>AFFO/S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graphs!$F$133:$J$133</c:f>
              <c:numCache>
                <c:formatCode>General</c:formatCod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numCache>
            </c:numRef>
          </c:cat>
          <c:val>
            <c:numRef>
              <c:f>graphs!$F$134:$J$134</c:f>
              <c:numCache>
                <c:formatCode>General</c:formatCode>
                <c:ptCount val="5"/>
                <c:pt idx="0">
                  <c:v>22.377836843181356</c:v>
                </c:pt>
                <c:pt idx="1">
                  <c:v>21.887139644244531</c:v>
                </c:pt>
                <c:pt idx="2">
                  <c:v>27.530157432017994</c:v>
                </c:pt>
                <c:pt idx="3">
                  <c:v>30.729912083418526</c:v>
                </c:pt>
                <c:pt idx="4">
                  <c:v>34.318135350644042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AC-4539-A07A-E576FB11B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8045967"/>
        <c:axId val="918046447"/>
      </c:lineChart>
      <c:lineChart>
        <c:grouping val="standard"/>
        <c:varyColors val="0"/>
        <c:ser>
          <c:idx val="1"/>
          <c:order val="1"/>
          <c:tx>
            <c:strRef>
              <c:f>graphs!$E$135</c:f>
              <c:strCache>
                <c:ptCount val="1"/>
                <c:pt idx="0">
                  <c:v>D/EBITDA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graphs!$F$133:$J$133</c:f>
              <c:numCache>
                <c:formatCode>General</c:formatCode>
                <c:ptCount val="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</c:numCache>
            </c:numRef>
          </c:cat>
          <c:val>
            <c:numRef>
              <c:f>graphs!$F$135:$J$135</c:f>
              <c:numCache>
                <c:formatCode>General</c:formatCode>
                <c:ptCount val="5"/>
                <c:pt idx="0">
                  <c:v>4.2203668296657888</c:v>
                </c:pt>
                <c:pt idx="1">
                  <c:v>4.1758591760750692</c:v>
                </c:pt>
                <c:pt idx="2">
                  <c:v>4.1934894770408171</c:v>
                </c:pt>
                <c:pt idx="3">
                  <c:v>3.9850874677373098</c:v>
                </c:pt>
                <c:pt idx="4">
                  <c:v>4.011417432470064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AC-4539-A07A-E576FB11B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989935"/>
        <c:axId val="327989455"/>
      </c:lineChart>
      <c:catAx>
        <c:axId val="91804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046447"/>
        <c:crosses val="autoZero"/>
        <c:auto val="1"/>
        <c:lblAlgn val="ctr"/>
        <c:lblOffset val="100"/>
        <c:noMultiLvlLbl val="0"/>
      </c:catAx>
      <c:valAx>
        <c:axId val="918046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045967"/>
        <c:crosses val="autoZero"/>
        <c:crossBetween val="between"/>
      </c:valAx>
      <c:valAx>
        <c:axId val="32798945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989935"/>
        <c:crosses val="max"/>
        <c:crossBetween val="between"/>
      </c:valAx>
      <c:catAx>
        <c:axId val="3279899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79894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883289811606762"/>
          <c:y val="0.86816804157067151"/>
          <c:w val="0.57891829825566765"/>
          <c:h val="7.37337223225266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graphs!$E$138:$E$139</c:f>
              <c:strCache>
                <c:ptCount val="2"/>
                <c:pt idx="0">
                  <c:v>Actual</c:v>
                </c:pt>
                <c:pt idx="1">
                  <c:v>Forecasted</c:v>
                </c:pt>
              </c:strCache>
            </c:strRef>
          </c:cat>
          <c:val>
            <c:numRef>
              <c:f>graphs!$F$138:$F$139</c:f>
              <c:numCache>
                <c:formatCode>General</c:formatCode>
                <c:ptCount val="2"/>
                <c:pt idx="0">
                  <c:v>9.91</c:v>
                </c:pt>
                <c:pt idx="1">
                  <c:v>8.08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1-4687-BCA2-A29B58643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1"/>
        <c:overlap val="-27"/>
        <c:axId val="461808431"/>
        <c:axId val="461809391"/>
      </c:barChart>
      <c:catAx>
        <c:axId val="46180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809391"/>
        <c:crosses val="autoZero"/>
        <c:auto val="1"/>
        <c:lblAlgn val="ctr"/>
        <c:lblOffset val="100"/>
        <c:noMultiLvlLbl val="0"/>
      </c:catAx>
      <c:valAx>
        <c:axId val="46180939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61808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30171351668973"/>
          <c:y val="2.2493691360872755E-2"/>
          <c:w val="0.76933511192827497"/>
          <c:h val="0.83897350836495221"/>
        </c:manualLayout>
      </c:layout>
      <c:lineChart>
        <c:grouping val="standard"/>
        <c:varyColors val="0"/>
        <c:ser>
          <c:idx val="0"/>
          <c:order val="0"/>
          <c:tx>
            <c:strRef>
              <c:f>graphs!$D$146</c:f>
              <c:strCache>
                <c:ptCount val="1"/>
                <c:pt idx="0">
                  <c:v>Nonrecurring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177-4D00-82ED-E0AA8A13E558}"/>
                </c:ext>
              </c:extLst>
            </c:dLbl>
            <c:dLbl>
              <c:idx val="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77-4D00-82ED-E0AA8A13E558}"/>
                </c:ext>
              </c:extLst>
            </c:dLbl>
            <c:dLbl>
              <c:idx val="2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77-4D00-82ED-E0AA8A13E558}"/>
                </c:ext>
              </c:extLst>
            </c:dLbl>
            <c:dLbl>
              <c:idx val="3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77-4D00-82ED-E0AA8A13E558}"/>
                </c:ext>
              </c:extLst>
            </c:dLbl>
            <c:dLbl>
              <c:idx val="5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177-4D00-82ED-E0AA8A13E558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graphs!$E$145:$J$145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graphs!$E$146:$J$146</c:f>
              <c:numCache>
                <c:formatCode>0.00</c:formatCode>
                <c:ptCount val="6"/>
                <c:pt idx="0">
                  <c:v>2122.5039999999999</c:v>
                </c:pt>
                <c:pt idx="1">
                  <c:v>2557.5120000000002</c:v>
                </c:pt>
                <c:pt idx="2">
                  <c:v>2089</c:v>
                </c:pt>
                <c:pt idx="3">
                  <c:v>2562</c:v>
                </c:pt>
                <c:pt idx="4">
                  <c:v>2816</c:v>
                </c:pt>
                <c:pt idx="5">
                  <c:v>1707.74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7-4D00-82ED-E0AA8A13E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012895"/>
        <c:axId val="1088013375"/>
      </c:lineChart>
      <c:catAx>
        <c:axId val="1088012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013375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088013375"/>
        <c:scaling>
          <c:orientation val="minMax"/>
          <c:min val="0.2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012895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924794907281531E-2"/>
          <c:y val="0.18097222222222226"/>
          <c:w val="0.88576545120398065"/>
          <c:h val="0.58139654418197728"/>
        </c:manualLayout>
      </c:layout>
      <c:lineChart>
        <c:grouping val="standard"/>
        <c:varyColors val="0"/>
        <c:ser>
          <c:idx val="0"/>
          <c:order val="0"/>
          <c:tx>
            <c:strRef>
              <c:f>graphs!$D$150</c:f>
              <c:strCache>
                <c:ptCount val="1"/>
                <c:pt idx="0">
                  <c:v>AFFO/S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AC-42EB-BCB8-8DC7AB5562B0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DAC-42EB-BCB8-8DC7AB5562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graphs!$E$149:$S$149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graphs!$E$150:$S$150</c:f>
              <c:numCache>
                <c:formatCode>0.00</c:formatCode>
                <c:ptCount val="15"/>
                <c:pt idx="0">
                  <c:v>22.377836843181356</c:v>
                </c:pt>
                <c:pt idx="1">
                  <c:v>21.887139644244531</c:v>
                </c:pt>
                <c:pt idx="2">
                  <c:v>27.530157432017994</c:v>
                </c:pt>
                <c:pt idx="3">
                  <c:v>30.729912083418526</c:v>
                </c:pt>
                <c:pt idx="4">
                  <c:v>34.318135350644042</c:v>
                </c:pt>
                <c:pt idx="5">
                  <c:v>38.792443411574801</c:v>
                </c:pt>
                <c:pt idx="6">
                  <c:v>39.264581420763136</c:v>
                </c:pt>
                <c:pt idx="7">
                  <c:v>42.606103202974417</c:v>
                </c:pt>
                <c:pt idx="8">
                  <c:v>46.398357568979264</c:v>
                </c:pt>
                <c:pt idx="9">
                  <c:v>51.19354000467326</c:v>
                </c:pt>
                <c:pt idx="10">
                  <c:v>57.357914427590245</c:v>
                </c:pt>
                <c:pt idx="11">
                  <c:v>64.660451678763877</c:v>
                </c:pt>
                <c:pt idx="12">
                  <c:v>73.623554149692851</c:v>
                </c:pt>
                <c:pt idx="13">
                  <c:v>84.35620459597601</c:v>
                </c:pt>
                <c:pt idx="14">
                  <c:v>97.756217392385551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C-42EB-BCB8-8DC7AB556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349471"/>
        <c:axId val="1114360511"/>
      </c:lineChart>
      <c:lineChart>
        <c:grouping val="standard"/>
        <c:varyColors val="0"/>
        <c:ser>
          <c:idx val="1"/>
          <c:order val="1"/>
          <c:tx>
            <c:strRef>
              <c:f>graphs!$D$151</c:f>
              <c:strCache>
                <c:ptCount val="1"/>
                <c:pt idx="0">
                  <c:v>NOI Margin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DAC-42EB-BCB8-8DC7AB5562B0}"/>
                </c:ext>
              </c:extLst>
            </c:dLbl>
            <c:dLbl>
              <c:idx val="1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AC-42EB-BCB8-8DC7AB5562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graphs!$E$149:$S$149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graphs!$E$151:$S$151</c:f>
              <c:numCache>
                <c:formatCode>0.00</c:formatCode>
                <c:ptCount val="15"/>
                <c:pt idx="0">
                  <c:v>0.74075946750420296</c:v>
                </c:pt>
                <c:pt idx="1">
                  <c:v>0.75015707093487682</c:v>
                </c:pt>
                <c:pt idx="2">
                  <c:v>0.75010326311441555</c:v>
                </c:pt>
                <c:pt idx="3">
                  <c:v>0.73326819736199311</c:v>
                </c:pt>
                <c:pt idx="4">
                  <c:v>0.74805669867398261</c:v>
                </c:pt>
                <c:pt idx="5">
                  <c:v>0.71290459058468769</c:v>
                </c:pt>
                <c:pt idx="6">
                  <c:v>0.74446893951789417</c:v>
                </c:pt>
                <c:pt idx="7">
                  <c:v>0.74446893951789417</c:v>
                </c:pt>
                <c:pt idx="8">
                  <c:v>0.74446893951789417</c:v>
                </c:pt>
                <c:pt idx="9">
                  <c:v>0.74446893951789417</c:v>
                </c:pt>
                <c:pt idx="10">
                  <c:v>0.74446893951789428</c:v>
                </c:pt>
                <c:pt idx="11">
                  <c:v>0.74446893951789428</c:v>
                </c:pt>
                <c:pt idx="12">
                  <c:v>0.74446893951789428</c:v>
                </c:pt>
                <c:pt idx="13">
                  <c:v>0.74446893951789428</c:v>
                </c:pt>
                <c:pt idx="14">
                  <c:v>0.74446893951789417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C-42EB-BCB8-8DC7AB556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357631"/>
        <c:axId val="1114354751"/>
      </c:lineChart>
      <c:catAx>
        <c:axId val="111434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6051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114360511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49471"/>
        <c:crosses val="autoZero"/>
        <c:crossBetween val="between"/>
      </c:valAx>
      <c:valAx>
        <c:axId val="1114354751"/>
        <c:scaling>
          <c:orientation val="minMax"/>
          <c:max val="2"/>
          <c:min val="0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4357631"/>
        <c:crosses val="max"/>
        <c:crossBetween val="between"/>
      </c:valAx>
      <c:catAx>
        <c:axId val="11143576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43547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graphs!$D$155</c:f>
              <c:strCache>
                <c:ptCount val="1"/>
                <c:pt idx="0">
                  <c:v>Capex spend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graphs!$E$154:$S$154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graphs!$E$155:$S$155</c:f>
              <c:numCache>
                <c:formatCode>0.00</c:formatCode>
                <c:ptCount val="15"/>
                <c:pt idx="0">
                  <c:v>1378.7249999999999</c:v>
                </c:pt>
                <c:pt idx="1">
                  <c:v>2096.174</c:v>
                </c:pt>
                <c:pt idx="2">
                  <c:v>2079.5210000000002</c:v>
                </c:pt>
                <c:pt idx="3">
                  <c:v>2282.5039999999999</c:v>
                </c:pt>
                <c:pt idx="4">
                  <c:v>2751.5120000000002</c:v>
                </c:pt>
                <c:pt idx="5">
                  <c:v>2278</c:v>
                </c:pt>
                <c:pt idx="6">
                  <c:v>2781</c:v>
                </c:pt>
                <c:pt idx="7">
                  <c:v>3066</c:v>
                </c:pt>
                <c:pt idx="8">
                  <c:v>1790.8953576825354</c:v>
                </c:pt>
                <c:pt idx="9">
                  <c:v>4284.8150107752272</c:v>
                </c:pt>
                <c:pt idx="10">
                  <c:v>4373.8569748431837</c:v>
                </c:pt>
                <c:pt idx="11">
                  <c:v>4877.3804297536717</c:v>
                </c:pt>
                <c:pt idx="12">
                  <c:v>5302.9843597888312</c:v>
                </c:pt>
                <c:pt idx="13">
                  <c:v>5395.5514377910049</c:v>
                </c:pt>
                <c:pt idx="14">
                  <c:v>5704.3582341641004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53-456A-9141-B006740F2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6694320"/>
        <c:axId val="1966694800"/>
      </c:lineChart>
      <c:lineChart>
        <c:grouping val="standard"/>
        <c:varyColors val="0"/>
        <c:ser>
          <c:idx val="1"/>
          <c:order val="1"/>
          <c:tx>
            <c:strRef>
              <c:f>graphs!$D$156</c:f>
              <c:strCache>
                <c:ptCount val="1"/>
                <c:pt idx="0">
                  <c:v>AFFO/share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graphs!$E$154:$S$154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graphs!$E$156:$S$156</c:f>
              <c:numCache>
                <c:formatCode>0.00</c:formatCode>
                <c:ptCount val="15"/>
                <c:pt idx="0">
                  <c:v>22.377836843181356</c:v>
                </c:pt>
                <c:pt idx="1">
                  <c:v>21.887139644244531</c:v>
                </c:pt>
                <c:pt idx="2">
                  <c:v>27.530157432017994</c:v>
                </c:pt>
                <c:pt idx="3">
                  <c:v>30.729912083418526</c:v>
                </c:pt>
                <c:pt idx="4">
                  <c:v>34.318135350644042</c:v>
                </c:pt>
                <c:pt idx="5">
                  <c:v>38.792443411574801</c:v>
                </c:pt>
                <c:pt idx="6">
                  <c:v>39.264581420763136</c:v>
                </c:pt>
                <c:pt idx="7">
                  <c:v>42.606103202974417</c:v>
                </c:pt>
                <c:pt idx="8">
                  <c:v>46.398357568979264</c:v>
                </c:pt>
                <c:pt idx="9">
                  <c:v>51.19354000467326</c:v>
                </c:pt>
                <c:pt idx="10">
                  <c:v>57.357914427590245</c:v>
                </c:pt>
                <c:pt idx="11">
                  <c:v>64.660451678763877</c:v>
                </c:pt>
                <c:pt idx="12">
                  <c:v>73.623554149692851</c:v>
                </c:pt>
                <c:pt idx="13">
                  <c:v>84.35620459597601</c:v>
                </c:pt>
                <c:pt idx="14">
                  <c:v>97.756217392385551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53-456A-9141-B006740F2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72431"/>
        <c:axId val="10575311"/>
      </c:lineChart>
      <c:catAx>
        <c:axId val="196669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94800"/>
        <c:crosses val="autoZero"/>
        <c:auto val="1"/>
        <c:lblAlgn val="ctr"/>
        <c:lblOffset val="100"/>
        <c:tickLblSkip val="4"/>
        <c:noMultiLvlLbl val="0"/>
      </c:catAx>
      <c:valAx>
        <c:axId val="1966694800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94320"/>
        <c:crosses val="autoZero"/>
        <c:crossBetween val="between"/>
      </c:valAx>
      <c:valAx>
        <c:axId val="10575311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2431"/>
        <c:crosses val="max"/>
        <c:crossBetween val="between"/>
      </c:valAx>
      <c:catAx>
        <c:axId val="1057243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7531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graphs!$D$161</c:f>
              <c:strCache>
                <c:ptCount val="1"/>
                <c:pt idx="0">
                  <c:v>Debt/EBITDA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graphs!$E$160:$S$160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graphs!$E$161:$S$161</c:f>
              <c:numCache>
                <c:formatCode>0.00</c:formatCode>
                <c:ptCount val="15"/>
                <c:pt idx="0">
                  <c:v>4.2203668296657888</c:v>
                </c:pt>
                <c:pt idx="1">
                  <c:v>4.1758591760750692</c:v>
                </c:pt>
                <c:pt idx="2">
                  <c:v>4.1934894770408171</c:v>
                </c:pt>
                <c:pt idx="3">
                  <c:v>3.9850874677373098</c:v>
                </c:pt>
                <c:pt idx="4">
                  <c:v>4.011417432470064</c:v>
                </c:pt>
                <c:pt idx="5">
                  <c:v>3.8001869298997288</c:v>
                </c:pt>
                <c:pt idx="6">
                  <c:v>2.8115538398615842</c:v>
                </c:pt>
                <c:pt idx="7">
                  <c:v>3.0452378267140099</c:v>
                </c:pt>
                <c:pt idx="8">
                  <c:v>3.2261737526253671</c:v>
                </c:pt>
                <c:pt idx="9">
                  <c:v>3.3807822243287733</c:v>
                </c:pt>
                <c:pt idx="10">
                  <c:v>3.4210346785410732</c:v>
                </c:pt>
                <c:pt idx="11">
                  <c:v>3.5491354861500786</c:v>
                </c:pt>
                <c:pt idx="12">
                  <c:v>3.2582720391747158</c:v>
                </c:pt>
                <c:pt idx="13">
                  <c:v>2.9310198619166172</c:v>
                </c:pt>
                <c:pt idx="14">
                  <c:v>2.580693941809125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2-448E-87F5-F4180B35CF93}"/>
            </c:ext>
          </c:extLst>
        </c:ser>
        <c:ser>
          <c:idx val="1"/>
          <c:order val="1"/>
          <c:tx>
            <c:strRef>
              <c:f>graphs!$D$162</c:f>
              <c:strCache>
                <c:ptCount val="1"/>
                <c:pt idx="0">
                  <c:v>FCC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graphs!$E$160:$S$160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graphs!$E$162:$S$162</c:f>
              <c:numCache>
                <c:formatCode>0.00</c:formatCode>
                <c:ptCount val="15"/>
                <c:pt idx="0">
                  <c:v>3.1009195293395035</c:v>
                </c:pt>
                <c:pt idx="1">
                  <c:v>3.0145643180411437</c:v>
                </c:pt>
                <c:pt idx="2">
                  <c:v>3.0469973890339426</c:v>
                </c:pt>
                <c:pt idx="3">
                  <c:v>3.1301160659743434</c:v>
                </c:pt>
                <c:pt idx="4">
                  <c:v>2.9938922820655192</c:v>
                </c:pt>
                <c:pt idx="5">
                  <c:v>3.5217355951533711</c:v>
                </c:pt>
                <c:pt idx="6">
                  <c:v>2.9751028482209678</c:v>
                </c:pt>
                <c:pt idx="7">
                  <c:v>2.7595606771868275</c:v>
                </c:pt>
                <c:pt idx="8">
                  <c:v>2.632086740848762</c:v>
                </c:pt>
                <c:pt idx="9">
                  <c:v>2.5462097868798352</c:v>
                </c:pt>
                <c:pt idx="10">
                  <c:v>2.4973153349550969</c:v>
                </c:pt>
                <c:pt idx="11">
                  <c:v>2.4953150227545402</c:v>
                </c:pt>
                <c:pt idx="12">
                  <c:v>2.527766095084973</c:v>
                </c:pt>
                <c:pt idx="13">
                  <c:v>2.6019469790175402</c:v>
                </c:pt>
                <c:pt idx="14">
                  <c:v>2.7172609780844743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2-448E-87F5-F4180B35C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694639"/>
        <c:axId val="189772511"/>
      </c:lineChart>
      <c:lineChart>
        <c:grouping val="standard"/>
        <c:varyColors val="0"/>
        <c:ser>
          <c:idx val="2"/>
          <c:order val="2"/>
          <c:tx>
            <c:strRef>
              <c:f>graphs!$D$163</c:f>
              <c:strCache>
                <c:ptCount val="1"/>
                <c:pt idx="0">
                  <c:v>Int. Coverage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graphs!$E$160:$S$160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graphs!$E$163:$S$163</c:f>
              <c:numCache>
                <c:formatCode>0.00</c:formatCode>
                <c:ptCount val="15"/>
                <c:pt idx="0">
                  <c:v>6.4376991287764058</c:v>
                </c:pt>
                <c:pt idx="1">
                  <c:v>7.5575971804545299</c:v>
                </c:pt>
                <c:pt idx="2">
                  <c:v>7.7051597051597049</c:v>
                </c:pt>
                <c:pt idx="3">
                  <c:v>8.4430992736077481</c:v>
                </c:pt>
                <c:pt idx="4">
                  <c:v>7.575949367088608</c:v>
                </c:pt>
                <c:pt idx="5">
                  <c:v>5.9482493522393085</c:v>
                </c:pt>
                <c:pt idx="6">
                  <c:v>6.2866924092513106</c:v>
                </c:pt>
                <c:pt idx="7">
                  <c:v>6.453656068564726</c:v>
                </c:pt>
                <c:pt idx="8">
                  <c:v>6.5224551294418385</c:v>
                </c:pt>
                <c:pt idx="9">
                  <c:v>6.7303559576846101</c:v>
                </c:pt>
                <c:pt idx="10">
                  <c:v>7.3428229475209328</c:v>
                </c:pt>
                <c:pt idx="11">
                  <c:v>7.9634129253412054</c:v>
                </c:pt>
                <c:pt idx="12">
                  <c:v>8.9166845042180007</c:v>
                </c:pt>
                <c:pt idx="13">
                  <c:v>9.904591229062941</c:v>
                </c:pt>
                <c:pt idx="14">
                  <c:v>11.391700930672265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2-448E-87F5-F4180B35C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5313615"/>
        <c:axId val="505317935"/>
      </c:lineChart>
      <c:catAx>
        <c:axId val="47869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72511"/>
        <c:crosses val="autoZero"/>
        <c:auto val="1"/>
        <c:lblAlgn val="ctr"/>
        <c:lblOffset val="100"/>
        <c:tickLblSkip val="4"/>
        <c:noMultiLvlLbl val="0"/>
      </c:catAx>
      <c:valAx>
        <c:axId val="189772511"/>
        <c:scaling>
          <c:orientation val="minMax"/>
          <c:max val="6"/>
          <c:min val="0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94639"/>
        <c:crosses val="autoZero"/>
        <c:crossBetween val="between"/>
      </c:valAx>
      <c:valAx>
        <c:axId val="505317935"/>
        <c:scaling>
          <c:orientation val="minMax"/>
          <c:min val="5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13615"/>
        <c:crosses val="max"/>
        <c:crossBetween val="between"/>
      </c:valAx>
      <c:catAx>
        <c:axId val="5053136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53179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graphs!$D$167</c:f>
              <c:strCache>
                <c:ptCount val="1"/>
                <c:pt idx="0">
                  <c:v>D/Share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16E-43BF-93AD-10B1D2E170BB}"/>
                </c:ext>
              </c:extLst>
            </c:dLbl>
            <c:dLbl>
              <c:idx val="14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16E-43BF-93AD-10B1D2E170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graphs!$E$166:$S$166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graphs!$E$167:$S$167</c:f>
              <c:numCache>
                <c:formatCode>"$"#,##0.00</c:formatCode>
                <c:ptCount val="15"/>
                <c:pt idx="0">
                  <c:v>9.6905847474954001</c:v>
                </c:pt>
                <c:pt idx="1">
                  <c:v>10.661510938458395</c:v>
                </c:pt>
                <c:pt idx="2">
                  <c:v>11.776732774483747</c:v>
                </c:pt>
                <c:pt idx="3">
                  <c:v>14.056430177877736</c:v>
                </c:pt>
                <c:pt idx="4">
                  <c:v>16.796156205274997</c:v>
                </c:pt>
                <c:pt idx="5">
                  <c:v>19.074201668985111</c:v>
                </c:pt>
                <c:pt idx="6">
                  <c:v>19.632290710381568</c:v>
                </c:pt>
                <c:pt idx="7">
                  <c:v>21.303051601487208</c:v>
                </c:pt>
                <c:pt idx="8">
                  <c:v>23.199178784489632</c:v>
                </c:pt>
                <c:pt idx="9">
                  <c:v>25.59677000233663</c:v>
                </c:pt>
                <c:pt idx="10">
                  <c:v>28.678957213795123</c:v>
                </c:pt>
                <c:pt idx="11">
                  <c:v>32.330225839381939</c:v>
                </c:pt>
                <c:pt idx="12">
                  <c:v>36.811777074846425</c:v>
                </c:pt>
                <c:pt idx="13">
                  <c:v>42.178102297988005</c:v>
                </c:pt>
                <c:pt idx="14">
                  <c:v>48.878108696192776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E-43BF-93AD-10B1D2E17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649135"/>
        <c:axId val="1192654895"/>
      </c:lineChart>
      <c:catAx>
        <c:axId val="11926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54895"/>
        <c:crosses val="autoZero"/>
        <c:auto val="1"/>
        <c:lblAlgn val="ctr"/>
        <c:lblOffset val="100"/>
        <c:tickLblSkip val="4"/>
        <c:noMultiLvlLbl val="0"/>
      </c:catAx>
      <c:valAx>
        <c:axId val="1192654895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6491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graphs!$AE$15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graphs!$AF$14:$AT$14</c:f>
              <c:numCache>
                <c:formatCode>General</c:formatCode>
                <c:ptCount val="15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</c:numCache>
            </c:numRef>
          </c:cat>
          <c:val>
            <c:numRef>
              <c:f>graphs!$AF$15:$AT$15</c:f>
              <c:numCache>
                <c:formatCode>0.0</c:formatCode>
                <c:ptCount val="15"/>
                <c:pt idx="0">
                  <c:v>59.98545</c:v>
                </c:pt>
                <c:pt idx="1">
                  <c:v>66.355370000000008</c:v>
                </c:pt>
                <c:pt idx="2">
                  <c:v>72.63</c:v>
                </c:pt>
                <c:pt idx="3">
                  <c:v>81.88</c:v>
                </c:pt>
                <c:pt idx="4">
                  <c:v>87.48</c:v>
                </c:pt>
                <c:pt idx="5">
                  <c:v>92.326322181607921</c:v>
                </c:pt>
                <c:pt idx="6">
                  <c:v>98.947469798171568</c:v>
                </c:pt>
                <c:pt idx="7">
                  <c:v>105.93507421967558</c:v>
                </c:pt>
                <c:pt idx="8">
                  <c:v>114.65772789923528</c:v>
                </c:pt>
                <c:pt idx="9">
                  <c:v>125.36227650177202</c:v>
                </c:pt>
                <c:pt idx="10">
                  <c:v>138.21820839860032</c:v>
                </c:pt>
                <c:pt idx="11">
                  <c:v>153.94391303131022</c:v>
                </c:pt>
                <c:pt idx="12">
                  <c:v>173.15082192151843</c:v>
                </c:pt>
                <c:pt idx="13">
                  <c:v>196.77857292608638</c:v>
                </c:pt>
                <c:pt idx="14">
                  <c:v>225.98299783079605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7-4C8D-B51A-A4E5E7D48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4574671"/>
        <c:axId val="454577551"/>
      </c:lineChart>
      <c:catAx>
        <c:axId val="45457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577551"/>
        <c:crosses val="autoZero"/>
        <c:auto val="1"/>
        <c:lblAlgn val="ctr"/>
        <c:lblOffset val="100"/>
        <c:tickLblSkip val="4"/>
        <c:noMultiLvlLbl val="0"/>
      </c:catAx>
      <c:valAx>
        <c:axId val="454577551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454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graphs!$D$146</c:f>
              <c:strCache>
                <c:ptCount val="1"/>
                <c:pt idx="0">
                  <c:v>Nonrecurring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graphs!$E$145:$J$145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graphs!$E$146:$J$146</c:f>
              <c:numCache>
                <c:formatCode>0.00</c:formatCode>
                <c:ptCount val="6"/>
                <c:pt idx="0">
                  <c:v>2122.5039999999999</c:v>
                </c:pt>
                <c:pt idx="1">
                  <c:v>2557.5120000000002</c:v>
                </c:pt>
                <c:pt idx="2">
                  <c:v>2089</c:v>
                </c:pt>
                <c:pt idx="3">
                  <c:v>2562</c:v>
                </c:pt>
                <c:pt idx="4">
                  <c:v>2816</c:v>
                </c:pt>
                <c:pt idx="5">
                  <c:v>1707.74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10-44E5-80A4-28F9BBDB281F}"/>
            </c:ext>
          </c:extLst>
        </c:ser>
        <c:ser>
          <c:idx val="1"/>
          <c:order val="1"/>
          <c:tx>
            <c:strRef>
              <c:f>graphs!$D$147</c:f>
              <c:strCache>
                <c:ptCount val="1"/>
                <c:pt idx="0">
                  <c:v>Recurring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graphs!$E$145:$J$145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graphs!$E$147:$J$147</c:f>
              <c:numCache>
                <c:formatCode>General</c:formatCode>
                <c:ptCount val="6"/>
                <c:pt idx="0">
                  <c:v>160</c:v>
                </c:pt>
                <c:pt idx="1">
                  <c:v>194</c:v>
                </c:pt>
                <c:pt idx="2">
                  <c:v>189</c:v>
                </c:pt>
                <c:pt idx="3">
                  <c:v>219</c:v>
                </c:pt>
                <c:pt idx="4">
                  <c:v>250</c:v>
                </c:pt>
                <c:pt idx="5">
                  <c:v>83.155357682535453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10-44E5-80A4-28F9BBDB2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0068559"/>
        <c:axId val="960068079"/>
      </c:barChart>
      <c:catAx>
        <c:axId val="96006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068079"/>
        <c:crosses val="autoZero"/>
        <c:auto val="1"/>
        <c:lblAlgn val="ctr"/>
        <c:lblOffset val="100"/>
        <c:noMultiLvlLbl val="0"/>
      </c:catAx>
      <c:valAx>
        <c:axId val="960068079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96006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F9-F84E-B86D-354323C3B14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F9-F84E-B86D-354323C3B14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1F9-F84E-B86D-354323C3B14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1F9-F84E-B86D-354323C3B14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1F9-F84E-B86D-354323C3B14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1F9-F84E-B86D-354323C3B14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1F9-F84E-B86D-354323C3B148}"/>
              </c:ext>
            </c:extLst>
          </c:dPt>
          <c:cat>
            <c:strRef>
              <c:f>graphs!$S$137:$S$143</c:f>
              <c:strCache>
                <c:ptCount val="7"/>
                <c:pt idx="0">
                  <c:v>Investment Adviser</c:v>
                </c:pt>
                <c:pt idx="1">
                  <c:v>MF</c:v>
                </c:pt>
                <c:pt idx="2">
                  <c:v>PF</c:v>
                </c:pt>
                <c:pt idx="3">
                  <c:v>HF</c:v>
                </c:pt>
                <c:pt idx="4">
                  <c:v>Broker</c:v>
                </c:pt>
                <c:pt idx="5">
                  <c:v>Private </c:v>
                </c:pt>
                <c:pt idx="6">
                  <c:v>Public</c:v>
                </c:pt>
              </c:strCache>
            </c:strRef>
          </c:cat>
          <c:val>
            <c:numRef>
              <c:f>graphs!$T$137:$T$143</c:f>
              <c:numCache>
                <c:formatCode>0%</c:formatCode>
                <c:ptCount val="7"/>
                <c:pt idx="0">
                  <c:v>0.55000000000000004</c:v>
                </c:pt>
                <c:pt idx="1">
                  <c:v>0.27</c:v>
                </c:pt>
                <c:pt idx="2">
                  <c:v>0.06</c:v>
                </c:pt>
                <c:pt idx="3">
                  <c:v>0.04</c:v>
                </c:pt>
                <c:pt idx="4">
                  <c:v>0.02</c:v>
                </c:pt>
                <c:pt idx="5">
                  <c:v>0.02</c:v>
                </c:pt>
                <c:pt idx="6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0E-415D-A0F6-8D212C952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graphs!$B$182:$C$182</c:f>
              <c:strCache>
                <c:ptCount val="2"/>
                <c:pt idx="0">
                  <c:v>Q2 2020</c:v>
                </c:pt>
                <c:pt idx="1">
                  <c:v>Q2 2025</c:v>
                </c:pt>
              </c:strCache>
            </c:strRef>
          </c:cat>
          <c:val>
            <c:numRef>
              <c:f>graphs!$B$183:$C$183</c:f>
              <c:numCache>
                <c:formatCode>General</c:formatCode>
                <c:ptCount val="2"/>
                <c:pt idx="0" formatCode="#,##0.00">
                  <c:v>378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5-4C54-9DF2-775F0CB8E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1363648"/>
        <c:axId val="1591351648"/>
      </c:barChart>
      <c:catAx>
        <c:axId val="1591363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351648"/>
        <c:crosses val="autoZero"/>
        <c:auto val="1"/>
        <c:lblAlgn val="ctr"/>
        <c:lblOffset val="100"/>
        <c:noMultiLvlLbl val="0"/>
      </c:catAx>
      <c:valAx>
        <c:axId val="15913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363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graphs!$E$138:$E$139</c:f>
              <c:strCache>
                <c:ptCount val="2"/>
                <c:pt idx="0">
                  <c:v>Actual</c:v>
                </c:pt>
                <c:pt idx="1">
                  <c:v>Forecasted</c:v>
                </c:pt>
              </c:strCache>
            </c:strRef>
          </c:cat>
          <c:val>
            <c:numRef>
              <c:f>graphs!$F$138:$F$139</c:f>
              <c:numCache>
                <c:formatCode>General</c:formatCode>
                <c:ptCount val="2"/>
                <c:pt idx="0">
                  <c:v>9.91</c:v>
                </c:pt>
                <c:pt idx="1">
                  <c:v>8.08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0-4DBB-AB02-06D9D784C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6887103"/>
        <c:axId val="1726884223"/>
      </c:barChart>
      <c:catAx>
        <c:axId val="172688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884223"/>
        <c:crosses val="autoZero"/>
        <c:auto val="1"/>
        <c:lblAlgn val="ctr"/>
        <c:lblOffset val="100"/>
        <c:noMultiLvlLbl val="0"/>
      </c:catAx>
      <c:valAx>
        <c:axId val="172688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887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1"/>
          <c:tx>
            <c:strRef>
              <c:f>graphs!$C$195</c:f>
              <c:strCache>
                <c:ptCount val="1"/>
                <c:pt idx="0">
                  <c:v>Stock Price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graphs!$A$196:$A$199</c:f>
              <c:strCache>
                <c:ptCount val="4"/>
                <c:pt idx="0">
                  <c:v>Q3 2024</c:v>
                </c:pt>
                <c:pt idx="1">
                  <c:v>Q4 2024</c:v>
                </c:pt>
                <c:pt idx="2">
                  <c:v>Q1 2025 </c:v>
                </c:pt>
                <c:pt idx="3">
                  <c:v>Q2 2025 </c:v>
                </c:pt>
              </c:strCache>
            </c:strRef>
          </c:cat>
          <c:val>
            <c:numRef>
              <c:f>graphs!$C$196:$C$199</c:f>
              <c:numCache>
                <c:formatCode>General</c:formatCode>
                <c:ptCount val="4"/>
                <c:pt idx="0">
                  <c:v>883</c:v>
                </c:pt>
                <c:pt idx="1">
                  <c:v>942</c:v>
                </c:pt>
                <c:pt idx="2">
                  <c:v>910</c:v>
                </c:pt>
                <c:pt idx="3">
                  <c:v>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F0-4F60-8F1A-7FFC2C4E7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15696"/>
        <c:axId val="1629220016"/>
      </c:lineChart>
      <c:lineChart>
        <c:grouping val="standard"/>
        <c:varyColors val="0"/>
        <c:ser>
          <c:idx val="0"/>
          <c:order val="0"/>
          <c:tx>
            <c:strRef>
              <c:f>graphs!$B$195</c:f>
              <c:strCache>
                <c:ptCount val="1"/>
                <c:pt idx="0">
                  <c:v>EPS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graphs!$A$196:$A$199</c:f>
              <c:strCache>
                <c:ptCount val="4"/>
                <c:pt idx="0">
                  <c:v>Q3 2024</c:v>
                </c:pt>
                <c:pt idx="1">
                  <c:v>Q4 2024</c:v>
                </c:pt>
                <c:pt idx="2">
                  <c:v>Q1 2025 </c:v>
                </c:pt>
                <c:pt idx="3">
                  <c:v>Q2 2025 </c:v>
                </c:pt>
              </c:strCache>
            </c:strRef>
          </c:cat>
          <c:val>
            <c:numRef>
              <c:f>graphs!$B$196:$B$199</c:f>
              <c:numCache>
                <c:formatCode>#,##0.00</c:formatCode>
                <c:ptCount val="4"/>
                <c:pt idx="0">
                  <c:v>9.0500000000000007</c:v>
                </c:pt>
                <c:pt idx="1">
                  <c:v>7.92</c:v>
                </c:pt>
                <c:pt idx="2">
                  <c:v>9.67</c:v>
                </c:pt>
                <c:pt idx="3">
                  <c:v>9.91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F0-4F60-8F1A-7FFC2C4E7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9227216"/>
        <c:axId val="1629213776"/>
      </c:lineChart>
      <c:catAx>
        <c:axId val="162921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220016"/>
        <c:crosses val="autoZero"/>
        <c:auto val="1"/>
        <c:lblAlgn val="ctr"/>
        <c:lblOffset val="100"/>
        <c:noMultiLvlLbl val="0"/>
      </c:catAx>
      <c:valAx>
        <c:axId val="1629220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215696"/>
        <c:crosses val="autoZero"/>
        <c:crossBetween val="between"/>
      </c:valAx>
      <c:valAx>
        <c:axId val="1629213776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227216"/>
        <c:crosses val="max"/>
        <c:crossBetween val="between"/>
      </c:valAx>
      <c:catAx>
        <c:axId val="162922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2137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Equinix Churn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graphs!$A$203:$A$206</c:f>
              <c:strCache>
                <c:ptCount val="4"/>
                <c:pt idx="0">
                  <c:v>Q3 2024</c:v>
                </c:pt>
                <c:pt idx="1">
                  <c:v>Q4 2024</c:v>
                </c:pt>
                <c:pt idx="2">
                  <c:v>Q1 2025 </c:v>
                </c:pt>
                <c:pt idx="3">
                  <c:v>Q2 2025 </c:v>
                </c:pt>
              </c:strCache>
            </c:strRef>
          </c:cat>
          <c:val>
            <c:numRef>
              <c:f>graphs!$B$203:$B$206</c:f>
              <c:numCache>
                <c:formatCode>#,##0.00</c:formatCode>
                <c:ptCount val="4"/>
                <c:pt idx="0">
                  <c:v>2.4E-2</c:v>
                </c:pt>
                <c:pt idx="1">
                  <c:v>2.5000000000000001E-2</c:v>
                </c:pt>
                <c:pt idx="2">
                  <c:v>2.4E-2</c:v>
                </c:pt>
                <c:pt idx="3">
                  <c:v>2.5999999999999999E-2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15-4230-BB8A-5CFD8F54C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5446336"/>
        <c:axId val="1595455456"/>
      </c:barChart>
      <c:catAx>
        <c:axId val="159544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55456"/>
        <c:crosses val="autoZero"/>
        <c:auto val="1"/>
        <c:lblAlgn val="ctr"/>
        <c:lblOffset val="100"/>
        <c:noMultiLvlLbl val="0"/>
      </c:catAx>
      <c:valAx>
        <c:axId val="15954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544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graphs!$B$208</c:f>
              <c:strCache>
                <c:ptCount val="1"/>
                <c:pt idx="0">
                  <c:v>Revenue Guidance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graphs!$A$209:$A$212</c:f>
              <c:strCache>
                <c:ptCount val="4"/>
                <c:pt idx="0">
                  <c:v>2024A</c:v>
                </c:pt>
                <c:pt idx="1">
                  <c:v>2025E</c:v>
                </c:pt>
                <c:pt idx="2">
                  <c:v>2026E</c:v>
                </c:pt>
                <c:pt idx="3">
                  <c:v>2027E</c:v>
                </c:pt>
              </c:strCache>
            </c:strRef>
          </c:cat>
          <c:val>
            <c:numRef>
              <c:f>graphs!$B$209:$B$212</c:f>
              <c:numCache>
                <c:formatCode>#,##0.00</c:formatCode>
                <c:ptCount val="4"/>
                <c:pt idx="0">
                  <c:v>8748</c:v>
                </c:pt>
                <c:pt idx="1">
                  <c:v>9257</c:v>
                </c:pt>
                <c:pt idx="2">
                  <c:v>10025</c:v>
                </c:pt>
                <c:pt idx="3">
                  <c:v>10878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8-46AB-A96B-CBF4C492B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417615"/>
        <c:axId val="168420495"/>
      </c:lineChart>
      <c:catAx>
        <c:axId val="16841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0495"/>
        <c:crosses val="autoZero"/>
        <c:auto val="1"/>
        <c:lblAlgn val="ctr"/>
        <c:lblOffset val="100"/>
        <c:noMultiLvlLbl val="0"/>
      </c:catAx>
      <c:valAx>
        <c:axId val="168420495"/>
        <c:scaling>
          <c:orientation val="minMax"/>
          <c:min val="7500"/>
        </c:scaling>
        <c:delete val="0"/>
        <c:axPos val="l"/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1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  <cx:data id="1">
      <cx:strDim type="cat">
        <cx:f>_xlchart.v5.1</cx:f>
        <cx:nf>_xlchart.v5.0</cx:nf>
      </cx:strDim>
      <cx:numDim type="colorVal">
        <cx:f>_xlchart.v5.5</cx:f>
        <cx:nf>_xlchart.v5.4</cx:nf>
      </cx:numDim>
    </cx:data>
  </cx:chartData>
  <cx:chart>
    <cx:plotArea>
      <cx:plotAreaRegion>
        <cx:series layoutId="regionMap" uniqueId="{511ACF5E-CDF6-49A7-B8CA-530439E3FDE2}" formatIdx="0">
          <cx:dataId val="0"/>
          <cx:layoutPr>
            <cx:geography cultureLanguage="en-US" cultureRegion="SG" attribution="Powered by Bing">
              <cx:geoCache provider="{E9337A44-BEBE-4D9F-B70C-5C5E7DAFC167}">
                <cx:binary>7H3ZdtxGsu2vaOn5gs4ZiV7ts5aBGlikKFHUaL9g0RKFeZ7xbeft/tjdIFlyFVhmScc8V3podre7
GxAYmRGRETum1L8/9f/6FN9cl8/6JE6rf33qf33u13X+r19+qT75N8l1dZIEn8qsyr7UJ5+y5Jfs
y5fg080vn8vrLki9Xxih4pdP/nVZ3/TP/+vf+G3eTfYi+3RdB1n6urkph6ubqonr6pF3B189+5Q1
aT197uE3/frcyeIs+TO4fv7sJq2Deng75De/Pt/7Q8+f/TL/VQ/IPouxsrr5jG/FCbEsiyqLP38W
Z6l3/9gw2YlFtKZcaHL7o7Y0X14n+O5bVnK7juvPn8ubqnp2/9+7X+6te/dFUGXO3cadbFqk8+p2
V7/sM/a//j17gH3Onuzwfs6UY6/mrH+XBvXN52e/ldd/PlsmQXld31RblvxzMTDIgRAmTEtCHNPP
njgkP8EjoSm9fWdZekv6Thrfu7jDkjn8W2ZSOvyH5hL7bfnjJXYKdX52Pv3jzW9XW349gajYiWCU
aqb43cmge6KiVJxQpXCqpNwSvRPSN6/nsHRmn8/EMns7l8fp+Y+Xx8V1fD1UT2u8JAyXKSW9kwQR
+6Ig7IQpqbQi4vYPQFJ3dvNOIN+yoMOy+OvLmRj+ejGXwMXvP14Cm/Rzlt48qQgMcmJpYnKL3vsJ
MhfCdB4o5UQyfme89oXwTWs6LIWdT2di2Hkzl8Nm8VPI4SmPAWMnXDJJlLpTc7JvkUzrhCuuTMLl
3TExH0jg8dX8Lfenzx5yfnr6gOsvfzzX7z3Xm/ppXTe3TiRYawpu3rF3hqQs64RQDQlY4k7/YaR2
rdA3L+uwGGafz8QxezsXy7s3P14s51l5A415HND+7+G6N11QjzdlfJ1+PraIffj5KKpWJ5pQGDxy
75n2dUKfME4sJdQW7M1O5Deu6bBC7H08U4e9d3NlcE5/vDK8ya+D9AnlQE5uZaB2cPNulMNPpBRc
KboFELCcu2fz6HL+RgR3u5gz/+7pnO3Ln+AM/tZUdXkdP+4Gvi+wNJg8MZkmQvMt8/fBGRcnAufD
5PwgOPumJR1m/86nMxHsvJmL4bd3P177L7OnNUMS+JdKiwvz3vOzfRFYJ4jvBYMxuvuZaf/x5Rzm
//a7GfO3j+ecv3zxM3C+rBvvOt4e/38eJgIWKM2oZUoY912bY55YeKFN6x4OWzPjf5kdX8rf8X37
5QPOb1884P3bH8/7lze1f+eAq6dj/6T6QirO6D775YliCpkt07zPpCDRsmvxv3ExhwWw9/FMBnvv
5mJ4+RMcgZeBd1M+pQfAAYBZ4RKRx90P8iE7BwHnAD8m1dvXM1z8Dev5GylsNzKXwPb5A+6vf/wh
OLvOr58Q+HB1oqSgUprsXs/3eE85uG8iNcJmOaqjyzjM8vvPZgy/fzpn99nlj2f3pr6Oh+3J/+fG
XgBIMikl0QcjcMqQEpzOwDZHMnO0R1dzmOv3n824fv90zvXNT2Dp1/51ejTU+/YoS58QIBem+daT
woLsGBiDnkwMZ+ZU4bj72Ur8Lv93dDmH2X7/2Yzt90/nbF//BEHVuykb/3h8/e1M/0+l4mFd71ZP
Dpf8Dr56kDQrb54c+GslqaW20H4f+BuT9beEhAu4d81zg3R8QYfPxmb74ex0fH0+Px8bqCYKlrP8
zoMH/6ulvTeo4V7nSEM93SmhyMialJjzZDjhJ5oiEajoXUQ24/s3reQw53c+nfF+582c+29+AuRj
N7F3/aTAUzAgT5Qk9KyKioyE0FIpJmbF7G9ZwmGu//XljOl/vZjz3P4JeH55UzZPp+wGsp3KspS1
RT8zrTdMeUKE1BLFuDs/PIP6x5ZzmPd3X834fvdwzvPLn8DKrG/K5Dp9QtApgW8samkY8Tuu7ke6
FLlPDQBk6nvUObM137Cew3z/+uGM9V+fz7m/+Am4/6a7+XzzhAGWRHRrCstk8j7AQkfGDvZE0VMy
oqU2tyn+7XG7g57Hl3OY99vvZqzfPp5z/s1PwHnHD+Kb7e7/eahlcHpiKsq5ybYpnD3OGyZ8L5IK
JuUzK390IYdZfv/ZjOP3T+cMd36CRM7b//vfZRQMT8hzrlHkt4hE08serzkcKudMim1pHxZoN5n2
LSs5zPS/vpzx/a8Xc9a/RY/Pj0aSdnk9Bk+YRDYmI377Q/Y5b6AjjN1i9y2Ex/td1h9fyWHGb7+b
sX37eM50+ydg+tumjG6e0K/+R9vj+lY55hHtPGx1kM35/IT5HMVO5ATbFTlYrjIsJDWJpnCrd6o/
nYldnT++nsM6v/1upvPbx3Odd3778Ybm4qYPPmXb7f9zr8rQYMo5SoWm3LPwMEAQCnoVpn9tyd13
zx1dwmFub5c+4/b28ZzbFx9/PLfh7J8yb4nkvJxYPSUCtnnJXeyIJIEpURaferL39PvYMg4z/H71
M37fP52z2/kJGrXQW978p8v9Ps34/zcVdt8vdo6M2Ocs2arfP7cvUwO74JpvgeLUwL6j8gaMjCQS
/Yv3ln9u2r99XYfPwPz72WGYv56firX9443Qm6yp/We/fSmDT0/ocw0GbG+hTk5MeNMdkSBZhio5
FcyaJWu+dR2HBbH/9UwM+y/nQvjjJ/C7qyB92ky9Ao4XykQt9j5L80AKFkOWR/5Nov4b1nNYDl8/
nIng6/M591ebH38Evg45PJ1hQu/0f6Y5ZmNqtxpzDPyvyuv00xPmGATAPcOwmcX205iQj9TcVGiY
+gqWdkHR8XX8zQG4X/9c/+8fP1D/qx+v/q+QP35CzUf6GD9Mq/vmV7pn/6WJ11xpzABuad7h/mOr
OMzuu69mzL57OGf1q4sfz+p7QHA3K/Bsy4B/joP+Mywwq/TujGF+bahfXNfXy9v51m9+uzVZs0/v
w6eDcrszIpvPvz5nBIHW16nZ6VfshV1XTbUzMvX1g5vrqv71uUHVBKBME5Nokws3p+PS3UyvKEoE
HIUxLc2pBqOl9fxZiuZO/9fnmp6gNmCZRAlUCVA3A8aqJnyHgVx6QvU00IZ2IoHOaca+ThSjgXbw
svQrn+7//7O0SS6zIK2rX59PM4f53R+bFioU+nuRuBUMXb7ColRidfmn6yvge/xp+n9cnvlkCK0x
tHMivFWTkkA5XhOWzcde1Hlst2OYR/UqK+KxvCSkHtWVq3UYnlphaQ2XJe1zHtk+t7hOFh2PkvY0
TMo6s+Oh1tkid0vyOsqs7L3vBVrYZRKHg512USCXma9c9Vr40nVXRpYYfm7TNNWlcFJpZH21qqKh
8BOHhKorl0XBmis5toTZFjPIpU7L6pNFamO4zA0rPGN5T0enrUhGnCELlFhbXtERxxWN/EgbXlc2
Cy0vWZBOSGFHfR5fyM7tAjsKAuXbnahLbqdNGhJbBaZfrcJARleGJ1iFJbR5vCKspWpDaDjGYqWq
AayKDatIqV1bpTc0d1HCXS/NIeEckA18G9cMfcIWmoX3ZVMYacvAMzO0jcwLS3voyrKCQHLrPIlo
GSx2tPYAOTr9vn1dkIxC1+jtv5G036fnBl4FlatFaIdGOAqbtR6rFqHyRPcnYQkr7bEOCh8jtdkQ
fxqtir5t8676OHQVVGAIqr47wgGcgP0VoUcFGT/klwj+h+KzFVWeMYael9LArkKirIUwMrZostFg
jgx5N67NsPOrpY6tSi1YkfbZMk1M79gyGJmtA4VrCwdFYE4R9TwczX3OKJU2oxG7g2/7bh2rRRa4
GXsVpVFg2ZFfd2QlXMMtbIbsZHTee4rfEBoXC9obTNlRlLPxmnttZb2HymvhreO+9YvUjnSTj59p
zV3zStS889907ji4n2TbV7l0CKs7mTqPixmmY4+nEDDihcmsENTIMNmyvxcSan8Iapn7dhDo7I/R
5GayVD6PwyP6hPzfjBD6HcEzZpomJtdv1W3HtMiUu9AONwHTzL5WThHRwXwZZok2nTTpg8HpZBI3
R7Y3N2h6goOcE8yUMouKKWrdNWiJ7oo8Vb7r2Zp5nu1H+bDiKnMXZWiVp4+z8sEOJay7ljguTDNM
skzvd3boYYgrZlHc+Lar4j5fUB4x97Qe0lafDUUt2XnddH1vHTkVALz7jEVBn1jIlYC8QhPvjGzt
tponlac8W3ijcnpaRZeJGxaNnVpu9Z4OZbWqE5VfP77bB5wFWYVBUYLxBFT19OwwjizphgxN9SBL
xrFwqOz6i0brvLEDmolPj1ObjtSuMdIKUym36QWQhb+bbdKsI9aOoxl69mhEzWlZ5ubabThfG25s
XVYmI8tE8fHMB4OPqBCjDwSrMI0sp+kjJGGnisO+YF03KlhQcOhP5fZ56jmRJar0qirTMbqOpRaV
ZSsP615rOZo1tMyLytimrRGntR3lhErXFlWtqO9kUamGS7MP2/RiaHmlHJI2MXtV9Ibq4CYjVoe9
bTVjNr7usqrP1i4EnLzOxrSsV6qjg+/bjdsVw1VeEzXazFWGej26bTB+4UGRy+6UVCoaqN12Jhnf
FUFrtDceKUbvXSe6Vlt2OOgwuhBdwMTLICW0eJ1aieodj3mZCp0u5p55HhFzGJjT0U67ztDF2fCy
8jKRLHvdF+Ww8saAjY3T0DRgH0Ijq1W7sYSXiNxuQtOK3/ljzAPb772R9ovc9EVph3zsx4+NZkG8
8FqZSltEuaeEQ8zGN/Qmj+MuPK89wv2XZavTcK2GLBGn+B2eNa58o8/c1olAOfwzTv3afcE8UcaL
CBN9MB0VUYbOXvpmqMNkA801+26R97K3FvXYJhJe3TeMKLMbk7lyGRcs6fllQvtiEF9SrtKuPC3y
JDaCRcZTa2DL1BCFbzoNdwfBbG9oh3TjBYmhbywjsZp3rOyi4UukZG56dp/5Zv6nIfOcOYGfFoUT
8L7y66VFO6O6AbIx64U5jH54Y1lxnJ4Z3AUmsdMkLNgLo09zVdiBN/rZAs2CfbeMRB1GkS26qskc
Fuo0/iDYSDu7VDTrzlijEuu087qEONLL63bjp61hvFRk8OB9jNTyqzd+GgzpJbBL/iUJc21deaXR
+cppckmjj5UwPR8+PSZtbKuoH8gFUGHArobUsvh52w9VtuINGzQUVwXyTNcS8GgRpNLr3w152Z96
lulGqzwTA9ZFo9h0gjwJO3nmm2n5NiAJtZZZ3aXaADryGjX+qVPD7YEwIbLMDmOdiWjd0Yqn9Yuq
YD5V6zwNaJwvrC7yx8HWnqTL0agr7pAqHc87pVu+7qskijddDr/SO7FZB432zrRnSLNYmqElwrem
yZPm/ein49A4RRkSf9PzyvChupom/SpiPM6FXRESjKZdy44XH1jdCHKWtV6rEru1XDVm9tjHMuvs
RqTM5HbT1UotPGEk3aLkgwg3vG9zw6nzXCnP6Y2IsEutBnDWzvJiFH+y0qPBBsL186VwaU0WiVdG
7IxFEoCUdF0f/tGzkOiVLLKieZmzLE9fjIOmw4VKmi5waMCNtnAi1hXmaeeStn8xZCb117ozqXdB
pfaC92YceFFz0YZJrqtl1/lZPThQDtFv8oDUrv4zLj23eucGdRQweyzDuB/gjLs6bW3du5b/rmpF
EJwqUeVdc5aYQqlNG5kR91a6x8VD7FU5xIZb2iSpzex1pnVfGYu44rAU9uhSEf8+dB2rPzRGogM7
GFEvfJ+YDWnOTZJk/cYoee1eGK5fX4m+E+LTUEszPuYQ9801IiiC+yNwMw6uvwHiQC5oZq5T6UeG
ds1VMRiFk6VRtamSrFj0ZkHsvDfbIw7iIT3GqYmpfXgH4G89g1Ah4YI27WCtIrfzT1M/q04zk2S2
5jDS48jlEXr7vnDaH5sgOSHoJwMcFhMg2MEZhqvatu60tcqjTDvQxn7V++3oiNqtXuhGUztLXL0w
FM+OYLhZTHBLWmEElyHLrNDMNnXG7pJuMuCKmI0I0Bq/8s8imIreGfrYPSfELz4Q1Q6bGBlq6eRl
KR0vTLpkFRZhFS1UltKzx0HBA+yqNFKAwK8aN+hw9Izur4Z63Ah0F7pf/MHjZ2FD2UaaAT+Cr/bF
K5BKxO9GgRWjmQSXx1gzKqbvhVyObvGlzJKY2lFR+cMii4Er1wWPm3Sl3NA1j8h4HupokykgSJNC
xAJx2EzGyh36PDNr90uBU9Y6sUjTaF0yEvYrxOhdu4mCqHaduqxHxKfuUG+0G5Lh4+MMfrh1hsY4
XE2EwQDASz5bRS9V4WruT8DHdxGQrfPeK5PGSWPNy4sC8aGX2LzgvDiy/bmKY+ZS4JYxE5YLt6Vx
OUl+R8UZ9wbGCiFOeRuo0Hb9fqjXmjX0KoV19NdZJWGX2dgqpw5kwE8f3/c+tp3UnExVFtRZMIQ1
Xd20T95gnmqEDMzVYFFyGnNWnHms81+6KYDSEfU6QAuJHQYbgTyOFOaMxzGrRx4iTF0BY1svPCAt
u5cyusxV2C+/d1sMu4I6QZc5Bp1mXI0b0naDLIxV53umv9B9GJ97mVEENuF1fter+LfpimndfyH2
W1MBB4sWbiStTOS6ZpHXwAKMwKWet67CUm/CMrIcX6SlzfLGdbhOibKz0OBHTMIBqtrCIC9ODsIw
xCf7kvN0BfDLhbGKZVy/zhjrNkoNzYL1hL2JDR051GhleUSGt1Hy3mYVRrQJIgdc62IxMWUId/VV
pyZgCLOCdWaOEVknYdsB2LMhi21GE7WyiGe4nkPHrBmXcZwnmVMNxOxsi5ShVx9ZzgOVQmpEYPMM
iQoBrzRTKa9pXS9XQFVNSI3OyZu4jN+3TdHaciiC+ntZfmuoEPCKqZFW6uks75zVsPRpzZqqWGtd
tuUqiJLCQZmgc8QQJQttJtXnRgU6PmIi9m0T9MuEc1cYW0IxGuaCzsiKtsh6v3CrdRf15E3IWXdF
0qrLnKZpDBu5G3WM4r5NvqVoMZhDAgfIYQxnGk0iavAG8G/tdXTJysR7lRqhuU5ZnX+AUn9kIkyv
ktrrX3iAc68fP7tziwgxIumF44SUHIzT1F61y+U+FyQulFuvhwxBZxRTpIuCrHobC9baXVrRVWfk
5qIPo/6IfOm+m532zRjmYAA3EAdbuIZmn7TrpYbnt327bhtvXAe6Hm2rT6xP5dj2myEQiTN2deRY
NA+Wcdt0pypSah0RaS3MQBs2a9p20bgsr46owAM9n26cBGOo4kjFqenqhF2eZLmCc6jLYW0UfetY
ssnXRjVet0l7zHI+4D4oCeQ4cOOiZQpcUrJPSQZF0mTVOKzjoGROnzJyNvpVvYlCafxeG371gipT
2Ybp1dX3Gm2QVgzOVUzE+TzzkQkvLcVoDWtk1YDxZFtHNseMlAXefn5cx27PzJ4Z0xoXU2E+BH0c
U6lvJmlhVH0Q0o6uwYFq2cS0t0ldZus00dGmiFXlZMyNHaYL72VvDXRdV6FyNCnJm3wc1GqMiw8i
YbnjIVBzrIgmF0kU+TepoY5ZnX2JAG3jnhJAUGGh3RD5EzHLhtdJUoCQDhcykJyexUYvxj8MIzZg
ADw3emXmZnWVtERl0rGGjhyRypw8TOs0EcmgDUiewgztK0TU6b6NTTmuusxsN6mRp69l0V5H1G/X
yCDETuV31llqBPXqcRntOzj4mImwCbCLu1hMgZtk9wnLpOoj1ftkZQqafo6NqEsWvlmS3km4mRO7
EKp9H6Bc9O5xuvvmdqI7BVSoV1kWen9Qp9qnS1mUeWY5kFUTaLZG0p0t0qxn69jPIOmqizf/A3qQ
MQ42giuhZkFVPvAeyR6k0qVrVufmqLsLI0QVpxzDP33akyPm9dD22JQFtyhKX4BJ+9szeF7GjS7I
SonMepXKElFb7TfSbhCMI+2mXHHESR+kiHQtxXgn1JdPGrbjNrOaWwEFel91gngLYhVsPSBtuORu
G9pJL7K7Ozr/Fo9NGvnX2b4T4FS9B5ydppDmaeJYGG3V5wwMFYFne/7QXnV4smjVoP8HpLi2GIgB
CunbKuPO1rTkgM/MHVejm/rLahgMaWdZr5eR27vGdzmBu33BOpoalRj0gk9XVOzysaadNwgd0FXY
9fJFJX39QhVlbqfI1l09rpMPWTglgnH0gGvhCM2ZTiadUmMXSrJirWUuLd+KbCLd4l1UFeZ3oedp
V0oi8ILRx1jwQ6xRWzLJQ9wSsYpUlS+laMSi9ELt+B2ifSL9bAn7Eh2xLYf2h4h6khxEhJnjfVY2
yu9Iq2uy0llgWnbtiuxtLzoeb4CLkmOO7aEJVbiheLruC0gdBml25JjVRK3fBmwVmEZTvKKZWQw2
6tY6rO2+rHixiH3m9vbIU+m+KbqyjoMjG35oTJFBmOrc2K9AMX62YRkxYxjbhq7YaFQozyW9k+Zx
viqQCHDy0FRLMYbx94t2ivRgbHDDJhrlZ57LHOOEyQ5EC2UGyykFsPHg7c6HwKTLgg9ykTRD+d1H
EnkMHHwkqOA10amzL1owt8F90T1fBaH62JK4W9EhFY5MdHV3m/bf2plDPJ2AEtQX9RJzXjY2qqBv
uJHxFeEA4yyNmw3iJmDEOBrXrWFVNjdyufjuk6k11xTNEbid/PZS2V0jEKB/IJRjxeGdBn9Rqyxx
mmKMTqu4kMvHST202xAZQUEBE8rwF3OdCTgSuYYa6CpIEoa2eYO/7Myge+H2hn8VsyQ6Qu/AoYSG
AvfhDir0hsgZ9ExU1hpdCHos8/iCjnV/Kfzkc1T09enjO9vH+bc2B+qBu0en+w8Vm0ML1I66KGqG
cZVbQf2RNGlS2yROwyOe/SEZZB6QtUMlDTcp4mKJfVW0xirpy9Sjq4r4YkDVBCkmh2WMf3h8Ow/t
C/Iq6KgBSEISCb5hn462jN6oQkFXJNbQCRii1Yg08GfiJ7nTum25RH6rXYVWcSxB+1BFplYd3DPN
UHRGEmkWKI7aqOOsHumqFZ2xSgv+RaM28MJo2e/II6ojun+IGjKTKFCiK1izORJOETdQDxWhVc/T
AhGX2XjLekxKh8exeVYEg1l9J8Upuy4Uqty4LQcXBlozs+kahZsl3lijPGb5TmvRm4aZZ73KXRtl
6O47HTyowa0jMYamF7RFiRk3U5q0VkasetkYLdkUwIRrI8nc2E5iHabficpuiQHpcuQeMS2vZsZZ
IlTN/BrE8ob5a5ZbZBElTXE2tl7vkDxTR87cfk5hyixjc7DLU0PYdOn1zAnqgKC824p62dNablIv
H143VuzKxdAk4TnoVRfuWLobVin5Ef+r+E7rMtGnwGjQHxPAfq6qVQTo1IVGvay9uHeQTw1XA+q7
dlSX4xGtmRsyxOhA1vgP8AwitnkM3Vuti/4Hni+7Sg2/t2Gc+5d50VThmQry6PLxw3+ImIXrzFC1
xyUe6IzYP/wcHWucBgIwKU/Dc1dH6dLKUCGtrSr//n0h3TilIiSUU89F2HO3EYUS+XKkflHaseW1
xDbcrEL9ryvSP757Y3DUOHzwPaA2jVjverqoUS4awXD2PJTUV4iS9PuosMJF7afizeOk5p4cAoM3
QPMM9ALB9rwZMDTxl5QUrlkvE7euz1SlNggtxFIpjbBo4KGT52N2RB/p5M52wxQQReISuBcZNqjL
3LZ4moUuSvTVklbFcGlIqIntq7I+HTvUd92I0nOTNe4KHXDEdZCqG5aJQWPPbus+fROnotoUoUWH
I3bhAC8UmiuR9MOVMOi/m+lTb0V1Sk3U8jGeka7SfrRipxDZsPTw9wmcqqQMVmUuvPh7yeLX4fYC
wGM+hW18Zo7qUHgcnSLdEt0SA3r90FQoSskd9GyNG1KXSDrQ+oh/fnB0JppTmyEkgUiAzK271xu9
H2XdUgxx9CXgjbWqgBc2WU6q71XmiZRA+hZSR0pnjjh42GS+HIJu2Qlp2HEScyds42KTDmZ0BJaK
uV6BFGJ7HFIMjcEITbveiUmDcSzGQqluWQlDvAzNMncIcbsjR+YQ7xC1AUJNISLa+/ap+HyoGWvM
bmnyoj3rWVSsWr8yYrsyimPR2gOVnHY0VTpwNNGYNPUL7+6Iy7rhRe71S1YwvrDkWNgFmnVe+3ng
2jTq1CpumvR7jd1kvqduuml7CBMn0LXLRjfqKQ2bftmEvrcQdRafwfwMS8qSYvWd5mcihbZTAd1H
bXeOa1g+1Gmjkcrt2MA/a076xAl56jp9HtRvM0H6tYuw9M/HqR6Q4G0bJPrNpvTag8qjT/ySl7Rb
BrL9wpuMvmjQu4LkmhiOpJwOUxIYYTThorDHfVaKJEVaW3Kcs4B4p6MyYFGsylokqJ8fMSNzKAxL
ik39RWpmRkzXN1yRDt1S6yh/EZpRmttt7laOiniNdjDXvzRaL3SMMuuOAJxZ8xwQzkQbrenojESu
Hmqzv80y1IGZN2O3rGurswkg8cbyPP8yNvseTcVJ1GZ2GlTyKlPKGm2lB+uStG7/ilRldQ5HEW4G
y80XUZZUqATnqIAjlCXGERYdsA8otcPPwYErlPmn9zuK7SJ4tASyjEta119oGg9vW2bqI+ZhDtUn
XsCdTrd+WhiWMSfnt0NkVHGEtA1EXrVmdJbD+q506fIXuvX5kvYDPZJqeIAuJ3rTX2lzGxxwc7Yp
tFTlMKot6BWCraoaFW3eiGA13Qa40LqpVrAfnlN1aPiP8z5dP36WDlgokEf0CiSGlAObkW/EGDVu
gEa2QvXxBS1oS9aV0v2FmZWjtjUGu1/VspbibsTnb1MQB9mMwBKtE1O5bN6xMdK461sClYvRn7FA
RKvPq9pkC5XE5aKN9LFiwAEdV+iRgNbhGON20elvVNmVa1uho3FUtF3mRRG7tl+p8AaZTvkW0xB9
bbdxKVYDenA/t2HXLvIy8IqFQURxkw00qmzi5zVGK9y4XrakDzIb/dHZwtO9vn5cIA9NDpQBQSJS
T5AH2mb211llbYJcdNsuWYugNB+jnC5lSTPqUKRX3CMY/KEYJhyB2iESQRjWnu6K2OUKDhtXOdrb
ljwirY22lfF3zGfAyri1j90a9IhBPURPoEaJG6JxhIHH9+nRPB7jdtTtsvWitkNj1ODG77I4aFK7
akILDVmQU3aE6AGW4tJkBPlIQHM0PMy8cC1QUm9I2CyrPIjWI8prH4iHZmuXeWHoPC6+hzZKU4as
AqJFbBO6tr9BdNANeiDxsPT9prphreDoFza7D49TodOv2YPgAC67ZGZ8rERXdioYh2WLZqhFZdb+
R1qSsEBow9iXglemcUF5RtHTbLTNB7SH8kWKBtxlFlV8DUajKP74kh4wGUiHI+ABm5EOR0p0f+Mx
4jueASesqFv5iwRdT6eZ7xJ7QKS5fJzUAyVCWl+juw4YH04L4GqflFd4oxtFpVxlQdtcoqdMLL2E
5DYZirSwh6jpjzjIAwQpkYgfUcDA3wk0L5b4XYRBL5Oyla5k+oJA7u+5xkyPtnx54Tem0R/xdA+c
AmAVKmr4B7JwFJzd3yEit7hOh5Ctepdkr1jgqSvCI/7FE5hCsRP0hSIpR1A+OfMaiySnVWCMR5bw
AI9M1DVmM1CImgq4Mw0D2LN4HLVs5aV+8XuKIuZLguTAR1LV2eBEfegtqoYoDGmw4oh2P1Ql8JLh
71RAXwNm5vgMdZl+1whXDWyFkso00yStaim5bDZeMgjriDI9cIDYJ65usTA3C6LIdu6zOudmLMWY
s1XbG+kiQPPxFTj6JRm8YCExVncad7RZPK7AhzaImgGOJjq8OJo192nKnOQdXBFbZflgnEeDUXWL
Iq5M+THzXKKPuNoDyjRd6MbQm4bo6kHiveeWIUVX8xWi12Ah2NCfj4XOFxnl+Rued+WKeFF80WJw
zY4Jy24e3+wDiwhFQS8qRrBQ0wBqm5ixA6i8cHTHJo/palRRcuY2prsZrbA+IsZZexfYCAwBZYUY
USdCQ9vMKBD0aiZl2oqV0RP3Q9Gn3aYKhPuxSmJPLerGRYQX+VXsL+NR9rmTDaz9A1lnUxxZyYH9
4hpmMs2g0CmxNVuIRE9ClaM2tuojT74v0G22aeOqOBIrPzRJU6MRrANGVwAW5o5blb2uU0Rmq7gM
vgiG4SKbWJAsOsaTF65GZ/x3SxHuE3/BFRKRgKvzY8Ij5bWITsQKaOGTj2thFtLQx+o2kyrseTUI
Dphg+mtR4YRRv/1/nH1Zk+O20uwvYgT35ZWkpG6pp7fp8SwviNlMECQIEFyw/PqbnPMyUvdthT87
wueE7TBErFVZmVnnW2Xy8GK4eYr3sU2aSoxClkjBppsinLsrz9Wr+QPCAEUuvgUURwSE27Xw166c
B4XUDjrFfavB1S6bBtSgdMiHx2AST4R1a/3+/L36NIyHTQkvhAjPCIpEF+NlYTtnbg6wPSn55IMX
V4P2P0x1rFRErizWqzsNg2UJaIV/YFXQr88H8zIei4mxYG/DwX50xTx94r0DLTly9IjsDIV44dyV
yOeNQTfsOEbfPHByIYA9H5QvnoKSAV8Icqe8k2vhn1KRJQdcr+kuLSZbzwkkse9P6+tjj059Piwr
kamBnZtdVh5mTxaZG/CpQaeaxyD0VBW3kaqDNGlLRj1/J7gz5RrEYr/4IjmqIb/2VL6xttuR2Orx
gOpBLT3/cn/QjeelEmvLabIb/XUFx8H1ZU/JtUrjq8sFn4t6LRI2+Meg+nGxjeTihURBq7IPSdF9
0MY2J8cg4Xp/Vt9YSsTJOBaAFzNUAi/eJ88UQ55OuLJHQeM9bQmrOnBI957fxqcm5fGJDMm1Qv9b
s/inWgVyMDgpl5loumSuzXKspMFKV0s/9EfwU1rwYaHief/73jj8oLxkKa5iXNN4HM8XLCfcLyYU
HxCrMr8evcirgoxNdSvH9s5rwmul77fmE68BIl1QYQHKXaxaRKAw2ShyeyW68CGcBUoQQ0B2oMUW
VUSEKZe0Y/v3P/LN+USJE+gtzgUu7/OP5KFN2Qhy/F7nPivHuVMlDb1i50O9dmWoN+YTeAlCCwhr
YfdShOdDgbBswlXRcJ/0nhWl7BHSlGDnFF8htYzrJsnUlefvjRnFiJuOF39udKnzEXnKnB4Jojbd
NKZuFHOgNofZAQJCdRda+s3CcvJKFvDGhGJbYixUVfFGXR5zmo0uXbDKuML7pkrXmO11ltMyZXw6
vL92r4Lv5E/YHyFngp1EcUnQkL6Jw64g/j6CjnPfRVLUg2lEHclebdo9t59yJ3eE6P9cKdtGBkUc
QAlSTCD+5xMbq9wO7cJBamoJr0EmnMspFkiwitz9H3YNgIctdENkAUrT+VDFks9p1IGqxWQDPtNo
XMWWlT+EdIIu35uvwZxvrR9shzbPejBQMOb5eB2Y2c1iccE028ZJLagTJCb8BgyHX+8v35sjoSyH
9AUPE8Le85EYCgmZ3w34KGqH8Je2fEmfAo/6QWnDxn15f7TXpw+pMJ4fPEAbW+Py4XVOhVFX4KKW
yJv3Xlx0uxYp4wFuF/3R71GHfH+811+32U0AI003MXvsX8zjDBIB7ByGeL9QP7mJe9AaaOjGb2lO
6PP7Q12I2bA1wL3cgGlARZtYBNYpZ2EawAOoRdslBsU0zoZ7GROqfqY66/upbNpMjQf4LrBmn8yQ
r96nKuw6Xpkl5OuLzKGXvgl1lvxnzBRTjawY2qc/RbitJ8XfsaNEaXcUXgdguCEkGUu8il3zw6Sx
43Vi14bvgKeDwJmtbRfcvj8jbyw28mJUODfqCkjN2z//K25NgkwGhqzJvukgY8AzkofHgYb5Hirg
scpAO74S1r2+iv7csqhwIrBLQMA7H7BvnUYYMhT7ZRLdfrFr+4Xk63ALgNDfsdGbPvCIkFKTVVy5
41/XmXFOE5iqgjSGazC5hEJpNkd8WAy4nFT6pEyaZK7WEQRAxhf53a2ROfEB0tQ2GdI734BwPK5S
HIQz+iXORrPjhQuv7MjX8w+IC/DllnkViK8votwVyu+oTQVCo1jQUxJOy66zajhRIdy9TPKn/7rc
oK8BhoFXGv6ClO989kHiw1MHou7eQyng4xjCe6Bi+drBdydb3W7s46K/8va8Pt7AQrbUEuxSxNOX
6AsWM5cBxJr7qKPDVPJJQF890VTs16BorjFOXiOZoH8geoZbJVpogrV38eA42BVDoohXFZZNqo5z
acp0WsJnM7uhTqd1rhPXQbDOe/4DN+gX+GVkFTeoqSYiFVe+/XV4XWy3GigJKEoAytzCjr9OF+/A
v1wCFaLmwudDPxe2q6D9ouLKoXq9izAOdjXSXPj35JcBtj+F69pTIFztYOkL97P2lPYBP3EQCcuk
z3+8v4ve+CxwE7bGvEC/0UDz4tKYunRoaAxmaWcwx3BxSO5zKvzH90d5Y+Pga/AsbBk19IQXe1Xm
cyPd4APV6ln8Mhva87LotD4tw7iE5fuDbStxBhVgh0IMADQW5bMck3m+UnbsLJJgAoxwovQ79Yrk
O1RIjbsFJOxNO5nMxju0Ct4VV5buja8EIonrEO/6RsC8eJHmIJu3iG1Li9xySmCZ0ZbetIwQC3r+
p/c/8o1tgrFQmUNItkW7F9sxDwATmBiYVmIpP1JcljWLYIcABQjd0ayjVxjIb463lYGxjDj8ly/7
lKcmX7IUTlmdIzc9y/tjhoDlNh+7uA6B/uz+D9+H3B1R4EayvtQHIqxVqZptvI84S3dFCAat6KDT
7rZkzJJ0vvaibItztmtQz8LhRvAC2com0znfNVFnaZSPebwflcvUXg5z9tFrzQhaBlHTzs+nLChB
PImb0pPTQuusn4qDsygH+0MAuqa8euW82k/4SWC3YztjV0Vg2pz/JAfqqUrAtt4PSAFRSw/tbjAg
avSZ7er/ON0YamO/pdC/bubMF28XZcq1qIzGe1Rf5X0jF3OgztDdzKBfWKF9vrKdXl07GA9Esw2o
hB0xOO3nn5a0hMAkLor3c6igMZw4at2ls8GcXrkMXs0hbgHkSeCkgWoD2PDiw7qYm0yuXXjA0WT7
2cTsYAsV7nCTf35/Cl99EshluHewUKiYonvKxbVjcm9KG/C9DxE0LR+xaZIjFAr0ipzz9Sj4T6Mu
vl0waI9wGWDC6iQEsXtKDoHwIr5rOxaGTUlMb6b8P08drsWtfR0eJOgmL8s8Lurj2Yg5PxAom36i
xpTekMHCGKvz9X8m7maQqW4EWowESdXl6euzQCUiGvND28UoIflqrmGMFN2RaD71vkf+Z2T//6UY
vJ5F5LFgk4EpgTIWLJfPt9/aLV2XKpkf4tSaHbBPdyJj7N28vyP+0Ar/vlMgJ980DZviDogZtEAX
w6QZeMBiFrX2dJCWUaD6Qd1C5bykdcFk2KzluiSZ/oATgikNIeogB9RKaXSEMCHt4UTYhQXekCnr
S62Gfq76LkqisjGTVfsANPxv45Lw31Q26qOWLn+AADh6TEgX94iHe/sJ/NnlRLo0/KjNMvtlswx5
UEH0H7alZk3yk5lZLhUkv/4Hk/vmO9UhvB9HoMOnmQHPq7PQdigsqrBwR+BYuP+6WM5hOWSWRGUK
8eJTo0NINooQ8s17X6zzekdkFpmd6Lv0VxFN0BiHNKYvRPX6Ow8dBV0iA0By10wxrI5w+YzzDUnm
5l5Mq573C8+8dZ8mY+tqkNm4gFyy4WPZdD7LdqkOm+AxV3L6pRfBhwOqvPmOwMEGplmJcfpX1EBN
WTcGpxHcxKjVS2VV0vG4Uj3t+rqPmeHyuAwajgIsNcnU3QQJW6KonPNGkaEOi27hD8PUN3TXqCYh
v6PYLGyHkAOOlq3fRvx2lsblVU75GExVG3tqxOTFC7ADBKLtuOeRLnhR+jlKF96+mCgzt2KYjfnN
5ZiMAN+iYsVFtFj7eSVZ1LkyywtVHCbU5eP6yl7EVjvbikA3cMbAcUmghX5dZBiUCyRdm13bMHFg
Mp5rDuZIX9ImdvsFlYmyEa6FFnYQOzXn5Mr4l/EDQnmEfpu/ArQViOe3e/qv8Hl1k7CQHLMdSY04
ztn0nayb+UrujfssFPPLlc+9HA+lf9xZeM42ATyKjBfxURIS2jtYiR2biEuy10XI1d4ZFcKpdECZ
sHaUt/o2DmWY3GbTmM872HSFJ+P8pThkJgmTQxaz1u1XMvoEhqXKz8s0ZFDuh9MwmS9iohktwXAz
/gex+B35CLUaNFMRXEfHe2sa/4jKajSWsNDCXz2cgieOAHz9PDdZIHbhqMO5TrMOeEUSdSYr1ZTO
8ALjOiAPfBViquHZOXSlzhrEQChiDOrrBDZSBpcGj6IiCwXeiwyh3n/owGK/Czw5inJ7bn/4a7vG
OzUyNtwXsHiIDnr2aXATsrD7N4hZlwylPyK5KnFfsOJRZ6F8ntjafMVK8bQKYNf3gQVTu37IEs/t
tB7n9qOGaZd/wm817Y8uQfXmn4Z5jbubnQV1hERjJuCuwDMwLocOmmNYCYB2boJp0o+tgRvswXqF
6CEtN9GHQgS2/RW5YjggkyVL3aEGU8S7BOUwr2QLitG0ShMoKMs0YErZumsVD7+MczMaeaNbSuVN
DifbFsahrAnA1oKZ2Vy2OnXJMURW6tWrKsbmMbLMNx/hLxj8mhHQBSdAZkEDNxxZoDSahz3fkQIG
gVWs4E325f2diKTt4uhtpi1IrwAIwJ0XOP/F1p9oqwE15eIIP6VgnKoRKE62h4IYB556QjRzmeDY
qz3MNtKX3hDzb9HgWniUA8Gj3gkwhctJhWCWzQB2lhuXDe0PPx/ofSPwhO/4GsNXLwpCGe9aHIgm
KuE1BKkuvAhtWPKWhsMD9rhmsOr04fwqrQtmrJcvxOPqNVo+gV7t8X2ScyJ2vq+TthrGIVI+HMjg
r3a3qizoytn6cECpfDqAxSkgLe0+eJy17W4Yeb7C1hUWevnn2E6x+5p6Lk++hKoXP/KJRjDhg8vW
dJu3Dcj+C0y34EmH+yDs7wsLh8TfrSWFxEWUTszez2kvgqNdumXHBxeyfUH7QilMUxS1VQZe4PQN
lb2ssr0kMHqjspiPzNFEctxniSWlJePY1q1bhSsDyhqyZwAA7+NQFBNME4eBfE1TvqblEIMadNsu
mbB71sTWfiB9I0F6w2acK9JG7Egm5S14OXky2SfYnhVLGfrGZfukhVSkS4DBPCmthxtbUNNV4NIt
/q0d4GF28hDcP3kJp3lX5sroCY9kqKxXUZXN7FMXZuEXpzhZYJ+qcPrgK+ONVNW8n7lf+1Hr2Zr0
skvqTOSJV6GuQUVaTSFeuXIAqSrffMosd6BsrHLVZUpF6z/4A/yefmYu8twNs5Hgu5mqRfsluJ6s
f0LIkvxjxmHqXoA7u9obApYfE5Y3P1XfB89yadbgFtPv23qE1+WXGeenuYHPExaZgXk9ejVJXHiI
fMayUqcCcnt4S0VfyBS1CWx1l7bG0xmNhxaOf/b70K5F8DDBbsV+l8UUYZmC0PT3pqN9W0KlYl6a
Jc9YFfqzrkEnRll2XvvhphGwi6qtljCUKklLE0i24ZQVlj2sdPtPg2fJt9iTc/TQzoHDgjPt0z00
1/wm0Z4NXzLHbHs3wW4NiJFcRftCoomz8KB7SO1uC4Xdv5SqnSM11kB+Or5zsR7sC1wvk98x/iG4
IbED47WM4Iva27Jg3TwdhgbP3E0zBpSkOxurKa4Yk459zxyqUp81IbGHsDyF38OJ5h6Lj9TRPNsP
QRfdKS+b9I2VEPt+oMWYRSdHPB7U/czkiqI0DEhL6nJT7EKxhP0vlM/W4oT/VoIwlUSL3PnZmB2W
1DawWWxaaiKQJr3WVQLSiaKMummS39YA/ma7aUrDnz5BHeDnKmU71ZS7uXnylkj9EwcjZClDaiJ7
sDqMRVVI2p6WxXT2g4JkygB6wuuy6+fAuwWa4SHsW1dEz+UyFsXCSgv3072/yRhMlWpOv0C70YsP
TPPl0zjA2ftfRF/RAJMxIuQRfm86KA3zg1+NT9k1K4FXTz5osbhoUf0GywdA5UUGz+IlXL1x8o9e
Z/r+EDhiXdllqMyZkiVTEFTzojzv47X7/fJ6x7BARRDSwBY9Ti/rEI0FxYAamRw7hIvDU64crNQr
QCLqZxRSmt4nanUEdj+gHOy8RXFzkJTjNouNl7jHwsACrcw77f5NrHVJNYlhnZeSJPD/PDiPTD+0
ntZOl7PWfgaJfZDfoVftGNZ8XZa1uwIr/ymm/x0pbrL+rQAO0vmWM1+yoWPkYp1Bef2YB1MD2WYk
lv4W3m2FqmHS3iFgFnDQ7weRf4qHZOS7kWcye8xjGyEHMKh73HlD0/pbUhPEYylQfybPSK8YdSDT
hBH8DQce7eD2IoLPUzezYyxkkHwc4i7+nCdzMJdBC3fR21Qu/Brj7Q8N4vzzNlEUEPpNuPFaAlPM
IKmSJlqPGpwoue8H3/+wpMih5ayGB2b9rtjN8cLasmgMoSB6T1+VHURUW1jWHr3cfo1R1fkNNlwP
Rim366d4WX/lRIfX1KWvAgfgMSAghlA/49UGpHkeM8eot6pssvqoU2ulLo2cmCgbJlGKLg021FTl
LfPvM18bsd8ocP/VxgUVSli2b3VtkGiABWxH7q+oPV4oqqAk9Y8z0M5PKF/NuxEsdNioMjw5puGI
Xd8/TsF2Ss/XxwfzHyYW2VZufoU64FNnmXtDegTNg/kgX0gh6nxFcnHKZMTyezCz4Zi7Nm1+9EKA
ILZUNsxcFSxZR8IyWlSRPXXr5HjZTX2/vjCW5gxc1QT2dUYvbVghgu3vU/w/ea96VKeufMMlAA1d
V7Jl/P8Du195DCx9k3VJZPJjM+X6ViIgegACX9yp0WS/F6W9Cv/CcA1CeT0q4FegwWjRC3g2vzy3
RbSMJFwA/Mo+Y8lBMVXoG6GzNX9setvTl66I5vwuD2D8fC3G3Xbi2aKh3gW3VhBZEObCiuBinwxd
5AEVkvw0dX5xl+scvsMzxEnNU4uC6KM3jlqWbIziqQzghR8+UPhwJvu4sQRGaAqWuDdYvPbeMraq
obSjSvqD4WH/xTQhRCARk1AeIL8Z/p3wjRG8U4ksrsgZX+28P2RmVCwhMfxDsj7f7M000SX0B++Y
pQusI9vmu05m+xtvSfKIt7DZ2YAuD/CuTH5bOIpeAfb+OAadzyGsVMDJQbaA9wQmiOfDh2srB/hr
d6fVRWNQ06LRd/08psBpEHrw2rQdvK9NROPxYwagdMTLn0yPMFZPTEVkx7OvUZOIZhdmCHBJtTpO
+I+cL+0Hm5Fc7DuHlLMSRmSTKSmoad6uxx2tbBnD03t+1KCs38H4MTalidECAWoWCY1kOVAZ/4oT
L0YmaiwMbJo5SOcdLNVpc0KtqghPiw11Xtqpk95XOSNVZrdxpNO8AlhV+LRMghlCYJ+SyT9cuS9e
bz0sG8hawHhB88X/nE/boF0BSMxnJ502xpVRYedjMDl9D+xcHIADsFOBqnjpB80vafLgCFHR/P39
H3G5c/BIwn8CtAeAmOA4XQL1hZBtQ9JlPQ0KNaDbniAWKXHGAzQyWVegmlHEUr+OA6WjvZcIvz3F
rfD7/X/+GaiFb3o9XAQ5CAjnU2Gc00He0/nUZVZFO51mplpgX2+qJKQ8KGnezruk6bwPq+F9adde
XNnEf2CVvzcxZgIcTx+wC1iIoDxerIYqKMC4lo4ntL5o8sPmxeDKac3hIermBa0/WmLW8Q4plvoR
j3Mewvc/FvfdbBblSrhkw/Kib2BCIdfZm/aLaldVq2BMu7mc/dDON/nqL2wPnfF0J5w/mO8Ea1wc
Vy3y0xATOA55WS+PU9EoGPLnapTpPkHDjwN06cuwe3/GL6sL+FzU37cPxeO6eS6dz7gOwsg1XiZO
Xp7+NH7urTWj3Wc6zjK+Ulx8VQ3fxgJ+AGoB1hcVv4uxGJvzHq1txGnV3k8D4Vlckp6j88462vYg
F6CiZauiTOzVMPNPmlBau5YvX4HIrbegxF09e5cBNy56H3UVbH3wTRCiXKDoFoCmVpapkwfia1vN
89qUMDoe58pPAGFW4dS6a1rYPxyD8x22uU0hKsH+xuVxGW7jOkl9M87LCUZ2ObKipJfRzSrCab3R
3Qw3zViMfG1Pk+813kcL0aB8GNHjou5sP/dfHAVA9aUA0PHQ0sJrdkPRqxMyuzADNKqC5Rd84rXZ
Z6nryYEBt59LlzZZWw9dx9KvK7qc4M2KhlYn9xC4dPoJei88ushr5y9eLFqP7Ud4C4lqXXFVl33f
+Wju8f6+e4UpYerBsIK1M2SAG4HzYjNITbx4aFZxitJovrc08RuQTSbZ3wQoS+Yw/+qCplbJNDp0
QZrlT8g6TL4PGNO2yifszyNUEX7dguXRwisrpf/0shH2xrjAY7W0YXS7JmS5Ssre9sTF8kFtggxj
E7igHheen5h5QNWfaqFOWYbN+zAJPOofWgpgOAjgt3tCX5nk3ncqIQcv7BP64K1xN1VLlHbwSUeP
nuzzlancRrz4RSivbs6gOMGbI/v5LwqVb/MOFAjcmpE8mXQFeXJBY4kgEA/LmNNHrQvyiPA+vFVJ
MrLSlyaSG4fVfG4U2JJX1vaNUwVDhXwjmmwc5Etej6GcaL300WkChgyox6W6zILBHeIRRX7no/Z8
ZcRXTHmQ6TbCLAqkuFg2x8bzKRDL2gfE8+dTpNdGVVpmg6mimbd+jcXkcihVrMPpOWD4l3a5AMJa
e4CLQLTp+ii5siKvJwCfjx8BFwbIg179Gp3FpPFlqk7JlKXtbe9Q+ar9Jl7TH1mjW1lPaCri3b6/
DS5uckQIYBmBLrydKBgsXuquoBY3uCxTVAfQs2StAru4F29r+4OIolXjlRl/YzRUYTLUzZFiI2bZ
Yvm/8iooIofYoEQJRUDghp3rne8qC0+9Y4SWav++/2kXxU58WgBpAKjlKOTi0P15WP4arLPpmsjO
xTs3OwXYEGUR1CK96EoS8PqbsHXAfEEOAt36KyMdWSQmI+DV71ounP6wBlNKP+sFlewbODwScgV3
uUzkt/IOkg5o47csHuLLLXv+67Osv9KFJCxF95s4CVgl0MOsQ3a4kBx5Hm4+fdBesza3PEAMpqoh
tMtaFwvpf3gbz2WHIg/tSqKxs9Ydj93kxhrOZg6V0xhtbeqUsVGyMl/Rpyy4FrZe3IP49ajiwxwG
NTFIq1Hzvvj1K+DrLHbp01Sk/BEVqYIBR4zhTw+c5IMTKf/mLQ79kgiDQ40cRP/MpdRfZByy6UrU
tu22v27A7bfgJyCUh7ZiK4hfxI2L9ZNBDDF9HppsCsombtKK9ib4phXNPlJjMgCORX+FAnJxzDHq
JubAHzhxW9vCiydsYDNiBL2uT7keyC+yUP5CvNy5H94wTqLuYTVhrxgqXHKG/zcmOvCBo4yDAJbG
+awPHJQaoPP+k8XaFLfSgIR9krEYcl4OpA9hIBHxLj2QqeEwMSpM2suvHh55V9tCN2oHYB7uFldu
g4v0YftVII1tjnog+YCScBE0SxcTtJCbzJPfud2c9TatsDludcjiBHYp8XAkJsZNBAB8iG4o2E/q
WnC5LfFfWwC3H3xK8S5D9AbyBdKo84np0IBn7iwJnoYxaFq4/KNxw0FJz3lfInSseXTzoIddq1a1
whvZTvQTAQuEHwdoEfzuGMFxKCjBKk84jA9wHV0rX/8RwZ3/QFwUQHZRPAZDBD/0/AcqoUjW+XMK
rsEYOJiOLdCNNSVHVx6LvlA+9+5iZeFoDpi9oEMZLC4LKqaA1Tz5uS7WvQIDADUnMKhiPHFD1A8f
wyFqphPRZrh1cCvW/ypQQeK2HD0g/2DtaT7tOWs0KdUCM37AfQOBp2kVxGr+yA2nM6r4VrZ53Uvp
5XMdNl5wE3Cb6L0JbMEfSDHIbu8VDevKRearfcpHlQIM8Wa4UakVsdCO9U3iHQVpE1UtsFp5gUl4
G8GLfSYLLCq5ZfM9CvRh/CS7sEGvnt5jOn1EDRpmo4MdgX2hRZ5cbkLTwlwPHQy8Z/yq/gswJ5T1
NRa0r5Jet4iQ/c7y4zKae9D0Y/5IxJBO1+Cvy1OGzbSJ05EGZyAopsBaz9dKegKMuHgOnvSo1zu0
sePAG6wdqoHJgFdDzPqw7vqu1fsGd3gdGg3v2IZuFTUoVa9QAbadcb5zIIpD0QWR3WZ7eKnomoWO
m0XE4/PsyIOeDL0pgDyjTdoEoGMg3b95PJCbYCXiym3z5sDAJYGJ4YjjPjmfBk/HMoRVj3o2RUxv
UCrjZTaAToe/zR9Zbr0v0ObjbyqIn2/ef/IvIzosAUjx+ORNDZiho/bFcaGyx14wlj5LndGinsaV
FcCPwY2tIK3pqnQmffTSrkFWOV+2zxpS9M99wfiVi+X1HIBWiB8TgsYIntUlT99DoVQx4S3PS4ad
jvZZYRn03N7x1aqDH4/td7QCpVU/p94/70/BxaOGGQAK8oe5BuwczOaLG61Hl07FufCe8gDtytBQ
ZKX2rmWKxTUIgxYq0HkN0OJLFFcv0z9fdb7l8K3ouAAZZgTW89Yl+O/QxG/BxlPF1D/rrVADsDoa
+y17segjClhm4zoKtDnlpSsMzCloEQ/uozEJ0q3ZFhGjdesZpu80PEfTGyRDmjyFuO7MvwYEJst+
W6gUNRoQEtiOa3Rpooe5CQtRmUKT/s7IhY5lTrvQlqk0Bj07nQpQpO4GdRK6ERxdv3AKd/OKMg3P
WWgr7vsGUkcU+MFvaYNG1mEGk1XYV9K42wOtFesekIrHYOI0dsv0gsBMPKaRdd8IbkDylIhxTA8G
ZI9hB561KyCD8Nl0mLI2His3p2h8QNPFz366GdKFCn0FJTnC76bH5TDDsuQAaJOljyRv+N3AUHg9
WF4kW88CL1wwVZiw+ajmccpqCbB0qbMVjlUVn8IUzACUrcaPoK+z6XEg+cxPsBNnMKYFsxjVVJGs
JBgqOvAW1WAYRXf7DDL5ZyhDMlFmlKjPHUgNSEIn5szXJOXJty2Vz0E2W6ZHUG6G9LC0K2cocyp0
MUYPJ5gjgFOqb3I+ePofHVt107WGgUeVRsq70xohXplLbekuZSj74pkaVtA40GljitkvpVFVhZ2R
CEGAaewYj99yDan54yZUco+gOXvBLaiAyUQrW2TNbkJEFFWI4iI33ox68D8w3MBs3DvtFPzF+YLn
zWUWR9oIGc1fVRpocQf9Zw98AxTA3xCb5Y+D5vqfUFiTl/B8WIe6GYQs6pCD9IA2gmFfu74pbsBH
QpJU+RxVyKqgFJwF6MXyIx1bYg+JRrNZ9IFGPVjnjn1GWtkXtfU2Gk/aw8i2Cl0DosMBXD2ffRHR
xIqDdFLaCiVacOqUyKcCcpWEkkqh6xwceJJYFf2tjUzv3+bBsP4Ye950NfwNYIWBS3PNP01IPKO7
peFLBl0Z9cYSbq9rxm/GnoWswoWwnoIMne8+zpCHgStggdnB14IXqX3ARuj59ylEmHNPTCj0rZcU
LikTz2PykC3ezEE21B0/AWWYkxdIT5r1zo1+gjbNhoY/nbMdDpeWkK/rkOdJh1otWiijv9XK+50R
sTzwTMfBiwc2jWv2aUunWxCehjncb0ENIiqe+Z+MJ+FojF7jkkA9QxKxZzkYHfyeC66lt0so0NvK
sW56WmPB+sfQLRaenR33yBXW++tLEpIW1MwRhAO/A5p3flGB3QsWSNrOzyC9hDUIcPmOSerfWV/Q
T2JZNpezOP6vDzIO3ZbXQ7u6oafxxdsEcBrsDai2nrsehRbO+/YlZ7n4WWQTQGqB8xycgGSThwGN
uK/xEF8/SEkCESsyDtQXgfZcxNo89yc4HUTJEzazC4JyyeF3zssUBxSSz63ROCWWr/dgDULFVU/w
Jqc3779MbzzOsLYNwIXcXFLBtbmYgHTiDqTTtn0ejI/QSPVN9zChLnUb85F8jFY/vkkii06Os8ue
TAHNije33pUM9CL9wvuIQwmP5I2ujrf50mXNMGX6IhD8uU940KEp7tza5oDzhUYPDWis/m0SqPRa
Y7y3RoVbPyIigAQoK198es+B3ca9k88ZOg4+CXiy/p7J4G7Aqu9hGYg6y5Xc6o1gNAWyA4o3lJlI
bqOLRHuVEIuN0SCep6wZhhtvMB3sLzOB7vWjEFkdLDTP7+2o/xkajx1QV55AikU090FBwfP4/tK/
3n2pj8IMsB9svs2v4fy8SQq6owwC+ayV6L9NsxzvuCVJpVFOP3Uo4KAPTINbQRtvuXLq3jjqiEkg
+gesAK3Xq3gowyvdm1E8R/Bsvl+XyK+NTpbvBuByafsEuS2b2fP73/v/KDuz3biNLYp+EQHOwyvZ
k6S2ZEmWLPuFsBWHrOI8FKevv4t6ut1tqJEACYIEMJvFGk6ds/c6l58b6C3pJ9AGTHWAnKfvmxsN
TMq5lk+DQodZC8kpqI1VkYWTqHeUilAYfv7Ej/c4i72slRWLEZbt5WKBj25LtNBV9mMmFuStJb0M
yGa4fjocEk5WA++zk+8W4EbWrm/sUmP/jtOg/85uoAEn8Zv1PO6TqrlVdm7Je3IUHMpxbC7P/HJk
82wuxZKGWjVbwT+zVygkutkM+C8y4mK2ulCJllhu8/mLXUwd2AIII9ikgSuvzbRPhxJzSYWOYZDP
hSfzZRN0TnPQkDzujXrQD15AN7HQI0WEbLD0rjV0PMtQMFnXnB67FhEF9b3z/hOZ7EermOr82XbS
cddpOlOGSAlnbd5EZTtkByhg1oOFIvFWowfV8+fvfl77Wp+/psr4J6VxXDbrPPu/XB/0fAO1cqs/
sVpGK9JkDg+wQhXyBy65eCRvZYfNonvdXjZu+U3VaZ6HtJvxXhAYFFQOC+f18590sZzYu2BUrtmI
1Tpln89syu2NluMhlpnInywMCwewjUuMrNt2DkCC4uOwtNcQDBfrCa4dS9cIVmCXSf7zdBwWhOQx
mXD7qYm12L+jAzlEp6ZATF41QXYYEaq+f/6eZ1ldRp5eNuvwUnpcmXpnd/lUIyZQUzI/qUkrvnWN
Vj15wpD7NCe6/vxRl0NKrh/pPVA7DmbqJ6cvB1UWEfEYJM91Wrffq9H8MQrfvSu53hehilW2dbVa
/tdLOlHsiiaiqMjGTOLi9KEt9T1Ubk38JDoruePO5kd0VK8I82Ln3m08764pCftCVvZwJQF6ObQ8
GZs+hV0SYszu00cv5lRNWa7S54rczAGTFVpYY2iTh7jFnXblHKSgwx93sjGCsmK6oq6ifLzO3dPH
VUxm7lDCeyL8aNpHhBNjQ7S1ZMWIv7Kwuz+6h1X/24KnNsV5YEBkmwjBZehWCiBruB6yadj1vYFv
w6y1f/ymycSuE6L4OvpBEe8sdCBtuGhSIPAly5TeNn7WWXkIFrL3ww5UYkelPo2bTe85gwDIhC3j
ZhyNSgGLDwz1bgg/yO8zh2Ze3LIy25ge+rXyHfY0+bIPauxKQUnGa17rQhQvjczTHBWcoMS6xEOy
bBOlN+8GG0K2qVzZJtEsO2sIXXbp+65VGFsIrHXERGnZ/vE7ey7CWXV1/8XpO+2HROOs7hFAdq9p
W2lvfqm693wxLLnFc7V8dZ0itqNkSJ3+qFvKebKnYnlHMMzlE8Yc/YUHUssRJh96hwrTjFWYz0n6
ZbRMsN4j9E952xeyelKxofqbsuwWZ1NRmYjo2oKiLaH4VIaqLxY9sgN/LLa6Oy3JgRbdeqT5+FFf
m8nQgr1KuvrfUfoZqyLHoLrPfX1Mn0tu7tqf1qS95lcE3HJDWFlNOyeQlX4HodY90g4510ISu/2/
/I10nSBzfA/cYbS2dq9EGZK0GV60cW7M71Vbl7dtx7lwiz3L8rcg0ZTczKmhflic6dUW7xYkABJ4
3YDcGW13WKO4JnDmv7sbU7UOMmG6z1Xu/ZwngIp1nTrXV5/b0rTz9Wpujza5C/HidLJoNjG3vSnq
6A2dH6aJWC1M03LwIseunENblYWBvh7bQqgqJe29Qxcf9aWZyZ1ELgi14dVzmiy+hRU1mMN2MWOx
ZBH3raD+WZhocUKnScpXhXUt28zJoPbD7KfW8wT71MY5k7dISwhF05D4dLbC1Ay4oALWWqaNqCr/
jeR94L43LQrZDViR/qVJ7EBGvSk9eQfntKw2c2/M9rHwcf7doMMXvxSNrt1dlQiNq/xgqaHaDPUo
3xOOqe8Jsr2fRV4WbajpdblDhBU491Ik/hd6eHjllo4psfdG+ruqN6TuZo/GyTUONY/5n4YCU5XA
Paacf9j8++5ROeN0rzTEoRtUxhQNFJubCgu3pyomKst4yyUuo69Zv9B3OvSE6z75MUl/tGYFGacW
ONuByyC7CDmBbGxUKPu0mbddJhrxYLc09tsFPR2IX6phsoM+BOOcjiE/ddYljGZKSJGTaiWQw2HM
qzDuEEYdarrJ96ybrJi2ntfxi9CGWM4Xmbb9W1uO6n0Vvf1Dy0pDi0Y+7XTshqD7WULAEseSpnrV
zTSXNcSH2XVDW8jJu8m6wiludFDNA9FYKd4cVXbFP3Hr9zYpAWW6kamk+d7gY40PWa2Cki4FRN6b
sZ5RdNDtsWlvUGHnDskNmHuPqPFrN8qsduzf424estuhByn7LJWTG4eymUFWUc/Ssn2TTYUT0jsW
JwXzEf+Dz2lxgG41UV6sWrjQRTpkAIyEoFcBCvlhs5INJ/YGL0k3+uDH9o2WKpncel5c2oygCbrV
l4UZk8HLhbHp49a+95bJm+VGVo4QO8JVl0ShnddveITFGConxk0a4gewFohaNv00NGmmu5IAwnnp
aW6ivgwx6bSoMPyyRVPpqiq0E9N9HeMGE1hst+0XxagqZ9PMKP/vrDo1FnrkkaSAEGzIYjc5Tr2V
nUkZIbNxH0do3KX7FLjII3IMEantRlOTAZwyqkzrwhKr35Y/wGz2Lu7XPxk9Iv4ssi5fLMPo1GEI
+ED3cT97ExYKfQGhLSpAuaXndL/qAYHrPdYXbyCWanMzmq3aSm/nXtcA56R9PnkbDGCVudcwkK0N
E6b232oMpBZ6eaX90bDoD5gYAqehH1vsXaPenCuUCYl8z0MZTQC4etfPW3p5dd0jmBmaZz9J0+mm
o8HATdoAFthk4EhAgTt15/6bZIF4INmlaVgQWY1GqbeUnxTyvy12/syJcsFM2jqNXfwxvJaeh+kY
133kwGTU91K049GbRRH85ygL48YaPhLsIHU4V+glrodKyEjb5wLCWM15pYLtlBt+qLn6oG1tNx02
Ik/aa71QLq8QBKyoyUnKU2S8KAoFra4xcD1YWVyFHO1BWxX7XvmI6JepT9lx+340IzHM4xtQ5WYM
xyVLrtGTLwNoQmdz1dDh8aNCYJ0GQQ2J2HysjOp5wQ/yu+G5qJ/SEXtaWmkRtir95r8GtVipue2T
uVjlxefSGtsabUZztp5QAyTHLnVkvdFtYKKTM3dPYNQzbM2VGq+Ee5fvyWORz7ik2rD9nrcdXtqu
MLtktJ7GNCB0W9J0x5Hi32f5Uty7bvX839+SuxApYehTl5du5K1zaZmd9YQOsvs5zdIJdZmoaEI8
NEfKAdTaNHr+X7Mp1PAh4sPdpmID3uosl1fVyJbkkObPjuI6EiZBAy6kKoaHji7X2ObnWgt7qmv4
Bjv/Gqfncj6jYlvbia6qMf9CfiIKvSRzNvhPaqxxUaFiRaJND/motZy026jMFoduIbkY1TiRvo9j
jPPl81H/y09ABQkLgkvhytE4u5shGWinQWXlcz9lWjiPGYDF0SgtL0yaoKZEvpRhoo/eWxlowQA6
wBmucBQupxlbIWU9CAc6LNnz2xOZXH3IGq975ppj7Skqjj2IJsO+tROaqXdmW758/soXD6SxNWlb
PrrNAcaeerZ+9U5qyLnNZ4NGGF+aEYfiKGznlspOc4s75Bqb9zJXS+IQPYRDUmdNmZ4nLL0KqCv+
y/jZqcq2oYLk9hxUAcKRUGlaUtFBWrgv4+J732xXIXU3rbF60BAUXkOmXCZB1p/Ce7OJsK6xKJy+
u+fgc2zkED/bpRrh4tjlve83NTSCEhuOkZdiZxqlthkTPf6Rr52+hdFaP9NZGU+1vwCS+Pxb/OUH
rc20VmEZ34Jq89mNcrYoA/nsb98MCAlHnVLID5VDG4yEg1cKOlYnNg1KJtJj5gKPPjG4kGQBq8Ex
a/13P9TXAGUXKwIgkrOSaT++FRXY0yHK4iBoWiPNqcDo7RTS6sD/1Xf5+NNOF+fIZvE2O511wK6v
32SicuorQ3I+PcEQIpil9L5OFfxzZ58omM3YyVXePmqNqNNbLC1t/tWrS7874POCWOvVDo7Az7/D
ed6Eh7IqsOxhfaSuck7HLZNSFDL3/a8ZaI1/+p5b877jv5p7U+cM2LpT0aqdNRZNe2XbP89Jsv8B
tEIzBn2RDP35BqSrFsmaRiIfGUvwO6ZFype6Wui5IM1gDLbOIrUfOYgHO+rcbk5vPn/vi9T+KtRE
2wAKh39ZxR2nXxvFXtvisE4eq7KZfk2mhhW3XGgPanV59gMXVr8P7ER7pP+kxNKSqZdaDUvoE4Bf
y11d7BP8lpV4CWIT3fSa6j79LfTUtDu0DvmjUYj5dsXkbblFyUMMTurOWjt8hioIkhgQSVfsY3/J
Xod2ia3DlTFZn/P/WR4eT5IWVvp6LOGjOzsTpDAsNZIsfpwHvbxp57m4t9vJ4x6IROm9hWL3y7On
7tkqfe0PCcoEv7FzZZO+nBYueS2UxOyZJOfO9WxBhstf5oPzqOhSVUVuqWSFL8LWX1q9t+dNaqtS
RTY2JTekq5Myt58PwuWC4DDE3AlGATsAot7Tb6Hgmsqp0adH8BvFY0Zj6N3iqSAy47La59ao3TBE
1+LqdWBPBx4F5UdvTKSMpPTONkPaBVlDXSTqsesXFYRuXAZ1OOaOdkNmR+4/f8OLfYYWnIwtwY8O
3wSoyukbClQDbVMYxqOv5yoJAUqQqyi6+F9Bh4NdQpusK7eG842VkxZqDMcgT6P8cIHfL6aO1ulI
uuxlCQ7TsJRf3HQS8z2yi+GGeZy9Usl2tuRwPVbYkqf+lY/6t1dmVyfQWdGvsO9OX5lmjUbV6o3+
uAC8infkvIb5PlHwzuNSGMZNTgkvv1Iev5jIvDUCfkYPfofJle/0mQJ9SdFls/5Itw8BmaVfugOp
FWVHuj941pEsUvFGRjAuIruK038+/8h/GfP1LGFLJ9lCYH32xm7fsGbK1nrkTKv6ELtd+71eOb5Z
D2TowOkl92VKlgrLgBfFmNyubLAXU9rC3kPhDvYmqxit9enrU2yo9VkzzceF+k+/sUWt2TeZAa+t
DeJEXJliH1ehkxVEztqgGQhaLUCU2OlOH9elJdApPQgeSwnvb9M0g4PPoK/s8YgUoa/2qsugfRRx
2lu4IV1kmZWTTdpvxCSWRcZ6GKyDKtGZJSIQAGmDIc+tcLBTxEtRY9ddcdd3s1578EGddEetTDpR
JR1uSbWn/LA2u3SLoxuaTUhHEuhIEVdV1LhDl5ISF3U9wN6YfOFsJmcN+vvA7h/EMMn+SmnAsHjX
87Egpl6b0q61vnOUZDeIvqKa5D7m80TKaageJQAqG18PRK5KxYTzqci9OyXqattN/bi3a7f8pfx0
fgMeM+zRjurXftTF2YJPZlVurLORTmnnNa/UNgcnhVrzaJQku/dCS9rgSNuBQhlR7pfangGvyTJC
ngi2dW8W2j5hFxNP0qjLa7SHi02eHwP/Dj0wFwJa7Z1tgWjf0naZquXRNMs0h4+SxhsxT/MQeUbt
bLE5j6HMYmvz+aL822NxOq+tAYh5/POYA5OUB++lMh49QCvOjea29HrLq5SsddPUg3bskEXtuqbv
rxSq/rIYOc/YBdYTjRvn+v//rwQ6tXg40fXpj4jRsn/d1l82aauZdEDHNdhcectzH+d6s0K9yAO5
3xLZn59m5I3KYFkG/THGM/IjQSOkIsW9rCTRl6cblAKLvEO+P25SVXvmtklGChZGKdsbA43x0W+9
efgKH8d9G8zMMsNGW1wvnJJW37RuL+ftWFONeFYItNMIOo3wNrCMmoPAzTyEVVaXwcYeRY55pB1W
7bsx9yKE0RkU1+xP55IBZMpMaeSpKx0NFf55xwBTZkkzWnV/V46AKL8kcUdmfBkkfH2MGSL+Wmc2
aU3q40URxfnivtc4tMYj9N/0PtAWMFZ9ZjavJb8tCwM1pDtF52P9Vp+CXNtjOUJjXSHkHu9qKx9+
SpNWPFsxa9ounjOrvHIfOI+LP96HAJD20uyouLrOpkom82oxkaPjFM2z7lsfNMaDzN2GOg01Jhlm
sVzELWnk4aEtO1U+WmTeVGiQgE5fcZCXV/wlZwcZZzYxOjakD0kstdZ1Tf3f1CUED9KGWucxY5Tb
DA/wki2RnhmdtXE9KoF6yLKqXk3hluNmnPEEhlJbCuvKcf7hBf+/XXX9IR+3Mswf3FrYPU5/SOe0
wTI5rjzK2J4aFZXV2I1vlYMGM6LKlIEsnL2W4oHoqFGHZTe43mYpjf44oyHv70a/7Z0UhSPYH4MT
pSL8CjUVGK0RVVah+39skUzwudDwHL26nXPAM0lVRm6M3vlKeHC2E9FIz/Rx7CDv5sLBwXk2qinI
ubFPYvNIckt13/XKEDdUZUdjQ3K6lirCGRE7u6XFu/Hy+Sb4gVA+GUievba1QcTGyuEHnA6kPgRw
JFVn3wGisyeE/chJaeedCozwQAyLsfgmaXCe8lsAhOGh67J8EFEej23XhU1m9hNldhnDfO3d5A2D
N/7Vbkh8ZydQAXOYO312Vygdja4JtQ8dKgpxnexWXmh3KMaaH6avqic0m6ASsiLo26MWC32tN5lz
QWvDNqOqJ/qiC1M1TU1kBKX10E8+6OdcyTk5QiBqb/0U8NsWHGTSR9aAZJTiFLPwrejUXO6KnGan
oC25NfTZ0CS7xDDq6QWTh3jtBxS1mx5437vmoTw5Vp2dYjjpKv/dFzQHvi2KdviniKlehMQ8HVcd
NPbFvgq4f+1dT6vv8sqB2NkXJvf1DN/0AaIazggvluiUQ2h8wj/W5OuxMXfklndu7szBHUknrdmP
jWfcZHVQCV7QHubtlS/MBzz9wKS7OFWpIn1AgM6u1sVI2tNUS3oEfFOPG0oi6mDrFHr2UMSXQ59N
xvfPn3i5ONGm8UDSyKsL82I+UwH1OHNlemwqYat/gmE0f0Jd94c9jSuTmjZDi8FR0cSl6YUk070I
gBIsR/y40qEA6ZZwwVLIwgt1dkNPbrNMGPN+SSpn2tiyMl2wXIF4nbV6FPdO4lfeQSEqsq7sdh9e
qdOxw42IiAW5FFvXRR+AQp8dQMBaejTbupc3Yy/L2oA/AdI6DLpa3qTmGIvboFFVgEJcVqlZRG3r
TbuRvgY414csPhIF9Oa28vtKdkAmTf27I5rgwSHfDe7bNnMED6OJcvQeBPX8ralBzmzbwM53gcUu
fwvQNXvOFmGUe5aMjondcdsl20xdNtEgUpMwGyNDxCbmgM7OPw5Yz+/J1AUS2Ozn3/bsHsVWhQGD
lC13CUpObJ2n24WiN3KT9EFw5yE+/1P7noPQVIC+M+z4q67xtcKBQglJmrQMrn2Os1D64+FYznDB
UIThy5w9PPDmZIHL7N+NXNQ4iHs54iqgx2/520srmbxwpco9iGSB8YuUkSNeOjAC7m/HHwUNJKAw
DZGrmcYv8C9934al4c0PFlL9wbg1ZDbLF1KByFXC3M8HNUWpU2uvLNIFVpMTF8l93KS62ACi9Onl
uOD52uGIyILXxEiDBz9erI5ZzSbXkjSAb0RMF1T3QGer7NBNbfN7MibkE1duWx9jfjpL1+IQyw2/
H5WM82FZHMlqrHXnblJ1UYE3gIwY3BtOo7ZIWppuZ3Gz3zuFLLN96mjFm62xV1I79p1mqcFPIen/
07SpK251qmgiLGkOrP0I2gZTgCQJVu48iAnmxqhJxcioaKWunqbWb3ptW1H/JAIp8aBh1StyDlvH
l3azxwOQFBsceYH70ym42D8bzeRXX/xMJN3G62THF3T8GVjnJIV901q4RZ8pdpbW1wzk83DsMd0i
80inpY5GQ8zO1kaJwWWgqE0DQYq/lPu21OPxGWgmw2p7g/fYFrAj7gMvk08l6knkCZM7tzWkhLqJ
v1eSYhYHFhkGmvf6mS3f3NgCdtGxcrQXVKSk+PpykuCcG7wTsY06B1xYMEMtLLW6/VeIzAdsWHNl
ev18aX3cis+/o0eBAusuPSMQOJ+uLZHrDvAUZdzl9VpXdbPW/0W4muTvS2eW+bvhyzINeyNetlCh
Z7Gd09XmOngsgI3yjDRpwzaeO/MLgXZmPLQfymzZ9tZLAoV/JdEVUPN+VsIZvOckzThqHX1sLE71
JR3e6i730vcmHdptiVMpDrZB09lBFPSS099Pluk5IFUl8EogJahTQs8rl5W/7C78JppCuqjqfTAG
pyOAj8jP/SKY71w0kR2WokB9tTTbUl9Yc6Z+Z7cDZoJgUKL7Int9EeOVH3AZiVm0bF0L6iSEnAsX
BcWfiZL3YNwpl4T7l6zXky+trXowAnmsk1KQBWgsmMpLu/v866+R/OnHJwDDQ7GGYwD7zlkRaV6R
lleVPIKrHDMM/lr5OJk5Tet0p/au7KTnjnt2UhLcQAswtNnMt/N0WO/orUW3VP/OSIqh5SrkJ1Zy
iGliTUNwayyrN9XQBiEarbHOIkBSmsNGqGnGrtB70+82uZq78a6Z5bT36fFlh/qSyOGxrMvcvGG6
jkUO5LfskyvDdPmBmBUrYJ6iOO0dzlEBupH5MhWDdocr0jf2EA11vJgLbaCeKlwOHAbO8Goo9ssr
D/7L98HfwlCB7+Of5+YDqkTVpPVSHP1UqglpJbmDF10lMLrRDk3OcK0kfLkWqMIDJCKKwnXJtn66
FlAZqSaVQh57GnnTLFWHSL4ZCKHjr0TTvnjw9dioEXF26W9F/6Du8fMJua61swm5UsyAGqxQINJ4
p8/nhuVJ2AvBXaNKeTvF66WfbVV/VBRQvph5vAxXYouPVMTpI+lXsZIUQCKxts/bFFAnzutCTzxu
u4YHYGqi9PCIVa/t7jS9apu3POlFF2VTiyo1BU2HxKZ0Uv+rkczFDzcxkhhc9QBY+xlXKoRXU58L
91qx9C/hrQNEHc0QBWwoGefZXF0bvTpw2+TYBDGxYzhrQ7a8D2Ov7rUZEkrYFgIfTLaW77M8rR/W
pk8rhrmPjYe0rPsy2eEl0vqj22MTCF2zSLX7oMxdJAczdrqDNlnOby02tFZsFN+g3CVeMSRXsguX
a8mxUQbhQ6DuBkphnfL/d5kvVVMvHfXtYzUZxq1MJEqhQRepdhBpjpg61CxOxS1uzbK+5iz/IFGc
fWuHc45b76o3wLl2+vC0Slvf0IR3N0o5vTk+cr8yRPGP6tirx4TdY+l1n8Y/fRyv/cfJ7UeWDpc5
BCYUd9GATmV+ngFbt5zeqix+LTaKwBdJdXV5pZOCQuioiaD60TSzdXDcbEhiwKvpepXvE/Ba28An
ZRNNS1EiMPa8ptt2Y6BNx8bACPLeNlot2od0TLuu3abaIMsknOusot40Dm7pHSeLGvC3gY4HN9Di
anvXFRD0QjbtVTpNw7AuhExa/mKZKm4yWBTdKCHL/XO09GTKd7XfWexeny/biwwN62bN9a+GBsTh
5xukJ70aeV9DnsNd9DHKfJMGHK2pFd+TBBhnhFAKLtTOqJEy3YrKK3/JyrA1dfP5z/jL3EI9tJbR
KPRQ8TgrOGQAp9d8QHL02S2LjRZ03Az8dNHRVXf2uF86199krQMG+j8/GBsc8xmpBwKxc7kUpEyu
IgktL9AXqIwQnvYN7ZBW/AStRVdYFPKIMebaveiDKnQ2nwm+qaqxK9jWRRs7Ly2IYod4uVuV3Z4X
tXJw290M8zQPq9wf/uhTLeNwABwf3Ma2v3xp+7Lst3E32hqadhuo8iikfyfl7G8HojxvTekZ8W4J
ALPj7Q8KsN86bM7vcZYBA+u6Yu6+ELga/iEmFTHfpcEs3bthdob+Vz7TduBe8+BfPS2Nnf0apoaM
idaMIGGcGKL2uKXGAGJ/09lZXA4b6FTXsLcfh9TpqKxkXgJazjD8zObZNFgLB55V6gGC6kpigqaS
326sPivnpwZQzSsrlhABMEfwjXtB9QPY+eBPG0zAS4c8miJFuS9Lqf2DjBZi7edT5S+/ju3HIpfo
UgTBSnGeRBzQHKSxjxM4VwtePaAWY3pjG4I7RrBkvrdPjKr7MqbKjV/MeioIsGkYIhqoRJgNvwV4
gK0NkCth/xrmuhX2f57M5H4JdbBq4RVjHZ1ukr1HZnfCv3ocnFHe6r7EbtG25FeSG7tnouxp00xb
WhuZddleiREvz//1OukixzNX7MW5ImSc+yUb4NjTi6Lz/6ULDTJOrxUHhAcKjZJbC/tKiHWZ7abZ
JulcAnB/bZxwbqMxPVmbMjaLozPhs79TeSzcQxCP/r4V5SPOkuXfDH5aCDx4/ua2I7LmZgyqRx1w
YH1lAzvXBn8MOXk8gmS8lpcZZgSrfm3mXX+Uy6DNIkIFrQ8bUm3+BD3GmQz7qwPb7EHBxtUiOPVO
/qiWZqCrDpVGXBnhiAE3pXWDjojxuanGwXZhH8S99tLlmh0/sgtp6U0HMqw+rAzo9OuCMM29FjK7
F1+STRi9OBzh1SFFBHs6i3IOzcJqRHdMSj+TP6VlpeUT4mAf1jz12VsbcXIFspz9EqQqqEJMDbkY
X+n0nu2Eq9G2g6PLADiikQ4vATmT/InYU70fMR798hnFffmkU7KDRpEv8c84G7wkbHDR55uqLvwX
4XGzCRtjZrun+hl7e6PMcS8A7WiEnW+g6tvjrVNlAkdgGk8rrkASHvSbntZPxSFWceFDRzCd5KdL
P6VhY2uZ7mwp7FagcOKUq+1idvTrcZxSFfeJk1sB9ebA/hmP0tBu+8l0uyctn9w1LnOxOuAJ8hG1
GqY49E4rqIFmSDRuFPOyCY3R7vuw1qk+b42FksqNC9A0PqSTATXQyU3COrimHj3Ze4prv9yMovtH
o+E6qUN6t+NXyN3MRy/XjX6ufXdhwwMKSK0WVvLnu9jFSQvtab3CETUjqnDOSzIO5HGHfjLJUXNL
Q/1OnQHfW4zL85ZmSRqUtJSoY5VhXNs9Ly4oPJitnaKBR2qZTeJ0WvVpTS3ERwo9L6vsunK09NC5
o9n8Sy8G0d2Kxqi9Qwubu4pmtpLfzli6P5a8ydo+1KcsmH8kDjcoqoOSyiLbi6hKdZO5dDS4TWyD
prRhD+76d8oRcq0J4rnikeWN4Jiy2oeUnWrhmUTBnLLFKsxSHgON5MfekLO3sWYHl4bVxkeqNYDZ
6S1Me+w4H/N9QQIljWxpWCG5MI+eGLDUryQfLvc/fhPRG+ZqNhygZmfbPTAMvW/zojgy5/uZni+2
LdEcV6137BJMRxG9WTin6R9i7bqkaX+XXhz8wBxGD07Nqkb1+vnUurjzYksFbLj2plxvoOeF6qT3
iGIQjh5tt65IA8iCXiVp5/k3ukvk/PnDPvynJ7ECT+PaAzUbKRQVi7PTOCdYyDNV0XMg8+sUSHBD
uyIafugZWkAaK0YkLQX+zcrO23SIZjUyBBsfxhpqiiLRmuGrgQ+jvCPQTgCi0hsggNdsk6oYQ79K
liK9sgQuVoBPkZk6JHZJDJmE3KcrANgoVTo1Okdvguymssp79vN+bkMTn+Uz1nVMbwXa4odySL0r
FVB7/cNPhouy3SrfQtSDpZdT6uzh9A+iUUpgHZkwfpndaJ1Rv/a2XtFMZ/QTOpT0npVS5i9rvCfm
1hGddOJwmlu62Xi46nBx8jlwNVJt08OUNiC/096fqy91Pmbt44r8mfcYGnPQGjTCMqMWKvLj2AwT
KWaQ4VYa+VqglgzUTibmZ13XbP89M9rsj52VgiZPphiyyCisOY1MqujfBF6tKZxhy3lbOn1jP6TL
UB/clfpUmXT2GroABxGCc4GYxzYbR27YYTRjM+t6mfwwVdUeR5miUAhzdImWihI6PTxOloHX98ps
PN9W2RnYFQyAGh7VBthyp8Nrjaguc30pb+lbnz/3DNjX2uwXGu8snr5HFa2e8KrSWctZWytx6bqb
HVXscPhVB72mYRXbdb+f7da4HXVnOkpljOwdPl2MPv+lFz/U1vlrvXUQpBHFnm3DKXBoiXm8vcU1
7xz8PBf/VGS3DzN+pW1t6tVDnv1HIhe736pccSgpAlrl+WfPJGdQjXGnjbd5A7FATPUQxbpZRrj7
x4NBNBIKyxuuzPjz3YitAQ0dekyCMtLD3llCqpY13mu/UYfSXopvjgdFMEypFvRhp5PCvzIB1u/7
/8vr42lsRXSAJw2MMv70+3t9oFHC09WhpiEjia9S6KGCWFVvZmNKmZ8BzKr/+il5wzUlgqCBSUe3
kNNnJuYwNg09Yw5o753vMJnaZVP7SVbe2wjTaHaltfm3oifEuvLgvw0tByH3MyQmqyLs9MGQFwJ6
3BvqUPVdu/FGp1p22L1FFyKh8K61t7gYWrKv1FLhJCGIw29ytrRaFw1SyWX3prCndDNlrtwGBWAl
en7/bmvi+88XyEeu4eRT8jzMFjwQHdTaBPX07VQRjPhFF/fQAs3O6bbUzIlCtbyK7b/iI7PHyFOL
uzy4Yq5v20yr3WNOy5L6a1O0XLSbxUh+0ivFFKC5NA2qWm+hFpE4ALWN6Urnh2/k+q+GDW3amjOg
p407VvJbKfGobTnvguAg/NJ8BCAG6DIrwQUcyzZwx0Mg8iJ9CeYFfNau7GOc2lsmnB2/i6RwjF8p
deCRaT5W/TJGja76/L0l74TVvUkc7MeFdJoUZmVF7q4sRdxHjSrUuwlOTtzpsNvyHY1fvOR7xj1X
3XTIsTYNndKSGxrQDU1k2bPDds4max5HAuBt6SPbitrGQiBpjt5QNagdLIObT5niHS/npESm7A1D
+82TQVb9+fxj/WVukA8MyBkFBJb6efdYzbC5A0ECuJmrxFi+mak0kJAV+p9xahd1n8+ZeWWhX8x9
6tgrMoLEDaGMc46+D8RAmOfk4ib7H2XnsSQ3rkTRL2IEvdmSZbraV3XL9GwYahl6AxK0X/8O9TYq
lqIrFDExs5gZoUASQCLz5rmNlj8iHtWaHTJF9T8lkUm1/Xh664gBW5X/1y0MON1EDasVXlSVJHEw
Ie/BnNMgmUC+EDD+uHFDzExRYdbbsgVs5XtKca2j5S8TRV200DzBjnC5XkUrVjK4YUH7M4t8DJFd
6OptpNXGgznr/fePp7mOTZjm0pbporgmPIEYeb7icizluKQ19g3nyOALvUoxIsHPLL3y7v4yjoug
mVrdEjk6ayCo5rWAnavEvYlgJZhferUfrNuiMdXu2g55ccoCMgG0QYceVgVsJasdMkl0bC0w67lB
PR4+UXwdTmrkAtEoynrGrDanWOYNfX6lCLP6Xn6LN/k0SQGBOOYGvxpW467eNf1oHOvUi7Z5hp+n
bQjsSxvDqG/omc9Ln3uM80spY/Pm45e4Dsh/D04qdFGN0pSEDev5WzQBAWZtG+pHzQOlRRu4l4Ui
aN25bw4T5Ffjpe3TYT86tYHxlmKVDx4tuTmmwpZ6F8WzO20jSw4WyXOMEx/Sth+esqx09c3HP3S1
Z/z+nR51I26haAJJVp3/Ti3CwgeTd+3YTI76WS/DNA2yduwCNuu83DRuk7x8POLlayGtTe1nOaQX
RNVqRPJvKlKHRj9iUDZHT105tZ9iXcmnzej0mqRbTNXegAfH0cFwWvPzx6Mv59Uf5xnzpU+UgiB/
XzLr6zTZJHujpgagH7uFfd6OmvXdCa0+UEpwcwoGnhuaVb1dm1OlbxV7vvJdXD5uErkklblBL/wq
bxUZMUsTtfhsHKMaE5q+qjHEtAr9kwcGWAtq15TzlV1ztXP9njB/g1rEtR3wzepDhAjZeZjMm8cQ
c54xyByz/6RUKUkHMxH688dPd7XS/z8YZVdarnjIXOvOvyaM+1S9rUvrKCdyw4+jI5VfwCFgG9uG
Oj7gKhcTg8l/79CAiu1q/OXQ/+au58gjTZWCb+1InSJ7VxRkEAFJHOfWBFB5rVrxtzmioF3YTJq3
8KfO56jDnhgkurcjtSKi23RUlKPdh+oTSE30eTG9XZuq7cYrBcfL1jq+2aVnfxH524TWq+NPjxO7
0avQPNbR7GGTYCKybrrOqQMrMcZNWRbtjxaqDC3nCl60sxVt6fbS3z5+w3//GXhzLbwv9nNt9YqV
CvLRqDjmsTcUDfKZke1sGM/QxaJSudNkbN/a6VR/n+LEfUSmFNJmmlxrP1hne5YPDfEFp6PGMrWp
JZ+/BDzRZSU4SXkJbScO2gTeZw8zI0J3EyXwM3skWc9zNtolXS4ZZBZvGOZlQ4nzG7qSxXTlsPnL
wgYNx3lNVRiM6LoJ32zMMs+azDyKIkMK1iTxDuS2vk0dL7uXYd1c2bcvlzUAOKIg0OWMSg3m/AHE
Kf07eO6Gz7Og08Bvm6L+ouao2ktSFM2VPeRy0yQSYX2ZgOeJS9YnqRdmsVLrdXbUxrrsnmSTzsZ+
bId+Y9hKjPWlm/TOpoyFeLMxDPrqqT1YqytXkct1R0GI2wibNxm+ixZ0SYJRqaypOlZdW7zze7og
HQajCbKqcOd9GEb6XRbi6/PxB3/xYtmn+doXcCYZI3rOzx+0xqHURwNMB5QTY7mjFuvTSQ0VVNbt
rqbYfWWal+OBjkAxuwjKEbSuc6sVCP8JUWh4rLIxDg/S6MpXs0ZeBhMpauU2M8f536pVyNcZkge6
5EDYQdeBdQn0HxCT6x1bS9bdofKsZC9yB6/g2irHYa/OtpldeazrHPLvQZeeae6yfFkXrTWxTbEk
r4rolGt6hLcPJmbNV3BM7vw6tqOZbpqWEPVWF17+QAKBRuLJw2R2IXQX40FI0YhtP9ixcmVhXXzr
gItwgOAShUoWbckqPPHiyarpJvOOhSO7T1mDTRZkJxe4EFd686kXGbdVqpr5seyLksu3k1xpMPvL
F0ADO1ItlfZhyhKrX9BrhaiMaYpOPb5bt3qU6G9hBVbTlU2UBZmWR9dKpcufeBYUMWfYGQuFFyEs
zNDzb3wMsQKA8uEdIanPyl1l5MUhr12X1Txi8525c21u4oS2noA0AQWmj5fYxV5mwgiA58Bdh242
yrXnw+daj5AerNYpRuWT7obMyfdtnUXx3qJwdGV9Xc4V39tlnotwx6LCfj5Yb8ikDAeRnVJFkYca
0fXrbAnjP1r0vnoA4nYwNVGoQxwCyfPxPC/PzuWdgg0lDkMzZK7HNirguw6I0FMKAeczwF9zj9uX
epCD0rzZsVUBrkOuIEMFXc5QJr9GEFVXFvtfFt5CAiZbRkf4Qs9cBYSljZEPCHbnaLS4ijYUhKV8
ScZIsZ6oBwAGAJdO9JLQQL8YxY5KeGMqZTb6mhjSEnumWL9vBn2er3z2v+/Q518hOA9EBTRA/E7O
rz6DUlZ62buZRxTH0b7FbNsSG9B7Tu/njTpha47rcIhrdKR2d67dJiLAO6fdxsjJohsXlxbAXukQ
pgGYjhTUXDUWX3A1c41bengUk+T4BA83pSKw6xxv/EUOun+W8OTnE76A9RBQlhL1NqZd4f3Km1/y
q+u5QYjxNPZXnWNs9dDTNJs1R/asMNtVGiz2DCewIfOSSXIkDfJJBPhfM2E2gJe5yyedjg2nye4d
tb/mRXFxjpr2kj5EKmibsBrWOe+OY8exaZM+IuCyKA/nRvQ5srXG2bbqEPV+4bqItSK7SV8+fgh/
GZhDjQwVvW/cRdYJBxsqfhWyBR09q9FwaKFt4ytVgKzfAwjHaC2b+9c4ipVrSf7L7YWITKXURK0X
7/p1koqNAN/cfIxOUlpaAQ1fEwESaaHhxzqmVxLtl5Hp4rcBtZU0B5c8dX3Dc2ukST0k8VOX59FP
NDlttpd9asinQRk8azsBBlosYGwkjAX60+oFjJpSbwwtE8amVYVyZV39bdfhurIcZ78lDOuLgxJF
0hS9HZ+SoXQ+1Zzmj12l0oilGQBOAZ4Ln+LheCgKM6RBRulH9Hax3H/89n8zxVZL4DcPY+mpJUG2
FgEjyIXUJCPvOChdWR/MRJldH0MGHUsgGhXnbZFUPRy9JGtAJ/aO9TWyWlCHtZmn3c1YKWX4KTQm
GfqKmeNHjLw6Rj8tnCcd06xnuqLiws9JY4kgnMbyZcJNwQrwY7fkIzyuKfE7s4ge5ijOfzodgQfJ
7tK4bzyorrsoM9LkxVWTLg7QbLhAGi3AWVQQMoDSgI9D+1bTmnxrdcgfd3GtJFMQCnQWe6uSyr7L
XXjpVghvn05dNfQ2IG+q5HuqxYLUeYfHTpZORhq0Pd891iJtiw2lpbWxvygp0et4Q6r6xLflM8Lw
frqXtMkNm65SYnGrarNqfDOs3JxuW2nq03bEkwvbjNitUAYmYn7C7tP4r/ZKjV6dLE0+ffzyft/q
1i8P8jUnB/A2OgxWUXDfVbmlCzs8SrOcfkzlIOZ97Cq2jSCtS8ygwrOBbpGJBkG/aN2ie9c5yiIM
0r0i32WtbHq/6YV8NEGzRn7vVt13CJQiCbKwausrAcXvmsvq5y4SAI07P/cFfvL5IZ+UIz0ckacc
47ks+g1dmnQXVVE4qYxtxfFdr/e5eIpkq7p7BUlVgynPwE2mLcLe9GuYqFyqmsHoha+MnWpu+bQ7
SkttGvnzYGjvc6jyHRi5Wn/ThjR7cQo1NbfwPdVxo0mYY1uaj4snq8bJfasgcWHgtqCJDVyoLvjK
+8zkH0BZDrngefl13E9iKxEvXFv/S0Szfhh0/HJHRGK5nP3nD0MlIYO3kRceqWQb6jcOOoxGfBoa
44gS1VSbX0uKY5gED1OpPtL46916iapUtzRAqYMVhD02qRVZn2t32MtAF8UG/lio89iauQmc/zBb
OmZlT0Z5yiigN09GE89vKW0qySM6Y+uGPp72yjl8OSLZWNJuBPYUYOlGOB8xHg2JGMMrTrRR6SoW
PtRdp8LpGz9qJ0pM1TVF7d8GhAHEdkd1klz08u//kImjlCLZH7b1qbAH94YTEDuWqaPMXCN00vZq
G9btzcdr9fKYJZWOiJZz/G+Z5zxSCm/WuvoERby1fBND9DY3Zi3oijINjK4AtdhQ3Loy7OW9ifhm
KTuR9YNevg4rCjo8XCtxytPgidB5TIAvV0HqjeIHpkQ0IVOCnz3AyUvld8YX2UYLpndN5388+788
cFY8tzdKMJDxvNU31Tt9ojdEMCcgYBjTtAjd2A/jN9uky7oSVX0lnP7LeDS5UqqB6kntbX13kWM0
KHCcmlOFRdC+qML/vBJZF91I7R6fwvj08fT+cpgzNUqxfDZwBi8MM0uQQ8M0GeIU4kag7dIppofG
hUUeEiQb064h3oi3xDiafteTT+ZQ6qs8OdEYJbMrV+W/zZ2GHrbH31Kn3/SMPz5uFQgKPhF9c4rC
cNhH+lzfG5lmzDRwVk+45qIE/nj2v6vb51vZ0tpHDMkqhqu15nFQsTJBF3QoMBMTc8wwVq13EmSj
dzPXDrn0tOkaF0+GiKFVfISQGNJA+qQCCSx94t1BIsQSLpRstVQMiO6aQyc6vEqMCM2MK7YwTIx1
o1ItA7WbkUd0bCMxLV6d8Wb0Vdbv4kalkXBwIU4jvaxa69kbnWsu539Zw4tygoI72mGW0xLS/vFk
PTNVjNGW+Uk0Xf6qxrm9o32ZVoDUGG7res4OnHuHjx/uXy6GlEOWnhJCRZvuttWhWdBMXTbh7JxM
oJ4nXidqBn00/hNDo+9tpU2/UFGWu9jreNJRZNe3QtMUPQgRMhX4FmrTP68tqkQ65jycWQs5c3lK
fzyFyZOJ0wKAPEWJlmG+POFLXGC8NaIrdfX7OgNjdyVyuPykl3QyvTUUMNBTX3TWJPWQpX3mnHJa
VhTw6tBbeQjTpyQF1EE3ZzNeCa0ubyeMaOCMuCT8Fjru+SQHDFPQvTFiFs7zW5xIM8jnObH9RpT9
9uNXTDMFf9rZAgLbDL1oOf/Ytpjn+WihlQmCvNhjl3bm7ltsSuAeNN8jKH4nDdOO7S6inbUHWCkT
Ha++IYNIHcVdZH5iZefeV2BySqv6rCgx3QEdVfBQCNs0v7EqO1d/st5aG+JN2rubKkNL903qIa6f
VjgjTEtx9G1uaG+PbkcVE0K0opJ4C5j6eFBHcAuvkTQi83GBMGd+bdGzxoPQ0s74RoKKPojbUa8n
4vye9F2+QWClTLd4c+gPelS0VhfAa1Jh75tWp3OjnDz9k8IdjYOgjsdX7rj9jAWiifumVRjhDk8c
nKDp5+wyX0lD54vTG/3jEtBnNw3alJ01jLHciJTM72ZgPeZwfxBG+pGijvEUDDgWqp/o9pSqnxFy
hkE9NPPRVYTnbHPL699jE2vLjWtV6lMhB/VFGy1tsn2rNPvwkKZVHd7bceQil00061i4YVvCAsy1
L1aZtRMycC18TquR7sWCBvlmUxlS/0k8ahmfS5ZhdVdFFk6t9NCJ9xm/kG9NR/ps36lae8d6ViDI
AI2Y/SyrpuS1qSi4Griqf8UTUhwTMxJTQB0pPBUZCSnQqlkWFD1puk0l8vYOoGqVBokYnZMNvv9z
GA39a+Zk4fc+87TcJ/teFodej6KvtVd4P0lNauEWgrWIXmikn42gyLgH+Dn0BiPAr0fmj6XRh8Nj
qg7VO8wbblGTlpL+FYYXw/7PcR6B5KHjwTWRL6w3ideqEsx82b7PdIm4d7EWpwK3OhcLItzDvHjH
JTEyH9w5lN4RHQJ2AIpa2HeuPg2fSHdW6Y5G7PKOMM31gsbGroNTIYbDMiWTONpzKeWW3qRI+mlq
11jaE5s7JwfDMcdXwdr8ZzlO9a2r9SF7ZFLxZp56t9vOSOdv0TcXum8Oaje8TC59cpt5xrB+24SZ
+FmH0DAJ99RhDqrQ6fJPHdVDHbOECgC+2bea84pLd/g+mFxvX+jGHfs7V80UETh1F8b7uMCzloTM
1DebUFTTHNT0eJqSlgJL8plTbfvWSMohQUvxsNimWEQuyyvCDDhJpDZuOsrtGOuNscZdzKthYCeL
QDFIVQFr3NZ77Wtf4njwptXC1J8imNXdi8Hj/0oGp+rfzdjBS9PHg0CvDnGUD/dqrzXVf9GASvdI
KXYGUzU0mCbiMd4637s2SodfbZyY9mMLAXPeFbANJr+2XXlbqYk3+kvLhsErglVqZa33VJthY91l
UaOOdK30tNlNDbbbwTAN3Jo2IY4hj8AOreKW/zDfSkw2RjuArUh6MidWWpDPxAo3bsiN83NhZTGm
gWotD/ksBmJNKafZz1E/qr4VFbOzmWZTOCcoelHF+81ad6MUatsHshHDUzPPs3bg+qPs7T61vD09
p2jSZGTj35J0U9LvSk/ijqiLfAI/DM0iOtgzKrTX3qy95pH5htWnlMZMbpN5AxlPE7r9TE9EpG3N
QhY/pYKBzJWj8iJg4NRGxrGIGii7UwQ/39cN0iU1TtQTwhrdOoagRzP6Q0JYcD3tDLfmTGPWPszD
7Jqg4eL4olCF3BdiGOE2et/l3/9xRiNCi9yeC97JzkvlR1ZFr5KURbLRMQFrr4R/F4ezBd6cayLV
v+X+tnZMVE0cmGhOcYFT9NWuqufiPeZqI/xwsqyTLpvpSoB7GW1TkLAouTMz2uURUZzPbiazBDBM
x1AGxvMWNKj6mIxV+YO+EO1Ra9rxVrVbY6/NVj8F8KdC4Y+9+fXjU3t9s6LIjWSF3CW7OqnxtZo6
ocpZ0C9UvOiTUem+UVMF07oqeVeqPN01aspVasa5bsQqZYDf2BTdP5ek6GPATYjcNZ1l3kUvXVEh
/sRHLH+hG1eEOzXVx59K3lGlyBoO3ltcSPUr98nLRKoFWZCAlBlzoeW+c/7scaGDrMUucWqNpPJz
C7OX1BHRg2gFsYFXa/XjgKu4u5navH2vq7D0SXdPqMpMkr3/GheyvhbYOncdglFa7M5/DKA0MoZ6
OZ7cAVjmlGoygGggQTdY0jl6UrnWX/6XdUUNkPsdWiFUBWudL4ppZ847YzpZdU7/s4itm8LIhs+T
rMJrTfnrzWP5wCjwkw5ZOJJ05Z9Pzk5dJYzcqHrprEaPNp4hPeiRAjtOz0nlfdw1zTMFyOLnx9+1
yx/7ZyzKsKZGmwBFfaJ8+jTPh42HGhpco9cvLk1i4VNYlnxPLMT2y2zE0b6O+iraFCX3rQcDG6Ev
H4++fsDL6IsVBQsb+Rs13/PRie7Cvga++EISCEZ8UVbOEexYf7DbHpOajwdb71w49pHiQjpKRA4g
3lgF+c6cpYZN69OLPkh1xMaJVnx0i3iMUkfT382ojuMrQ16U0yjlcy3HLpD2VzD56xwoKssBToAn
XgvFAPnsL0AuAwek0oFClIkiukEdOWifK3UkVieen70NghnjvYp0Sp+NG2lTACfLgZgTq2rvR2Pq
pju0tvq9ZYQ2B6wRKW0QF+DhuGH33g7uFSD+ysD0+YeqROOXCWX5Ww55zn75+IFefrJMDswNF6dF
d7zuZ+jSMBm4y8hXGY3FadEq3jfcD14zOU6BMrb23Zhk8a+PB70QdTIgFaSlU51sDzCK5Yv+47Ar
usitZ7esXvEdB4tUNHCtgs5JorvI6hzrEOPivcGcsqAte2os59bVakyfWqUx9vC2+5rW326q91xn
xxtvIsq50SdFjqePf+dy2J8vrIWMykZFdAsUcZ2sTywEMZlo9ZepKWs4yeRK5N6gR+zKpni5hBjH
47FyByfVuAbharKKyDcb+ksv2nTalbPzw0JxlgRar1Lk+PdJsRkyH66wLN71ei2y2mxhqr0opYJn
VRaV8cHBLWu6cu78bVJ/jrO6ISNhT/NBxVqDu4BwaVVBh+DDRZnCDVUfhGQfT+tvw0G2Vg0khXTm
rItzmDY59ejOxktC9ZuQrU7uLCvJv6txVl7LjV5+FyS+UZYv+y5DruUHSVpKJ050bhphNrwNSh3a
fk9W89O/Toms/tKEs6xPehFWx4kQKmBXasiv0Sg03GA7OXNsUmsLkrTR3z8e7OIQWQAsC+WHwq5K
iLLaWW2ApJqL/+KrUWVds4mL0nvn4geP3O3M6R6VWPJqJWn9a6YZa7iyAC52oWVwBIh0EFP15bw+
3w8QCxhzRj7ilVsTjoEeXdQG7X2u56dhlId7WWflQQvt+fDvkwYrQASMGG5pdj0fl34YGhLpL32N
ZRNSysHxZ1s6XfQ6Y6D8WsHxJTfRqXbim5aw//kwQ8BAGgXFGJA7NLer0R087hSjFnRTpSRLjSGj
d20slW9mK+pDF7fXcnIXS2QZj9CajxZxL3yj89mi7QzjAlnhK2BlV7mNB62od2MX5qhngGF4m48f
7sUqASW2SK8WYhW+Gmu8l24D4CT0wgG0iWRB5qQwf3hzfc2C64ItTTF+UdstgSUtksY6pDTNOOec
LaZXNyE98h+W4AaUXeFGuNw1ffdg52TSbvTO9sKtQeGKHOtgCyH2peVNt7mTWLmf20M734SJJYGw
WjXwExx32yHm1js1862wRd68um5c31Sq2miYiyldEWT9jMcqXBtu9b4sudHLPV358AMwp7MxvG/S
b3HSQmb4+MlevEgYqpwYDhH9IpJY10oaIjlHwht4nW3FQY0xOl81fCf3wu6uATguh6KZn3QqpkW0
9QPxPv9mhlmPaMSLm1e42vI1jjNPD4akPeHsZ3W7j6d1GWn9xtPTlITvCXej3wyJP8IC9LYJV0e9
ee2WVrR9OLb5jTOYnhFAN5HNL0+VabvoW2ZrHxtd/YLifyZvPo8kO7SwLeA7lPMclxu1dZTjpBZC
DxzRjogG+sjEdNCM5u9p5FKJwEZS/2URrd1QO5jqnSJBAoGJjlvxJOivKa7oWS7218XsAgDO0jBB
mLymqLDEmyyxi+5Vc9oekh9WKdDs6+551Jvqy6Q79dbEE3ufknW+8rlcBM3L26OJmJVIhvwiQte8
QkQhZoyvdUwuD4hgTeEco1mzC5pEFe2+iKP5mv3CxZa+rEaKhzQOsUARSp1/OJ1wOSRpVn7VhNaN
eyBbJZqUOsVrgXBteCyxltnlbfbPRwnjUj4EqUA0QDPO6oNtGitKEqPpX3UDR3Gft6rexsZ8cOnP
eeu5H2OKbOvXMioXy2SJDun+olyrOkRwq2Cnj8cmlQCNXsuOnCaGXsg4fK9X8mIXDk5ebz9eKRd3
emqWDuIRwHgcHmzrq1miNULVVk7xpwmt+l0iKEVr8ZDek+l7SJpqb5uJ9rTQTR9J1Fk3HVN+FM3Q
/tuXxdEF3IrTizoXcmcyZucvGTxKbFk1JXCnIKzYOROX1J2nA0HIWwxmAxvAbfVvceXvMU2qSjg0
EaYgBTgfExBhAec4VHDAclNJKwzKVnRZTfw4Fd1/Hz/n1WtlLMr/eJXYCMl/3zzPx3KEJXI8bj2g
y2r7fRiLcNsBQMccx5nU538dCxdLHuTSisCI66ttEeWKGzlDfOuGFqjffrRgiMNVbjaydtFzfTza
ak9gZjSBEvrQac06Qah4PrMFnGhDRg8Pde6ZN7k3tc9qOokNXkPuRteL9t/sJpbxOLQQJZN3+H33
Ox9PB5FnZl5kHywv9z73agWiJpH4VVkdJ+U/z42xqOpzo0KkYq3mpum0dM/dbB1KYX1OXKE9c2S3
t3ScDkFjDf3+4+GWj/yPW+L/p8aT5MgipiLgOZ9aJqMOkhnmHRlqkA2QItNXLLXaGl2m+aGqTDdJ
IWe0U16+Dz2j2H08/Hov+D0+2zoPln4ZMmurMLKwobQpMncPOPDGb7Er8ruoHNU3UgnFm9srkoqi
p2eBYZXufWGq0z5EWHpbzKZ65aeszrj//xKqr+Sh7IWcubpaWgZF5ZEc9qGEy7yxunn6DkzD2TWA
EJ9I9WWos0AJ32TwXH9+/BQuVyoNuCDSOXI8JFBritpMWaIlkLMPCg3ht2j+8BaPi+TFqcS1vuLl
fa7fN+cpH7QKJgGTj/P3XdDFw8WIoerSrHdDl1QbDjsMb/Hw2NsTOv+Pp7Y6SX8/VfrjeK5oBrkm
LFP/IyoCuNZY2aTxOWuTaZDCTNs7F7PSQGvVZtNMVIUDnmpzZdjLaVL1xY+PzMOiK1v36yDFgXcS
jubBSeL4K8WqwrfnbtyNRqsGkDK1K9eFy2mCYyCmpYGCqJYM8/k0vZlSlxINxqHPTVyth0TfeGYs
T2FYhpYvuAc+K51Oeenjp3v54TAsl3lqAswUzfz5sFEZqst+a7IR9slei4R1cFsiQfwO7ePHQ/1t
hqh8XFJKnFtII86H4mobtr0szMMkGvVXS8XyS5iSEsLi3p5Hn+Tc/IDvaDX+65MlHcIFGwwlYdhi
c3Q+LnRFEUL+9w42OqoHoYMMCkrFs+5lMWn3ChLYoHHt5Mo5ffH9LKNyKVukbDS7rWfroBpqi653
aYMynefIkQCSdNqjvpkm8Ci/yEz3yogXrxIGhMrHyrjsP2z85/McMSQO3VG3Dqkz6XiklEV8k0xq
6Md5rV4LQ0jQ8ced7wNwEf94nauYj1qOjt9LCzLTNoZTYdEQcqgbGwgMjUeD54+Nl3k+UvDGekTW
W6vvThG3dFwZjjyoZT+GUN4TCyhBrw8APlBZ2E2gz2RNgeVzdfbbMi2mbWHJ5uSUevXNrS3zLUoX
PbOhTuorR/fYBjrgYYXu52ig3hpZVfesGkVYbOc+LMQXHRradD8USuM+9xVM260Te7V1Y06ibDaT
GYb6V0T9SR+YLt/m7axXTr4z+k6tNn1Tz/1npH+68cIBp2G1UuAA4asoiAq/zPLwU4UgDGPQEq+f
baVp0eey0pRooxdJ91gbZcm9jAk/9omt1c+Iv52Dko4jFeDEzp1t0pviJSf0+ubohfMizXDGFs/w
lJuhiYxfOvYn76rVt0pAJ19ZIVhXktSvc6iTvsTG/cDPNFFS1V0mtiBkk+426tr4eZgL3X507QIq
Q0ML/JOTqNGJFpbsrSRUBJXC4/Mds/Fu09CScWDgKVAFoAnd4pOmlYivh2wwv4IKbUhaatosttEU
SmPvdiXV9WJUvjfCzPXtoAhL28wGiAGf/6+7AwLuAussGs9H55bXd4kzeWHux5nRPzi9h2gihRFo
P7gh9fCANKmCIZQd6/ZDnA481hnC/0snmijcF30WPzT4MDe+6tbD9yyycJ1F8tJBSImU76mj4deC
9it/i/IU6hIKgkaoRyWvASpbeZHnz1wKTeU9M8R82xaR670PXlakuzHWRbHpewVx6SDq0btV6la9
JzeISqGdJoEQTY4jUByLNo+n0sFQxi/0Ojd3ml1xwjaqVu2tGNHZEy34KAF70aNCR/MUZfsBXvEY
JG6UqN9rrU/rB9UB478VVHXsX62XRHFg4YjVPVWFNOZtZBTWL7CnMO7YN5p7p4VCS41Ftpr1FFoj
OjnXnqts50AF20BnCbvPat6MkxaY0jDvpUP5uPPJrIsBc5ZpVH4WwpuPJgZL8zcqCtVUbouwK96h
RKTyTZ9C5Vs9SFaPoIcG2XIdTlWO3Y6cYdhgtksOOaqarpJUYWI1ehGx4ZSbTJn6/M6Zygon+cxW
p4xdO8nUQKJWaX1yzZnywmpEypnrVX870NgCpj1uG+d7JnXFIbffO80OZyg5eT4HePwlSxUS4xki
vaWUJa3vKt7e4iaXA5wxXL7Q69G89iLtfjZuRrCnz4gzNefWbpVaBFUy5T8bkQiTekktlC1GrKLn
t7W5/ALecJC32CYXN04mY8Bgk1W5d1FVDeKmnDW63zkQh9qv4VxPd3knzPYH+bCk/dErZl0/x1lN
KSbA76Cvb1xpVVZgFl1zKPFxIH829cPkA26GH614gwooTSpWfU9ewMyfsmHM6ac2jOkH5Fpv3OQJ
2zYoyilRkPCDiN7yZPX2mZKw6W6g5mlfmmYonxNLsd1d1Lhj5U96ZSU4xWUpC6Odu5fSxocVDGbl
NX5ct1300C4mTMCAJBhFDem7TkGdRAdCGNV5oBiLXNnuq8Q7pGAGPpWAp21/cCL+A88YWr9z7Agd
WsWnsoPdnd82Jr57NDfY+l2hLNYHRSlzhEEUn7JtHnZjupmkUD97xaw0mwFbJbhjydiRRHSS4uAa
DeaREs80cizzDIQZn0jd3AvsAcx7ISL7v7IY3SfwMFRHW7Pr0N3kZp9unZ7n8N4M6RhRv+iiPhj7
aoT5CqYScLs9hobfkM2KdrXVdBFOk00yBBGiJuzwuPz/VCiB/xryyHsfkSa+2o0hrGC53VYonLzx
R9+l7D4GzMu7VEbxabYrwPG9N7Bx5HHsfVaU3sgPeqymYg/TaT6kfKbU2sIq/DJGuUAD7XbJf2Pm
qA+OoAFlo8x19xDrmRsF8Tx1/dbtlPHgeW31NVcQH/vDpNcOumpF0hvnGb8aRW/BdNqtENuwqElB
daOT/MBhpCSTWjmVtzhs5mxCoOiVGBSBOe9mBFreHjdk2Cay6RUtoJWElzS3MnuKYxw0AdLo01HH
USVGJ2Z1+ZMXZ+NnNJD5MU3CZN4pni2qJzMVink0TIWioU/QHLaHEaT6LzktnleNkYnsmI+zdTfJ
AeNZRZnK/+pQjm9qLKxsR2u1p+8A0zb38VLMw5BXmo/tlNmaP3Q2nXD9koDaC222750SUa/vIHN5
zckB/wTKp4nDODsDEC3R8lZMwPdcuzU3Dzp4D0Vg4C6V70QVKb0fyrpEvBVC774xeh6un4GEfgCq
ZZocOGbx0FuD/WkIa5X2UmF5txTGI2tjt2ZaHJpQDO3B4PYnt7grduq2qTwFW6a0Q5qYp624N5I+
p+nfTuJ2k1S4JwZWS5XStxNpDQ8W9ipPA5d6sUnVslVJqRaLYM6wk/vci7xx51albdyb9CL+SJsQ
FWMMyRsjgaGQqQ+qoj25hemggHWTPN2OSt/97NyifpMG7K8tmVt5w61WpdxTkLT0w9jKjkUS1h0C
czXvfU3JOnobPF7WnnaH7oQKDmMpQkDtaapqhzgLe+I3L9Od+anMTRcFaorrnv8/ys5rt26jjaJP
RIC93JI8XbLlIsn2DeEiD3sbliGfPou+so4MCUn+AMGfIDwkh1O+b++1Dc4tdagkWxhWnLqB/Epk
jxbahTF4TEOB8dOzs3qGuj8Pt4Pm9981oc/FjaXP8smoqCaFa0MWwCe9KvEpTX3tP1qO7GRkzNX0
lGuGKk4jMYj10TTaRFz4N6wgajWZeqE00/G9T9c8v/ipnH95k8AnmbqdMzwYzVC0OyF7ndJrWVnG
Ee/qltS0LiAvM9sYzEO2+sNHJx3zjBvkXBhLK/F9Qg6TPjkVyHbfLWOLZjztCyMPB/bB1hM0iSE7
+KuZFHHXutMuaCQynwYd5dPEejLsG1/BFp+FQuHpFLMLa1N44ktgS9R/tDfMPGY8T0HkCNf2QxP7
X3pSTbXkB033Fy/sR73LLqOx1DYFVCupj2Uxpzsk605yKD1pPWRptza7gcQgYtXGhX1ZEKzLJ5jP
qjtkim3kjmxVl5IT+zRwcppyvGMVBMVHLdNmay9QQvpRu3r+XS4MNBM1svjbNrAacZZGh3zaWgy7
OI6F8J/SoMYnB01/cveVqvMmqtI06VhffbOPi3bkrQdNWg9nfFM41xycHeljh0Soxys54hiqETfG
7sIGD3U+uo5jCS6CXXvrGtVtAgw6OXRtQkhg1iRZfirAYvAhzvg/QmqOcJvrJUMwZpLM1nx0bceY
zymDHgFz3SWfvTXV+tDUhDFCnw6aX+QdFZhHHLaCjsdqc55NONDjXPIBFEUCJ6/E7UGWJqVWrLX6
WO5kIPBWSFTDK0LnlS1d2YFYD21yoskS9UYGfexmatK3QZ1XVPaF2NW2n+r40BvPuMO/VEj8aBXW
VD0YwGItTlpcCrUqP1arLN67jdn0l6oyh1iC06rIsWkGvl/Zrmr47AxjIGPaXvwCb3Wq+7oic/Oz
3hrJHGE4G/gATKyJ+7nXGrKULZkaJ073o1GEqmkH9d7E1VOcTGepglA2kA+YwNN2L4apn0WIxh75
xwZ9ZJftmRDkwcsk8rHxe9VT6fAnERtTmTf7kkjlYCe7UftQUFy3vvkp/+WwxaSURBg3XS1uQedp
d0NrG2wNmLna2O9bLtuNZtXcwsGVbFOqUvvYNev82e+DEolANw4FBFmAjFo/MH/7bE6BO2lD3dzQ
WzKLk21PKOGNoOHNNca8jO/gO3pBhAignW9tWbGdodCYa3fsrNl6OaKrvU/ky2hfsVJbybd17vp3
A8j44aBJsGlv2BL/VVWgt0QdivIxJ+CrAoZTUIsZB2Gf0A2f1wkhlolQNkpGzd7r1fJ7M8oeXi9k
/CmKXB99gfIHlMdBoeK7eH7SnsGgdMTsWSc6FF5+Y+HFtOKKDbyHlWhBb2+mPlA4I+0785ykTENh
O0/msXC03tyTZAWS12VPco8mRKQ7wRTuhdRzs190GXgLriHSG71HMBeD7XA/28Fo1zew8I2fFNjq
vbmkS3rrOQUvb6DzqcXjNAKokhqHzY+tl2fmxVRzpQAsgEXfLXY58TBkkUel3tTv/XliUgw10uHU
t6LF5hA2q2//ptmS2CejSv17HcTectN0ynl0B1AdYc0S8hsnGofAwE20bD/Yq1Zy+vKRmig6FV1U
m5J4lwWaPG6ApsRBNcBN8g8kM7bDOfNIujuBc9KHPeWh9bK4s1nvDXIAjV26uMX9Evhjet9qyVLF
HAkBJNojfmpWhyF5o9vwolQLGAdPEKoHWhuUSq5GDTU1OYPMS89aUNsfZ2mtN0WVmbTG11JRphbe
TxSS/SFV4+fXB8/LKg2OGfRHVKTQ6SA5eT52BCd7Us2a/BwM7tn3quQJev8meZuzt+zLL0pQIGzx
PG0aM6QI9rWuiuwipeP/cE8qo+23DHx7AGWXqO0rDANJ+cYz/UclnutRvaQphsIXLejzW6NV39IL
SJyT2wbZ0czW/E5bZ5K1y95dHsye/CVPed3FzEZSRafEYw84Tq191vHwP73+mF+8YPQ0hFjwkgHj
o/W66gqwLTSDoUZLRxbkdOzb0cS9QEQaClJEiRWz/jc5mj/yNEm8N+qN/7o0PAzeL0QIB63588dg
tKKhXai7J0ts+zqOL3u2Cv0+oE/CVjWpxy8ej+niFdq0f/2u//UKaANASiZ6B6Hon4Scv4rllo3u
o/IW90RLBFpe3VleyNSQbAQCbYyoi5BkPFNeMUJjIFc3hNEIDndg1XwH77hUb8zO/xiCwCD5c2M1
0ky8Gu2W5bWTgB1zWtZJHtq5DrpYU5p+HlXZZlTScvWWOe0fj3/jTwK/QmdNYfuqKSsDWP1FMzsn
UOBmDIhBHGYHSDBekvRsGos6yJ74KGu1q4+vP/1/LEXo4pBz8m1bNvP18xcvYXwVhaJTEQyDvy8T
kX+n8joRsx5op5FM0i0gY63+/3Cj807rffv0+Oi25/H3KzerRGz1M0JMICl8L8vASveTiVltNr25
iSmniMjGzgWFeFmDtxQy/3rcW+eJPwzAvdeXXzS1Dh7g0VNQYPqrYa9dfLXMd908eHUk0z75KbJG
Hmt28dUbC/HLEjSYKIQdiGLQ7KEFen7rNXa/kgKHeypGKg1h3jEpRRzUyVUN5FznYY7eO1ImJyY3
m9xbeNLl/+6f8CVjLqBhjVk8uJ7zmnGyApn6zglEoYlatxMn5EI3hVevbyhoXn7bG+yJqAPIrUBo
zWtiovRmSJEr88pITXfaWzX8YlZIn8JZldpldzNVJXadnjA2bx90Rd59CKi1p3tU4/7NPBnTW625
F2GBhEAGBFjirN10NUz6z1+AC/rWIHPSP6Vt5xzMnk18aLPrP7hlsF4UiqacdGW13nllN5SXUSek
4GLX2CsuFViLGI41FYvCyPqdVknk8//zg6S9z6Bk+mc+RC9/1aoMfMkS7I/5uWwn6rFuju2as0Bs
CM98Wu1mN4Ep69+46IsPgovSNsTrgz4D7erV9L9KW9J/KIqzUxlaGvauMN/1XtFdUiHK9STLzBip
oSx5ehQ6TsH/Ox1wedo/8MYMIkzJxXj+Shy9M1lzbZKqZjyvQ410PJQ03igvlUZ3zPFUIhjBtIDT
zp0+vf7AX947vu8/m3EoIWh3rzbGvPnZXOlEnxLREz5jtnCSTDhokZBiPmOCbE69O8xd1Omj/vv1
a7/IU2XRgz0HW42dN8Kn69nA4li0tNWSnfSlXu7J8u7rg24MipNXTrsaOWPQ3qi6Q10i02pIHmaT
cJO4HafKopBAbnNsD81Ui2gllrH8bviqNS/kRgn9UFS9dXTHQn15/Ue/WB+31WJTTdG32yxBVx9Q
W88atT+7ZcuEg5cixZeF2JW96fS/JhXYbyU+vtx8cjmH58Pphb+udVPGpGjPdm57KgWQe5vC6u8B
vsV+qA2Zh6/f2ovVcLs1OkkbZWJjfl7dmt6QNqcapLzCRjBZjGi2sElaLsmPhsqy3dRL8a5OqvmN
NvPLeZInio6IxisyUWb8q1VhIy0wM07GqQ+qSZ2pqpq7waqn24yt19cu5djaA9zHIB2UVRLmjSaf
+mai4Iy2Qfxf4Q9uP/RhsEyo+gOrvHoK7aJRaBk662SAqHnE/Tq/ty1hBacqsKf6/7k3dRB0CJsZ
TFgb0ape3znBHLNTN0hxKG6hdCSEuzeOGQPPP2kmkgWiOnrM5QuW0/INrPCLgewzy4Jrxr6JN4lf
8Hza2TC6Wc0h97S6qjRDk2/n1qrpTTXm9N5tvdvXB9eLgbxdDsmCQRAxR7jrfa4gBVhRU5tOPabv
uB2W/A4DY35Qc/nW/urFOOZStNMRraKUQMJ1tZ90bDzu2VpPJzPT80Nlm8kuBzYWVYJSJ6k85rvK
EMP/fpObwpF+/vY8MaluP+qvTR1SEG9AkDydgrGe/Tit3XKKphIzVEjj0i6PYu26p7yrVHl6/cm+
mMJRqzN7gjbcFKTsbZ5fuaVa4wFPXE9IyJJHexXmB8q1prOzkkmX5yXzyGYjkgtgBywo2A6vX/7l
0/6j4+J4DCYXvODV8jVWVa9xOrFPpB4GGOx1Lw1Lu2zOw1yYu0JWT50BXe71i74cTagcNyIMu2eH
bdzVjJGpQssX1tJTk7XFuTScyYoIuvP6SKO+lBxfv9qLT4Vocww6sLc3w9kLS+YcpDQEDK+/tF07
VxAbWjpYQqT0D916fqKyyxP+35fE+Lsp9FDOopq9Gk5ZTcSTX87DBYmeQadzLum9lTkbBHTtSpxb
0Q1v3OX2zJ7VyAKqRRB28CZslvLrrSGxJHXCQBovOrnmxiEdwOCe2oGG4dPr9/YiQZRiEYIpJjzc
JFzwepfX0/p38xzXP0Sepj1lmnTrKKN0m/0SUrmffEeqJYhWNWcAPLDVfNUZv9Ut/ZT8ji7tnP1s
am92Q+LFvbf02C9ftrfN/ZzOOJMSam89/5xgP8BpE6N+aSuKk6GJATo00RF88ElEO1ZyeaMI8+Lz
RWOPymlj5huIc665VWQiAshVAc3bUinvLL3VfkeI229lGOlBJK4xfsg7Sz/m05wfXn8RL76iwNvK
HpsK9I/Mf/vnf81ZCLCdoSLv7EKe5eSOYWVZCJQdlbjVDXFm6Rv77JcDbLtV5LQUuBB2XZ+218Ei
oi6pm4vlN739oHmNXu6rEvvKGyP55SPlZG2Rk0SvDeP6NS4AkxR9WVdrLyU7mmzZgX6bNs70WDxW
zuKrk4bwqofzrFXTTzexm6+vP9fr6xMjsQELMMEhKEO3vA2xv57rlAm9ZylML7B1q69WYdpEOTog
4c2N2JH0Tf4d3/N6sLWpFPHr176ejv9ce6susP5t5sKrE1ShOo3wEa7dsLqGWQ9EkhYIHUWvXb8M
c1U/qLRXj69f9Pqb2S7KCOZQiZyYY8TVisvHnvtL2WeXLOGzDzM0TR/tuSMFalCkeeb018UbE+Q1
oYF1doMEkM6KiYGF9xq3iuTRJGFlzS/kpqY7MD/JCbjzcGd52RC7yi2P8PDbaCSl2Yj6AcGah6Pq
jaf9jze91RKQwZOFyci+mixydC2dpFt1wbduPQb06d5rwIcv/mQjUHOSXJ0DT5tjBwLLG1/Tn4X1
7/l6ewAcRBCDstnBtHK17ksUPAagsvyS0k0k24AOMAZzQTMrrEn2ue9L9Fz03nqSd9d2XU/4FbUk
KoRG43yYJ8KyenPZjwvqKvT6VgyGyT22CLYvtBLy75NM30Rw/ymlXv1oXP98FAxNdivXZ+2x5sDp
9vV67ucgf+cq0LixNiNdDaHoQUPKhhpoM1mHeYSspVR3eS7EbzlaW8BBXoCx7VlQPtdmJ5+Qdc33
lspEedRy09VC02WxuAlQLWZf8bOUap8ETZbcVJYg1n6i2XyD3qYSD2lnp08q04tg59Xu/AAIe5r2
yWL2x4V2LqrvVmi/0zZRBtQJixYRnZq87d7ToBhv8CL2ax1SvavzWMpxlJ8XevTFXnVdC+4TboNu
HrAW2AZvQneq71XTGTtmVS391q3dIt81ZjB2jEqkMBFJtNbdqCCb3DeDI2SoLcYohl1lSUc/2lbd
PKVAjt8b6Tp+q5Xh1qSYmdO9oP0E8WjN1O9hNloNRWdfdKfCtTgpBkx5U2jbQ3bRusSxd2Ppzfsm
cag0rSQw7U0r9ZNzEPTEpKrSIOgBYc1Ufm4QveTve2PQ56MFFuIdDp1NluCNgChmZx1A7zZ0eiLQ
WJ62y/quqG77skhONrxBFQa5240fFrdTRmQ0dLTZDSKHAy4mpYg7jzx3INjUA+JMr+b7eUiq+j3m
H9FETb0Kstr9yb0s2FeTyBlHisJBtg6nopXNEC4NnKSBUNcphInkf8P6SqqsaXaqiHM6nmMsSKf9
CnzT1sN8HmjsOV6qfoyAz8cwQzr25M+QKd5NhUWs/VCa5sdgXHqOtSR2Lrct8wRe7KmrvKhYFTqV
ahmsi0uEK7Rd3e/lLqNH8A1npvwwp2uxpRd7izysIvPSiB5+CuBotIK9NwPcOxiJzRBBer8AZ/Jl
saf9D/UMHK1pRkQx+/q+s9a+Os5Vp4sdOxtS4oy6G35Ni+h+6nrr5LuJnnx5Z3tJW9ysfmIbB21y
OuM2SDqLuszo+g/r6KztKZiQujieM48fsrW0jBuqiOVPT6WjHgKboHNyyKdWMtY4EH7yBQGUT2On
RHtph2BAEzha1TfkHb74jeohLT44c+Wp3w6dvmJX4xVMYJERX3y0RNcSGj0WNQIFqlOHmZMHp1Rl
LXejlVfZzrY6MZyWQAnYVGJFJVrxDbQx6Fsp4yRRxLjJhlnypOyJMjuqA934yIerWZ8SVSLf8KYU
IH5pzfZP2rFzGYtpUzwVWW2b4TqWw3CPEMp89FOmvTs558NONqVufM7SEa1ZYsAojhdUyO6XfElm
jtIEMLkBqQqr/ctweUgEFdt6H3nFWn3YuHv3VSnSIh5T3bmnFKeKe1DBenlf256SYUnlU54akYHa
nIRW9hqE6WY2cMyghZviYl6D+jvTtfxOn3D9Vhu5/ksnTCAj8xvpzbdBFqB29V76BxjAgREXVtJN
h8SYkxFpAomwsXJQYGNamPgX7WAQ/dmQ1GJCgEr6R0DdW3lQDc7NrFfY1sjqApNP/ktSX7peWWtk
T4Jo31VaRpR7Oq5e3J3jeyU7Stud3q/VV41OCkJQkgz5PpypGyK+h769oYeajDu9IxEr0pVL7c0c
0vRMnh6ricXC8B1/bytCVPjuEEIWCy7GaKt+tzaz5+yTunUaZMdzoXZNviZfZLbMfURhUza0rYLm
y4RltYsA0/ZflqDlo004zz5amQi+5iMYqVvPJNJaT+H3nbU+SQ5BY2t6NAk5VkcqRgCPwpIi7rld
zaw4oDBld1O1hMGoKCdZAMknNPWPRlov9rkh9TQ9mUB3T52zjs2HlhZ2a4Yw61IjRkqZ3QZ2MS7n
kYX9rFFtN2IAmLW72zTxD0GJHjNmqwZELJHGrDEjN9bXtIKMc2gD1NAHTmy5F/uIU/QoVVs8iGtI
WDrhgqYDgHQw1c2noGJ5e7Sz0qzv2lF68kyoGjKhvDXbCs/u0mvHJm3FUyIdA1sw8/Zk74bKsFUM
sBT58YIUkrBM+vD+l0CYwSPptNka6UtVeQSmA8uIkeG6BMgLBPQn5Oz+fMxSm1QoZNoD+ql8pPbz
fhmGpHknc3eaL5S+VjTUFcoM5FhNVsvh66ynbXaawRjclH5QFDfV1KtzBX5U/zgFyj5zXoLmR2yY
NsaLO7QGu+mpO1kGcPeY871ZndppGvJoJqI0iB3OLZ8UeWf3NmhH+9g3i5c+JmxJ57tNTPaVCaT5
MVipdrtifi3P6YKL+otDlWPepdACdTj9WmXEPnC64jPqLaM7jz5gvI7kuGyn544wvnN00ACCml1z
s7liTjjcSdysSreBmufK1nTQAOE7lbgfs7U9qLFdW75kZRfDzQrqznu3DvXcP41u6j2lZdM0e6pg
9nDUYcf9AiaLHhgwh4vKILFzWsEGDeAm3nQUiJo4WRxWp+r7H1RK5zZ2/dJ+Chp+ShQscPf2aMQN
O1aucIyfbeoa9U2wgkhGd48ou3yE69fmJ3IkjfR3MiamDUkyqR9Vie3tKDIgBJFfVtMRCKbtnywt
cx5Kg9rkuKsWnZoAFeD04jmLcnZ93WvWcdG8zsbsbpvlhXD7+XvmZdMQ546ma5e0AytwsUevFBFB
WbZ3k0y+fsjwq5b7pgbae68rPTgstHWAbunEEe0hfTT1D8E8IaK66Yj68jyYDJFCU+IeStZTY7+9
ThdaUBJkoRwA4jc2Mjm8FlS93jFDiSzWhWh26UQ6wmmLOCrAMacSbkFraHqLp9yvHjQrR5XZaqOd
7KvaYsHvOhBnqGrMOTaz2kwP3gqicM8ecUKQCOIwDycD3OFtvaCVjrRZ9OPOEKUYY3cYnEcVzIuI
Wn5kA0e08/Ld3ATljw6xCzbuYEK4OGSlt/ftdGIb4zcJO7SgQ7VracG9KRZP/vDyJtMK9tT6+Ntr
PKRizZBjT5z0jPrhlJp+ftvbq2EOoVut+W1Rt6VzWjw/i8ukypydtioLtqVVu0tozJ50orptrWTH
FnhB/eYVro3yVPOybwRzl+x101m9LyihkoOALHKMs9qf/HfUY2T6vvJqEI0LnMRDRVg7Wzo6WsFB
G6RXI51sxIJ0riNoEodOGxTghUKUnN4dfp6ive0zKiYfqSDlD6DT1vqogh54KTsMs4tn0HJftGZC
4w6wsazMaKJl3h7hvRLv1Welo+3wo6He7xxkalPtqCmaQR6o0Ecm1tZh2aXa/NPMGjGHXttY9o7B
jUjNN6uFwiS17IgJp3K/FYVd9DsCFOaCmYrSXqxMD9xFl5FBLwZNiqibLXmbWa5033ktHrQg1JEL
t5eGyGx4/Bq64ChlX0aQuZYbqK1LG/S0PvtBfYvSvO0pvCZal0cNm+PqZgY2nzNmSw2RBVLrbcdN
kf8DsRSjw+bR7jRv0/yCTsndqloQUffys+prp4iNBpzNLvNc8jssRQKau+ba8nNeIfDF2FLmU6cX
PWo7IB7BrUjKFcu6xUpg3rXBLD+suhiLG+wVQY+1QAa9qHESgeS4WSsj/eZqTtqfkjFYmLeojJgf
NX8ogLZa294TJ6oUOwkOJoXB5ZeaFwYNSEl6QWtq7VlRRwizOT2ReJBlLeJazCWoeSBWtylBbD8Q
4re014fASw9aUU7HzApUCyu7KIpwQIaj38zrrFkRWv+sjw2KU9W+ytivRSSQJZ+5NNGpQ7eszTnr
enc+MIg6B/tSrvQokYFVvF9KuWoHRxoVFcM27SITiFrwbhoztkt2mtbGQ7VumtFyqdPinCY9EABV
jFLuENi2R1eUmb4Di8UBz0AVTKJEgfgydppGp9NMK0hLstDpgq5hJuuCOpq03KvYigzF/MPX2JCE
5eA7aieCoNRjzGVOGzoY15YT+xFzOK6boXrtArcHE6h5CQpYeomkLG20u+3ISBpohvHAKYzCv60D
Ya87njL+5JQ0vykc2tX9XLkmu8/NhyIucqlkh9vIxds0DgrbT1mpjMmqEbu59Nf0M4TXZB+wyxd1
PM5B/+Al5pSfO7vJPhvZ4i27csEbO4RDjuE9NNsxb3Yqq4GfTv3Yl0c5dfz/W13Yv1Bo0io2Oz2y
fsS1owOVXBWo36vMdb4m64LOMzFXzd+hDWXnTJJIqwAlD+sANZt1w4jSgjmiCTOCRIoblbmevNVc
s7n1TVWZRyEJiONLxtNJdDk43DmcU6Xz3qqliKapT764PvKf0MV/FkPIcXiSqEu6qJ1V7Z0FkDhv
BwZ5+raM9sA9WKaSO3YgCU8fwbX7QIJ3iz7WnafizJLu76Ccr3UMSCx46plBigQVhDv0P4eiyb92
oG7VQ1U2WPL0BI9hPWfWT3wg3XLrSdSsh9moxTcoGdNy1oktWgivaYrhg0z64VzZvdHE6VxZ87EY
THNvtPA3UAunXXauGk+QnLIUa50fpjVInVgQLchCZmUjWgiqgZr/mSSUqT/PnL++d6swfrcZPJ2w
9Al7PFgj71axkFW7QDn6GtejRahB2FpZ16Vhu0psQOzPkUGaEp9fKJB7fzBMVeh7BKHleq6pMA97
b21aFXOoceYILUhzv1QdolG0FW6Ah7IrmEl1Z7UfPeLX1W6ZEqPdGQjPjbizMjMaachXj4Dp12Bf
EaPrfjLRLsv7Ths6N85WQn1isTqpvV+8zPdCO3NWP4JobqzfEukq9Y5FeB5iZu7KOU0Upzn5OjoK
sw7yt2LCzD0TPc5aFmd74OfjFWEWE5HIqRUfiCR2JdxktN3his4ktUMCMKsaNKcwZjaJ7jrsOOjo
TchG0J5vx6KXH/CJyPzgurXpHDafwXl2EVyFRllh23Hy1egOqwECE9UH0SW3BR/P9z5jooitIMn9
fd5N+YKJoMuKbJdYaaXeBW43eA8stIZ3Dy6e7X6IoKj/biSOzO86zMLGjS+puUYkUXfrLcYnA/33
slT6zvK64AczK+tY3ai0JXSb3WSodwtS7V7iitmVo9Zle5UL/VEi2dSjfkwRUCfkwKN2XWbx5Ip8
0DnHudogQtvIEq1+o8r4sqZrOTaUTvoEPn/jb1XIv+rJvbEWjDG9vxiAo6b3uWsIJku/RNOPn7I9
9B71iI8VI/d/RopQZEXlAMrXQRaNfunaU+9aufTzoikvVqPXe8D0TESahgc09LJ8OEhg4dMZUpBr
vVXe3drPzwuFdHChHiAJoMkXGFfVzQFGcylMrowqhC0cJ+1So+7VmvTEhdBxZHnVD6EKDBwmFIfQ
7U03Gimy/DImUb3RvH6hUKD5Z9EERDaHMpI27lWnRHrKmW1HKy6Vj/yC5X5dz5QMy4YqSNved+iP
h8tS9DStcH58y72UkgDyFWx0Bi6M16vtL4rOTB78j505ey7HuE7f0NRSpoE5iJtscsoHs1zzkzQA
LTCLlZh/iha45OBhrIAZv3v90i8K/RYaKVSadCbh7vnX5NaOD3S0UaGcPbJXv5hjn+w128L5YVvT
BfPlW1H1L26VgQ9iDz0KmRhYta66GWRoibW2luI8p10TpfPsvHdA49+u/EaGwFaLmodHPsb0rTf+
4pvjyhuPZcvtw+N7zWRRLgfj3g7Ks1Qo2nfF4vf5B8sZF4UDExlDC4aeiRubTxv5qaoJVFvY4ey9
GmrKovf4g9xlXIJdX0x18JhrSl8PBbOTvbesvuQAmWAu+r9dEbrFvBmPjQG9GDQlf7omf00Vtaoq
tCZFfi+FXHc2FtYqtFPJ3I4di0W+xdt7QymmRUbTFopAAiKwmNldGbwxVK4e4J9fQtN8s4wgcuHX
PJ+0tiMxcQgqv7fgERZxCrbvMGdrejDatf8STIu1A0/6lrj1z7zw17zBZdFgQEAjr4xPxLtWQ8ih
X6dMeeV9UWfte9gUBf57vbJO/dyseZhsjvwwTaeuDW0WykPvI3XxiYWjfNvi8YRRRXjM61/NixA1
fhRVcnDiTKLwXq6bcnkSGLMumCjaqk6HEKvwGHvSGjHfSTgwYdqNHptBXD0ibuul76gW5ybu3bLR
Pvuqy391TO4/K1w+dWilCCcjs0zHg5zL+Q1Z0HVzngfobaxxHiBlM9P9I9r7awSx73Dk2qXLJ76M
rmYnCE2L1DK8lyEJYXIOaW+CrUP7aZCsxiFQi0g3LH/bk1Z94d3I5bK0TfMw5ob5f3Nhtt9GVCjK
UOZj37C3DvOz34YezxoD9Yl9rrygzQ4+mtLJ9LCr2+rk8ETf0sRdTXh/ngY6MBZepiCXP55fsbYD
OdXaqD6VWYI1qxjT5CbgUANbgNJZFrbKKt8CRP77mr69ScNQoF3HAI/FVJmTp9SnjMLnR8/1ly8F
1q1HYynymI/e/v368LyaZP/cIypC3jcdc5fF/vk9bvFWA+9RfbJXB/N9LRuUt+Vyb7ae1gEF19jn
JYG84wTYviGR/telkTdsLUEgYvCqn1/aVQAv2Bcun+C5y+Poa87Go3J+Nq0u98Xo2Cd9Ev59VdvD
/es3vd3U83liw3za5A/TiNlEPVdXrgzk7ZIrs5YXH2AKdD05QxRUNWFab2jD/nEt+vF4zCDI2+gq
t6nyr2Er2i5YKntZPxWjIb8Yyh8uGwFrBAwBq/eNvvA/Rg8XQ1JLrwEg0jXijvbdVKA0Xj4R0UUm
wMDe1yDhcxxRFesjeI6iA6D2+sP85zXxEgRIpDz+2v75Xzc4D5MWKA6cn5g8foLSmlkTpR1o+6bo
bbBIg2yHN/bE/3qmDtgvtOwWFCT36pkalIssqMLcJqDNT63ZvK9lYT2Uy/Lj9Xt7uY7xVfx1oW0I
/3Vv2C43IfC6fGJ63mz7OSnDPbiefqy8+4ScoyNeSufn6xd98UCRh7DdRyqJSWOT1T2/qNOVq19m
nvrs9Bmn7SCdqaAkReB0+6xBmgMsCKfmG2/xj73s728CfBZqum3qNzYN1LWaQXbtapSe194jA7ba
cFghnO9UULJ7yNq8ums6EPAnYebmsUvpd+z9tTP0U22aY3AQqSW782o8em7bP4p09e7srpZ7DOfr
TTebUTc4UelNeHqh6qRjVCl30Q9LZxUax3cHtjfF4gDCDAlJ6SdhJ+o4JKLrIzeVtRuKNgfCguTG
urNESp+DVM/+YcpAYJDQvsxf8iC1kl9ULsT6vc5V+6uZFv9GmRNOd3IvU4k92vSLNx7a9dGA8xin
E+xD6LeYQVGMPX9Vdjt5yYJC+77nfIBjR+Q4uMxhUcnB6HFyoSVw6JrkFCt+0MGj1l06swdex6E2
1S81uZD/b+wwrVFvcTdSuo1o/EXqZ9um0vOT4d6o58BGUdEQOJvUGmkpHFuKuJL9/MbH+GLXtV0T
/c92TEIAhB7l+UMQVNu7uWmm+7k2xjnMOF2PUQ4Xo6ZGtM72zjOK6VdAGrMfdb7Ub0UwzwpOxmST
8GusTY9AiZDU6o1ncT1LbL/LQczOR8RUj9rw+e9SLZYKK5nbe2+YqluxjskRNZFYtwWNOsL/fvAY
UwNWURLkcPRdLWYUBlxSPSnB2E5q/UiS0f9pC2sWMX2RGX6A58/VG6PvenLi/tDubfofDoJQDMzn
9yetAVWC1433WkX/tw/q7uE/zs6rt42kWcO/qIHJ4ZZRIiXLtiTS9s3A9vqbnPP8+vO0r8whwYEO
sDe7XrjZYaqrq94ABk/Z1XXS/66IiPkxQUymXyAJyph3EShA1clXMKNbf12ALodNUS6kyWaINx1x
03qvNZb9ordO/V21I1TTUoI+4Sqz82M0RfnSpv59bV8Oz8EGKknZDqy1PQcSVh4KB5TM7Tckleh5
mIOTDN+nyB/NjVlZdvNe69h+OWlvcuRy791RdWE+jGOA8JFmNPHP1NdDd98bRNk9Pdz61RkjpFpi
rVbr7WR0mMM2Y29kGzosWoT/RZVZvOxbp3owvHIQPW8H+GrDHufpEKQ1Xq6o4qix2reboaCogdaB
4r47owSgT15WweXx1WgrjC6I93HOSQDZ35bttvc9DWf7JBTN8zAEbv9CK8H9wzPOKf700TgaryNO
HMUXE7UDxu2qEVbwSkHqvXq2PMV1/vvgIeb8As6yAL6C6COBuNzaUGnt0pl89w35CcQobDRn3jDB
S4+FFhbWFveLfEna9eoQ48cL3pjjxLOVV8XsKgclkKNYQQV0yMISiEMUGC/NmCU0On3Ll3I+tEO+
qr6ae7v7k705Mt8qRQ1qW9qc+IsSyESRusveufV6vhRKkUqjtS92pioIPo94GCTeMnRRBoJ/z68J
0QNwOvokYLyR0Z8FChvnMd3h9pN9EFSIq1o1zyhf2O6hxG7C3lGL6zssSSd8GCOhHPEeEfm6Rfsk
OOASZYUH18kpmCpd2PxMaUkvJVfzdaHK9ZeDTXDRdX7t7E7zgkjJdZzp3tvYqowVKJriJ2qQVb71
RmP4OZij91pC/heb+/sxD9d/x4VpL+kMvN7nnJSg6kCsDJl/EqZXAMLJEWmoOudL2AX59v5Qc/wo
bmLMUSLRubRgnc8NmsdeBVygCvFeDUV9bOqm+Nl5WOmJUFPXhVqG+jZ1Utdc11jLR4+8DazHxrRr
dyFfn8dS+Tsk6VnX4AFxZ89Of2zQtsct2Xsfu8HRHybMEr8ldZrRQO2RujEkAmid+e2kPaUhV+UH
Ly3uKo35/zUKgq36VzTyn/R2Up24sGF9ngZPUSJIFCj9dLnXnyP61bByab8trPz1hOWIBG6uYyo1
8xqirxF7BGpXJxSf2oMRm8WmT/v+U5pAeF9VOrez4ltjDhXSqvf3d10e3Isvj9kCu1Q1qI7QkOdV
5RDcTN9gunoq/UTZK3WvPOVJ64ECaCITcFbfbZtIN1+wQKy2FMSzhc2+PuB/yUEGKTaPQZD3l9E1
DkbPAfQZn/xu7I9Cze29CVp9G7eGWLomb60zZ1s+jsgCkXi4HKu26ZF4apichqnIdl1gpt9r2+hX
AkrZHrbd9J16Kxb1TRIvvUGv44dUs7fgR0q5Dgg6l0O3ZS/oPbvxyZksIP6VG70qQVtuSyAxh6l2
y7MnaMLc39v5m4mTTM0WSI2No47kSl4OOgwpvZqaijiyWVBogS2hAByqCCyswzCKhxW4KnWJ03Bj
pvJhT2ccEQeyzFmVU6gIS1Vhnp4A+lmHpp2aN07WRDaLeQJPHt361kzC//gxQkHHZWGp1mB4O4vP
UeN6U6tP2Ql4xYHunq+ve6orW633kLi6v6w3PhnKM2hVU1qTagXzIzvxsSKXm55yz+t+pN7gblUD
ARvskotHxLu1Y0Fd6jsGWeozrO2lXb09PEijvxRt6siXu8ri+2jkWOxqO6TDcWgrJ1vBH6GKm7a5
/bUcIckHqkeLMODBuimx3LAWYuStTaasgZq1AscOvP3lb2jCgWq1F2cnDwLhif+j3sQ2eqnNoCBn
6kajvxpEXn+wNibPM0pFJLkWfu8csctRizR0q74Is9M0Wv6D5Q6KtUXjut7nRW356yFvyrWSudB0
Sh5Y9zf91rfE00kS8YHgkAnOxjZFFPOxZid7BKS17sHYAi+phz8eelPJNp8Q410401cPaeqQNHts
Pl2KEJJGcjlm0IErt0M9OhdCG1tKyxX00LBvgm1jooIDVDEBPeir4tPQkSnsSaDNg11BJQNapETJ
whvnOkGQvwdKNM9GlFCgIF/+Hs0McN9tgvA8er4OvjHvO2+PLDCVEdcogGEGvIOGrRsXob1VhiYq
NhU2uu06pBrmLGzI1WdAFEVMXSYqmuynzBZnVELP6TTdJ0+Mmt8jMIanoMfmdd9GAwIpTa1gi5KB
fTLXraVF0WNmAwi5fyhu/gaqwQqPHrw85hukj1ij06kPz1VtTpues/MgijD5Gcfdz16Z7PdQT5E9
zbxgWvtlHCzE96uvkCWgo8W1zTdB23N2n+V90ecm8obnTPHtLd9LGdEQ9qpN1zTud5U+/RO6aeFC
SnpV2oDJRS9J5gzowtKLnAWgHM/RqY4qcUJ4L97kWNEr67DgGZdobvieGoONtnE5ShRM82SAM3ho
xhi7UF/pX3oO5kIt+dYm0BOXpXp+ETfO5akceJBAn7H9sz6gD7IKMpgUw5hPCvIikbLS09F+8r24
eshHJ9/w3U4Lp+AqrWA9ZG9Ctol4H84f36opubfWhA6wFfpvQHfck5TkekpsI3m3hGEh4ROWye9h
ivvT/QN4FZUYGjdai8+SJxBdzsu5A9nF+9nkBKhDnT8ggVSzEyXFpDIcD2ZXOPv74904cTxH6VlR
E3Xodsvf809urE+h2gHrCM9kWP1rqyQNTzFNWVuhqWwm0zM+Bz6n4f6gNybJ2TbAHfI6pLYh1/+f
QWMnRsa616Kzi9LvC3RvwkqpWuiZ13hUiyVK1q054nqEDgBryzUj//yf4UaeBhZUspgOte8gKCqm
tUbVATJogLim5QMD1rXEXQiuJn/rRR4OPZK7XLbX8UG7utVF0UNFH5z4nOlYuilZgJ5aOykQZmLq
LfcX9NYMXVsmosAWVDLEyxkabU1IhSpw6mw81QeK1a+FOqL/PUU2QDsz5lGrBF/uD3rjK9E0xDTo
DSBBQBP8ctApsISudKk4iVa4xcp3o/is95m98ROz25Ct6906A/B5tCPLXvhCb9yk5KJUYS0QIhSn
5w09VB0ULTIt7+TnePStNHg2FWSnSgvQdlY9YKcWhokJeuvI43pZsy7wDaUMC+l6FTdJv7+/Fleb
TYmcnjzvWzZBZuiXaxGQOI4FYP8TCuDKozWaQD3DulOcTdIAPFjY7qvvR47GueIBIs/13Dyi0jQ/
rlslODkidLdelyr70osPbYZEDArco/t6f3ZL481uZk8rh2aAK3lq/Tj8M9leHazssutTRHytX2Hi
N9r/Y4YIpfGSBBRDZjI7W0oaFYj1GMEpLIufvmghJDV2/FaDUWOCWfjt4xOUvT0TEBjl/XmnjaZw
FFFujE5KU4dfgYCmh9T2q53w6JqvSQid6PH+iNcHhuejSmFM+ohiMzuL86Hl95ThiuhkKS0+E26n
AkRUKH10RaosreZVeIAizsOR5YTAqyrzGqCDlqNKzTU6ORGxToDv9w5ZZzfFZqjScdo4tqc/qgEI
6939WV4fHAaWzXdqEoSKuSKKOmqxWVtmeAoGoGTrsXATsRFGGKtbgPj1O9wySH33x7wKS3KytBNx
VucDAaN7+SnCW0A21GvjU9M0+bsXwogBL+y6n2wxOG/elIz/eXqV4lKQBPGS79R1Rk2Vi44thVZI
R+QOs33NmzA0RKzHJ5Ib70daOehnp4Hu70Xqmb8QAQxR1CgHDQ53wNu9HuthC3Og/HA84mdYKHXL
xB68xCyR9DCiTKFjRScaU1O3rSIz9rdK3I806YT9dn/Fr/I1OWfyVZlBIi42P14wrMfaLUQMxUVB
cNjNhvpXNVK3dbgvd6FLyWAFTq/4kWU+QHeoGvHp/i+4cc54O/9N2KWI6bzAmIbB5MQTNSfkB1rt
SzEVwT72aQ2tsUPwd8qUJOpHk1RZzuQKojHOd3XVdlNpagxCN+PTVLZVvSl9l/q15RT5q4CV9gCP
1v0Nw6Zp91Gr+w23gRcs4JhufNY0s6klAhVCOnaepiZYSQgTP4QT2ExHrArVTp67SnS/FcrK7pZm
RO+cIZbmC1+1rN1fZDZM3SEmc/eCHqSLcvmFwfEkgau85JQaUVRvo6zTxgdAk+nCrt6YHy1XXiaU
IxBdmJ8rqwVWn6Z+dnLDWv9mNg70P4jp6xrC0BvL4b8M0I4Xbp7rxxDIOs4xzz88dCg9zS67Uh1w
7fGi9IQr7+D/jD2jSPbohbYUoITuv5JKVsZG4VpvfymtgeiCiqhbBR23ax+RVW+mrSj7aOlRdOPC
QCUHqgT9UN5G82wLTXDVRwosPal6GQTbAkrRiraI0x3R/K6GhQz9xmioACNgzfLDjJg3XXMDqENb
sKPQ2NryC2hzpCypedrxfyY0vnAhZt8ajsc/mQwQcCiQs5hNT6zKlQpEHby2Dgq5zhtrTb2r/p/A
nOz7/WBx4/iyfpxdcDwoPcwtqdS6xTIG4wnYF6Y+7QMP+6CDF2Xx+/1xbk5Kl+5pSEGQpc0OEnoN
eURoyE9jERffVRduE1r0dMlztVuIwDfuPBQUqN9g7oza2fxwICuKcA+aEyfLmVpco9SyO8ILUx+S
CUenrLbUN2Sto10y6e2CltyN0Ms9g2YuD1f6O/N+VgYyXQ/0MTspZYqDgWFVnP/Ys/c1LNbXtomW
HLNvRAWinTwlZL8052ep9jACDtUTOz/Ziq99xb4y2dS8whAfS+LnwCtKf0s/Cijn/d28NU+E+8Ca
8LwnIsnd/ucRqTZlE456WZyQUSjX2CKE20KP840+1iDzkZTef3A89hMAukZ7AXA2/3I5XjJCWSrH
RD0ZtIaPOALUgFsMOu+Qe2Gj1tBDl/qFVweWUeS3TgmKog19w8shheFQZsd24uQjn7oLkrF+iYMG
+4F0qAFT35/fdaZEQ5CmDahIBOnRBZzdIone5MC8Ve0UqWP9amdl/9npIa/t0hQIEjqBhVk+dKoK
RTYRCS5Ypf0IWmBJC+vqOMm+JKGAChj5A6nb5aR12o5oJKj6CUcz5QHO6XDG6wimgdNluA6aexzK
oiUfxysEMrkSVR64FrRDpULYbPJZ0uejHxvaCfOo5BwFHSqBCMN+bsdag041DOUvZdCxoVOa6ZwV
VbQZfBt/MnwRsdYuESgYq2D4c39Lro44P4qiDC1aHAmplMx+VB7HtaK0pn4SWRL+6uow8bCy6F0N
0rHnpw9VWAH+uD/m9ZljTITuEJECXYac0eXyNzzWo3yw9FOROfbPCE++TyUSC5DGAm17f6iruC+n
J3kDwPWlmpL8Kf98wbATJ3mBGqdu6I1mjcZKlmyqXixJjt06UbJ2S0gkOTTm1VTfaRWjHH0TN7Sk
eKKtb/zwOyxCal+t/zPx+khWra4vXQG3Ng99UbBQABowD54tpCXGIY/5RaemVWJr1ZodhMOwRoyF
/rr9bWhd9HzuL+itvZPycWRnxP4rGG7VlLQx/Eo/QUMwnoRvG+U+6QdEMfLOWRKfvN49OiZMjCyB
4MRol7uXY6Yr0jjST1Woa+KTjTyGvm2qWrF+35/V1V3KqwlwBjtIqwYlz9lXAB0VwMxk4lKsK6gS
G418j7uxp3wNiGW7zEHWfNPrsDzQrbWThUN6fXgYnbiIUr/MhObGwVQNiyxoLfNUhCqi8KJA46sv
yweEg6qND+9SrFxrLHf353x9eC5H1S4XN4nLMEk0wajK2L0GyLw85pCg4GVo5v8iyNELl9utNSaL
JdySprsI812OVyFt0GNZaJ0Qak+2iaMFW0qJ4aq0/PoZNZJyHXmoNOP70v4/ZspcKQ4g08plJ4/Z
P0Eg6nxMdNrJOiFahe1mYijhOsimutrmLopuwehjgfPxxZWdLWp1pLdXJfZusPFWrBLrVCax8QD1
zNsaLf6VGyCFFvjY2Cp/3R/x1iGiyaiQEdLd47u5nKQYgSjG+HKdmsJyzl01aOluCPHcWUe+BmNa
TXOauk2NvPASD+j20AwLalLl/Ms//2d9B2ZUmkhbnUDjBzgkeRWGhRXdw6pS60dsmVh5MPpLNrMy
ul08SSE4UG6RxSaEjfHdvhw2Hkcni3BTPKPjoTyY6PsMwNzyPw4ttWaVJNB/gQrbGxRKfGTYrI+e
Z0CE1KElh8+B0Tmfdds1CmxjUZzb0NdQYaqbsxqq7Zb/5q0LpLzf1WrUj3ZaBQsjX6235D/YYHJp
bbDgc+iCng9mjfpeeY78KEOWQTW2Zd/le70PQ4RXCv8Qpkm1cGnfWG2QTWCD0F8EajtvN5RF4UC6
q6tzUMHZqXK/fEIHsNqj+eRssXBSt/jYF1u8QMuvRt+IhW/4OnWkey67g9I/2ZDbfrnbReabboa8
2dlCdqNF5kG4fyxQudOLoo+TsbdJlvBKtUxRk7qEWfYgMDq3HmMsRhfi9dUdyE9hx+ExSQiBOZc2
LYbYYAPi+gxjCrdTf9JxmBzDn5HamwsVJ+3qCpRj0VwAVkZdD9ji5bT9KkKfrDaqcxIFhbv2SWtf
x95u1S1Od/VTNbbC35LMeggsRUGGY5MUmytx9qH8FIRQI41BRDX2ggmle2If1BLsknzsaiNhf9YD
U3i7uO76Q9bUFT1AVIGzZzRZWzS0YOvb6yCPp9ekhib6wYDFzKi4cNkCMZK+2JczmxJEJxoMAc4a
UqmbKZema5ZbbUIM2x6btvhEWlcs0F+v7jzGdCBuIjXDN0TouBwTRCQ4TNtvzjiM2mu3lTbqA62k
aUICT3GKj5eG5YASqC8pC0DKZzEKaJFbeWbXnNFnMc5FTe+R2C92vq2IA/VCsC5dW0ZbNZqydB04
eouiCBbJH15qZkwXVPYCXBrNl9PukO3IB6Voz8Caghd+6fc2Cf19ZwzpVmkr7cFrtCUs19V1j0i5
CaaD8IyctTmH+Qx+BHVsMNpzUqLOvc75pIGQmIjKtKNiHHo7dfa6hpvfipLTt/vz/ctyu7waZLGH
pxb/YFlmzvdZK2po5l1ypjgdvPexkj44Q9Xa6zLzM9jCZT3usA5GB6tJg/5pUN3qR9AgWCUq9L4e
21ptoc11Iv+vR939JcKjatci3fKAbLG/0ovPQb5ThOY+RND69mEL0nshgbgOt8yA9wrYcSI8Me9y
y+JR6SpcVJKzGY/R9wZq1lODfJu2MpDG2IpETTZqS18BSnCwKidde7y/hDe+FIgvtFSoSIAjn5M+
3Marc1/J03Ph6MHnEiW1T4HANhWDQnSL/MJeKClpN86Lhi6DzYYhLazNt6xN4gSTejU700OvnmrN
jh+wwOhQt5ymDoc4I39xXT94KzU7bVdeNypinSHV9CWGtfopQWzpdZyqoUUbzoBtPNnliUr9tAF6
724S02o24BXFF1qYcbvK66SN14M5eQ+VrqWvOgSxtT1OaJCmOtdbmJbGUxwHPKTuL6sms9zZyZTd
P16/kJFpkc0+xUG4SLUWWnp2gSHjUYOtLLYBVpVnq8as+x9ApVy09mNEdGjT6f4W4+y4eJS8fX2H
VYvTrNOuCH/VUyG+uVNgVDt4aYa5GgpKHhInM4arhM/sAFoHrShbC6znQksysb4/k7nLCehQbBa4
/IBYAJehsXl5QktaPFWODThZT1hVW0OLEGYsEDhZa9SMH0bbzccN3HHzE62MCIMCehWPSNZ6bz42
4F/q3uh/6gq9sw2u1AlCp+lk7TRFJGuUW/53/8fOviYpqmwATsaIC0obiJfZCwAEONjS0vAOYCbK
HX17dUOxIEf1VIehVZf2pkNla48aCQKwXRNu7w8/+5j+Dk+pAxYy9iMQn2dLFXlJDebfRaVTj7N9
nmF/E6spBQ/HCUjVgw9qFFAkpafNd4tkEHU9UsTLrSkmz64yMSWHEWkhCwhXr1lfMVx2FCmWbNe/
U9SRIR0m0SLzeZab/h1aUre4ZmlD8t6aDz3GXt74CUr+qfIJKYs0XOsgMN4FYmPROjO6//lKMC4s
8Bwa8ndYXj287QAqqgDDL4dNPcei7zrSwleUUV/pfZzvnTGLvgZ5n6H7BJFxb1U2h81sNOdTnHbQ
5Ao6Dr+tCoXt+9t989fwYYAMAVxsKfNytalhJiUh4oemFgH2J0Pqbbs20d8Mgfj3Cr9BTepqudOJ
9mxETO+LOlrjKD1FL1S6m4XYOgutfxeH/jgFIuqupCKz42cVfdspqZIemrT/E1p1t52yCuWt3NMp
GtFhWtkaepxKoCGRdX8pZDj7J9zJoeGjS+okBTiZxF7uS4Knn1IhVHcQAZVdK1DzcUV0+GVwu7zf
H+pv2XA+Fj0CBDIoLYPsnk0TKaqs7do4x2sgSB91PYF1nyV1+AWCXJ6/1UOVfx97UzivbWc177rQ
c6SocMPZu0QtGARFo/rfREM9+GhQn9A2IAJzcwVeufzTW5393upBrO4URC/G1/s//tY6kQxThydf
4s6VAeyfJ3RSTk0XxnVx6Ed1fKtL/xSNVfuse5a3ELdvjkQKTErh8JSbp8CoHpeOyPzi4AtF202W
byOKy5tumxZ+H+/uT+vGySMEMSsCAXygOWjJha85eLpaHDCiB1+MwF0/POL24X/qRaWipN3p6Svq
BAaqJVPq9AsH/8ZcMWWgzk9927Gu6/xKNFFXi4tDU6bRSxuk1ud6qvvvqtLrDx+dKQOp5LvcaOAi
5nhDkVedUY9ZdyCzRwO5wV1UZMJ8JL1InoWwgmeq+u+t5i9VnmcPRCCcoEb5yFwIMfSK55y2MusU
20M4FHlhJ3xKWxurN/mCX1jKq7hOuRdiH2U0wqsUl7g8oI0TWqGmVO1hshN1OzRCQwO+mvaKGMW6
qar6YfDL8/01vbq1JQmYhpgDOw4zt3nDxOKNbReWWRwqDZz42mmScpujzvqmDLg9Im2W25/zojJR
kvZ8pMPiKmn+u/8TbkwbNBrELl6N0hZtdq/USG0GGpSfRzoxNjLZfYGtvTZNx8jpMXHJqUytkjbr
Fk7T9aZa1JVsyCkqadYVT0HJ4sjs0QM75DjcByu1E/EXvUFo/v7sri8qzg4JHGVn6s+SZ3S5qyIs
QEph7n0IXIxr3nuYCkh9gWXJT9XkqsNqDKMQpW43VMVj7GhZs+tRMPNXDrbSefNQtDj6fr3/o653
XdpMSXA66GQX8YHL31QBZexQ/OsOSUtBj9Jlib24EQ+PRJlMX3nuEP/xIq/f4mZTPOoNBiT3f8D1
4vMDJNJFMinxi54vSosub2sm/UFVfP0/fRR6uxKJMX34i6IyDC5PVpIk9lsmjf+GfKuvxrqwu0OH
AOb3RE9O1HacLbjL4gkyXf8gBV4XMxN5YC8uSRqw4MzJSYC6UJGYTS4sGiRhLQ03OhrCR4d7rlmz
GUq7UkupSwnssn8rqJM7a6v2x+aIxXy5yzAkGzdoc1DpHDiu4SczFAF4Qt4vvDySwVzrZh+R6sV1
bW9SFdblGl1U9Bkhdnt4FODqbZCG1XiE2nYFby6OwE4NaaMeG1XJPGw4B6dLV8HkJS+QY4PiNXZA
8NEeGMFu213TvvmulfFXoURWvCIsXKGpSsXTeDOsXLQvfFDOQxaOsfpDxf3B/TN1as0jT+jQiNqw
660nyTtTV9VgVdaqUynN87oM4MaiyNlwyETenJHmKE5e0brFoTRz/SfElRrOZpqVo7YiPqjZBukA
y1wXJXaFtHnbZF8MRZOdyUHFnwwla/dB+m0imcmy5CuIkUgsdunwvyAf3Ccjw0ZtxdlrHHTW7cnd
dwCKnLVvqt2TO4RatcKlpHo3ojF+izuK+isj9lxsCboahLWHVOWwz7H3fROQulgvLBaM1YRoPmYx
+E0F50kbPA0AmhENf+IoDEoq0pRC0LfEGODRwGvqZ1KbPTr/la2LZ+S9u9cI1djyO23f7rMXBpm3
4UVZaKvOnvzppYAcUK50rbL7zxoMEbGi4hO+esjTxWvf8pJ4a5RF6TyqZYPHZRmlOOHVYR9g2GKG
afU/Fgn54ZImV7ZuI4dCHwYMzg8vSdp8IbuZv0q5DokaEpxOvgGJ0JzVTSZkei1yzerg6L1yChxs
7Vehh1LqKkoBlGnI2I9rEaVG8wygZNC8NYI78oAVrfKSmK6PfYnXtAMmpRRld2nD7B+jYEKUZ2Xx
pEFU2tWLaSkQyzx49lnKXwt/mA4ZsMrZ9Ro7oU9FI6wPNvpiGwsL2m6ValGOkH7bAmi1h69I9eW4
ZVXppxrrTChKmnpo4sr5ARxwWkLEyTBw9XscrnouIPgw7uze69DGSRvNqlCnxw0+8gykKEfRI2Pl
q+PCZTcv7cs9g4fGRSdt6IAhzB4JEIpR8Lez+sDnzUZx/ww9qo+AKWm4d59TFen5yuHRbCd5+jUY
ymDnJWCjFs7OjTmjEAE2g8DPm2X+dHV5OLadV2MtWI/WHheI7jmt6nCb6Lm6MNRVQYBeBiPZtFHI
w2FSXMZ+DWA0KUdvHNJKK78kcZbiju6PRIYkD0p13RVB8e3+rXaVycBM4V3BIoN1pz4wv26KzG76
UisPhhqYX/IozR9Bh4tnLU+nP0L4yOeD0V061/LNdXGOLEP6/EnQrIS8z0FqUZdpmduMxhFXHkq9
CMFbP2AYdejhWhD+8IWv/Z0ZmnW1Jrkdf/URcjObcWpEKP1NlIU792rdLXTKbCD4oAB5FMx58lPS
1GRVtnmsado8TjxYdk1iiI2qtWKtDd0SCF9+trPpU/ynEE7NiVrfvNo3dRaYhSowjlVnmlvug/53
lGiVuptwdszpONTRFz9AhOo5S2P0nD645UAdWXU+EplNQke6PGXGWAeDirPO0TP5iFt01dAeqPpj
ZZoIsCOzm3423Fwou/vD3lhkR0pCIqPDox+m7eWwZjnoTtc62hF3DHedqk5YnRISxd9J4GfKKbKQ
N7w/4lXKKNUuwOlBc5Adyjm6cwww1RWupx7tcNROTmFmO3VStT2iI/pvrCxdTHyw/kHc2dD2BqW+
YgGVfWOfoWLRg4bISfyeU4H8vgZGpenqsYKJ8C0dWv1VIIa6waFPPMTpoDwmll8+F4okN9+f+1XU
Ak/G/iJFCmuGmtvsu9baJuU/uuoxHpuxXmGTOr1plYsYuI+q60I78jpUMxroJgQQGA/c6Sx9pD/Z
51DV1SMfq5TnFWg8QE3XVgE57iYjrj3AC8v+lGjjv2KxqfWPgzZEH17uy18xm7PRAaxH0UM9lpXn
n83cImQW9qTjU+MN03ekiY11kfp+BUEt8/OF++rWiqP+AAgeJTvAxLM1GFPk97OBFR9aj44SEv/Y
zmgACWlr2OHC9l6fLJQyQQ6C9peP4Dko20+tVLFKSzsGSh/rx1ZxcDHJU/8Ry0MrxGTCaH57Ip7C
58TL22xhv68/ZWp2pgZih82mRSs/vH/eKHoUjDlepNZRTB7OUD5y6eNmbMPxxS7scEMjw1xQB7g5
ooSxQDSQXItZ8HDMvnVzaqdHPUuLbYIJer1SlEz9UriVte2Epn18N3nfU2LiRpZS5PLe/GeKRovG
AnKz9rFUoYPqU6+n2xQws4JpUlMuDHZjN+GXQ20gxaNoM1c8t4Ri4nhva8cYkuPLoMfWK0r000Hr
pnIVK1mPOqEZh5u88OyFp9/VqZXNJmC+5DX4FF4VcPoOsfsqnZAuy32j3inxoJAZx1ORQ9tE0HDh
3F7tI5VvTiwBAa1dgBuzYqyCDxWpjVIy07iQVkrhIzpB8TEEOf6YIIb00ZUF5kgYpOkLgZzm/mw8
q4qQv8OK7GiakdgVJV9m4YbNOqC3uVXzWD3HIgjf1aTTv3wwADMymYQOcUL6NhuzA+R2wuxMbayO
TdRoXxRr0l9iUIvrCKuLYnV/rKskjrEAG5lEXoBHvNAvD2uQEtnd0KiOrYF3kuk38aHiNsdVpwPE
oPIWXGlRuVTFvbGXwO45PxSMgR3ps1H9EEZO5g/asU4b01/XfSjeqtJ0XzssFrboPLULh+f6mgFc
g/wLvRNCAZT4WYidgtCxBPido/CM5Cu+EF7121IiW+XIWhllvpUVGtHJM6X4TwoM6RG9IC9wqUuF
+aIA4vWno/MEQq2EVwqt+PmvwXeKTytwxmOl5fZOSaUbqj/+Jm1birfXBTn4zTRoqCUTdyU2/XKD
8yZtg8pWp6NPDSF91CaLx3mneOVe6zMquwihO/1m0FGKKFGwqd6UiXQGI5ncGEeQSFERvd8/clch
i1+EWAikVSmFCcXx8hcVRgIsG9uuYzE0PpJDllonay/kiXTEJQxFQWS7nXDtB1nY7DNe3s7b/R9w
feYJlEQt2pigaK4g3GPqjD7Ns+Fo4NIBdh6IzJouRmI9TGWoGbsQp+n+B0wxfbGYMHuVc+nBl6Ph
zkvtbzdPv5w7AasxeS/4Ly0KtdMxsdkC+xi3Nbj9lcCxEbWYtM/9+OfQZnG79f0pj1D0S2L3VYsM
5GPpBJSId8up2epCRJ8fFrZEylVItUpwGshkzm7nQY0qB1HZ/sVvRteon4ZM8HAE9tXU9oOTC0QX
FT0NDErzg2+p28mjwJusptIu80fRBA0wOmLGtPT5zo4Mq8WRIUEiYpA0XAEzvSlzkQBzMeqkkDeu
ekrY9UMAvKPaVBaChN1ojs+miq/rruhGLf3go1OOT3Hz7yuedPxKia2mu6qyLtpT6ejFPnVa1+Iy
AHb8u8tsf68V3ZDs3DGJ43SVqH1WPKLkpYzoOXvDGh0cL1mIZ/Ib+ecZ+PcH8TpBLYDrUOOzvjxH
WRILLxCR/pRgSPfQwHsZVwFeY0vXg9zwy3FgKtEpwR+AKHJ16SaNO1p1AjbHTgTuhrjiDfEKJQjb
XicZPtbbLs1ya52FU5OuQLuAyyqHGtjk/S92Fi+ZLj9D9i6oONwwRG9pbJd6Lpyn2MTyapUKfvSq
KtFGgCcM0XJhuOvjxnD0LkBj0mKENXq5um5iQkwdLOepNbRh58Sjmj8awsM4Ng/idZmEw8YWqrVR
arSYFnb21tiwcOlvUsxBnE1enf9kj2FbpsXQJc6T4KWPOhGlK/pQXq89goD2xUPEu89dBeGYvULy
RNLp/krPYqNcaXAGCLDTRiCpm7eNoYZF3ciD9EnUKNAZUE42RCxzNwlMDKpxFA91EC6lAzfmDKcG
RXQpM0lOMEsHVAK+GSuN+8RzPCo3iR7hyEkjadxYRhgd/brHEAk4+Be96lVt4eO+NWNeu7jVgKyk
Mjkb3Md5CSg2M+YzLbZ25yYPY+Tpz5ainuss6LZU0J3d/VWeIwugK/y1ZCcdkY1zdvtyl3EG8odp
GsdnJfb1aDNGRu38AlqovuWmgU63b3au1OTrOustU+LR/zZUBR1K+jDh59RJzFc8W5PkK0g2Y1gn
pj+a9moc7Mw/N1brVcVqUia1XbtKMe7xT5mWiIzzL1J2pokIUgvnL9tPBqh/jmnVOSJ3GlV/wlwv
345upEZr3a3c51YJR7HwPc63iEIMrRaeN/ChWKx5U1HR0knLKIkdfRwgt2odYdGu5v3BiroJS+VI
/dp25lIZ5Cr0MTEyJqAfBo46wFwuZzgEU1IYAqxba0eqv9IKtbbf6N2qrbK2I3Ry3poUtBlNKW+g
2ZX0ASp361qSshYwxvPPg0lLVrPsq2KKwgd6+Utyd8AdkTr/89jYLs7drpimTZGrfWfthBj7fVHa
ff0wZvic/UB82MXU7v55/dsY//cekDw09LDJ2ngpSD7I5U9A7yTDGrpUnlykRv0Nm1z4KLACfl5F
bWmLjedP8TEaFcV/pG6rvlc97D+6vXoNha3PcYjT16jy99GnyiMElPS/cntao8bmeh6y/eHQPmT/
x9l57citJN36iQjQm1uWa99qOZZ0Q0iztem959P/X/bgHKhYRBE9mMHGjLSBqExmRoZZsZZfqfkr
4m7muMOg2XwtgzA0D6miocNL/SjU3jJ/mI3TOPbj2SiVbry3/E6Wd3FTd/0pMLKiPwR6qIW7VpWD
14YQPzyCpG75g9SBKsPWZpDnUK/1qlzRoMvsfV93eeuSP0goDmWQJ/JzmpGWJeq3pUtDMUn2EvB8
xDt7AMjNQR+GVHkDVD3e14ETjK+K1qiwoDLBrO8H9BytH/Ewz1/lEOSaq4QZAzu3v8fVhWBEDz/9
nkJRjbUWjwSKoVYIc2v4BFe2rBwNta9eg0qTXhqkFPdGllXFHcHkVlV0kbZx+/BV4gjqTJUx2C8O
6l+XXpuDIWuM0nmytWreFVLS3De5gNnn02i+JYgmfrCDgkUCPioXwgELNpTF0c8diEYgunKeutyw
9z50029dawx7Ik4Eim9v6lX0izEovVHNYXHwSS7dTDLSHmvqMnwG9zYrd4kRgWYDxC1r7kxrc6Im
Jxf2voqnVihkWihtW+0kJ/vICMNHcYvTjZt/veH8IpBOtJHFHiwnghrfpv3NLNlzbtfG7wl5+2+k
6CP9JKHypbTWVnvhyq2LLcDtMbpN05BJ0MsvTLQ3RswVBs+FobWPKmaPtDSjB3MYjY1398oUjG3M
ljGeKLh3yVYuTXVh75NnmepTDabxpVOj8UWq6ggVVSZgbn/ZpSuHzIxSHH0D0mCacctouZ/qoAPQ
ZD6mTlRJh7apnEPf+obpTibX25XK1rmHiRdSZT0cfzj5ZH26/QvEvl34T0IqQTBMxZWrYy7nJcah
7sqqTrtnObTMYp/Cu58+BdWUTb9uG3ond1xagsDNgYZP1ASNxResAgYBE6TqSYdAu++aWbOexgHB
j32Z+dqnqYDLxq0mpQxJ4mAD2QWDmklH3l1q4C7T2qb0VelAgD+jraSQW6TdgJajXiASbscGPXoE
ZU3ne0u+jsQWgJbvfuBovbURiF4dfXYMQlcI3ij6gXRerEOp647SLIOcVEfah66xlFdoj5QHHz7U
f7ta2sLorNjjcRPDLHgamqiL46j0jVIrCKg8d/1c7FLdz37xUqmTm2jZp6wszA0XfnX8qUQzBiEg
SYyRE/heHv9Gio2ecLR9tmc4MZvI9HlrzGT+RSrafb19KK6eC2GL5wJEH3ebzumlLXAwTgz7WPss
V7X6rMSjdHTs2H9Ugko9Np0x/quG47TxAa+M0o5mLAGoD24bm4skarACe0CFGdJJa56ZjII+0FSH
5KR0Jfg6ID7Wrk+K5OftpV5dNGGVqA2yFEpLNKcvl+pPhYrmdys/l8oMolAyoukHKMPw/raZq68H
coqYiNMiNI1w0JdmSnpkOlIZyrNV26jYqrmePRK/mm/qYCmH27auTia2xIHkNrMqaniXtpjEG+UI
ceLnMdLzB+6AekQeZn4wIoibkAjKy++3Da4tTtQMUQ4BRUZidmmwlCPqYHGPNjaMXLLL6YVofgZo
dQ8by7B1Tt7xwRcei5Sel4Anng0CEbm46czcMhQ4GcnL7Ae6vY9rysP70Yk72r0K479zVWkO5NFG
/b0ozeQMAAiS4wD+CsMtHHRDIBF20CsJxvazBlKp3GUmI1Yy0+iDS53Nkn6iS2A1jMagCPWfZsw4
ilNtpf1PAjc/y49pV6LR3Kdd9n1IBvtzPWrEiHI2gf9HjjsqPUCxEiITt/f5nXrqcuWqmHhh+JXb
yVTZwgf4kG+AZwiUZzMx5cYhh6jtGckq0rXpEGihHT0aKBO9UmsL0McMAv1TrJXI0Mc6sT8d0ibr
HpjLLtX7JBptSk2xYY1uliUNU+lQhTloY6hq8r0YoI/LDzVd9OEpS6GuaHYTzMM1w9WRWnSfi4bt
+0EkrER7v2lHacPbLZzB+2gP4QsRBZcGj6deHqkeKjEIS+vSM1NFOk9F1r/AoooCPECkQ+g3yV1p
+NnG/i6L/v+1ig+goskUGA3PS6ujmkAMGBqFR8smvR8JkO961KsfBW3Ak6zl8/eEQiiyZLLxMAZp
tosmRLVvf+SVlYtHhfEVUEdkTgvf246ZXMiMRHo1iDoXlkroEgc7/aF15fiiaVO75znyN3qeIhD/
62CJhZMs81/KdtS3l4AJRU9Jaiut8frCrA8DPWxGoorpPgzVb+HUzfcGeplunk39htMXruHSMAYZ
j2Q2iuEZ1n254w662J3SFIPH5g73baMF93gv6TCW8q+stJsNN3y9TlGdE10UlUaKs+yjgH3HK+Vj
7zkD8FbLZPKlmuxxX1ihtg+0NH5rED1+G5xuq0y3TBbYYmITjHN9qRBQlrxcKYMASjpG7eSVvtM/
dKiIUxPUHZp0qfJN9uXkWKZJxiRORZgZS/a0bxiauhsldStvWbjr//4SgiSYIajGUPW//CXhOFdZ
MbSj54+T+qcl4LgztDr2mqoyNj7vMrp8tyVICkg6YR0llLi0lfSRZKZGM3lOPzrk5NE8M/vYQ5K4
S2bLDt20BOVI0yyPHDcyyvl31ytoTLQ9DY77sHDCb0RZTrbr/Lh61UpoGPdROWrSQ5IN2U/DgGLR
jVUl110+aRvshs43vt2+kWv7BYkPHXpR2AYUf7kG254qCgLG6LGndPamEswJKq1TeYIkq96IR64v
hEXxhs4BTzh9vvfpzb9S5rCvirllbNOzrMiH+6X2k8OczUha9laLck6l2sPWAIe4ZJeXkDSHB4UQ
5R2FsLiERtCnYEI7xcsQF9ypmtTvSRWDyZUn2X4M61A55RUUmm2izgF1kWTcyHZWFg3Qggq22GG4
6xYvegqLnQnZreoNJBeHWDWLpyybZHcoZfPfKCr6z7e/6LWPpb1JngAJDB/0agJJ9etqDqES8aTW
9g+mlWS7BqMHU6mdoxSUwd4OYX+/bXR1ke/oAIB/Jg2Dy2NEqgBvMhAIr2RY9eTnSnqfdVn7Ysxt
ecg5Tht37/rYAoAQLUtOLtoCVw9J60jpzACvF9BnOjN11DauFnTK2zT2hvKxjJl7zoEVLVJxbAW+
cbG4edbqPGk0z8prJWQqw6EUNkA9ULv4ferkRUsaGehDXB1QOrA+ZZFkfVgyxqEaQXQEwyI4AW7R
5Y+gV1lCIqSZHrgPJXJ1SN1PE3DMnREU8uR2TQalg7FJ6XD1qGDWZqaKwSTBD7JMITIJxlODGREv
n5kzMMmL6YCimbiPY8nwLLiwHq1GnU42Mox3HzxTjrBKaR2UI+HwMmfiRktSqM2GBzl1/BOtu/jB
mXzrTS/V/DBEqBP9D/ZA70DXR4WdesHlDtvTaE884oanx3qO27Zo/4D3iKMXuy/CU4266sYKr64q
KyQoISCnfgiycREOwa7D+Ad31RslafiWlwXzqUgHHCWlpvET5v23Ghja1mj5ilVYD8QcJCIlVF/E
Xf7LCyfZPKTAgCVviqxvThj4u0JRun0mEnyhPfQnk9tmC6p8dWFxweRtdK0RocAfi7//yyhl+hQV
Q1XymIfIfpWtyTuoVeW3vresb7e/4/WRFaaokYqSHY5w4YvsRNbJmgbJ881IfiyHsDxpY6ifaw1B
qUHXSW7aniQO5r8tXP+qaVrDIN0Eic9yaL/oy04ZozA4a1ARTp/TqNE/O0aGtGzKEE4Fv4xkHBUn
Y+QlH5j82XBUV15YVMHfcaM4K/HaXG7yVMVirrYOz3pcFv/a+dQ9jKNVvTH0KhsEX/aWzMmqQfCq
DBGKEviScFIfHWlwSjU8j2GQhW6vwgbCtM4PuC1zV5JTY+PCrJwiwWyJJQrITHMsopW0rbVsDjTH
m8ooaIibCCZ2UocYnJvpuKCN/Vwzh1oJdJLvoMJlobI3UXGcNMun9aklB6Oif+nKqi/fqfWQVh99
QtFOpNZGfY/beY1iSEsbyU5/prkJHbFy1429fmxbOEV3Blwoxt5syur+9k1ZWR8mSYwIxQQOVr08
L2VilgSwUXAujY4Zei3spS91WowjCKTqn9u2Vo4KpJSMKyBhRy1qOf4R0vDWLOgRznXilHuaiMkr
SLPk1E5tfARj/ed/MMc+UjbVSTiXvRKJYX9jwm2fq26OIYqMW/1Bjev2GCjGLDEHxwzM/2JRqMsC
zaBOtLh88Ch2tRKn4TlVi6Td1UEW9Q9NnFvqvp7zOEH6JUFq57bRtS9InVakO+wur+XlF+xDXZoT
Wo6eFKeS/FwhtpnvkP+a2iOTv8bWk7zydODc3lFHMB5cYROAfDZh5mThGS1duoj0R6T8WDuddJrj
sSqfYWB6ThAo2ZgruV6lyq3gWebu04tavsxKVkdkz1l0tmsV6QEwrsauqEdeamXauoartvDd4Hgp
+12VvtVCSZAgqqJzkIfqPSBl7QgcvXuGzKLYuPHrpphnkDEGMcHCm9WtrU9aWbMsyLWL/VjI6gGV
BfPNkf3m476MPcRV/z9j4un66wGWh9KWKtkOz2U8DJVbWP3UuoFqxtKdHedbBf3rg4I1uodCKoHg
ZjnPXktK50gaSyudXp92XWBDAJQh7I2CuV28zJCJPOa4i68fvQ7vMEq8jADsXM3VKVUQipZtdKZi
G90paeecQTQyCRRKxZZg+srXo+BBpsXkPNWd5eNQmgzwDaEanTuW9c0pNaAnviVoGIpU/2i6w5tA
LRjniWcRtfzLj1ep05jVwxyep0zTn9CVkp7TdlB3w9RsZXJrywL9Y5FmCNWdJUk2jDYpTEJSeJ7D
MeOuNY2OVnY3NMGOh8EKNxzY9bMgGLiYv4B/Fqq65UGJOZedaibxuYZ/4ZM5FN+G0JSY9eiUr9HQ
dZ9vH5DrAO3S3CLGn8wiNOAyCM/5MIMgAlGY8fgMg/PTbszq1QmYIfraDCWzXAk/6HDb+sZilxmN
FCGy5zRBfDb7qKceoPauT/T0SRrqGbEDPds4Nmv2cJu88Nx8irfi7/+687nvMwTJ+3d2ant4TJxY
+hLYVo/44GT8qin9b1XfVg0ytsNAnmiYLAcAi1Ytcp6P6NxPjv9FHtX8uTCDctfac3oP2Lr72KQS
HF8MgzOXRt8JBhJQ5JcLdPROq3ogeWedgrLmNsyhy8/dFFbDIe/UfL5zukq2HodonOMd/bktBuW1
9cK9I/iaAZMDDL2030tWG/j06c92qQ80L0vip8mqvCyXi3/Yja3OwdrlhHFKYJIVzC4HHtNUirSw
8aNzWtb953ToqHVooALvzWDOt3hnV40hF8UeU8Vm5PtycfRJe4av5PBcSH7TvdZtX92rRTmVLyOg
xI0i/XUJGUgzE1CM2fFoUBJbnFUkD5QBaGt8zuhL+fSc4efbjWNkAEZy5taF/yT9aQPm2anh0PCn
2RC5naokTyOJ2EZgvPJ8ibEsxs/AWV8zTOV5nvZ9WnJxlMI0XrXAGWmyhb5zHHxONowhXRjdUVoD
BnXbRVxrpbAPYkoaaJsqCFDFV/nrzvptFmlp1ybnOFf9eF/57fRNN/16ZzaJo7s6fp9/KhPl5SYq
Si8fqpzYoTWcl2nu+udWLbeA+uJDX5RQ+UmgZ7m4RBCiwXD5k7Qys5iY8uNznhnZtOtjymCuzsU+
3V77ym1CI9SixUPuTalgYScYYUgwQBqeVb0cSdBleOTnuUnhQ5mYou6qxnq7bXHlOcArknjQFdKh
c1vE7GrC8w59fHZOg8x/nCZapeizzhA/+Or8T1Q50ufGVxoGuWDzuG16ZbECRIhz5i6LJv3lpiZm
mCfjDDen1ufnqpHbaaeYUYXSn5RDqWVu+uaVrwiVIGVowX9Fj2/Rpe/lngYpgN6zGmfdcCgqBkld
SDjMduMIr6wMSjJKApCikvAtk/QxVQLQiWV2LhNdDtwENOJeryMBczQqxEXNZmvef815MIBNiQkM
CVjA5eBfF2tGDclXdq4jXz3WFv3gqZnVP1QXg4dWz6M7im/tjk6ybuxEXw745RwfY0Wavt3+rCue
w6bGT/xEVg1gYHF9+0oN5olvew5r1ZEolcbxLoKnD+RAY50j2UJCUUvkw22ryy0HDsvIIZ6TXFdm
mnVxc6Ae7yyqpZMX6UFzmvh37uOow3eWQ//HSpzgowTswiBMEvTY8FEEQguDc93zFrFS+mqa/TjG
QXtfDHM9uvRbuidldKIPRvbCIJm86J+IPHDJ4AEwLciQ/1E9De7t/C6EhOEPNEJSs2+SeauzJz7S
3w5PGKOvR/RHARqsq9juv3xwSmWwRu9O9vw5SeM9hdSs+Sw5VhDutSpP5w0vtPb1hEiTSPPoGC9D
7k61Wy0FROqVU90qz+gmZukTBBna9zkOpkM1TfVG3CQ+z3KBPLXUfGDQ4mVffL6qDxVnzNFBYZ5v
dkOTrkYtG/nj0JMh7oqZDB4avuwHVZv51EUObNe3D+zymogdhsOA6rOImwgvLne4Msqy7MtY8Rj+
MDJX7VTtc2bQi5MCR//dS138qded9Mttq0sX+F+rpKVMk4heyuJyBnNn9HM7KZ5cVUruljmplouO
ir6/bWflg+pQBogklHDmaiBpyhhgiMpI9mZr0JuTAfV3v+8gU49OUazKX3t1MD+qN8HaRO9CUGJS
tYAW43JHpTZDO9opVC9TkV04IopIF95F8ieKHzqfAp9LVa6Qftxe6RWqBLPsJ4ADtLXZU21RVtBm
uMy1btC8uJmLT6GsZ3sZfqccltlq4H+GAMR1hvb6SQ8P9Tgw5qfW5kbwuHJf6Y2/V/vFpM7yNMVa
o3RJ1emUha203jW26d/LIf0s10jNrdHrZcwgVgz62qYPCIwWTZ/LjUbNaKyQrdW8xJ9m50FWpGpf
Mr3bOkkNdZ/hULppNKt4qhxrq8a4coDxD9wY0B2As5e8QVGZOSV9at3rJ63L9gDwY/3gtMEWkdnK
AebpZsrwnTweTYLLNeapWpG8aDpYIaN20DuIwxMKtb5+HqY5/kF7rHLubp+k1W0Vk210rnH0Szh9
nUi0wiOfpQ1DMJ2aoASE2TJVo7u+pklP7eykyr4fdf+cDvMWgmXFIUJpJSDJFOLoLiz8EfNHOU2H
kecFTtBfJait+jTmmZocYfkfHkZpyKf7pneGz0YbkAvEBrw7G4/4ik+EMJSEg6IjLnGZbzE5U/YA
QxWPYYo4eZwkpmxcK52U8aUOzUSBHLyQH5U6lKPj7b1fXT31OvgZ4FZjluvyc0cBMzPQk6peWYdq
8iL5Y7ZvZJRtD1raD9YuiKJZBMF5YewN/mUxKxIq59s/Yu3M0fz4/z9CvfwRkgql2ayUqlfJSvsK
qir7kVEiOZi50aCVkGn3t+2tbTcjxvAnQNxA2Lh4DCoLLrwAJS5PlUBj8DKnPdxzk/o1bmkUHso2
nSEr06Pgo5184UB4VAiRKdwD9V9E/u2UtrbSJ5oXFnXzK4Qx2X8OM1mSjhFgzOzoT7H9UxWDXLcX
vLbBPPUk9BrwP8LExQYPDXj1Utc86szNgXlZ5+gDcUxd1Zyjw2yMW5JEaztscZZFWv+uUnBpEB51
2nR1o3t2oTRPiTP0z4VVxIyuVImNaHKehyDuqV1tacGtGobKAZShoFRdxm8JqsS5VReaJw2FgryU
/J8hqPsXFc4T2S0jv0BadFLDdOPZXzWLLiLgAUpgXOTL9Wb62Ct6UGse97T8ZLV18KXPeno+fqX1
//qJoUFyBz3v1kTH2vMHEkYkkXgwMKWXdisAlRA5KBraLRq9tXLqjfGYBuUgoaVQWv+LnxJEepRq
aOfT0780Z7RpMAD40T2zC1MvKaX5E8Obtu/m6lxyVetQOxQhnajTx88vDx9zwDhJgR+7tDurSVgA
1dS9EvXjkxS3cbDTnaYz3ShycmgbUso5u9s21z4p7AjEUzzp4DiF5/w7E8j1aTTqTPfkSH9py0D1
2qrTTqSUhuhvg8rWpOnHbZtrjzzZLAUoqOuIzxc2JeBoWkhA7E11HgdHIGrp0W/RXdjw+mvHhlwV
IAhJoxgUuFwbtIDo8PYWsKZKsv6gI6Wmu3noAYvqk9yOG9bEr16kHCLFAR1G9QEI4OJyBD6y4YrZ
mB6zq/6jWnZFti/G4rmq67NUxulJwSfaD7D/qm7m++WG+ZUPiR8CXM8DRyV8SXYMhAhJI6swvWYa
R/Mk9b4ZQIWoD16dj3N9B9kHs2t6Fk1bgu0rC+fMon8MFg/OpWWfyI8Hy2SEHcuGPgj2X23vx2rU
um3p/0ugYcZuEKgUuYaxQKZiLCJd/rhjEpS0FDLBQJKRLE5UDP19oWey5RWMgJ76TEG3UBppb4SO
McMYO8JYRCd1i5dh5cGhWSW4JwksaO8szCo2vT4IPi2vGjQ5OlSGlvTw4Dr/SnHQqW5pDtrGV17b
awHgEm4fqYLlGN2kzTKfObK8ThqCrtulYxz+Lrs4C/dy3/nSUcunRjo5+lygvVxb6teaP9niiVhb
N8VsgRUU2MTlOzCq6iRPMCZ5cZ3V7twOpitVY1i7Rux/RiE53JpI3jK4CJ1QzmmldPJNby4tpz7I
yBCZDz5Yk70NoWnuKnEgVYfbXmrFe5C/0yYEYwi21lmUE2u1Gcc0r/i4eViW6GY3sNZ1AB12etB2
G6OfKy4R6CwNZdCeYjxk4ao0dYStWvcNL0hq3XfRmo50N7f7caMssbYo8itgY9BhAh5ZOCmojyF9
YY7bQ/azmqFdgPnwLRxLNIGiUZtq7+N7KJAb8GkJ+v7lQdHllImbWTO8YoKH9iEKbavZ+aVJ2zOu
cnuDbW4lwxKVFkYheMyATy020dKDWMbLG56ZMym0iyIwTRVqmJ/rDJU/w+nkV9sO4oewh4vu9kJX
TYO1Z2iLes8VZYyZp5QHBlP3Rl5acOya3NzriZ7H9ypwo/pBhWCLgfJwiv6R+P8f5GcA7EycAj0D
H5UnSF+OvqAw0TdJ21qeFkJKjexQ/FPuK303VVa9gfa+fmeAUiHFwfHhpSEYvHxUVSQ5Bj1SVM+X
g3rYSUVT/gMXjTkd01QzuoMtR0xKy1VOL/b2Hl87AZXSDzvMGB7v7PLzSuo8ho6ZGJ4M/cQJSrgg
20MtpqtfhDjE3RCkivzntsnr64JJ2IjYXsFXsixcKlpWBYPRg9Ctsu4pkPQo21WksDtZisKt3vK1
DwB/jRQ7hK9gSq7CItmZGYpPI9NT+yL6j2JNSnMMUqfaolda20dILuA+EWg1YtzLLziqrWIGkLh7
hj3X+TFJrGjex5MlGSdTK6x9YvrjFgXKyqkB7EItFAAn79eyum13ltkYSe149Fu16thUBS2puIpN
gdNp/MfS7u0/TP1WW5XK6weT/JdqC4mwEJNZclyxiRMdXRCjflEYzg4m8+AY0duMjnYTaL+yxp73
06DM0U6Sw07fw72abDVbVzb879+wbExVagMddhBE59yQk9egaaP4kJToqe7tDgZzfZpb/8OuUKT9
INtF2R3licU3tge77Xq4x848OXP4iChQr+2qyEk010SkHCa+uKzdeMra737cdhtu/9obCusQbeiQ
OVB6EBvyV1IRTaTMBbWNs+obyteJCoC/I5Iwv9atDuJmzONPRKcFJPyZthEJrtxYbivBEbV/sihz
4Z60qjHTVDclb6QO86hLTFtniSV9aUEDnW47h7XPKiSyiBCY9r+ijEkZu5zzMQnOcLPULqwnwScn
9qd9N6df1NExvt42t3KFTNFPEKQcTNAuNaZBwcioTiWSl+Yhsq3w/YzTIWPzo4OOIPoYuPUEEi2w
RnOjk7vimMTMOmahUiQtXkRfTRfA0Wj64Zky+2Qek34IrFNrRcb/sKHUfiGoJAGmriJ+x1/HptfK
uKhCIzoryN+eeGRGOCkZ1ErtuW9OkSFRYb+9p2ufkCeFThi9VUF3c2mxzvrIiUctOreMLA7HCHhA
fnKm2gjvmCGw6vsMbuC32zbXviOtIWJ3urlkLIvLkSU+fPQ6OGG1haxhmOVxl0nIXRhF67yZnVEf
Gj3bEhteuxaUfimLsbt05RdGpZnhErWyg3PIDOzoxnjDezXSsremZmDx9gJXbaHvTooPvI4y++Wm
xhTmJDBFYObTofokJ3K582GScfZFN8j5xplZO5uEXXw9Jj7AzC9KQ7kFW6IFodA5Udvsl6wkRXBq
06jK9x9fFBgRYnR2j9kD4fL+OptNONeNlmSOl0ZWf0QPzPJ3WtsG2r0xzY319ePWOBp0CpC2JWxe
nEvNgDRBkWTH6+1BhqqzEdK8eivn0aGJtfCf29bW9pA8lvY6SwMOIv7+r7WNfmmFKZGGZ9Dcf4GV
CQAQkKg6Ody2s/Ys8BC/w61wm0vSDTG8ZSdd6ns0PYzszgms6Jk+if08K4BYIUCz8x4cFESDv4LR
kesN82uhAIURMlbKtZC8LzZVlnubsZhK8pLZsTNX0hCyY7y+eCyanrH00amObHF0QuwkaQ5Z3uTf
bq9/7eYLqj3OqWAduSoXBGFS+jEePOxK/9lnqu05IWd5yo05pe2AkFxTZ9rGbVxpYAIoByQJpQSD
HhALXX5dPVfQYfUjx1OCqU6ei6L23QZZT+2EjIuOmmDuZ4HtQq6mqo+0y7IX30Ax+pxDAvHn9gYo
4jZe1siojoEpJn8gHaT4d/lbAiqufekUvpeliKe4Ndt9x8h86UPHoLQPcu8Ep0BJWgRXJ+MkgQjO
dqSlysGnaTbtUqtK9pWRb03drD0DSDVx29B4A5m1cCJBoxozLUCfgaoi0/djk1bDfZnIEQPeU9Dd
ScjD3t/eilWTXHGEpDkJdAQvdwJ23i5QC93yxnaGVk3SqvaZnzfYB00fNUKzMDO+3zb57jUWuw9o
5x14B3iVXOrSZglFRp4NnUkZvbQVL5QdZIw5GZJypLRcNy4TFqrmFrGU1bswahLjYMzq0BzMoKFT
l8yj/+Y7Mjy9SRHm907lj/lZkzpkXW7/0hVHwc8T423k8sQCi9cqsgrH14zAp5FTxpXrTFnn7Cby
aa/tVSlGaVE1soOhpbbxySgbbfyYfSYyqb+LEJLvAgHt8qLCZNOAK4DecErC6osem5XsJpKs3FUO
MNRjWpH63vmWYC9mcMOcj7eXLxzRX99JmKcJDu8tXIswwCxRzQhG2QGhlv8MO1OBPpza+cOuF3Ib
tHFRQbltbbHZWMMTiT64gAeK5uTlqagUSwjkFOpzWUT5burS8GDpYXZ0pDi6M+ykuHe4rHtGmeqN
JGXpmoRpUbMgItEwDcXOpWmzm5qgC2f12WyD+LEeq4hySWju2tjRLBd8RbYvy1Z9bitZuzMnu3WR
hGi2iieLq8ivEOUi/kMHiSGjpVPKQznWu7jXn3xUL16bDh4JPyIM85Ni2qkoeW2NWy/eAYY3qZsK
ACiIEg730t30DjlvMbU8flky/6nq+McgpHWTkTQpS1t9F8+xfXf7K1+dKcAOzOfTMwR8ytzIwsVF
rS0FAKvj56GQosegG83fTmf+jBwn2yhlXm2ngFWIhTHRxNYuuzuT5utyPcjJ85wUMerIil9Wey0f
JhP2maD7yaRmuwUqXludJoY5CDrF2yL+/q8Ipiv7pqYBkzyncZvfz0EnocszgPxCUy34+vGdFMNa
jIszcgBW79JWH9pNE8Zm8jz6cEHZgaL80kBP/NbyqN+KmNbWxQwODLzUTvh2i7tZYD0LdCXhbpZQ
AtUGrRVb7u7BdcYbSd7aZyOEhkgO7yMgiJfL0sMel+xnKU6nFMe+k5+jIY5PRowCyiEOlHZLdPn6
GuBt8DjYpKinLLV9NS0mAGz4aBHV0+9GFNvfbd9ufATs4pbbX8xwDgB42qKgunY7nFCuICh8qtLA
YcRW/HVaJjmlVGlbfEGnD3/lRqIf+rQBK4zEXXssp8n6aUqOEu2yWJ9/0gIYv6vIUh9un6NFOIoX
4FeAhKFpRqEGeNflr+hSw+inOWLDO3n8JLPzRlj9kwRjL9/XdlG7ZDSztkeVJtjBXrrFwnz1vYGy
US0XxTg0za/aG7PFaLOdDtOr3qZF/wjtqd4egJjFlQGPq5wGePze8O2Np3UpsCdyXrqFUMRhFYDI
O9L5r81v26jSa1ATr1YSVbbp5pWUfNG0CtaiXVWXfdET+4SIqLTU7j4rQjztsfANZiVMKTOV3eTb
8T+oPxat2/fF4BguYEhreLAyI52eLD9SdZcyRvf79tdahq787ve8hfFXkCWAlxaFpcEq4W7uq+4l
QtZzX0xTh5ZB2BcuoZBm74oGMUOrkfzH0FGkL1FSOKfYUct2N6BiIu9kvQi/tn4bbJyi97Hii2CB
Q8w4BXgFWBbEFPflMZqN1vELqe9f+mjqENPM0zTcpa1kvgZl1LYHdFvqb7CLhc3k2iNanG1p6g0x
bm3HOyUqy/EtMRic3MmR6sSvyhhLyobHvDrpohjIoAnYJ4DjTLhe/sSo6PRCbuPkRZ7G0t6FmgoD
ZWfEL1mDuvO+iIdGPzp+Z6Oxbvt1czJh8drCkFx5G5MYB11H+CgA0pPtXv4I2ygG2APq9sXMYM/v
mGv8bcSV3BxsJ6dGWST9Ptet2bt9bK6XTj0Lek76X6ACriQWWqOr614y2xeQUN1xrPz+3pzi0XRb
mPWtSN0VRhbvpam030rT6jd8+op1OhfMs4BcJbhZTlUWvjmMnex0L4EjwyXbDnJ3NCxjUE9UuuTg
F+Pj7SfytZKOVZ+Ogs4KstuNeteVo3kHdIJZFRgB66o1VgTUxnkB2hdVMv2jLYUE9Io9/WM3ir+r
VKn+cXvLV+wJySnwAND0AD9bXIjaov5KUSp+bciwA3ecgLjtnDwpPylZWvwx4epJTrdNXjsHXmga
UtxBIkhWuYg/JjsuoHjv8teAMNd2p8KfAsklqJQ0iNc6H41rUwtrrl2Z6fIhGyWzOxL61mXhdgCt
vhsqs5JPWtJpEUqnehXK44ajED/h0k8w/0MoIXjV4X65CsuKIXTUaohe1WbKspexmQIATXXnf09g
EtsCa1+fPPiE2GUeFs4fVcDFbVMgcByHqnx1rHxC/lkaQv5Je5vRqi9Va/+AdVhz4WMwH6YqkrdY
A96F4RerpeND5sa1Y8xs2Sus46yOGQkNXwuEV1+TftS0HZPgRfRpNP0KOOKoT933EIhFvre6JC5f
wj7RU7fCuf9o6mTy4Zcz7O84tDrYdbPvBOiWkY4dUzkjA2mmyQCsa5d0sMoxRuvWsAp1PNmJWtAF
MHKi0Jlmv9vIhaa/5JzzZ2gv47fMYXTc7aIof2NmVHVOlTF09d4ao3ncNxXcAge/0NIsoDXfIGXJ
rDL97MaXvsRFpMZvYWC1v31EKeavphaDHQ4Ch5MzQ/qAH6kS9WsqWf53FK4c7cGcxyk+WKnlp39A
izTlY0I9XfuWRzLTWI6W1treCPXA3zNL1FcPWaunAw1BkfgAQajKI2PZxvgAwqfWHyvmDX6MWlNG
O2O05uZeQp5Xu+/jeKpfOUIgEcd+po43FE4K6EYKGosRTvn/SDuvHbmRLV0/EQF6c8t0ZZVVspRu
CFl67/n054uaA4ySSSShHqChBrY2OjKCYZb5TRlKx9vnbWV3ka4iLUmvG7DnVVgsY0MZ5nF0Ntp2
eJjqYvyoYqv35FNe5PTpTfVbSipjQl1UiTK2WbpVoL3+BfBYQL6QwvELgM5d7m+K2h2nmygG8dDu
fS2l4ccwzNp9bclwO5sUP7RIkvV3elT6R6CyW4Cn6/E5xUAdkB5gFzlLonVaWzOK5KpPrQ4g4jEu
HFBlDkpW6U61E8FTcurZ1L3Y7qrnDpWkdO/Q6kw2XvZlSQkZFxIu7lh+hyALLFubqWFOc+Go0TnK
59lyMQuN5A92rTVPw9A3tquoWfbEu2x5OZ6sDyhnpB6c28B+P/P4m1/SuCzjj4pPn+WrkaJw/hin
jWRsWUpcvwk2yZqQXybqpC+4uI6aCrEUFBOqs4Ld0cOkxtBNw4ynyZXCnpuaZ6v4eXuPLil7Ymno
RNIpoNIMrWs5ZpRhFuQ4fX7um1kZDpI85B8ju8nrQ9ELWm0aGrh9u4nSRPGnOXS0bKfm0vA8KHGF
E6WkBYnx9fZvenvwL65FESayBlSDBW1+Wesx5hxlhSFTXuqiTp13pR927ctEEq8+BXLcDPu+AWLh
prnuhK+TMRrSs5WUEz5PctGHrlrHYfoRFbxi2MltjwmIWkltcujrKU8+40QxlKc2mwbn41h2U3Ao
UDx/V6PNNL5HhjQbj6WvBfJGkPMmqriYFNV85Nt41/hj+eBrVZfYXa5rL3iWz/fyFMw/7a7ItQ+W
6gcnra2c+EtUVZxLJxwi58FBFiC919uu/aKZVZHuQ9wFn0w91fUvdRpWT9ZAueKES1wnPSl50mef
HCOKpveZRfVxV+dW9iX11ajfKNEsmdECjgUvggNFaYgHeslSCM0hj60s7c5yg+QcDE6tQMlVLorg
fT80VuRms+SEd1lkDPimp13ltoDiPsyBHmiHhM4C/+/RbMuNlO3qrnnLz6nW0z4AFb1sy0Zh3Hd5
1o/nPCss5Q7JuuDdHFXFgw/XYZfkafYVQG8E+9Xqx4/zYEcbocvV6eUHMDaQaMqy15dM78eFOljO
eNY7fBJdbFH0X5lZR8ZuUEARyG04bEz5ukRAM0wUywDKgZ5AlefyftdCmsA6LkVnGbb6D3noH6Y5
iI/CJMSNScsdd7QT9M4Uyy9eGhLdZ0onW8Da61xZ/Aqa/qJUSM/I0S9/xTiqldaSlJyhRCF221WV
3u6lfFQfJMhCwa6XcmW8l3s0ogvEoPJHbbTjaHb7KtNGoe8BE3CUZi1+Nsy21/fS0EDAVpyUEvpg
NLC3jEnZcmC9vvj41dRRIaiSMXMBLoJhBRYG4JOJUmpT4t2Zqv0P3o9sPhSdOr/z2/mnxY9MAKzW
1kFqJNS44iF/lQpT+keALicKPDDCQ0TdINWQR71cQB22cFcmYgFL3TqGsf1LR7Tio4yr77skbUrn
X2vpjPcm8Q0BBVblsqYzR4Ji1drTmeu8Rma/mV/KxtZPdqQGH8JuNtx5dDgfVlcb3u27/Sq/FYh6
wTkFF0xV7W1H/1VXoWRfU8buzfPc9O3n3k+aCNHvQLEOPq3kF61J/0TwJj/fHvX6aJJpUeeldcDo
kLsuFxhHzdEpG8MCWJllvQsqLjn2ljl/zdomfu6q6M/t8a6yGMoHRPSCRSck8pf41cbq62aQQuM8
z2A0skodP3Zt3e2EUfzGHXB97V0OtZjabCa1ZBexcTbzDKM7O6wxYZFBaezDKhyOKPNFp8TJ0sOo
jfEZgv4WD/M6uMIPljIhdXtwcwQwi5JFUCApHdNwO48oGyb3elaWzV3t13Pidk5V3yG7DCLGjO3s
p9Mp5dcWZkp8SttKf9fTOPqhzX38WuEP1e0wQ42OeRJOW82T622nCVwdSubkv7jIiA3y17aTeqUc
iUHVcykNiJvLY7eXzXr4iIwImmKqNKcnn/5q8a9NBlylhPSdEHKiHLdsoZiONtYxAfoZF2J559tW
uWtC3XotKLTeUWcI7m/vuzfm9EWQgQwAKrFgvbBL5z+ymKfTRKNeQiY5T1yryikhqtBcP0lNxS1l
ICgPYSsj82zL5nivdANw2DZoHIkHGV7GrodVL+3iyPD7E9bNypkkahyetLmTMJiadPl3qUb2dLLa
vL3rFHnywXEVVeJW9mgV2c5X5XhfqFrqHEDyDMapaxU8sdQo6WFQRrqduGqWT4JYYs3BvlElI3k1
OkM/wfPvEIOSpeED9cA6/waqVP2sa7PExSB4QW4flcN92PaT/1ADA/My9FZeo67p/KeBLLlwa8y7
kZPOh9b4fXtVr08zWgAAoagO0ncAVnO5eYymKbqiVqxzS7ss3PuZ4UuHHA44Tc+u87e4Tm86xsuP
SKuBKghFaOF7dDkeaB0JGL9snJUOp9WdVugEfwmdCbeWDflkVVYzn5Qp6jKX7L8vDlrPbX0PLE26
CyNLbb8NRUYEEhczpAPR+t13wGUUN3IwkEOWI1Go6jUZYdvthVr75cS2AjSBXRrvymKlshISTzAk
7dkPwN5ZVaaGe3Vu9LNFwdT4GOidtAOaLal/sqRLDgndK/tFqdq8cs0cNexDBPbjVJfUCgC6dkWf
uDKghu675BTFrlHtPP3AigfzVnf5+hYVDGscFxHuwIZ3qYgeJFFnVnhtnDkSSIBFRejKuaU9NEVR
urUjOft8rL45PQr6PCH/3GklKWVzWWCdIdZd3U7YIdl5MnTteeLhfFUcP/xWAE5FXDnST/PU1Z/r
pu+3SOxiGy22GTgjEAQgNYmBlk+x1KbSjOpvcW5GjDD2SLD5e6u0tbtybPz9aNdNe8/1mN1lQYHn
2O2tcv0ik0HQEeBtpN5sLwcv9MKIbCOtzxkk9zu5gm61k22fsJUqpJcHcvL99oArLwDsV94oA11Q
gLCLrYm0UmFmU9yfiwpE1X70ixEmd5cFSP2Hwy7sy4BMIUs+3R52ZZEpewgKIY4fkN7Ez/rr4WmT
ap7tsBvONnlS6vEDMNK0LPz49kPQlM2vmrKL8ZzPRl58sPyp3bi7VseHRaMyQfobyygXRmpOFFZ0
ZxuPhwQcCDbInTYBip2c2k/ZcSasa2lCKONUSIa81fhZW3aBUOEL08nk9b2cvzbgSZkqSX+O8T2p
AAfGkX3U7d5/1XJk99D+lCh+j1K0UddY2V8ixqSIwGUEiWDxuelzOX05Ocx7BiSlDhE0wxDTkx+q
H3GbDr6zFWKsXH6weUAUiJYpz/BS1SQ3E61i9w7n0bai8SEftfwPd3yq7RPLTJpHdPiTX4noIJ6U
1PF/DrXVS/u6Gnt/p0q9qT9qg5pIJymvJdxLAzMpKY9ZZuYiedqBF9XtGCHyPjIPt/foW1RweRMI
HhJ1IArh5K/LMt2gxmpRTPl8jpVoeFVhIGr7Er0vWvmaXz6NQRK/hAHV6d2MunN4kEzi2/3c9239
2IRhVNALRaDNLXBVAfmG5WjlTg4t4R1qU6VzV8IiaFyqs6X2mCuFmnhlZybDrkhH6488t8oXWO+c
v4gytHPSigGR0GEO8HC+PdHrTQFxBdUO4d0oIEuLPGtMLaXULAlVA02O72oepU8ByedzBg90z6no
N8Kx664nVSwOn5DuF4xTc9E8bxUssR257s+KXSXp7Hb5GNMJNqumdzW7y7p7rkE9wXPMnvVvYRcN
j5yl0DkYqN7GezU3cB01okpQ2ZUuelXM2fzxr2si3J64D6n9iTLp4oBKGcr6Y6PPZ9UJFc3tMCrF
k8qJHnrS4yNKyRjt3R7x+kpgRKGvRKILlGNZCKvH0pkHaZjPrV7H7qCn6kMwSh99u+SCKuRO/plz
E51uD3r96amTCCkVXlcq0Uvac2H3mV0j430u1GLa53miu8kI38ZO5bthtOqPt4e7Dhkvh1tcP7jE
4NPnD/K5n9Bjh/3SfkMs2cviSd14YK4jFwFSpexCXktSvwxOE1sflbQu5XOZTc3R6gffOlJ6MtIf
TSPsVRK1GWlqaTpajcWc2MkuGpPR+UfGJlkOdQSkj4QYATadywy7izLHmkLfOFvKVM8urXoVGGAg
Hxoc0DaO1cq3FJE4VzvIPK5csfh/val6aFdFjqLEuenT+QSiYkKJ0Ujxy60b856cJ1OOtz/n2og8
oBa4ADYQScDliKFf6/gYj8pZqaT8fWwl4ckZ9THdBVkX7Oeh2YpWVvaPqEwJ/TMQQAABLgesg0Zp
QGup57yfx/mgZ0Zvv8ip7uCXo6q+vpGniovv8gEgDBTsM6G/Avh2saJYrqlOXzvKuYi4YDIJ4ZUT
boa1ulEEv45GBJiQ5gaBiMhwFugUKSxnMEOJeh7aotspjU4fKDWGY4Z1846sSr5Hkyje439KGfmf
PyEnhIRK2BChv734hH2gaWNFZfacpFUCtzby7zUf4AnW9t0ehaFN1KiYy3JN4UXAdyWIYbMuPmFU
UVvERVDFAznXd2MYj6cClYynPA3CJ8WPnZ2Di/Ar3iPqMzL5zi6qu+mAKtemfcLKhSuUdSjSgG2B
fiKukL/OC0l2lWvYy515ktMPc60kv3Ki/zuda3dwcyXT570iqba0cU7XNjHFafQXRdntqszYDeUU
CYW3M01f7eQMdh+5kriBTM23Np6x1bEMCBMILFOmXebM1J/0BOakfDaKqv9WxVL9Ad9B8NC9YgQb
D9jqWAJGQa4LNG1Z7y6QTQjVkXmVWjb+6v0AS1ty2l7/XnQ2hvC3N+7a1xPynVjYyYLatthHSqw7
c00h9YxijXOHUj1SbnHeHJ1Gnr/S64epWM/Rp9uDrk0RgAhwoLctvCxcFaXedV09K+cIFfdXTCLk
h0ytMCOk70ID9T8MJpoYKApQL13uz7axy8mnz3EukjkuH2W0IA+aLaH0G0mpsbGcK1c5lRngcfj9
ALO6SjwHuxuGJOYqN43Y2SdoMckk2o76raoGad+hCP6PQlPibTSIN7kCCD/4hIurZw6zUC+kVDtb
kl3toQ1oOXxiO94LPQhXqTXryJZWNmDrK58QFBmVKx5IOgvLfthk1d3QzTr3T1SqX3m2U+U7tZTm
jkdO1/8VPQWuCJs/OkDgZEE6iB/z1xVjkx0482RSX43q9H7I+99lA9+iTSmQsz8TbcvhZ+VUMKCQ
4udIEMAuToVl5+UYUdM6m1opdz97oQl3Rw3S6E7saZ/qt4p96L5FZX7eEO1cG5rYw8JjF3w/K3s5
1yg1YkQwYu0sWVL5AngrS06WNmX2Ccxa8o0MaYD3mg3/Je4xka9BL5GiCQX3xSKbQdLmIXf4eZbM
ZF83VtYdlGj2n+fArs5ylxb1RkFvbQ8JwzWhLytERhZTDbBXkrVGU8+UjaWXCAsea18VfZwcE3PO
ko2FXWnJmZY4kgKsAVBj2QcblRIyF/zhl7kmG7RDJzP3VtZSNsil+YEALTr2SpK7Q5u1D5JmBdG7
sJSCB+opyvvbd9I1Vg7HKgIv8nhBQ4CLcPmVbS0NEvjK6UsUmHzrom813Y3yMXpf1PP4yKvS3jfx
VCJzbw7wxo0R2bpyrH8Bm6RmjQ1MsYP2vqXPfh1BUWOmsCH0kzhzy86SUoOFs4y2fvGhgiRu5JeE
FWC1ngAAUQ9WB+lDArTKjSZ83Dfevbe78TKkYfORzQrGD6du6XIDiC2Bb6W3bPryN5rNAPBDw3hC
ecY6hUqSvc/rvD+0aqS7ZhfUD4MR9xsXzfXhs1Wo5bScBNf7ShKY0jjWwrk9vhDQxN1ujIDAjZRH
XlGLiB3XVmEmNpWsbtm2XD8b7EeKs6CZ6HBBPrjcDjkyhH3slMPL5Gv979l22nsoQY30CfQ+T7Ch
B1bwzy8VAFOqVwTlmCpcVSz1KcO7qA3tcxYop7BOVNVt2riAUJbZ77O58r/f3vLXh12kkTiIIV/H
G/B2Ov+6w8M5GlrEli0cBtrid9/3BvVR0/8y4PX94fZQ16cLq1/wPcRPwrKVrXy5nHoW8NjmSf0O
w6v5vtPH/L6rCis5OEPmP+ipP5z7sJMPYZto9a5Cf/KTobVhgXS5EnmhNhU/o0Qp2o0dfpUHQbgA
eqrRtAXiAm7t8meptV+1IF7qd1mnVr8h945QnehlFHe353+1m4RnE3kk+iZC2X5JMW6dKNcVv5ve
Qeqwh5Oeh5wYvSVFN5og/x3Mpnn8v424WHA/Nlt9Qsr1XQdRo9lJtp7e+UHbPEXAYU5RpJ5uj7fc
TMI7gg4Q+AIw5ezixVtVmY0EpynKnstcT+55lrXnQvPPSpj8MzPwbShkgJFO4Q/KmJcfLa2yKQ/K
LHuOLJ8el47vMAi/tPDA0GIlbrfmdwVFt2mXKEip3J7m8joSY9M6gf5OgRuop3I5dtcYozp0dvo8
jvSkorQyYQFmthuYdLrRqrK13zmK0F9vj7rYPoJrCphRBMuixcttdDnqOE+J3Uhp4E1jYzyjutjt
zdrOd3qMdgynbdoironH7q+L/38GBNPAI0IPHYji5YBWo7SyOsr+lw7biOyHnpe9B7rOv6umSnae
Y7zjsvdYDxrmixKrg7Or5mBL2mCx1G+/QfQRiC+FjMlVeZ3mWe/Ps/QFRW0/3Fe5I5P6VADSfw2U
T0sgXmblAxUK6vJwe72XD9//jM1Cc2Bpq9Mzu5y/Ql9b7ZG+9+Kx7w92F8S7UvaNYxH6knNnGYn1
pyJafNfoeX2S8zaMD7NZSxs/Y3UF/voVi43eN83Q9A02iJNWNMNdqpUjaNpIm+tXM4rG38Osx6h0
xLW+ZWgp5rf8/nTOOFuiW3fFwkr9DHOtRJO+QDDDPrycdO0VrnXMlsf3d+PqWIQ4b4sNjI/tDS8C
FpZYhr/eISMy5KoOhtADuFzL72U1VyV3VPCc3RPyBI9609rJb4Lk4ZSXebN1c60dLtRbAQUK2wgu
6MvhrdkoCaSrwPNrHBGdMovPc55XXxMHTgBhXW5uBNlrhwsaCM8O3Umdk305oCZNTjAUVoBpxmAP
+5luwgEEXaztW+5QGsC6ZI37PraneNcWELx2lK+laiP4XvvEmAvRJBSIJd6+y18xV2WnFHMZeBa6
p3eD5vh7bWqMfWUCEr99nNaHEgApknryKPH3f31gyUgZfzYCTxmH5HOtCsEc1YFtpLS9tZUorg3G
Y0swD5mPCufihtYU7kizxWUXM8/xmcqmnh7LtCqxeFciQ/23pPtt7+LeDoSb4IF8abGKBA/D3NiV
/yWsagVYTaKF03GQmmA+QP0drOPtlVzbq6DiSfDfCGtLjTS1acegEGJLRoXC5WCpyT4pS/tlCofA
DfxpS/p3bTFFNiTcPxAuXLILqeYFaS+X0hedwNAtHQsNvbQP8o+OHqZbbjIr58ImxXeEvAHTW3am
9Br5Tgm3xC9AVcId85wfFMBt991c3jVT73zMtcg6aok0JK5d4De+cS5XJktsykUkEi7+tfiWJS03
EFtN4LXKFN813dQ+diHYD3hPxBW3P+Qy9RUbh8EovtPPADa4tJsyKAKR1HYSL2xR5++sQLJ+UTXN
o71t99UhG+I62s2JTAm1m2e52FW2APXlgIH6fdWU/+xZJ34QqFTIcKJPBz7l8pD6wZiNaaqwtUpl
OMHkoGiVhci1lmPbPSiswRYeZe17862pp0I4sK7WO0siqW5CI/N0tf8TWNmc7anqOtqu4e67s2Yp
OvtQhA6+r9l3tbY1/NrnFup7olhHDeItZfnrVgrUTFfSyMeXyYi1b6k9IKcdzvr3nIv/1+2vvToU
5VyUAGQhgyn+/q+hTCvoGs2pY6+LQsnfyUj55C5qrUPpjnJabeSRK+8pOQZNb4XHm8bZ4kHT1TEe
WygRXjp3Wv2+KI1MfjFjsxw+UTi2nN3s9H3201eU5lQb1Hxeb8925ZKyecd5UEVtl1b45WxLgNZ+
kNqxVwb6BAoDqeM/JLf6R0trjP6YmWO4BaheXWCBnBPNF6rmi3gVITw+cCLFnp6b07gzR8NKidho
F579eFS+3Z7g2miiKmdSVxYA+MVofjvW2hhVCfZho5/RC6iC2TpnmZ2pP6Jh0P/9jUH9h1xdBjAm
5F8u1zPtMgBLshV7hY5nmTtwS+b7tinmu8oqwi1Yy/rk/nc08XX/2qu+Cm9bCaLY01pkQF6naq79
RyDaxi+7Dbe0FtYGA6UlfOdQdyA8uBzMAHCv9xIGw3mZ+O37MU5jezd3ONS+qhDIjY1bd+1kCNgy
1GPunCsQGpXFQprqKfJUSesz1yhJnNQcuJSbaVT9TsFgO4UGZrVvfqERPLT/4WTQi2TLCNAf0riX
0y2BCRRBaSVe09TW98aarJMSD8mhkBrtNQINu/XMrK4vapdC2A/TgKV6RqubXaQC0vYGpZbnvZOg
VeCqYdgPu0yuNnuuq8PRTEDzBPw9T+jl/Poy7NsSeWrPDDWYtU2tzMmuka1s19pDvWE+JBZrkaPQ
6hClBhi9VLEWgd7kt03epnHqOd1gV4/yFM3a4wCVZCN6XbnOHJhptFKFsvgV0kGznKCvKy3z/Gw0
06MS6UY8utFQT0ejkub5obBSfUthZXVQ9GFRf1QRdVgGXoMWWlUv3Ci70c9RQRsBCblSNw7Nvi0S
zTwqaORu+U2ufD7sXGmpooZGF2CZmAToGRpqJSeeZNQhKjUKFVe9Juf2ywhCbg7X5/ZFujpL3qo3
rSWij8VLNan1GMxNkXhGNQ1fnXy8mwJVK3dlpWQtNfWh3Ur2xNuz3DT056im8EVBBi3eJgX0ezwh
iOPNWZG/12duW2rKs9ntjIpb9pkWPTB6We6s7N9fZUSGEWZFs52ncdlEnmHA2dgrpB619Kw6GiXC
NVbSZNpzOmMlvwtHVYs6Nyh92d7VUtbbn28v9trXBRAh0gdHqPSLv//rYkc7rkc+xcw8NUuKX3bv
SM9mr5n+DkL8ePr3sZAiImEQEQiQzMuxHAn13sivMdgMKuMpUvL8E6mR77ux3H6/PdTaNSAkNOgN
0l4hnLwcStJbQhH0773cD5Rxn02tFRzgkG2ZC6wtH4gyoFsExxpXzuU4RW2qg95auReEtvGDZrmN
s2SXIxOSY4h7e06rYwlYOjUR6n764p1AbMvEndvJPLsx0jvUfooX7J0ty2WHbbH5Vsfi9gQUTofn
Kl8OOqT3oKmmXpXggXWfJENzanOuiBOOV/nH2xNbO34qcRqxsMM2XJZu0R4IncLAojTpYxPvD9lw
bWgq52RA5MTtxvF3rWvj/e1BV2cIDgaQJ/E+OlyXXw76w1x0KRu/Thr9KW3T7tdk1P20N1oA0Pvb
g61daRSHEcYS+j44ZF8OlgmUmCKz8+M0T61TnWvZ5EZKDWREntUAD/Acjv7x9qBrMyRJp1GG4qzg
oVwO6iC9LEU6Nqy2XBeROzrgaQttsh/LwNrCU6yOJfjjiFhQE9AXY1H+M1V/9jPPMQb63iZctENh
DNhKKVq41YFcW8031UGmBrR2ebgj3YpsMzWRc6Tynh0ROkozsMd1fVCyOrQfyIn/sfEnEnNo8aBV
//+Qi91ig+gu8WTLvaxBDeUpSrX+G5ZVdbWzK7l7P1R0qW5/vdVJCt0pLmXaQ0uESly1fTOkbeGZ
Mr5cMN3Hd74UKbHbY+p+Pylx/uE/DEiixCUmRJr0RdfLmJu5VJys8EIrzE4Dn9M1zUjedVndPPI8
zRvX2eoE/xpvsWUGI8hSPcgLb6h49pghH5HSo/6b2Dv/niqlvVHbFIds+cpTtqfaCBQHSOXirp4a
tkvQ1IVnyVmd7WtzVCHiFXa1ERqunQUiBKE9jqwP/748d+XYOV1AAQfT4a76miqadNcEWfHaTs6/
ATbfdqWA+xJAYLPDe3c50twKWk3eFx7GgLF6SAGGfK/ScDMEXPtUQq9QSPth+HXV9g7yOI64P7zY
qoPXrKj8D/HcdHfQ+t7nVa1tBEVbwy0+1ABsGIxqXHi1LRz4+ix33CJXpIL6vxqUe9Nq/kPKCfUK
TIPY/Xy7RWhC3OzMnarnXk1aqu+t2NKOpp/V1QejVpMtXbm1nUhNApU2qPLChOXyu4WYiiVBOBRo
1BvWSyx1EQJ6VWlsPHEriS2hOcGl8CiFkrIYZhj7xG8mI/c6lPD9R1sN5e6UlmZ1KslcnloDM4td
7YeFDPOo3NJyXvuKf4++ePNkqxHhik1oNGvya1AkQXPMMqVw3AR5BHnvlHgw3b7C1tZVLKhAt4rm
4OIKy2sTwaNYyb2xy+LhpErKUB3zXt6CKq6PQ+YHWRB11GUjsGozCvqkCh5itFL504mUoXxxKP/8
oxTM2wEXSjAIIAsh1qW7bWyNUzFHHSehijLpFGb1gz4i65Tm1ruwKPz8Pzw6bH4RypIG0WK93Jh1
OfsSWWDh6aPfV246+MV+CtL5rq7aztyFhrOFLVvdo6AtIC4AUqRddzliXmlJWTVS4UnSUD/Yxdzs
coBhf2bagidOa/OKYVh6P6q8fLc3y1rUafw18uLI120+aEOalN7cxPZBGofpLpWazE2aPDzNGFZ+
cUpf2v+HQcGcCpw9te3lPYOITxmEaVN4aK6heyTVvu2WA4zomFBmL3ONdzt70LeepNUNa2EvjsEK
UBtjkeCWyVDSKQ+4cGx6JyepSyz7IEB2G0/f6pr+Nc7iazqzTEUiNglahuoAlTb6iYGgIlSuaMof
IqTKn5OgbZ9uL+rag4s6Oe+TSfgJZvByD0WoowEZFPnDnEnjKUbbTj5W2lhqT6izGtPGtbo6nIYs
p6jck7IsAheyhqYbayfx0FxRpR+YWXXJs9wZpdm7olscf709vbWPh4KYTP8FCgi4rMvptfrI2xu2
OSylmkKdoqQEhFXtmFsOsWs3Nv0BQQGj6Ioi4eVAplIZBRbWqWclRfSjLdRgvivgLObHElYWPEBD
6+5uz211SJH5Ueyl660v5jarkyZPTpt5OHNl4dkxANP/6QulbR6CFj+JXYpqW70RXyxxZ2/XKjME
iwEr99pHlB56ZcmRJWEJOAfG92YGJnwkmsqU34reF/M+09NUPXU98qrndEgVC/XRutUMNPf0Iexc
q4AsdqqrJoyeJoK9T7dXZW2HkZeC9haGxBTBLz9E05pBVyE27OllMH/IIVH27hSn032QOc6H22Ot
HVn6QmCX+ArUSxa7mey3zSNNSr0O8me9l8OwHD6orR77rkwlfuck8TfbnjNzY9y1XQ34jSPEBK8B
Fmg4tEQhHNq+7lLnM6zpVop2ijzWWzDDtT0mQiCkiwW3dVniyse6leJyyrwGpS1/r0b+9AejZRkZ
YT//ZjTKdLq9pGtTExoz1DQQZLoqeFtpAVx5itjUUtaOr2E71+mpLux82N0eaG2fiMOjmQKRe4UZ
4QUz5iQnK22TVAvdXqmj7s6Wp645NuE02Bsv5upCIlPJUQWlAmjzcltmZY8pvAmkLm/H8RQhDfZo
z7izuVEbWdYuDsfR/y9LaRIWiCIN9paLk1AnAMtkVco9JcYC7TAXPt0QHYz779sruTo1TL1EQMee
XNbWkqxEi7gl+TWlNqL904X4r0aIsQ47tR1Dcx8D4Nvy0BMRxjIhFYspRP0FDWVx9LJEK5IJ+TZv
tHARMeQ471zfnJu9NdsTdGD6f0/A7fy7LE7KF+qq5Y/bs147+6QhFGNJVslUFx8UcyVudzoGnoyb
fOT6rayUkH3bAOpUCdxKbswKoc7IMj/fHnhtuYE0M3EQwFxzi9grnrCLjkn+PbuQ5APBOjrYZt86
5p5mcPOpAcE2bwQJq3Ml4MJyUkjxLGN2uSy13mqlzGtza4iPiQM99kGSyq7+LsVziMRi3WI05SJp
l2wFuetjcxMILBs3wmKdq7Q0BgE+9WaNikBgxJn1iCGJQOfYaf51tMNGc3sNJN1GN2ztgqCpQM8f
5vk1SUU2p8acpIaKe4zEJT7gSTM+2iYX33uIOnG4VaJeA7CA6ILEBfCJY7skcZUN8s52ElN3rwfl
szGG9/qgUnWXuzF4Cq06+VbHffgQy1b9WU3y4ImHKfugdJPxenuHXS857yfVMxadzj8PzOVdpURj
Yc2ABj3Jb6pjqknWo91mcQgNCT1NtwRTAkXAGZuX2+Ne72zGfROR5rmBHrEIaHrQF1Fv2aGnWX15
UlPdjw8cXKPdpVE3i09dJhvx6AouVYwJaYbGoCCpLO4ReR5RtkI4kky7TSy3t+b0TqUoOnxyJK2u
XVpLpvUwRk6THic/+UWa0DiBq8ZjuUVTvL7S+CkkAHh70zS4ImBaFuR6o7MiL67IbGaYMr/LIZqj
h6wCq3zwR3NsTxKG9WQIUmbvjDbRrdPtT7CyCfkRaC1AD6Fkey3hTmkgNzIa+lZMBItod9H+zLXO
cMukMQ9WhI0BJpuA1tjEkxeZA/9jGiBtTpbSbIoKXUcDQudTyL6gkwloWJzRvzpspTq3CJiOoTeP
tokihl4q2ZFaHrKGt+e9OpDA29PYpyy+PHvFJINbUoLQq0J4vQgbJ9FwTK203sLVbAy0fDZqtTaN
Kq4YSHOqu4giBbrNSFiUGx9y7SyB2kE5T2DruVAuV86uZTlJ7DHymgRNOZdKlyyfdMTAhmNlwvRH
FVGutsxfRbJ4+SizayChwtiB1IeS5+WgFa1aKQ/UyAsQIAkfQd+NPxwlDd6NRT6mJ1AV4ehqw9yf
8qkyk41vuLp3mQgBgWBRmkvRWzUyOkWrKkwe+674bGnh8NSHbWAcx4D6kJs2IQrdQRGb8yGmWqu7
ytgPZg7VwVZ+56XcVvvbu+r6CWE9iIg00XnkH3HR/rV9W12Ofd8pYy8ejPxzKs81vRas6Q5mxjm6
PdbaxkL0HdVUikxcaYujEjal0ihznHgtHKTxGTkYFWnyuh6dreLP+kjCHEOYlF4DLSM0J9uwYVaB
bk77EuRs+wcjinKrq7K2fMTK1O+AFvDnojYRp2pTWVICuEdN38ljWHyV+vbnNE9WsLF11qYkZJKJ
YTkIVEIuP1Tqo3yXYffs8TOG9IAqbIeuOX2BZgN5tnbHoyqICQwPDrCQxXOTmeDgczTgvSgMrem9
Uwxp9B0Bqyh28WYso3eJHfY+JES56k691AbndjD9LRWftQf+71+xeOBlrccKIqtir20b+a63UxQJ
MwLnfTvU+oORGuojyIqu30i51oYVl4MwOAJXuARsxDRxja4MY88KhzzZB0Gg36PPI38EZ4Up3dyh
X/EEW3bekpFf20hIuIM5EgI9Vz2DqBswi6/U2IvAxz8CpiR+US2MqoS+vbkFKV8djTr6WwkCOO4i
YnXCCV78MMYeQmXpoZpG54MTlRMlvDH6cPvQr20nbncwWwKfT3/pct8W/f/j7DyW40aadn1FiIA3
W6DRbBKikaM42iD0SRp4oOBRuPr/gc7iqMEOdnBmOwpWo1xmZb6mbk1LFDlErRQlSYwJxODDOs3z
IOkTSw96xwCEK4qizPwE3mugaqnpfnr7V1z6YFRJtgcJTxJw++e/otPGcZ1g4L24MapLgbpkmvjY
VNns+MbU4H379nCXQhsS0fSu/3DX91FGh5M2zCUhVFDo+T1Z6vM84rqQo9L4FUx3fmW4y1/3/4fb
7o6/LvGkNaW2VhUut7ZRdCHedY73Uawr8Aoet9m1KHbpkPwpKW2o8S3nOR+u6gdX77QmebEx0yk/
VLoa92hN4quT3XS5p3x34na2wlTpbHF8e2IvfiklCgAdxI9XpTPCoFygRQHXt+z5E6ZLm4OLIsqD
WyMy+fZYFxcRGjSEw42d8KowK2ewtx1jpa02B5irWVErRtUHpp8eUmdx3t3A3ugWKthtyMDIqexu
eMXMJPJySvKymma9HNLKTryDso7JlQv+0hySvFNOpzBBPNld8M48gLdXxvylH9rsMe+6aiu6KEXV
BoOuj/qVz7o0jZReQBaCwAWwtTt6XjVV8diSri/0nzCFWk3rhyIbI3TdOX9eF+Nq7Lj4gX8AjS4h
mcz8fH8aBcVQG5DIS10l07GcUk8EStEM6JGiBnR4e5dcHIzG8tZVI2DuiWzYFiQNSo/pS6obXRUi
tNhIX0fTZEApD7Wqt0e7OJlAqDCK23yU9mhNu8e+vsuc9GWmRXGPhYO410BsHkDh5FaQqRm54vtH
pPwIsmnTvOfVez6ZGuwcmY+8b9AArhH5Gf61urj4WLfjHGrzlF6Zzksf+Ndw+8jU2bYyNkhJvzSY
ZB3qdeEZhyZGyPs4+3elmvD7v3zexoWzgGi/alCOC8R+jJFYPvQbfwGEu7ekjd1ePdrSj4U1/Yer
mvYgVWOSxc388nw6WzvOWo3Gwstk15oMhNLKL30xxN4Nmb5x+/bHXXrscASsjYWPksi+cqAjRTXP
VCxeSq1VQ52a30kAs4/sVPUU3zX6BiFv1fNXLIF+vD30pXWk+AmRGI49eetu22CGV6q4jRUvcjD+
KZVFzX2ce4vI1BY8VBO1/Pb2eJdiErVOJpYbhlrrbryiqHqrVhboGY7d/qa0OtSHqinqcLIb40Q6
6528uNPX8O1hL51+Sl78t2n7vuJMo84Cs80ZAVKOi367zBSigs6GxFTnQqmunI2Lg/HM2KyaId3v
9eIGp8n6RE1LUGpT/wIDmhNiOdMYdo45Lsf/8GVgUXkJAJoBQny+UUs1q4fcKrHISaBKoLRafXSV
koZRb6X/JaH4g78DMgO6f89wrJakWicUy14WZWzXk4Nr0A9bpPUTokaWP0hcE3x9SvRrjOfdJt2g
jJxAqmrsUZ46e+BTQWrqCSWlXjSsaqQ37jfN7FOsLNYPcyWKK5nwbov+v9EcIvwm0AZEehcIi1wB
B2IN1b2tzrjOJggy677EfycOhZZ0QQ916m5tbWO8sm9eDwzXjSWkVMrGh1R0vpRtGpdZYS7VfR6n
8i7Jm68j09xDeYm1U1YsJAGiXN7X+uVrqRPS1QbEAbYFOabzQSsYpLFVJ/V94roS6F9peP2xzMyF
W92KDbz/5r65EqsufShwOZSpUNsAiLv70KlNYj1n495z92pHo+y9k2pgupVgvPbUS7sM0J6/Nuju
VP75UKRi4HbzxCF52w2apJOExCPq+1YafThlq2aGSTKu9znoj2usapNZ+6t8RdWV9oZh0tHloOB1
sDuVfZvFQEssL0w08C2bbnoMObdSl2vv7/3RYCAP3DSFfipDBNfdV7WGFpdT1XthGiPYEkvT/IQT
+eRvFl+Pgzs0V+LixfHI1jYdZ4tX4m68Odc1ZRaOF+aNcI59zc6seZeFgHiWAEL3leH2i/bn87ao
v730qRDtdqfGfeamiu6FpSva75kytKEY7OyGsvE1zv2FJQOtxnfhhULSti+nar0FObIzcUuoGuvQ
JPoQ1PrwTqYJG4NGKU3GragI7nDf4bTaOY+NevHCBftyPzEbOzRTHBV0ra6OtoKYVwNr/QYNHj18
O1C8/j5G3uIE0hHE3r3mJl6FlR7bkxdOueEdbW0ecfBLrrGGro2y2/h64oGZGAcv5B7TIvpt9jG1
MRp4+1te78LtW7b9x4sPSMG2bf56SBezZoja6LwQIdjNanE2qVhA7netYQyzoff8t8e79FUbxoiq
xNZO2yvLwHBrOxPDvLBfnfyYrbxmKe7px7dHufRVG77Xon2E98B+FDVWRTdUiRt2q2ufCoh1qd/p
tUO/3ZBk1mBR3vtdGAABqQeLpm1ed3vUieqs8bgMWnFcJ7e5H2zZ3sOBzg9vf9erQ0ymgBcGajRc
VWz53WolhWYPRoEVVrvqbaDaxNClq/MQ/M81XZpXfmib3xfXLdEMvRCE0Xb7T7GFovQ6jkJ90uZf
S7qkN5Y3KmtQabrz3azG4Yn7PwuN3k1Tf2is+HGwe/t3UvUjXkQor5pX9uo+2G2/CHYESC7mGE33
3deLtcRtIJ6Lo5f21W1l9PXdQs50oP2BpLy9ancSie8rj/lLU/73oNtW+/uAZEnTCfRhjojZdsdB
6+JDrADvn3Icu9+/ulTueVEjIbKJl58PZXXMrpIylJk2GRo02J7iyj3ImmpwXl9T/7n0YRYBb7OA
obm5l5oc42JUjLHE+aPPoFfzUnBtKpFubx8BzbfXVBBfHUkWb3uWbUr19EP28ugTjiNyqOriCDk5
e1ARCoMphAZLjvrCscqdd0KJtG2zAOrhy1BdJMRuF9Ff6wYmIZ5MnSggzVZHnXReQnQ16kObkJW9
vW67R+c2FEQCiC2kYBt4aXdS9NTUk9qb4tCsncT9OsGdrU5WkTbdrVnS1g1KnEf0Eat0C9+fqZ1x
Inv7F1xYSx5IG1yU/UNjcZdoq9pgJE4+KqEez9avuLNz7bBUhniKraxprlxCF1aSQhqfqQJOBYC2
e9CryQo7aFDJJIpmAeBSZzjuDM6Gfs/HefbQKutWcQXi+HqOORi8A0lgABpDOjtfzros0Ahyt37/
XDmBXq3DQcz6eFyhxjyxZ8fDkHQpUiIiufK5+5E3oZQ/p2TrGsKo3+VpQ2xjFAXOJarwdlhvNlOJ
75ln9A9wtmDX4XrZe4GtV12UFymaie9b2a39vdGjaevBXAQLcf7dXe4kToxRaKRWrtsFWFC2PzE1
McKJtuqV+3X7W3+n2n/GAgSMRzvNC2xHz8dCcK2nqJBOUdJPehp2E9IhKAnL9rY0Mn04eG2R559c
O5lvh7xOnA+kDF5y8/YH7y95fgRoJjBrXIA8Vfd5qpEqZVF4+RzBcmhOsacnH71cup9y0XsfAYYM
R6vSvU9vD7rf0owE653327a5NtbM+ZcP/JrVEUCJ0ha85m+42hRzjh5UpyFUcm0dftRcI+n7yu1U
xM5H3X7VX1eUW6SGjlDzHM1dvhbP2uqU1mEG7Gh9M224vQHP6vnL21+6vym2MYGQoFuwdYl5qJ6P
qSqNNel9KaNa6Vc3RGtomg5YoxWa72b9fM0/4cLEAl0h2/vjM8Zr/3y4SVDTrGdPRliw2TeTNSRf
C5O4PUk9FcEo8+xaivR6/wCBppWAiqBNNra/jBVN9Vo3zdZIW7kpfEsbQGu1/aDdqomq2KeJcPAw
IA1wpcewBzpsq0lCBtqSRw84qX2vH8uEzoozOUdDoilf3S4eRz+rMkc7dGv9pLutA70MYOBT3Md2
fuzMVPsaKyi43AIcHK4ZUr6+tcjcuDk0lNUpg+4pBN5kDk09pUvU5mPyD+Tg5K5o1N/j3CifOVTO
I6LH+SfC1bUK0+tLZEsZt44jOi6bQ8z5iq/5WPWt0s5RvNTLUc+M5JCAY34GMaZ9qNM0/zjT2743
47V/VDQbfa+3N/jFDwdei9QdVxnaEufjxxOgYcthGahrTZ+RmPc6lHMntCzQt7DXIE2y8rk12vI3
WMLm+e3BL2w+2nS0DMjQwbnv5a5S1DLHeOHjy3RVQvxnivvOW3Q433IaDrM19PgAqt2Vp/3FUXnE
bWI9G+J9FyMWNIqQe3DmKG3SLJSmIyMHP4KDrhaio+g91DfcmdcswPYovW3DI9e9SVubW4h6VYDW
1NQaMFIEloBkv9wocKCosgapztR7quIlC6dmSY5WYT0qW+an4UR38x8mHOwAIYt3LA+j89WmFcat
ifR9pKTx9MND4SpN1ZTKOy2+T3GatZ8GJfWObw+6pY7ncZIPB1S9vUM2453doEiwDKs2uAsBv7Nv
FIQ4hI84Zvzr7WEuLStpJW1YZAiY3t2ywkvfdKdLRLn7peP2ciSCcKqiimDRMycJjL7QHiUOw+JK
HnAhRmzlRHe7zxAM3h9hU5ZLXGQVu9gR4hhXQ/w0t92Xuq/qKzv30mFlHBstHcq1oArPl48nojrq
/bREAgOVL30r5Ve9KdyTkpT6fHQcOT4meufx9oIyfOXCvvCVxHooa+jScVXuVzFesbikZisjHUV2
nwM0R/qUN92dsWraNXfxC7ci1VkuBJgN1KycXag30tJdk6yXkdZNOm8QYRxSc9BveWIDKcqqX7rq
Gv/aS/7FNHLx890b6U8RHF1xZOhQID2fZZtH/DppzhqZUyzjIzklfDI/E22cBIscvfRDPWWjenAA
tl7TE7mwwijrAoShU7W5Y+0yq9HIISMWC+EYkxrFx0kuXT+Yq8xAL7vUFroc22l1ULBWy7OpvsY3
/WOatDurXIsQMXlVY3K6n/jRLOK57BRW2XMnRqo9SzkkBkzh+1rP1jqYFVk2adACFKwDBM4S9bZe
tVwcKEDYOrKzedqG5iY+/12ty6yNiqxsDqM+O+p0JXRduFcQIwamgHM3gM19BrFu2oeZoS+R2s3y
xTVjM3DUNn9nf3u7t+nHwhsyOHfkgbvtMFnlYGlpJSNKC7kTaqtahaYBxx+uRpXXN4s1qldebxe2
P4SQzTyeZh4P822X/JXpIjEs8lyXa+RRFsKXsZumhzV31IcaWevHYdCS2gcz1be3hVoOP7JOxUbk
7UNw4bjTsUQ4BFAGFYh9H8GEc68MVq7yEybYRGoxZl9iPAFblPumsnxn1WibY25O8l4wWJjl7UJE
DgUQtG+lRqXdyHthjLhGy02Y8rZOquoa+OpCpOC9tqmU/Blt7xyGJ0NWxgirRa6RzDe5ay6fMjSF
n1VjVE+Lu0z+6BXyyuvl0poiDEiKDWqQ1uzuSiNiLo1WpWqUY5kR9J1n3vVCpr4m9CoE+oZgIMDj
j4qbicfYaJMrQfjSNyOxs1lf/Sle74ZPZycFyKtpEUVI52c1rs4HOkPpXSk0rQnIsNPmYMvNauPt
fbT93f2FQqrB4aEY8brQ6yp6mhTdpEW2MOY4Q8dhLceHjkiNGkDsKoMZ6MLJ4n/fHvbSPYqmFdGD
i4FIuTu0i6HWma5wMFOlMA5o0BifXal2gabA5UJePA+7he6iUS7lFcrNpTyP1huHlgYjBft9F9dS
6Xbkc79GE+WrLBi3o9NTF+g050vpFWPu5xPU8H8GNJbSD/TOATQW8NtRG4y1d/uPbWeYRiAtHyyq
UCDaVZ/M2uQATWKN0rrDTrPAhAziUepLVcwHOXeDP6tTd4M+pXc75siixI2p+r2RXsPtXHrwAcvb
ZA63ejQAtvNLDen9JHctfkmtTO0POdrix1IsStD3SXbK5GIcHMVuQJ2MHVX0NZPNnTdQRtHmhBP5
9va4cBpA7fHQBlSA4OIec5oSAXN31lkjlMFOFpW5kNtmnQ8oQIoHvVDhyNd12l45hBd2JRAUbrk/
GL7XEO3Ubmq66zKSntKrUIobOQUFlZ0kbGy3ttD07vEzdONFHHJTo2p45bsv3OrUIOnx0IxG5Gf/
2jcUKncjkohRKlXzKOK19TsX/qhbOdr7c9XNuIR2N/Jo+EHuTqDZLN1E648YhrdvJPsc4hknUvgz
F9693uNk6vcyLyoEHgyjvXl7gS+eQjAFHEOSONpauxCq1I3ZK6rGCmtTFkymtB40rSga38VZ/m5R
mvYAEUE8WpXJE3uhtu5bbQMz7O3fcWnCN2NV3ntgukBYnW/6Um1azeq3TW9qmOzVMjskQur402fK
lU++kA5RyqGYssmAkxXp50MZGNGMsKLUiMeW/rG1yz7UM037+PYHXQhjZ6Ps7pOk7YBlDIwy2KX2
bVjK+KV2dPeodS7ajNrofnbquLwFY9UdDDw5vr09/P7gwgJmi/IH/4g4cVGffySZYGYt7iqjoou9
e9cp25eiXfJvqqyynEiie7WPqrJ5JT/ZfzX+Vvj90BnhWYH5xb75U9Hz6XTUNyNglCu4dJA6nm9k
rbwpqkGMB2lngkKraD+3gzt1h7Kg+nWFHLPfSttv2NJPCBe8pl/dWZ42954sNCeSbj5Bc6Bnah60
LgflURa9807IFbkn3UwX0SBQA1Ty92/N0kMwGg6fEyVk/F+rKm+Dqo+ryF69+aPE2BUinXtN7H2f
LfwZlCovc80y2/t7OXHHXJh17UYF+KPAE64E3TUMzufGLLoHdDmdPnzvhoL6jOoviGqWl2T/fEO1
omfpUuFGMoZyrY7D+DFd1C6yRqXPDp3SN59R86/XK5Hg9T5m2D9kTUpumIPuhi1Gq7HMMnWjJNet
W80YcdUmB/U+jumoH6paOoGMneXadbS/I5jfDWy1tYU3d4I9iKYxShvteI89JOwR0Rkn9bxDZZt4
5bw9rRc2KwPRHgAaj0vA/h1rdmM8JMh9R5VDAQbx9PHYxpZ+W0E7vnIlXBwKcASXAmYdr0Sf+qY1
M2/O3chax/S+7ywdflorgllPmiub5dJQxDMexnQPXWiW55ulh+TlwHv0IjFa7b2mlvMRGJT1bZ6c
aw5vF04C37L1fzd8BA2e86F4FHpI3VdeNCrJ9NitDscPEe5ojpP0qReLd/v2gl3aGWiAgBynuryh
QM7HW7QGjTen06I8KwaA/2vxM9bT6coEXtr2wChp+lKA2vCw56PA2wFmQlYXuU6Do7is+h6kiTNY
twIyb3xjWHF9MxmZew2esa3M38+QbeNvUnwb3uRPme58YCfuQYeOhREJfdBWH/9EeWdidXbqLUWL
AwCI+k1lq/LDiFO3EsRWdRXDuk/+/vwEbIvgjaHk8wry0tTsHS+x9WgeWxOmmOk0h65symNXLROq
T3YpyBLyrPRXvaS/9Pb6Xpp5Z5M+pEAKCHpPDp65DlrTTIzISXtsAhfRnaaaA5IpafdZZorr9xgB
X3n8XdpU2826fTRs/P15AXujUM5KtchANv6Q0bb7XzY07T9vf9qrXI+ZxfKL0rK1oWZJ+s4XV60b
NwU2r0d17eV3NU2a0B56DNWUQQ/psTtA2xTx0CaYsJeDXJtDn3nXhJQvTDBmiCZTzB5DHWq7O/6q
2egWsmVr5WnRYpmTmYTYZ/dmgIBJpQXVYizFEE70rxI9gPHGGQnenoQLuwuHcOrCNL8t+xXlKjOm
cbJ71YzGOUnus8rVviTN4BxT5KqGQK5L9dtwauXguuO1qvSFq4qawlbc51bcFuL8y4knTS+L1oyy
DMLACbm60Qp6ODYvRr9YIg3bYVb15MpVcuEuRg6GNQcbw7DuDv0TJ62nzugURQsyXWFsrf0neA4u
RGjDPr09txcuD94xvGU24udWfD//QOQUEjELoUeKkdfNcej02T5MXSJMC4At8pRByoPCepxNpc4+
txhB39az8MT7TxP6ISwuU81C7+cZI4mO7MjTsUb2Ss8fMrMMXUeY65WtdGE9EcxgJXE9RWh+f5xc
Oetub2ZGNGRe8m9DQarzV6vtw6R3Z39Mp2uE4gtHZwP3U/KkHccH7DbQ6qKP1Oi1EU2zuv4o54I2
YL9+zCbh3oAunj+suVddKcdd+kjOi0oY3wbe451MfRoxBU6NqOzx03bnyQRvBCZWs0Yz5GF8DQR+
cTwavOwgHuDUP873EKpqZK8TUqlZbmYHJzYXyFhdHSDEWd6QwIy3b+/ZC/cBxQ3owgxHJdnbfs9f
11FBJMjHVdhRGU86sjbUjL3lnzSV7hhiOq0tySnuPZq9iM+nynKcUc68BvK8cDFT9Qdf5cGq3YTM
toX/60cgRtKIdCjtyG1NV4hAq7RUfJ2r0SHF6LJW/WDl+TTp4eDldf4F4AhKfkGvN3L0y3gprqW/
ryeFZxMWYDxuqPy+krdcPFw2ZNPaUU2FvQyTph/vityagsQwi48FKkwf3b7wnl2j/g/hn7GBd9NQ
oiICYP58LpZxhSLE5ormcp2WgFiC6mMyNoUTKGojpg+zO2RTQPlNS/werPvvtzfE6/uSzY4YDpGJ
vjcqXufjr/rQaJkSmxHW5o3pr3U130zVaud+qxrllavq9Y25DbZpTQKEBU+x/Zi/Fz7XiYRmbUVO
ncnQzdP6WLSpczLm/jMJSPzs4a70WBtpfbOOU15fucEuDs8cU+40txLUbq6zMRMW5kpmxHjyA4g0
OmmVFX+aUw2tBxmLh3QEDnuYnVIsvtnzAr6Sbl2cbUSKt1ngpt73pjyUwxxndQjHVlV9kWr5qdfn
5jZblmsH/dJIkEvJfICukL3vDnq3Nnlrp64ZKW16wskh/plkpno0pyV9Z0UPfMiGmECAEvMRVnZ3
hRFu2xo9IQuoiteLJ1SXUNI6ghqolqcqHfFqPGBP7L2A51STaEWD9/n9W3jz6CH4Ycn4yhosM4q8
tFrbiop1NqKu7JdPatqOftri6/T2UK8z163hB6KbnslmO7f9/782cCELY2wmz4qUBA20AJ430O3E
Nupvb4/zOiwgfElFh7o4Uf1VTF8xqhCmaJ2I93J61NzlI5rMU+oXsWr4TbxeK2Rd2i3UzhAd4Pqj
wrM7mIkgFrYj48XmJBe/7w1eQ8Nc1yd7qsWVDbMds/NHFx8HKXgrAhCE9p1TpRVOyzPHiRq3tJ8h
q89d5OGqUv2S7mJ2P/QZ3XK/i4fGvBL9Lk0rFwwCjFsjnVL/+fK5wzhbahHbUafSMvddS3ED0VhW
oFRlXvhaU/zv/etIqsT9SquUM7JFnr/2S2e0utskrh0hVCSGk1saZeebQ5k8Tl3lzSF0qWu1skuz
C7CG7UPaDZxpt5RTO7nGJBWbjF+0T+1UT6fUae1HS4zlac0StQ9KN6uv1QUvxVDuM/Jhg6zilWEM
92aBFCI7yOlMEQygInmwdkX5Ic9EftCsQcpwRovm8zKq7zR+IGxTEQEbiWsHqRvB9HyW9QaHrizN
3KiOlTFI11IJsyrNjnOr4p+HN+GVbXThtECfcFEl2FRxXyX+o642vaYyHkVd6xaAnvsBVabq+2y4
2pXq7oUdy+7ZFAK3mX1V3XUWHrFmK6nM2cII8ahDFjGGErKW2gS7yLlGLLo4HpVH0jO0xmhJnU9l
PpWx7cQUIOthauElK97Dalfif6sq+4eqmK7Bwi9NJbVklMkMGDlQ3c7Hy5wJW25F2gAs6/rQLwPR
OAf4uRhSuQbvf9VqJL3b5A633B46HZrX54PldSX60ku8CBFz6zhUmfKlcnPMV+tWHnOr6wJTMQpu
WUdOBw3dz8R3Ykv7RlHWuAKben1c+Clbx29TZqL9srsY7Iwcmz6IR7hC3hbyUfqtlpY2hWs2lLe2
Jo1n02yT5ohmQv3j7Utpr3O8pbmQukDhYxABxtTYRTG9cxMd21kvKlddhWJb170/O17/o1ezqfQX
s5puTa8aQyVulNG3GgcnQcsbzPIgzcn9VuP18+go7rVzzDW1u71QWCMZ5mmynS16Vvv3UNIKUTSd
gialpgMQaqyiMALKY8MQpEVSGb5dxWp5mKR0PnYWD31/6ORC93DEFg9VqbmrD5bijV8xFraMcEzB
AQSeMfKuMsrG6g62hgxUjJ6HFa5IUxnBspgY8iJHtRzgncj1eevznDRRKkowW3FuyABVUn0Zgjz3
EK4JKlMvtTFYEJFKRn9eKy1fg6mfsvghX9W6+Ea3q5t+JKreZsfaJkc4wV/J094XuW3Fz8qod4Pu
x5XhLMjDlIpMcOFxu27+PTXbJJ9sOc2Kje5qNc9fTLNLsvsF9+fxmGL/rP5DaaGRjyJr6uzWEKbi
vVhz6rinWJU0Ef2eEKBNvtdOcX/TwA3EfEpfE6+6E105IVKdJ3Zya6vCxD9mcmPtyXJbEK+FGCcR
pFmy2KtvwcsSKAaqzNBaFOvvMVNlOfqauebiVnY63C1Pul120ydzW32QrpjMxzRB0D/CU9nMbnSz
L11konXUt3yoztWpFZ5a3tYwTpevQDOWKqi1sotD3ZO2iZhfJ4tT5lLqDQ0MMKSP2oNlHZWuj90Q
awWtCmj/JC0OLYnef5xHTV9/ISCkG/fKbGHfDA24xF3Ls2TVPSgL1Dp/culHPo22na6/LKUrsqOL
ZUl6P4z4JhyXQlGHj05Sl+tNYaPPfIDKv7GptAoSQQS6bUqWW+Cvqxd0Zbm4LzgyNstv2tqLhuK6
zcvwrrRRAP6JQULdiMM8zDKzwhm+tRk0Leawva8Za1uWvpvWSVr5jtEaox4s9Ng2heQGztZXfUTW
DofmWBmae6+UIj7gGzZkg18aTaLkKBWhbPVhtWvaa0qzDPNJhzTEP1vLrBFZQEfITrP7eB2c7j5T
oKBhaGpLo9QOWVtr62mhn4UFcwceVHlIjK3hHngD7PY0IFnI2m8wydrqTkNkRzlSLh/bMvRKZTJv
HJnriPYLAxlndLhNzx1mX5PtnM5whFeQdYeq45BWft3Hwr6rPQcy8UqTpLlFAL/3njSRGbkdaCMG
ug9TnCT9ryReiyxA2yPvtTC1q7HvA6yxAf2YXmsXqC3HCheTN89McUBfIkVwWWtS+nWH0Vq1OrTy
dVnDWgGR6i+j4jk/FNSINnyi1tx3k8wbP9aKwfM3ulH1XPTKMoaDEOjeeLxzKXBXnSieqcm4CvLp
8SCOa0tzTw8MPbX1B4cW53qIp97UP4yW3Vq30nV4Sh3KBgDJjS7jqv0eVzQJ7urKdtfPczm1Sxoo
sh81P5/XIvklsm4E1qNqceaRz+atuqqBrqh2fwP9vgb1pDgN7jXruqoxd5U7JuKUq60z3kINy8v7
Re11+dRbsu9n0K5J7EVLl1irXzW5Y/4qGh3rcF/N5yn3M8NTNjjq5Kjxr9isFPnDEI3onlH+XMRd
h6xh8SnJEvRcoOIkaG1RdTKpuyP/5bfeanpPcaeO6l0Ko3KNcsXudf02baQTC79vaB4c9GRAYeNY
WTZ4CcSLK/t7arRK8jMbp84CIUTrMkz1MR9vCiHU9qiPk57csbid+CmQmuju8dpVpOrbZqFyFtBA
Suf/jUldrEeoYW5e+tpoTdMpmRGkIMy4g/aT+r6aJD5ij6r8pMQd/8hws7g4dbpE366gWpc8ir4d
pwctbZXpVhV9tTyzQRw7MOalHQO7M3txM9na0p5SfVLTkxyEVt7ldbdM/5ON4+Rr1A0JrSd7KrX8
dhiaGR9bmYmJS0ooNIT0pMu0HxMAhv42d9t6PC6DGi8/akFACVzASGir2o27SWAaSbcJVc/C7fvn
1WtMZH7j1oS5oSapqX6HFiqsuzqVUg7HckFs6gUNKOQfZpegoB0JO9V44wnbEz1mW/AhwxTCxeAE
Ys3zJsjjeRYnYmDbfkEYo+lfQMqpsgntEVXj74tk+xAslr52eOSAXxKPOnb28rZwgaA9OHZKbRP6
PRLi9H2X2guQErWb20odM+WWsR378zrLOfuaJpzqW5UX6nISip4BMbesRmZ+aXrZh2mw44GXae+W
PyxbsedopA+yCeYOhbSe6QAU5YssxWzruMlyZk6VBVShIWgWvXZTtJYcZ19S07ZvRiA/wydqzGZz
IGNvqE12whK28IGp8VrxWoCCT5K6dh3WuQvwwK+sqnHxHW0yzJIEWfR9m+MLHhaTqxiDD2I5yQ4V
lGslqBXX7kd/WEhD/RFhkeaUyrEjWLTAdwPWVkeCo8pM+5TgJLL6mxOKF3m12qRhgepY+o9lN568
M+ylM+dwMSpnvgP47nr/jP2kZJ+SydNHxE/7sTNOXefEnr/0A4wiv2xtobcHlXOKdTs+EV9HFcTw
h3E1Y+VmWussS0MQw5kj0Im0s/VH0c+i/LfvWpVf2FDp9p6whWnX5yZPzSIPBC/mNZBmhfNbsJgD
a4qHmbc8roNnyCM+JHSX/mco69SaAXFyiT/HyBYcsUFpB+Bl/ZLe1PAS9Yckk2kT0TuD4HqA8xGj
06NtM1KCoPzFrVQv4dBU5QFdA0iZUl/Rja7XtWyf8lZhqeSMc2EAvEa1fEV41r9lWmSfna5LJyI3
dkh34zj15GfJMkbFIuOfbdbThVdwzWtDmTqKCPAitv6xctfNHoSo3eKm7N2uvhnrggRcRQMDnjMa
PkeIndj6jSLWqYdiwOrxW0etfpi72HIYDbjzjWz6WPPFNEy/MndE29l1k+x7Z8TJc2dIFVhj4kza
MavG8rNhJLH1uJTrnIeAQEZUdYpBbbwbyC5mcRyl044flqLqkpOmjCA324wweleV9fx5MYx4eWpb
V/H+ietCy3w4w/YnkwKy8klBS3L+2VaYY2iNNhkBaV/8JFeL5VyMydIiVa3GXwUEuCIoTWF+7ofG
eMIAeTV9r9a9NkJDsDjIjQh0qzYqyhzCWYb8UGmDTSaMMiapHQaRSyATqTU33LaJdRJ6v5iYwhr9
Z0EXICMoME2/u8Zsu8DRUJc9uHY8JofGFOnn/+PozJqk1pUg/Isc4X159dI9OwMDw8CLAzggb7It
W7Zl/fr79X05cSIGhl4sVVVmVma980AWXuLIt3ZS8399mur66mfbdP60MgmG/06Ly2dxJn3M09zM
nmtK7D9J7GkOmMufNJhb9tnp1XS8ax+HOZS7wsg7i20OVpnS6eQTfdIMkr32NDMLxVzRr9cq+Ux5
a92HA3IyLLP0DLccO9/UvbQ8rlbmgeiSfzXaLYazjPHwKtCuzFfV0S0XxznVPZqAPdxe/QUK8Wnz
5uP4CB1oq3yetmOsiJ8Q2V0/QRrQRFkhrt0WiyAqlfRjHp8oMEmlwyYhOOskoCfzuAaf9n1z26sX
Ciduae+yeMq3PXK/DP1g/nbuKPcy4pV87QMn0xUlLPTzON3385OtTy9jigppE0hdt2fWlhZzg7mI
BqX6sj93/O2hl2VTdsojd9pJRTLfTeyXZz8onzKqOqqUc4VMM7bOresuTnlMLITBVadyvPZButYv
zdIH4nufLMlYHbO7BtfuCN2pOJsoWi641rTH83ouG4zSPK7TL1CTbaicpKfEiYDr7Ifq7OTf3zSA
LUsKh8nuRHAE0/cg3OMr6c0L0h8ZnJvMZW/6psqOuD1emSySowx0n3ZINZVn7/2ZxVGmRSyT+/rR
ndJOcKyDLnngBkHqmkdLusRF16vtIpDy72V8ZHLmE/U13LdvZF2Sp3MkBat2jbpaFrV0Hqail9+n
xQ32i3SD2ZbJZraz7NOpJu2G2Bn33pAcF1f+sODf2c0964hBH4nzqz2WxCXVbpjOYpxwAnc5QrRY
4o656jT6qwVFRUiBQjs7kPaunpZb7nSxGNrHqDaJp16dPaDUHgVpiZ4PMB/DRwx76j4kevDCslZq
TQ0jcSMSGljWzp+U3T38uLiKcP8Lzfy31X2gWBj0z/M5ltjRvzA7j+Hvhm9Ulhte/zxvu6eZ4UTI
P7VmIzJTz2zx21mjPi27bWMIMthvfaSI5Dl7ixN8nGHQmntP1QNkjd8cwb0nNr08zD5x9EWTnv2Y
t+6aveF4GH0j9vv8GdHLurlRO6aS43bOKbsp3jlUnOJgKfr4FOkvMuPcrnA2OBc2UgeLl/jcB/eB
HcLPknkLoGT1MnV/jg4RYcobgzjHOORMy3mZVp23xsFutE4zI0vHnCYtpnnaP229h0zIawzKhqGr
ff3YT+HJfcCKWN6BT3bl6QVLk0+3YN870/YiKJppDj9APLL2MrWpDgoh51EVCmuduersjIYrSJsk
JLS2b8Z8TGV8EucnKXNWsie7rqMb56Gv03/ZvoofY4OdeJ6ETfzPXTLxO7aJlcXRYUUVZMvs8aP6
fI6cmzLBHaI9oefIOqeas1AMuT+L6OOAEP7XmF3uRUNKx1nE2S5/9qS4N8Xccg2UiMYnpp+5G+t7
27kb2a8TCmI/GNoIxSeISqnDlm6fbPjQywO8Fn5HxjlU3kMym1zhcPE1XhhO8tY3cVeZfkgcFHLJ
0BcH26Ps3B5bP5eOo1eHuzTZPo+HXLKiBsV4cnbM7/Jdbt5aqfAUOKPTZDp5sJ43o+/wrLdi8hfZ
5tJuo1e0DCdNcUxLluT4KzafRuOeSx5jRGivOzPIp7hvbpLzOjL7heV6YqvpC/QTaVds35pwsx8s
AjP3HbWyoAPKYHAtsAn5uvndNBVHEvZ/GM8mtoSd5VzuzO3sPe0kbHiFp9qWOLQ9Y5M4O1fvNQ1s
jz2Cm+2vThj2W9meJwHrI3KppwM3mmfWJgaGVS5ITAvFOv/z1y52q5p4qBlrJWe6askdXaKW6tYi
wfufYmlwV80HwVicOyaDObXZiKfqGi/+P6clZrnwVmxUCp6yYSl2PF6/hLwyr0LrJZpKu6exZdOe
WOr1gBZJ3reb/DqPvjny1MxUh2aloS9F3Hp/ZOCavdwmz+vKDuCR1yK6mNKMkOp1CwxpWWPsNL8m
X489a7296+QMtKjdo204SjpKLS6W4eQZqRUoKPa2EQOdYeOhwrwq3nFp7VkZSRMdfz8mhmydCiOY
e2P9Dk8+RnkQ2cDndraBwSvPRV95dEgDa7NiVZatmi+4W1ManNQ2zARe0G01n/Gtg/NJEGjKScf/
Jc5tRVX6Z1v4faJI6Dg5N6733jdreptso99z23k/TZ8eZbac2Oq49di9bDtgC7dJnX5V4lzayxLE
FNwGxY/KFbobMJDJBh+YlXoDqxTRzFgOdnDHMRsDLkrlyXw9VhPkXaDCpBx9ewp+9yErzJlmtvwD
nOpyhEvNUXpWTAOfDmUiX43n1ezByZCd3vGM6UETEidugvr4yGvV7+yhCm9XeTJ3vsBAcJKy9MbU
fYnbVbsUZxdzSCTTmV+IuMv+C4OpZZeNi++j9ZuozeM6wXMxWfbpM/2Pxq46IN0zP2MyiXOfbuD4
jHixRiBw8rIUJ1cVgQ4GXET16dD0zLM6iqQdTPgprlH08ol4/oXtfhAuT7pRXUbt2P6mY/DZvFGb
898xrX1UmWGJ30aKsiymrZmZr920+ed2etIV8NP5U/rTNpVyY2rLdcNmWmHJPlnfEC4L+alJtFlf
JjdQD8ket29tt6RbPjVe97xRpMeLTZH5Pgxa8SLHLfEm2IWtnisxypqYzUN3RWfmIaK5D2AeQ/r4
ux4wMSkwXGcPj4XwuM55tuxUSACJ5oKcbZguIbjTeQE/ZGiZCF7NyfG01PVpr5sixC5aFyJih7ei
uVi6xwGcua1cGJXsq7vbGlwzPgYGRWyYz8Np00rhd8nMP2vZV/7mdp/j1gnde58TcxQsxo7bn8Fx
UUZPwxJuT54C4r+vN3YQ7urWEhKa0QvMJZG3y9sc2A7YBZcmRBajr0CFmZJ1oc41YUaf/fD5hE33
cjPi8YDWOo78qzArWRDnvjX8EZ2E4p5exLhFKh1rcjfAIaOAMIVr8kbCk+5mg0NckbYRezq6Cfnp
sB37TNrQccpnx7GjLvcw5AT7RFy5d26HCLBd5ri/YoXeddAgaI4KVh7drGAi39scgr1Zr1JtI+NX
thzRRxJ1yX5JVvCgYtBbJ3PgUK3/zK2JIBQcZs+iE2kiyzGN8NDMbTq2KQ+AO3k3OPj/TdNmv1pm
mv5zav3jHflaOxfzHPNPjZoYjOemA12/jmJz3jQIr5+rRS4tDNQ+JVOxW8djGWuq43+hP1PgRtxf
ZK7ajBF4JOmac4+0x6kOpiJTWH/17+dMK3UdkV28CzSXstgF69zKjyZ7qaNteV/6rNf5yZPWlQPz
nsR7BEKnotIDGQbT2iRVmMjkkyTvhQPcHNq99PHAbcd1P1dJ1jp9AbVwfvGVk364wkm7h1TYzXv1
lZL0Nz7NW8V28rrkVBUVPN9QW0UA4GntfYIg60vLzsZaHmuDZLSXHMqLZ3fsxjnS21FkDbPvPUso
9atytVDVNkfeF2puJspauuPHemyRyu3NtuWxJQE0rEBXGX2yIwi+DKClbT6TEPy7T0jMIL+GS4AF
6m0GjmgFPxRz4wfFFofqnrxFuxUilNs/vnvn77Zl45z39AP/8LtkuBmnzg65u4QGLkKJ9uYbBYdw
ybpBdJXu90xU3XhMaTEk6/BnCuy8VjOOJ9Rfe+4vk46C3+Ft8MlXy/hwZRiQAqJ4mB7GlFm7PNPG
r8tj3rcfrZziXzF84L/aa6dfInNwBKxrZ/Fy14a+qSgudFXdKgHDVokhy1NP4lJFROA6lT14AO+Z
qS6fo/78NOzrIgvdndFnvtvk5DCH43uokqnH8aS5Ods2e/QuGXa8Ip3tFtK+xslW8NrkdBH9uIMb
rinlq8akY8yn0Dam2rihn2+n8hsGWPVSpGybyaqGyrCXGKDnTZnk5pIQHd8WUoRM2fbSqrvTN9sb
OpaxKcNF21e1UuGqdJw2+9gCCp8VYxZfV4uBQ1bI3YEK8snHE3zse9gVMU4IS6FrFRzFDEQyVgtZ
PjrPNpRkeWSGhlENg2I+52aM28Lq0L7I7Sb3kvS+hi+1yxRQwdomZbKotOyGHdOdGAPGC1iCLy6h
u5o/HjU9rsQpxf2OTVhfjgZyBGJuxRPnqBvQjy6cmssWjnyCI761Uz6ptnnbphhMnWd3/Jg8Y+iV
jvjoC4nJ45zrbRpfrWqVKvH07r5BtbttActt/9Y7g1EphmGJirlv0zczKZVclVX1z2xyhofDWfT2
JOKwuW+jZo1p773jWxcd2i86lBUGakmPZ8leEenbum26+96qJLukNQbNRQRz5DDZ6eYBrOXQeQR1
+6BCNOK5v9jlKHZ3bR5RIfVLMcR+PZc9heaBaVjhOJAsgS7lSuZLsZwITgq1zM0Ndcsmlx0CcE0g
1H2Cyu3FLSREWfFtxahJVRG8E/0YnVhX9sLRb/TT057vAXmW+dH0PgvfrJz/C+qUFeHen+wzb9w2
z1HkNMdDe+6M+r6MxK8UHyYnX3ZA6OIWy/tMYHXH3U1k9o/5TEHQ09YQfNapYfuwy+nU+SlTVRcb
2MR5ESzPvbuGHU8XVu5H3cTOt1C49S9yA9aUvqcHqz5txqIu8GufsyE8uQ9LICZiKL0megzoSfci
CM/xm11E/c9wA585Q3T/KWSPNMjB/actNxiteoVwPedHZxw8zvuMEbBARm27yiEdDX4vmIyfy3pM
h0Juzk2g1/vAT/2c4XG0xzyI5bGzRViF2ra0euccxXm8zbjzTJlI2pIV8m0t0yCFTGQ05nyYbjlg
RpxolDkrT2ovjyViFnCX5gweok05XrFvKwjRHO7ja0KKFhu3RpPthY2Y/K8z2YgmqZbmI9nnQ1zO
KHP2Erxor+8dsYz+i4N4dLiIGLCXct0mTxhjHz4Qjmw/vA0PQxpff5KgBcyJ5Cuoc7944eCx2hW7
VMp59zgbiToVfedp2u/BzON3SZpGq3yyY/M3VanFTNzTLb9WJE1YOtCl/H3pH+ldy0STXraoAUEz
Xhtcs7AZmqszQC5cl3mc9xfNNmmS++MBCAjvsTMnL3SyFZtDKi3oZruW+Y07+oLuqz7uak9vij7E
9752JmnsFeyaRnaVzdGXCd415lPLQjAnZ5DAtrcH/QubTgvO9cOxeBQJEsUHDjyxbyCBmT2OXMTx
MV9bvfqVbEKlL9O8ESp+bunc5yAImXsXh0P0nTuVh5OQiJ6nbzjEmQfxFjkUeJoS1tKX83HuFw1C
eTj6zB0QqzbXsHzg9KIzHS6COs2Kw41bVfhdQ/+YMSwPeT1mmO5NINPffU5rXZrFJ3liMhtRXjx6
/FcJr3+Q3Zq92cnhOCN5A33cR3tb4ApN9+uEwqGrGZEtVI04fe+u85bT0tVF9a9AZpjSBmbYbOkm
TvOQ4L7zXTcNKmYvXZgTUJdkQ9XFh55p65FcoHNzMeDu9711CpiF6J3l3G4vsC/obbltfvgxKmEw
t1FB+oxBI4276x3LE/zFJK6Qhp58SJOo7p8dea7iK1tmyrlDbELJ92y4Q/zP3vkjazcFJyaxXHiM
VNvp7zwRq58vkcY4o6NzAJuv/aMj6T7eIfwCGXRV28wJ133S7ulFHDUklxMFX7KlbvzKmNHhT/dx
62INLSYadJdt1OebwO58OQBg5DvHsJF9XmeHfz4Po9fJt4Oa/14LX55v2AfykWOJlcoKhnf6HS7B
Ki+8LCI6iSiog0+rZqPvR288rZ5rZN3b9fCbtUp3uvu7aZSUxNlilZKHSxj/NFOgsZGWHLq7Ccf1
4M495tF9C5Ev2PI8ZbhWaxovXMr4xpxcg9p+dlspTwIDd3ij3HpLE11HgCsvVyOEztM5gzzkIS2r
JnrJ8N8e5NsylGP7FN37MOrJx5AgSGFjKdvN62w0X6hRqa/BS7toeuvWxpGF3QPVPRJ9lgWXmcSF
7NXu8e5cdDztc4WLopwem5QouzzwoVDvIju6O1Rz0OpiGsNjemraga3X24d0PI6ZjeKvB1b15sXj
CRP0MpB50ZuNVsIzKqSPi+qqsGUwppkkZ+m5N/P5ZzwldWun7NwtqV+/H+BOrB7tBi4sGLY0ydW2
LHtZ92L5ve3QfhXcWP/TIhBqKvLUhqzc43Nk31g3w8sexae8F862FcBBe6Hc5jMD9cKd1n+i3rzX
cVoXWbwsv4djW+650aIPontDJkoyOH9adu6cF+8IGXZXNgA4Mekvolrn9+SIvve4dGA9NszfxJ62
OY+IygO5cXGVYT+N13YRw7unTRhf3HnQQAWN+ZmEJsuoVUO9/TcEXv8Su6Sko96Y4i0PlbLOw5a1
6VSgywEL7ZYF4xq9R9lfu2moCrbJ2zuhooxEQwNwVdci+aOCUIQXqn8WfpmSc/YvDd2aKWUneqwX
3T7Oo72N/TuywewV0jx4BO8C1wsn+cVHinoB30jH3Gmb/U/o426+Io3gvgk7XS3p3O2XY5y0uQRt
5ttPncQ3qImwCKlg/MfKjRos2Vgfi8qUqQQiJ+miX93YAAOk2+16EeKsf0Njz7/S7vyE0Dwbyz4h
KCLflmykePqs1+WrM6Iwc5SfVIvQgKMrueNbaQ+9X8k3Dpci1q7URMRSo/KGzFS35NHJppzbdRlo
JBkttLG7y7ENGRYInNg+7/Wx3q8tG74MTVn/kwZBvqB0dRnB4iW6W3gmA6axLUCbOYs+vQxD2/zD
rSsG6maa+xHgp+QxnqXnn0mwrVAc9dz+TRq+lCiyjf7MvmmSI5/rG8i3bXzpIpMMF5K0luBDnen4
95hND9jsapDpRDfnd5xzBeOBvQFAkec6T73MluzjRAEUvHTBuH80dtlGkEZpnLt62IYOYc6SHVwr
qFdyGzlHUkrlcPpT7cMXLqiJr0Ftk/qi3KRdnpUzHDF0XxP9bdLJ/Q9JrFhztvFd98tJV8T6TtAe
3ds5uKxOynRP/xKHyMmpTddX42jW5hodCczrQhP2hKSqf0Bj5eF3IlBzhHxXDjyGWSsd9dP8hUeQ
AXCWpvcurnbXo2jjTi3VQfOrSpaSJv1Xz822o8XxKTYO979357HHBKSpANnKALZkfzoXozz+OZUh
H6dAi2vbpUS1M7Xohh59jNZL40XiKBAIjdlYDEhA+rJOPDIVhszQwi825lXFNdPfkCA7u2zZGTJr
M3PMt6XqdS1t089O4XXe/D0eENHkRxtu+Iso26X5vokacUMWgI4GGF1kNDchxSB1mmTNF7T+iMGO
uG8fxOJlJjfzHP119D6uL6ez09yFFpdIpCjkAPXYkv4hGkxPxRouRpM+JpDPHCmi1fIc9eDk9dnN
28Ng7elfbpMB4JfLUxQfIO45VTesK31SvfLMJATPidmqCtoB5UemuwzJUbi1NI4OQMotYwnFS4e6
iEH6VFAZMwGoy0M8NTa+S9j506WOFnHeD6IPm6rlzUSX3YTpDukTjU0ej1303Jhu+Dw3ZvnOQFMz
cDvu+EXUXnRPrdFumdlNMYna8QbVb4Nzv0grZM6m9dRVdbuMX05o3N+dObOXcA7mgz5maf9pWkoA
ZxjYqRAbhD5At939u+QM6L2Qt33q3HP/6zptv+cG8VyQS5XJx27q9L0CaMSBBa7r1pl6hDTLwf/L
0C4RHga+/Dolsu/KRXlQb/0qBi/vY+EmhZdq82NopLmn3ttHAj5duM2wEUPJ7fRZWJf/gzo5WKl2
vLQc0uHEhvlo+OCT2kXOFnvTEeXQH2dW6TRcHvxuON5DXOKjYqrryVTtcQ4PBmZuesBxdAhx5Ha2
iKVG1b364uj3x524xH/tiIwyZysfb1ofAiwg3Nhb3k9/ii8rWz6oCXycNS8jHfXN6KrtGE0ctSZA
Jn095NpmNOO+aedvUdrJv9yHCEB6MTSvbuo21a3U2zLdgrT+myIJvKRpDdHaedGAWkTVy3uNCwZk
LI1xeo2yOhrKXo7cBVRyTAr9BgERh2YIKWjmpEaYcDk2YhvYjkWMIY7Ljmb/KbOG+gJaPawFbse2
rZB4QBs7066HL33njT9CCUJRHKEng/97rg1PySQkrJa/zfNZto3fQKKhr6zgfvRwXXmfSE51FMkc
tGkc4e95jKtoadq5HGIVwi8EHUODsbhgXxVjxPiis8097mvAIkhSwlOVOrsvK3R5X+lGdMPbUPfs
M3W8XHoHyVsknAgChBBSN7zTba17vgjcLh/Iopl0Edk+BF90UCk8rYJRqaT+Ce9qsZ1j2o4OB8mC
HH3wvtgZ3Lse0T2z/4ljTaF97HJy3Q3jVg6J1v+Zvhc1LzolEBSYH7nuxvDzO06mxi+hiKOmQEkY
uMXg1smvKDKYMRiI69IIxbL91GfNJSGI/GkIj+UPn6rz153Pea4UQ6h7F4xJAnWGhBJ2qhY0oUnn
LxsKw25afyOxZmJHQO4/k+tuv64cp6loa2d/POnFTeWNnfsbX/Pj6cRvq7kejpt+OVg2CXN/GLbl
Lt4s3Wwkde8XHJRuYGkXt8IikDvGWBoVKUiWqicahQmbJgaEOnm30Qlso/09yO7CuZ7r13UIRXt/
IuiIiyTcD4lrVRJsxAe2kX9pndmlAGykiZbK4qsLaz5k7vWMYzi+xRvWF4tdkCp6r14nnlDU+VFe
u8kBXbBk2X4Na2Pqu8NfUDzpjgDqaE5pSPou7YJ7hiBW2TZOe1RwVx4Oi+zAfxc7dMELvqEIRDx/
br3SXS3gKmDsluQiMu5MLz6a5nvTtqnz0zJAiesEKDYUPKHT7hG9No/HPQUy2ks0quB5BulRUhI6
iyI7xJsquWwJmGdxHFF83B34/cgi7n1LyUYlJ3imZ8rJFEv3V4ao9W8XaX/gJdRrdPUYQpLb36Q2
dyfH8Q0utduKxalT/qYS3NQIbdwvrYgPBMqsQHV56MCtmGSVH12NtuwZ21zRXIJjNN/7Xi9tcbRd
HFxCZjNoGjKJt+u2LYYrIEt67351qNfXvsVx94kMu9m5MH8lJMtCZyVXeixQzA4Qz71jh8VxSnXs
y2OgN0Idxpp7IE17Pl7HUf/tQxxv17TVdUgH0vaWC8cJl6fY8OUVUrX7Zy1Rc4ILRUuQZ8tNZu9A
646XqLad+GSHQGdlvAXhdompEck/P5mTd1Zia3MxcJjJQ5el6++Acw3+IX0QuTkmHCt3AWzxyZMC
tYpdRlnQPC3P3ux2j523hpfe2Y/nbG48zAUoCS8TSQbfkEgSc28HVhoQBaZr8LwhfTiYm4Pg85yE
VhSLwrv0gRDW8Gu0qOyTDNXZl3D9kszGPRrfWAIM5KNA/rGDLTcu/FhaO3dbpoBVYjP5bpVAOTLT
hN37uQltv8luivs7yzt+YSW0x8gtRhBzdXp/fmIfCKmL2tmQuOlEOkXZZlOXoh6LuETleYg8PHRI
r2sjBuMkWFk3d0KsOVAmhhImKas1KBpWqAWmqOIfDpHZeU3YOTrLLrPLH1SxaIEbsG0NtRHay8Eu
duW1Tf2AHa6eqz0w7bdzjXnWbmzml/MUzO2Qqjf5uGi0W+i9bX8YB9g3j6nDCF3rn4NckyeIavMZ
Kcr5HztRCXsGwNwgNIhccS9pejk97W2I7mU89rDa2qh732YPGOagEpYuotszn2F2vqCT2f6YHeUk
g0GXvAbxLSh7bLAou2H68+MmTPqwNlP2dYIyfiEZZvi7ZhvT1Ip1ykOn+ui19ff907R424c7BxlN
R7YfnxQvDqB/jobvnaKptzraTK7nJfwrLScV2RZeb72I5KNU1qXvYg2vDDPXPCvpQiVSS2SUkCq7
WBnbP94G8D7vN3G+juSHTpl+zm6grxmgvHwRu4VKQ1PdgOOq3WJ16c04X62XjH9nMwT3uo7i+3Vz
x2+rt3qPIlwdaNSQkSga56bMJqi+aPWfEVBuFXP08Rnp6X/NuAs+D17M2OFM5AwenQXOTChZZG3v
hib7xf4dFh/djX+a1dVNZv0JHVz87Xagr70PpecYXvZhw/ZuDIS+pmP6JGYAcD88wxwrXwjmSA0/
EPJmL3C/lywbPo9D6kNvUmuLKQsv3X6ujwKvh9HdfqJQ+Cu3AynCeD5OSBRzfkrsaBCbp3Vep6/1
gnFm0c4ocY5v7ewwXuH2uRU6nfepRCkXf0tvGVhVlKxBMTJrPkdNnKARn/XyXxxbP7703pA823VQ
98carwLod1Eo4dMJ8Ui7v7C3ztMNZoDaOx239WKnfdqqputPzGxmLynitI8+tG+dz5YF0PclZSmk
mcTyaXJG8d+BXpzWCheHX7EM3e8bA8VPZ3HCr6MjvU+w2dOruw7yQQnnWEu36YOLoFY8edMuqwwg
+hFWny55O335b0JmidBmMk2ehnNcbSiH4N/97OXU0U1ptOsKnHX46fVoo/Ih87qHAb74mqKRhjDD
bf09Hs/0l6bqP/jQpf8yieIoefHgSRRa/g3Mmj5HXVBKmGdcK8dvwtN08alSj0BlrK1LYec3v9bu
r4jNk4o2APJ2V+B1mfV/OEuIVNT2frWtS/gt5azc9cfeQmfsAJlt/yao269eEvCrnCXxf7fZbenC
RAK9X3Q+cOcOsIf+uCJ1z1rvArmWvGfCyidaZCJ8ubuSV68Ph+8U5wTqrvYfXAfTT0QQZz2RSde6
V3Okw6M7osxGOOSM0CueNL+D0Gk+m5i9nKHtnJdk7M0X2y2+yYNV+Zd99tufzl4HP9pjUYaFi+W8
p1lzdlZHwvoN7wD5w2Dng2jYC9u/S1MH/H5Rt0Ajavd/AgjoLywkzahVzphnzkwDv6eDIH9FAU6I
AD22yO49GTpgkRkLTFwjmNacqWBtYD84b2JiP2YeZVsdkwqeEVPOjxp55KOPgCPXyWg/GXzDmgJ5
nueU0TEihEwbrrqBObICKpxes7k/YfRBEL/VYm0/95DeSEtdxwA3i0n83M563Ni3QkKkrTP912yr
KFekcWke6yhjaIhaUim8rjkVisEwes5oI19mR7OWFLP/9QdeBQViEKb22zRm7PRnbHixOBbfNrEe
kIWu+y/XGojwfLN+o+7oRLzwc6Dd1n9gBAMespnjbH8nqQ43B1hz34NGrTFacdbYf9Q7Cvi7XolD
/lmaeew+cXUFwVM/nNJlykvrpWJYsVGRbk7/FfljNKBI6UdPVohLSF5W6zBbJqgx9rAfsvMimsLY
sY8m3tHR+w/sePTnPQOGRr13i+Jk0cdM6UE5CCd09IyYjky/LOoc9DcnbhDZFdD2rb20iaqTV03o
uf8sJIroKopEes8ijP0PT+xWFs0pt+auYQCYXkdJp3BBDGSMe2kWT6b2ZXLi/3F0Jstx40oU/SJG
cB62VaxRsyzZkjcMS25zJgESBAh+/Tv11h1uSVUkkJn33JsyEceZ5qIpT3PCgK7epVILjQMvE7b+
ISUwruayU1v6OaA3xPRFaO8YGgJhLSaFCEx5PgUTEEeNaW5jcehokRoOcLEp1ILaColJ2IGccO+7
EWiRRXMoMDSzo9v4swDpRkuS+xWybi3zwMSV9zggLKVnv59VwSeJdiO/OdN8Zqdmk55WF79gQ8ev
ft60c4I8q9WySzXobkC9XixsyXLTObUzm8dokd1jktamfFuchHs4XUiZfISCmRZGGHPgtuwCxTHw
HnvdMlw0xroEDYQy+xpCCGR0sKsx+7D0C+LOOzjMQw3k195XYaKKnL+7nl1EMz9dP/guKqj72Kx/
Fvy17pudOBh/z4nbr7QDrMqmzSnnsnc/ycP2CZrZKFTbl3hR3vQoEHD9C87p0T8RmDEBxocTWgzP
QCvwQa1dXz/GAgkPBnJ2g0OIUpOcurEY1L84HtoZYQbg+AcmhmL4NQaLh+xsfJ+BSLBKylNdC69+
XHtMr8zJWSnj72t8R8VpW+MVUY2ejJsicB1FndsDm+ZlSrrRnQuoUWzYO9KgPjp+UAcflaoT5wGB
0/L1TrMz28cCRSt9w8iCn8AdqpF4223MmucOUjgBexyC4ox5Mil2hMnb7dJb/HhPc1bPBeJ+EtBO
bA4/tNrxaaXl2UkXuwI8ubNSfq4DAYTMpHGMmie2d3AAb6kLQjHEImLmw8ayaXpyKs3oY1c6si2z
vUKniKITf2GWnD03aSGTcSIv3QXr+oJanExI57vYjGVJkBMdc/Thduni/QmbuMAUYhQelQNOYlEg
cWJ+ukUFFVO2nMaSoucg+BV9L+/UHKpTYNmpGVw4y1Oq6qWemA0NvgiC38J1eEaSuXV8hw3QCb32
zsGrJTVZWQX1Kr6aaL0vNJPaHSebM+YF32eyQPvdhh/7wBkE/AUj+ML72bhjIJ8jCKHmqfBSdHDZ
qW76tyRRNFypM5MJd1IFqg0PFDbl1VMEuZ8QJ5TzB8ikmP5Ncozmy+AzoD1A9VYFD21p5WlJFtPf
k6zgZEzXm0yclVwHfecMRVHkXgIAus9MGIS/cZmGzYHYfGOeG/gl5zgzAcTDOmC73tkkZSSG+xjF
uhpowpn+lXI7OKUvYp5Sn5Sd3G0r4+de0/HwH1Mm3OUvakQlB/RuZw3ca5TJejFHrhMfwWCqk9q5
Y7GtTjkGWP2AkN2Sqs51EQ/w7BQ5q+no5YZlugtDnQlE1lk1YS6T0LGK6Yiy3g9nRW5AVaIJ/xFv
+EKAbb1APzitHZJT1KEBvZu1Z0MbRgb++00OhiNYJ3xedwYsSN8wZNvsWQoo5Sfu4sZcytELIo45
XKwjSXRRg5khE6o5WD6UxZ6LiNzaH6MckRP8YAybu7EQLlxwULpM/A8pU2D5pJKmaX4Lryl5V+nt
/a3LxwRrbHGk4Ol9dVwabxTiMmAr6qdTx0dixc9YMZ//dPGq+JahLO/985hGcxe/+0WAn3lXsYwh
zr16SWs6qFJ26XUQ5fBPc5Rke6fTTXaMSqUxLMPiu9upWIPW3BNJjvV1o4PSz4kdubdrcmheEqM9
GqCg7de96Yjx4c2YA3/+Gkla93AnRogK8bEe2RnytGTj1PZ7JqBOc59ErRN+JtvI7k+WGi3DcRAR
Cxx2grO4crGnY7m7yDjMivs+iT1mEB0r9MKrg9e6OwQcmJy0cIzZnWXgP15AFRYEa+kP44P0Rdte
E65YxBuDuDHuwAZMxsO0Ge8YD0xiz12wslkRP0wwlb8Cpy3HMzPJzPHP2rMi8N4nNsLb7yoJxurX
0JLcFcCfNmusduiM2wy9xK6qYafnNoYGahRM0MpGhuoQaeYJPm2jmdV1DjIGUwfD9iZxPygPgw2Z
SG0y72cyUeuXIUWYHnZduo5AxkiA3c46U539mQgJnEuG8U5VV4QFkpF9DKcmNP6BgP440E9ptAzb
BUe1GL7wQyBw8FcEzosQTDnvvRR4usqFU9Kf9WZdileM2ooFA4YpRbHDGwzQPPrswr7j+QpaJKKt
jErMoYWzniYq1r/RFkt1DVVB+ISj4wWFJJGZ+LG5VTZ9VA4YQci51mbiigCkHEaQCGLjhNsjLOhr
Wj6nKq9Sg7xJrSPj/VqmbXuiORfYHrqo7747gsOq55iQi/4flKSs/gXmtsOTVfLEkUO0A69ZSrTa
lRi1ZIRnE89gkDt+2UeMX2td/sTT0DWXBSx1fIrhD6qXzsNnddyaMBkuxjaKGmgj8am7BDW11LpL
cBFi6Uy3yEUyBq37owfFpUS0nqLm0WYWvT52QjkNXnGVWX2qItcrx7zRaANnbJuI8MVtS9udu7Tx
cJD95P1nh65rX8Dyo1nDpPLuXXv4rWvjMxilNMf++zEuWVp8Q6Uvxtl1CwR1LqHAkjSPC5GIL3dt
i82ebVkmy89oIL9i2FU+QU67kpQSMl3QcBjcp7psI6J7o5T+avXXOMllX2p9FEit8rOfGK7jhnS9
9ReIhR4wV3D/eG8BSA03kxPW45QPIbjZo/BtisplPbc8uYSBQb+EwjjMjry2OHL7c7BqhuWoU6l0
kBS1Qu08dn5zA8WQRAMEdHf1L56/Ts2poGBazmNCed9QAjat87kx2oBkrWs3+xUuI4ENe8aRhVp3
SxI23V9K+hJQl7hZupQI/bW4t4FKJKkcDFdfkXyWYN/AalNxoZkOzyXAlf1ZwnyRUeFwXedj6sTh
N/eLdE8GTxnRqkXNAFtXBADUu0BGhTzWWe3LR2yWTn1IlRXh3yJxEz3vQ7cPzbEhrauhJoFXXvkF
y3j6w7CKJcEhSVfN3nNCJkA7nHZ4b23U+XDdZe2QH7CkKBiOqxVBcvOgBUuni2GObuVyKd6dRK9A
9tFSN/1RTSqp/qmC4wxCtFw784bdOrUnznhyzGl41pKAcQpE7+YZw8gIHEhL4nsiGL7sNhTGzUWn
qSWWSfOCxIO2yRs596a5B67Bxd3oGw8wJUvdn+txcWFO2K1BOoOa28C+hSrD6I80EYs7bMS0UE7S
2GaliMS39ZsskWk6yQjf2VllazcqnmThrD+IlECxOwo7M4ixkcZVdBqoeqqcLaq+Z4+OgSg+tWlJ
g8tXbaJTHy0x9CTgkh/gI5vXAiB+tCXGOlP4XXTP577Zx2WtAnEMldbZFx5UTqzcTZViF0pZ+/ZN
sO32E/or/BSht3KLCWCi+r5ZIoZ/B7BSkhgif/GqO88fHAxfPOfNBC+imDnlLCrqtntVTf78i/Jz
lr98g/2aHcFcVea+cx0MnxRiyZTbBbN4d+F5H+Y0t1RVuGh1wgXq0EJplb65Ld6K9CSddimhRYtm
YxFVN5ARnopsnY+yna364Qe9MgaY1FRDiNggoDUvbQVbNJ9nXGGNIqZoW8YnL+HNHhjrzxuPsJgI
XfgBc+9Uzxvtsv3dQqQ4fyKS5davtmRB42XkYK03yFLXy/7wsY72ZKcY/gmz5NqUudsLtYLXyZQW
2mXhwfZNXhnWJoo1Hfq8qUkGE474VdVOsIuUouHnOZTakTsyL0InQ22Eyub25sKN5f1GZPE8HRgv
JuMAzzDrOMjDaEWpPoeU4s07uxRGSHLohmj9m23lZL8ZAbjqG6Eu9l8XHKvJv2ppjf+fu8pZtztE
0LDzHzrIaTMfCnfQw0m69cz7PZtMJymXVGlUlHvrSILEPgHyxM3SuaruTh3zfWIYfDzsZ9T1Ojyt
uhzSl7HUnr4j0lSq13YQafQ4SacYXick1eZDjqBcx8psmXh0Ud/iXeCEDTt3aO3rPxHD/uISgUtz
j3CLerlmaXa9d6uQVYwekk/4vjHvj19dS81K2kkw3P4PaNr3q7ZpMN2QScuCrokrBIFzDHTY3xWl
u3W/oqiLslc8bPj16ZNbf8g9wYl8zoom9s6SiVZ4SEZOoDvFcyFPhD0FkD3CJTQ4rdhHkdsVj/mV
5A7X3EIFNnqQiBiGlUPJyjB4hsPZwnPsEfFU86EEy6JOU5rBySBzmw3nTmST+qp5wOI4xzSQ9Bdk
KOlv5E6HTHKWcqudQ49YEynuXOgxmbOtowL3GqPUmb7Ih+m7ZW8wS5LGb6WzhnfCeMPq5Bu61f9b
tRX7MXxvg+8S9+8WNXYHnRk4/5mAckSwSzIu1hPYpKkfI4nVhrXWW1Ady24uo7MKGVVVxE7QW1zn
dcPUhS99XG44aozx+oFvzbV0xV4vQABMKf0LzushPA6b0yuKj37D9D/iWEsfqMEG71njkrPTAfu9
iz+Ak3V5UI2Mh2Ml1yUSkCOZG/+hVK/IEcP1S0s29/GwR9JmUSY96LI4nzQQ0coTDay07sMQlH3O
QS1L0rprjBu6uc/Wqh5ozodWBZ8Os6nwRbYcWJdqRdK4G2B/MQVyZ2mSSVrPy+chTitmh005NNcF
ZbQho2jjMGPzmmSmTTyMrI4b/zB70VVsp9NMxNX8NgGM3M63MUjin72lff+PoIRUvC/x0GHeKvw1
wW43IJn+xEDjklwSw87+1GMWTEdZD9n4CSJg6Z4p7t362whXixdAR4dCDksirzG0ha9fHEtyMbqZ
V205eGXXv6T9ckNWPOlR/k/pgkNSx51xkl02ykLG99XYAdNPJRjHcVONXk6WWJf6EBJyEZHJMMFb
3Ldlgus3C9e1/zGGocieRLuhNhq18LealOrNy1nitpgPU/HxCmqfiLP31DfMma4ds/D2EPHZZ9m+
XcssPJVJOn3ON/M/ns7Mgo7owDN/0kWR3nhlzIfARC9Higv1NEsD7xOB8+93kYY1s3h6PEHN76Mz
ND830ggMFRuwbEthH0NwwqkVGAdhI4Tz2ZFlqt6QotTwjkaMHrobl7kyD5AHZrv9YEamo8lwmviD
YoJde9lgpyevmso2Odhs9Bg6FypgNQj4Kh4WPbgBHnbpK/vIvTkiQjkKPwd45djOukJcr0J6gqaN
5h5eOAAbaBhs1Y9FFkpnjwFUTX9WO2/iDKc91vuyjgk8SCl3IIvq0hAAyq6ZJYrS3cosHmFFZuk6
PYRV0GXvqxgzKN5QpG644/iqJP2HTzbPjtnYGuF9SSW/coqrNK/xvKXv24CzHmtlXXCsHWqvYXPS
FI0K+/goEwdDWVR6w5aPbtGl4WPp+VQelzaU7GqO5ehb8Qxzs1TRK41VwK5qtrAm4VuTuYG5rFNH
4LTh853xAtssYdDU1MGRUDzXf+n6oVYvkWXi/a7ISvA+3BTR81gQTNLd4R0mv1W7ekyLXVxFRUyU
QiLSR7Ootr+29TxiCS3rkC0up8qGhuWJU0DSfgOSayvI2vG2oRQt3G96Wvto6Br1e8wWwYdRed7V
pJlTP+GAE7SC00gpkw+YQIaTowWC8A4YEVNfHpcVwj9KXUUuQQ91UWHqaKeEthUbQTFtBxRfxqcp
zD59mFPH4XQgw0lnTwx1+/rMaYMCxcDP8dPPUVD1fthJ+owN+fTg/DEeMhLD9euF74tjKZd32NZB
uYhfZK6MBJS4/Mq0Xs1FYzYN84Z7Sjb7uhwYaCYsXfJfuwIySe2ToSm3T0X0BUFw7IQa4ROAvAse
rSAcFn3IJEwpIGDVeP6BcCAoud7V6fy8oUIx7wdSyUDOnIWcy8SWwOUkUXT12a+V6quHW8zNdOim
zUIuzbRhw1PLUMCtL8utLqspJDABDvmi1QiTBKsZL2l5jY2m93sUJsOeAGEfqeUfnTDuyD0qz420
GuKmW39MxiMC7MgGdm+4o+u37n/bLDMZsLpvqnzn6Idru7AgaBn5RLcNzSHHn1vYl05Ubv9KoEsa
m0uyBaHorrhMVPOIIac5jjTf7X8M0JkwIVMB3Slsp4SH+N7y5pl4oX0VynyvGMK4L8vNvDKXSJOT
O47136qEP91ta7QECWNXd3b63cbxFRydJdt+hbwUfwtNRBMbg4gT29FSBndtuE7mH+W991yGQ42A
uVSZl0cL9iQMT9J/WmdmVMfOKar24qT+cOw7WwU4M9f5RXs3jANQWSe/PWaqI8kihggZSCFASoNB
ufkxkTA4PFbcwu2XxsfpenTlWaUZOvlzYN45Z5M02LnxGNufk7ZUGDtaJa87jozmbhiqv2yPs8CP
iENxm/Tem7yZxifUt44AlYJtzfh/oGcrCazkr3jK4azB5I8zVzxRGEk5Jy9cPO5X11UQ35h8gquJ
kmo8QTfTmGuiwHye0ZGOdr+0Po73Cs9XwbCnRkoPerv5ORrd8J/2BzLvE7CoN0CdALCB2FP/Y+5T
1mp0I5zZOVqEbK9NOgQeaedZ7x+GeW6W+xpyUb5ErEALfgHcqvBX2YeL/1SkDDPuHHaaTnc1kAGp
MF3c+9MvRphhdCEPq7uKWa7M2+Mhy2BtiHU9ZUVFcC5/rNNemq4oFBBqOcbBF2TeMLn7qSEI7gKD
kzTHKtjwasWemzmPc91ppt29pePZIfGm28+qjXrzADhECIT5fzo8udrVcwgaSsJEp7LtmvVOrD4d
bstUUS4y1GSqMlT8DPbdeAuIG/laGuQEaQ5NQcuSJ5B35aV1mbVu1A6qrgeGsFmfrAe+uDXrsURA
SSDnjV2ftfso3FpwL+LXmJCC5RaD/hUwMA2hzVLm9147O+EdZVTs3pWwd8udg/0phAttx3b5FUaR
dK5uBpXP+D1afai3bNbT2WeIH/1xMkn8GwsTInNRbYvLVGRj+wRkug5UXEHSHrxoomCgrjGcKqnZ
YjJdCI1pYdzjjHOq9vg/09UAJDf9GopD2g1rfOyYUoc/fEIPMQ02GFpFDhei/tA0ryZP6cIxkDbG
/lidpmGC6puAcKUSNPLRl2Ybb6aM+JnV41ofur4szWFGcmyeTWGyIHe50atH29mb+cA0v2v8OY8l
KCIOPA/c+RB3kX2VDUz1feAQwHW3ckQiarWTf+3wLlEiU3QwKt8SLFIvDOlwb5LQ5AYn6eOUBjRn
Yv48BW1x6TjysCItUPFP3D31vEs5yNLzDXcJd8RLCI8nIcUoFi5xjKEpqY16ApZtg29DnkSJUzRk
vY8DyWonTFxazkDGRKNVkmDisAMmmYgEVEPETExQ9bKQZG4maw5s62UhQenS7nMympAQ2n0zuUqT
XOE4GfX16P3jPO2AkSSmuX64ljXwanjCOFYtucc0bDvMqy1Dxpp+/5Wu1hfzfk3l+EmGJ8bhOln6
9LbbUDkZDykTDNxhGFsFIKOo9JWlix1feuETlXLaoiGJSW4fK2c8b6vb2RdCO3BP0VvP9t1WIMUk
0QxNaJ/GsQ3+ySAY/8MD6kanLErLx6CgxDw09UJV5Q70KLTKtITg4DMblXGB1eojAlvVx5Ji65KU
NYnRqnA6Aie2OuB3I0XhNrPuY9UeC4TfVzD4BrMWruF7IgNH3OIw2t6RvyN4xdo1/PE8v63PDV9O
f+ymKWKmQCKj3SUUKc6V//l6bJxkq3+IaP2/hYty7Fq4LIDNiThA8qVp5cVlrhQjVpjqO+hi/ZZw
wn07fpja+1qqZHpUoyvf+Yvm8LPs23n5iipGQAy1VTucvVpP46XqJpRROYqyOKAfk4dSZjM+BM9i
fkcVGduDIF0C5Lyq++XFB2G3Z4fRNNElXteW9zxawxfrj7v4uE118bowCgxyEVJdH3pAKM1TgNWS
cUFUpTnxp6DUJRtFoFem2XWHP7ZVUbnn4aYqqmkN5cFn/UL71Q4dIVIMtoq5wxA9RH7j5y6qMlB6
BkeJw0x2Oj4TRVwSuJE2lIW4BwQvkj2wWWwUe5QY2eerZkb+26lDsV58SUTIs+uWhb2lQrFQFXRb
dAkhDdKjwNwkAOuucWcUuF2Gz645LG3tQJwRAxc9liiM/zGvc6K/C0mmH9Ps1c0PdGDIjwS5+RF9
kKDYdDP+Ba2MW76UrnXOTDnTv4yeumvmkNCFCyOsBMb1JHkp6cWbYzwbwljwe3pkLRMH3BMYwPLo
fTcRW0cwC+ZpuFn8GU8BrlbGgIWsCRtoNxR27lXh7zUqv3zHKzqdCobelhKrJU6DUELhPhbk5DSX
MYsAioug3KKrzHj90eG99Kl09TDu1Yq+cmViqDsqKkEsnx49sEbBRZNj61SC8AFrHn1oTL0fifzy
wKTS5IehHRPHiQfmn0N46i15YLT0qLCo7jFri744VXPqXnrRyfCekSV+yrm9xbzQWlVvLSMfMv7o
Fvw9oavpySIwMt6POg/Ht8PKwgc5JPLJZSFyt2f91/DX8OCgyWqWhsdM8VgUgcDusKSkR7jdefXg
xUxEgD/ydkha9hbrbE7OVAIIo9q0LogZ8hG7rMw2vXIaAO9udTWvOdlFG2wlynOQnayS2+OQROJZ
FSbsTvFNEY8RbZJTvIqZhNYML0B9N7KiKwyOA19Ue0YGKWmS6bW8g3TmKJmuqWDs4v30hBMpecBM
WMEC4Czpf5sl9pr7dsaue6Jq6xULV+Pir0VhuysWLxUnZRrS7QKMBh8VHDhCKT3zz5gcD1o/yid2
YsTcE855JURY/dEd1pkTleY25GUTcRQylscCXraxzytG7RzeleQWuoeNQZf9Q/QJov6XleOAddot
+qojYFAULmtQseGmJZCETO9c/mXSv6G8CW6aRHJkgIZwgtcv3mJ75Eyvqr0SdmisitVauOWy7H92
c7adx9lbyo/O3QpiFH0CkfSxnuww4ayAzM0XExNAMfueF+z8QGePJOouqEkSTOQIdotm5DgOMUKp
x/sGdT2xPQmHaYs5mutrA6df1fJRr163kgo0rm0eEBCWHdD9SemdjE9cDk/I1cV+OZ01uyofU1sn
a570VrNAptJL7b2yekS3f1cpJQpCkQpCewiX8YJfQFOsPDj4tEbjxZ8SoqXUMGafEuUlOzCSYwpe
d8JfzqJX2MLTolyuGM+i9Du1xDx8cMbb6p6QiSlfMzhx1JRlvdR8lAxG+pR8aPiM+q/fxiya5haN
LPqDNE/08Ovw1pEx929e8PvhQxYdcQM++wt39TzMbZ/L2sAQ4wiy5X0I+sk4pzFEfPg9fM7FJ0Se
nJO6t93JtNkaHe04dfZH7bMgFCE1S8VVkmNaAQj5hTylUx/hrBWMdXfNBkLLLJi815aRJIrGWZhq
hb9KCZMoQeebI8AO3WZi1u4lRhIXea38VhzXyl8IQOla7s4yzczysIpGXAXPOt6yZHNOvbgtz1sG
6b4UsnHSQxNEy/0mNw/ue+PNvusgSXFIj3K5NAHW+7z0lxbg39ZgoEXhIYHu2PUlAAtVMt+vmM7p
oDZnuh9KiWdu0BRsbxMRpNXJ1zQyu8RGTfS7Vzisdi0D/79cseVzOuO4P2EVa14c44TkHtzEIubO
0zoBM6HBOztyO9CmjLdGv5P45lDhWaFzx1VIuorEWZpbT1bPE4EE/Huty18zy+NMjo/C634zZ1+C
HSDg9kiKkSr3TI8S+FImd+RwdRHIeJb4IRCvwlJ09DBgi31qtfM7nh21glZ4tHBLQ4QbNnv1tVqN
QesWzwCRFLOzjY1xmMn7ml7ZYyvg+zomitAPL4C1IrXY/I6ZrNZPXeOWCxZlhzBDjsx+Us/jNPmY
3PEZNafKjaljF0djP2CR14COsLFaZFpnbANrRnA09rq+Pk1jIJYHSaW7nGVryi/dcAgzWXXXt9Jq
ExwWuxHfVKPeyZyBEDUN6dmu3HdsgDkTFK6Z1lfN8paVdRQf+8CY5WgaI7+rjEL71hSr16FxIoEb
1MFcR/8QkKQDNmvwDm/hrw6ovzu0rQ3a3Vo1PMRhx8W/o5M3H1kpkiHvhiFockIeNFqX8NPTsI01
BkBR3/el7d4VERNAkcPQ/gYsLLs7QfbtT88nN+eOuKLgBZ2/+0mkzoaa55fzNU31gqMcEAfubbMG
82SxbkH3CJ+W/oeiWiaXkJg3c4WvG+VjFkfDZZkFDCkBEdk7RmtC1HWHjRryqhH2MexLLPV1iwRX
ad0EB0SF5QBSaPGDyaVjpMPSJ3GL6SqAeQkuyv6Lte6tOYb08/rYiAjlofDJ3z4KFhQUe0Insmtb
ALLk+BJbc251EF8IRFQnIgsVZgNTZZDahuLkES9l7x7q0Tq4uAW7KzC/AaH74LWnOqjYlKNg7ej8
Ntty9rSJGx8JItvevaLxnYdqRKy6RZ5PeBBJBuAFLojHNqr+RH91eWSt0Fny2MVN4bwiTaEepWs0
qasby2C+rLLspmMN+O3sGifLfq+yIHqio+IjbHf1sV/F81q6Z9yQdL/ZgCDyJts0QnR31iT6wFze
pNweM8CE25LSnM9L4hUjyLiFY4oDm6Abbskw9LkoSNImZLxUy6fnZ7Qbu2Ku1LtmBxizX09N+aKc
pH7tbnDwTg2ZI5/aiZ1RJ9WxnPCCBdSxJ9W4CbFgWgLubLKln51nZhf7DdCOxpH9VtP9otNh+J5J
OHgyiq77vpiIiAU5hctnEBMSC75TcxMP90z4CRIj105LqAmXw99YHI/5uG3NSxsm3XfB3/hjbmh2
8PTzQTK01PqNOFA1MXDsNvTfxBKyT8Y58oCI4L8DMSSMwkvRDnmdbKk4xxZmi2OtzbzrlGTJdZ1t
8DNK6/6RdcUE6XggbT8r1yeBK0x8kkkZYq4/LOUTeS8YyucHqEk083KF4MSEvnhj7lXOkPzZDNsx
rmwbTKtTPdOT02UyG84FeXWYhh1SEIlB4bhpFFaMvR+S5bpLiL95R7vlC27sUHAuVHpVR6rLLs3b
SAcEGY9O8zFHsXkntpwZoiDi7SesRNHes8rOmT/jMmE5nqur6cjMonMfCVyOHoYAuQGlsm6+rVsO
99XUTc1/sx+4EztZGEtT6Kekm7LUAdGKepiwSq2tQuEy4SY/DFY4rCs939sZVL95VyxJaN+V2uRD
ivrb/0mjMJLP8FDmnyKlr9l33ub9ppoSw5VM6qmHhTDtl4ic9rmf3RZAL/ZJkrOtmwGqe8qaBz9y
8Q7R0TA5UZk7TS9ZFSE2Jnzb91Y39fcSFK7z5WKNxaCYTDY58lgU9DK0X13u+Qk+ICTC8LzOjAIu
pNvo8GVDIJYfdBrr+I9Upmi969zKT18SbPJBDsC/tldv7NVf7WWuOC0m68Y79kN2KDl1hDo5GLCz
nUzlqpnd2dnNjR8zXNqpyNnkj06EffYMf+uv/MTB/W9s6yy8+lHqu/xYvbyOqivMda57neCA8LyZ
eFfY3Gdak654E9gRir0GU18PE2mwrys04IjisMyXrGHk/mMkj5fVGsESndphJv6b8p6AJdwIDWDE
J5RaHD2kBO3WO53Ce7JEjB0L5zYDvMRo12TtcXZTmLAMdWYfEgt9IGOcDZxLHTrB82RYKnhfWB8+
lCDAZd0jgjFV7E22vlS2ZIcXlbvSexvU0We7Tt5Y7sfS682uF0UPmR0RcweiIiuMPdQEJCBORfBf
ODIxeHABr34RsNe4pwJdIiE0yFevkeGOyuNq9Dd2iYhG/Y3IQkPpyxjMEEXLh33o+Zpha+baY7Ky
zWOU1w0q830lmev5Ub+EH4mSS/CVUnxeZvYhMAVkKU37HYQ2mPfUOSOuAl4IaIhCZVcmDR5d/daL
+1qxYTLHBVcQqzrSVO0r9jqgajbz9DmEXoVcP05RhHE4kV9ZO5AJMW3hVCNIKVh/0nu3v04R0ECQ
Ah3+3XrMGQ+lWSwaV9oWSAAjHY2cF59OjU543LHAg2qN4F2gAT11Dk3roAmjI3Uz4Vnqwm5+YrUK
8xp02zLZR62xBJfOrHWcwM4ngpFa1orQZY23jEFYqDM0RMFMbAGY8Gri9lCeRDzvWVU7SAY4nv9O
wR4TvB8MBIm1LUEsQRUtO59b6Z9ngcoJw53Gb/YDlOyooKPgJC4Y0+1cXahnTJ4Llzf3Y0VOZGre
DJTJNwnvhDNktTaWzsElDswNNKRzZKP17FEbrzvGMJg7JTFNLzP0KqhgR2TKTgIMBTkRkMtn1W5E
iLYMrtisEvZx81BvCUkZCcYEqN5Ijx/bjN5+o4sSsqRM/9ptdjnxxJC/Q8SB8yJBZgrqtUZegyxz
cVFGjk84cLuE/4LMZarhBEF3rG3rfIHXA3lFU9Y8LavgjCtI7hIMf7vpJ6AFebBJw+oxRqH+vP8f
R+exLCmuRdEvIgIESDBNb673VRPilsM7gQDx9b2yZy86XnVXZoJ0zN5rl91tZOxhc7i5Q8CF7mJ/
ER+dyNzXoZ7aZs8+Gv11aWrBLzFNyx/mJPV7iO8vhMDFpmYjat8QuMPgBAYVoL0a6psMcaXW64+2
7KtfqxQZ8FB2NGTj1QEmtmQcEwZ3pZQM0Bmtbjw/ql+yWSFCqmb0tny0Sf62IFRP/GjSbjOgHT22
tzx3Dm4mO+LA7U1rW5dZ99TXnUjxc+bMG1C6jcSX2BjuLgGxa7X16M7eTCP7J27OCh5hyIGOfbEh
x14iuv6o3RnN/JK166epJRpA3sw626pJRo+5N1En0GgbfJDCsdXGeAKNKGDNFrxOgqfukGB0ibZE
ONceDULBABztf/cxDWL9BhlQKPyZiKdT9oWw5MMp+3drjyHUr+7yqlQZQm9Da0UVx/dNyZYy+rQN
qR5BaxxsbRZbskuAxmMv1AJaFzxvtLmpLY+kzDQxllqNl71gGJJvC97nMzi7qL/Yim3wJgNjgT02
i5C3zthcfsyinNHAQ3x9nkrBWqlqkuh3hXcWZInE53tQnYw+PFszN68oYV8YcfI/EbLe8mrygRfT
GU2n9murQHsMQPbWvYiS6jlPvey7MzfQIAY759Bw7WRb3Q08XcBvkgfp1diHKR7YFfJFcBnbJKaW
Vmm8tNslv3UiddNQJFVCtum+nfyBmV+R92gpiAp7R1zKsh0LzM15bWN9njyUIbsRncFfZ3XSvwT/
aMEiPxLnRNbr58Q5aLbxUKmvZXF0xs4pz9/xAs9fVR2KCNdXYB4j2EjutvVnUHuTy621yelkX+PB
S5jfSgMqiA02Pb9foFhnDoEKERtVGV4KNbSfsWWodUn48n6jIgQbAjuODn8tM3VRqFjzQ9UCQ0AD
MJp9YxL1KEPrmP0Q1tmdqBeOZH9Jigw0R9g9TkMT/bY5r8sBQ0bsbIhMEvUeViT7xYktBWNolr+k
D0ja0LVb2DmZcJn9XRhqmKrsorw/XqY8BH3BEg6n3AzJc1n7UDAmH9nlbgFV3G7bdpyBUOncDarN
7AvBw+LOwQWDmfMdM32KKcGX8oHvkrX1QALkmc0XnwD/T2oODeFNtFjD0l3bgnH3Lop9yz9h0v/q
J+zS+g0bHo+SES4/3nZ80/hTmP/U3p2fOQnchA7E1meBOEodogE2P1YgRib6qdIoYzcEKPH2NmsP
Y4Ilcxpd0zCPfrlCo/n2W93/myeEBySCtPNIzucIx/P36gFCCTa11+no4QYDQIzGY9WieWNC7SPk
R9DRiOMMytt8VVgANN5jAhUWQEQIl4iTSfIT0uqOUQIahmkk+NWl0v1SoWVEf7A0keEJOiobTRZq
4IZZZHPl9Fm0nFg3Y7dqJ21PBTkIlIaqzMjqirFgh5nff+da6mgfZV4FU7mX2a+Og+lbQQ1mbT+2
cUaDnTG1W5oRg6pmPPknjju5Jts669XYXlbt+9GZOXCHvTZGVcvXr0NtgruJi6j+SxqPpakdB9Hc
EqD0rZOB2lbTUXSxiX8qD73YjplsGmIvYyNzFF2T3fk1quPtrZgD0F8tGNEsHgAMnJUeiu2aM3Iw
VeZh8feT+ZuVdIDywOua5c7CM48hxQui5Ply23pGNQSidepfQkwWvcTZo4j2yKnc8S2njGjOZtX6
vXQL/hzpE7Z7zBfmIRtVOdF3nACxoirDYrBpkFyXT3NaDgSwlEn5SzFxjU9GjdG7o6PZIjeUuGn8
ujX/ehvgEauBRfLDOJB4CYWmqd+D5Yv0MR769g3Vog43hrIXSkWjaqJxUr2o95FAw7cZVDdaAj8e
7MlbfDDWKRk69hjjo+72Ydu49W5Uo//AyseMHAWMXaMNfq2yv86ezsdfKVtW96+DXF1wSwwVeB18
3sfZX+RTOjNw/ezyma1z4bvdfG7LqMb/DSmtrbbMsvLq27DuHIddk2EvpqawKe7bjYffz7mjt+Hl
QiSt/kxmhPjHR3Gqu7xZ/RgOyxCyTU6KPrwOEQpMMpTypNiMQdiRJAXEaRCPRN1TBnbw/lf4m5lE
COeXZYECZJ7tlq1bBosLZUi97Du3SjSQblH68yNHS1b/Ddlz61PA3JacD8NQfwM0KG1esbO39sUr
pH2xKFiZVC1TxAveSmCFPKv5DAR+LcTryvA94xqPp+wdlHO8fGZDMbV3rjcKcZ+R/M1xVxQB7ATs
AsnVIOUjzajGDrdXEncSZuPy//1ToR8ZJBQAjrqi1LuO5G5K1ZAFy4ZRezI8RkZbe+qrVl+53rlq
8NvN0x8mYqQZhciP0BzYBH2ZaYR+T23RqPu5DONw5xr+xp+VKdrgCxOpp54VKFe+bRTJTF0BY6Ed
IgjLPHKIt5TWWDzRhpJ04R5mY9Ij1XiuttUs2LPz+Jl2UyPkHb6RhDMHBWuE5DGxM7M7GD0wI9Nq
mfp3zFJwL9JIJ+aBjUAb7lvDiP2HWXlHKn4zsL0HJA1V/gxejAVJIE31gWayl5uxt/NjNswAjZp1
WlGIgm9VJ78Ku+XKTrcXH+3QrdPOCbUkmIS1NxbuOXG94h+7gsU/aywX49NA3l330fqSx4RRClOP
EEE2D/2fmbUuciJVo8ZYvUEBDzVI7UnFnFHr0JQ0pCnAng9wzrA96q40pLRdNUKf4JkwCh29+7C5
8LyixEh+REJm7gsowwnaF03uBQaNVg8GAcpwV7GtPTL6aBpE+GgXzjhLYPasHkPJX7A3Q5Y56J6F
c84nRxZvFIzo5OHwV9qdtnWBj+UtUroJ3vCA+dADGcPh4EMH6WwHeBUYBnEgu6DNQQa85Ugh5JFy
3z2hjKiiN3Z/RHB5yCrzXSeteJrrPLOnENbB3Tyn3lsSlxgQHcwC+9I0+SVsXEZvrCxSaCp5TbEU
jzz628WfqrulvxlKpGF19lw7rNIvI/Yb/Ly4RbAaTBYYD6rC0TmvSCIzXIwuKMJHf0gJivTXYbYP
bJFQahLonfs/S4+l7Q/eqSLco/NE8UGnEnKFmwoJ50+C4tFdKiYKRLdVSk81GfWWgQVFrsIUsVEB
d/NFMOPq75uW5T3GsGS872MnRhDowtxTGNJi7Kma7T0GBCjSWcw6eEQrde/7cf+Gxqn5podVyXfM
x/w2amCgWQpRskjJ1+YfNjcdMS6rBCukZVmy7Ly0afaMCHtNdyO0g2FroLoCK2F7cM+wV7OX41fK
q20vittxFGLm2vZOLXZhEfT1S2K7wTsEa02fOi5IV6GlzKsl7stVj2FUh9GhjBsGBWGUsYhopgV6
R1L38S5gp8RTl+dzu5u4j52PkImu/BpH5z3FcIOXonWOgeKqCBq+4Q05ECK6J9BlnZjc+C3XusZf
JChZ484pHtpgWTEZj2XOdlL3LNQiq5a7UZBKTZkGuZzMjbg23Yp7IWrv28rV77bX3Y3etnruU8Gw
2LnXENGDJ0D5ZXA0vO36GFneuI9WUF5tRg+8HIy5eCqPxRjGP7IsUn8jFMQUBGs8/SlrWZPtMJgO
AgH89lc9ypqsTaJ2GtQ4zfJBX4ukw+aTdxc0KKUI9JozipEep9YpYYCJ85p0kuzsdSEsIQQSuEjX
nLCFY44D41uhW7CvN6SBfYzRnEI27dnp7mubp/lWIiwsjpXb5yR71v3vKq7clj7b6dBNOvHsn1KK
tXYfovG/62O2+jsG6+7MTLETM0RV3N7InMvqcbJ9yAIJMIr7AQAHCB1walrASdVivVvWAjav58ed
OdVy6PqDdZm5o83pRbUl5NVzTiXebRp0vwDJBXRglFuSGF0GggqT0y5hC/YcUkcCEAV1PAxoV03O
c2idxn4G/4fLFP2S47QVpLzdo7BfzlRCQXYvRNt90ZnWw1F4MoSBMBh47KnIhh0urQ5TDsC0gy+b
+eAoMkE2ROfa5VAPsc7PdY7kHfCJFzPw5KVhyCdntRwT1kv1g0eFsF7DUE7hfkyUuMV65FPRnkSY
BU+JmYLuR5iTGk1WiB3MkWWu+kjIDAO+VrHuxJUdwWCDI086QS6ccaZdEgKkgaKiCmQvKbfjLJXd
c2C96hzIKneg2vrDevAYjnVPclqHvzGyVzYY1kZefR3a1O6MuKGvmS6tu8lhVn9lWMt2w2nxNzxN
0PjJucFv8VSJqMsPHgXHLbikLYKvHs085vMld74938XexqInqPeI8YyfbydYE9WJ7cP6soq0j5ej
wI0UUGBj0Rf8HLPPYt5fHeeKogl5SF0nlJqpdFjDgtDD9anL4sBx4jwhYOy8bTvitI4J8ytlvY9k
oKZtk7FRQFytfTpT05ifdojKa7ig09rGjN7jozS+7IElgfKRlJKKCndra6m5wXEDqDPNtLcg7Zdc
BHMDnZiNyAp2YGWdKbMY6Wsjl9L5zJAgXrWp1LKV4HHsgeBAck97B9kAFSWVMByjdfxc8QTVB5R4
EJFHA5EI+XD7zAHnvpIIkqzPulcUeKw224ZaacFyVnU35HIY1g4ghGr8IqcOTYeHjAhBbJO8Jwjh
frJLFAW/4cIAA22U8E9tHdWPXh+0321zg4WsPYjkPo6tf1c4A5f/uIoFjFLRute686z5Vbt53D27
+BcPFMwdPb0NZfPmdXWYXhR77uriMig7BrmvUVQsjXCfO7aHSD48Kb4D7/ak5JGYiflrwxbsiR/h
8rSwDue9JIkkoTIxHrNvz0u73dqlQL3JhSQriBWCn73aZUqCXY0aQu0WfoVyf0OnBhzxJHce6KBs
w00/6uJFW3dyj4Ehb3MDAYMhC2s1EBqTcPHpMDI3TnJklyzZGw5posJjMnXmtgsZ/PUlyPTyh2AL
+benJLoDApmhTxCEVR8Hrab1HS051UboLckfbbp0vNeekzxx4ADEQrc8QhHzIbVu/JEq//x/JMiX
O1suSCTwOhG/R5US9ez2+En2gMk5Oesua5xvZ8DYK4Quo8cyy8MPvB6t+4PdahO9zA3nJEpKrkKX
3OS1C7de6K7jD3+ZXIel0U35sMuyPkoQg+Bc3sx0AAjk66zT5xwOr3pDohNAwmIn6vwY1iC4Qray
Gl5g4eGWiksDdNyEPrh0l38APTXEqwO0qrnMnkrnHUb/6g6l35De8xNVP3B0lmRsDJ2aSHdoh3sz
QPAEadtN03X0MjLkNplfp7zQ/OTNd8pcSH4F3TAIGoemJJGLkStSdXoifhbD70uFB0Er4Oypid2O
wAnc4f2DEjPiY/kJ6iCOOAPcZDprHS3NqVLIdQ8BXE59yajwwpPrh8l9RSe5PgXdiuZjUOuSkg+S
ifRMF4wYe+Oyp0wu/S16+wlJwboe3Tzs3EfjwxyvYaOhBPBqMFa66g1VasOnxf5YxiJ8bvxSX24e
2XXf3hYEwDL8Jwm36q+wzNJ2EyIpxMLEiO8wAHoXXMGSHVwbpenwVk7zMP0enXpoRnRfWtmXNsoq
Z6/n5fagCyFpHaik3lJREgS9mXmQvlnIOeLHTeDg74EfJv6TN+cmPscdzdp9XSt5WUmyCO8QVzIV
jHjFx0+GmKY6xpXvLNtsiEc4MFYPO9Ap1bgfGFpwm0Y3F+y2koFcvm2SDOCIeXyXcd3Gap3fHbjd
/mMIxYvtM3HSjPt3nXXwwN96tntE7bp/YJYoh0NLU4EII6to3NEzlsv3aBvDYFF38+9i7hL7FE5L
j3d7nGJycjhvcbaFczg9M0nxPOR3N3kVV072APJS1UzgGKixyydDaytCOzfP5HMO1TGb2CduZyJD
Lm49SuIt5pFTtMyLrt1B61OPN0cu7RJxjMFGLl7tPDVEkNlN6A8kq4w9uMWDO+MGB/hF/vtuDp30
lcgP4V0Q+Co+hkmn+qChCLwtPTz9LcB0RVzKMmVs35ZJpepQ555zITgJyYoo4PHs2YRSTXVj5PXb
giRPTDgFyibyOIrCqy3Q4NTVuxWAjjz4TN1+uXFhE9YR8fDAOOimzQQ+u0sxY698Gwt4PnwfVCBz
ZqCBMbComwMDGDbsQMVvoDNBbORWjaDF/b5bNMEzfjfvGOq2T2mBHXvbJwOdAgJ3TQzCLRDYevDl
ttHoTC5bvTH8rbratO8jxm/xyMbXFdteph7KT/iE98gOy6sGrrhu1wJfGaFodTFfyNUr/npAgdJD
Cuns6iudp2AP/H55b4reQd08xs61IERJ3uWuv8aXPA/bCj5WsPyNRWfyT46y6bmOc9VeWNVild0o
FmTPRewtNzCxOzNJjCYkpD4ZluSWLx3NxczGlEGUR5njmREDLbHV4z5ps/YLD+JaPfJrNs0FCx25
bDaHfnZmh4ingMfct38KSh7uDCOHeoutTxBMIBhh77hoWM87XTKTyt2QQERBnVQhYSMlsvYO+320
8QzWqghOrovGNm8vFexoED5Mw06qJ3ECdCDDrJ1BClXuVxamLyvCQHViSyiX92pUeFAGwA0nHegy
3aJkv0VOknvTvowp8h0Zz7XzGi04KzneWPY9MT4Inp2WucBTyjdEOnqWMOIJ8K8elVOgUe3YeH23
NQnDm27WBmmBCpajY+v8nrW9CI4FJ8hldpc5QxkCe/MhDkJDUAoHcOFjfQ2j5hHfrHuUhNhAqGwb
PRxshp7/lXVl+kZuatOdmjJyjnM9Ej7i9pG+lBHzxueFdWfxjUvegLWL5Jr/0YVD/ikYUB58FqR+
/zmh2Lgop3eJyFwwrU+9k9Z384opd7Po0gdrrPDVbyNMz93FGmDYbMHisDoo4yyAdixpDfyTGbCO
x+fcOUQ6MJWY2KYRoxKmjxPEu+UCyQf+egbc8x+sQ4OUib3eC79/xueLVK72pQ+JADnBWJnPqkpa
7NSKnaEgkpgJJPuWZs91qIPjyK2DMYccJ2+jbQV3FKeFuasbdlVPrsYExewC+zABqHm7n/sCzCAL
kJXy161GQiznIVn3yTxDyg0Zyai7AHjpUzYRWbftsqz8HOuo8A8RKfM5Yepr+Ggbb0z22JT6ELPi
jbm9ssp5RkPDgoOZro8aovDin3iQ4N3AERn7h5ahuNogq+l+gqDLmDwlN7BhQSnHYmzCQOPIqiCf
r6DF24QWSsJzPLtICYVbdM8tVZl7olEQn+FgPNbDRTSfiBtt1qfFRZyFBA0pNmbq1b0WHeBt8jW6
KH7JVB3p/SoKzVh4FP+YiM60dzx5fyip5ws6UQTILmcxZJRJu/9u2mcCJ0lR9C+97MxzBM4o3DrO
jPoHcRq2UUvO1w2G3RNJZMrqjzfkCNi3VHbRAWJLkLyZaMguHkTL6i/2JR/cHO5XgZAvH3r4gzOT
efK5/cWdjgb8xPIR0My6fxLP7/NThNyJoSD+ZQj5XvM2JSHymTXIU+y/aU/054512TRe4WFEgORx
E+1X4Ps4FZrAvg5wQKi04szGP4j+UwB2BBxAwCZN9kCmguWVtj7ao8xRIodSueQEL+ZISa9JlBf/
BiWRmEnAZyNDmajw8CjcojXxrlMUqUmnr4tep7vZsizetmTQJlt3rC0JifjMHgV3zfAWNlHSboZ+
bPJjMzkBRIh4SR9YqfHBhTZk6TVeK67xCAJwo5MVy8CMgJVzCq3LLypsk/IfDpi7b7Qh8vCkKmAf
JzM4/bENMOkfSSW4VYYOi/ZzX/fladEI/Le2UiuevtTTVziyyy/EPXVFXgSV1oPNTZDssqGNQBUb
5O872IchblQJ6wCNPYkNJ1dHNiV9IEiI4vPqMvnHuIgjA1SIiXd0zM43smi6x6x1ITcmQWDqj9Im
K2umEOf6K309pFRH0TJuUUggHROFEicS84w9yLWV3WWusrC9o9Rb+D8KJ/wHXW8EWDUIdUziKALv
JWvktylu+v5MfCCmOQtrLGGUzhf2EY25/wZlPWJDLLFVgaVJBbiNAp3giglDn5hudONXGnVKyatP
mWx/NOuinfNC8ub9IGucSEwagw+JiEVu8yEgWQuEwUrmwuy0AwpAmXVoAom+hAPgxloeeX+y4DjH
JdS+As3O26BJIztBPM/g0enCiFuSQQAA1h0Y6LGoo2kXU0lr6MWmdPA6LObmGnKjfaB7+whJSASI
Y+Ph1nfhpt6Lwk+mA4gDYmEQ4IPhbic30huyZEGQcuGaO9IrbzwrxLn0JnZxYDT5xbpjjWD0Lp6t
/pxmIpyoYdCj7ZlgYT6IlDDvoHNHYiZpA34Y3bJM7tASc6xDWnPR8ZNStUloZ2ISlYfxBaIVURT0
pA6uNVd0Fz3MUt+5NMM3uOKo5qPnNv0Dr2m2Xm05BT8Lp6RrJ5RjWO/KwrrfAzlE3TZZO/U+zGVD
V46VnyBSTtJsi326tiz4aQf2IBvlO81xSmxC4Ts9gSJu/LCU7hjdD9XMBQ01w3vP5j5+YFJd5tx5
WcWcvJnnu0a0ZEGBTZkOeoWMdl/Oef64eHOUbvtWE63nFKbJLlw85WNN20ryo6fi6H5hzIpT2x/9
fwXwjaOnbIlcH2TkgSmIIy8AMBcOC5FkT1xm7rxhkS29/bzmSDCzFtacQAnD49T3zhdufvE7qnrS
NDEq90fSf6q/nXDaX81IVhoipIRBPJ1sUTRAZlPvKSSuEsBQIByUmPD1aIaFZUqxHbwRGXriDax1
E38kqLVlens3kd0mtrzUQKDGbkXNt1E8vHaXrjY02y4A2rPzZqc8tAzy/G3d5X7wzBa9NPuF5Kbb
Cn7SyX5dIXsjVnXq7p6igZC/zUSA4SsPTEPQIdNLuig/GT9k2VKKuQUpUji+Y0Sj3sRLsW8iNOk7
4AcYxQdMvn8DMUXvJWUtYcxL1v2CK4laRCyzNffd3Ir+02fjt1e6MiEjQ4fFCcj28ZMED/hMEinj
o9tliNaJZkaxA1nrsyb6Kd7ivAAckXPah2yqpvES1tHi7krhsyApiW1+sgHD7tNQjMt4noc8eoFo
wNwgYGoR81c3BAznfOfEK0HT2ZBHQZffxAmRiRhCs+gU9aFCyiMwXZ5JBkeLDINMkOxHYuSHTw/h
/EJinIDlmrW+X8I5TZ/9SSGpZm73hdAHwU8Y4qrcM3nKWLKnVdAMn2GbxOuZbs1MkEXbGJJ6lKzu
SfNNM/8m/M+9QZPC6oXgDftojaJNyfCbnbG4pfWhIyCzfWDVFV0B74Y8dBLPDsSFFsz0SkxNda0h
s3nHRP+PY1+iCDBpC/t+JBJrH69JoI95ANXjJyJ98TgvFIU7jwQMsxUacBfVl4W1sUUAkpFNssyd
qvSmAzhQHrEJTvggQ8cTXF6BVxE74K/Pk/AV099yHp5r8G1MjMcQC9dH6BID8F1DqJDXGKwsLLFY
pcbrnqIsQFK947/WWIfruvQYXTDz9FmGciHOIJCiiqTjFcwAD3Y+Mdv3ENe8QlSY28O8zNEzhWXQ
7sd1aa7dULnTLvQCrOvtSkHyRVuUpUe2BhOj8FIMl9gHmrej2PDjfTXK4b2xhvagy9wZ6JDNw1Or
mDnvhRbyDx5hw+FouD42XdOIz2IS0RX0ZPEVtWRabEhkMcTjadl/t9qlo+5b0hVIvkUxswlZkNHh
eGP4hJYzIRxPtUO0H/XQtHge2/LsI7IxJ9u2S3BkPENQECUki9ulRGh9JKCh/bES2el8ua4lWt0B
ilfRzyTTibDS5SnG44vAwunL9ttxUOluY6gH1LCyRUpI5p7D6CPTtf8Tiu1ankfyA+4H+CrLRiR2
/AfUopC7NfBxy64SQ/eJ2IlZ7pmetfVlmtebcwH+EqpVQt9i1nv42NG6hcNv5aXhr6zrcXpHzlit
uOtIe86mBqsEJtUqO2eN5zxjbtd40iIkF3fEMSTulfo8QQltRT+Hx5bMrPRMJm+1gy+JXGML+Cip
T3EMj+Q6+xYKDTgChGwBA+0tHU2dXdnc2uck5yE94ea03M0yI+BTh1yhSPrA6Byo7JHHrWruw1dc
caR01qnJ/D3uI1wECFXnGTJGQPASYDU6l3xgfg4A3TdZvldjJQnLAFNkl1sLgb0ESolev+LJzOHZ
cash/12WJQ5Fp9aCrBXo+2j5NtSPK5U9fw7M3oENa6m9XYGfw9+TCkXcnmwDGtqadm6FA4E7kKAo
/sU7fFUo9uFDjHuq/fivQUY6oj7uWQS1Ae3CJqTtZ46jq/Qz9RtGmo+SNUzySjwcNksYjTG+TV4S
hDBXWw2d/5cqZC0OExfU35bomx/dSGb2OY56YFYzC5oVYYNga8IT2MQX3BX6QghBmly6fvBex1jW
vJZsK7xDhZ1qvhAVsfwjhNn93TAFqm4vTBXt8d5IlqBj1K077QLkRkvoDA/Q2mbnXUw4oRKbM2Vg
3lj6NMppjmSL6Vhp3mr4Mu59kjLL/tOVpAMcLZJEvlMoVsEXDyDei+0A6Ck5Zfz44peWo+udbY6a
j/lWtzjVSSnfLfGuiuAfTXSPfn/hJ7okiyQ4dud4wYg+MmAK98cJCwrwiHePbIRk0O4ZABZ+Ygcp
b3LyLA/lJcHsiqNDIB7lRBLA55PQDTpFcCtq661MGOWanViAxUJOAXPCJs53Qq4x43MJuUnmyPsO
JLNz5c7L1n0aw1rfQ92Q8sXzevbOuF2m/OBO/I0fUEcjzpqHUJ+l40j/vKqwYiYXSJxaE6Aun17G
CftD2qvqgec0IdBsYkoP9LiEP6PGWu5z4FgBXynL5OXiZojwmBGHkXqvsTjAiau08lkQt+bLzTvx
3aOdid8GzIlw8FkQXuJ5MITrykK9cM47BJrZmVEraILmbuoCcjf7tUaqD8AmPg0sqYix90b/asAG
L0dKTJrtzokipovYWupdGC1BeEBioKpPv2D1cc5mSvK3OINgsjFjmsl7kiUQQUOUljnqgqKW2Ssj
2ZDmvWRQII9jD7Sb0W5941LEIXhWSOmK3c1uTR161o3qCTF9RWAV1A8rmKr8wCQt+dW0MEqxLCJH
O9QjkZjb2ptZSNEiEdu3qG75ctZp+crULJ1TF3YquGemhpUPKWW50zBK/jSmC5AzysIH5zp4nrOp
sXbPaAslg6YVrUK5sZOLZb4wZpn3NTk3MTFWQdecgnaNoz2ITvJZQHN1GMMnopAuqSmjN9JquwcG
aixM4psafwdAfajIAkJpzb3T+T9UQWr7hiLaAgpNQgSMK/YDkskCl8ydyE3Cn5QUnDNDQ312FJYx
xiZB5oDgtiLT6FjHAVnzuD7hn4oxnJ9QZEfVu2KYd8sRNuLKx7I+5yUikl2ZxGA3fR9wb1x1tvoR
4163YAe6fHJe5NAgfskN5BWsv6g4PqD4SviC2HnQ4c+IBuRem2LIrwnBzkhznSArr7abg+bHKgnv
++YvpZPvLhS98r6bgY3qCYt6Gh9af/AfxoiuBh94ljrbqYR0ceEWWkFSUhjy3/Rk47wUAKwY2qxd
v46vc+u2JZpwA4bgYoCWyYMJGYxd2FcY+52Jcvq64U3hz8zrxDQySdwd7IYsYJDj1Wl2xlqtHLDA
nUIbOqaTe3W0K6PtQgRhdyeriXjFmMEcY+U8SJuZBDROVNgW4OiyrVfq6OG2i0HLVOQ1uEkD5WuD
3FddC5GkBImDuUEMT4Q4nTISKaivt56mnVZVHJeoLoI9ETi8UnKA/AJOsZXTK9PnCOCQjTnxYZo4
83ZJUbKhgI0D7rZ2TJPf+Fqm+LnT3Md35bJKvh/Jn40fC2ns8EYgni6eJaqdm2bHeAm1BGE5WJpZ
cZ4bYFjw+cD1YbgvbC7BXOFUPqglFjQRkOw7xH55khxbmUHs33gL3xPGihy06rqrF18LUsJV0HzS
/i7PrvQbDzptjjuBsZm8uKyXHFp7J0Aur0rxSgT3SmDXXEHz2ONnrHnYOWyx2eRdezSy79V7EOf0
mqwo1wPebLwPPSCgETE4+xt2UjO7/VwJ9c6hi0YcO7HkLdPKkIkIfuvnMCnxJ4Mxh9qIAxQ4acwQ
CfGF635mjGPJpURHSD6524U/l7wkupoChXh4ek/SJpOONB6AJ1yiT2iDiPPyvcZ/7K0MiVWDQU4V
2Q6K023TJ2B98KJrIBCijHN3bxE73ZJPZOgeV6itb6yf2a40KK3Lo2TQgTgs/T8XGZIfXhGjhXsJ
FhEXMOklEc26pr5hbTgSUzrqJfiJNgWECXs0jIc2YloPfrUPq2tc6/DgM7og26Wv5LKjoBSctwTS
oTeXxcIqzhjkX5xKHbR2PBOMpLm0ky2ojfRvPro9qYvtBG86Xv0/JieKL62S/BedEawLlIl/QMoS
8OBhHD/7NQO0DSnkhfOL0xmBfzLwEO4pHcn/rBxPITSrQBLetW0ApC7wTd+c8gWtLNI46OUPGU34
z5oJVrFTWhVvbhc8LmaJq0ddLOJOKVMuW6tDn6AYq2A7xtZx/VMvlwD+B0tCJuWwIHKOCBScr3Tv
ozywcV1zKOuG4qeqbEF9Wg9UXaD/1rnBk1nTVYIuQhYI174pn1UnpvzeiLX87a1t4O3rGsOD4ZM5
NENbuvr1V2lRFh7r1e+WLZpV8rdTQ6d48RgIDttGeUW3cUrZIoRoavdTT+X82Xu96g91NHvxXhee
41/bNE6+eCam/gjcNEw/pwpK91Y5A2Nzpay8ry2dxi5CBUhW9NKlZD31ibDcu4l4i6OZhLouHtfp
Q/czXM45Dt27lpiTege9hHhQxmH+smu9IPtorIsfyy9hZ2BAYusY75YYFd7WXYahvsdx0lLnNg1a
HutZ9+rakMTqDjsqxIwoNS4auOI/js5sOVJci6JfRIQAAeI153R6Ks+uF8J2uZkHiUHA19+V962j
u6vbzgTpDHuvXVMRvgjsgOJpwpiVX0hJ65q/DNMHYNEmw0C18CTOSfVEP5x+wORj5IZBi0nXGCWp
3AapcDAopjUa4HrXEz6A9K4NgcttTdY6w+3aRGO3XeiG8ucp0IZDbI6CeBcjPMNdODH8g3WGU2VG
fGx0UkkO9VFgmOudkZ/xqjzBqsLYFT4UD/jk9umxaXsssV1VdzEgdYBNHcsNnRZM1IoOV4/uLCPL
Jg9H5L/WUS6icbx5tBpV77utOGakmtj1DityxppWO3jwzaPX5do90I917dvSiJX4Lt/vhvhQ5kmP
uTzMMC73Icbnp7qTIx8suDlIFEiPRyyYrLjj5casiBsPM5k59Z1WTRjeFvnA+XhxU9kSr4J+W00w
7jjnJDCELhiPLOvH8Zvt1Bx8JOxNizeT1SicyUEBoLB1e5Jtd4Xp1uZWMMJHY1Yz14UdppIBhpSO
sMxPDNaro9vwx5+zChcU3DUWGMh3uzFwboqR6fVxFXWWP+oKBeeGMYDmX6qtzSDbpYQIoISfzO3g
ztX8WaStRwqbs0jCG0TVbONO9hcCaeT6LIDP+TfdVEGMctxlis4j7fG8ySlMyRAlpYLJQxMuFMFS
w2Y6WpYKP3RFFsdAGblIzygt0VdxSTeggVJYQvRXIEVvDIvWcZuMvrfSNcPZ3rlgP8EjhMI2u6FF
WbyLPWesnkRB8J/Z6JAE3TuzcHEhAhugON2xlAjHp8Lz++YOwcHSvwWWnpiJZ5mmu8CZ8RL6yHMB
moTt8DME/prdY6X3bht3NC+Iv0V98rUHMizEIiIYI7Rk2iw+9WHVeEyIWrcR7IdyPdwW8wgcubLJ
jAJFT1dMWAs96rMp0MxiDirVd8n7ZffQRsOKiBYK0c2QQRdDoCpisOh8MTI6+jpG653D5w1PS7z2
LOGoFastOi4SUeE341GK85jMRe5Bija2Mra7m1uP5r3REKbJ251RFJaEsMTncpCj+nAZ5r636IFR
wiDNucuqIl/vnWkS9V+4IyZ/JAaBk4C9v10RiZsqjp5Huje9A8Bgv9reoZBvAyqTEyr55APFcHcG
YYYWH7Wc4KWnybqdao22cbgWamQ7Mod6YQ2howuUXdwGAkmmu7V6dufTiNrA2+vaHcLHjIcXm1gF
9uPeGQl62M1ce9/KILI/emEwZvgiGTlujKvCYuc2XRXf8ETrxwDs3zW0wXaf7EsqswtCOgTwIv1y
M/N9i60NGDffatQGaDkA0g4X03XpOp6CcXXrf2ugFueG/0NUP+eunh+Jf53FreOJ4J3KUNYVEc5z
AYMTZAOKk21X9Mp9n2s5L+WR76JMWU9jKgyYN5Jz+rfL/DEhzCYq3nIWrGStlbx8mPmuVPVn1phx
xlI8bobXpEhTg+/eM1gr4eNV7iGgQqvuWEonyV9e3tWHkMuaH0WDzlKxo++8mvmH2pKZjOvJRDVs
AK8ovoYSiuf1rKQvKgLPuwJQyiDydp6qGPeNVdKjrBzzXOpny19W5zLgFOYMZR4tX9p1mG+yuIDL
oLlbyLwpWnzLXQhIHnJwcH3UyiL8ojmT/XuN3fSGJ8yirZ8Ufi2vC2kPiVWXoH9TyMTfuLMCeYpU
QVB9Bu6+e6/Yp3TETvGt4/BfXORnGu7gwUM7/h6QGX+PwIG8QABYvT0QN+YNSC+SbmZAEtUDgysl
3+BGhuS2VZPjv6Lcl+3RIkdyz+UVC0Q5RabRUxjg8hntMFWnCiJ6ti8Ct8MNimTuYrMujYlWwnux
9138gJQuTnIW3YzzqF+L8puX3Py1eN9BzIbC/2CrRDjdAioxPmahR3Izu7Xuo4kSlxzbqU/fVl2P
j7CnmGe3eCAQvZEuje+jlVPzTVUW29/S8blfuoBszF06mny+wXJSPzXxqP7LYJJYgtk9q5DIKnBZ
RTY05RbB+Ly+RbP0zj0haf7W8en8tgNz2o7FDlfRkTVrgkC4GUGn5E0gn1tllhIPFpgq41bXiqlz
a591xjVXHSV6MTNEJGv0rIYJsU3dTXV9yIc5NDtLZUYeJJh2YoWRHxP6O3csk7M4bRHOmJyJJsxK
JI7UZq4htmT0DiNZ5c6+DILgziudESXI6hcPXC/s56fY8wDMmyhgnd/OoY62ucPpdCBaZVbHZI6u
wHCI28XwnpRXBFFlVGpQ8wjsmX1q+6/SzWGxKahC2ICJSJhwJfRMUz2/fmmQ6/CeU8jJjcW+AkoW
07TXP9kxRiSwQYG/encTBuP/1hx++NZY6ZTbemHCAyaBgJwa1Fv67IJwR5Un4uWNfR8VNGBAB0ok
sHagpbnbIuyNrPPbFzq/yLqNy5t2Tbvs5IRpc9eUpGdjBdTT5G3mfPUJ8JbMenYTNrPPGd9cepOH
YPreqByKyyhMU1yNtXF7Z4mTED9L4JFHhXs3gcPjeOaDxwZYd4p1QW+ZKgcwj8IiffNdLDdHXXvo
L8/Qvuv5c8IxgKh1DuLqODJPewIbqP5NiPtQ50+1Kz9tMozzHdk/5HmimoXiDKC/JRRswJq/UZnX
sX90mx+8F+qOvFxkDT7ej+fIeoQQo6SQ4kE5jML02V3FytYTKst437jBQJiMMLX7GKxz7h8DbqMY
gbgjS9MdxqmsrEaaTpTCCFEMWSEVfBMosVxiKr8ITpkbyWkDJrp0aFZY7LNE1EL9wyulJD8EIdAn
VDpTROYxgt1NnfeMH3A5Whg5ol8wUeduD92+WULQUpJuCR9ejQeGynO+jTviuQ/SCnUDbiL5niI4
m7uxcv3ugzpyKgi256z48iBnvME2GckKSZvfyEz22MjZf8OoEf1m3MjkX7h0BDjHyesi7fw+RnFg
GdAAyMOuAkWB/npaTrMoYPh1pIK8odTm0Mdmx22sE8F+JNIeU5rMhkFygR28/kWrsn5h1vT/wjrm
l/EUyx7mehjtDhHComu+Dla8nISX9bSOlAxbXCYYmmJKwQ9yot2VTz6O5xPxHOPVP0hz/sA0uQgf
0VQ1AvELFZe+C3IvXG9BGDrLDg9hhMucXBWAgO4VxmUauiTe7QhaoEFtVX/rLrT9uYPaBPEg8ovq
kgC5cqA0k5XyFAj+VLFJ0GoyIkaBz/HZIbe9g+paYjacTPS0dgPRG4j3c2KsR9xuvA3EIudcoa9+
J5x/2ONd/xQBLRN/5mxIuL3RGJCkglut3Rm/rov7q+b9lbeEkJm+qJYtbJzCY0G7lCfP1SUc6zIh
s+sHhwuS0CHx5GkkK4W1aSHn2zAuenkuSOYE1EbND+IeIxKRK3nMMr99c6qiphHL6ZoJtMUmv/en
mgQeOU7eAIwts93f2Xgm2vnaHdYj69xyuVHMtdjIg2Fu/qEujvkgCt7v9rMOoQsecRv49nBNDFre
gtKZhm1RXoGgIC+IGGHZpZP4yS94z6lcZYiTDNM/5CXC1bam7Iis3RQoWDaidXT8kKaUUzdhXPca
Oi9K9ORwvc4hxFTEa3lyuGpefdd7aViiZexGl77Z+qSte9uVlM7puaKSzw7AtcRTm8Lj3Ijrt8y4
sx7yI6afMmbE0XKiVulg0RfZWtwKoeoT2ZMEWNAirfoEzQf5QEFp/1ksERaHmJP2NKF95fdFlPYI
pSZMvgGS5Thq0lBT8iSGfECWTssdWw3iLJIscABiTgH4LsWR+2q9BSneKF22qHPoG/CNg7Pshedr
/zFbppXbBn8/EiFU1S9D5i34E9dc302C6zn2OhsfMukymWJN26zofytJ6C1KEPNEP2Gw9uIu+lW1
9vWF4AFLgMGcj7e893WEWld0L8g1SP9G5UH/YpzSJlAKlzHbj20QPBRsD1egmthIc6PX75b3PaW7
GoEdM6wPXLycrP/AowC6TWAp4IclvyA64cRhMw5dBhCfpv1DiOXHXnH0OXWac08XNu0N+OVmPLBS
yb0936uLBT6zio1TNfrrXjPfifudadm/hEe0HgPno8jhVLpPXlnQ5WkTOM5xaP3FHAOv51PwcjYM
PIopqpHCWcTrKANb0Ww56BM6wcxpJ/I8iX7nteoSoqGI8kB+pqHpNcCxUV7ZuecVY7JaPSFnXJb7
osN0xbMM27Ydp47LlPiEO1akIwPRkdPtCDYh+GL1wVB6pq8ejrqBQ39GSInuKi/hLGwD/BsvV3tY
xv3saMwTzdTfFQ4F7svIqPlknNkbmA2nA1XjUHlIAEk+SPEPoXIYbqzDhbHDGsPRSQhbk96EhOBC
sO9V+sCsHTCQxb1j95GS6/w6FQNBKpQNGcy6lJTKD1WK6i5OoRsQy4yfBhs3AvHBl1uGpRzniaPV
t0RmAiZPo+zd9czLGTE02fhnTXtiT5g8qBviOMhk7Mokvbilo+I3LcbxVBEMUm5CNSGYIB5sQWMW
kx1FP2jNKkVzBOTp2Vt2sln0BBEJrC9TenVfu4L0qhbH2u+a03XvkFVauRVX88IprLMZ0FEQ04U7
CFotaitfnrpsAe06BkQQUAA1Sh2oX0b70BGVtK9o0KN9Cp7Dv+1VbPTekG4iN9MIpOBQFh4V10TI
WnGeYaX96nRGd4dJEfomYYH/mZVQuVMWRrC+4bgQs3JiJZWvZz1ZKIV5QcHOmyxJV4edZdLjwD6H
RW+kuaLvO1Qmkc+30XfTqSz7/m9fzEOAzonQ52vUN5AH7m0z9nl3i6NWq+kUEtHX35TCq1zUPVyn
H67u8CTUFhIRQi1d89VYb2bfqXEybpG/Q3U0tDFfOurKCR3CopcJuSbQl89EVO0Rxlgt3iQS8fIJ
qkdi7mfoWES0wu4HOwiIMbwGp+YJ5juPhTSzxRX+Aio2nMQbzaCteA7rCE1CRLi2Yp2fUREX1O64
l8q0D+9xUhAOxAbgSm5ZSRxatq3Xs2Uoy6m/ulnqkqC7vGSgqFcPskafNM5Z57yszIIqZufE2w3k
36Dd5fhnX14tLGyTvaxUQxvFUymT4uBlRF9CbRlhED+VtXDjK5bF6eenGOE+4gsddPWwKQm2XNID
DUYl9W5d2vhv4FRlttOus/avHXFu5a5Cp3yPEW1+zp2ksBtcsAx6Zrp4te3BGd81DCSfakOhzMay
tze+8tFuBtj5n1InzelmLEntB6I0i3OElHo5duBr5adDt14Q3IImqNhOTpHC/FvzClhlP/Xr5yot
8twtL3cFXVd4tkNTC5zse8jH+hqKFdtQ3/uMt7gPGYCibFdBWSUsURGaLsOmTjpULiLKgbTJjBHx
/RghOrko0HLsCesE1eSOuy6QB4K6HUXEBRnl7T0HYCKReqYBW0ns9dC20I2DRjlKhmwqOIGrAhG6
o39rR2/jsYYE5466La9+lI82jdOScxl1PgFcUNVK8hwRKlIHZM6to2dvuRubNOj+MQycmd4krgix
tLde7h4boEho9yps7tjmwUGvatgjyi/Tr9ZVsbeXczanFw8Ay0jcpTtnyfoxc139y9DIzZRRvaj+
kPiCS2HXoRuZKXb7yr0v8vjqqKL5fTM17r0ntpG+/Oj8wQHt4cnJzW9bsZpgP89AXvaIiMvxV9JD
yIRVawYxw0xcvsE929ygRuHYJsBtqXT87EGRke6ic8oLgwWvWiZzj8dzKvecg1XzADZKojCEe5fe
5gGCjkfj0mB/J3MPDWrv9nJOWCkj9sxw0LOkCX8CygnvKghOqg+fmw3nx8gU6yYWgJg/Fgx7COPr
vhM5e7eWXZG1rPa6nYeVO95T5EPE4b8Ig/grnsc1TF8kpgeWiqxY8ujYsnCevnupXINfN+ucg21N
6B6VHqiZV1iBGXyiiOCNXY9OLCYRSyVWYKWuKbG2nkOwCtvvLGpv0YbHKYlr+SpZuKB1mdJz75pA
QPPSoV2+W8KEo+MkQ1akYHrxK3+WBXUzckwvS3eTbLsFyaWN69u51F5LeHpGBz0lkEG+XRtAt7GM
ogbkEFwCyQMkEG4HnHwuq6w4E86J2a877zLA49EhmjpQL9CaVecd12I18z1g2kgycYObgwxIzPHr
zMij2vd1vETHEedNf+hQbBfztg6Gmth7+DfimUAh4jYZTnnmLPyuJ204l2XFmYfRxwdr0iYTg2f4
k05EfPhMb4bFYvVy6IJIhFDqx9Q3IHKhNBxADeqmPNWgH2SLLYPDkEi1KXJ5a8kTKsRmYWPefZbD
MIQvoUY+SwiTCckqshFRmNu2sJnfYzCno2V/zCQs7nZRgeGEv8m24rsZl7LZ4sHr7WZOEyE/S5WZ
Irvw3kQ+ZukStT7OgYYT9YdnrabDXomfuUuFSUCZhazUN6rQIWRMI8lwYBs2Q30CYoThgIa543cx
3NsfM6MP/5Z1RSl+wwa5Pfrc2QFpjIJaKgImSoahkIxJNA8FWnpQjpE8+V06+ugOFzYKN3XIoPVk
pcqvFkjhc6gTH0IOFo4ahHkDI/9tgL7jb0UZN/1D9MDUj1gjT40kpGjQKRJsS8+NZ63zNBCMQVMl
Lc+8dHUYhpjCWavfReDI5aPyweqMcHahPGEPbbPxaaT60vENw+weetwWK2gOk6fBA1zl9xEYIVvc
AyxsrTq0kNe03mMG9mqwi42IhNqC0sc8vZCHYJG0q2KdDmVTRNVnQhkwXRQP3nC0jSGvok7j3LJF
b/r4NM3uYI+dcEnlc3oJw4ipBe5X6y4LiUtX8uiZaf8woQ3OEHeavvZghlmlSFVPQYDt6zGczxWt
FRJRPqR6VyNiY4+MWIF5WVHlT8hnNWP+YCpJO9J0DdsFc0S3axpK/p1j44HKiPEFzVrWkFiHnNrb
9P4yZCfmNcFyilj8iR0bLYGeosjikyBo+ZtDnhljXYTytvUHgm3RWrzrSnjjXtRlY/GK91i6JA4S
RkpBgogACwJj0W7OpjOxUclv3/pELHdBovpfNCNB8EVn43Z8JcjitiHaluBE4LK2f5DUEYUzzj7I
hbbo6+jAWA8ucql7Z9sSt8a2z5+ciV0eB1K/6zD6WdwnRCp/l8q2FwQjBZS9cqWJcinaqYeqYMb5
kXo43BSYUlzkuswvfW/a+AKJYWqxOFeI21KC7L09mykqtShNiTGJipwHK3LaAklnOwcrZyI4R/S9
KvtwhjZfTzUcx55n222SC4cA2qlhUsNPxtLxRVRiZuOLDQ35vNtSDjcS9QejKcoEZuL0axtVqjbY
zHjoIE0sIe+AAwaVyKU4jP+6kAOCx8WnDtlT3IToT+hPshsSZ6LpAf14kZ/7OBjEJZqrJdiTFpG9
9pNUCkkwLeAdTHP9VigUl19hkzKUawIYWzvkL3566ErX+ZuqoPodsJk3fBtu/zo664LPihzAemuR
f31DkMH3TzYvG4QuuWZyTqHQT/iUa++8kub2U6Vh18J3gjqOyK9bc1IEU+ux5SvspYfI+TtMCMMg
lMbx+ocsreyhBQO1HJO6DvSWBe810KYVUbuPSHgmeMZEzQnpcSZ3btfGmhEoysc/g8eq6TAYoqoe
1oHB/jPLKpI5+HyyltOWyKQN+4LgSIcEQi/ryze4Cv5/QZsXJ3TWoO9xc+UvUo+pvilCHx4G2Tuw
0kPliPslnbADEzdaP01CTu2hDhdXkboUS+L1wN/qjQzz/lk3c8lsmsPoUKB4bo4qb9MHJdlsnyaf
YRdRPFWMV3UiPnLv9DqEKCWzRGz8iPnzQ9bUNgQ/PkocD/2gmMekhbMN3RxfgmDGGp0ZscznyHFR
M402knQJTYrjh1xofQ+rlwgeJ4ywobpohwiuxS9DNEUcOsfGJCRllAgFSobPEpETTkPW0ISNOo+t
miEVArsp/A1KtRSpJvan62mN0+2gQ17jryTF3baLEid4QnYEyH5sbPpH16L4J51C3DZMyZnD/Z/c
5cQBWv5yXa8HIoZ8lIr1MsBlHwomaSB6m9sAdgWisaEXrDBxf8fkIsE4K68kw+ECgCBCg9av3DZh
Wdsf16UEjkg3AL0Rtfl5Ip7gOmbCEog+cJLkdTlrPexE2OnlguA97W5RrOGTmIvsk6JvCQn26tKX
EQNIcGODjBQs7A7le+MM3XdBoPy/AvSme3NNd35xDDrMLUvG5kbzK+W7DH850xqXDI6X1u3jt5Rz
9CmYy65C/sXhKxDmG/FSg9ntziT0TAfWfnzKKokIJ/S7wG4jFOk9tQ0w2RkgdPLN1MpHzQG6rDqK
oPC9k9Aq/1mFWP8pdkukMI5rcYyh2mLVcyqhTlR6C1vKmN+e1GqR4l/l1YnpcYWNdjXaD+K+0qC/
HaALSpbjPCmMTdoAnKcsGZmRyrTe2HGKgHKhvr9DaTWkZ75BH5CziyB614igZM/RxTR0s1MmgLuH
qncvA8bGfDP6M2Yrbt7mfjG5nfAsWBdUkec2O38FuXO7rka/jaocPzA/wtiJHVWW+yiljNyOg3tt
EPO0+6uZBQFCyZmxfTbO1P8zq8CNHw+WgCS0IkWoLpXXhNM3djymswCJw+/ULryUoyf1vGG3J36J
Ql1+WbQ2461eEzSam7BJ0h8XBU8JvG7t/ZPKSf/etFB4OE2RyHsHtOWquRu1CppDT1fnb/1IB+ZZ
1gl7cKLu4oNvspHcD+Jdry+tGV5sCpplzxb1yhdEQ0FoEmU7qWpAYWh2iybzsSGhc9vaQeKiSLPM
+wzZBge3PQlh80uDpRrSjZ/VRPmiWcIB7UywfvzEcc9qjCsiXkpDVRwOSdBcUJWRGwqFov0pnJVh
dE5d/6xaWX5gL0u/E+B4dt8s3N2IOWIa02GKsLvn0jwkHUXiNs0mSOrtYNJPcNt4kmA5hWzm2kQz
C0rZ4W0ixmoJQpt13AWRTz4W4VVVvS0l1n9C76NrUKF05BPaH/aNYU4480xkt3qs3dD/B0VgAn4u
jf9VZchJTngwaIj9Fq0PAWBLtA+JOGoefLwkJfd3Lsp7V+Deu7e5Ca5oVKAIOKsUlvNdFaj1DIl9
hltYz3AURR13/i6fXUwwnS17ufN6PcLLRF44nPTUztDOQGy4RzdGIMhPVRNoNMAn2WV4jcUGy4ca
/1hDx7NRBv/qTdsHxakZaRIui8400HDDAGCz0v8E+8wZC1qFRi9nOgqJQph419C5txJvRnQSCT3P
HtepP70zFc3EQ92xRvgPrw3m7f0YdRBIDxMK6zy9Y/dHsPSRPYPfD/siwmhK++FNQcHnXKbPziyC
HEJTnIzmthkD/5VDPIr2QZYV/XaJqvSzx0bR/1sXTNdyzyh3cLehxdBNiLf06y+dVeFlHPAU4DlB
SVATDIXweFcuctR36PCW/jDapUVPiCLGmXcBlVjC0+45WCN1wuTuiRUvNokAgK7elEvlxYAbIs+8
h8Bf2yPW3K69X7CLOngpEyDQW7hcTfZIGljuMfhemdkgullQFLM3BfWA6ZyUHFBkYbUtHbnai+Vg
zE8rBzQyL6IEU4zJaIzOyEcGekkZTdfwgTDm0MAHV23XQMyv2RobiQW4r80BVZFb710EiU9BivNs
F9VkCjFNcarXgtQA7y7pQopX5hGoTRnsG/nKUG78jXmBqZVVMBETOIdcyxiCQsEykDDbLU/N9fiP
Wl0fwy6YolPnMllmqQXX5sRux0v/EfmFFhKGoQwPbZeh/o5w/WYnUnUWn725NKK5BNk4jP+44L38
DlIEn1eBi+9K1mnls3et158QQqTJM+ip60JxWSXEgmrhsT5cbeTZwa7wv7jjUuWdZJCiuaSKHd+j
JVvyY5oiXN7ofsZpRkOOjp1WXjBXyVyal5CSEVxNWKl6Wyhq3m2DQMl9CujpWS3UxKsXD5nCtcoN
AFeqXME9UxSBgoTooFSgoBV1yyNVj0dWgAIVdQfxMfjtoXYst0wxVP8yuYIgOEbiGv1Q5ETnuoSc
9MfmlL4fHTaK8OSnzIZQUDUWP3q2TpslDZzxPcsC1d60Fj3tlsFqJ5gYaRM/+O3ciz1zSsHdQGRl
+5/nshE8oF4LAJ9mTcYE1Afu+YzofarOU2aZmDGOiVE+pSg75R8f/enniEnMvzMkGQ8HN6HAAKzg
4QFaSr6uw0Sa+xUhYWartzj+MlK1jUFz8sOABDM4yQHyFi3g7AKQJ94AVaqTdNlLV6vli7pimf7o
mFBnYousGxwRwHn4iJxOqnqDAL3p7lLa5uJCgkNU3Hctu59dDNWQjTUGkIbZDvpyHxcn3kCg/J4P
cpX5twLOhByr0zHxAVjY+tsW4ctg/sx1kBQvYznliP75Wji0loJdPNdMnDiPeehGxrzQaVjiSFM3
rVlAOetAOIWWyRC+d7hWZsgWI0Z2/ony4/dBxUv/r4hpo0+4o8bgxKDOzd+58lznkYG5TZ5kWuj+
RBlD2qCdIx8jue9ypdRBL5vHGWl2tr+ufNyTCDDC7cMc4RY9NdtsVk2CXJJE4kFP6oDilDKnJ3oW
/IVj0BzJA6NpS4XtEXCkbroUF84+DPK+/oFSAOxizqL8Q0ubno3TOcxIQtfzCPhIplcvZNCBZk7b
+exOBUYxmdrwJyn6td8a5tIkEpUOl2gUT959iO0wIaCdZ3V3vcHC69A1fI89eEPMu4FHsf9rYdWg
EoLI2fSuOa2TGK8IK43LSsSoPdnYLGUHaUDBJzWNWm+SCH8TI68ZkKSelNBQAy0ZPT1joXRbDuhT
TKXmv06TV3+WLM4y3FRZgGATJTY4Z0B573PH/YhP0qSvIgMEw3DeOncOzgfsSz0v1BY9HtU8mjU5
XWN58zfk1sN/ue0QIzko8Fkod3nAHwGbwTzdyeGYUwD+w42NLzlATJywQsYAuAuSEX8k6m+UyY1d
1XsZlkW706jtP5D1s9vLw9mSPYv58BNJjUeIEPkq5zAg0m4/MRd/G9briqf36uXe8JDeATpkrlmV
rRrfYY1WX+vq9VfOmk2cbRaN/h/4QfbJesnwSY5l85/Xy/I7IYP2xvPsCNmxQ5e/mbnM8b6hLPpi
NorwyizadHsDnMHZx3VVfMRjAxfPRf78mWNee3aQxmeom1Gf7Cw+xvs6I0RrE5sW+RVkN/PTl1Qr
G2y+7SuGCu81Fr73X5nn/09wGsdou6raIM4eQy3AYbolcYGIj1nepY2741HjXJxRnpY7lsj1RSHM
BIdE9LHeIGAEtGxhmDYcehpT4yI1iUZ4JtljFAnnGkkp7I1qFeIc8mTBebsWCy4KnaFd26he0BHQ
7TkVNj/Z/mdk14dbEjbNL3VWm+8920Q5BUwDyrNovOgyoDkU2Kski3DVdvyumsCbnLYiiqub0K8G
3EacVyMBUuhWlUCiglyxSKYjh0H9ayctvx3LeXulhNfOzdiF+idiwxcj4asb0mBj5vH71AGHtR9X
qe8H31XP3DlpeCKdj0yHBdkshIyGz2kzcq7SvTl5ZM6GCSjMvymtno3uCar0uK9J+W3Z2e5dNi7/
yX50XiyC4NOqO+8B0PIVuQOrqWdlVmboTbjatzYuvPqYJynOtCWr1MVUa/zagMYYtyNwB8SNbYtr
JPcoUhCB4PmNWQg+Omhm9NnWynuapiH7oxOXuzCVhGpBIkjne7efGmgdKMn9TQax7ILTb/0WE9X5
NvPJv96EM104C1YXm62c5vnNigV4Js0oa09W1gZxtt8wEs7i+hygdZq2owmGP2zV9EuRLu1d0RCZ
tUEyw+As6KP+TwUKkjFNGs3/uWWBdIRFWHj0y6FqD4Mgs/zgOKTSb5GdE2qp9Lz+xVOln5WZUuoR
V2An8RQevwN1EynnvPfttBUO5dS+CfLVbm2uYF6hpRMbZnzlo2rTgnZoJUwVaH6Q7zA2Fk8xjW1E
1ZjUX7GQiMLHJAVAx6NAcFZHT/YUwwDi53Dx8exZIuhLfLUpbNe0dhi1rV35auIFnUrt2OA27dzG
O8SUTnoT9QUnaGqYJJElxMG6iUGWfZh5jrAkhzwAlA0JzwY3GgIhDgeI7WOXu48EJHJQgelyvxBS
oi7NVhse+2WoPoLRqz7AuTSfw+AjrOSDkLcsHIqXpAkhRA8N4/rzVBf1sZphAO5m9tqfyHBokZJI
I+W3KyIoioeCujfyWnicHmrz7AT7geV4j+l1OsuG/lklCL6BPi3suQxvI9CmrqMemJjW081HAsYx
zSMhk+Ua/RDwbixws8B81LSbz37okMSMAURhB9L+nwW30Lx3cGL9rbJserAK6x71tRdQtU21XK9C
LMZggOaqV0eg9NpgKBVoItM0tjvGPX2xF4iAEHL2DII3/RhfoexsWxjntJH7pniBWaiHTblswiEj
iN6WC3IXwbTvFPVgj/dViRxgj3oCFDSJx+V7QCSY2KylJfC8NL2CODdlhEboPqER07KM+TBSd3hE
GNPNO6j4RfpZ9Jn/X47UKdyg4eqZr1cDJow6a79yAA4XkdtrJIB1YRbTdqSKuJWleYcG7C4PfqIM
B4TARmpc6w9nk/IhbkF51ACMPA3vs6BzaU+NKa7CS8gU0KC0EeneAcg8XQBYskyUBoUn0wo3uA/X
Pv5viJv+Obj+1EjsrAt32KRQvJfaRf2OXQ8PxhRcJa+lgVQYF51+Luc6+o5Nb7lGOQRxr0II2S/C
k7CWmIXeylEC36RDA+CjQKkRIAmBEcUzWzkWNZ5XzwQigJXjTcRcCF1HV0dijNtrMAkv2mlkuwZy
yVK+73NiStoNbAVivOiOMeC6NEOkv3m9l+NXFOlNw0HE1JgImf+ciUtv6wB9Yd8RQgbCB9MsEpVT
QeqcVwIQ3Yi4x4AET7d7HYANwiFjdX7LUpg9lhAT3Z1wbfNeEZlbAN1vkzeU+rg9k9T6x25gc8m3
g83cJa3wmqQ5q6vtuqF787r601R1k10oIeSDilaNLLwrsm+cye1rrWoG0F0i0/omBbzBaN4RzAhy
dkn9wUyqfU4IzqGALtPgTmJz+h9p59UjN5Ol6b/S6OshlkEyaAY7e5G2soxURqpM6YYoOXrv+ev3
oWYXW0kRmfi0fTENTDUUGcGIEyfOeQ2qPL3ZffG8mnuaLodRbnyheda2NXG3X6lakgPsoWa96Wh1
2as2hCIJUr8qP+o8faHsS6X4xlHHJsM03exXD+0Hl1kwFiBVjSZ8sx2I1XrDW3KXqj7yUFDz6icH
FyKKjWGWHkCw5y0VKAszsintpNxh9doxRnuejgjN4onijDsNKpZ2eog9f2oAVBGAwQbuMDYGNGC5
jwofuK2u92xTPmj6oUeH+7uHfBEeOGMRFGu/jrzXCjxpz8lN6w92lvQKbQxO60qLGugrsV7WGB84
7k92OAUdBIhTyuuh+kJoTF68MS3Tjayr4auAe/FEy6GWawrsBQrgyGR9cMd6wi7gZHe0rKE74F9r
qGsOgTrJVLloagivjTz0SvrxJMA6P0AHhFmhNuhrsHwqhTdLtjlAfSyoO8RGfaQfWQze+0MvkPRS
6ayStkSKzDaxo+gPgt2IhUuQ2Hd4gsNV4nNq2UYvdXqHQ6+TjtXYTqprpSs1mtjkJ3CBxOh02zJS
zHILSpvVR9zTeo2NgKqtD7qHykeR6zeVMk0tT0RxNDWbB1zSt1QyahDPT0MycaVIb+1Niup+OJV6
4MUWJLUQh2KDh1kDa+CmhHaDj0vQtp+xOkxfeHq333o/jOAVVbjnKBQb8nVK1ZLLBKNxde2Nidgj
4YXHV6V5ek6ulEavYNbL1wpBvpDrcaIyBMpAy9pB4xuZhhCbL70NrF9EFdvaQD4JoQ7HdffmI5Z1
HHMasCtTp467xUQuMG8KG2bZ3iNr/VjZDY8v4OEh4K8uDl51A/oCCp3Y1d/6lZI+Ayz0AevAm4eo
5ab9Fz8n21r7KbXKDRKO4kDo4klfgUKJNwp4ge4GLoH3ATYXfS2d2gdijQH3Dn5liQzXkA1NB2p+
4NVrnV432ule1n1LYno+O6hR1VbgKECfsABtQ8GzLJUNbfzWf6bC7JFw5Zmy6aFCqh/qPqQj7qQx
QLPBplF7qPEd/QSht7pBR1ClQTiCd6RhS5OVHrYWNtuwGV0UGdgS+gaBHv1Lo9TISZb4UtYH34bj
vpu2i2R5OUVb2tlIcfAERcQS4GCJVZdimcVOgffMEwqT8AGJQbzI+6wgwYptA8kI28DzAJQSbrD0
VisVZUQn6/a26IpmTfrJ3QFPuXi2sDDzdoUw+69V0E9CMKUGY5imqwGEAbwHbl51k71RbTVQM9Dg
oawU8MafQ3RuEI8ROOutihT05caIIiR6VDUAHVIitI16XZCJtzpHe3oNSV/7OCJDBE5GdlhKtYC2
sGetDYK37Uxqs5UfdeNB9GFQ7dLEjI/2MPhylSO+BQKDhCG+qavcwVsaKp+7x8KLhwj1QxRMSx43
v8ImhASp1cC5DoliVYgYkstQfTQ6w73xKJbAeO9xxUaGKH4Yh9ZQIL15bfrJtHBF2cCbcJ0PIfH5
a+N3Pt2irLDFpkjdjgcsLr/fKA0gQdL0VU5ZiW6e/oRkTF5uIFyGj0FU6h24Bv64UbGd4lzAJcGJ
2ybL2ehS8U+jkQD79gLde4zbVK+3mD4Z+9ZSsVrqZdQ8kPD1wV7jURmsDC4ildPfILJTKZH4ju5T
+CYaJGDWZa6k5Sfk2+2nRG3oLXajVqp72QANBbhc8ryjixAg640wFVUerQjf4J2mP2GXi2wdqy6k
DQwpxbhVDNNXoHRB7yCsBwpVFV4qCPCR3fl4YbYbLsySVAbBr1Mb2ej3lU1tvhnmaJeQY3QBEtPz
J89qs2lv3EYaICFxtkt3NinvT50SpLcJAZKTYcJreYQvxIUrMxp3sLDqnzZFmpKihGahsQQtzt23
KrR71Cpk8gpkiOZdXtXGlpIKkBBqejzlYgQYPlFxy+8LynKQrOIy7T4l6BxaKxA59FsA5+C1DI5Z
ozAZWuGk4o8hqZfI4KZSZWKxi5MBLXwKrs2PEWhVuK1KQBYbEVvDKSK6/0gJRy8DyrTBOpXmuLV5
dCKbn3nyVW/C9E6tMDjZGJlOH12X2dfE0sHRIC2VP6J35n8cdduAadDEwy/qtP1PFT7LF1LJ/Nam
4hpucpT/ELMy6mQbI0L66vOBn2lTARWKGor7gZ+hZ184qQGoPJlqbU7eVD1tnAQ3Ktg80QdOGFJH
JLttl6MEj+Fz84PsiyoqhzIP4ydQM74JSNXOWo1iBOF5I/yhIYiommydFwcyWrqr/da0VpoYugi+
TalabrtKbDrRzXoU/VDfB5GW0WEGaVV9xR6AZbIiusyUuKtA1Q8e8v0NzZtsKIAeUVim056OGjWv
tVASesAB+3Ny16j1YF/jItjT7R5UTkohPCcyuPUAwx66qoEbSOMPVZE6cvT+UcNGFTKFJIIVj65m
abRvEBcwsWULzbjxXjVTqIm9bvjmUECLUOIHgHQW6pYvIVbRaOd3udXc4WjnGDujGUK5N/E5TL9D
atUsBCO0vOqQZswzc4uyA9qJt7qDYCu5vycatOj9WJjQeCl79vWDbzdWld7YDlZM5h2EfVoQ28C3
Axak13OEeLZVBD3C2KJQ2KOu4mNnt1Kp8KvTy4E3PqS+nlTNUcbHGPn+ZA/mm+Ydyp4EycSoufC5
oSrrNsRWUFn3Is0wowDthA0rTKtJIqxDvz3Ek3xERwe/4LXvw1lHc0Ej/ED/8Y+hg/DYKiwBppJZ
BKmARGtKnRc6ud7GwMj0gwRbn9H4BywSV8SnFQRs5WtJye2XaRjlK9XcslqHaA2QUCX4t6zrwJVH
2toY+zSZJgDhSazQN0EGg2ajenasr9vWLH9NmGGsATojnNRQSgkRHyw7DuiRjhIpuuQG77F++GWb
MK2xx056ekLg+sl84DREW4hY6g2YQk1ShMjLh7xR5LBCBNz5ZsXdsEMAnvo8Ths12KOmpo5mGTqw
uK6pgy89GP2vHv55wbZP9ZTKE9LPGJHRGZM3/A6677ZiqOMNjCmyfHSDScryvkDZ3RtlY/B/FfvB
SGDFUDuUFjCgsYZy2Jtkq2uEQd1yixAStvGZxGwkaFPnRG0dAAtc2MS8NWnig6msIhCQTp0oz6pp
UKGRelj88rVUH9bJKGVzZ4el9kLOB3bLc0iMV6OKoei2M0C9rKREb8lQVT08YIkCoSRPaamsYT+C
Pwo0G2d33VCs4raetsgmhDej7NWuHwOEpQSmIa4bWt4aX7MQzQ8x2p9NXrO0U0FSaFjqtRpMMMCf
WIwUER7r3QBCrKeRRQ6nUfbJcxjghAds0XgAg/BGjiDFT6TxS9u8qcq0vg3dyjM3Qat17dqWrnjD
ycrhf43cjlyFaeZ+A0tUHR1goSSpsCx+WrpWvoFz7Jw1Txt2dq7VaMj3yNmughpN0w3cNuPoqNR/
dyl16icgY1SYmFt00wCyf0J5qf8mUz1/0ExsbncBXRx3i4ON4WxB2uncmPqkeKSXdK43hgbzeC2B
NtOKcM0yXmO2QV0NiVdHXSHAhWiB3boD7dIw/JHGKZataZUqH9B6ipGEs9TyNo1SZJct0y72SYCv
48GBc3+n1mV0snwCMtah6AtuEDwAhAi8GQSTqE3DWrljkBxBeQiIfmh0ffODaAAJaGF7Cx/FqlZy
8IJgRWmYt4/n0q1ZsRzc/BVV0c+mr3VftLHOHl3Jh6LCmFKESBXk7HEW01HRHTr1LUxkSqO+CZ4j
MdVYg0QfWrTXbfabgRUd/Luesg2vPVgEJK8wAiyvC9/UDC1XEQUtpAUFJQeIT2NwdAZhmRsfNKGz
y2lR5ysSAnoFaC1LWHqCyxrd885HKQLfLai/8OcwdLO67zz+BsyTi76+4zvyKg+FG0yvLupxq4ZQ
hMYlEkL2JKpgfZGOMfGSxwQ5Gt5eKYA4bCo+8sTqsw2EAtncUJssi3VjCvmIjk//BoGxfAt5sXyn
m+s1PPjG/hRDLn6mA1qfUPMuX3qky/MVlRf0dYRuMmO0IVmI/4D6BkieTH9bIFua3xSq5aOsUTqI
Ce6anFbQbQCwH9cqEyKBtv33v/7H//qf3/v/9H5mj1k80Gj/V9okj1mQ1tV//dv497/oK0z/38OP
//q3pUtVNaThgKu0KHkCQuXv39+eg9Tjfyz+w1cDvyorWs25ntQPLQr5ueu3j5cHMc8HkTwQVMdw
bKEZ0tFN0zofhKKhRafUik44qZZfjMy2P1jcF/sx0DtkaAWuV1emNf2L76b1x4j2+YijHUgbfYro
VGXq8Ej8wzpUKbyn0rWNtT6MUAaQovH3l+c5/at/jGrqWMjotL2EPhuVYkFrN+innhzLqp9iGZov
up4qyhaTsgAS2QBQ0I5NdU+2Cnn78uCLi2zpSERrFvvAmH1JgCyUPECwnsKqHO4nSpv9RCLn3iMh
66aHvCw72FOXx1xcZlvjAYXkvaVb0296t3tEguGwWavxCTMv2Nkj7ZkftHGDL+0IF27wRbdLO4EP
z+VhF9ZZqAxpWhThHGziz4dtAbflsgiik1n0z4lLLbu1I5BB5JigBnpewcdITNAnILyxs748+OzE
TFuLwW0bPSe4gUIX54MP2kBrM62iU6wVpL4ZpJpbUN9xc3N5nIW1FaphQkexNCZqOufjmCUPXIZh
kgpmO4ric5NwBVLK6dr6tUNqcp/i/fDl8qiSf3W2hQUwU9JD0zIMyB/no9p0uHs3tcITm3zSP4UH
OuBhkIdAHbM69x8uD7e4mBwXtqwBHcSafs67DQSvAqcgJScylB4dVxHKo6/79EcuD7NwNoTqqCbg
dpvwI+cbRoxVj4hGfHKzHoopxj4lxu706ywuODBbha+5u8tDLn0+obI9IQiA8pXT39/NTJkQvSXI
p1PQGVrw3NkR+aPCSMPW63Ij+2oXntoiJcpz/Pby0EuLit0TB4SgboHWOB/aq5DER6Gb2eYDXYEQ
/d8CzV2v/Ysd+n6c2Q6122i0RSAhpQDyg1NeeC/A7IotRmywG/wAod/MC779xeQor2kmWs8ad9b5
5ERuj9Sn9fhkOVndfoyiQmufTOBTm78ZR3dMULI26zhbREh/VtLDNT71PPhQIK/U0XvOSjCXVzbK
4tcyBQ0VW0ebbT4h8AAAmZo0OQF6lvsIlxVvi7IqPpCXJ7S4IR1NpfmqCsvWZl8rjqVLgc9PT2Zs
eZ9JWXyx1VXdQfovrCzelFKvBMi9kPz48shLpw/+zv8dWVfPPxkxDA4IOLwTKubqR2HFiDwSegQ8
FxSKv1U1lbXLIy7NVVM19IJAzGscg/MR0dAKMbOs0lPYACR2SXIe6rJPnlQUllGQzGigUqSKroy6
FDs1tiSAA9OEgDwbNSiMMe+qND3h7eKA8lfH/Buyh/nJwkDi++UZLq3p+7Fm25N2ctbDq+NrBnr9
6ij1pONVYJHcw1l+aqG4P///DTjbPg7wfVVvw/SU2HHJ5BQzSLfQmfIXUWnGlyKFRPsX+4bohRoy
JRKesrP19DGz1HI8905ZFxt7unWyfrBDHPbWY2xLBNus0CzuLk9z6TTSeze4djUhjfkpAY4O47Zs
4hP956pYly4ut9uefvmV5Vzcof9vnPmZkGlYiNCOYwRS/TeavwPUCl9/CuxI2p/wou2CA17C1rWE
bXGLvht2Fj1r5EX81qriU4s8lqBek7hgoQrajHvf7Y3gSmxbGo7rz7YdS2h8ytmm8WtUPMYgSAAM
qu4ugpt1IDP0ULpOgk+XP9zSguqC0y5N21RxIjk/8lyHuQezlvRXM/rvE9/hNtVBO6xi29vzPr5B
Eby58hGXDiHhRaqS/2jgMc7HNBNaBtLnAuzoP1lr9JbyA8wq6w7TMI+SZVqU95dnKaZYOc/P0KzV
LXAzmqPZ2vmQAwqJtakYXEt27b9ZQB3Ktj0obQYQBPTWVJCCK0sFqqdPqdh5vZPd5PB5+WcsflcT
oBgynY5ly+nv75Kb0alLmeh2eFI8lDhWKHY0dwj6wP7mxUGV9/Joi5/WJhmWgiYi3/Z8NBkqOCMO
fnhygUMf4CHnAPrhNT+bCTXHPC7sYw8A5kqEXYoEOiKmU/5m6HC6z0c1UGmb6r9TJuyrEBiGttpU
1C77zeXZLa0liQwZsA0LS4rZxo0hlgNtaaOTgSvRXdO7ebPro7EQWNoW7pXwtjyY5DTamjalw+eT
arMO3w1nCE8IqBpv6FErt2rmmajDqs328ryWDoehmyqVBXoOjjEbqtYHcF2KzlcTqo2ZPa2mde8X
wyPGI0D4ISUWV77Y0j6hgGZIhBVsVVdnx7FIMjWxYASfmrpENdrP+u7bUJkUdhqduh5OgmVf7qkA
iWuZ8NKychwg8xs8vVV1luHYlVtwIQqSfXoEGI4GudiOqdS7jY3AxJW0WyyOJjWqIrhNs0Nn8+RG
dNMBtNkJSG25zinLf9KEhayIVeh7BQLXhiDQQDI3h+7FaBoT4UnftB8riIl3dColIkt4vdFMo7r8
GimFebj86cX0C+ZRijxzKvtQUiKFPt9mWMBmMc6r8QnKPuBwBCNuEqUcf0agb8DMiQigsNSfWgfj
TARHRY1XCu8+bedjy3H5tywdY57PjsXhMqnIzT5N3XWqQEo9PMUZfpJoGKpooWSdWvl/cde9H2j+
VUKtr6I84ymbqNXXMUcYZqO1QohDk4F2v3K6pugzX2H8OG0LmIQmYfKfr7BaSXChdkEVgk5Utgac
qwB3Kk2LRhMSc5QD8RcFGB58QPuoWl9e0+nzzQdHsWi68qbnrTYdxHfhv+4r4NDQJI84oyuQo2rH
hjASa9+rEHL8I4YThvKCru8Q7u3c841X2GiF9vnyj1g4BaT4nAHqT7ByxGwFmrzzy4rfdpQawliI
3caNeWPUMn3NM2gNV6a8sN5cAUAKuO0ojczf1HGLrARlNAcOUFO+oLWJ4psoEDbZSZgGwcZKK4R1
Uq8r75USkOBf3IGaRZ5BskFfmLL8+ZJrPcTFqDCcowDdb091csIrbYPCeRoEBjquAXr6WWI5mF65
n5bCDSI4mmFaYIdorc0O84RJK0L6LUezNenutY0mCDPe6DzmCeDmHZVqL32GtQTU0XY65UgGDVVD
xcVvq7gOWuF63Xb9vYdQELYn+dDoD0MPh+J0eUMs/1B7isCcdSLebFvqNCjhtmru0UHoKdtTpcMo
W5Xt8IiMiIqqykArTrQ2fTu77sfm4ALx6/Z+EPT06/NWunuv4MrCUduJrD27wd6LWA2v5HBLG5eK
kMMNrHGC5Ww9SwiRnZur9rFTYIsacMHuA/wwvqPb0oz/PHXSSIf5Ir/j8Ly+FiHE6anYeh/1FuVl
mm8jncq86MSd0qZegaBp1fnGOm+EE3y8/DkWgsR0OiUnUzd4DM+miXNEr5GFOEdw9Kg5NDXmF10s
ePUbKcibj1Ups1+oDMRfq1zEzz1y5+HN5Z+wkBBQIJKsNaQehBRmITmmBQox3XWOYOroDCNVA6c5
z4zPjTtCx9Ha0P6KXHgkD5fHXUh9yIxR0pK6zqGZJ6zYeDdQC4V7hJPTgXDh3k0n5Tokt70xCvZo
FAfplbkuBSgEjoXgOrDpPszSrdGIEJnJXfcYoeYc3OYtnb0QlxcH+0FouLApm5KuFtxthN/89svl
GS/tabz9aAQ4VKqFnI2OJFsq4KYpxzBRtGEDsy/u8AayCz28aY26HLaXxxPTPzi7glAPYpVN3SQg
2rOz3rXsHpzfXcrFFYhh+NPWYXSjTLx6Ya8+t0U2vIT1MLkEBAVYvl4Lb2wlRXUxwdmYpUkzdavY
rnqloL2U+pD1UGZWha7/eTFjm4IDVq4rR4nWx6tXju1DxNrQ0EU1Mty0VZugDFib6CCmMeRWmu3O
Y+wjG7UP4mm5Li/UwlakXaHSu6YKTYVmdm+4FqUqzE6UY+zSNuBhKEPj5xgHIPSoTJUbkvdeu7L9
F7YiL3GhI21DGwpa6vldlVimih2k5xybwtJvMzzs8dnFcdveOGYRAY7rkIvdUwDxXOCmQey+Xp7z
QsrHdKmlUv1WhWFMm/VdeiJibPSAgVhHpYsSrFGdHK7z0ILSujzO0trSuZAoZNGN17VZeBHgBQsM
xZxjHCSgtdJBqPeW32IHUqHIiuNA1rZPl4dciGg6MYUKDuNS/55NrRetk/kYKRxBcFV3Yad3/r4O
tAgQHu6HayBbNLYzryPqXB54ca6/+ycoChBdpm/+bk1lA3DG6TrnWKFtfZvkbgEYS0Mo2VIt63Mr
PCQP/mJEyu+EM10I057topam+YCWhntEctm5VfBn/AJ9F+YOhVskkHFgFbvLIy4EMW4qnuFT74tL
Y/Y9yyYDKuzWzjEimO48tK7vIi34FJV98/nySEs7lEySyMWR1OTvTObdaoIKKGoyOPs4lEawgQGF
nYnSDaP2F18NeizIYpVu5R9REvVQau2JYh+Noqr3BghzNJ8bM3zWFeRhd2mmiK+XZ7a0hhwIoBi/
G7PzK9fsRRPAWWCfTIJ8cIzoI65xIUXxpGhxt/rn9QxdCodlpMY4VaPOt2Xv+0GI0zcFIKB0QDiz
EfyS3yGsotqQYC7PbemrcaOboEDIMkkozgcLUYlGfjtwjjabcStp1EyQJzQw/+KrvR9HOx9Hb4te
j9vROaIi1T3HDv57u0yH94I00KTbYGt18uPy1BY+29RxsR3JOgpytvMhxWC3uJ3o9lHRtDfDjZzj
qI/HMirMp8sDLRUwGcm2eIlycyPMfz5SkvbIh6AOfnRsfC2TulQfMJ3yrJVUynSPKAves9KB4Jsp
gX2UHWh+rcrjn5d/xkI4M6gIkK1IklBrXrCpecphMdWzb2pU8PXQFJ87rCXXjJd8EJixXpn2wvry
UKZYSrVGhUU4C2YZHq1B4zrKESF/EvDR9p4i1xfI6Ghwgi7PbWGbTnmnlFRMMQlUZ2M5UeEmqWa4
R2VMEXDHdWzAvjeYqqaXB1pYRIk3nqDYRsJJLeL8U6IdiOdZKJSjYVdgfhGyB0laJlKpbvD4S6vP
IgT0feVZsZBcEDKm466DGKC9dz4oFCPXK+vRoymEL9aLn3r2Vmg9FimyQyh/g1uK5j/kvhdglt0X
1zbOUn7H+BbIDxrDAJBn+xf7T7Msetc7QbMR7U5jIzkwEtrJAQGE4ZOQnnagLBGAAE3xIIr6OP0C
+Ro1a+joOEv882/AT6F57JAoqsbs4JogRLTUUrwTZBeIigLZWhqrKaoXEYj9UI7i0+UBtaWvzq1M
4kgJCPLE9Pd3dxeguxwVK4sPYCsIEFMXkaeER1BxM3TCt9A6xN/SewQ4qmNsnuehcWpjKHW4tWHs
tFOR/AxvPCxcUEKwRxF8QFgV7duOjli5c0wD0SiRGB6GAiO3f3fsuUEfQrtSxEe7mkhe3CxqBGA0
7gDDurlhbXNgHd49QmR1+e3ybJfClUn6LE2yLRBd5iwWD0qGSG0TeqeuJE/2cTp8Nj3TCLcGllHG
1owQyoIk4J4G3d55PiDGncxAyvzzlBqUjK5SwUDpg4zhfNE95L+qzmiUI17trhWBRy2c/mMihvRT
36bWUyKs5NDHpnXf4hO1vbwIS8GLZxY6j+gasvFnW76owNoHDmuACn716gaIF+Fol1ariIrrlbGm
f2v2rgNVZZFiWlTaeESdTxQRDFQM5OAeEdHgqYrShFsixYFyE/rT3YNVe9D8JfToCm30Tu1WqOEb
4ZVDtZBl020mehJFNVoDs5qxrlVNOdTT4xKRNmxtcfryXtzUV5+5UOJu00DKfxhq2Se//vlKk1tM
zSAWgLLm+ew9K4GbZNXu0UXlbmtW8IfxuoWJp/py3F8e6ze084+ldsBF0UQAdT0v0BSFBFwNZ+gY
q8EJ+HHw0UV35hDkiXuvKkBIER4K+0eRYYi1s+1aQ2tNQgzDqxH0NlzRss+vlMaWnvXSpmJDG4yG
8R9ArRQXWYFhGXUE0w7uG1zqHrXcMff2IDBodJX0xcKnAmcRE4WbROqvZoxfa1UqI6EAjbFV0HuZ
c+WeW9oOfBSTKgY9VxLb86/SOBQwmtZ2j7mWoBNuAvtWbzI87dUV7hK5WKnoQaItRCS4/ImWB3Yk
TQJyamMOKPEspxA5btTHILYhMVpV33xU/cmqzqOlsB4VEGBbbLnxuL488FKMt0HlSUnTFTzL9MPe
x3i/kx46ic5Rj1C4tJFnWqkNGyQNxQGV+e7KZ18cDuVV8sJJxmj+HFLHDLJ37bPtnTL5bPYUZFd5
qGjr3kLJ5ZabOGg/XJ7hUpwhkJLJ01gGTDY74qhNdLkTNnzTFl/rVeCa7kpFISP6kNMehFdYGAmU
uKiJP5dGle4Mv7ZfLv+EpbDKbJEPJncSHMHzRc6gpVVlbzrHAOeLm5akrUbS1frRhH6bbS6PtZQ1
TdcGCQv1CjkvAwURlX2zZ7oSfZgbyIywk7iU+x+JCrRGYAquPJljjTS3nYM8vRJqFmZKYRL8B9VJ
k0tkdoAqAVihRBT9WE/EtF7LrWIvu/qtVYoiuDLTxbEoOjgABKmFqrNVTaIRaS5cC05jUgaHCC0e
FC9x+txJaXTFlciwsHGnbgMZCB04qq7T39+dk6ZVe1x1guDUFnb4NMHRVoObxA8tvDx8xbJrPfWF
Xfu7qQryAm7PH+gP2HghbNAiODV6pEOzDoMeQeyyLuN70xt+q/kN5jc1GY1bOAi+f9erDX66l/fS
0gpPRZmpdoFE/R/ISMzMIyxAwBAoU5sdIFz2qQP8eTIqVb8SGX73tWaXlPl+sNnWqVuISU2vBSdU
/ZzvAfhkdZ+EotmXA6r9pNyIT6y4ytEvkbzFX+qsRbh+1UMtg+cBK4gqtC7NN1vJRm0NQXgor+yB
xeXgY3A9AOBwTP18D+iRAcTf5xeiD9Ej81T6trFP9BrZcorhqDhdXv3FLQfuXSVy0Y7UZ8NhzycB
3TkMV0LM3sUa7le7HklsVCsB/fj3htl8uzzk8kdwTLTBLRoppP7nU3R93/NApHinVHNAWa3gqpnP
ePIMqBogj53dtCoyQocamaP7NHFMnHkcK/pvQZr+oJIzUN4qIoBJ2GblP+zG6MQVzPPSV6AmM11Y
FO8oGJ7/xJT54/wKbt1H9iFEEszATALTgxulRBzoyjdYHGzqA4PynFBJs/VActpKKlMJTgJ7UO9j
NSp1vRtxW633I5Jyvy4v/xSx5kdgaiToUyYK3Gx2GRetHCx8DsJTUqR+vJEV2MVn1OrGa2F6KSOk
IUmez1tSgKGZjQRCXfbYBaI0WihogEaUvN+QjIC9puG7XKxBP6E5oQGgpegc9gdXD/Mt2NYMP0hZ
3KBn3+4uz31pt0sA2NxYVI14dp9/1rjOG1/v1PBkfw2Dsr2VqVJ8EK4fuAixGNW1eL743KNOKv/P
eHJW5q6MytNRyQhOhhGK9oDdV5PsGr2Hc66a/l1BtcV9xF7DW5tmjT0RLxB48IlfZP5fRFkTHCrl
flBvfP/zmU93CZkLAmlamhTDChfdcDOmrf5D0khd//NVpmRrmJRQVXKw2X4e684ZoamG0Hgk7gNV
byXYVDZA/BDDKfBLICVSr+QECxkJhVRuEZ3i0RRazufX4wGmiSwJTglvy/TBcfuo3gskFx/QafWi
XVB03rBvckQ3cWvpU7Tv/2LSJpAtsKI0LefAIOgijTZEBLXRBDWBWYwCO1X1+a3boPUmu1faMO6V
QZciB/hUYVMApfqpT39/lzAoitm4Ksf5pGdK+9rlA6bQscPFlLTJ6fL8loai9kJiJ8n5xLwJXZJG
AyOs/JOPAFl4a6L7t8WzQt8ladaoN5cHWyqLgYrhwQD9jOf774P1bmJdnzdwr6gFJhrVDyo4GZdD
qqvjrV/HqDfQiqDnhwyRou5pmuH6APc3BxUoYS2HFbO4kjksRQ52tA4JGUQe5iXnKx3oTWpl7uAh
MKhYt95IXtQUhhVs8wGxkQ0dmOTx8hpMO3YepymQcH7IdRl69qTI6xIh9bL0TokWlRKt5w5d9AFp
vew+V6S3LhS7jTdoP3TFlVixPDJtwf8e+XfJ7t3iq26k4kxqs5Vtu9G39HRl+wxx2gHA3ivWQ+Ik
6JM4pEDp9i/mbFuSRBt0FJiW81U2sJlRuE680wCN6Qm8oXtrV+h9vrX8adWC+LFvrVEtfv7zYX8j
PKeURLOs2ccV4BYpQdY+2FxR71rkx1YBgfvGR3Xjtc27vkbIIYzGv5itTXOQAwUnT5u/olDXlU3v
UWzN8Bp4cbHMeamw9LstVDTYdlGC4dLKixUM+i5Pd6ksQrTgXp+CNACn6ay/+8CoJ0nu20A5Nqro
hjsbqfMDohJI6XhqbWEPCfk+toPSugNgi2eyZW2Ugs2wFmUzIkig5trnGmC19xdZFz0cmuDse40K
6fnv0lFNmpBh3qnucdxZcbHCE089Nzy1JcYIV4Ln0pGmJKdbIHmmODMbzUQ0hn1seCcv7vAJzlqr
bzdFCXvIakWziZF4+psPbrCzeaFD+zan1OzdulNggrekxsFpst157kccb+0g739pSdQiHMwLfqMq
V/uMi/M0qIICrpwi+Gx3o+QQoJPt+6dwDMYTvZxGfeycQh+fXSBN5cZAxvZat33aQfPgRUZL7YUi
AdfhbG2ROEK0WLbBCVGT6ksZVpPC5Wjna0tP7ObKh1yKV7yWGcog2+S+OF/WTEvSoIQ6CIXWr1AT
wbLlCZsJvCWyXi/jXWxFCI6UQYZ41uWTtLS0ExSYqgvlAcqM5yPrY1jzSOP+9REYemsj375HEatF
wF3zvxYDDYQrqdXSulJg5VKcMKp8zvMBXSXWkG/Q/RMQWHDXGn436m1UybzeIlQTBlfgRwtZFc1M
NPt5GFKxn3en0CzLJ0kgnss8zav7CmesnHDgDQisJWM1fGiaCFMSK57UlQIcWPPd5QVemK8F3HAi
GNKSoh1+Pl8dgehsxK3rhOaZtsm1nPdCLe0fAwjHl8tDLXxL3kNsoQnVDRtmdvdgk4TakpGEp95I
MaUdR0Pktwr1H9wM7R7oZ+ekw19ctVQTTGciUVIKnp9Ns8G8JK2MgCdSKzaOU/oOoozC+oXCnLxD
tzLeuwKM65VtNAWa2fHk+cPbjP48ueOcjGIh9NMquL0eAdVifgYUuGyfcOfooisRfeFowiowgW+Y
vIEgip5/v8F0NdMre3DOBp7y6zi28LqIKN26Gxtt7fgJ4yazWtOrB93/z78n53KiNlFmEPYs2Bq+
hqnMEAOv8LrsHtkxY9eGeY2ZgKFtaqEMV6LQ0poCHZlYNzwwOTTnU4WnVcRYcwEyaJEVPggZAZC1
8ri7glFZKp8gkAC4graOzlN29pRDbSxVHNT3jmARu0OIJDuCfUp3GKxBWSP5E33SEgSY9l6ZIZrc
KT8o7yBv45m1iUKfNNERG626wDZWb6/sq6V4Ac9RBwNBiv1Hob9IRjTtm8o+ghRy1NsCT1LvRrPq
rvkU4gahrArFaJ4BUejF3qAT5B3++Tcnb6ACB9GK/559c6ttJUJ/IGUxlsFvxq+GzQBcbzf0plxj
7PIXxGAL6A+ISCKHZs+x7GUifB1LM/dYwS7/pua6liG1a2L/sAnyUQmQ5qRifNeP2HA/XZ7q0nYD
r8C1Pt08QAbPt5uLRDXdgEQ5uhZorLWuFE2LxL5Vff+LcbjjIK5NCJA5FNfFJilBe5TezRj0N1Fe
WvHaoCh3Df2xFOnprSLaQG3KEvOiYIaGMBobQBFRPKzXCHAld7qK/iOEwODz5SktD0XxkUSTJ+a8
P5QmtYLWM0PpShTdtIn6LXLL7nNecZf+xUhgGoBAkdBSejn/SBoKWZj7Bu4xCfx6E6UZlrh5q96z
h90rV/XSpKiyUX2YPtUfQgZFJNsxocV7FAF65ENSJbjJB7jkrrzc6a7clUthnSwEpCpvU+ix0495
l8giiV3peAQoR9P3cLUK1A6beStvR8w8sVs/OLT4xltHH7Mrn26KbfOLy5niuaOSPhvzKoseU4OV
gIFPPE7KN85H/hJb6re80Zx7EfouovDmpMcf5MV9HdXllXRkYd62Sj6C6Ae1gD963IoLH7b2Wh4o
iZO+KFXSD+uhdfI7TbbxV7Nwgv/N2Zntxo1D6/qJBGgeblWTpziJ4yRl3wh2uqNZoiRS09OfT9ln
n5OSCy64gTRyETRYpMjFxbX+4VsbIDh5IayeSU14rnGxLB1jrtJVKSBHEHGK/Tw5Fp5fPZUKDx1/
6JwodLXcfiBryC4El7MDsmWXEM6beL1vJfLovXAy8lrseX4gux19Gbv4m1Gq3OAiKeILE3wbzMBA
UZhcUO6MuIZ4N4uUb40U18+JMs4DOo/cVyRh1sv7x/HN54M2wpcDg8HTkdblMu2/tq2V6WWlYZJ7
7MAnfAsqw5dhP3oiCb3JkkjcWX6KLqfzYa2M1bir1ACVjmw08K84wu/mUog85yvCifWhpKiDrVOq
oy0/RR+9C5dBqeAYRkA4AD1/OtliZGMmWKkce77mlqefvc1bxH1x0TIfkNWsPxrrGI/nJbAm+LJL
DD8dz4ADSXUUeQoXDnsPR0JYeojjrNA+p4B8io8exWW4pTRIcczn5l2l6xh01KY35A1a7T5yNMlQ
b3EXqq6olbWHWtjuBs9g78K5eLuBOP683onP4D1B55zOcRprUdrOWB+XAsr1aAa3eZSidewOVLjL
JtPCLBnaCxDFN5HdYlBe0S7PPqKts9q1Q1S3CVqx9dHAOMrbJtSoHoop06dtIy++gs4OBmCXTwnL
gwb76QxRk59Q+yjEsSHf+aHqWnz1BEgUhMb18aMZ8zKxv8ZaZWt96reDOVXiWExYx+xQS0f4F6Ah
6qjvn/s34WwZaIHckaixgOtXpDmLjFbUgHKKEP7XIUf/FcPrfBN5sYnsqK8upOjntgksdJ+qHo8B
ANCnizhyG7TAFauj5HF0Ldkc14jNT0OIp6lz69Wd9rVJ5e79Sb7JvZnk34OutonhpJh3Wll9LNt6
vmNnaJjMpiNO4T4WMz9UU8SvCdacYY9F1IXAem7XIDkEnhBgn+V662c6em0jeg01QIKqAztV+P12
7NHs3tLOHn++P9E3l8UyUdJt1P8WpYy1pljkFx7odVkfMQJovubYQ6O/XldVvH1/nLMLCgMfJr4H
A2t92E3N8rS5U9VxnmhJBiV2VnEw/9vq0etYe/qEKqyT0EoTVXEhdL/Jcv7M8H9Hpod2un+auTdj
LP2qI3r2/g/hUzxzZ8CuporFVaH64HG2xIhtHjZg0QKU1h7fn/q5A2PAeOIdxe5FyPH0B9gKwXeB
A+MRIMStaQr73sTuGpMFjBP70aye3x/uzHkBW4N4JDGVpuG6zCQCgjZnH6Wj2pah0McSc06foiTB
I39EmNS/G7CB2L8/6plJwqnjBcDYUGfXZcMcNZMqUH51BKrv3aZ6HR0g1lU3EB6xWcyRBGk+muYA
WeIiBlkN0sLjDjld1kYMbbdkjsdKyHw3Jq3ZXLWo7coPX8Wn46ziT41Gy4iUbHVE9jrCCgiO+aFX
vYl1iKT48f4yntmsPLb5bnwM0LzrXFGVKQlBWpfHzhKNAZ87UNeGartfC4r62OQZtGSMCniMhe3i
K/OQYVsZHN7/EWe/pQMFiuyD23ldiG1VY6QUf/mWSLlTWsrnQywj/4qEBF1QCWb+/fHOBDywZ74B
+o0x3yQ7ytBgOvdWdRQ55iOaJMqFHZ3Xq3kOqurCtjk7OXC8KBrqkNfWmZzpNFi5RnFNIEoVhlf1
/EAfXb9uu8S4x3EzvnAcz06OF9aCQeOErEWBDC/G33ZmcnXet3ejsrUuFGpIqq2WjoF14RieO/xo
T1IepPVDX3mZ/V9JuStMry26tD5yOnDjzfB8mSNP/2r4Sn3hUp93kdV5vz/+/VD9AwGDlgfFm1X2
GLt6leMMzwmxDf9TIAwoXmj1P1deeUkx5NzXg08Bb54ek06gOZ2fUSOFPUyYCkmJovpdaWWpdlPj
IDZ9Ikceo2ddaXQXL+yZs6sKYxVMF8VI/jsdFbMBytUwd46Z0PVH0GO+dZD6mL8ajek/NlH+qdYT
RKnfX9YzV6aB/i9x/E9tZV3u9aQNTNLqyqMeden3AAfUUCpT+Ft/SA1cUCsnSMJk8s36KsE0O7mQ
552dNEwwJAIWYac1u4JeTx0ZGqJdRYHyehRhhNQHTeSHmmyNnUpm5LWLHj3t92d97gs7kGb+UCKJ
PauwjmiBTHD0JRgMbQmKyZ+xcqrEVdYsku5gZP7DNBcyAxAuwh3v2NNvC5vNqvBDRKzPMIsnjDKa
bQs3+cusy/7akaBIN7kZiwsQ53Pflj28KD/Qp6Arczqqr+mRBToVqTAzQkl7QheINCj+aegYOY6D
0nbKsuWvXCb5t/fX99xnJY32qda5/KWv9jJuNHhTdoiUNb30PiGSjpUctgdlKISYtmZbim3giEva
aGfuNaLLggdgVJq2xul8215HvCONmS/J3pVjucPDgDPwtppgU27TTmD9kuPMjJFYEDkPSdt7r+/P
e9k3J8WuRV0WWADwTDY0Hb/TXzDnvaFHDb+gMmc/u0n7MvlM/8Qf9++PcybeM87yTqFrYbwB25hZ
YreNh9RQgyVKu8G9Q6nrdm7zGn84nBCu/sNwsBcpJy/SBmsQHjUYk3K8mx2RvGAn1XC3zDs3sqMZ
nlldIOj38ajEvv3/A66C/TzMLu9l1LsVkRaLIU8bQ6UF3U/R8gjEPQ6HuTGtXvNmmC+AeM6EBoYG
SkMbdaHgrI6q19ZmnnvoKlkxBkWhqzC03+MTon40wRD8k6Npf2HTnDksjLgAqVHSAya/GhGV8lHa
mKce26ZNPutW4oHTGnFcxRmq/V1pfYB1mIujzvsf9dxp+XvY1RqrHjdBw9byYxC3L7WovdvKljnu
NXXfvIiovQVK9BknM3WDP2vd7N4f/ewyU44GVoGQGYnS6UnpqsmMTMkXnnsRH8Eb3jZlPL1I3Z6g
qXvDx/NrngsAd3ii8We9g5HszrVsyIujq+Rr19a4UVmxcdR6w7kkNX0m6oLso6CP2BjSXOtHiqFU
VAV6ggZ8od9EjShvrDYaVdhpsTqkMpWYESfR4or8cQz0En7+Gnr1SYPGz1P0l4uj0WZQWLwm8HaB
Zjs/JWnghRU9t2u5J0GDA+Mg4q2uUDDo9P5zOzvWpeqxYZlN2d+YTdFjIqh5wTbXTCzT+gaXqav3
t8654EehizYeHAiwo6utU6k4kIUG0htE63Q7OlC/fMgAv2zVqQt5wtmhyAF5Bf4Bfa2GilAFV0ai
ZUdgx+2138zddV/DtixQE3/4D7OijcqUoEBxg50eCK2enHzCDvSIES+qadgRhmOu7PvU4yL5D0Ph
37xoJFLEXxMWvJmNayzeCO3cYM/Y55O9dxMbL6qk8OrxQpw5dx4QfPl/o602ipzyEflHpBFNLPHw
iBNAuz4Z0WBv0gKPgAafpShEQtg7CKerLqRAb/HcHAnggYiIoGzAflkt64yFuh73jF4qEkIM2IcC
FU/THNBSgJKF2Wc0mneU4ZxvJc7hmIKA7L8pcBi/xNs4t5cQJSPkwSXmDbPKDcxGTdhAZuWxHLph
3ye5d0tjvt25Dk7U4ce/MBh25GFgDHNSVoEAE2sYVoZWcKVg+ZCWKjM2Iu0AUjeS1vP7g51bY3A4
9qJFid4nDYzTrVs4ndCmqs6O9E3lBOjXyIfdpM9q1xetsg+Wa6hh02E5O90YeLvdB9i5iS2or+br
+z/lTFDifUjsxQAD14Q1QDAOsmTsCoTl0rrw7qp0sIKNpw2hE/2Kynz55qV5aX+fuclofmNYiG7M
gmVbrTWdMBcXVwBeDajTVwdonrH3cOb1noasbRAFSP0q//jtSZcPhAxK1UuGv0oZpFmjujqP6dFX
VXYTzWONt3UwjFdQOvX7uNe1D0txg/BZnqYOwy0KOatIiJyDjm0ouE5t0rwQgq5/jfVn8QWaqL9x
s3i4NOCZVBrMDB+SFAHZjHVzyhpkrXs9A2ZG5m6UNMd6lxuDoV9YynNbBmVqHsA8urnQVpu3M2J3
jA2fpey1/KuZdfiNl7U9xLcDLc740Aif2mKEvsT40ZE5MbSmFvwaZSJQDafHJk1BS5gGtJ5qCHhY
99TNE6SbLFEA5c1jtEiwD283TlB5/3zwmCz7hmuNJxrCjhianI6M8JCO1HCgjrFBe3zjYcil6Ey7
CfTp1B2tjVHNcj/1xqVQ8SYGMvBSNQKUAkSR6srpwFnl+2k9lgOC+LL9VNf9TazQIcZ+vhw+WhJb
kspFkZcmh0GzcbVh8ZXC3TpIvGNud9NPHCrHhxQbq03QT95Ho+0yFC1hIg4AB07J6ayadnDG3si8
o6L1OexqDTzAzkqc8basMJ57/9u9CTfLtKiCkTWDuwE3dTqYyCwyqswunnwY4bu4i+ff9uBOP5NO
r78v++xSPvvmgCyTMymqUe2H3riWcJ+FVXStzKunIXHKnd12bYJXV1DeFoGYnxEgG6+R2Qz+wzR5
xwNLw0UJGtTq80WRdKsRMvhTE7Tutqp0TQ+hnxQhYgDlFb670vhPIzrYpfCVEDldtXAEJzGjGV48
lWIewhFe76fSU/GnBFvFvaj94cJ4b/Ii1pW82V9ULhYJ3dUMJ8sVgzb65dMIJWg3qVTbSd0Zv9Nt
UXvMYpMmLPMx4+EQRB+0MOLC4BUPqxY8MnH9zZOzrLIEs+Yp+yaMFuPNeSMvmRet+UCkOORclCi4
FiETkvSc7lMkPDTldpbxYozNtK9bIZ8o9T2b06xDSraSJzF22j73c/mdukN3l6nuK3Ao+fj+cfkj
B/RXSYbfAdzvjxbhAnAk3p7+jqqWIEX0uXl2zMLVRGhpxdjf4uqs0FpXASJTYQ2nIN2hO6HDlMiz
2OpCL+qy4fNc2BjBx8qv1S8p0b/Yligd//Dw6nv1coBdMFwwIkd+P60BMoBtDfr7dnC7f8HqOj+x
TNa70LDL/t4Srkp/XZjaEldOp4aZGsgYCHRLqFvHHenKQaSRkT6PA3Dne5AO8hkrXYypSXvB1k+e
Hu9yVKKdq9RqbGvXuKNeWLsqrYr5dtKFYXzxUi0pwjnxhmQ7VVk8we5MZ3HQpjqP7g0g1fV1FlP0
wCITfZ1rUZql8TXP+UfP7S3nAnJiFd246wFOcOAXcvmiVrkULf5qLcwA+iLPa6YXoMb1g6mCVIWB
gbWCNIN471b9BZIYhNX1IiJaCnACqB8FUpLHdTxNh0orIOM9O0UqnIPWTTzEQoDxjXszl6MX75re
DuKNByzG+NQqqGMB+kbTzolqo8K427PLfZvF/rOeJJqxjYKpzELgX72/aVJXJPtMS9rqocRwMw+H
eo4/Owrux53jSwvDehkM1SHxG6P62dlRFN+2KBrNzed5lKKRnzCiLQ+2RY/lYc4QlLzKa4UdJbYE
msBT2G7H/kA3pr3Rs6rsMBkejfTLbMTDp8ptTT/0NJW9ul2CzWJtt/OjXaF7s+20njNZeEWzz6Zp
7K/wAc2jQ531ZrcZi7jGPq5osmyvRDCqm9GfWypwgzVF7n3dl8WvnLJYH3pm1DY7z8K78GWyJwTl
u7zwsk1R5k4cjuhw2tneLYYo/QYPpHgKJpbstqJR7m0apyyyT6JBq1tRLLBpzYfSaRzt1moi79kj
PUp2VhMUn5t2VhJZBYzPDw7yafGuC6bCvh7xmhVbaYKb3M19O4gdHreFDGUxBg9Iq5oi1AenCw4g
9fIonBzo6Zsx7iysi4U1yT2cHpVetxp1GtQMZu2h4zKLrmrUBsoQ+NWYPAbNIPxdZbiJv+0U6Na7
StdFgdy2Wwb9DhUNPd2AxR29296uDY/mAcpym6aJMuhB0+j/sCiTurfeZAbNI68nW907tVPZYADm
/MZUaAd8Ewln9q6t2vFed1qlwsJJ0gCd2rmNr5veHAMuwLZxdrZVG+VBU4GXfdJzM3fvRSpd0L1I
689XXepnQSj9BBR7OVeQ8u1Ru00VDblNr2dD9RyjiqY2I9f8q+923rRp3Fp8IXwuq5bZ8YiduJlM
txZ6EsW9Vw/zP/EsE3SyZe0J7IyRLEHwodDbyDND0aeDv+HOcqdDjHlMeT8PumYUoZUTXMVWK5EN
+GSTmESPWN0Y6rpp4sD4ZOutVl1HOGGP9cZSTVU+xmWpxfsR3cPkxejdpvrc6V4h620ni8jcDZEp
0H/yylTPfkRaohIzHIzOq81NOaSl800HeujeljUQq2uvqeOaphGvhw1HT8lH3dfMKt6bs2WJeDOk
mteHQ+na0c0wuCNuJW0a5y2M7r7wMxliJ4LEYxuZebI13Smiso6x0lFMSax/T+JWf5hpDsZhS1zI
rlNCs7FH8t/8N8Iz7NY2UAfYwhDH6dTsW916nBNtGl4MS1jAUXpdZd8HpMbvbc1KmjtHcTeFRChE
k30/xtG1iYZg3MSOKdttH7iAcwazLvUHnJKzfxVQV+de13kXTVT23HDUsnLe4A/rHGYkno1Qbz33
1Z0r62eDBIbB9k7w6nanGa/jSFhDAQ3U67qwRlEo3phNjB1q43V1h8qVj5yEXYoRwNGcGkjmzuqX
jxV3uelyrfzSAVz0w8St/fGqotkyhX0XR5gBe1Vd3jRYUnV7PZHJ9WwVlrFtJd7pYTDJSaKCp2VK
35FU1eUWdVr/c6/NWhN2tlsZWzty6uRg2ZlpY67s4Hu8b+GM5tc9zKUOLAImjs4TYiTlr6i3OdeF
KrpkiyBtb3+GjyfVTdGiRXuHGn3Wl/tMn233Jm2j5KdTZFO3LWbLSRDqN3Ep95rYeYR6ng1bbZ48
bGnRfOzrOGx83tEbE83sz7GdR/JYBCCXNrSJzAyHQH2ZXS16bUtv3xR7sgAEsYQiRH2te7O/0ofK
5NHWwiXZlGNSzrfdUETqMxRsRBIKOLrHlubRb643O/4eV9O0Hw2UpH5Jz43NjdPNQL1Q+S+6gyPm
6ose5IGzqd02c3bWaCuxn2g59RvhNva412huguDOccIMpxzk41VBlyTZVpHt/cQPNp1uB7nwjf3C
sdW1ksFigwoXORxmKau7NgfztRNuOrrXlTGwn6Fsm25IH7FuH+y0SsUBLFPv7iK9ApPeCU8z7voe
hTxj2yEPZbxOJZJQ9zpEU0T/nDErzLt4KaSCBohZz4A7Q20iXjPip8oGUacHqOq4Qm8Lkczl5v1s
aNXOoPG3+CEBZ6HmRTVqLXRP8zxSwZTPL1nsdP1VHcvisUFhWn2OrIgz7nON4KPNFMd9LaUlwrJS
/gelcZZfQYWPvIVqCfIsa7YfPgcGdtiu8RJZBe7JBP2jIYO8gmJySYjyTarEULzdqYDD1uRFbZ+m
SpAXsiSWwnwhKlbHbpLxrZek7bMU89QfhOHllwxOVi8WJudSIwUSjAgj7/h12SBHlionsU1eg8JO
nFDzxHBv9KVxJzUkyWKBm4BXC9wTRmmIC593VTlY+rpUFylW/HkTOmuAXeUMdIZaLXuVUozNJp/c
9KmkJLV1x6K49GZYlu4ksfYBCv/pyQEUgm+9Kul1bew79KeylziR2kMGJ0p+4u6o660Bn8HfOjGF
3EPl9E7wuSwhgO8aXTb9ro1nkrLcymAWwClrriNA+Y82aOCeMq8M+t/RkPi1vYWsr9Ifg5bo+h6e
Salfp0Hb/dNUrlsQN/2yvp0BOfZX5HqVdQHr+mbjQNdHVoSnGYeRx+6q7tRno9shI+W8zGTL7XKb
G/GX3Eza20HrWzZto+r2Qq3rzedjzIXAvjAnF5G31SusVZU/mRR8X5ZbS4XwI4b0RmmUTsI6iNUl
BVxn/TRicSiNLHV/WLBsndUc4wGp0TlJ9ZcxwwltL4RRqS+j1uGN7vCQGXZOa8ywevh6zrYyC/8Z
dEZvbmjOwJaatCIdizCD0Vl8SxoE79wDTNK5vTdFpYwr7LXd4GHGT1zgkL64K1ehsKxE/JtOInJI
z3vYCSNK2zhPfhfcZPEuQoqjvA/8oiw3JtDFfGcq03hC13EwQtduGrCTgi4ajxyRdTd1mczJo90K
p/0SV2atcG+3RlVvQXnr8UbDP1zzN0hkRtl1aQMqDes0MjE8hrSp7Twzd7J+I93e8PYoAeN5vhnt
zkMvh2BBgXxX9k6/2JnXsqKJFmWi7x7smSvsZxDFZfXqJa3TfbB2RaxaiII873RoMdSuViELBeIs
HdpheqJfEO/SucKxKEn9e2+2XrF41C70udZXggv7jQcyXC4KqSYtrdMIKdtkNIZE6k9azVth7055
vJ+03PyiF04RH3R/7remX1hZmCdWE4edW+f2hY2/Pmz8BlR5CdGUQGi3rZVEh1jX4iKozKfYja2N
5+f5YzXUSUgF3yblgMp2oRj5pvDyZ0QONugJ9AOoDJzOOheGcpqsM588m6wilZD3i6RN90MdRaE2
uPMBfQ5jU6Xyh5Zq2a2h7HjjN8UlMf0zM2flOfRIVlBoMlf1tNJJSg54YT1FMk2vdZhXO7tvp68A
r/RbJdVw9X4CsBavoi/B4aSsBRSb5ea2OJ14O3lqcAbXfpqyoPvHk4V7H/DucW+h03h6mKrMD7ZS
5nNxwP5L44nbau1Omb2Yt9EAPm0P1iK6UNBYVU//50eh4wqPgXqtvSYWxNjvKKhu9hMwoGRjoq+0
8+tG6eHcV8NzWaNFsJ9bK9J/XliNZXn/vsOW1aCDCd2GW/OtdGiXT+DbiIxPSeJHP8CYtOUWIUtx
1STSCnZJnUzzNo+y5CkP6vYn3dNsB/FWNz542/z5HYwPWInKNDXB069iB2mdOcPoPKmu979krelt
oiBxJUlg45F0+nWuDu/P/cya4/ZD5Z+KzkKpXQV/upG6NqMQ+yTS9Hc22PWtbtc4T5XQrraU6+QP
XIjMj+GGlg+NQAiMYhv13kVE43SevUFJQi+V+9SPg35l6wmeHMM8jw8UuO3Qd/L4EhnnTHhDuGpZ
VMQegLWsVjYgxy56UTlPVdvN7a6a2vkWrxdvDpHkju7BZ8l8Y2VOP2zgA9UbvbWmC+31dUa4TJqp
UsCmMcB2W51xZTVSLzomraMGcJCAP27I0evNyCNrq+dQD8vUqrbT6FxyO3pTt1uGBjcKQgv8Kr5H
S/j5q1KoLAps2Bf6T+kY5cOnrGJHPCSF7YAGyR1T7dAMy9t7qN5oMLnKt3Y9L/hhk6FRfl8jc5dc
l9mgXfVupObfmM+bKg11ug7pvus8Y/w12oNUGS45ifEwQ6/wNwIy1x3UoE58+JKgAkmrCi19ukcA
1E/n0rQ1ElV1wTIKrvDMUTILk9EuQEsEeX5vgCi6kE6/3TuMCLiNPpJPD2Itou/GdmRIatRP/QDp
aLY1eRw1Oe1lUpY3AdZVV52lTwfB1XYouEgvBIVla54GJ74e0dojSVvOy+qOwpFQ2ryN3aegT9TB
9Gu5jZNgRD99nPfvB4Mz9yHBlyOJ7ixASRoep4ubUE2dolG4T+6AxHWoUHC6loGhkrBuXFtue18V
VLGU8QlD+Sq4khy3nUlfC9hdKur4w8GJn8M1BYRd95du+unPyWVk98VkuE/NZPZfEzdqdomYir2X
CCOcYZYevML+oEQpwYlBWXBoWMiqoz93Oujoa7AvhXSfSBG9g1vrw2vmeYBCOvg7H2u8/t+x0PCg
gI8r0vrxRInY6tosd5+M2sx+DCgohhWK/9ddXVcXvu3b8LPMC2GN5cYHP76KuU0ALEvjyz8Vbo+1
FTcwMnNmu5ny+jp1Ym0Tz6g3mk6cXti/5wdGhwvgPLy29RwTi5qQ3TvukzZ0wXZM++oKXwocoKoA
4WpV7/qhfYkco7wQb9dKIiwuojoMygOcnBKZ09MP6fQqdeykKZ7tEaWSR/DFgRFafmzQ+lV6EdYO
3Z79VFqDvW9Ku/G27K3cwBhHDOWtnRiSDT8Iqshdb2U7C7eVS0aZZw4cPUUy/AVDC6F53flLa1nn
dTlaz4mQz1FU5Hunz5KNVRTmNo+xHwSLaW/sbhZhE4/Fphvj4JBRutu+f/LfBhlsqkBhYtKB4IG7
TkBlqncqSXr/CbGuBOBRP37pml57mQZHu1R9eptygIBELYKXtU13fw2pA2AuSpcX2FNOB+I2Mqz2
OkqcDNC9rv2YDZmjqdleOtXLqT2NovSJwLtT+6E3TxJwuhmyOfaK2e3T59a0aF7QhH9SeEN0PKps
tRWtGv95f0XPDYgC3WJNsJSd1t5OlCWGJLb17LnvnOknAN5uF7SmfoDQMB2V1F/fH+5PcryeIPkF
1JTFyY2W9ekE4d56Qnle/NykvnC/1WVuig31tE6/LRI9DTVBaRSBrX+6MYluWwtbxXDypHEQ5Ly7
3u1ykJRDqoq9M+BEfxRQXS8syZkPj5BZQBwnB4F8ucqApmCcrDTq/KeotcW2dki8slEWVMPy4Zdd
Kj9sk4wL5v2VObO1EWmFX+bztkIYYSl//JX8aF3RzNhrMyoaL8CVcvNuDkbnqGtZl114UL6Ndeyt
P8KSZJskJ8tv+XuswsmKBN20Z91Ls03T1f2hbLsirEjfb91EVw+TocQmziGVfHSWjAaRAuAZTopv
aAcCQ4BuUEnxjKSYZ4WglKrN0OHCEealfUlu98xmYzTQdEAzoSijgbyaJ15bahq6/BnLTN3cVLIZ
cS20Ed/9omWYOu5sWTvTNi5Q+9oV+eB7L1C1x8+CHmwUOmak/9aRQvRuJ9E30w4lSj97zGXHPv3g
svCWAlvtYYBEoflN/S7FEhOHEJm8phOXzqbGanRLljxFO8SoL+En3nz9JVNB2JMnLC9YwBynqzLn
ZYvFU5C8lmaU3/VuXhz8sqRPzvKEfa1Z39F5vLO6vr1wxb6JNUuZiAIC+SnyVDAyTgdOqpFKGYW9
l4z74YUS3Xzb92L8KopmfIEacslq4/x4gLjIw6lOvSkWVZ5V22NuvkRdWV2ZBVZd/VgVuwrBvCaM
UWK+UJ06NyAvGPTiac5wVa4m6EXFkKbRaL8AxPBf5n50v1QF3TEdz8Ot1dsXbZyXoHASTQlPWDZx
hv+82rz1pzT0pFWOqf3yy1a523poJC8eM6EFHgVpdWu1SdG/FsbkOdp1AuG5fgARLeW3ypqaeI+j
ak1orXIziy68ncnH179t4QDDleAS9Yy3eU2nx1krx7L/BSog0dytGXQJmRRY3tTbDGPlO9GdT+3m
EGt+MX+2W7pBtAU7Hnda5iTBvYjNcosITeVtR8Mph3spFNIwlWfr3VVbeUN1PWoxQkMFRGsEGAFF
OVdzl9rpVYttZ78f9L7UjjJSwB8pVFrFzlcy+WWRKyQhuTPZ+dAbafWQF0i/JxsYoNWU7VxhtU0T
VnSOv9O/1aZjkEjvyXJ4GH8y7NR+IjfPil+z3cdqlwVVkWwALBSviZReGorKw3JP4BZ6COIGZf2h
H6fkS2O2lCqksPhfN47OYwT1Pbqgw3Udu0764GWZekCrMhqvtCoqv9ngmaZQW3BM2ynzaANq+Shu
J1Oaj3PQSeN5Kmfstuo8L7PPPS2AWxdNyDSc6SgWi4mVW37v7FHXr/2xA+sWzh246W3nWtldAOXV
v7Fj31KhF2stJiVFm+OenIpAXtMpSZp/u5LK0aZrjJaOzGzWDxl8ZJsmfZoXd3j3WDqfL4i+O57C
S6Uz6skNHTe3kQ8aEm2b1lADDog1a3dRWY7BJh28un10mynRh52yG5FXOzdClTfBdydO/P0IpP04
a5lu/8qTPhv2aUmVdx80mvXbTqO5LiEy+QEFc3cAEjVcuIDfhMWlnLUAvslv4a2uy3pGEOtpKfTp
FyFCHpJiUPvUlvF+eVWHLfg75HfRFNfTIb/wBHgzsgdJDBAtfVRKLlwDp3GxdpEGKKfe/scd9LJF
YAJe0RYEnfGV/lL9vQWdg+UE1c86OEgs42kcvH/9vCkdkHggyoLSFLjBhSh3+gOmckydsqzi3xKN
vvir5Uv/qA3GTCJWtp/hnGfZ7dxE7S5LVPmd22m6kNe/SbnA2VI7oBXJy4tu8yohod1mVDxc8lfS
e+OQ4sIWb0U1VVaIfsm9hpmcTzM9EJdAk+uATTURbRgSblLuJelevb0Kv5GjaHX3dULFfd/MU3Mt
TF8cCtRHUUhscL14f6XtVVCkjY3qBDINdD/B3659HFURozfsjcErim3eDIaoL0JtuaMvgODW2eSC
egdpyy2EnodLSfH0i+qaJmZu2eCVSlEa2mPXPzp1XP4L6Mb5oDAa8k8IFCz5JNmLufgunY5lTnY0
peYQveo4MF1l3SxvurTR0cVFnqXpL0op/0nA/771/gwILAnyH4eFNOZ0QESxiyIN6oCmtZN89fqg
/xz5kJB7fZDXE2ZrcRgJagZlK+xrqxEvphTa1fsf8s2T+M+PgNNFHsXOBRtw+iPa3hA0tovgtWyU
2W4jd/bDlAzveyL76WaYfHuXuFn+axjj6F8zmYfPhVPpZeiUur9//7es48f//BRK1fSHqBmvSdJF
pfRxln3wKgJfuddB31dt2CsMScNgQMVmaxnNTPuxzr4aaoq/vj/62y3N50dH5X9HXy0EQly2o5D7
fG2GKt26nT/FGyu57NT79qwyjk9aBQWdGsSabDVZ5jgEsmPBCzP/ZgdwctxZOgeuxuHWTYP5Qpvn
3HhgV+A/YwMEJHcVk+red6cgmPzXcXAs1FxHrM6nadjgimM/y6ZNL9w/544s5A0yYw4t8Phlnf96
lPULkncs4+C1iFvnizm28VOV+OP1bGfFJTLZubnRSafUsJCNyB5Px8pbMsIW1+NXTOq98YB9dHFb
W6k/h1qhBVj2Fo71/cPbBKyAweuGsg1iRqvltI1q8LWsjl61yFDxpqN7Fe/1nKv8Qog9cxoW4wI+
Gp1KGrWrR58oKWTgURC9drqoN3UVBaAihLZzMeu9Mtup2DR11D5mWdsd3p/imS+4vDKg70M1oC69
+oKmRIDTbtrg1cDCPTjM+pzhVGXb804fgd9dyBrWdyanHjlKHvCIKKL4tWa1u6kptcKItdfC1uxu
KchORdiZbvIrEv+HtPPajRvL1vATEWAOt2RlSbYs25LsG8KW5c2c89Ofj+obF0soQmfQ040BuuFd
3HGFP0gJUUSTukJz/OfrH/nO1uGSRwCCyhi79KLujJkKFWaD6fUrgdBE3h1IFYejhJXB1ojbD1q6
zK8Ljf6ZGEMKx5hz7PLPsaAZWCWKPEq/Z3zESYKVs+lyWFRbyQ6jW51ZWGu3v7eMsw4WcdBMkVEX
y0jbKXJ8JEx+CzQ3xQZWre9JqhllXhZEa+Yx79yejEWmxNF/63+df15i9EFdBJ3/O9OLVqWRrAMv
U4ZJXrld3tstxB3k+3Tv2S6LE+90VanFk+X/tlLRHie1H7dxEocn+tb+rVVOybEaJ3/lkXxv0Nl8
nKI2PDwwG+cfN+R+7sR1K14kMgVPT6p+i4c0lh6BUh7aotXvCjWMVk7h5aDopVHMVGmgoqax5Bv0
fieHvmyKlzYMoMemRtnRIYKUtrMHUd5mauUULixwfXP9YFyuJOPOERB1LWhAS28eKtbVIAKLMxE3
WuWWLAQhCSWjv9fHudyeXKBoNDGd4G3o055PKk5oZlrnbfAy9JZzq43p6Ea9ZT7oquRsPz7UzKIA
70FuwA8+HyoVYRxhNhgyVJ/ejpIafcMNGWwzUhYfvlbeTBdhv/DmzrCa86FEWQc1tA6+ytGyu1Sq
peMwKhyFLri1gzrfXf+ydzYJ2hw8Dtyhs5jN4lbR/cJK2xD+Ti3Xxia0hubZkbTkmDpRCGZOU1Gg
zdeE2ZdpFpNIBwWdcFoXlPmW3wi+pcr0LA9fZLnv9xpFl42GI6kbjrH2iQpzA89wUB8BeQxbJ5bN
lYfxvY1DaDGXwmb21lKL3w/L0So1KXyhOtcdeSYjT7ey5MGauvB4fXovHwnubSrZSKNzFtit56tp
5HZnTGaZvtRDopVbOQ3z+N5GMl/9ToWq+SIKSNdrwlPvDUotjINGMklos1jTtIhjIOx5/qL0kHxl
PIO/UBfSbschCw6IbAwrt9s741EnIHHGtJNUbhloZI45VcCf8hetsgwXKHOItmhfN5t+7PW/EWXi
lRf/cgHnV5CGFBp7FDWX9UyAQVEm2iF5kUd12tm5sL53oYY1kNJNH/SOYfkg2SFZTDcClC7V4vMV
JIzIg74v4hfJp1PwbYwr0n/f8VPpmEMX+HZ9v1x82ZzHwX6fha1o/y6nEpVJUfRa2LzMMk8/G7SP
XIUAlcdX0rr/x1hkZiAk5lIHxbDzLwM9VpjyFLYvmpwboASQtdryJkLwqKVwrQVxcc+QhFObnXMj
vow88XywToezXPrq8OIMdX2r+aHpIUBpfB666Ng50TZUs3jl7F28Q6DlAAODT1M5Bs4SkZkXtp8l
IlJf5FgmfGmsrJS3KrXClbzvcs1mUh/G3nTqqdJp8/H4JzBz4q7uyNPUl4YeBexaPEZOweB3jZfI
zloUOM/TWcrPes1YO/in6C/TAz4fTKkNOC+tk/xJjFYD/JgZ3+GFRt40JBYA0DDzILI5WxGr2Z/r
W/Oi2oBMKBILs8o1+rMyCKXzobXB1NK26qq/lEzNXyFCZzdkVuNDGcE2SirR/ykQD/wW6cpwwmHS
flTTsV+Z66VZ2Ix3tjS0SimkE9fw9/mPCDNp8PPJaF41DWz3djIjv3KNsBUldbGxRd4klNE+Quxf
/y7paQAobtSUQ9obVUzNOFV/NTHo92MiK7m8W5mh5Y6bKRo8ZwjVkiUjYLH4cVqIgEiTGOorYkXa
Q6f72i8JpNUzFe8KDzMFOttA9WhbkonelFHWWZ5jSMrMacznYELvHqspHp5gYbRrigwXENL5xwEg
nT3W2KnAh89nTqnspOmUSX2Vq8a5C+k8PSuGlJSuWtva5x6OYO86DbJKbk+5PnXpTgTBpquK/tDo
ARTaQC8DY2U9l0/H/KNIhIkEyGpmtvb5j7I64sQuNpXXaUyGV6NU8r9GQlVVZ9UeECtb8zx7Z/9w
QKlRI9WMRAX6CecDDhCL0kAZrNcor2TcKPqsQRXRShu3DGrxOa+LTL61glF29SRq7U3OU/3gZ3rn
wg9M/2Qj8cwuUJs02lzfPJczQel3TtZJgMB0L/MSO8nRlWgV/0/cGr+k2PRp92ddf+tbaDemUfV6
fbjlfUyll9463Hy2GgnJslbpO20NFUIVr4JHwJ1kPGJqqZRuqqJujr2WdSe9t4Pt9UGXl9fboHh3
UeEHt0vl93zyocsFcMwYNJ+ArDZaoO9peTkQAnPlvkX3dD+gMXOsBYze6yO/M7vc0dS1KXTPYOXF
svdTUBpGK4lXdIr6H0Vj55sgCrUbvR3izWAHh+vDXcwuDCI0R7mlee3QIFl8KJGSHIZRFL1ycOrU
1RDWehm0dqyR6Eh7l7oWCr2G3q3lmcunCCkQZnWuFAAquCwIK7jWtLhGxK9VwtGBcpNvhFP5Bv6+
vHsf3bEMRmsTZjmh2Kxdfb6aRWWpnZ218SvQinB0Szit0jbRqH6Av5e2CHdUxQcjd76POj7UMw1c
ELHE4g6DJBnRKO/SV0OI7FD5tn0DG9g/TiEQ1utL+M5UMhQAXB4aRGyWnLsJUncRy0X6GiRquE0d
RdoNgapm0BIpEKx818X2nL8Lx5E5w8QcY6lDQhUyUiRsx15BLwZeGA/aoaUZtR/HTrpP8Zz7/4yH
UI1NkAkwd+mYIzegmiIlzF/DyBAoQhR52RxldTBuRJXlklsUurYCnbw4+/Mnchrm6wZ86HLp4oCe
vBRb6asZRcMXPyqLbZVHplu1MYAbuVab21I3Zmvkol8Lmt5ZS54XdJDYO3PiN//7fyK00SBhEFA9
X4N2yKEz0e4/1GUfhXS6U/P++sZ5Zy0ZjLSEe5xYfknVyDItTBOtzl+nLNa2OY71WyCFw75DldHr
od6t3DXvjsfLSet0xpItJzZV1TYo0iF/bavIPFCQiHELrNJ7Hq7sUPPMr7QDLicTdSWFui746Nl8
aDGZ5ZBaok+V+HWyevmhFG25ocA83lPIX8OOX4acBFFwm0ic33TP5MU9qhTgOwmWkldhlwUmPJOa
oLlgm09OrUZfcImHMxbJJcipTvtswjnc1d1UrrQQLyeYH0GDgNcDHRIqW+e7h6rkKEdjzuG0pmhv
xHmE3ESm/bGGIj7UTv5RtA4j4dEFHJaiAaWmZT0bXeOuaKQpe61H/Vfdls1BaDxcxWRtQlKl3fXt
ermcQMPoxFKWnO3Kl7JVUITaWPOl9lWLdf9TKE8I10ROeNS17vXjI4EkJOyguU97exHrhQ42mY1U
da9+rxa3k+oE274T4Q6D+Wp/fah5X/yTJQHrQtISdCwQBgUZsKUdzzjVSHVIqfpXZLkOX7hWt7Vi
9ziRS8i8iNo8prYhNkEfRt9lG9Tf9eGXsfZ/48/gMm48jVB73lL/XDg9kM2+CRrlL9QHXd82dqk+
NnrT7jPRG5t6LORbWfg/ZF+1DyC4AeGY07TTrXr6LDfp2vW3uHrnX0O1hB4Q2T7xwTJBpXULZFpp
1L+q1FkbZA2gYJiZrz3EqIPva19H+CCtfcWN4qpbCRLmF3mxEmiHcYTpjHNdLCun5oDVjCoy7W8w
0HASbT49qpElrRSElmH9f584fyDxCPTfJZQvbShiZpmi/W3A/BwRZ9HcrHYQjVGrKtjJo4Ffe4Su
H4Iw011US580BEiPodUck7wvvoKfrtYMW5aNcX7TW6mf9458leB9cVHaQzs4Uqprf001/1XnqX8I
QLjveCN/tFZkV66C6P+0cfwufCjHEJpI2ALEmghqrm/HxRH/74fwQsCPoBJJ/ny+G4syQ4lQTfS/
wBzDbe1E5jEMUESVOl3aXh9qeWPPYwH64mspUMCSWJZ2294JZ/uvQLiSZqOiQUR30/WN+InyTn2c
6incGHXub1Kk8DeD5FPQBvXz+/qvWITf849A0Y1EXNOBjPD3+Qcrws57A8SOcPWodk6t7Xwpqh5R
n1Jpy69RpcMyrnGPW9nr7+xCBM+YYYIMwg0YFOfjjj72p7GOcIg7aOEnRCX85K6FCoMUiTT+rZPB
3uK4Jn4NWpbBZ0CG6GgMUu+16LKWXtjJxamvabatRHvvXEf8nlkTkQwb4vgS5uzERmA6SYXsK5hU
+U4MbXBEw8x229gavCDzh9OAwAnyIYm5Q5MHZxar1m/GKVO3Gu3qx+vLc7kf0diEl8WrjigGE3Y+
TY3qdGYj55FwY0MHKIP95GcWBbq5nq+xWS7un1mzFUjOPBYluqUxaZHlvSTVVifoDaH1ArocxaGu
SEWxsvgXe46BIASx56B8cdznf//PlW/15TBWnTwIVHfTKd46eASom6RBcOxLxu1suqD/GnFqVdRC
Vq6/N8Dw2S3L4MScc5WTngoX7fngfmkGfTFpbDwfqtW4m6h4qjdBUoj7MNUQTUtsq5HBsQOM3IxS
KTsnxUdGDcbUlHtlJMzMLbN8bFw17lMy1kEhropcRBxC/T5P0YDzkIVodBdUr4mRL4ok4S8janPp
i1kVQXYyIqmTEQXA2M/VTHkkhlcGhJ0K14fHGg6ergn7N6pK2XOQBihHmpNVae3WnypbyzcUrCa4
TRXKIs/XN9s764JWME07WDvIoy8vP6rfpZYMmiJck/fgmNV+eqfpZeoFQZH9JGkdnmvbrtZYDBdv
LpEOTJIZBEEpgJTnfEU6A1EcvU5V4QbQnepjX+Zj5fUdqoE3SdFZyQleV3+D+lyRbksaNmuP/iJq
pW1hvKkjz11EeLRLlJAJJQ0qUq8FqGapzugC0m2oucM7kL3cydrfpi6Mldv/4qMZExlO9EWI8uYS
9flHg2pH9KdD+8nVjfxPju3c5wwtdZrMvXNSh0HfGzARduYwmSsn4J2vJUPAWJunf6aOLG5eUrnY
cGJ0H92xCg9WI8r4IFR1Eg9NqNX6bU7Enq7kBRc7i34+hbNZrBRSGASZ869VhN5GLUXNCLSwrrsN
qomNp1SGkrppLwpPKiTnrgJs469cNW+1wLPjTvYFXnNmIYJ6gZ58PjLCTrmTahp0mEbumuw0kPrW
lVe0mpI8NegSgIbWW6U52LgXho1n2UCNbgczzNo7K+sJBXZk/+hxVGhUfm7bSQpcpVKBzKdS2hYb
22n0fUBgDeewqNG6JiFAnM6FdiysP0GcmO1GJ5SXj5ZGYo0wFP1F/8ZpOM2qK2WWEuLtJdXTVk9T
OfxkxhSENmhpV8UmAZD5QflxwkvuPBzrydDQ5KTpcD4fMbG+TI6mPvVOuzHU704SuOn49WMXyXKQ
xaTHbd9okxKoT9pXpD0kdxjd8LOzsqeW+3g5yCLhbQKcyg1JqE+kma6meEI6VeHRXtMqXm7dxTDa
4nYyLejjhfT2LeJgPchfx+PalyxTsOUQi2wvF4ZRqAlrgihCcKs0rjRuzBfxrfmuPlxfmOWtsxxp
ceuU0N0tuWIk5XN8QjHM2Bp3wQnrmOvDrM3ZIopW4SXkcATVJ/8u20Qb+Wt/VO7/tyEWt1jY640v
+aH6xEXt6RvfDbbS7voQb44r/94dy9laBF8hdklaUfIZ5a/yU7nfhTAk3PZ7B6fgTyi54bNzFBvp
iKydsVa9XeoaLM/pMhFNQ6mMm57vi8S+0g+1743pvVw3biUZJ0V10a75ZNhboR0VTXIlowQ8dJTk
m6ne8Zs3Pfoi5jeE5GrI0NenZRmSLmdlcYPIEA2iZGAPBdbvtP9SZz/aauX+ePdA8FzMtXL6PEuC
qRoQ+aEXwv6J3W/pSfnp/BQbscsP17/k3W36zzCL05CPUegEMcPkf+ND/jI+S8dx/78NsTgJklk0
Wkpr9andiu28TUf3o9H023r88xWLk9BoUN+nZB7iVNyKk3osj/HaSZhvoIuT8M8Yi5NQBXphVTpj
KJ8zx+1uwY/hEFf9Liq31bz4j/z7f5u2RbxQC0eWmpTdn/+dbqRH7ZTt1xZ/yaH/74T9802LfWzF
SlBICGA/+T+LW3Wf/zTve97tU1ftmsfguz65zXOwYiSztuMWD2MT50MVhIw5jp70ZJYbqfCcb+b3
/232Fi9jVogENUpmr98Oh/82nXa8PsS7jy8FXuJlhMY4pudhBG5AE4DCWH2yqlMufbX1r0Y/uVr/
438bZrG35Vz4STQxTBFsHWMfxaei8EJ95ZBelJ9I+KFGkfqY+CCAW1o8wI0FR75K5OmHU9tB5irh
0H7xgWJ2UNoh0e/yLEdFEdWu8CBhLJJtYnQl/4ZxpRN2YNvw62NfDXgEjNgMuAWWQ5t7cS+N/VBp
UeMrP+w4wapOHrLPFREy4VqpuaShw0okNc/iv6d7BqtgNgRWBHwT6P7F6UYVjp8TO8FPYaSO7vpR
mOBA7VtrYeHy5SD6J+khDwBjC8hnKa3fDj4S4rrq/+hq1S4DD1xeK59IjCdb8Wis1R90FwP8A6SP
GBdU/8zLf3tk/yk0JEBrQ1ElxU+tTA2Pc5fJni3hvGUZE3bFUVOsCRwuDzh5M0/WXMlGoEPDCef8
XDRUtcCJaeGvWpXCmymIw88m/ot3iC/bn6d8ym8TyAUrRcuL9Zu9zBSbSUVEhzbQ4jCmWiIPEiLR
qI2qIGaoOuwxMVC967vyYvVQ8J9RAYDOqdiBTDv/NKmwEYdPlexXJZVO4SEXnn91ZvvnPXCYdOXF
ufwkWDuzHyhYSdLUpYCqXVA9xKQn/VWYWXtbYTH5JSuNtYlbhsNMFqXeuW2GbAfp0GLiZH8Cv0d3
5DtoAGRuJdO466xQOVjjLAgUmiNoV4HaQELp4dv12byo/s5j075CZICaAsp4i51iyElcSoGwv5cB
TwKU3MGuflmDDMA9y4MWBV67CkMw4RNs428oZ2aq45pCxNJrnPCfrUz4GxD07BKgaYfoFNVP+kFg
XRa/h6fQR0BeF4+NhEYzkiVxbWV7o2068SVFYsS6qZpMVzZ0yqvaEwg2O66ss/O+VqhCFK94Dbej
79Wo/MWNa0IcN0vXSWqzPqVqbRQbUt2mS71RUNg6jHod6R+0YAITRHsGTibILfYOc3q+Q8vEwX6h
j/XvY2dKn0AzI37c0UV+quxU6XaI9eSAta6v48WBt2k+Upbi+NHCAqB1PmbF5g1sM7W/FwqTRsHT
d5HssE5o4WtHHzzznZ5b5fH6oPNanK8V5x34E19LFg9v4HxQdUDyLIYX9b1Qu8ncVpFeJzh+1hpc
9raxrX3Sa8p4DNNOznYmInhij+q5vQYOvzw+tA3hIANa4TSC5zz/Gd2cgulQwb8jMJRND73UOJqL
U7qpHQPQceVmqqjlbXMZfe1tXhaG/+X6PFxcSbP6ydyloZIGWWRZVpKjQjdCWc0fp3gMe1oH0TDs
jNIfAzdrTbF2KV0Mx1yDC2RzgVQCmLs4IraoLFxBrPgxmZKEek+dwdSXIujvbsy8r9wQF7M7E294
LQFV8y4DYz2f3T6mz2YErfQdW6zxS9JqrVckWrYvYtG79kRdaUyiYUOxzl7Z05d301txEI+f+S8g
h4tNTYXKQMcmqR61oJI+Vanj3Opd5HzKx9bw+Gj9RotT9Yvi68EnXQn+qkqTrsRkF+eK12zmNc7E
Rv7PktnoGGmsS6IkEuehiWb9wHhbqH38p++N7KSX4keIvtr2+n5aTjka5MAJwGoRA2EyvsQWGXo/
RxOt8VgVeXZf04L90qe93n1B4nz626tWY25SYyqjT34w+e3KtF+MDvwNlNg8PtNO/f18wVFwL+PO
7odHM7fsWz+hBPm7LlQn8UItqugYgDpK9zxN/T4fEe9dGf5i1d9K3zyFNAD45wUax+8EZU8zHB97
EiPFCyLVPmWx3cYnrcMsx83B2H/KarX4GpW1ecq6Mfyt5f5grNxuy9xi/h1QCCCBzIhLytTn8yAZ
Su+MbSk/lnXjjy4BQlHte7VJKgT7hAAB1abFClLnckwA0sgZMOx/zbbzMdshxY0CS4FHBwuXTaN3
zuepdJBIiaUNaKQ1Yerl7ga/hiMR+iskHDLieIubJDaaSa3ronqMJoRNgq7p7xAhmXaS4wjVLdno
aBGn9Z/r23sZVGmwJXihkIFld/HWL461iA2tANlvPGot9tezHGf0ZOijtvYmvjcOhwd1Qwajl7TY
yGnb22GFPhH3ZCeFp8mXEstLgRfoK1t2eSHzQSBHuYuJ0bgnl/iquhkd5ORa5VHEQ+3Gip9vewTG
3UD216wWLw8nQxHRQ1wAkgss9nyDOC0UT8yglEeE2PNbbaqsm7bXfdqybFFYE9GmCfLpd9IhxXR9
1S63JszA2S8PoA5rtkQ7K7Vjoa2qyo+YvFm7LKks+VQScdhuGZvmN63F7unDIyJRQBuYLUpAuERj
9HEmx3Uni0criOudb1rNzlEyZ2sjw+JaED9XJJAuTgPAWBhmaEUCvsGObDG3IkNzZ8za6THK1WRf
jZSUMmDInswZOYpUNrdF3j5f/8aLPQq2ecY76PNzPmuCnq+n0sUQ5atseoxzR/ocJ5q+0+oxX3lQ
3h3FBjUGYR4i35L47AvcF1qsDR8dZWg2Y5noWCMFw8qFCV2UX/tvQIgw1oz9wzUYL0fYNYtExuiy
qUXSI/zuS5WE8GA1YqxqankZ/x7MMqxlN4hhcRgugLnSiVwtCoPseao6I52V60F6/wGRUY8Hs09s
7GCaJMCNN8pwxfESwGHOb9og1hi7DqIR/rPmRH5XelJg9pXjAgxvJZ7owTQnT5t6P/1ca3kL7Tkb
6sbc0/RuKXJFMGUUrx+rwIg3Pga044BAsFWkN6Lw8Tdw6cpT9d3XNZsk8KJm0kwq7TbWRkccaOAc
uHDIExuISJV29OK1RC8649BiVoyZyJirpWK6AUju2KIqCX7I7XrIJLdOhJPOJ7gmWtVvED4aynhr
lLUd36CfFuTPYaTm+Vd07IIwOmJEp8Pa7k3Zx/1pzIZRBG6hqNgNuQGSO6XkqmqRYKKjaHlHniM1
Jr3A3ijLI1UNJXqaIrUCORv4KGuo7tQXgdmSKVGrOKSyMU6fmxrJpj1ZnR3/BW7mYJKhCxQpP/vG
2FLyxFox2lUYeIUvcL+ybBviaqOA/QDWyJ8EOL479bwg/o7E24z+5kMTy7sS9aHeM8qpMx81RJ5K
VzNiNd0NYT7J97bQg+ZWFYkR4rajFW0s3EQLZjm7qMH21LX0uE0+NYqfAH0ZWjyoD1C9LekghNZ0
DzqImBSNZe77rTM4iXEfV3jJ/JBliiyDp0QpciEe7Cpdq9gkWS6Oiirlr6h7F7PCrjqEWz/RejBd
AieaveNkkrwZ1Xqov+J/WGf7kVA32BfU5MdjYBZJtykGzY82XRaIemPZktC93u+T/qYVWqXvsZNx
eq8qNeyhdL8rqhOWmKb9Nbal1n4e/dGpJi/qgLpsBynJhRdWbWDsEZlJA1gUpt3tiMfgVhh2jRlw
MtlV54782eGmU8CmxJ4T4qyCEA5wbGt0VbO344rNjtXXFuGNEhNBHBmb8V4KJGk60Y0Szee+a9Xw
R6fWurHvfZAk36cu0XC1F8nQuyl6gdMvEeEFuMWzpU0zgrp6Npqj8FbL36ANAfO2TC0w7a1uFeiF
oqKqazvTHKz0DkCoPhNwzQ6BGVfURi1ncG9GaO2u3SJ35WqJX1ff+Al2fxzIWpNDVHaOvG11bUgf
cqCyxWtJmh9jBIQEy/1oK6UheyHqXcDp1B4pMpXthzlQOelj7hWxZYyZJydKVaOnT1Scblg6LcSx
bsLk5VOhBxZez0nod/7Pkp+EgZCEBZxvbJJaRyykL4FM/dK7YfChEGkCcek04yK4i2I/FUdoqKFt
ennRRM3gdWPmTK+yZCm54oaZiCbDhSfb8qYqmZCUQ9cBuv+TAZkImwMKdMzERi3Jhf7A5rDDbQZH
yvl9/aW4eH8RBfnPgpQ8jBrpIprhMyJM6BLpm5LUme1qMjhFL6mq4c5MQq4aOSvClQdxGddAplYJ
gWnSA0Rj0y4CNbA9gIIqKf0RBVbZbHyhOtWulUJteEHwxbD+Xv/CZWyjzxEhQCzCbdAZIBHP38Is
wrrBqeKK4XrH8Vq/qIJXiBWZfRNXHbeNGkdWl7HkU1PvA9UYlB/Xf8HFB4Nzmu3ZHQDAcOuXmBRI
B0XBlZM8FRjLPTmBFvwZZLv+ouolhoMfHutNe2hWlAR2vHyTtRqrxbGxoqcWXdlDXhiDuqEa3XQg
e0u7XIneLuYW3xGyaIrdOupdCGudz62qjxLecm38pPQ5fm5A3ZwHHHSb+z5M0z2WieoPAtxY3RRW
kj9d/9KLvgZYdUoIhAuQD9AsWGZSoW5QkiE+fELx3v9WmBGFix3ExUAH8ysh0b1LRBI7Hi6f6kte
jWKAgAVDorU8ddIH5Utn+dKwUq1+ayf8G6yg7UhSwHRA4WG7LaekTkM4nKKSH1HF67RwH6BxhbJ9
ZhOT3HNbDUOya0aKC5RyosmiihgFlf0sMisFgFd3SZ0jWC7jzeM5ZWaLA6XAzBQbTOK4XbSiX9Xo
vNieZMPU8hEPm/VngaidL6Ij5aPQ/Ex9HpAsNPepVcbqoS8cYiBio2At17jIxGctfGJG4mHIBjML
53y8sGQnhqMhP6fRpGufKLqrw8a3tbrYhUOZgprqBdfDXlWlJlJciytI3IvC6LVdZVj4Y17fRxd7
GHAwYTKQSaSt5590/nOGUlZFo1vhc1371lZJ4gGgHEwAI1LqjToF3c6fjNIbpDhb6UxdTvysVsL/
ECwCLmos4loWXwoLOw2eSciINLUpQOC58B0d0VkY5ukHqwAoTBNAzwwPc2ZALdPytOnrKSXofbYm
Kz7CeAuPZu1ID2HQREezVZMPglgYD2kyheuea4iCx2JiM0mpGj8Z6melyX3MmMwufWzC1K82TZmr
lVtPBrxALfX1FQzg5byS/MxuAPP5A3G/qD/0NG/nq354NkBSR6cycqTsLgizKdpYGYLiK/P6zoae
nzQk+uHho4u+lNnIaIulfddXzxLULPlbCK0AdkVpZ3iyjEKPTtQGEP7LMQhJN2B/m2EToGMZenYe
xmvlieWDTtI3y0nzU5B3Bu88T84/XcE0Tu0g7vrgeQalbkbD9I+19qmyNE9QzTpcPzuXM01eAVGR
mrGODv6SSj74Khrk9eg824g6fM+LXrmPChMlcBl9zofrY10AlvgwZJMwPKN8NsuDLr7MN7PGMdtK
ek6bTJBRoeBr1aGHQK5D/zMvknT8khPVp7eIbskS/rTIIzwWJU2820KThGho+8w2HPSAkUFWdgUJ
iHwbj0WQnFJAasi7Y11mfA8Gu/96/ccvJgrimjy3u+feEzcf1d/zVZlARw6E0/lD30YaYEk7OTSO
TBTuD/HKm7wYCs1O3kLK6igkoKFF3+N8qEZgqWtlsvJEh8gKTmy98odNthkg0hCb0uZDHzYrhM6d
IcrZfBhNksWiaGklIxScmk+6FBtPOPqCVTMlY1sWhb1yzuY5OntZ34ai0Q1jAMnQZYN9RMQOT17T
mIGtypzmiU1YTvUhRSd+M4ladyN2zZFXPdqKSc8/GrYyPCbHtGvn+iZM4PN5bQ2gSHFY2k8+iU5I
K8rJYiIMzGRuhJAdaWUZL84x/MJZJxqW1jzukq/QIv5KLUlGyNpoG0/vJs2LWiFOTEENTjyLVsA7
y/HYNaCmaYDT2adKvESlxSGe3k4vq7871by37U6cqthsv/V5+kSqtWZJfjEaPY+5FQBZHK0gAMzn
k1nUfRPTrBheYCPQ0J8qGSNgK3fCvWoVYbEdkWdeKzUuy1VgYMw5CZg5OVzYS4Jj0jVV38aT/OI4
fnYPdyO7aSOrXDkQ73wZZe9Z/2UOKMiozr8Mv9kw0+1cfpFav3s0OmPY4uWQbPIR1UpXlcrXjx1A
jKm4Wnhr52YCmJDFeC2G6UNR+PELXu6yWzpBsu26MXW7qJxW4pXLT6N9w6Jx3KlLEy2efxoVLua2
SpqXbDCrvVxM/Z6c564gPr1DUqr7YCrzBqnn1pzJEzOVbzEcMXJUjuY0Ijfaz9YidrMTukg8MzfX
jLbmP+rfq8Ugh6DwPZ8Brk70VM+/bIhiPWZyh5faanOM6tPpGCJPcRvgE/14fb0uJpGFwn8BbTfe
aF6ERfSLDK85apPRvoyNkzzbCNXYwgoLjC+b4FAJc+XVnIOs8y+bjxdlUwrdvNPLTW/IE8AHaDcv
wiqsZyOSDYpzg9zj7N1aQ7ZFaAQc7YxnEh+8L+luostAv40jx3O0bLPqfSGPk52lL07Og+oSJPru
RJLtDR222Ct75XJWuU9oktPC5vZic54vYGWWHc65xsh9YjoHkcfdXws6w5Od+Mb3VuRr99cFghlO
DQ3cWV4DqAuAqEXSRO0sSGBOSb9R+LGH3ya4uekoWVHoK56dVH4GiW4a40LdTviI9MdiCHHayMow
D46jbyDJ6HYhm9EtWrtJN00XRlmDK1qfRc1NxLuguoocylKL3ZLmp4rboqRkgdVB51nCerVq6cyg
w1OsiYEtZ3IGmSDuxAtAbxx63uKZk2slTUcT5fPRV8aHnNLoIXHGcouaVfzDUMZ+ZeWWRw9aEhWR
N+si7jGCo/OVk9tC8tWy0n6i5hR5AE4GV0L7aB/TVlvLzZcvwKxYxdM9g9e4UWDInY+Vh5wBnUz7
N1qXnflayE6ErpoYRSslmxajoXwnppL6tBoZvIZeF4KsHNywnImsntPMXhkeHLhIizY1QDEdQxq9
al2uXwwbVibmor5hotsC5oY6AjRWECCLm52XM+gSv0heWt1p+le1xGl3k41d3GNUTpFY2mpBLcev
nZC0BjtqpPm/CCyaqWjGRMhin/Hcp2txyeJCodYzyxMRoXK48UhaxgmGr0u+XyjNQy5Jw0bVOmc3
Jk1yRE+j9WK0oiihBWuym8sU621UeLQQyMkyoPAtjlsqqsg3E6N5QBUt29lRHxySzClPuUptpTL6
7oYAotvp3NqeCffvMz6wa2j3xcmYfwMoKAJP8IickKUkX2tPVe7rTvlQ9HEReYi8KbaXtqO9t6ra
/tRA318jD74z2RQNZxkI8F4kdYsNCzi4L4ZcKR/idtTus34o9hJ2PM+BcJqNbXPlTL6u7q+/UO8O
CtSSlh5IiQs5VSkEedSkffWQ4kV0DGiC7GWlDO/QlPM9GJKdK+VRv70+6OIaeJtcNNMMNhUFNDBX
50ezNOyC4k5TP+RxVnkGrXUP5+JpA0Hzo0L1/41lUq2kLYWS8jKOSSKpon2iVg9BLpnZsaU+IWNu
kuv+zTTVtdhlsNVoGql2pDxUSqSPm8BXq8jVbUltIMgpolx5LBc303/54fxCcwdSE1tKiyD206i9
nGFGk4TiTnKUbtvmwVoEvMig3kaB9s0NyKPMq7y42xvl/9g7z964tTTPfxXjvl56mMNguoElWbkU
LZdkvyFkWWbOmZ9+f5R9+6pKvq71AgP0AtPdaMCQVKd4eMIT/iHkRCiL7HbIx+CizeunKRWGD43o
B8hDadVCQWQEX7GoXAOY/Px7b3hOgakVq7P2BFTUU9BrJPhG1PlqeCtMVnTD1Sk4Vj51WzT78jMr
+CezOWMH59uZdAbMz/Fiot00JIKW5rdChzaiXw/NFb4E8eOvH+gnszljQKhHgG/Fv+0kkkvS2MPG
SChuYwleHl5tlRN5nu4qVmAsulYt192o0pQuZ7d1bOHPSdidnkezRgs8c24JML5zrnH8lEkZ94rR
9s0tpLfgSvQKetKiEoqJizNA8TnTfO/cBTrvwlfRJAtoBoOSCCNOB6zhFBMJhqOIg1Jub3FUFXZB
7w/+op+E+isgn8x3QRJLl5nXtE/I/fUb/FOEp9YK0icJlcEvCY/xwybsP56G/0T87fr72PU//4t/
P+UFlF0/aE7++c+r4jn70FTPz83FY/Ff85/+61eP//CfF+FTldf5t+b0t47+iM//Mb772Dwe/WOR
ocU73rTP1Xj7XLdJ8zIA33T+zf/bH757fvmUu7F4/scfT5jaN/On+WGe/fHjR5uv//jDZDn9x+uP
//Gzy8eUP1s955UfsmC/f9aff/D8WDf/+EPV31P6oahNdg14HoGyP971zy8/Ed/DQAfnQ0EW/UfS
nT/eZXnVBPyR8p4CDloZXLNzSCYzPqLZLz+S3qMHTYWT7hllao0m4Z9f7OgN/fXG3mVtep2HWVP/
4w++yvEq4uOJaUCGg30nH2eHHi/clIKs0eHws5jMpoxXyRjN1lRGoR9CrVabZdCysZzS7xR9qavV
8FHuEvORbzxsPBPinA0sOAjAkLUqeAWcmNotEVSU7OpYsR40rw0Tu2lSK3bMEMkLtHbiHm3Qqeuu
BtmoMTrz5SKzU782UdbVcXyqLZRhlpNVQuk0sZKyK1R7JjsAe5E7aWwUCkSVftg3jaQAgZZaGalI
UDZ0xL1oTZXZ2jc6+EGfIO2RLnb5LS+y3o2QTXicplEh2wrN+BN0+0SxjTHpqV5yYFyCJh8+NWVn
fLSytKdZ5AVRTuoeWGBDwJKHtterRm33SYqcwuCn9aMel9LXIEslFSusML2XG161TZ1Z6W2vocBv
D1JX4qQV1Hh6SU0VPyD6Me2yEDzVBjZduQql5EpWK7qBbW9VWzlQ03iV1hlgWNT3c9vKo+hrEMXC
aIMxGreVjkUyOUfDERb0Y504zKokORr+DomjVkLXAZy36tBuPLrntipwAS2iRFG8hZe1BSjtTCku
8iL0O7sQWvmzWmdSZOd6Ut3QmPGJZGsxfwAUU8+O2mqi2aXcmFdVrOiCk/hmMDllirmoPaipKC8E
Qa3ulVzDrQN3QqoeSuzjlJb20mMnSFLl+EFqem4c9M22o7umrzHe6UVbKSLgEZKcNa2dlGpp2mie
T9d6TapnZ4hUF2szQinGBtmUqUuhz+R1N+S97Ooi0CEnlybzY5rR3HQELzJ8x1JjDC3MRhpDGABZ
KKyQ+jEEV1UFo9yWdUF6kWhiHM6iGkhNFLlVt07ntYW8popZLgfVygebtNbsFoEVAImowmp2qYkq
+YPZN8ZtNjTBJmPg28EbgtlRB6c6B8uy8puPPCZpZl13H6FxT51jGBHgcImmqL6d8KhqnYjr4zHx
sQByPAR9d6XZolqNqWaeOjKl+wSDMs1IF1paKKETTIJ5gRCIHjtqb5jAQgpPkmwvEXRzVoKZ0Ggp
Rw81nbDStHVuVrrv4EkFcCDAfjZcjEj+fs6awfpUCJS6HLUxcWoxa7VG9cQidbHNpB+X4oglSAXW
yrfLtkUWYiyqi0nJJGhMUiSum7RL4kUf5WxbRR96mQJFYECSE4bxWwx26JPRTiURWtc0io1viTaj
aqxQcyyREwIV07L6hvhPQs00F9AYoQct+bNLBk+TKEKeOC0gjntarhnu8eoQIaBgqbPwjapWhzoL
k28JV9zntG7KGfRfeM9NUei5zQ7sL7VOppWUFChsOS16TpITVxHci9iqktb2Qim4h3Am906vlDrc
ryFAZqhpwMo5Md3hCeJIlNDRxcdGQwzYxNpilLIcS/t58TiZFtXGNlObUrbVJiDzVOJuSOxC7dmn
miVM1+Yw9qFTahiZuyL1A9Fmj7aVDZAoI0cMakOkt2f20aoJyZyA1sMRWkLQknu0oSH1uXo06cp6
tOLQt5F74ThUfHL9RTWhyA8JsUgLZwK7VC2DCXjE0iuHxFqKXaw+5FpVqiQCQ3gwm9z6mnti+8CV
pwpuL4Z1t0KjwZeX3C3NHc6xeuhECdK+2Fs0crZQ0GaWlh5uo/0yGyW/4OQRleiJrzMgxKWn4bAU
9Vr9PFhq29s8eHsbGNjhLdJC6Po1NvKTsvIT/IZv1SpghQgCXa5rM0VmeQFwLPQduh9qvOz7ui9c
I62Tr0Kk1w61XmsZpXrqFoV/Y0XKwClcYrHnBLmRxnYXF+sMDKeteaLmVFPIe6VuyPvTLNA9GuGV
rqWrEHun/ZRnF1Evq3aZehuNd0/Vd2fm4zXksoXlI4IaSr0tpe1l7Cuuzj5Oi+5KLcWnughvRC3u
QClKW2BmKwU7CdfzevomabMmu3cVM9vpRcghkAJmxMapLkpzEfrFrq60B4TOv4519mGIFXZpsewk
+VHyr7umvEhjDG/CEfuZYFPT1C18azFC6J/EzJH85GoIx0VaBg9VZwpuA6hvbVT9XZt5xGVROKwV
HWpklt1iEsnZVmp24pkXWaDITlJqC7HkhGlBjaMt3nW5C449sRPRX0UV4C/wYFtLAXI9KsGyScSO
fZm4spcucWzEDVtR3SlO3FoZtyghxVu1VoStmbZ3EC7wAFNrt8j7fN3Haxl/0A6RnE1MZcYOMpOy
aLoEGnlbS+2m060toEIOn8h31OHL1IkNgFpj3PD3917l38O9AkyZqR9mN5fOCHZocO/jbuxs0Zyg
dYnjqisH0RZEPrbw1ZsgGZ40IcoWaRfUltNrUmfYWlUfMtG3s5Sdih0k+Pll0Kns0WkXFeI2yaRd
L8EkSDPJLjT1qg16Vg1HjkjW7Hs1AhSmWT5UQu6SSD/nurUoxWTdRvJaHM1DURuDrU8BYkepGR8m
UUWbt7iq0ZiVQkWxJzO94DBSbH1Iw0UwRPkCy7QYkS7pYOQNeCVpjmSoxoe5fFuVqemAegPfNImu
gdtRmZd3nRw9cJ461IeDDWCcm64XK0KjfBaI17ioSxRtlsQ+H0oj35Vl8ignwf3gNSZxtCTdYROx
bDErtWeGrY1cdmsL5nBR92LrYpfrtFo+3HQkPjbmIfEib8sev2pBVnfowz+ZqoBAptFJF70kjTb6
SmqRZKxqHZRe7kZmfBmEuJZS/NQsmCezfnsKdE5SKWx55cok3nDlQvg6CZqbFf1iSiZvKxdV8QHd
B2ITeXK6AQek+FqlIGRnym0kFhimWi2MQ8rsOTGLin5DN+2n2Hfjsqc0W7Z2nI1gr/plGgUu4JPK
zkzeIRD46zQrVlV1WfmdvwHScJmBoCyEZlNRbGLmwy9TGFxMaIRPHvfG4F9Cqtw0o35tNJFDhBE6
QyG6Wap8kLVsdPCLcDEBWASq0S6CYioiwh/fHmPkicSykV0192S7idN104r0huKLsfJ3iJ1fy1J6
mxmeXRugeTlSaTBey1w0GKbABJBqYGzx2ipZbFa5QsorMGPgkZ+DWF4KVf2RKOMBhKFtBU9ZYe7V
5CYcL4UWHbws/0ApaYvNaGhr3SNRoOCEVs0fh2vFn/rr1j/gJegYUrX0qmbZWl+FvNmPerRoG8+7
SCqNUlu0xAczdczRs1v5uZeADMKeXJQBLsJ42hY2l0yxqid5srOqXUt+vUDkXoR1ylBY/372rPxa
LXxRWmHu7QM71F0/1q1l18dXWsclbYHeQhYkyOXpKUYUEbCmNrk0wlqEnYhGxKn5mtXBEtHGzo2m
lhg5U9eWnl72Wr3Lhgoae8JxUocPaR9ULo+W23kfW3Aaykdi625t5Y+DLBSlo4ujFdp6kwafDXwR
/Y0/icZXJWmupN4rA/KCpjEXgQBi3x5qE9ZhHrfVuK70NP5MFx/J6QgxWmDNgOAWYd2IaOTnOoBl
nHaFZRpH3AV10YaXaocKOGXlUEVmTU/Vp0qL0kcAs2O3oGbjFQvd8PQKs0YMYh1P04Arq1kWVm7X
JtJa0ztRd6xB50psDNmw1cKrd0CIpNyGuq9syWDaZ+Y27jay7hmYD4ZeH7EoTf0m8tP0W0LBebI9
sSpuK8rshJ5mSS9oGPzsICZG0O2FgfjqSvfC5tqwuiBY1EmnfihkXzLtvLDUxA2GVJXtaByKr2wt
cbJRF6jEZdoZU+rAvQFID9tXiwD9gf9BarX3bvoetoMjNc14he5Th7uuhLuxOzTp0K+5ekQTwo6P
VVqP1dhkpxkR0lYsdJVr0cS9eTFaiaxvgXcI9/2UC5dEJmO5i0c9XqT1aHyVGp1rpihmj7dBiKYv
L9n1b9UZ/rZ6cFRx+GU14t+wzgB+51eFhrs884/KDC+//73OIEiG8h4eFGAy+DSwZUVKVN8LDfzI
ek+lHKqfKCnUHOdyxo9KgyBp7+ffhhSDUAL4t5lC9aPUwN3wfu4svypR/E6t4UQGBfg7Fxh9fxNN
OIxAaW0dlxqMGF3zIBy0j4OZQ/Ns8npDVCW4WaT7txrZ41qOxexORRuOODi28rUKGnEzsjmcki6b
C70FxcBAqqYzBe/j6h3fDAEMms7QrizsJ+g8H3+zlIuC/E1oPno4lrte07WcCKV0XepdvIStlyxf
vbYfZZjXZZfjmuiP8XgdNJ1nSwDzpJVA6NJ3E8feR7/O2kXCsWmnUS2da1rNH/NXhfD7MCCdKfPO
LmJgwo4fC14IRLUs6D4WRhwvMsHKFbsKTGHlBVZ/a2LBCvXSbPYpyiBuY9SdI5RVe/3rZz0uMPEl
zBnHMjvRUlGfsY7HXwKPNrX2LDM/CJowrmuApA9jOSaumZrt/QjWZJETeV5TrBFvKsxZ3F8Pf9Kt
msefUSY0919ECJFHPx5fULV6AuQ/HECs9Y6Xc1W28mBeK2IjXeaa0bmtFsk7payHy2hQH1ryxzMv
4s3rNmd9/ZnoO9sE0as7/gpZEwtoX/vNoYK071iIFLhNZZzjyB93bV4eFPoXdWD4Peww+eRBhyHq
SykYmkOpK9VGDuPeFoNWW1VUvs480Imm7jwW2tUK0B0eBuzEKW1gKrpeytVxPIwSBnV11MSXQu4p
GzE2rW0na1QE8yKQHqxGeND7Sl8lmdCsQ6QK7j3fk1N4xol+pm0zr+aj1T67jmGeQDMQwKl8iuBV
DWqZhLr9QVeEzy0l1AWd/3U0aDc0IOwgLJQzqLC3E26xhynBY91D7e0FI/kK3SmbqHdCHxoP+RA1
ixYLGdeH2EL5JTTOrOI3Q81tVhqAyB+gf0A9+XgFNaU21lqSd4cEQjIUddVwJwKCxaDW58RX5k7J
0TQyFPAbExgFUDB69MdDZUUZFQilt4dWyOB0GZaw9Vq9cjyqTLf5qIsLyagM2o6psvj1Vv3ZQ0LF
ntmLQCrQ1TgeOWqwTFDjajiklL7XUtMKLoKpyVLVxnOeN28OfB5So0Myi5DQ1D91IcMJM8OSWR4O
noq/aB0/SB1s78EIFRtXzu/xCpHG3xTZfzKj1H3pUwP+ASorHz+XUchG0lFnPMRDQWwLWi1zoLnU
62JMkdwPhXTXZnjf/Ho232wHLns4vNz6nN70+U7eY4WZz5gZgYhiRep9ifvsSYEqvVJCWVgLba24
xigo33495rwMT9YOGEnm1ZR4WHwvjp+Ub6F2SIiLh873O8fqScwmPmD926O8eO7S5UPNF+mm41Hw
X8JFCVXTg14Dbgg0WgSmMnjLX4/yAlM6eRjmDfw20YrGFBKavQZve2OudIUGxzEqzIu0JV30RUds
iuskbPddtZCUTw3Oila0DpLDIPqLSBzXAxQ13Sd8OAdV+8nmmCMFQH/EYyox3PG3KSHLwC1M9YNJ
GaIOY3vKQXxM2f/LUyPMDQwIsB8cy5OnHmOjn7qx0fH5dOVw0ye2sgsvzA89hYAbJgHRv6dptP2v
VkYV+XdPVDperwc/2Sm5ZCRWiqrLIbMu1HZvGJd+cKZt+nYeZRlsAwuULhqX18kQHSLvYiJEzb0y
gKVI8GQhJzQokCVa/NvrlJuYjT+D4EDJn1o5IlWlqkHcWoey1/tFLM81pjIvzszZie4wawI+O+AQ
GvrAk0FwnbSeJSOinwVQ5wBQOI/tIMmbZ79H/MuhLRLlrpfLdWXr+VRu+yRJVwXV729lloiN7UsD
OLa8VNVPYptaiS15ehC7lOmzr/CkKXtmjTSlNuorpY9LHorBcKgSaiFTiWCcYyrNuFOLsruuWj1D
QENvXCwlVeqRrZCLax9M+GjTRvTo93SB9Q2SRXruoHt76PD8s903OHSZa/LkbtSkuPThcxuHrE7y
RZF6ilOBaT5zOb0JY5llzm7yBItE5o1yd0bxuZLN2jqMHmdn7ElAbL0mN+StbIX9JijVsdm3vThd
R14clwupTtIzVJr5xD4+kAA7zZ47xDb0fk+zFPpBRo2NuX/QetnaDEMLJUqM47XQ59kiRgD6zFnw
dmKhhM19YVQXIYmdIjdydYIAVjXxQaz82DUmVXQospzzZ3g7sYzCx9McB5lqiScbUh4kD4nXOj4E
3NQ+xN1CW0Zj6a3jvtOuM7+rdn6Gm5iCpLA9+hTef33O/3T8OS1FK4sU+OUaeBXFVaOmJnA04oOF
wtNl0XSfhDKTd2FOkKOnguX2w2AEtpILD2Ug+Wd27wmwcN69PD4yCkA9GR3xhuNzfUh6UwgCPTok
gWr3orDieq12hi+C8lTG4u6FGK4jmbBvMW1xdLzQ1+UonaNp/eRdm2TAMzUMO3vwCsdfQ/bQtyoE
3gKOVtNqCBtMWsAkrX491z8dBYcJtD6MGYA0v4tXc91PvlWWBisKZ7OUYtYwbAsUws9A4386Cuet
xa2NB/lLRvhqlKRPjUwz4/igNwJcczSG3Cg1zql1v/iGHG/HOZabNXFFOLfsk+OHgVHQeB2ctsMo
xPjGxHl9IWgVZBi46bQ00+spKOZu6aha99isBRdJaqUf9bQXn0T68w6oyAEjD++bYQwgpHFpLe3Z
NL0AS5CN36RYkFfqoExQ9gGtLGCAa59rL5Ycr5NwcPj1m/nJLuBh4ILPTzOn68cPIw8+njBeGx3S
qUxWLcxUZ/AottS08O12lFWa7PmXlLZF0Y2t++vBpXl1vZnKmRhO4MhbO03dctqCYUHefUBzRlsw
d7SAhULaVKLULONCilajMhjrvmxRn9B67TLvvJEevBgufWRTz5yzP1s/dGHga6HSCjXlZC50Kj9W
n2bRwUpEY1OLYb7sAzU7sxfenuYsH2KDl3EosZ3Eyp1lDFXTTeFhMukkefEQLEPLT5HSg/Aw5dpw
ZryfTPLsZsgUQ9IGrHYaNgPErViudNKsvvtUGBp2BBDs7V7Sx800KDrU0O6hU0F9dHkfbaRWFO1B
7OqdUuW/yTsm7SL9IgIjzAS+DPbz5OmDMDWSaMyag4+hcok7S1NvSZQQq7DqYMWqr++ZOMAqvorO
QxH4hwA9jTOL/k1Fcv4W3OWwnmZpJ7by8aovBd5zrBjNXDKgZZeUzT3hqb/pxbxd0FgrKX77wkqt
0myJdkbypWmV8c4T5OfMAnM1NrejVllnCmYv5ievdgN3wVxfQa8T/VOEA07xp1Lew9Qwve7B4Lbf
+20RPeh1jYm1p6EfYVcG7XW7rmops8d+1C7AVpQPeolcmy2BJMBtI1GSyzJrvc+B1Ig1GWeiXehG
oNTo1HRw81I9oSM6+Z10l6oDBjPCGORXVO0TBGsTS3yQfasd7Knps7vSyiX6s4qWXNd9Ld1Qbksj
6jeheifXBY6pilZC8Kxyv/zsh0nwlHOj3iVpHikoitYZQtekaShXFVOEk43mlTNgMfucpZV0GE1r
wJweeC0NUAXAlSPpUfAoiw38A7iz1i4f9OyiAoD31KVKxq2kyfkXZRrzu1wKlK+NIdCfjdAI/KJ0
aIE5sj6oXyS8km/USWxohgK9hNhRiASzE2tpH+Jw+1RYRpqCMiI4V7R2woPKsqo7oc7HgUpsYU2O
FkxC4ORBEX0SM1zCXk68/2lh/AGS+dXhP0Mxj7CSd3n8nDy2r7GSL3/xryaG9B7pOLjSc3Wc6Ij0
819NDPk99Sjkcsj6Scjn+uafTQzzPVExJBkSO/ItAkmutz+bGLQ+ILIgygzUGrYCdLLfwEu+yIO8
2psUV+lcUDviS0PiQq3g+MQgE7HGSS/ED7J0o5RX4Gy9ZZTdjPIul3e9v1HE28LfA8OyvcFJ9Ut8
hOpoOW1Vy67uAUFOwT7B+wyR+WLr6/XCG2z/G6CE2tHuqmWPc6bkdNG1MVz69JUT11evQMkN0q7R
r7v2wuppMBMY7kvUs2V1o0+SbUZOPNqQkyLvY1B9ou8NXKhc5YPTdOYdvgBQ/EN0k7Zadh2GnwXp
k55dDeKFNWG3epXIV0CU0JUDIaFfSDEHMiZotP1GdT36+8T/0A02glR2eVWXWyK7c2fw6d3/MqNg
vXjlxJ5cu8czCsu1yc0gFT/UofagYT3pDr5q7JTJ+GwM4AMay81LYdnfC0OjXRjKSIu5b8/FP2+u
Ajq0MHwwpiQToAJ52qbIstos8CSaPsSBfJBaybzl3Ah3ubLTwuihN/NHvVA/pshfg9WrVrJYyI6m
JOOHPBLcqZM+vtoV199X1OsO0Rw8Hq0zuHMsL0q93JAiudHxrOS5KfujAvW9kmnntkVoLYGoPTTK
uEojfUs+LGxmI+HvWe7/nEt/sMJevYE359KHRwDS79bPyXP2+L/e/e/66TmrAYG/e8y+vrurgAk8
Zu++Pr6jZR48Hh1e88f+OLzU94i5IuWBCt8scw9H9a/DS31P8XOWiIfqQpI7p3l/Hl7G+7lZq0I0
ecnt0az/6/BSRYDg1HTmwt/LkfcbZ9dJJwxLLCL82Xt1TrzoeL6pHwzpQPUl2IoxXLZlbaDymrjZ
5JWYdmdSl35UNa3Iv4ABGwqUAwTixS8K8Op8EclGECi/t/Pp0VBSAHrO0Q2RQX7jWSzrMuAbC6Zl
ElAay8yyrTwOvyKtFDC1Yx4+CV1tNuBKtLSDO4JGiVWvh3pSYAiGRu5lwmIAcQ6ctbKMM0nkSWJO
5E+z5SWtQ611lk/nunmdq/pWmlgGyHh00SJ5mBy0ikp5GzdGkKzGBgtw2KABTiXolxPfqpPToBhY
XkcZXoZLAn/BuJF83xTPfa/jk4H6D4uL2HBu6MJPQiD/+HvJSqlkgh5uq4yG0LiYxFYd9kJstdwm
ZZ9QJAJ/KgNhs1vAb+Vh6BW128SSFRqmI3VQ90xH6YVxolFlZaXkqvpYR3eplBj3oOhpw7tkYmGg
Omg2AuUBdTyKP7h0/w3nzF2e8r9TjsgRyuNvsSD/hggP0ttfHUPXjyfB0cvvfz9f6OVAJYGASMpC
WsB58OfxglLreyp0XJ5ofhyfLuZ7eCXz+iWgQq9lLg7/CIzk91AoZ0YWtelZVB3mx28cLserkgIe
iSU9Ow4ZxGdIM+efv6q5dHLppXlujHsrTBtXoruFxSKgdfBLcCgKUoxCGRdAO9LvN9bfNtfmbfjX
RTkPTO3OQC6AY5fHPB1YLHxw01Jf7eElABvWI91BGyRbSwOw2Vev4id38nFd4MdQ9F5m8Vh24ClV
pkvKYGz7rNrnHkrZcdPpy0HTwzMP9OKDe/JERJd0CgHjoJh0quMTIr7bikAj96YuEJhVJv7popZ8
NEa92zah2C/JRCV50VQ41zZyVMYorMGhBsVoktSTzmV2WEiZ4k5wuVfCJHuNo0t5kdvyZMhXpdKK
kdPPUjRIHl2w4FqOsmYcP0rdWN/HXdl/7cJA+ERqBSVhKi3NDoeou+yAzwJjHILxNsLg/iOQ8PJT
40vGDmHOL1odAeDIgLPL3dACrPTEkhaRkg6frUkS8jO3x09eBoRCcB1UwnFCOcW2yBI2nlIvNvu4
N9qlhTSK66GtfeaVz2HWybtADZkdAheTV/FSA3y1rPVIVP26N+u9NgWHrnSV9jIo+2Kl6F7t/np1
vVDI34yFEPmskEjycyqpVLf+EGpgCPfeGC7LUXRkP3VLT6Ea7iTtkx8tC8o1VlwDvwwdCg/LtmtW
9SjCeWlds7qW20fUoTdhmT/7ggo7yFyl1pVSD+htXmqAqeNkhsEqrpYeTC11W6DyNPtgRuyl6roL
t4C3i/rWw2I2ED+r4X3UbRHASzJHmHwHO7+FH8uLSKkcM2rxqY7saFphbWUP+n2NWXA+3sRxg4zS
PpoAIkY3o/7sNYdxinZ9eAsFYZlIWw9jjkK6TI3R6fWlYvoLuYOcoT8aSnJlQsXJ2tsqqs5M7s82
1ez/C5F6LjFC5T8+n2Yf8i6vpXpPpUFa8c+lbmbiElL1cxjnozPGUrjX/ekxLXNhZaBqiyxYF9xJ
cXwZZoW41LxAcNPA03d5lQKxp6MFQuGBG3rZqc/dTHRKInXCQjurbiKKhtdxmKMpJagfGkOa3CZQ
FEeif+OYvfQ1KbRmg+Jpt7PyzrjQVeDjmcBlXJVJ9kGJ9WITD2HPm8rGlZwVwebXi+2lzflmsRFy
0kInvsGY+3g+sKITi6jVm71Wm0ABvDBcciCN26mYNEfNlO6b1Q+c4SAX7IjKywNINXmT0TS1/d7S
oU3ppQ0/CJcW1C8cAao+GhmdNRNmWlBWRb4e5kaZ0cbpQgXVceaFngSzL4cxxS76fbOIF9fYSYIk
oLAL7FYCvDb2KhLOfung5aavmmJUF7BtslVijvGuN4fBLqT23ojkcxoEP7l6AEdyVnPr0M0wTtYU
GOdOjOW43YPDn5vhQrQT4klbmZqnnzmHfjoUdyuAK+BWWJAcv66M/mtZT227t8pKtgd1lBYpYMlP
GMYH52b2Z2PNGDIZhzJ4+adSF5TczVpri3qfFGJzmYLTc5UoVW56vAN2TAb0ywDkoNFX8T6QxGJR
ylW91FCuXBtBqV2Nba4v5SaqYTCm53o7J6iM+b0bBDpEwbMI/6zFfzwTvpFPfY2W8N6vPHlRB3oP
a04MEjuqC9MReqV1Dd80EQhRHrwyVFylj7y1lvUwnKRJX+lJP60FAbczLAPES18bfw9A9f0b8o4o
UqGfgPX4SSiken5AZqMUe9Sy89s0qyCLxEOy1WFzrYwxiDdRPel7SWmyM6tkXgVHm5paNmkBcl7E
DSDTTlKDEgh/awRZthvj2lwgol64fovSz6/PjrejEOURVfJf0MGQkY/fQNFZRVcOEbwSsYIelkLw
jYzsnCXqm5sX3ASddnRz55YFZZnjUXRfpBo9dtMuHaWVUlTVGjINxS4JkTABce+XZ/pvyEf+f4OU
a+wXMFImzRbUS3S0Hmi1/D2X3aHRVjxXDaWPTZ1Q/Xhd7PjpZ/1ZuRWt90jXzkn9j2LFn9mJQAvj
PYpebAeaXShDzcj0H8UPSXxP2xtwCjiuWVJlBrf8yE/40azZS7UVJBlwHfbRb+Qn+LkebY43X/20
32b5ddiGrRpt2nQXqJFtSM8pdDwV2IowOzGOl7Hhyj3WCc44fSz9pZgtiAIi7G2x0va2tEaC3FYN
p1EXebw2nmLdVsWNpd+W5bXuXU7WiqqJmqyN6d5s95HxNexyB1alHTZPpXojqXvPv+u8TYDBrOFI
sSNpj2HwAeaV0F4axbaUd7V+nZt7Nbqm6xbz/zsBFZTwqh5W6Ms4ibebwww5vCQQh7k+OVNzaagr
H3yvGH8xsrXn3fbWQQuvcqzbqsxu1ctqBuBAVMq6ZZFcpNE1xQBdWnbeTssXenZH+wXuosymitZy
tQn6R7nDbzWHuuxB02xvsewOlLsJy1+UpafPXbwxggsPpcdmo487v19xvun9Ui/WUQIhdq9LoIOS
A4QSOXaaASD/1TCu9BAY51Vg7aUeMvquLtZDsFX6i7G7JoCtPTcIthPQixymUQZVbKlQBMfRW1kb
3bqaHlzNxxBzO/8vX07qfTDctPFdAY+cWzdNLzLtslI/lPUHL7mIgrWgOVG8CCBqZnZW4pnlNvSQ
9W0lrI3CluOLQlrKxaoMvsti/tY58vOKxb9lLYKj/e+PguvHon18d/ncv5vj4efH1yfBi2XTj7KE
Zr3nJsCuCpVzJHdncsn3lg07/T16L7OGpTTDh17TTviJMYst8x9udLrf86HwZ8tGkiiJGpz/lDnY
/zhA/s7WP76vEHhFQw1wzyylNl8op33vnphVGBDS2tcmduF2ozTCtwyL1vWryflJdWC+9v66fF+G
wZBwVmOERAJP/+TyTT2YUAkxyF5oiuSjIkboJXHOXlZFlt3jKKDeY4ogbxQpFe/LQD+Hfn/7lJbO
7Q/PAhTc7Ih0fF8KuVXVGr3Oiww23kqKTdSNh/7218/4s0HA1FAZnYvIZKnHgwSi0SS55AcXsqUR
9I8lSQ9aTGfCmOMAdJ5JMFGgGal9cYybp+BsAWYM+gSQO8WhR4Auy1LESabUFcxUdH//geZ+Iciz
WWryVEYsbkuWNW4dF9EYIZSTmwIBTUXZ4/eHoaHJ7QgVZ/Y0PZ63JjC1ESJscDF0aUNijkYAcNPm
XGn4+Ip7mTiCY94/b8fUYfYfDxN2dS5Infh/SDuzJbeNbF0/ESIwD7ckSFaViigNtizpBmFbEuYx
kZiefn9QnzhbBBGFqN59o2677WQmVmauXOsf4mvkVfUVZ5z5UBlqfobY+mMQY+4DrXVPhpTueaDh
7/fjXJ3aAhL3m6eLTzOgDsSlKM+sgfw9PbZQGdz4ivaBfELB0/Ll7OQ7Gla3GeJ/ZktKwUQ5SZDX
Xv7+b7UZb6ItPxp6fG0y9fsA1B9hivqDVWMxM+mj/fZIgb1GnHBUUUhduzhJ1hyjMTu+kkPIC8LR
4oAISrMD0tkIfaAxSK4t9rfs5NXbIWyT3taLNr0a8xhecL9p/KaYfgxqOOxssrutbILxBmKCdSFF
AIa6Xb0iazUwIGlx7cos7FE66cVD6Alt58S4+0iYFEOPwQEDqA36JqtTEfZ6kblOzYkxFzBgoyL7
bkc1rq2ycD8gMtm/9TP9MkXm4Qq+kNhbjzdphhhaESfXcE4yHwEfsC2Gu1d0vl88ynTgJelag4Sj
P3u7eE1O5RNxmuI6otD1OKdGj+R5tseHWbWgiPDFJ5x4W1zZFuO51Vu3sphh64TFFe5teWhHU/VT
vRm/J2XlneMu0l+muf9guI34Wfdt9RLqfXlEWGQ6v3E/0/hbQOY6zI7l9FrFSmLlE2CbMr6asTmd
cE/6HirJ+OYvxwTJ9WlkcHsBcr5d01zoSBYkbDAPzTKkitrEnxx86988lZtRVlOpBGIQuTHF107H
jSTWsXeIBnevOnW3jblSls1F3oHJDEWi27l40+jmmKAV1wKOrR/Zw/QtjxV5Aprn7qDFtofy2Fq8
+4GnrM58FW1ut3LU4joVmv3JMOI+POjN0H1GQ9nec0Fcjp+bHGfhEHMCUg4HKYFC2e285lZEU4V9
+rVo8/cjdbnHBu8ncPDTkeIfwiQQ0N1y6HdSq/vtxrCwR9nUyylircCCRoYxaxeN1dXVIgWTCuyn
xLQLRL9fSUZxfimqciAS7reTc9FowozUqq6Np7n1sdcVXoog2EJklbouiXZKsBtruaAB6OsvRvWg
PW6Hc1Iwjv2c1VdH0E47hQC7wYDbMjwX7uwGkTO73ydF2texVhJxeH0b3B/LJCPk3GAwaTXcqW5G
rWNWIGqba4WKGuoMY+7g0la26dc4zo1vca6ixPP6kHfLS+aDdirHGSakDLtaXj2bR9Eg2XSNRksg
VZNH79GeTHlaa9aOOcFdvDAUCQjvDwBaC9T0dmkVNUkdu666K3Us/ac5JFpQqwKRszfPaEGX62Ap
6Nnwx+0wwySnWSvz/jpLrX+HbhtUIilQrECU98vrQ919LzIPXiekdAvjjbLI7VCVlyExTKX9ir+4
8HM+0tMwNspxdqHVmlRsdzK4jY9FPYbXFwmrhmb4ssK/5VZR1dVWjHDJVdGZkMB32i/bckC8Ahj2
61O72wfL1NAmp9AM2Jrny+1QhF47qpmUV7Ih7W8cldKjEvXF82g5A5ovbYV+jNfbJ6eIrB2bhY04
YS05VfBaoNT9i1n12yznWc/iDh2j6+JDem4wPPlWGvG8AydfTqebQ3OZ4G+jrL6d3SRNJD1dXo1C
/SrNcjzp2NU9FBCm/0CWaTjOYTq8NY/8NSZ5NvRFtN/X7R0DiT/avoyJk6Djo8T8pcHZ6qSEU7ST
G2xGChRJKrWQopx1NRikSdQbnQM0sS7mY2XAoMWazzhmtraXhmwOxfkMvJOSoL2mJpZDNfaTa8vr
PPTVo1ap6hc1VOenRJjlzjdbgeVJvVg4Kga85dEvYCesolLodj9Eid5fXaUJk0Ntu2kwK3b2BAI1
uqpyBGIwAqJPDhk2Kybc0EL/4TRt+dK0mfYB59F8r6+wEa0oe/CcwqZrgX+sflKt4o7FRdhfp6Fq
CZrBfDL7JNy5lrZGMcjBlmMGxYj195yTWenmjlFwkwwPSiPHM/qS5un1Tb9xnvGuX/jAKgzzOwGM
BJkCOenWcNUHrtqEK/CiItv36GhA2aUQ6ZvPM6rMgK5QBqCaxHvk9pAZJi8WSqfO1yG19EV8rj06
Ak3EWdNr/61TI2hA8/E44G3AH7dDTcJBPTA31WuqthxbhRA6mmQG9QxfaQYnpE08Fns+Q/eHKLV1
eqxsQ4BrwPxuB42cImx0LVpYs6M3IdtlieSidNBpHmfDRcpIoAncv889I6uuOYUXZ+d2vz/keOXB
rOXGwJIEU57bHyBjXW00mShX223dJ/RjtZepUAR6ggAL6c0po+mnIkzMnXHvw9Wk3MaWcEgLaQmu
UkMrRgPf06vwOhNlpzJrBbXrMN65o+5HWW4HKhpQ9KixrU8DVQ+n0a7c8Bpm3XyeTD0+OUm1V4yi
XMgq3VwVtE4WaDkdE1iByILfriIMPDPnQ4PR6VmwD6MzguOgmW25HyKvXLptFEvp/zazNj9HXqub
T0VbViimw1kYi3Pa1EV/xLUP+usczqoN4aLNMcA5FmEt00BIg8KIYcIzfEQvpQUK0qZ0NQojGlPf
kn34GRF2FN6QJaOTkdU4pPhtr0AELDT8UA9hUzfCl2Oijb6pYr5+9BCotb616VxMR8yV57/yEumR
95lM2GN6Ugv7XRmKBLudaMzq6pOWSC87qHVvWOe2h1b/d5L1Q3c2et0M38doIHsvWWqJn5ZoNYwy
vVyJn8vKrc1HvfRk90HmUd34sxWh/GY2dq4+GGhuZn5qSvElKmbH8QuapNEzHie5h5oWdJWDLYy4
gBqNF+8zirv1s6qO+eeuc1rjlFKpSv6wJyvhTiFj/ns0plwPMCSvk5cYkuJEF2F2vwnKS38pQKjy
y+xlwFKFPVTRBVuAUP6VZ02mPI8pfOrH0Q0jpTpNUxhqH9JBs5pDVWA+84JeiDKcQes5fxu08F0/
xqA2e6xKUTV+OGJq8NA49TAfmjypMNRKe9059JVndo891rAQVtohdc+hjk680o9a7tdqk35puwLn
Y0+ioHoSJlfV0ZCGWaAiHyZ/1zHM7kOjWmV87KjoPipdlKW+JgTEoHosFjvtLBT/hINuf+yGkQIh
6WSfPKudWcWnuja9H32XuzMWADk2eUnHiwEBoXAq/NlWavOqlL01nLPZGTR+hSBPRF6P+v5LYSh2
d2yUXDr/cB/Sc1MyR0Yp8v4WGpq1MyNzW6FK9I89u+Ifu63A1CtdlsuzKYYo+5C1iT7CaEdm+NtI
WS7+MTveoD+gl+hWlxxjTnEa+7gGyRrZsTzPo5lZZ8dKc/UxhLkJZt7KBjxgPKA28YGiXTbzBo+b
8QlAsrAfs86wFOMAcFeah8QD4OCXiMyqPjbXYIzFPDTTUWRd1r2zc8frDj1uvPLbNGmNAHM2GMk5
yYw2OYESqYcnDBwbIQ4TPiUIkFqDzcIrFuGe9liRvmtFmWdXy1Y67fsQirmsT6mbxvVVjkg9HyuB
0Rf3RRPqjx3iJQmul2Gt/I1VIybfteNhVF3papVfepF43dGJcvsD3YSY/mRC4Vc92GETWY/oS+rR
2cnrqr3MMuzqxyTjHz5MqZvkOOB0MjrW3RCrSHeSkPv2AmxEJFBNwtMg1fq9jSYt3tADTY4X0UIA
P3R9rWOLmucZzDPaD235edZ6O8QLGan5L5Ol6Wi/jnk01n6pYnstH+s5Q0R2kag0xN81kqXdx4zd
Pj0rNa+cS4ZGZffc1UbX4f4ejxgB+3M8VDRNy85Mjvg4qpxZNGFLLO2eZstASTUbfka4/Iwx9bZM
yzvkGmUNEFrXfsSa9bVrnZcIzy3frq1P0zASb6EVHdFpVU+OJYqfQo7luSt16XvU42mJYniqRMhh
Jgbar6ITwazrf5XCJJSSCJnDVH/pEgVJb2vO0j8nUpRDQm39SUqUcu1YnLyQarMqkUgwwqgOwkYb
zt5s4n7XTNU5rVBI1DUMwLQxbj6kodL59Ty7mFg3L0ltdkc54HvuyqoMwoSyHeK5P8eoBdKS2Ne0
jSTSkpbyEUya+ZjrYPnKsDz1wxg9zJrxzxT3uMw7yrNhdeLklmV9tqhoXTqJvjL4+aCFNVsecgUq
oW10D46b1me3S4w/5FA9e306n0aI9o/JnKYPJLT9sdT09zOQdpTWSu2CRPQ71Qqd5S/TRhVze3HF
JF7yEoRgbaMCbNplfTW14ptRWNoxSqcPjYO8stJbAjf4sME8aY6+oHqY+djbfxGaTrlNV4fDzMP8
yY7z8tI20KPc4gfIhXM+hOGD2dnhFHvHuhk1QXcCBu2DJo0GPVe7gBRwoIE3VJ9qEF+KLxENqt4P
BTqFD12OWPkH024tbIaR/FWeOCc9+WTnUZ8ssrWGdbSRP6teqilEDmecy3l8PyF6avmq0lbuiEJ3
Ug4/pnaq+p9ZMun9Ry+roi5IQfZRhadKYlzqVon1H4WuFoCa1dqa5z8mSBT9fFCVSPRPDR4y7b95
Narte7UqysRX2dHpCc1JmF/FJA1OSV3NPyrCwKAHOBKcHi2VRfEAnI4nW0/JyDp3CIZVPwskjSWa
yNy1qesXE1UyeTQHCGBh5Jj/arOTeH+HHNLRyRZqI+nopxFW7qWrDemhRa/DeEgxJph8TAorqz7W
saXnULud3j6g4W9/6XNFDs/cXoh6uHGK+oeiR1lQidFrTxSpXNNHGM77XMSFy4ULRfI7tuy1DuhU
mcd3XgGW6TBW0NoP1Ti41omyRGE+xBr2yofOmmvviOkEbu+drkLy5KFt/iy7sJ0PQ2E1cMvJSPPT
kKfJN650oz1gj4xrEsr08VPc4sV0yBojSXx9cvPiDMFBfT/KzvCO0EVMZioRK/kDZe7436YYsvmo
Ys6YPMPgLrkGkRjOfJTbpRp0VpnnR7dMSuGzLiRvkzuaNc+AqP6OG2+o+RX684BZo4n+2KjEpv2+
HIu5ffCSKdFKTIebrDuHOWTWSxvOXvzcIiaOYGfVasb4nHYO1LxFvdr2C72Fn+WOVH6PamsY4lj2
dotmDzrzHfRbKCLCp/ilReNBore1KE1Y1oemHdFRjjRZfqw9Sj7czGo2vcQFaRskOPwYPiIUFbXv
QYkCkZ0T3Xb81BgmqK1tJ6rAqw3c+bBW9Hj0W0gYPqB8rYWXwUE3/8lp4175UBg1+uVFo9bfyArs
93FOv/VQ6oPwDhijyuSUk+R/I8tXi6eGLcmDXjfS7ruM1ebZHKPeAfkZ5/p84bKw8F6SGZLoByNL
8MYM59AqLyOOAfax6uPQvGQ9KeiiUa2iU2pkEt9FzS3xGh4Febripm18hlsw2H7u9HmJnVbT2eo7
WmTDdAA+q9tnGM/pzwkB5eSR/3vyKTJF91m09Yj9UT8uuUTcjjUOE3WmhOhQV/isZ2gqJ74FdVv5
WBpN44GHm7gXmijEwOIg0K3zjlwttXiHkVj93VoSzce+xzkA+e04peEyLj7Xvs42HS5NpRnTVVPH
qDrXc2nMl5AurrzoRQ+r2cQorjgWKSVAvx3sOntE+C7+jP1tax4MeBGfyllN3AM60E11Qfbf+54k
mp7C4tZRaUZ8n5ZzW8/R35RNoGNN5PTlOU8zRG6NqEvbncrl3WuNgptGK4dDFTgppa/bdwaqwImr
JX0clLEdBSloXc4WrXzhIgsBlsIFOJhy2CN83dVvfo0KFI3kj+bjuoVKUp+11STjwOEae2ytMjmh
Nuv4IK73JnhXX1iGAlBGgYHKInXF2wlSPNe0upvjwGPTHFpFRc0ZildyKOZQP7Z6leyoyNy9EBmQ
oslCZQMCB8rkdkAn0qjFVXocjIXhfIlcS/uaeWa1UzbZHIWOrQ0KGA7QGsOmNqOsR8OJAw1qhwDl
VNvhC4RkNd6p6m0NtJR/UQJcdDO91bO6t82+zeouCRrLaB71XMwnY0rby+ulkq2A4FntgihZlCt/
edP8Vn+tOxErUyWSAOxK9OABR0BgPS2vTo7pxetDbQUE4YDQztKOpgdx+33ydiJZH4YksNT2Y5d7
HBNlhpGpKb/S5v3y+mCb8yLuUPxjb1F/vR0srWKnda0pCVCkMl/UaEAyDcOUozHpe4X6zQ9FPQuJ
puVzrVsdZY5VmtHlFCc1I+KSbftQfFY8xKP/eH1OmwNRfKX7x7FBqf52TrmZJKVBZh6EYdnx1FAc
+7OhDl73X4T4ghlYqOBoDa2VLrGoD81SSdOgQNf7LzhPY+dXM1r1by3pQKulB4ZX2IJaBYp2O5+5
KUN9lgSEE1vSj2JNP0+OG39666rRZXUc9j74B77SahTRxRO3aZMFbjuOz3nTq8+FneU7wJ/7eIN1
R7UI42E4q7ChbueS97RlVA8eiaxy9RgCmDmSBDUH6n/6mz/P7VCrCpWKALlbT5NzdQapXRu1dF9o
TpU799NGsJF6AABbSqmLSM7thNyoLhqzHLxrnSrOYyP7CCcXr9spdd8vGzAD+p/EANGG2sTtKL2X
I+qat1FQ9/FwnKoCOrQwG2XEj8hLP781EgxMTulGgk1Z2JurSHB6B6ZI4eFSkEdq+1KCFSyutHfN
8+vjbFztN+OsJjXbc+HFShEHnd67hx6KtCZ+KE4lD05ozWfhRt3bT3HA5fpivcuZR/jdLmM2dm6y
JOCBO5lYlujZUDzhP6gnDwPCrf++Pr2NyMDsF1mExfR9MSy/HWzSh1TBXyoOEBDSAvg/mUOWPNY/
Xx/mPjQoFwMtw3p9cbxeS/tS/FS9lmw1EFGefp2TvjkjUsNbP1cgzP3fxlqKwr/dgqmbu4prz1mA
w+38AWyp6VdCHU5UW6KdT3W/ektZ2eJIgkeskUDcDiWp9oXROCZBVxjhZwoDGjYJifPWZgvSB0uX
jjYV3+muGVHYtWG2aHgFfZYI56TZgwenD1QbkrDZ7Bo723hzUnwqIL5oOBEVt5NSkSlzLGmQRQwD
FYFxFMdOk3vq2ksCd1Oah2RGXR5AwfJfSPVuR9GXer8luWjDPhl5DAIhaTiULNDpqls9S/ydnhHa
VgLTrEaqHxoKTjun4kZQQl/ErBOlQlrW3urrQbClDjQ1aYBgcT/wZJvD5CirtPpLi6Ah+a+H5fJv
u5swGmhL14MEba3LaEZmPcRKmwamNMSZVxBNTrvujpD50ic7lR2yjEJ/wM98752w8UFR6llaOmS4
y39ulzrBksPLizgN0inPfa/RkpMc9GknSrdGwX4RTBtYJoSDVieJ5Y6ZWjRdGqCK3P9lq2lc+PxF
HKteX8flYF+vI8Qbe1lGWp7rwAkpdYTWyDoqxjB/sjuz/oRbXXjEYKTya+q/bxPRJT0jQEmg2Hse
bxEgN7fLB7MWncVBSYJaALydXKWHU6F4Tx3+qZ9en9vyJe7mxiFsL7co5PvVq6cs57RJzTDBWEtI
/PPcCAzpte519XOFURleMP1ew29rE/z6YGRVWKKvE96Banye4PqN8Ztmngtekk+OMiqH1nD21Cq3
dgDdTBJ4m1MXfdnbhWyTDtzGyDkmky7/ZMdN/q7plOJp6ErcczQrtQ5tWHtPAv3g0+sLuzlLtByW
yKQcsqaWjpTF4fqFaTBqtvhmeEiQPBpi7jDzMcJurzu+GaIu9DBolQy6ZizGcdFMLmMErnSRl6yN
2kdMAceIXsP8TJ3Nr6/PbjNsfhtvFTZF3VLYou4VFMMEd9fJf0RSyQ4F1n9PNK6KZy3bFc/dWtFF
Y8bD5ING9ZpPaJR5PHjKUtnEjPxdmMYufnaxLL+GMdK+O2fnip38nz34+2ir0KHsRHcr1dNAa0Vt
+mOJ0xXNv/B9KtPxUqZlTE+RQvDUudI5CMco/4I+spdZrGwa/t/PgPmyAFlAT67rPF4Yz96QONzE
w0DFs8yd8nuTxdSTOsegYttXUZ8fS5umIS2savjQWnr4XiZ19IAHZfo4tup8iu3S2pPb2ooA9MWB
+pKFLKJEt1vLdcVgh6maBpMm41OGhbmAnotrJR1mXWaXoXT+4bLf0/rdDAL4h4DaeJhjSLIatnXD
UEoa4dKi11OVxuc5DdVTk9vK5fUQ37pdeI+RZS0wexCWtyM1rtKGbsfZYYw0h/qwTH176tXz66Ns
nVAUt2jb/kpN1ngBHHSyUsgpDSqAM4Ea2+JTHvfiGUO14uPsdN47IzS7B60Jox2I5eZKos/Ht0Mp
/k61zWwztRb4xgYZ9rMnT8zNKdJ74wnMSbOT9iwfZX3JAChB329Rvke0/XYpucBkQhqeBfPY/ig8
QrUTzfxDNIb+ldrfdIljd/pa4aL6g56n2MEIbu4hNEAw3uBdBVJ3CeXf0nM8FRv+TpjBZle9i6IU
HZSWeXHc08e6/ZTVSYd3qZXTtUfYYSysr1PZm+falcanVlXo/sbWMO+coFsfHjaKBUYEnBbM2tsf
lU1TS+mYFEmtDIqnrabN57Ceu7/1Afcy8AvlN7oK4qOi6fbOgmwODWKLuxcB21904t/XY8D/1KtU
4HAIcA0OBkJOSgskpU/mt4U6lD5SoTR+NTXDVxDJY0/ubK2ts8OA3L6IOwMaXScdCjKhPAZEGuhz
pr00QCv+hGeUXhfFH1+osXXx4h5b3te32tYdCZYfDgslxGVP366416Qj1bc6DTDXq6ODVZnV0ryK
lZeeSvmjUWp7DPitLYauEac4q032sXyI3wIvmuIxo6OVBq2hob4/FLLy/HxUrPDgJHm+l+1sLSt2
CDzaHJ7yZB63w/VzqBZu7nFlxa3LOEPzj8gicDtenMTnYRi8n8ifO5//i2WFNbmYoyxyy6tOBKwZ
aSeQJQPZLzq0c5QXtMzpuV4WoqQ8G1ITf74+5Na68jLFD4tHkQaU9HaiY4dQDYJ2DDka5YsTR+Pk
17hMLixvM/vwXwxmwVBbWh50K1dhk0Tu3E0YQAW91eafLQk68FyNSf5P+8tG9/XB7lGrpP4Mhryg
DQMT4f7V1LxSNChEAPSqeMcoaTbQix+iEx3Z+WgjXt/npvYhUUXpo4cS+4jA0f6JkAI8KGO814TZ
OrgB5XFDgJqi2LCKqKVMJZ2kyOi9yuxrWHRdkFUxxUnyHTcwsrF5kTIL7YNB3/XZcmkC7Fwd9wyq
ZUEWpbylDMGnXn3rBhpRYyn8hDYT5tHThDo+z701+WmTzC+16ykJkqzD+07rzGclcTQsszQJKWEY
9t6BW+cmCGn6QDzJKNSuUp4+SuPGiNosSM3YPVO4quKjOUfNO1m701nK2PvXHIv8WleVfdqJi+W7
r6/QhR0MVgJl0Ls8ULRyinIly4MSafzqwKmFlCgiTl+UzkrbIwKA4mL0Ekfzeai7GsmnBl0ApYFR
vZOxbJ0yvKaoYsAEIVBXMZEORZ5ls8wCTU7A+7AuN3AmTwQtaDSdM3nusij8iT6LOu906LZGdmjQ
6TxzOFHXjYWOeZUK59mC8dGcQ1SXanySSmd+zCXQBIzxhgoT3W7aK5lvnTcwi5eWJ9qN6C3dbkpz
9KrJHBRuDqvKn7UR51tTLZuPvb5rE7Y1R7ichBiJGVNdPTsULIwToBy0GwC3n8MRhRmKWvYjuF/l
nSjiz4vx6866bk/vf8dcpWfCcoEF1mUWqFTG3g1T9BEsQfkOCaji8fUw3rqCqVrSs3bo4UHCvV3I
Cohfo4I2CMKqQTB00LNpviBzLr2jo5eYLg1SaXeync0xISXijblowK0PkNAzoCdNdRYMuKBmWMDP
Ujmww2FOZYZ3Qrxr79rfOidIKJfkyiVi1jXaUUlkkxl6FqAGp57CogYNp5dh86Drmf1ucJK4w1a5
kL7i4YT9+gpvxg8ZFWWVJdteO3TGPeitXid+lKh9qtQwsFOUTytbflASBO+mYq/OsflQRjfi/4+4
OqBLz8k1d0yzoNTBz5qkXr6om/AEoLx9ckTX+3izfC300bvouCVckljqO0fS1lMN3xVagFArADyu
9ic1W8CwNWGlF6V1STxsq1077HfKjZufFd1I0pz/MGlvgzefYwM7HYHNdulkZ4va/kFktutHSh8/
90DWz303uXh/TGBvX/+qmzv0t6GXr/5bImnHLg+oUKOZQXdYOXh2Hv/ZuGAeD6qzgIhfH21zORf1
gWXTACBYfdEoEX1rijwPJmUOnYPb92RWdTOMe9WNrWkBlFuQ8qAUnHWPBtlw+gHJ8jBzazyXU9sa
O8C/WkFBoVXBxL8+r83hFiV54Cu/hFZvV7HW6zlJI9R6SnsxRknKvPkLEKz4qdihfJv10n8KN7zt
ltb00qkxVmljPqaxUs4KR53Ma1+A1z/i9xbvxOTmlFxON6Ke9smaLA8zQFSRl+RBR09DPZox2NiL
Ucbdp0E47p5hztZRSioIIx4OEwIfq+RUEXTJPdnmgayM7FNndtPX1vDiL8izmO5RUEL4L6pMPNjQ
iNAg/vBWXSUbYamVKFzMeWA5ikOOX9SX3uvAIuZA0/F2mMz3TSimhzcHigfHlccMBXiECZd1+G27
dVaYu0ZJsmXORjgc8D/JaR6CTzu4itB33hdbGS4E11+PcZxuodbejsaJjUe5TvWnzUt4G70tnhIz
zx+bCeVIO2r1c6eHxXMK8qw+WK2K0JMpnC+5JsqdaNr4vrgn0zHC1mZRFF7N2xYhPvSIUgdpj4D4
I2LeIArDQgUr2iaz8UdXtuLb60u9cV+hO7SU52F1EVZLgP+21G0JYaGfB3I66qz/aFUEZ6VN1FOh
9sYLlK/wDAAec7/XR9044ShbLnxV9iYClKslF3HtVRL3wMAs50nx29jpwEgOurvrkrPkTqu8nRMO
LjNFnkVuZ5VbQUJ0lKpsi2BsJzM7YdNOA87Wq/zPucN9ZoH0pw9p3xzT3kpPpA2Fj1Ef7GrUV65h
LpoHuxyV969Pf+s7L10zi11MjrmmXM2tFza8oIsA8JN26poeAUBFq5oLRBr1ETJq/fX1AbeSBJQv
l+KfyUP6joyph0PXFzPnFBlQeOwwcj7OtT7BdFCHhVWhHjMawBIKDKhYlRX7Q1WycmfaW7HGUUnq
ST+GS2B1r9FfAh7ksa0pq85/YGz4t6vk04Ni9s6nGrz+mXDb01tYImn9/ReVY9rNzAVNztv4HrPc
ROtQ5oFbGNNHGaGJ+K6mfN8ePWoKPkJFf2W0pCaQPjJCbNvzjPnz64u/9bVJByllwyukqb86Q+sB
Yok1sqtHbWrtQ43qqeVbPA9/OG3Zd++8WVrVTq1ta6n/o+mN5ghUylXYt60R25lp54FQ8v5PPZ2V
x0JNzasz9ZiZ5KryEEMHPL8+0c1BKddTaqbxjI7Saq1HazLaLioCR++rEwQu5aJOCTzjXG0eIC50
X4dM6XaCamU78uuip5TJLlrQQVBG18ln3oV5p1hFYKRJ9RfF3gTAuDN8budquKgGqrZuMp2A7s8H
BWVR30bZ6UhLp37U5i4+uW1lYiUDee/1xdiqevO7FoE2Um5KOKtPEFZKwpmtFkHpQiHoFVxYgOUN
qBeDCTgqGryv0IAl1CdT5Ju6oAmKkCIM0PBYNVNL+TdOd+7VrUjkWcJLmhQCQZrVT5rSqR70uCkC
2szOcBh7qKisjlxIiImKLG7bT6W2sxBbO3BpOyyvaf5c1yu0rkLy2dOLQJmQDLTaRn/0gMw8QuFv
UH8HM+C5CnLIxRhGB7h7016AbIUlHnRECskg0jurIyBPBgRd6ToHtonYhD9I+nSH3jCgEYBnny/e
FFtXguvYwPBEy4bCtw358sCh0h5bJWueUtFOP+MR0NRhbN3qe9hFeGGp+pB/fz1olli9Pa3YdcsL
Z+k2Yta5uo0RCGrNNAQiKmt1kEfYEtqfRt6a885OvU9bYfou/UxORoqca3xIlo7oqSy9ta6hajfx
Py0uwVpWT3hYQFd886wWwxQo0YQdg63CrpmlB13BBsybm3bkN3HVzBcTZ9vhzWkF64agFEbvS/K4
xm0YdVmYZUJXHJvdBj4ZivaIK+xJ0S3X1Ooj4WcCqoeuIUnFXYlINwSzpbxAA7xKgH+5tesDI0nw
AEiM+HOB6zsMOgFY5dCoXtb//fpy3m8objOb6s0CvkWOfRUkLnkF0LAkC0BaOe89mEvzqdR7NfpS
K21NLRLq8b9CcRKulq4T4jQgLP1mtjoKKtQgF3yptkCAlx/5W97YxHQkEmXIAieZ8lOe2ZjrCRBe
GTsGIVhTNi6bpcn1r69P/v4I40IDfLCAqNkj69TJiZKoIlXhWdeOenhEF22OTqNwi+liFQzvx71Z
vx0RyqAgXU3eXHz2NfKhRBay1ke+eIvR7XfKgfPR6a3+YuZG88zDPPnSeL2385k3Zgr4nQYdjZZF
DGuVNihKZNdSUvS0zcGjzkv6jiZIXkK7NEYvgQqVq+7x9dXdOBeWfJRMUeNKRZPk9qumcR4X2UyJ
ZVahY/uy6J3sIW+Mxji4hSL/eH20rRnS1FjQlBx42DHfjtZQDahCt+BxaWOpAJsXftPsjsqfLlaN
AdX2Ttk5IDbmRwcSrcPFyGABd92OWAGlsGsvzANN71T7ce7UZjh1tF/qz+g9tG++bh0eVGDFEeqg
3Lr2ZZvNVKKNbpSBkc+Vr6KxEPRFCz2NUtbFpEvx55vXk6I82u7IktGoWePkkEzLStfNYcKmdv4w
d9g6Fp4+/SjxvsTKDi7r3lF4f7WiDbWIgSzoLryeVhmfksdamsyyDCBW6Ipfj+FLiHAH7phT/mD1
0nvn5Zq2B8/buCUpD3AAU5EAq7fG5FCriAHPzmXAAaT/qUCY+6fBWObx9dXcHAUZLIRAFyuZNd9F
ayNTpsDzg2qs0J83RH90lWEvTdzYA6wd1B3Wb4HjrSIS9dayMZuxAprBe/hsJuCNDkNipfp51t1Y
Pwt90rKdbXA/KPhXGIFI9PAwgYtyuw2MOGoTKbwyiLvE+ujEs/nJQHTgxxyH1qe8krblv3UtYSjx
4gMkusDc1zSltFz0aFWjCqRtKydZQw/H+1nZ6aNsTQsldKruiycwj4HbaZWRaaax7TJK4cBM1HEo
sIoqhH3bUiqedeP8X8xqgXEAAVkSjtW3S6fQ6VxUAgIb04Rr3EHGNKpp5xq432L8+83l9uFdBfR8
dUh2ikKXrc2aYMjL9KkM5/wURn3PPVvowG1FMn4JIzfUdkLk/qRchqV0guIzzJh1r7UOwWqOhlcH
CKj0L1aUak+0xhEEsG0vU94eHsCM0IkyQMMADFktZCJ5w+lR3ASt3f8rsYm7TNHbdW4Wp2R6+uw0
dPzvoqOBGj55/dAGqWwwF6X03XyZBJW/0+tRsRGFpNbYpKIBRVSsz40pLM0IO74u0HXoZH3tRE+a
q//U87oMRqXeg3rfD8cJTA0fRw+ANXcSelNlIrqRzUMQV9HXsXGdo6KKD7bVu8cun/ZIgPe576/z
/lcORl14rfdWdE2pom0xBlr1P5yd2Y7cRtO0r4gA9+WU7O5ZpGFrsSxbJ4Rtydz3pUhe/feUXuD/
1WRjiDF8YAOCVV3FWjIjIyMUG75apDYBbkdDfub59t5XU5l4KHm1ZXsWlSeOyvD7w8BlSfsUtT0e
VhCd2xPuVlD7q7xdOOEIQFdu93XQ1t9j+FRBa4krLkPt5Y1fk0cNqqPkuQAwkJjdjjhaBu0Wrae8
JJ1D2/tsnhUdWYukcnnfVu2tEcPP0TBAIYPBt8PY3GCa2tOD1mjKS1ro6iMJ2kALWjqsjzz4duNH
3A8HI+7OOYAzAd/PRFAa825WNJ1HtS5aMk6k3Fb7NNeKMvhxpDvfOzWZrYOzsXtTGY13WyZNTI5Y
+nY1KcIasChk98y04AQxj8pHc1yOCIf35iS18hE/50CY24rzLLoYkzAnDcW8Iu/hLtoJCx7lWSkq
8dYggQnJ1jfOuxTG3z45RWJlFVrJWdjWc/MMk6c4L5rQD0ro8iPcZJyMgtCmzOcIfHYtqtz20WSh
xRSOwCv4Q3MD+0aaASYOZRxVf4sqzdXC71Fiid+NRjTjbZF3unekbHdvYYljKXaxfMj0ydvhl6Qv
UdQozmc49UCOUX0e9bbuT8g8WNNL5tnjf9gs0DOJZ7lHgRXlr/llNK+frBF/L7L5CqI1lk51esJ1
ZRgOXp97s+JFkAQ6IjFKErfjiG4pF3g2EGoKJ0N9d0zd76mrr4EWoVzznwaDOwIAR2q35U9HQ6TR
0cFgkEAnUAMvw75tWLpPa1kuRxq1++PGJYIJOHRtvIDUHeNSjecyiQHcp6UxzyliHjgarN5bq1Y/
146nGzqgfBM2EYpAz2ewhUINtGw9OrqsbkiRoDCyf2hNT6+6XWZvPnV8LZ476mQgINo28CobJFPA
x8qQaoXsAxLSPGnAPfNI63r3uDI1Cq1ovBM00MW/ua+mrIoSqwO77IphatGq0UrFR7apXk7O1KSx
37YS53j9ydk9cgzKGeN7kagyzc0pw5Dc1NK2jMO4NpUwVRX1oqCxhfJLVz6uTf+n3ifGQZR5Z6LU
mnR5jf30TtxAdBklkiyF+Rua2Zzii9mYf9ZeKz7xcmQnJUL58WCS+0PHjpSeIhRcYUBvrQcat/bm
WVCgyGewj5NXO/0/ihovv3XKgjrM6yu6nx21ECowLtQ96O/O5pFra9XE5QygoZwVpQ50DMGbk2gW
pUWDx0mQpLLK9siDY/8ZkS+AESNp3uRZWwGNzDML2y6HIvRWvI/QbkYirFjM4ZNO+OgP2Rwjhjam
2sFbsT/zuEc5nHcKfURIW/ITKmb4BU6UHTyxwkn1MuiZs9O9OSySnurwIAkBqdpt1XHtCjre6lDB
zJ31x2Ak6b9FVY2/u2bVQkalhP759S+42S7UiEnpUHWULGA6zrcnfoUN2St6Pb9wp0aBJut3LspK
OEw6RyrbmwWUQ7EjdcpX0F4dOmxunwMV8pTauPbyUqHO/rlLaxtEdU0P4q57o1CIwUuHXwzctjnk
w4pOFI6x84tq9uAlvD/nzDSKg42/Me0EueCv50CDEsNNoRl084ZakZgxorKWF9nPkweGlrX6ufI6
pBzTlrNy8qbemQOndZZ/40HH4Baqi/0+Jjk0QoEu459aXDufanVo53NflYbu20Mx14Fp96mCK1+l
Kn4MI2zy+xI67JNQkRh7NutMGV76iRMS1KJsiwvVZ1M86ItRJxe1iEr7OnainU66mXg/PKc0F8ov
gtTPX0wnjt9nttMnL3nj9niINUsngljtVFbKJHl7VKHdLE+V15Zf8jxxVuzLG2N+2x7/uXZQ+Yn6
Qbg4UptPtOpag0iTq760Y9U/RUXjnbWyQGvNy1pU1Vr9bQ1BcjxAc+g9lGTI9beojFbmiqmUQnsx
RGsGmtHgm0aE64+rkR3tC/bwLwHl/4bSCXd4tWmQ2IY8VCYme4lW7UXNh8EfY1gPax8fvZ5ygbaj
QBqn2sgWRFx2s4AmPu/Iyc7GCxYmCgqL3RxdhNNr51jLlUBfxn+HTLPryzLRQvf6fXHneLGQMsBy
IC/tyv6GIqYynYv5pbWq8lQpVfxR1QvnYIdsrniWEVgTzhXAHcUQoMjbq8JAP9OeET55QWnrNztF
RGt2Vb+tkh8xsjL4Nx9lNvtpmTonjxKhJFBQwr0dUKlGYXeVor1kyAY+9ln1ZTFx1n3r2jHIT0EP
QBIZ1t0O4tX9OGR2q7/EAxT+MdaSC/fFenp9lP2NDjaug+CCMHlU0jZR41A0g6FQO3+BBBHVl6lZ
e8uHXA0+jhrtYTfhnU8FiEZTPOrDEHO3k3KcoY2WaDJf5sTT/hxRLnwyaIt/hrEQv7S05l/mfMkO
3uI7c4QPy7C0rkCy2sp1KZbWLwj1mS8kxcp30+2iL6tIafDCP6V9WxTOXoTUzWnDa5siq7kts1ti
0dIuc80XRMLQNles/GQ2Cd1lSACeIopyByfM3h1uxpMFOKmlAC4it+ov2Vle2iKOAGResigXpzmy
ysCZezQk62n0kZacP76+X/YfUEbEP/0+KD1SeLwdL61TGgfRynghFnamIFqMZnhyFLfqnjSvd9p3
PX06kPWLMrcOYtX9PWYZFNfoacAOQwIzt0MPKiGeWDXrJUWSNIhmNfobIjRkKXhSD3MXL59MuhmD
WZuORMTuLLJklULNBQGgS3QbllPRjhcXrSDqqeLUZNGAoOQSoSaLFF5VzUcmyfvxQE24qS0KEfJ1
2NQc0e1uGxphQbucuPJpIc8f8jVNAiMt8slvp2X69/Wvur/QGA/NcxJh6W5qbi60xVsTs0gH5YXV
N/1hqNAFcduj8sOW4snhYBhaqOTEqHvsdIrm1cyd3FZeLMUKKxMzy35q/hKW+q81GLHvpsPnNHH7
k6MuV6FZj26G5/XrM91gOP/7CdIqnN4hQqhtJAZvHMInkU04mvaYnOw5ssXnvOaMIR3puQN6sOgK
lA9oeyfRj1HTUI10VMQUD+7d/TmCBEkhhpyLtJYq+u1mXk29TfI0j0OvjTx/6cZGo07fN3/ZDQ24
TUbnopnM7RHIsp++dDwk+QKpJCnayutPjjdTKC3TsLYX+5HmgH45m03Z4Fya6PaCuqVq/2Xoi2X5
zWoMXyqtNX+8/gX2e41SBsCqIQtRPNabY+w4neqkAnpagsjUS59r2dmqWnGwo/dHCCxJQv/YLLHh
thyrbHaivIAvHFaKrvoiE8/Ujlzfm5RneARHWMGdOXElgqQSD5jkEpsDy2U1tFk8lCFWOtWfuVGZ
Z9fLxOPrK/czG7mN5JgU/EmEEzVUvra4e4KWuLnqSh2mmbvaut+yernfdQCjD+OopT/qylTXk1eJ
BvlRBVF08RyjiCFOboVapd2okxPYJY5Jn5F5877HVEk0X/OgHwdZr7b1adG82HjixnGyg96Ne0sE
2szrS9lAlg5uN3yZjU5djV4ZZtpoBxT/lcCpUfh9fYn2Tz0EJ+mkSMMRfOMdWDnjULN4URU6+JXh
6+naJxEVdtBAg768PtRuQoB6sLeg8RJyktpt4rMxWu2mcqI6HDQvDcSUKIGLUOxBMXV3TzAKZ4U9
RQ5E/W9zM9dRNlZaIRoObJle2s4glOgWG0PhCLMdHzL8dBltPTnYancmJ/UsiJdo12aamw1tGKKw
UTJpw8Ee1qBXRrpuTW0+v3kJya/Ih/HHBbXcQpZFOaf5gglCKCJtCoZ+iEk7m/T0+ii7PYFInbxl
qQTynuKbcrvzUHe30jYVzAUJ4Md1sbOXgtDmBPJzVHTcD4VA0s9Ykz5d2t42yzavWMFM3tqEq+jt
h340ndMU27QtKsmbHxACIFpPaM8AvZMMuNtZgcTkBuq+bThqs/6Vb5OjgoL14Dlrlzn1WzFGyN6s
+lvjWzks/l34Of5kEm5mqA5ZpSdN14aZbtBQNywZMu7R+meUJ+XFKwvljd1KdHUyIKQFQmlyrR14
ng6tRCKqNlTdonl0YWk/JHk+nMfceWPZ7+dQLKbkflIxBjW8XdLZ0kaz6DSGSrXmUc2Q6uxTczzn
YEPvMqRcP76+MfeHDE0VgiGQOzI87F9uxzOdJvOUyGhD6Mn2uS6t6lJqyhtJpv+bFQghRwDKPxDK
7ShWO5ppMXltiASpeopdrfQLYa8XS1+ag2Tk7oSAISmTYWNLM9vtUI6W22JY3TZcLS36C6aV+NAP
y3pwx++vRJbtl1E2n4mSF94JSC+FtIlYQWo7wxwYmd7hiwGv9btiiX9Ge8q+/IePhSq9vKv4ZNvE
rnUqS6OxuwvX2I2fhVRcNzC0ePsKst0hsZBHorGwtXG2zCFSks7uwhFpX45yhp1Kki5vvhGJSCS1
WUqP0Xa4eYsjxPjbzmWj91GWBybysaHbxvOzgz3Bh9eX7c6NiJM4BTTZd8wTsdnjEBdjGtfWNown
L/5cdKv6tGjJu3hJp4Mn6+5IYArQYSX3dgvlpsB2VjU4Leqd6nhyezf1tSRzgyWlvvD6pO7sc+mJ
xb0LW0bSt2/3OWHMYExl1oXDHCtB2ejVRY+NT/9hEJBIiSZQfd1GsKVqj3afVF2oycx+KFfhD4t2
dJh2cfLPnUDoK7tFACE393k3obPfjBMbjpP61Dbo/LcLFiYEa+1TXFZH7tP3vpIuiTIyisUnVx7u
X/AKJwXV8saFWaXRnBEHLqNyqZR0uI6TVY8He+Leh4I5CBtNiogA2N2OZtBqGpXL2tH+bTQPaaxi
Pmzh/fP6l7o/p/83ypYbFnm0pqGx2oV9mnYnYP4qaDO8aeok/vH6SPfmQwWBIIbAzIADcDsfehCH
FWCyCzslnZ4ysZpB3M/R+T+MQobIR2L77SjPsV7VCBF6XdggbXfqtOUfrcRV4j8MIsVyqIYQsW8j
9bRrhRKLvA8jPcFZWAziIVmstwfpBM+8fHwcGII77i/Kg643unUfQphwv2nGZHlPJkad+sN/mA0N
sLLHjbd8m9RiRTXYa1T2KMV26+p7+azafldV7ZF06t0dAK2WcgG6ouYWvxg8a6ChK2XZymU5kRo4
PgZlb85nubMlZQGSPeJYvHm3+6wYrTmdTKTl8LoyzlHTYx7lQMV486KRo0lRHaSo6GPQN6NMcKOt
zkbArpi0IMtS5WQ049tvOIIR+CTSXU/+ezNKPGU2FqIWXQNYUXzQ01T9h04442O8DvnTzCX01+uz
kvHUTZIOrMR8qPMBd4Gqbx5Xt5pqZ3YhY69Oo46PdTK0ymeRLOP6Eomlbl+qOYrsS+rg1v1IIXqI
3xyigxyCBBvESFKqfTNhUbLkszk1Yd71QLRJHGs/mgJXyYDuMOUPBIbGoxtw/4qQ9TCi1Etmz2wD
CtPL8MpaTI4ZEcwYVJVilhd4DOuDYWGG4jt6WR7Bwfsxpe6VJG2D3BApyVv5l5dEHWkUzaDJhfGi
iuTkqUVrfy1WY4q/KGanGH81eRYfgBj7m/52TPmbfhkz7sU0g/kO4TCq+vsccOxkJ+Xwx5ITg76+
jfYHXV4nXPVU3KU18+Yruu7amwoajyEdW8pp7mBRF23cHDyQ9xaRrYqWO1gZmM9mQumkDZPat2O4
GPnvpdmPPhZa78dVfxqz+ii4vbd60u2WGjftx7hD3q5eXWtrDqQ7hhjN9c8Iiv0Ns3l5cFeMyV9f
vN1I8vZiR9ODQFmLJ+Z2JMUA+WuGeQjdulFOGWqhNCQZvZ+uS3cw1O47cW/xIsOWNglndr0X5dLW
qY3PcxhVqH7lmTeesqE5OmB3JkQUCAEcmpVkT28u5L6dJy3F2Azlk7TV/XhIv895VGJ4bmE//ubF
Ax23ISxwlqlBbvaEiWN2K1x9goRk13SpN/SqYoHkaU3Q4lx5NLXdffmTUQ87jmxE3h+bXUHcZHV9
aYpQdwXPwAjVsApwy7C7R9zILMrGS4+PFqW66feWlG88CET2S0sgKtU4eYcAu3bc0QX3Dj6xGtpF
kZ4noJag16LxQazWkd7CLnMFIWZj0qjH2abuugm2ITetSStKA5YvJqN40dVkJ252wZrZDPWic/4u
jCh9a/WTghl3M2+SlH4mdb49C248t1RyOyccXXojHqgAxdYDmuwaNr6TshwpL+3PA6gr8svsHapl
1EBvh5vFOOXxULs0N09qMCSa7av64e24/2jS9IQiPD1ynL1t2qIY6Jt5RraGRUJr+alzB3anM/Ru
hfMjwmEHh1wer5s3HWFY6lYU42gpkM26t5NqtEwaNCxGiBW5eUpqKE/24nYX3ZpVXKVbPejHlHoy
IPBj3+pHb8Fu3yA6+FM/m2Igt8xW3sZO4HCUo7OGiLx18cUVHUP0Rj8U7yhzdRbGojhSYjuJ38zl
9ctgdzoZGtII3BSwZ9Io43bmppbgrxnVGirlbtNcsslItIvXJIl+5qRO84ln13IDK5mL9dwovflG
sR3JmIJJx+rDu5bOMJuEsbWJomptMsNsxX3Oyj33g5YQSyWi1z7jxXpUZNl9amhnGs1RLlEvdcLt
TTuMpZeuq23RI6V0j7oS5faTVVsFZUreyHNepRj3idaBGmEOOs5nJpmycX591XeHSP4IaSouu7Uc
QuPbVVdgSZRLkVsADAjvcCUVz2tl6Qe1hd0hogUA+WjyFTBWHVrm7Shl36zu5CKOJhKtfhaLk58a
cP/TaB3a0N8dSpZboc5zyXqbA0SlhKRFc6PQ8gZzuQx4yJRBjPXgGpgjerD+W9cPSWFQav4hDAZC
vp2ZY7ROOU+DE85eE/t2jNRym6bNQdK3C56kuB3JHsxSUJSdNHajexSbctcJJ3C6q+N2+j8ORJan
RuBN7pWV+u31We0XkU1BtgzvkoXkw93OqpgUYx1G1wuTxc1pQ0EOIaCgW3y0kV17643H6wToLqv1
spd/60XS6VaBzWcfhfTSV6isK0t3UpquOau9aWEXisUvVEnFLfWzpiR2gfi9uR6s7535Unyi4ill
32Xx5na+WWO51FPYNDWa74+1No6ntKzd8+SMy8fXl/Zn7/jNDW8Q/YJZ8zpTdoYTfTuWbRSy20Lk
1y7S2sFP8D9uHjI+vHHN1XbsznbKhXvCThHPlI5IYbioXdeZD820LMojN2JBLmDFPZ0YQvqDZkaS
LV/QeKm6i5KlIvL1arDzd91qdNPJTT3r365vrdqvrUlbMJItymny7bZBhDrJPWP8vVtSk1EQRO9O
2ViMw2kpshqBpoXTZPp53NFWSZdXFf2Wm2YkHtW8dmO/40JRfKHZ/cMCQB0FyAqZxkNuDvNVKwdb
fIw8O4qeshG63HtNKG33osVt1516r0FPY65S03iqdKvOcBk1hxICXWGWX+lvW9ZLZ3bRHCzZOpe/
jQ7NuQ9drMbxOdOHfj2pFnmR7xb2/Bf6LlUWqAYH4pyWJQKBTUbj7tkt49n1hbsa7ce81ydsnjvb
Uh5RFY6mgHMm4gvrqprnNUeu5+NYUbrrfW1ZhHdRU6fvviZjjmy3X5CNGUiItO1gXjtFtH+OfK/p
SzZ1bvlt1sex/KCkHThw3MR59Nvc4pCGqXw0J9Gza6TV+CGadXX55Bl1v8BJSbX4aRWd1vgN8lTN
AwQni/iXyNP+CHHWrR9f33T7+wNsFywP3jaFSWKZ2z0H97THKbDMr4SbxjfRtuvviYHJgtG45UVR
m+ogEty/5WSvFLjwXKQ2gwbo7XjVrK0IMU3NtRaF9U7jxZ5OEfLmXwGfk2dBpfYF6tX0o5+1+SBx
3kcwFJ9IybAP57WireJ26Mgw+2VS5P1vF/oJp6P6t05FnPdcjQq2O2ZfeRaYczb98foS7x9SoHOm
i+IWW8fY9tUhEZF2+CBlV6XNBLbIizD9xG3t6iCJ2H9KCg+ouaJgTyGPCvDt/No6N9WRR+0q8oEz
ONV68W9Bv/DvHA5oRl2hWc359antb0eGZEZMD2QT8vrtkEaiY/DWGvlVyddav+jYrRfnio7h6T2y
Eat7sFn3K0kWhGKk1EmTdN7N45PWYDiuinZCibr1uZgW7RKVb22JJ9qDBgCJRkac/Ie3ORLVLOKV
ZsgozA1zeGigTn6qx3V6VJHEO+dQJMY3RwoMyAeTgiKyULAJL3UzMzNMY6KQrjr9wcuwt8As6o0e
jXJadFtC4uAx+6nMdfutShCqyrbT7Opxyq7GmtiBo8TOwSeS5/f2DXPJ26VSKV1m0l3rdpS8iEuM
hM32WtHBOj02VYEILSIeKyY/i+HUDwtCH8Oz0Gg+e1ipLh0w5/dbhPHJESQHgmrLVph6clICptpo
rgkmF+ceW0y/0eP+YN/vR0E5hO5jsE32Iqnm7SxLqy+bYizEFWBx/NiU5nTOEv2oan5nFDkJ1hO6
H5Qr+ee/IH1FrK+gBra4mnq1PKN1HfklwMzBF7s3CuL2Mr2Sg2wprVEOiG9bxXz9Se9sSyX9MTfN
eqQPsr8qwBy4KwgZ2ePIld9OpoIyRkfQNF+zrnqXRIoT5EOcYZ1DU83rl9JP98fbPSip3WTkpC6w
g7dozpqardEZ2XLFxXWtYOLHyafWXjDUdopVr06TLlb3Q9PHnXom/rDaD3NuD5ovaFURf8WlAn7W
irWK/cwaFfdsRY54b4lYsb57CWYwB5vpzsrIHiNiPtqG+b2bW01xilgj6lmuBEASiSzUx1kbxqvr
EM28vjT7JwL9P+JLDgYnlELE7UeIDXUaV9rqrkS0U+f39A0/VomYvteUX39TbNH1l9dHvDc5Ih7S
OySEeCQ2WZAR5Z3IrWy9Tvk4PdOuWAYL+OLJXR3tYB3vbGSPLFL25iOzA4PmdnJRlyuxOeTlVV1U
7XGI1ySg4TU/WMJ9FEEEwR2K8j1IKKnX7ShOqhqrQjPtdWyn8VHPzOZ3OiatswIu6HuoWZ6KcVwO
yin3pgYFW0qmI1e0S12lInw8ewODNjTiN2lVBjoY6dHBufOxYGKAaCGcwmO+jVTibhozJauqa9oA
J3gUMh7gIlWBUI38g7mszbcRIYDSp2lMPESdeJ5VU3wzs7h4LvBpfEf1vDvHNTQ32yyP1C12awBY
KcWVJWeEZryfIou/3IZIKy/64ozadSorQALL7X1VcfSn1/frfhQJoUMNhd0DZrk9IVTlaDCLMeJN
Fji7a5prZxfe/cFW3SpVcvSA0AlDZT+SZKJudlFGzlvn+jCGhV4utu+ZRKY/kHgY+/fxarXqSzWS
0j5Skl5oyVsdt3koFHd1n9u4ivUgGrNsOOPEvs7+bIsJ+GRdyiNht912kKpKxN3sckBH2J+3W93W
KBKOXTeGuqK3fpYa8OwQ9fEVPdcPtt5+2WWbARAb3H+w4i1YAouABIw+7pBKShdMTlI/GFnund76
ceWRZQQ5iBSzuZ1QgdgwvuXtFM5mD8fE05MH0NPyreGc7DCWvByYxsCFW3Ni1cx7DS69Gq6KrT3X
U16e1HFRDrbQ7ir/OQrdIOCEuFNuucwtPW3w5DtGIYnxx8z6ezTWx7rFeMaO4iPD1v1WAMRiI1Cf
kEW6LUxniYzkszA0sG4vSn0jpx3E6tsYpLswvr7+le6OJWvl0pcKW5PN2aijnhZO5C5DpcpQF+8S
M6gV3g3PBvB9faj9tmNa0lIH1TJorNuEAr+8YkSEQQvFENuBpsbRKV3boyrx7sngU8H9pYEYBRIu
8c2ru+aFGPSVxcNTrj6JsVrAZ0bl82DQutMZdXPR7PSoCezu1EBuVZkJ7rPd2XaTHuhQC9dl6S9G
BSaY5OMRRHd3FEIKekjgN/PO354obRziPqlNLUwMuwzGvmrfGWN8ZGxxfxQoNIiTy6aNTeXRHuZl
buFz4ms1WEGUZe2TovRHHVZ3R6HPm1uIBooduzK3EiQ6F5d91zno92fcy+2gHFFB7m4G+rdk6wsp
85aMWC55ZU8kTiEuUmugl+nVVqPfitr4Laubl6mKwte3+N3T9P/H28L4iZpZ+OPwhbJm+FbFWJ2M
XtycrGo8YoPvqhZym5N4UfMGSdpZ8/TIJ4/momihITDjnHT3MY2rRydBCMRo1y/tWn+Lxugjfg9v
VJDgNaW2SGulNEFCv2jbLt0XnTVkKfsDIYToQR+nBY6xVz0WYExvjWflUNI/DvAKYtIWRMoHtsW6
skmS0dMDjLJdv/YM0EgxHOUx9/YjFy5EcJ4RIpLNPagCOPeUa3VsPT1cCb1Sebbpon54+/6wgeIk
DQ74b0tNSmdztJau1cMuctwzNjw/IugRJzfOj4rsW0M1PhOMIIBt6rpQSiha3F4WNHP0TTTWa1gZ
eYJ+6Qz3aGn0oKid6kFgZ3Ed12R+GSdtujTaEF3AO5vHaogFMKhzpKS0X15I4sSR9DcTjdGkdftr
yspYLHM113C24iWoCg+x7bUy3hzYkIjCwZKcHeq3W8Vpaj9djMyoHlYs6ykepm/W3B7JE+ynwrXI
fkR0hwLCTgWTkm8OimssYaw0ykWLJ3zQ3ME82Cm7iAPpErgYlLtlwzmP8+2CRVEyaomXOGHa2u8X
13qZ4Af6CfJdlJ+PNstuShbVFmSp6ZCEEwQl43Ywb0ZOdMp6K0RSyzyJ0sT2pjSOJDfvjUJbpaQY
Ut3hG92OAvF3yrx5skKrs1rf1ifvYubjUX/03VFAZelbhY4Aw+N2FNftIOPQJxDS5p7SNKwYONzH
0efXD/KdUaQ2hXwkkQWgYHY7SgPtwlxpEg1jo15PGMFr52lQ5tPro+yeE0py9MIg0yv52rsQel68
oZ+VzEUhqx8+twVVo9TIh3/QRRkPjs69odB2okGTzyMpmrcTclMEnTt+SFiOU+XXqz49OCZFxtTL
urdWoZkVhCbpgEpMRPZ7OxS4aIGSVEmlUcmTE/6raI+o6JP35XpEC7vzmTA8kl2h1NfZdpuh0roe
SqWnqBmrGL6OkTa+aO6wvPXVlxOiewiQnESHSu3thLoEvC81UibkmX+m2EI/GaOH7IA7vxU9lMIN
MJOwkCPWRODgdqBqQMcljcv4aqA2dHYb/Z8aUbqDjIpGPP6aG0iPTAAkntwNPG/fgaVWxFK6Pbqh
6LqlPjW6G39o8ambg5FamQnNWa+dK49pW5ySJRfx7+lSz+5HB49I/TmmlCC+FqmaV+elahFXswkf
m4Aiox42XT5FXzUhmtVPjIECaK0pk+Xr2WQbT42luJ2PUQCtKv5g9zOGyWgOVw8Yn+b9qfSWpfBr
V42Vk45HzhzkNhHxJRqK3vY1PRPmuVZnYVxKTwztxdN6UT7EuCPOz+Pk2u2D50TlJUVOzFl86iez
/mkp61X8AdmNAqvdzu5znCdm+4gIq5c8CS+v/y04gz8IYA3tsorMjd97VWKmFykwPw7+bK5qehIN
fJZP80zc/jHKzSR5WITWgdEo6dK914VrYXcAKotNrFYVs2/0kfetLkc2PAGqp9LyjwOEn9ZV+dlO
IIAGc2PquV8jFly95ymfu0trZusnteidP3NNFDW/tmiS07wq5jfXBDw4u0u16p/tybCGxxRDXD2g
9UvRfdQhWsSNnaix9bMNg6H53pdj/hGmiKYhA0LodakGC6vcssNB65pp6Jw9L10jxMPcY7d0yTPa
wh8jskMEIBBGmz6KVJv+VEB54crwFlpF4CVKZP4AfozVwF7nYvkXozZHDzKsSIagmsumDwo7i5xP
KyGWd2kns5mCqpzW6cHSKit7HGxnph2/rBehvPAk0s9odmb8oWaJ0r89R0T5WQU1Sy6tmxt/JFZl
GgHNfUVz9kReOh/VfCno9p6i5FMsFK8IGrtvFGSX1LY9TU4mVDbGOOknMScJXqL0bpvv8nzKtedS
REtKorh42YeBLuXl0eyqfPX5GApl+N5p3aCkwX8JKPZnyb/rEg9u4MVd+U8U99UnO8Z1zLeItfqg
iUX2aVyMWf2tWEfjZVHnAudjdprmoUdmq1mwVJZSn7BTrdenYVDL4WT3ACQfrdUsstOQmEp61cxC
yR4ycsv4AZaInZxXpXb185IMI6wM+Rm+to3W6xcAAt0K1CwTzWWus0Z9gCMy6oGWO0nrU/D25gfq
Q9niJ2mxfkPEz56k5QfnyTfbyCxOKToz3yYNt6JTDyei8Wnan/WTa7SadWqwhLfO3dCr9g9Na0s1
SIxOz+FnePqH1lBT+4Om1n2d+3Rk9X/knFstsK081mGPFdpwqXtT/ef1l3F/sXO9wBSjtEz33A6f
HNs4BVzVqKSL6hNur8kXBeXNT28chFccEF0DYHIoO20pMdSXx3TK1+o6qZSSux6ldUdXRPD6KLuX
1wZRkqr4tCrDFd0CFppQhSiUurvGQFiXwWvSRytV9N+7AUnf14farZoMVrCwgMREmEz+ePt+4Dxi
JXrfd1erGezHZBJlYEyacXrjKBTrKH7S00jqJjmUt6PQ9h9RDpiGa+5NrnUqhVDfWbM3v9H2mw4i
OqFBqflI0CqATG/H0XtjXhr6vBCJpJWxyZOp9CEoZl+oI5jnGTbOJbbHKj6Ynkycbl9H6l2I70AX
lFY+226LIk3maBBE5q0zRU+O83emCRzE4p4G2LyiIp8Mtq93o/LmHh34gbRiU7xGqBgtns18YxXJ
pLWx7bBqtPnBlJZp6A59fv3j7WdHVEZi+jNEt2AJ3i5qZ6xGKRW7QsONlIutmMa7jFrcyWpc81Lk
+rsiRbjF64Xx5tiGeJDUENVJAgTinNuBjbHlZTEGLxQt6xfDuHrXY4h2EHvu0yoo52Q6ZDvkVTun
P3KQthW24oXdGGUfvdzJLprZKF+HhLI1GgHrl9eXczeePHGy3ovmAdHUtqpcDZSAMYPvri2YwDPd
HR3dt2T8tGFcMAH4/vpo+/MNgQ88n1uE3JTs53YNW8WL1EJk49WrxYI2n137aqy259dH2ddTJNKJ
3iydt1L8ZMvQpaHSGWOureuilJXwNaXCQKttYhrNo0zTRz93DTc593k5lt81b5E6rrkSQanLRd2/
r4q8ni9FS+P4S+4U1ujj6B4dVfH21yo/Ehidl1FSrbY9mlrDX5xEnrhy+6pELV12ygiF/WScj3xj
7wxFgkd1ieiftd+WXeOYHZvM6ngtrWU6oUuXf0E103jX1Mp4UJu8OxQIM6xFKoa0+t9+YSVpF08k
5njt0nh2Ai46IB0rjkdiRbVr7cvBp5Z3ys1lB4gii3PSKIbkw5S/55c64NIUg6ovjrgOfMXySuum
gj3WWlgoQrpYuwX9yP/2VFmdo/u1MantF9fEsxd2Y5M5yH9rafyIIzoVE6El6REWs8tU+HmQtnkH
2IbSbvb257lCGQZ4+dPVUbQ0MERG3EoZ7X2qe5ScrJb2zFk5qjDcOWUAknQB0XIOsKbLH/XLmiQG
Kh8LhdcrD8SY+DjeWB8i1uRg7fefWp5ldpRsY9xn5EuB7mZervNVHykJB4ZSr1dsWL30NC6rGR+E
BndG+1/XiyPpxju4cCnTVQM7W680SC6PaTpCYo3S9D29QH+/vqf230x2SgKzymwZUarNC+PVGNuW
SzRfua2Uj2g1xtYTmPn/cXcmTY5jR7b+KzLtUY15aGtpAYBDRCSDzCBz3MByiMQ8z/j170OoJCXB
aPJF9+bZW8hMZVlZl/fiDu7Hj58ju1lqKukaOZhydJK4rwLnzQNTbAdF5up60bM9/26J4UM5gam6
B34oXCB1wQ4koXdb0cr3Ulkm236O568PevkAQDMj6AIsn19vY3ElGxOi3Hnnj/ssGa2nsJv8h0zQ
LOT6wu5dncYoyl8f8JUPCThJgs4Vgc/rUj1VUtuazDBjQBZ/5xsRmiZogn/wvCbcXB/q8iDwYINT
8iHB+q1lnVLPPEmZjHTc16IZPMhRjAphGt5ySnhtBYkI6BdGzfQSastVxZfIzsa96gXjR0MLa9eX
tGQjtpHntihk3yC1vbKA2EeiISZzEtipi0CkmfQaGYlM3EuJpePJWrS81JjZRdVwyzjnlQVkKGRu
Zj31mTJ4viOx4unysC7FveL33gpJc3WrKtGbEVGAHE4bUCU1Q+7KxYSUNEmCDMHrvdY36l3cW+MO
LOeWzsMrc0HjD7yVixhm0LK622d1TXm6kva1AVsiTpqBztIhda9vuRcntPMHiRmA7iIAy8VP8fB8
yXoj9AXT8MR9R81Qcb1CgTyXA7wgIpgP4ndhMKG0N7CO349VUFprqP+174MaFYK1HStRjh3Zs4aP
ozGM0ze5zxJjlYlGqznYg/bmvpIzMXFEHYrhfexV1Q/DC/XmPi/DzvxALlqIaIuFVCoVLQii9Rh0
whvt4UnPqF7MNs2w6VjOJXOiQZ0t6bJS2qtpaDwSz6HrHxfhzEqUpE/XF/SV0zU3O3KEyQtB9Rab
Y6hSLpFIlPZJLtK3LWmwYm1665QDQHFVr6okkvUbQfjlVuFNpLAMGjZ70C2rpGaDfNkwZPjGCLG8
kc0QHtOk1je2yvzLz3cKaDZt1Czj3K4rL2YWy1KXxYg07C09774nWt2t2bjKUzaBa41DpX9S8fW+
k0ZRvcF9v7xByEwhkpJoo0PBPXK+R1tPgTIUsEcR0SjeJdUofWxjGP79CIh5/fO9spQMRR0YjIL2
pyWdkQenEeqcoTwl6XcKW+U+lFvj7vool082EQHIBB2lXCDogJ1PyGjQrMYGXtkD/FZupvXaOh0y
czfIlX+MQz35aeEdv74+6OXUUORGVQ0OK52fUH/PB0VpOanyTFb2VGEsR6/i8KNpBdqbA+qZCcVX
QhKeMvrSIW0sInXMsY7aY+oYvsOZl6Nu9vpOL41b3N/LbQHsAumUS5Kgmv9/PqF0MKxCoAi6t8Tg
ezVZzZ3YFuO6D+pb9bxXbknU6CBMU59CrpAL83yoQAdgVktF20NPjwU8jWnwi1ZxhPDTnaTi9+iG
al/QfYSpknSvB9NUu6Ve5nvRKs1qJYdDMX4Kw8FCqbRT5wrXoIrR1je68FCOsT+6YyWUP/F89sP3
BjwRfysjsZGu9EwMA1qUTAyfpTYNLRvOSunR/pTU461QZ16w8xPOAacPD4049gAJ9vks0WfPvN7M
lX1Vh7/yplQcQ23vCo8GIDmsv41dcDfGFZ5mwo0Q9pWtOXfxACIQksyEsPOB9aSeelBvea9Yuf5u
UgXhW6JV0o0D8MLDW8yPSjuPAJosjLOE6zoUWarJrLQ9LVGmA/6vPSam3rp+1DTvJaOu9yIqvptR
a3NnGPvigO1A6OZ6c8sn7nLnzrbFvOkElZQjpfl++C3jIYlrQ2QIzL2B7YQNWik41VDmoPdTvHrr
qZ87/+bDyAM4q22dD9XouZ961NL2qmCGKwVzC6oilEauj/LKhKAUkzMCHWLYseTejlNcFIKZaIRE
YOCpFvqbTp5wxA7YO9eHunyGjLmKT+A6I6IX9WjE3WKrLWptL/mG4I5+23zQpbhz/MoE+ZDMgI7A
QRojd1CS4kb/1+U+ZWxAci5uditQ1Pli9olYhKLM2FEYWu4UKgnJjhy612f46mLiZ0DjLZA4WtXn
oxhdgmNN3Wn7cCrajY9p77uARGyNGf2tXODyxDMhYyaCz1YNMMfOhyorYcBSVdT2I5RMtEN5I56s
MK0/BWxbN1aU9GdSRe1nD4zTt31ft24pmL422dmgl11D2eHivVBDNejYO9q+oNPhOAhBt0Nr0f+k
p9otrPKV88+Ti1gfGxQm9oVXSV6pSFV4sr5H0Kcztt7UCYYdl7pFd6QRRYaTW0H/Ma/DKiV4HZJu
I1p1WO70SsJxqoSQld3I+F5bfwJmXjEyeOLUxYZS49FAAbTS96pfj2CLSUrZdTwVdblSc12za0/6
Xlv+WsqTNwv9wpWnbxLaiAQMBTP//NNPWJ70s0PNntDZdLpQ9GCk+9UmrJr2xixf+8az7gpvKMtP
F8D5UDWFE+DhwNh32SDbcJr0vdDoaJTEnvp0/exc0rSYFsI1bCgiENCexVhNjyd76fcG+6npBJfW
t/45SkpUGlMhnd73Uj2OtjG1yX7s43Bw6bL14nWTN+1THaX6sFFiObiFlMyDnj88c0pP4AWKAIS4
5FF1md/UZR6Y+16s1Me8S7vdAJvsdH3ur4xCjoOAI3qos0XU4ovqoV/QQ9Jae6NvBzgnWZ1/7TR9
vHEBv/I15z4GGqHIsvlYC9qRngdGOwmpyYuSxtCOxvGp16R+LQW6emNGc8CxWDeuwXnJiJERUl68
k0akTkbbieY+MZvuQ6cF3gP0Osq3RiLaouq1H9+8ggjZQAemfYRqp7q4eTMhL2UwLXOvG15iF01C
Z6/Z3DJEf20BXwoYs8wm7/JiAduuVnzLjK19nGbtyjPb1pFyI0WQV7xlb/XKlnjpWIMUNEuLLTVX
Nc03fKNMrH09lKPbN0XhoHh3S2bgtVFmtwV4fKwaWljn5zuoqmFoQX/2WoP3SYO4nhsB82zf/HGo
NCF3PXNkqUMs7spBCjKqNbF/4FXUNlnet7aoeLeaW16ZC2QqdgH7jftjGZrp6Akjs4EkVNEridOG
RnwXc0PewsQuohjO6YvIL2VjgrOlQaoZ9ZKRYql7UFOzndyRS2v6IMV1Bi7WDIJ51/LWZm6EZpPs
lLUs0ryrNzC7k8FU6/eomMvDE6aZkC8ABqrEITjHfXuWmRAiW+Oa+xKKiK7YJR62lovdk8X/j9tM
2CYeYNXONPscQodoZNRVQk1LP1QImRwa7pYQw129EW2r7ZHhQl1hTL7nOHZWu9xAUsGWfD95ytq4
HU99hkZ+bMt6pKoOU1Dqh6Ly4AQpvhCisICfp2XHshb96GP8RZ/CSGvybSXnsrZSUTbqHwY0rQxb
lECKv/SVGE5oVkmj/iCooWTsQyvJy7sQIwWPNpQeZalMHi2KplM9jTZuGF1hC0iUxpXrwxdUv0sN
XjzPb9x4BtTiF4CdS+9SX6sjBEAtZDT3LQGAqyup7zYpMvLXR7m46+ZRaOyhQ24OUJahWC0IkkxL
lLk38zY66NgV2Wnnqw+JMgwrr0/qz9fHu9jos+b+LIEJsEK/z/Iat9TSyvlTaR+1Yb4uZSRrg0rV
3jyrud+QIBPcAWhbX1wNGk0bIsIT8r7yjcrNjahY05EmPGjFINxpcnmr6/hyFckh5+5m2NESj+58
7n7PrCJRaPWqVvb4L6kH/O+swA7gan/0PUXwbbHF0Pn6Os4zOHujgMMgLc+yBTMRdwlOjbXVFLHS
EcJVaWq4mlGUz2o/BsVGz7h+N6UmDNoa04VBvwG1vMj9LYamLQdGK7zmGVpfPFewCWdPOsvap/XQ
jo/FYCU/YiOLP1dGH/trI5bbr9gNUclL4sEfUHi0UFdpLa99Lpq0Fu6sBOsoW9ETwXLZkya8QYXq
84dAN2t5Q8JYTW4YqgZNlOXQFF8UI/URkmujUXOKuGrDVQ7aU7ltqOXN0fJ0/Zcnd8YnmkuVzg5H
FAptESbit66mdLu+vvAXsTOVSh1NGRr252xsKYTsJw3V2wk1gKqI+qcq9tvHyOo1bh1dEL7rk/gh
Mzt3RFb/R5V39Zfro1884jN0RzQH0gPFm5jufKNVAVQuNBWsvRDF4aZvKqmiYiz7sTM2cXwDAL14
LUxiIBC7WRh+7oFefGivV5qsrmprb/mQGHvSJZu+1a/6kKp2JpSbLJPf+ybX//U5XlwR5IR0WsPK
gbdCC9h82H47TJ1S0YICMLWX5bRZNzVdZqlPu8hbRwEIgfkAEkpar1+sZGWkohaH0aEP8/ZzL+SJ
jY6x/PH6KJffi1HolpAgWjCTJbCrlROGXnEWHepOiDdGKonvsmGK14BbtzKrizuIlJ2BAAkACwDS
lneQ1dcpAmtALomFj4Q+fBli33A8mvGbtgtu3D+XE6O/dYa1eKFk5BYWo/lBNuR+UfiHqu8KB+yA
GnNSKI9S2r7ZjBDgA2Y20DiTAk+Sz/dDOgzo4+FecYiGnPJOWaXrLkEP5vqXutx1zAL5RGAJcEjy
xfNRBGC6XM5K3sDKSxwijuAuj3xrc32UV5ZtzpV4nKhgA1TPt8tve7sMjNyI+yBm2WLFd4vcKr6a
E428dlRngeheH+3ikaBcwhvLjAzUgallnI+meWGvpz3vuqj5k62laKpZpfCjKroHIeryDVzSW4qL
r0yQNxC+OYoz89u7GLLlRtKnuIkPENyLO09rKHqNjZBwuhqvu3EbvvLNrLluwkM/9yC+MOB/W83A
GHxV9AvkovLa31nIUp8iNc1X11fxtVEou8q877Pg03IVO3kEjErM9IBILKJadWOtOmu89a1eG2Uu
vKJYybECjT7/VoEfSRmSBelBbk1vTWeK/s0PtOjrW+eCjJQKQWqWIAcEXoyi19hhKL2XHnRviLES
wT0tbpCmvD7K5cPBKBofhTYxhCyXJ3YyxEnO6yw75IkybVL6uVbWGE9rtKSaO1WQB7tEOfyhKVP9
FgHmcssrsxIBFxK5yNzKcb6MXi8VMKeD9JBLRtc/yVWqR490xcjDoSKJzE6jXLTf9cLTojdLvL94
MSjop1AvBNuaf9pvu7EuklqK+jo/JIHem05eWFjQYa/79iNG3ZxyEEERXxBtovNxknD0jMn084PX
odRCn0DqaCmyZ1aiG2++FGexBd4vXi4UW5dRphKlOdzzJj9kxdSuwUX0Qx41+Y2I8hIhnTUdaI5C
5IboBYbN+YzCOlJaQUjyQxfF/VaP1XgdGIK3IQsLV3Jf6G6awgUGGTedAcupVWf26mPGnXfjer58
Q+nX56hT0Z5rF8vdw9lOQCiN/FBgsrPpy0y30z7IVopQea4UU0G7flAuDz3j0a0PYAjofsF/z8tR
KzU/Kg5eHkY0aZUjbsLZrZD1tVmRzvJgz2IgFyXYTE5Urq+2ONDX4zuTYkVOZnl0k8pesUonsd5e
n9UrZ5AGQcjcJCjQG5fZEEnLVI2VURw4KorD86SsQgrbayuB32hOgAqQg/1v1wd9ZSmJD2a0c+54
Ar8730Pc2x76irMukSdbjocOpubIRLDmjU/2ymICagFe07+FOdOSaSHB1R60USwPeZOJv0I9y5/S
WM8+1nj7reQifDMrlSYxGrV4S+EyoYm3iEtMueq5sc3iADtXuZ/VtNfyoOpOpKifr6/gfG+c5XWM
xL0CEsn1RcS6CPerqoTy6TMzABhlVftJ2TmIhdFjVcoxEiZhkoof9JGebasLmrsqKvIbv+CVjQOO
TKsaLDRu0CWiV7dy2U1TVB+443JlxX1dyStF6tv03sqlorxD1UB4ynJRy29kAy+dy+eThzVDbZTH
Yw4Bl+LpQRBG0IFa7ZCUWGgYPFBagX4qugeFf4/0ZxneWQWcqHcB2ubVr8IYJmMj9mlUHzNjonnO
jnN90n9Jep2XD8KgWOOmGeSynjuTxOzu+qdabkL6MdgKfKOZWjGnaOebve1hWneTlBw6I6vdborv
fcE7ZKr/ibLxWzOleTC4N6BEczZ4IbEqS3krGVOUHYK8ljB7TTrsV8W3pi+Mgmozl9TMYiJXWkyp
Tgq5SbOmOmBcqDuaJlgbttoHzSpyB5JEc+PNWW72eTjIeqTwZBaU5+YV/u2xLlRIm6Y51oewEIxN
o/LGJFYnregL65zeHJJNPfbmqqp035HHMrhxiyxvK4anK48gifCId3ypd5M0Rd0QeDUHRcB2Rkkk
fy3oNNhd3yaXo3COX0QeuBW5khd3h16j/KtMfntAoMbclbS8pdshLftbEfJLReT30yPT5S4BhiCH
AFSuL+MEvU6EzGrb/gAwhIGOrESDuamtSbxHanbK1ok5RV9UTSil90GF1sTk0rmEciykgAaZJFNs
6xIEQ6a7Nyn88BR1ijht6M6LBsfsetRlxg6hGRpFrSiy21g3p43vpfr32BDTU+iBTdhpFUSYLJu+
9XlEBpauBlH4oOi1Hr0xKGKywAbkvXC1ZsvBRSFFiWlYHMpsOOSW8FXu1GAT5JF+44RfdGfMo5jc
gqgHMBTH/HyDKqUvm2lYjGCynSStqkFrVLuE7za6k5Ah+GQNA3iYMDQWQr3+4GeHROH0byLNN+s1
FtcRWiwVMKI9IGsjuNSYlP6NqdFsu8BO5thS0wVFWWR7RWn2wH1Tcegsk2A7lYxHIW2p2b/s4//4
Mfyn/5yTBcCzz+q//xf//CMvRpoegmbxj3/fF8/Zsamen5vdt+K/5r/6r3/1/C/+fReCrNX5r2b5
b539Jf77f47vfmu+nf3DKmvCZnzfPlfj03PdJs3LAPzS+d/8v/3Dvzy//FdOY/H8t7/+yFuuLv5r
Pr2/f/3zj+5+/u2vL2yn//j9v//nHz5+S/l7h7D58S2ssr/c1cm37Gd98Vefv9XN3/4KRq/+QdaI
Xi5GJnOllw/RP//jjxTxjzkHozDN1Ur1h0siy+k65K/Jyh9zgXyuBhKszeJbf/1Lnbf/+DPtj5ks
pGLWADtrVq/65688+17//n5/ydBlzsOsqf/21/P3itd8pogiLwgURq5+YSCuW01ZdG02PWpDLqzS
lhpaBZs3w0fW9QUhunHvLcrx83h0YRJO092H/SjX0vnhqVQcaiUrkJHDChN7pldBhssDp+50LF7l
r6KU5Gs0VaMNz2aafhb8UrERdBlv5BOLi5EfAmOb6xCW0swK4LSc/5B8SvWGlDB/LJD3KSd5sr0s
LG0pHYKHsv5Wp5m3wQ4WQ2A1MLZVpf3y656IwlRcdWgxWzfq921O63yq9CcDjogN+Co9yaq3bSIx
X/t5WrplhVZ314iK2/hdeDd9kXHOstHfvkVlURZhEvOBwoYOOXkENX9StsXdV2hlkCLGIu9ShCID
hATsdrSVHxqXbFivVfm+Fbdqcq/Gd36zrpptUr+H4FMdrALdcttQt5rg6M/5PSX8qtpgm16bq0le
4QE6xA7zLePYrnf5bszfReHazJyksWvBzgzbV11t5d/ppUsNzFefUsuufLuMbB0Tx5/a3LW81gN7
gmhtF9k2+CR9TUZnNDZYFknjTpUpJtxRexz3VvZRF1JbyX9kkCb1LTxbY8DL3PW2eesYhaMlrtVR
tthI+MmbG6Vap4FLuXwyXKN3Kaskuk1BMlWdwHLC0C2e2gMYim7ayfvig/FF+UL5Z6Q1+2D1tlg7
frSG2xTjYh65OXlkZAvvurW++e6vLN+GDCR9yt8LnyzTFi0o6+shXXvCaqx/DM2KSmse7CbFaX6E
lV16Tqe66UPhel9LcYuUTJzYo2bH6WasbE2y5V20M+6Q5D7S6a60tvdcG2uTrGuw8wf/O19NO9bM
KtqOhlOmtnFSbH3jbdRNsIlKO9iFnybf9cbtVN5FuW3t+49rb2e9ax+8x9GwtVP+0KyTd8NnNILV
XZY5jY9Tsut/x+USy877aq3deU8Jb05ko1c0FDvMlQboLYdOsKXetlw9teO99SXZCO+mL+n3bGdq
m7Rweej9tefIm/4XwIz3PnnXO9Y76y5YiW7d2b5TfB3vzPXw0Xcqx3P0FXO8izlTgZ3AiMVJxcb3
qvgV/bIGO/pFJ2Mk3nUYnNxXtr/OHwjQOXzTIdqpucuCfsk2eNDelQ3y9k67lpz4Z3yXfx6jjfVk
vkPmYdet+jvruXtMHq33aWgLdDM9Tt84ttDcFbvsbK2yw4O0yt5n79XYQf92UO0wdiIVSQJHp7/g
z6rmm57B//ZxO3sQrz6W/08+g1wk//0z+Pitrdrzt49//x9vH/yuP/BlgsoGa2JGg//19L38Cbq9
pIkvZJ5ZO+ufL5/4xwxNQO/hb5BeI5hELvrPp48/1NDkhK1OSAPRm066tzx+L8zJs+gYxyN+BGgq
4RxJ5pyL/JZrUDVOgrDMPXoxTNWV5zC1rr+PZTVuC1PeQv0S7EaLJ6dC4ciNn+Fkn6jJd25jYBXZ
pDpX4GB8hC+Hp/BwR70qdkTP8J22+yFM8ve3B1v/n+6yWavqyi577v/ifEuef+ZZCPj0j/jtJUib
/96fu82Q/4CnTpbDs87eUABJ/hFoESL9QTcMhUuI7PCR5ybWf+42yfwDQByYj8YBsCOqCP/ebLL8
B9DfXMT4Z4D2lr02B9y/bzUIRLNomk6lDMtweu3Ot1puGo2v+oX3lBbf+8jVxU9BfqMqvARpXoaY
ex9A+FBkWpY0hapNxgClmiclFFdR8bmxwpVqfZP8U9PdKspdIMPzYNQRQKVwIJrP0Pl8vNDqibEk
4YlG+MAZH61yNZQbU7KhC6XqNtvItyDv16aH0CSXw5/ecucjihFdU2quCk/tr/xr/kE9BrwctwY5
j4fJ6pgWPHKCUwi4szLJ+SAa1AFTyTTvCW8VuzN8O/VRFNCi9eTfIq6/Mh9ImWSTsEC5yJbC7h59
tEhO6N5TI2aOoH4oks96Udgy7GM9lN6YGjMvet1mIXnwbDLjRdyN2kxe5GUTHgOzW+nVXqluAXXL
DU5HJ7ubcv2ccM447PnK9U1M5TkY/WPhie9M+VH0NVdob+W18+/8/RgtR5kX9bcbWy1lsxv9yT96
3coTbF355O31dYeqFaSU3+6YP1Ol31OjJUYzD0UPHlz02e16fmrOhpJqv8Xr2A+OddFVThyvS43e
xutjvKzKcj5zSYOnzqIpdpmGoKWlZFGRBsfqpxm7yGOPxbrK7obv+Z38HXGhIHeCwZY/9QHJko1h
z/Xxl9v9ZY5UaFGIBSzAbuV8jnJBA0gj58GxSz6ManlEygvZofhHX94yV3lJQC5m+ttQiwujbkIs
//oyOFqdPQW28YRY1L5cy++GXfrG/sflrBZfrq6QpE3xcD5KendX4YjmN/KN87Q8vAxB0wDgHQod
s5bLIn0U9VZqLfS6jpbo2+aoPSDvtYrM1GkkaRuQFV3/TpeHa/4+aG9y0UIhWbIT6lpTilGR/eOA
anRscbk2rqW4bx+EczvbQM7wwtJMsw0mipq00x/zIP4lyNtJiz6E/S05pstjBWHpRY1JpZhObHi+
5SKT7jgpkINj2WjRCTvE2AkM781iPlSaKYHQxDzXTQBSFntAHMYK1yctOILV2eNE0iXRv3zj+L72
WQhD59ACsh9c5/O51FYSdZ3uc6v21apNHoMkPHRBtLn+XV5ZMdwqaQ2jBgKGKy7epLSc9EnT+vAo
JY6EmJpTqeQ818eQL28C+Ka/DbKYChV/6IImg7i7/UnZyqptfer2gB2Ov/3+dJic0RVdtArv1YeK
lPUoP4z2++u/4dV5AoUh0kXzJrHX+WrGyOkEgVCHR8jCvt3E+aOfvdVMlW0x02r/Ncbi3AZ1EqLh
U/LF1GRrjsMK34f/3SyU81mM0Sg0ARKpx76h0zPQWrep0Mb5nwwClQIGPF3QSyZeX3d5T+E4PGZx
tY1CB6PS7f9uhMVD2wy4VQ9jxwhccLXoO0F2Y6FeQsTzF2H+Fv+exDImMVor6sMhPGL7uhmAXSCX
2qfUMd3w2UMi7yn8cPhhbHr3cbTH771oe0+mo97QFn1109HajdIwOSB8yvPPpeEX01TiFB7hr9/5
04x6vpU2+bLn/j3EEprzyTCFIBzDo7U3zXBTZ8L6+rd6QU0vVpIeFWSEqHtcmMGpZWFEkEI5vN/p
QNyk22Jdb/JdvNMevZOx+vHlfmu4fEf9KdnFa3mbr6tNsBrtn9d/x6tr+dvPWNy5ATVXH4+R8Gjq
x6ydw1jtxr6/yNhf1vK3IRbbMpGkqc9iIzyOjrfx7sfnOl6VujM1tr8yHNA/N1slK/xFWjfOkFCy
872/voVivzrPmf9KDDBHbot5Tk0khEOvhUcfydO+LdNvWIp4z9cX89ULGUoi+Dy1f8R1zzdmU7QB
cbweHsP80VMiJxEexlZx8uHPGs5ZCed6nMsx/G2gRWAmZYLV51iNHc0RiSezsNObQ7y6QSkgU4zk
fzIRzPlk4Iliv8PLeNx9T++TtfQgffIHu9saq9KdHMXBk9xJHHPVPvguXTZ2a7/vt8G9+LD9H7wx
BPT0etPPw69ZTHZu9NaCKY2Oal4/wqJ6HKRbNdcXJuX5aaRig34qXD5qyUQ555PV8zacIiOuj37W
Gc/1JHRHKRoa+OCKglOLpvbDl67Upl/F0Cefx0lrvtWxknwo1C7a6QqiuSF69feVMlKJqUZBoXcv
6rwf5lCW3I6oO6l2GjXlDok98dfgS+OPTk/F0NaLJNj1ouYh+DwhHQRsxb1gB1UHqp7ItXpKqDXG
dkJR+D3dCOJO1j3+WcNC1XLqdMhLYOsCVLoUR3VwLKseatsKpezRqwZ6URtlUp+mMg12Zo0djD0N
5qCsBiCyHI/SymhsGfue1A4rmUZ5NQ7KhK6hAXHWRvWm1IaYCpJrijDTZ365aEepMEZg4LX56/rp
uUw3ODLEf1zpICKzTMP5R+hqLymGIbJOMcSYdV2W9apsxUSxhdISdm1lqHvOrPCQBtG0qxV+UVGn
1qfrv2K+jc52wswux+eK+hptARe96WmmFlkYRt1R1kDpi6dc1X5ZyWj3wSMv0ltfMsp3pCSzy/Uc
ESxZjlMYxkE/+CKDiTbu6rZQ3biSXuihZ/OhJjlXzqgU0tvC6p4vqliosp/mangyE4VdMjZJ8UU3
e+VnPnpN7ZgoXzwJSiUAwQ9KJdl6ohn3VRREv9KQRr0WjjOYTRPLFW0KkHc/4K5SQ68bVOOj13jk
u1QM85+eKcMcHobiV9Pq4k+5ntqvYyr3lu15nTKrDw314KStWZQrcWqzws4iLX7SS0ujgpcr0mjX
0uA/+JqcvqexcvhgBqYSOEZUhpmtBQoqooKXyZldxXjC+rMekJ3gvalthpBk3G4JE8UbKdyi9AlR
jPuPOiNbkUbCGVc8XzwDA+SgKbvwJJjFuBNNhL5FCb3K1k/y3A77pPmqI2t4b3q56DSerzzhjvXD
78t+FSCxs7m+NV80NM6/JRkFsDbpEQYtVJQXPweGe1tis3qKxbhYl6nku4hcm1thFItV3kj+A4yj
GP9gQzlWRWFQT1TyD4oYlZI9IIK2qkuze6w0b7j3akSbpjwRjpiDB2t6WTPAwN44el6yRvM53yme
3K7FoZTWyaiNSEgbuYuc1bTrEsNyg17taGBpbpm+v/Ssnc8REVIwQ+RnyDRJ1c/n2DeiX1mNJJ4s
I5mvolxtfnVm58d2kUvyQ5gL6pe06KY7RcLu2M6TRn3fK2PUbSuxyfY+KfcpM8fqW6tP42GKs+Aj
r5t0wjBagXDuSzqFzLwvDk2a8jaPBCZK5xRdLp3GqC/fa2FMNGkgBr7TxYrWqqn0PNFpLd98hloy
fA6qujJsQJjwucsDv3AwOmrRf8Z/L9kLetyVDjrUQ2JzBvznwsutTwJk90NQt3o8t1LJjd2lRvxZ
7sLyxzgIHnKhRSF+LMFRj70QNTs5blvV7mhkdb0kNtRbMOYFEsyGBgomhoDtBh95iWyPBnZPXtdb
pxZlAstt9Civd7XlIRNWJ213wtEd6e8yqIvInlpQQqcta1PdYAwdt443vrlrm3IOFAM4xoRHtPxp
ixhxilWMWdQuPtVtZFEvTTW3yQzjcP0AXfCA5qoRyl4o2IFIyxc5mOhDS9TCNDt5XiHZZd/q77xI
6NzCF7cxT42TWqt09CniyvDHzKkZ9n3qZU5Yj5iOBb12qDmD6+u/6iI0BVmZieHMHElc8vnzHZ83
tCbASMhOWW+a1PlzbTVN6S3bp8t4bm5WgMxLswNoMiOdD5PGSPjpUpGfEsyLHwJMnx5Nwde35py0
F2N8bPIyfYcii7pCzYbvjif1KvUhxLfqEK/QtafTQJkyZ0hgmfWemG4lUVBcvLufaDWESdYP6VbX
PW2LDVewRQOueGi0snTMCAX4idLEikgjdGroyzegkDkyOLs05rnxYiPsQtWIa+N8br7pa6WBPMOp
L31MM3RDcNBXB2DGU+vGJTzfscuhWDwgPXbRbIV5PlQzsU1VrKROpt5ED5YX6SujEC1q9AqgdpIZ
Ttol8QmREsvBU7W6e+NmmZtBoFrSj0HnIjWz8+HxCcm9UW+KE4Gp4Az64GHqFrY3ylIvnNflLClv
zJGJ/sICPx+mQCOnLiAanWhVCJwe2XXk9qZmWsWljmdhGjbruaP2CWEinRde2mF3KzmdpAqIXiXj
fdqOqU1buXSP6KFsT3Fo/AoFuPLxVA52RhQN1SBNQwfjCnk9FNngXl+n+YsvJgARlGL1nCdBtl3s
CAEVZuhKXXmyhnZyJK1SIUZavqPV2rEptMDGeOLGol3UOWa1ErpYX4ZFIHjxaQLFC3i3p/IUC5qC
2pbkbc1mUlZYTbNGQmvY3K+ku3FyS83ytclS7p599qBR8mief61GtjrZL6fqZMUppGKvMT27nqZk
hWFD4cai2h5xSbjl1npxbzFfhASpTWGPRIS5CNfFKlXFWlKqU1TnjTMOoeeoY3BLWfjyaM+kr1nS
GP0LGjwW15bU+mpTsLlO/hBFaK4F35tmfo/62HvzlnnxDJ/VmjhfxtKypvXrrtADTTn5GUfLsiJv
xVs/bVD01h2E/WVXExT/xqZ50Zs636hsUbxuqX7DYYY9ff7tZN9sRb3PhVMUDvlKFbS7uksj2/Jq
F7bbfWOZD1LQniq5XDeeWdqYRT01nlrYXnyrDfXyg5JdA4rDkWUf06F0/lMqpVZDRR+EU9BQ2JIi
49cQtvmNVb7ASNDeosiM5SziM7Mc7/kguLGndfN/2DuP5biRNW3fSsfs0QFvlgOgDIu+RFJmgxBl
4JHw7urnAdXnHBaoYYWW/x+z6I3UqgQSaT7zmigJH2urcjamKjpXqGHsa8LON30ShLv3D4K3MTyx
zgskgLwONoS2GtCedFuSjdZ6aGLzi6g0sM516uIzcj8GH4wBiBxVpwIlkrhIFTcy1G2aVmfup7cv
jW7uYj4H2I+y0DqopSxFyglO/0ErHGPRv5gPE+EJXQEx7RJhyWduid8GeNDMlowPlCrI4tNZxlsO
XgbwiYcolifFj2ZV/VyApbhr1BnETE1L54ifstO5aFMgWS6pYsA0KM7072i/aH9cTuVWXjydYX4y
BQhwrB4H66DeMkrnwRyRP8SrSPLmTPn5/pd+Uck+3Uo0s8HdUn6jA8zdfDoKQrZ1Fgd6/hgHZU/G
3uesKztp92U9KzNIRAiT8hQpOhSFTh+8tLKm1M2bQtBLXRDedW73z3KJRo6HX9EY+rY+LJY5sUqv
i9T1Vs6EsSVbTj/NuWUJ1+hKatyRYoSSG5qBfUdyVnwso3oYXXojteMP6tj4kzGmdwlJya06F7Xs
t9nUkQBLcX+hoorauFkaSE+k0GrhJXHjfI51SQPfp1hlgXiLWea+lFbSEelD9VE4c06NySlkyW2i
oODJgrIL/QKjzWbb4JI8uWWKosSkVgvi3zEl04tKcczkSv7+/pT/Zp1ZBmf/gpZGwoGs7XTKI603
m75qy8fQMbpt5cil58yaBEyYnYiFqQOdMsjEHmm2AyI0/RZ+XvpYBX/Mq+FrU35hi9OntNEyXwfR
VZlbJXTVRxk3+8vJDEsXFEd97jBZfuZ0iS38eZIHYopFf3W1r2SjkZU6DZLHARXxfRXL9mVogcK0
FNTJDD1I94gRNJsYp5Oj0g2Wy0Jr/vgERQYK9hC8qkXeaC3FJoLM1Gdhxo+yUzvXNLPHx2HEhzkX
zoOGiG99pgry9vBaBObQGUcvgIthHXKWSP9B1hzjxzxVJF+Kwn4/q8tNZMjj1sBK7EyT6S3AYlG0
g7RNoEs3mNTodFGR4iNpGPMtR5G3e3ikvdc1erhBzdv0cPitKJUObD6ERjEfdzLA50C8paBXXd0G
mD5acfFhGNvmIgrDyIfcp515xLeh3vKEnONkUuRt6ykpdCvqqIwlj7bCJzBqBzgVw3uEevq+TefR
G/uueizis2X55bZaLUC6rIvUIMkyyLn1AsTAIdFmO3mkZBXtsRwLtlQWzzX8f3NpYm6B9C9USQ7S
X9D1V5gdM5JHvbdNwAQWZSxTbpUtXdJpa1Aq2IVdrG3L3tLcNDXrq8no0gPEW8tHdEHzB5AbZ1b8
8sHXL41mtYyyCCZKiHKcLohKGasaQ5X0Mc6d2zGdfpq2eMBk/HNgJTeN6J/fP9XehpzY7UCuQL+f
kvab5r1N+dnCJjF9HGajvDSl0DhK9vyJEqZy5sXeJpPAH0ldURkHvsZlffpibRgYed6oxaMxO1/S
UG4BuVvZTTLok1crzbBRAm24yFuU3GM7Njd//J5kDAtDFRgtQnartWR3tohTOp2PFiIDh7ymBFjK
ZrWxchR43h8KOtebb7iwaSipU+ygl7+mJJolqnyzE9SPJVu03Mt9rPmyXYHvFkmTb0pdSktPFNrw
ZTYmTd4htUJcVnWJ+FqILOkukfPL8t0Q92rul3MJ6UEthfFBsavwblKkOdxAlcb4zRQYAarxUD8M
qiQ2vdxF2kbSi+zGjPkSvlqb8lelH/SfSUatolfKWj9gARh9HdOgLd1YtshprZweBFSJrgjYy0QE
fljb8WdHdFO3swawfwNZ8bOtdjrNkC7W75Bv0p+LMHVib2KDbnJTq2tk2KzhSisLyAsEGtMxiPj/
3J4U/+gUifaQkWZ0rpMF1WMTypNbsB39aMGxHeSywBzR4NUat9KNvnM1A6af1w+Z9aERRnVtGZ1h
b6OkiXoX9b5AQ6K7yCXESfpsj7GxLrtLi4HKFX2TC6vrcKKk0vkgKin4SQKcDtTxO3kRUJX6T7PS
0XOajTTbdKKTZ/Bz1ph7cSH4E8xI48Et5QVaIOOSLO9SpRxKLxRt1HnyNBDQzO0UEWCKwdo5Es0m
vgLtgURJpxntsFT6XNmtjO+hrvQdAKJKc1waTZPtDyJR6bQYWmX49Nsi1c2rTJfh5sUp8tlB+XE2
Aowa0d2eON75buadVAn6JWWTqKqLm2HXQy8u08JvtMgE9x2ZWEoGfV185KRuhd+pY2a5dq9I7UZQ
i7Lddqimy6AIneeYgu5z0Ov59TSFkcwP1QJOhBQWlQsreV5E8NQAjxndiC9ip5OAmeZ6/MgdoWKv
ltmCfM3qtRuH4LJwrUyQm7Iwis94HSYIk1KtlsexQXPBMQ5hLcUPs6O0XmggXqrOuhF6YxTMk68O
4w2bTy5vzSatEbygE1D4MSo3tTfndXx0aOl9UOUoaf3CnMNDNBf5NVCn6WtCCdX01HnM7X1idLMM
zN3SEhdrS2XbKEX+wzbyIHFH6usPtRPAlZHtMLpv2XifuzSwPpedXd1J7ZT96Losu6p1MwYmHOri
cpQr1fElswmfKxSkPtKylEzfLgv5bgbULADgx4/6oKc7JatE5tdojLEJdDt/soTeXVbmFO3sqow6
V1eHyKY2Icc5kojl9CQmsnmmCA9Ir470JnVDtTAPkzPR0xmJaz4mTVkdRarKX6qmxod8muP6WNW1
1bh1Q5DuzkFvXDstordeYs/RttRNqdgkrb6p0fF6nFS9v8GeYpBcCRHX8jZWZlhDBtAyRjCH+Esh
2egJz0X4XMRmx96XTC07ZGm8fGgHxVvb/BTQDa8JeSSFIoQ0j1/oopKzz/ZYuoMZYgyNO5vpUMpS
ROUHUtpj2DaK6XsF3foSBz51bzcD0wD92UubNPQH9Hqv0kE2v0e1XRTARjvto6zNwy2fg5UXUnQz
NqPUN5ErQqE9xfxdA5NKOLYXZ2b3MI+E+Q/pMCuD17TO/H1UUuW2s53se6g6QnIzsyw/OGFmPchB
Mz9bxqjTcYOg6LVFj0g6yqKbUNcKSrRVOf9EaNZtcukGS+oLR86nfaoHzXeTvoWv5yldQNAAH0M9
NSuPha3iFtra2rUUktmAHw8qiGh6i6hriDC629rKhIp32Gutp9qT/FPtq+COaG34EAbS9JQr1XRw
CqJ1VxoCk3CS+hxlpKiafiS2MzN9VacHTDmnfinUUfIWvzE+WZAhSxmKqpJd4pck9PWZtccZF6uh
yzmZ3Bd2Gl/JQyIUn29X2G6MGfnHWjGC6Uz55m0g6EAH5RKl7PbCSFhd4EkrKVU6VY+B2eSHsDFU
T9g2FsAODfRk0eTrhn7adyH8pjM3qvr2Ql10r0h2uLmRe1llPPVoapgOZN0jPvZ94gVcu/tILxAZ
Rcd18GVh2XjP4QOcuuM0caWVQzINnqTlpZfhTHPbBHJ6reqJmrmDQalJRsj+K3ddczFZjdVvi0EJ
dZfaai12WW60OOglquUzIR2wgqGOH7OwLSYPsjzrT7Egh1L0zmBw26Mpsb6bDF+ZkSqy2wZKeN+Z
mXnOFuYtII1ZX5wR4VEqLxrkpx9A1zFwcDqlflTVMnBRNTTvh1b/mjtafWM4lbwRGGZ4WlXEu0TD
yhWBx9EbcgsOq0jYB6bV0ttqtSt96Lk+synbl43luPAI1BvYsP2uBDi/67tE3Qz6bF+0Y1geqduE
B5368pl48G3kudRqAMGC/MdedW0qknDLYXBu1I/9zGymk4ASubjLdbl5TtVzCS1PY+rXQ70Jch1V
yGA2rfpx6qJwo8WD4Tszlsjvr9LfvJC2VBJpumGcCbLm9POMsh5NhWwUj4FUfh16p7sNbbvCuE0y
fr4/0m/eB4AQLAZ6fBCV1y2gElh8F8ameKzb0XJHyruukeIE8cejEMEuCRHBLDXfVSYSB4ldYRRc
PkYjV1ybBcROpvKnNIZFuMwAekKFghOMHX46a5MsIb+j9dVTyk3hiU6PvbIFgPH+u6z4xzYoG3JI
poyCGR2lN5rPs2gNLAyD/km4X/zKxaDQFZ7lle7PaFN4Z8EU67WwHm41d6ZZxsFoMpzsIVLqEap5
8UbacJYzVrI5yG68ff8NlwTm9RpfRqRJAWhi8TXlsDydRwIBcDV6ODyZpXPbakTmWpk8Z2n3A4Og
MyXX9fpbj7Uc168y5gBx5kbVpf6pz69041ucPLz/Li89+fdeZtVeUpWBKuLI9F06buViIuN3m96/
eNa9zLVdxTtG3o6jzVe3kZv6snuGoLEuCZC9LdaL8OCW+cQYa12VSSxhYj00PqZVIStekIqJMt9k
2wo6siq88LQEUlYWSStvUhGrJWCyycILcpQzfUPOYOAn1CCy9v68vAhgvZqXl+fifCEWplGJoM4q
i5XrOAoQfZ8egzweP3VKi9eqQSprSdF80VV64BVCC46WiDW6ODgMtUIN3FBq8GotSnPbOTVWtFW/
+ApkVzg54G1eySFuQGl6fP9ZV2vk5VHRN186TMi7AMM5XSMz+SVRnTk+OjO+J91UgS7Bvsx/f5TV
qmcrg5bnEiGph+1nrmUJG73XpLzvrMeJWPs+ziXZS8um81LKbvvAHMpf58j/Man/C5PKV1O/CJac
CIp4UR03bf61+UdR5ITmuvzTf2iusvE3tSuaH7BNWJ9L6eMfmit/Q3WNPjutfBAwiw3hv2mu8t8g
7Ze+CTRXrFmW0/tfnGoFUjW/xW6k1s05zi/+gZ7ImkdicgrSluIWwFJlIYYy0uujy0HVKE2xp9lX
ZaMd1CytB7eScivyy9LwBUp6CGCwu+qtkmjVVncI9PBh/Zr32nCV17UtXKWRnxOUwS8iM7wbQ21C
1kw9OpmOHEnfJvVNFanOQx8G87e+GhXPKBVEHwp9Ki7IMa5FP6S/oJV/tCr/u2va+msWfy3+crv6
x9fuL/Hzrw/t15bPFn9r/l+QtNE45v93lvUlmdQzr3O68vgn/5KyMeS/kUp5qabDI4W89e+lZzp/
s6gIAJAiQxDfpDT5z9LT/16cOmDLoThKM5g27auVp/xNR3H5Yxr/S3H4j8j8qztl4fwBxl/aNovG
DJr5q0sTrB1ErbDt7yZ9UDehACCX9tN3unHD96pKrQsFxhnuXYXsgmLAkkJpcg/Uln6pVp2yeTV1
d7+ujNeg+hVRYXmaRd4Lujdx18IRWI7vV1e4MiLKRx0mvRsyJF9qSTtgVJ49jQYFKUkq6n2uFAVC
6Uq+LdHH3ZSREvux4uylufiiJYPpto2d+1VuNw84V9W7vtaR2Rs0+brFQviq6J1PYyzVZ877l2vj
Pzfgr+emPYNjKkR5HClW+3dMgrazegll4rK5yAoZLfEW8gF70gdOmt6Lug8v7NluD63aO3eFjUBa
oKbZbiiN4bJrwvpbl/fNU5kFaAodckX5cWZmlydYPeGCc7ZJ0JGFRjz5dGZ7kelgyHjCXMnkow5+
82eMwSAHrGlsoPIal7I9U0CUK9Cr+Nf61WylW1MheqCaQT20qTD+1If7IoQDYBWz2FFn1dxBQoqk
lvNii85gthd2KN9WbRdeOaM8bRCONX1jdIIzodCq0YzYhbIYEziE6XChKNotZf1XCyXuEgvz9rK+
TTVzoAIo15ruTp2hb207D/wwjkY4A9F8bAwpUC5RE3qucEu6jRulbL24nxY71jDbWRiCQ15q2hsD
AbvUDQTY4moupW85DjaBl5v0TwHj7bAfKO5mmk4/immB2kVdYT2Uxgetx4xQNPZVVcXtbp71XHYr
VKNbL5gBAktlRvWOajqqcKWWfZwSDaS/FGNGFVNswot2oRc02DgJTUoctymj4ksggtlX1PYH36tS
XMzONcPtItu5WXBWhU+lrfykt+OwCcI+6A5ZrJwFrZ8uFwQE6SlzLaG+sHR010AUOTWqJmxi8WFW
JsXFTMTctmCvz4Dv16fPm2FWEbWu5a1BM0J8aOe43EnJHO0o8iE31IgwcCm9XJdK9IUVGHmol+dP
RSAXD47WPeST9On9HfJiH/Vqh6CRjgEE3S3OYiAMIHNPl5RuDQAIJ7M8gvxUNh0wnBsxG5ZPp8u+
6hQl9zjE690wRpJn9IPyc6LAd4UyV3aZ1qgeonKlH/TKQe3RWuYsGXo/nqz2NkvwHfCkSvs+EoHs
VH3Y5+HAXqnN5lKhpbs39RbGqGYLwy3qeZ/NbfoxkvvxOhyn8ra2kTuyokTsjbKR76jfKUf+gxhS
JdUTEm32/v2pWGEKABwuFrEazV/iZIKRdYtznEwtaCM0MUpNdcU0XyfMQ5Nk3oyiEyLsB7PEKrBN
tmhyfUD12jsz/mmUvozPd8CMl8IaTBRcHk8/RQn012z1VD8Gs14djABNqcIaDlSvcjSjKBANcgDF
SyoQNYrRqdLTkVqD1iY+f17TA06zqzSdhjN+Q799LBrxL6UBGpSrokDcGmqnNaN2FMr00WxV5Qb+
un4mi10d1L/enYsY+VCELggYTt99itIgoM4MjyG2tZ2pDlTIRX3R1e2ZzXeapCyTbCzC/UsjkKgE
bsXpQKqc2I2upeI4J3noSUKAgqnqNPJpko1POfXeM7fk8oMnG2xpsC5oAuJlvG3Xlag6qvouU7T2
GOrNRu6n27FRPOSAvvfI5tUxPpe2ec6Z+zdLGSgSuExCJdAMUPFP3zIp5dR2jL48YuviDnP9IZps
b66he47Ns5Uo/uxYm66iE5pEP3Ho2L2/lN++8wLNoZCoA0sF2bc64GIz15sI6tpxALXh94U53adx
V3hW3w63Tas+80jqQbe7fv/+wCugPUaUCwyLpAZlOwMw5csN+uqG1KGSll2q1bf6gFAhlptY9yni
MABrTlylBxycNfG8gR0htnOaBx91YCVbY0qrfdXZ3VeuI3GXBNU5TfIXeahXy4CjhSrxYnq3BLbU
8FbnbNqT1nMSY5nYzqhW2r1xQMNV9WjDBx/or7jmmEF9C1Jtm5XOpYXpmpuOA0ofPQJ5VhHvO4KW
bSRQTZ4BXvg5GFivMkyuh7I8Z4W0osQxj5iCEInytIuYMrne6QKS1CxRpHSWbgvRew2sQqnvrhTa
XRrdwgLJwlbdDpLkBtl85hOu1o69CDMBvSFpJUanWro6BYOwKJJ6aCeKJK1rt5O5VxtO/WyQRrfM
FGOLSWOyd6o/02fgjRdBKHBN6G5i78tWPX1jBW91G/DdfKsNqAE2jWg2kkUVFIBwu31/lS6v8Hot
LHUsXeYwAEgD2UhdbY9uGpTWis30bspk6Yam/lUxS9KGhe14gq58BKHy8/tDrmuupBgwgGH8ccPI
4F/fsDBIubAcqOcj7C60inNh+1rawLMEVajsrWzON2Ef5hdahZLi1JjfAsQ9t8JCXVGeoeeNg9Rv
gzyxd5Kcx+fUeNckkeXxiNBhNtC3xc91DUgxxigpuL+mI+rRj6jKzJuwq+Md4s7IFuKO4Kkhebvc
ydGnJJ6GqyCMm5u462o/jbPh0spisZlHPfFjjAY2tjllntkoSP1EWMd91vsmvQACCSMkxkwnNsub
XIXLWac6PaJR/9TZs7JNtW48aE1/ToBhdShhzcrLwWZAUQw2OgttlW3GDeh5OeznY5Zk6K5rcXep
DUO6Kedx7hA/1KUtjMLmkNjPXZ65elQufNouv2cRPapT0GhelM/dt/eXxOlG46mW/HcpqNKgAxv9
Ehm+Oio1o+pxWJuUY9Km2nfD7tDbLKpFULIpNlEsjZ/tXFB6CeRzkc5pRPFr5EU2y6b0Dy53fRbK
1qgLoxDKMQ6sbFtHEjiEyVHO3PSnIcUyCqhfPHNY6wah/Pr9KHmag4KD+pEjrt/VmvGxairLB9p2
zvv8dD//GmmZTFPDcBCE5vK+r2fSrNFi0UR9NNok/GQIpUOI1LlUlTh0B1jRceR051yz3y4q7nYC
xQXPivsEYOvTQWmcjz23QXdMyCW2phSpd4BwGlcVUvsh4fDZRJjnPXWYP23kpodVFiGl1Jh67mv6
GO7jAmm5NLGacyfNMvB/TrdlNpYHW/YwlKEFzHf6YLixFxoGtd0Rej8BSKwqX2IVNEYQaPOFmMrg
MkhBSnGnQVUEa3TgakkoHaSqX1CsiMjCthnYlJ0xJ+oha9pnAQVSL6QU9ABI3vd3wYtK2/pxF9lk
+K2o5rxpRqkA4xVJK+tjrQ7Gdq4gk7nClMOdhUmDXZfVgU2a73Sr1mGrduOx722kSgd1jr6YkYRA
KypsF2hNRFeB1oQ3ZFnts1G1+c5w4uAyD0vxQy1imvR1rwH9DuNLp6RI0OutSn3ccK4i1S42uDaU
N7WQv8iwAJ44GCAOSVTyb7Qs4rqbh/omGgLn2LflgrwCmtUpRnMoK73yISmbXtzl0cX7c7NucSyf
kuNhMR7mbGaJrYIW2xxpAGMOetQCPH6cSQT7YKr0gyH108GMhXHVyJG974fuzhDz/DHIbedzMPWf
Uht/L07eFudRAwCHUUN+ddLpZpL06AApoXh+/1FPw/qXRcch6/CU4DUXBO/poku6IgccJpXHbNLb
vTNlpafRCnLFmMHonI158/54b7c80fwiGwAWm7Nz0YJ8veWTNjPM0AjK42LY8qmbZFc4FD5qFIP8
EMuDC5rp53TE3h5oC/hXw8lncfKDp3w6Zm7Zi9tACChpVOAMADvxoxbAJtv5nI/Vb6YTtDkEDpSq
WABvKnsSUlV6w1B2TpFdSpLwRuDqAyggLQ5ZF6RnkqS34wHjp3NEi4oUjSrv6asBeowiYhABodOR
HoZycLwwiJDykct+o0hJef3+53tz9xGP428GTYU0ySazPR2vadq2jvuYqsdQm/tZqUssMSLknOMG
vIoZgKEpc3FRywAG3x/5pYZ0ct4sVQaoV+ZLSki2cjr0CNCrTExeNXak4fNYxeMz/IH5qS2MGxUq
9o6yrbxNYxnd8yo2tqlRGhcZzI5NqUgdUDJV+HZfdJ9SFfDWaDaaq0vQPpx4Z/Kz/jh+kRQuncBu
6j0mB5JX6V39scv68GOHDUxWwIZkK8dbrWqL2KUqOOyzoe0uxXxOZfTNil3eFds/SsUalNH1u2Ln
O+VDzzIKo6xx7SqItznHJwFuNu3fn9c3G3I11Cp8D7qpmAOFA8Au5dGTsLwtizkmbXA+tlH1SZ3a
c+3OtYUqkRNYGcILGqqkm5xBp19S75VEmJOdHVmq8mGE7tV5WeaIT6aoFH8ArO5pFr5T9aDeVTVK
wBwR4kbOYQrUdR5tutzmHgThLV/o2bSR8hI9bamtt04yx9ty0MwjWvH1ZaXhyD4ZQD5mqf2xpBUb
s5eE7I71XAp3FnNyWdmzX422OGC/cu5FV8kgL4bh1HL6c9pRQ39bwpCmUgi7S4/S3G9aTsMrZRon
r5/xHAf2iznsiMIqgDvhduCKXX18ev/jvjkelgdAdBlhTbA8ZE2nM50NPbX5tE6PiBZEVKElU/+R
D/qwJVhvaTfn6e79AVcFlF+vvNAQaMjQKCIVPh1RLmgAJVGUoY9bmQe7D7Yama4huJWBp9V7lL/w
LsMo2C/xU3PjSseaMRrPlcXeRnm8+UtjHV1C2q3O6qDqaseiVIJndp1M8a5znGiX6ha4XzsIZrRH
fqhBEO3VcLQ3ATo2YHYNquk9nylIjfs+qO2vUXLuc7zd1ki7kMLSrKLCAqvydHI6iAONLRnFUYkN
+yNU3cyfBzPeGKmk3L//IVa9sZcPQTWexJB8ecEkrfY1sgrUssgXjmWDfa2wI/CgE10WNzSaUNv0
cR4eOtDKW8Vmh6Gepm6h6XeHBYNwKCBmwY6SNCoJRQJMWAkbfHoEgL1GpQrX1vMF6BIU67rUMPZB
4IjIff8F3uQ6i1I0dw33NWxiqnKnc6UrUlDqEfVGUMkmXhlFvKXOaZ+5P9ds3mWLLh15DiP4lSR1
q4IfpwHUxKEXx14Kf2B9BUPH/gjpdPKM2Aj3nQGiX0RxcK9JOFdIQafscN2eHlOKPF4mn8d4LaHh
6TXHA8HysOBoL9a5qywgwNtQjh181WDDI02QZs4mndTkEJfmA/HffF1Mt03SSJdWNT+o+Jvuz/mK
ro8tijgsU5iZRDGsUXXdzQklpYNrIIZ7hbrBpkNBAWSQ/DM3LEgSVlPvQgTAt1rRd5ucUlae92cq
56tMiAdY5I1B01HTp3m3ZgBrSZjSzZPrY9n2plfOQ7YRTfJUJPLXsCmRikgi3U9M9EZnTTmHUF0t
vF+Dw+whB2ZVUEs7XXhyhmQq0LfmGI7xd1Wa9CuK4fnD+6vbWNbVq8/MmiP2XeZ4YZCDClmtO9Oo
+7kczO5IaRWTDX0ItzNdaZfPIYDMow5FJGWKS0UNxbaNo8jVkYndSFEUPOBvkh5TYc9fkYFJbwo7
wWJCSYNPOD+Fn8NGjne6okVbFerKttCmbmu3rbGNOnXexnmDBQUFm3072DTIi/A2CAbqpl3fXI7Y
de4sJfrUm2C4tdFyNtBv6xsznRpyzAFbjmRyLud5FNfRiNiPBanyoR8hlsmNmm0jtUE+qkIIPYrE
l6raiumyn+Jm11t6dXXOZ/WFaX86h1D5NBJleISAcNfqSnmvpI02avOxcuJv2mQPnupI8iHLndjA
D2NWl5zeLtwkVoddEE7llzBqPqcd9eIassBzCVvxui/r8t7GnncTRlGzlcpIuH1im5dl0dm+kYvh
1ogmB3gMHimGGliD24lJvdb6QPWbOswQv5nl7fvL480ahLlJHZdCAKohtHVWq0PLJSsf7Eg+kjtg
AZOM0n0Bau7u/VF+N4G0WBAjxiyC2uqLfNWr+gv0qsEZg1o5dtnoizHehJO1kSiUm1G9tZUWIXNz
L436LubYS4fC7XG1xRamCJ/C5rYoUP3Vpmt7UNzOKTYhhjd1+5BCO0LjFvOZzmWzuaU2PBnc+Gfu
h988PFVZYHk4s3Nc4cZ9uk+HaQhn0IH2sbNE7lsixRvFFoT2Osyhi1nDernOJgxYlF4s8iG0CfHM
ScS1XjW6a+pUdvrJjjzU6Gev6ofDHNnfescqd5C0nENFO/u+l2kwoEaQfU+dOtpyC/VurGL5YoQG
bU5VHfYCHOmZu3tdPuBwWOI1ckj4tEAPF1OP10mykuhDFkXo/o+pNm0DTbS0hsO7bO7Hu3nuy+ta
ipynBsKbrw3IlAzWZNwMuEd6YqIzHOvxtpLlqVo8l0KUTWDs0T0aTT/Fv9B/fxGtYhqeFYVOLuql
S0PhcG3vYaXCaganU4+QgBUKzcK5qMs59lJJlc6kKr8dinqhTR+IEEpeJbvhNMxZCMYDqzUUF9GK
yXYOYIhNyvI6vv9W6/jx12vxXi+uYjAkVqHaaLTKMKNjctSSuYNXEyo+OlM9JSP5kvwXvUcRX2R2
Gu4mxXlqnUndO3JQ+W0czr6qsDvkRPxZNP/yTIjbIUixeB9zLpwuC11gR2rMtXbEMusnsXRZqLve
xC1IG6wzX3WVOPwaikt40X4gMlqXTFJDjiwMC7XjqOSPkgPPMYVq5ZsSbEJLhP0ZevZvVjwnEEBb
cATggunkn74apDVW/Fw4R6fTxLMpOY6nhGiaFLHeg5YG9fBpHFQLVi0izHNgS99to7dnJEDGOXUR
doruyinc6EC5PkrwQS+gUZYXCsVP2m4imc7s0FXSzPRQ+6CrRJd4aVKvuQtDP+bUE+fkw6xFhY8L
zfBNU0ptD0ZIo9mmdhd1ERtnoqJ1brWMCkoYVBZtMMZ8ORFfHdc9InqO0ufVB6xiTQyqaD3lhVlu
JwQ+b+sWFEjRjdpXjmU0hIRT3855FOFOMv9jH/pHUM3/P01ybM6c/x29ua1/FN+ivz4sJoE/8CXE
lPCv/y7ar/U30Kl/Xa09Cpcf+4XrtKy/Fz0Z+ogUhsHU/QfWqTl/802ppaEoQyRIW+ffsE6q1KCG
wWwiIAYigCoCB96/EMW68/eS2ZJO0hbngvgDOPFqMaOHwEbnl8gRiUpxWj7de7QFx1bM+NlpRtQ8
pJqV3rYguL72sh5sM42bG4CRvHk1cXe/orTX2M2X0sOr4A3+G7CdJcJHsHPx5VhOoFeLGcGIIBt1
SmqwO/yqu1GMq8x6rp2rOTnqSeH19X2jHikmbGimuSGpspI8VMUHHfRHP3zuDKQkkeHJ6+dFaQma
MEDUvRpcZNZ4kUf9hdndF02/7YPEG/TQi5Mr8MyVYm8KKKtSQlWeXqmOxOnUFbs+UqBKVxj67FRk
4FrrXLSyPuDevO4qWtHqSizcnsSzPtjX8U2F+jLUbV/aCq++LTfaffaEIaziqa5zphmxJMrvTfQq
kR7GWZKDkZEDE+dJbRxug/pTqCQbKHY/u9G40Juf73/btR7Im5dd8rtX3xYBnBHLeoYsL5rNttps
W9hKSCJvjR0ugxfYym8/vD/kmzV8uprW98ckxEA6yYjRRbzJbmdP3w5nQKS/HUIhJaekgkHaumqp
4NurtCrw+NH6NtvxxjTuQrQShXjKk8/vv81aze/XBL4aa7VaMqOmiZYwVnhDQFt+t3fVY70fL8Vu
+FTchD/Cg3qLyKh+WdxHu7B1tQccB4eP7z/F+r5ZnmLpAVOG0SFsvpF10bOmq5METmgDxkLx7ace
h0nL7adNaUI0d2McF88Jpa8CjzdjrlZrriD20KopY2opRapuV7S07CBm5x6U8+2ZN3w7GkZUkM3w
mFkkzhYKyOuFSjFOyqUMOqCFSq0Xqtl4Hzp2sE2nyPRhIWn7bmrabYF6xbWOA7oPXNr+inddt28q
rbos86a7Xdoyt1Jspz+mFKD7+4+4WnUcj8BLEeHisKRFB4T19AkV+Oucf7EETzqKvVqVTd9Z2qMa
mt6eHUixH4S1cebIWKWflNvQKgIpvWDRECBe80tkJXcyRQWo2UVGg8D//1B3Hrtxa+2avpee84A5
DHpCspKSS5LtLXlCOJJczDlcfT/U3wfHxRJE7J419sTAhk3W4grf+t4UwmaQ7fj48U9bdoG/NqaF
sYg3/AKVcQRR1Swf569dIp2GXsR2Mx1Ne1IQHhdm17oCy/TPtYyjAlp867bOFCDCpDZJPJNncrw+
foV1+w+dDjQieLxLr423WJMBlNLpNVU4ylG1S3tnKKnjFvVQHvU4lrkjZpBjwvJbZNZYylZOfSui
uARjUpDLSG1w0+MQvMG+WH1wbhpUlAbttwVCBD5eTcm5cNo8bMJy32rmDPV7rm5FWVUnvbZ/a7E1
HNsIr5KNYVhuTn99iuWhnMMglgCkwJZrfnzBBbGV8oiHTmP2XGadvI87J/liqSI5RppWwx6OptnX
w8CGoS8mbXRjrQGcpnmMx3anJPnGOKy7kLzTYk8Gw4ZOqI4Oa7UH9rhmFEM1V/uIC7IXZ1NyG1gw
AaqkDvZyYP9KhvTGKeKCm8JEWqRTmRtV/opvDhuDJv3C+oLUBt2MPsnlDDXmoFKkuiI2hSkSeVAj
FWZF2suFG1lF9JSbQh32s2Fn0REuYfAcRHX1nVD2wtw7+QC+QZcs+LHxsZYZcPGx3pRpmA+RW8F/
a28+5LGN1Fdqv8f3bxj3NEHmJ5Gn8TE3muzJMloa1bLel4qvhdP4s80AG/zU0mCZz6TknO0sw3R0
UC3Mdmgiz19iVcN3b+MtV1vrckzSwOKahCIASelbA/Sv1Q0o1lqDlZtH9oDgbkzr7EXBApQE59D0
oEEstDGF5ooVyq4BZ/JUTUOxa+wWyvikdp4e6LR3W+PMiksOY9h2W3fO5br89zgubwjlZmG9wuRC
T3f5dZNJa6wO265jHkxW6pqJjcdMHKl7UG3VxVmo3AV1ChUCT6djEdc9rLo624kQAW2kB+QVW9Ow
cSKtdt63UWPeQV2m+QOJdDXjykprW7ytTfKt59ZDoUz7e1T0jY+znkH8ciQ6C+SB1AxlzLrF3Rpd
nLWhBT0m/C3Xc+sPWm3tMih47sY0uB5kBUYTaBctbjIa1vx0hVCIsTKS4DjV4ufkxOLQZkrkq1qe
uHGa659Bwarv8OQLbvEJrESBBxOWabY3jEQoW0NVbKzqN3vuy+++OAwvllYWrE5A9svvPmhsYlZk
QMlpW/FrTDX90emMkxymkidguB/Y5IvbNGqdfS7V6hdlwmt04HvsxwHaeYkz8G1j9sRtW73dglK3
+U0ykyvdFkI8VRzHO6Wft3ykr78Zb83tn8veQl5bN3/ShaGqNnFw7HprvouBiHCQIgU7DeRpY3qs
DmYm4SLkgFNN+wvmzBWnNAkdbD8N51iUevfZrgUR3lWhGi9w0NCp1ZaVHVRcoo5oPcqcKEWYdN7H
82Ytnn97B/p8i6YDCJDN7vIjTWaHlQK672PeDNU/xRAkj/poNI9lNGqJnwY6Dlqxgce51xq99Ctn
KcVuqZf6brZlqdm3MwC3ldcDTaFCgE5qVhPjxCU1FVHf0Vh6kZY6yb5vew2ibC2+Z4Yw8L1c3JwO
Bd6nNI4LI3v++HddnWrL2NKsfpNPcrVfX3vxTqqIRuB3oZix9rhuQ6sdgvYougryY5bm+4ycqV1j
zeYOlDX1Q9XqDh+/xDtTaeEjoBnBwxjsZLUAzEZYs92wAJwR15i4TOdD0KfmbaYm2sZ3XMrT1Vqj
uluwrmWjddZtVCH3ph3OsnSMsG7zO+KJfFoNzU5Mo+2POnGbSQPPrS0Inv/4R74zidEjQXxAFKtx
rVjtcamdD5PAJu3YyHWNuReWrEWZqTjLINfC+oC2XZbLu6zCYKoo6y0D3XfGeCnfHEpo6Jr4j17O
37gu08SeRXgqi9C4g2Ujn3MmH9REzKA+/qXripEpdfGo1ecc2yiTaUSHJxatfazkyDjhUJ3uJ8o6
vyeoyC+UdIt49u7vQ1G5SIEM1Aar4j3Tes6PLglPbUjYbdtI/1hsAw8ILMqN3ejdnwe0AEEY2hn3
0MuR7CNVbe1C4edxLfGxbHU53eJXa+6DGy0L9GdDnr99PKLXtQubn8KwcgmiQ7VIrf++mSQ6WGJQ
8eMaB9VaZ0nfrNSBsiMSLkJUohu/8J1NYXkeKxEoBfeAdWDWbJdmEok4PA1DcxM36lea2t33Tk7U
3YhhL05ZdfwZj7F8PxlFCQ+CoPSPf/H1IGOPizCSJiS9Rl7h8hePc4rzb8Uga5GdnyRgIrKs+vGh
xqPX1+Iy8OVxzrYqsGUNXu4OLA4DZe7yaRGUrzqPULxLHM94aoit2zficLJ9YPZgbKmq1i3V6ozu
qJqH7ERwBRgeDoLSeLLVgJSCyZGqjUFYUww5dOjAOibsAyw+NawfLkeB/XrMZyzajpVtFv6gN9kx
qqlFzahqPJ3tBDPb2vDVFNN3pxHTTUKczN4Mpe4QWGh2+z4NHrMkIVooUorjgInHTSWG6SWzRL1r
crnZZaNm3uJKVJ5TZFwnK08SFODT6KdcwU7tFGZnZcQXsp1wtJO1WNmJoYdKDV3OwxTNOv3b787e
iKfOcr8iYWZtoT/ocYFFtewcxy7ya/UBzhTJTy959YBt50YteD3HUOj/h48EJw1u2OXoEnZp1Vmd
h6c4tqL7qnNeLCWUb5XSxDm7TD83c7plkP/OyloMAqBykFhP4bRun8Sp2s5h6zDDRPCrVLTwaKJU
Rctt959muWuOnRU4buo4iW+3mnUXELK1McTXmwmvwCnArU0xgPNXk6qIK9HOqhSeErvoXVpu36Wu
Cn1zmqEjDslWbuL1xoz+msFdVDP86vVKzvM510pclE92PnU3Cqyl+3lU+7t0mtoNQOr6iF2gA5gD
/DLCrddMmamdUGRFeXQabfMmLILaFVZm+brepIeG0aSYD4JnUx5Mv9IHsXFVWrcnWa1Lj4ptyzTo
sNEruJxPsEw1qcdxlCO2sL18iu1TFWrRDrZo7THf52MDMvaj6VNlZ6ORR5In/RObPWZx/3YRLZHB
+C5j5YCmZG2WYKfCyEYCV045dDAzrUZfyaT5tUsH7b4GMO49MfUbz9Svts7lmfpinPbmb746ooJa
DM1MV+yE82W8CxQR3VO/Dhtz93oywUMBacfwxkR+tU466tBtSHllx6cBT7gdMULqUSPH0I1mud1o
dL4zmZYRpNlCxxF8f/nBf/cLag1eqpWKU1o0/U0fGJ9T2UxuC7K8jgp3Kk/HlOIOga7pFtjQbPDa
rxcpP5RCEXMVSgwo5pdPxwMUD0+7FKe8GdPdGFTFvgoMPC4L7TT3VrOxctYOPm9zl9KUFgnbLw3I
1dzV23boprEQJyFrkT+Y1rhj3kh+nfd56AZd3NwQqyb2nFQYbNhtdIzatsdducZ7Ve6g2Xdx/EPu
6mnJcLaOU2sEPqVtgMLdKU+FtJCeo8o+tLIID+TwjffBjOYmoBH73ejbR81s2i8fL4N3NlsGkT0W
wHLxTlorUMNEITItb8QJ/JN0KeTZO1ut8KTFtPeAA8ct+WTyDT7vnY/hZLYb42lLf7FO3HsbWCgg
nGncHpFErMp+aqZsGuw4ObWdvcQt6YpfqqNGRm2jfCVrXnySqokPG42FfjQsMoXU3LBfFCTOB7m3
oQQX1WuHh/CuiUzC1Uxz8BCsGEdb0pw7SQ9L36LOhiHLBdSq4+4x6G3V7SQMq129H36L8RUv/Jr7
ZmgcJd3ZYr1dn6LAMig95WXLof5ezVQixGP41aM4DYqOVXGp5Lu5mqKdlIaarzZBVWPpNn3/+NO+
tw/ASWJrW4iR4F+Xy0NXyFwz6JacKrMzXLkYCxq/g+Y7NWSxjx/1zkqkH48LoLMwYGGmXT4qDptO
EW3NJJIKxY0DObztQjndq9o4HhIxbCWRvbORopxlBXLy4pS0pto5MNNBXpi0SqOYKPxwwo2Masvy
Z1nPl5UuGnWbgwo94yKaW301abbKVgpncQoGs8fvGd4Znle4sKbcwFs5dx4kdSh8FlCwUWS/+/vo
6EMoZreB13s5nm0o+hKFtjg1it3dK4pUfB3ghmxQCd/7aqBT1PLMSza0VW034cZOOKfEfjY6yq4I
5QBr7l46SpaUPJpkV24cf+8/b2HEwILglr+skr9OC1hLWU20pTj1sdgZdlPsVbMLPaAyYsPaLVDy
va9HpQEESl0FHrbarRMISyF6AnGyUNTfRkOX+K2Rz8cRDnitTJi4jy+hFG6FHL/7I8HFWOUwNNCs
Xv5IBwSoDnJDnKJSjQ5CWNU+VNLODYNJurdi2Xj890sPSRfn0gJ3wFS5fF5b5bqT9VFyMkoFiemc
5oQt8ukGh+ZmX6At+/h57xz5SIjpDQGqsyrW5wUJsYUdV1yA6HxK2LB04jg21I4tZrEnSdaLnTMp
BV1Xh+AMWYo2Ko53NjWKcvzMgCfg7K8LcxHkJmewmZxw2B84c43xYRT1t7Ez2+PHP/T9JzF1dBxF
Fkb75cBGYNlOUkXpSSEvaxfGTn2sY9BzGqnJxnJ/7xCGmoaImJy3t1yly2eRqzoqDZ3oUyQTd5Bo
c3WapsraY/5QnXBLL7ls5/b9UMyBR0XUvBj4le8+/r1XwNlC7FkkXpSOtG+vrK5LwtPyQJnEiWt7
4Mlmw+GqScFOy5x5H1m9skutTDky90NP5FHhhaYWMQ2C8uhkUn/4+HVwmOZHX26/uL2C9OIaodOt
WneTEbIQ41nN0jHGIUtxWysq/mStrnyyCiuaDxCdJmJgykT/ldYkOxxMPRjuSNc1Xpu2HOk8m8qz
mY81tnD1NLtKN6r/CMnqb4yh177ihZfI7lS26Rl7ebTrchJNMI77sD/ZyWvf5k/0M7pPXTl39h7I
M/sdoCIfd2o5Gq+YLzY224iAXW64SlTOT2qnpA/kJTe7gMLiKdP18ixpkRBoqLIWLqYhY+Va6VSn
fhXQO3LjEBcjl7DP1u/NHLIT9iz26A+S1tCgB7BN3aBJm0MnqpLix0hIrEtEY/NQo01/FihrvpLu
yImbjd3wg/Dk9N6W0+gfXZpNONJZBAyNMR4CoM4CrI+6IlN98hbMO7lWyvuxUrFT0sSYvagNu2Fd
09I5AD/ybtMYduRY61GzU+zA+V5hgPY1myVMohSCLww3blrpueW1kdknYYbJTpwpr5mch8/dWMS2
ixVbYpGX3sbPsNNL6QDyhsnV3IWFmyrCuBvs8vcQi6+hJVlY8Ke58lK1cEOPKpxh84GW+/Cjku10
l8iBqbm0i7HyIQBHOy7jbX3ClqtZEsPD7tamuZN7WUcN9paZ3ey0Op7+wU4m+WFFat/uTE6aV72w
htDPWnN6JRnCtG6AwPXU7/rYeijnKfpuJHEAFVqylJNU1xjBiKzvHua2QCLhZEOeuXUV18EhNwr7
Z1xkI58vLaD8SGYX3DujWT8HyaAYbg0RQiFWAGWQixeQxVEnCSLipNiZn0m1AETtgsJOdklrwQBP
oz7/kmnlWByQYbdHPSqKJ1KAzdMcGbSZhCnfo1tGgG3XdL2DrgKCsPq+f0T3WYHuNE7SusQFKGQQ
vKU0p524Q7Eon00+OtEawUjOiylJyehO5iBHB7JHUUqZi2gqyCZUE0pj3heTOf7MK7TEXqtbQe+G
Q9VWfqHKZNwnRib/iuaApBN9nmUyXrqwfFGHsv8RNmQvQ8azKuE2tVy+akZc/Hb0tH3WjLn7ThKF
QlBIM2q+3k4lbxIO4pNow8nwmskwfhg43cteMFZEm6kwfAamYQQZcDTq566CAY8EkO3LyzvD/N40
0ZR5E1vQ9wSthdhJiuW8qIklDjF9R83VbMLKodQv/w4uJN0Sg5frJ3kolB8GHdPkEAyjfQZ5Cok1
SQqdxFTuNpjuRfrXGPXrTV4RU+1hutcFHgklPcphVc+/OQMNVpdAH6NzS9j98U5TU+0m4vhADapU
k8YESTRjp3Mqv1ika0Ru5ODRhBAI0MrD0QWfmS7vpmmXEiiLt+I0p4BiwkzPmZY3ZyzwJgRFoxX6
bAP1z6IZs38kTegngsfwJJQjWJ74xPbNyRlG7SvR2/2vgT4wzK4YTxtPiZOg8ZpEsWNvDiQihoco
7V7rQXYSXAK05lsotLx21WG2qz086eDnILr26zClZHZjFkhYUKilauDx3lEGd54yh26yPlUnpxPt
V1KHs4d0qPA4tKt6hOaZtcaTkGeNmzdptlx483o844hVfo6bkvQatWPq7rs6U39H9Wz8kgMuP+5c
htO5FhiiwCzAPg9dTm8w1eMyPrOBh703G9pM/Pk8hd8xkBEzbthxDzDSt8ldL5LxR08u3w9rUgbV
lXtYJ25Qy06P1c/sPE0IHDS/KYCUbrkdkQHUWWPsIkChTT6YJMztWHmEkwxTl3hCt9LHTK7an0Yp
bnEq/EeeDb3bk3UTYmkSkI96Sqy6lP1SGio/g4c6+AG8t8FN+7GsfeZCAZ090uV9puD2cSzUuQ9v
GimyLB8IS3rsZs0Uu1jM9VMTd9GTY/fOj4HB/BxmzV1mOP9wdSR81ew4bLyWzR1ybN7d4aYzTzvB
BH4tux5PS/Ys50VOQ2nmkquiHcnyLJh3NokU8a5L4vizSLXwNVGq6Cv/fG3BiXL4TnMyBTdziFrG
jSUWC9E0dvGn0Emgd5VWyr5kMCS/dA1elfyodDRdhM9S6Tu4stLeyKlF3KgxppAjSzOe7KkjsWIs
1bu0SnTm9igZmZt3rVTv7MGpMfIygoDJFCVpzJxo0Uo7ReYObZQQdE1mLrFLFvXVnDU9WQJV1EYe
iF9XuIkzhBGvNzqntimU174Pm8MQDojpydbOFK8IpeGWyawB52ul1ft5N5SlbxYtqQQp0puHtnOg
DE+5WbxmVdV8KikQOw/hyNi7JjIJ21OlBB/PoQyhhapVr7xIkWHf2+Xs/N8w1n/FvP9U/s6f2/r3
7/b+e/n/gSXy0qLY5NSfKdfy301MY+J33sbtdPr1v//X8jf/2xhZ0/8LviAs9QW2xveJxs5/PLkl
xdCx6166lCCtoHZYHP+3M7Jk/Rd0NmphqlDcQ5GkU3r/N4Vetf4LHYWCwBj/msUyzf43LPqVHo2+
F+UZKNbi97LQFtbUnVaMShsD9twPcRfsqzJpblu2w092jwQRh+7+vhtbAuKU1qbw1+abLi/ynSon
qT/UpDMKoxx9LW3AN/VI3iPVj91uTrObygRaGtniP8cZMS0in7/WY/elmuLvgxi7z0HS6QfZqLBE
gMO3cUdb3Sf4WeAmNNnJwkW4gLPd6qZNPrtTlBb9QyyWabA7vfyt7ImTr2fKsOVFgXw9vF+j85I/
ha9OsWUwt4LleAXeAIQQlSyB2dxtVtcnMzYdoZWKfD/jNPJiV1N+zivgpGOfSLvcrsc9kJkc+aGu
hi9KIKLS68nUZt9Vikcx5AUcLpMiHZqBMx+zxJRJ6rKt/KUrDPET6Dn7BO+nuxkghOHEKnPjHjUO
AvIIxMk0Gv2uhr5PqVk4DfBYJ3AJqZoUX0Q1dSjZW0lYHmj/Ro9jpUF7+93YmWo6GmEMstA5Xl7l
6ioiC4xz8Z4dXXsiuwdbd/BjzEwKvan+KHDVTNLM0mG/eKYs6VuBfjMayifS4xwX/VpDQsgEO92S
hbYFQKyos8vbsZ5Yjg4aucVaefV2IolRPg6Kitur5nzP0yhFD9wkwcGoJv1VSwZj2pGJFn4SYTne
pD14raermBGaDcWpJ5G6hJkVlMCNVv5lw2t5L26/S7qEzG0b7G8FKjfE8ZpJ3Qz3dSy+taC5TIYx
2VgWK/ert6dwpcRXAswYUc/aLxN8AkxCquZ7AvZGbElIKgp1ibVrRM9JVbU3SLnm30qkSjvAErN3
s1Sq4fa02ecsLcLY44BJTcaiF7hok0UKswGfhiDTpIPWzv3nlpQvjkeHwEy6k8RtK1O7wxXFfszg
pOYe9hffYQM4IVvDJFMrK7H+rI929s3K6m+x0ZOvGMUZtXzQRJTKee0PaWzAuoPDhXLZGngwyWC/
mHikj+hquhWK8878Zdtg6114MLQC1rfueh6Q3kWjfK91RUtRPem2a0y5UfOy2OtIRdwseP9eb0Rp
etbcWc8g7RkoO3F0JDF/JgeqFumvv46X5RgJi/xv5dEKN1w+Hf1CZge988W7ea0VaTAxSobSme7z
ssdoOZjV+2SiZA9UrTtlAzmKkjQMp5mMg6/zXFQEqRogLGmSvWy8ybJx/U9b4u1NFoMWem6wDnS2
ucsFrsx6KPJSku+lkQy6NkiNJRtN4yOJRu98p9HMvQgLEXtKIU/fSKICni8aBjAZuQfjEcZacpcm
lv/xm112HmFdM7UtgwYSuVb04q3VjttqKUrGNugfrST/XqoMk21EiQdKiBPbqG6gjG+c9r/HgccB
WvM8FtOCNK4aj1Jn1yGGU/1jplYvnALyoa7vIwG9XMn7xBfo+/0o6X7JnV4eNfmlcn7YOd4kFPVk
pXFjdTPJDreW+Orj8FJoLGkus7kp1w4yOLiPtY6q6JGrZvWqj2m0z0Sdb7QGr85XFSouGj6CTMHy
lq3rcg5Ikmok8AGUx0luNJcINmnXVFl0Owdci6deNK6cad9KKyD3HuXHN0HvYKM/9s7486GhBCIv
MRD7rHkvs8OiarhJPnajMx6sJi/3gw5ZxVJZG5FlP1Do39uNKY5WoKqu4fTBvWUnDxm+6G4ROFbl
yhq9h0APthr9V6sVeaCl29Be6YPjPLb2sZlFY3RqGqSPTk5qYtIGZCnaVN6J3sTcR/GKagMLS9CI
m2OigAFAwcBejzpqq6m5HByXs5Q3WeAGCklUuGuWlh7m45jJWvqoEIpwMACluFw36KL8h94QtZst
9z0j00fP0AJ56xstx+lHT1+tEV3NO5Qqcvo4DhnoYtnIu1EmL7TKcsIMq2FCC10CmBVC2QVcLL1Y
y/e2cMKtCXu1Nyx+FNDGofKwLMw1e3RMFH3MRyl6tMo6cgOKdb8c8/YYoNx+zEVe+LhsJF4O6EyP
5bUw2tcmN/ZjbbZf4CxYZ6BrgvtwatzTTtgC2q7XE68HGwVMCPgQxtaqLOkkR2NCiPhRA5Pyx8Cq
HwcNB6rRDG8VMXD21HL3IETr3Jp9Z+yVsAw3dk97/al4BYh0KDNgLS7Wivz/v8ApO85FpBVD/Ehf
+QG0mQCNcCp2gObBqWnpPxddED3YlVX+KxSObfvtwTiqAb/jy/k2Nn89GCtXI8zmgAdXRrPXOqZH
lCUxWiUr2pspXiUfHxNvsN7FpFweCAuHMgT3JLT7l790SgVddDSCjwZSBQ+t7QBCHBgkgWbmKW5p
zZRNre6yjtDQwRxbr6YvcBjkHAsuqZJuRnn4VgnR7ae6yndGP+SeroSVj3eC7g9lMH1romyJBGm/
mnWp7IEJwg2d0XvTeSEQLUSmhQO5QAd/jVkPDjMD48ePateRbgdg4sepeKFJIrkKnfeNU2UZkasR
A0fneAVPRIBy+Th7lGnpw7Z8rCLrc9AkxFVmdrSX5+gHTiJ3cJfGrWvEJfq0zIqFdQczifvbAsYs
MNxfv5BGNMQ62YkfhVGPbhqoL3LdBKeBdnvV0dmYY6vd1zhtOfaDYxQP8RC3d0XbHWpSy3aq20iM
/McT53rQAaO5qqBjQB90BUrnodVHUsEeojSj7dFL/6qq/eMMa9KfA+TeHz9tpUf+zwigIXiTkeHm
vaYxzX2ZtN3Uxo+5NBupVw9C1zzJCFWZ7vpc/9Jz5WzZNg5MMaVXqtY51sOS3XhyAzrUx5LcuirJ
4/SYv9iBkX5nuI1pY2asdClvb6ksass3zjq0rlXRxX0gq+JhFo8qt4BPwHjzl7YfolPkpF3l5aWG
6bieFjhMdHZKxY8aJdkVFmvNV0yhPQ8GAIPipOlPmyTe3B0Ues1JY3Y6vJBcu89bAxMmU5oe89RQ
Xz4e47fkp8uJzYa3MJpgUTgAj6tNz7IDGDZxHj7CZp0xgbIr+GJY/+XOrOKxq0BOSXNs+zvcV0kv
OwTToN1OzTS9mAGJTNOgIiMskiNyu8pVOxH5skIXD1NKnyabRXJwMtyoy8E2Sq3XNMrsxeyn+BcF
vl6b6DZ7Q/e4kf8OIdrfGPUTQcLJc2A45BqS+OFXqfSMR357P9Wkc2vJWB6HKrP3VW6m3tQ66gnv
/vZgd1yMNsbmas1j0Yo5PgFw6mKxuy7xpkQOLWT456kMO1fNmtLPjTneQH5XnLK3+bNkCCLsWjwG
+dPlOnfCRikU5HWPjVVNvm6U1onEgdRPOIv8ulNCt0yqdtdIyvwM7Uzzmiru0D4MnyFozfdI5Iqb
1EmBN/Xyu2plX7rEWdKD9c/mNL4GA86bc5jhiV0NB+C+4BCo9JzgPFVeVWdbZOxlUFbziW1rucJD
HLE0Y/VrbLmbamaUdNaaRIIKrqZnZ47Ez48/zTvlAvsQ4lfy9LhhQPm/HDRSbml+yWZ2jmMWVtBb
VLXhyKVdyz/pTftJBMh0hiAvfTuT743ayDbOn3UYGNszb8APRC2JUSUl7uUbyC20k3EysnPVW5+J
NbKMB9JkXeuH0KNd1VpogZJbZd45w7Svp/FOq5zDMHb3ZfQnVGNvFM5GA+UqcuPtjRbPfVzIaO+s
r2NzlQZSKI/ZGeq0dtQCmmKE/6n7WeipNyR5dgtsJX/uqypj02lyNPrm7MlBX/gywRM7bUx6H4KB
+CU18Jkg4WZuGBrdDqq/oOBKtlwcr+fKcphweyEeBAxjvXNa1qCDxOnZuVcBzKYBYlXsJFvHyPU5
yvdBDYcrIBSgK75IKsOomAwtO9tR3xySbgiJbNMaPwDy3Ngxrs/HxSd0uXVils0fV3Mi6mNThm8j
ziDhoY8HL+HqQZa5MYJsYkHlrS/+zk/7n+fhsLXqmZEpLurejJOzSO1TbPfsAVp72yQOAeXKrtSi
+9wub1Kt9CTMOGPpWPU5fsuTa/fVTThuVAfLr7tc+vT3l1OELj+cuSufr6xt63Gq03OZBJFbAsdD
dYwOQ9FDzzQTakSUEC5lvuEJady85733eIxTiZxZmohchy8XJM6MeVoZozjHuj4fTKsGiYdBc29p
w00kCTl2JVW7H3SpU11d6ZyjNg0PWS6F5AU2yaLZz6ebKSEdJJRpTeSBOh4l3KnuERPFd60SfP54
D7u+bliQtfCJIxsQSH/dzyqw3dY0envnZgY05gsSPdYLw891U/bCNJ/3jSV9Kuxiqwn6zuZJ74LO
zSI4oHmw9um00nxgfgTRmb7itB+y+Km39flL36u/ZGR//7SKU7paLWuewLOCzBsj2yiaricub/Cm
PbBoMJLtd/mt1GokWLefo7PTNE95WavnulFhrOV5vjHKV/1uFcCabhjLkX4YsMhqTU5CDFXZgcw6
Y3EUVjnQwk60+04qmlsrax7K3DEfIkDlUgK4QTEV1k7qgSM8dFNhbfzud745jhtUzxQV3L3WfFJ1
sMy506b4rM0OYUJt0jzYJsbFqj2/xHVzrM08eyYLU3z7eK5d77QUMfQ/lkJvcZZejTdunFVlqY04
K4FhHCQUxJ5DRKX/8VOutz++5tJeoC2GKu6tX/XXjaVodEI9tTw6i3rsT44Il3DGpNzNpv7cKNPd
x097Zw4tjLnFcpHTF0+3yzmkV2aChLsQZ6lyPqd5neynmbYqjYQtOcX15Y9rsk1GHRJ/HBHW0ARG
VUjeklSc+0H5VSDx2imBWn8N7fRnOrXyL6iZ1u7f/zgeCiV/sQmDf3z544oqztRBSPGZJGDpztSa
r4i7pWNqyr8/ftA734xGPzgrhoEwSNe87agY+7nhbP5UYZC5L9PWPJrx+LuD1HM7yWSQfPy4d25L
S8+cuUGJsqT+rZajQvYpvSZV+TRHuXUPwRvH0iieHwC9aHgYsV/Zoj9GCWJ5wDv7hqRF+cXpSqLj
KutUR4F6rDHxBGKprfBn17bjoSvHP1o0Jk+Q5Bovm5N4Q/bxzvfnUFsmGSUElmerj6EiyAhMvdA+
1bWl+yXE7Efs0O9ai2Izr6XGH52i+X8ZKMJ8Fhnc4sKwZvVOQVzmbVepn8hYP0xyeNNi8tb90ST1
NwXVsUXHkE6kZ2aZJ/cODjxhjMXjjR4cGkhqidF/sWcJW9/WxJNDOYqh29hTrkeFzYSOyBJOTKjm
4o33d38iC5CPC47Ps1rI565znppB1h4q1b7T5Tp7GvLq33mLLzel5Z7KclguF3R0V3OnLJtZqqog
PNNIEwSQ5PYuTZUtmf116/ryMeu2Q07FPxSmFZIvtEfP6idOetMbmJSBDL2Y6fxCwu8hC6W7Wh9/
YFmxheJsvsBqZI0pDrW4d8Izs2MvkYvgGrEju1wK912p7nsnuZdS5yULboip2cHN3QrtuN4UKEuY
7fbSEEFBtnqBRUSt91rB7lNpAx4aPGvq/ijYffpZ88/HO8Jbs/GybOTD4hREJw/Q5grXS1tNxLEq
h2etEk+yQhGWlngLTHmm9tB1ij0K3voPN5fwdmlGvypyZd+2upkf9YatGPVS5C5uVXfNFMp/RFua
qZunkinc0q5+l01Aj72biVDNkWm70oSuykrQWen6mN1KThQlfpBa6INoP+/iUDW9bEyne2FHzl4l
KfFBtdNyH/SZ+UOTqtRryyl4aScluLP5SBtbzXvffpEsLJsxo0J39nJVBeTROUkZx+cO+5sbM5t/
o8+obgJV2mu92t0YUNb2wxzT2bJQLoBnK19KrdzoEF/XKYCsXKu5YqNThHp9+RatrNPwrZXobDAN
vUEkf5y5isnZHpI7bjmVr7Tdr4zI4j8fT4Z3nksBsYiIHOzjOfoun6sa4xxi/xiew9KckKXq2mPR
2eFTMKlnPIqRrGZmc8xFa22ICq6xtMUyCrEG9zZKiquEnELquqoCUzjLKtgdKrU/Lel/fga7s/QI
sSKgJB2CG6eUvspj6zxO6qQeFDYjOKy4tf4fzs6rt21l3fufiAB7OZfqkmVTduK0GyJxEnLYe/v0
748+70VEGSLWARaw9oY39ojkzDNP+RejAu9s5bob2tbz/XfyQQYLh4v4SisUSZ4bEhIGuOXUI3Lc
0FF/5vRC1vlXFXTAN5NOPXPd6BMSPGfQbSbqUMmpsaI/gD+LxyHyzYUC9zaPZKQ3YUdM5K1RHZi+
378ZXomHuWmEjivKqP/pZMxxZWuMFnbBtLtmEQEKAfNiNiDQ//ksKIsFTV/Ugt0ka9w2DvpzFU6e
zG0Jte/+y/3gEoM/T7VKC5dANxeTUtNRE7jvem5Cu20bOW248ws/XRWWibuGhhlonKvKwqIf9I44
4Lw9CNhkyhCvrl9jWqjCLMPAceUkAuWklzog6MzE70MX36MBvGaCTtE+bgbCb5iq3qYbsbIY4Tk6
elFEq7q0nDUQWekEIahZI4In/60a/cv9l/NRMAK5R2+Gk4jAxVxmb+wkxMnlxHb9zkzAsxbmOhrG
cF2XavOVAPIzVbT83NeDfOJX2Ue7kMt12ARvC79jCnrXG2LSGkRtkJk+Pdl5kupEaJTXhZdfmjHN
v5pGHB8pIENSsbIDd5vSa6ZYO6im9yrpQ7dtyeM37dCvc6lPN0k+bNV+ohsgvriqx1js+skuAPkG
6SGOQR/f/7k3tyfdB7JFlawNn0lUOa6/rmLQNc8IJhe56Ju13Jd0/uvw1RlHZ92P6B3dX+5mC7Mc
ZCziNMkYifX0c/45kxGlAlJEmk8J3YSgGMdk10t2sbHLNN6Z+IGifqnFC/HyJhBMi+KRRBDARxZd
pOtFS7bw5N3mXzo6MWt60/GqrJMlk6v32fzVh9ewduEVghOdvALmtnPUrWaGqKTjRlW4p01CWztd
ZdgRNs3REdbGhjyb+Puu+RO3D5l07CPZbdtXNcMxqM8fpD7aAEJ+60W3z4pwZ+SvnvOOxOff+sKd
eYObInXhTJP1ErxMIEqzblyZWvJYJJnkIrvsb62kfbHGMtxPddBnYHTRIRaNtBlK58UaKuPUYhJD
ouIxu5J7OaXVL1sHgXLA8f7+uI02sLn4XHytCThFi+z6W1GRR10/YEQAVc7c+aUnDj5F0rFEIloO
zOig50yDKRn8J1sOw72jcKr0Lmj2NTAqVJ5su1k5+Me91oP44zONfAYNNu7v/8ybU6Nzv02uojRq
p4bNtOP+2cYwtMtaCRT1ZWA0v0vSX379XMGMWsWiW/QL1/g/u9pX1FQkGhxQhl86DaLZYtEYkS1S
x+WSbbplpruW6LtVEbakjX5unQKzUh+mfFfP7PDBDBQZNXv5l4YA30pi3ri7//C3ZbFB8TDNmbiI
QMzOIQD22DikIKpzafTK2fdNNQYbij6alICHXpqxE49l63xHelPdd+gZbq2sUCVYYBrfsOiTfWEI
b430QfXZBhL0lhdobKxkry6Lrdb43mpw7L+AlpV6IfrcfDZ+OC3EyU960kOYl6l6lI+jInv6ZQy6
7djjfSSp2TMDOq4LBkD3X9NHi4HcpJdFEjIteP3ZwGP5elwa+gWxnuFsGmm69lKmjTUCTYfKCZak
b26iHA9H80VH/51Tyl65Xq9O2YBYNfFwaVCvchU1c6uVl6Lch6uwC7EVYicC27teJUnMHNteU79g
Pdav27wAgONoxcKt9N6lut7zIPQU5LQp6qYW3SwMAJcO41jqrUuioCsjS3XzivlKt2mqznixtVSm
65lQYaAyJ0E1NJFbC5vR2FgqLmSrBNzsT+iV1biuAiV6ychQfLQqBu+vVQ/WN3vA171rykas/FQ2
a4wbSwYtAT0cSjl5MqHpS3ur4kLxZEVJ9AroG6CPgDmM/oyXV7vUS7V4LQ9ZBD/DMZJjWEIW9CX+
+xokZ/7TCdpDLtPGXTteqZbr0VeDfFWYiMivwzZWNwxIPC5AIJgRptgWqlP1No96ZefpMdj33Be9
v2qt2NtIXFtLCg83m5ObCmFOEIGU5RYc9+vPSNUyBk3uyBddpGKLhzxW23ml86tQcdMYNCwcBu0m
KwJXjwDZBL8kWYYNfb1gnRhRW8f96CqtfLKt70qr/UA+4ywCzMAn8f3wVNg/smB46eJopYDzLsL4
oEGBQiufhulW1eqD2jVryfpTNX9j/Q9DYWbFKnNhRBmLeFczVRaetInVZ40ZRRQGSGfDPaNpl0iv
djvUa/bJc1M6uwxBCzmWNnW3MB+/KQamp2T+h8yYQuNwzs9oSN47uctHtxlaKn21rM69X8S/xdh+
vh9dPlwJqsT/DkYY7V6/zw4RIpRE9NFtQ2v4ypD7gU2dHse6jrf3V7qtNnkoGsoUuZBPAOTPAhmI
QMUznWJ0M6N/EZX+VsXxs42mGnCI6iDaDJPTof47EU0nKW8YjJeOSzkKuk1u08CXi4XNdIu1mX4R
lyJ55ORUY812b6SqQh6gFrpBZdVriGT6MVMRjrdq3fNXwOXybanCDU5ixT6HLSSu1DxVCawFrZfS
De5jzq41c/sJNpa6wRamXBi430RJhGEUHM5JrfmNxOXrr5PJFH/QvhVXGp3waNgFGWBUXRY+zPSY
V0FyEi/lIPNlmJMgzXq9Sts5NSQMVXYj6r6dosI65OqMjWNHLrqqA8/+3mTORYOJeTBj0a+9EWsd
lDmYOIogDDjyjfXYBt7vLpgQUUIEfMoIkncr6cnCNnpHoMx+LZNDGFBcieCR7VkaE4V6ruiB1LgW
8mjr1gnF3tLx0E2UUS2oPCqUtg1peBQ+drS5Xsn7rKyCS5+WwRfP18pLjMz+PtFKkygFlg4dPewm
y9IpV0rZDOsgr5zjqDTJumXAvsqE5e9bdBWtleYjBNxmOm0zOZZXjZ4le0cbkc9OqrdIrXT2DHpH
RwiA/iath3qfOjFKO0oHHWiwxI42gnpkn3fboA7LTT+o4sTw8U8yYB7Q5lr9SSAIhFZ28IzMvMNG
zBXxo+tlx60RDtsx0O+xADWeuLXPlRY6+0ZKuoVTMZOzpeNsw0KjFWe8F59kaNfbIY9KIUda3btm
pnKzOUbtP/t1tOp8bwT4X8ibvhq+VEroPTF9t1yh68MD8EFxKcfCdrWcqrNJLLFHurbaj5qTPdRN
AKWj8vunHHzJw+BF1h9dSbQNDX95VUh5dXDovi5s7Nu7gkECyT//gPyh3XH9IK3ZR8YQBJ1bGp2y
RQpF2rB9232JNPofdtdbUQvovPXQ1ruoL5UlpMJ0bmY7FTE9RcEImpyUGv56/aRgxlHJOE6q6KF8
USRo+8Lq7VPfkZGSgAx7JRTFa2P41Y9Kokpp+nJTKV638htbbO6f8vfR+uzXQMwCcmUR8DSuzutf
M/ia2jZ5bbmw+BC7MAtwrvZoWGezH15Gu5HhY1u1QAiv1Wi1h9VPOKnNm9LEwwsDh+ozLoK4oZAc
PobwjZ+LqMgeBi21nqQqSdxAR6EYhhj06FxONsymUXwaw3Zr9j6ljTNgwJdXAVP1RMcEQhW1+WOw
iuBTmuf5ksrdTVoyoTVB45OdTzIa89FvhgQOejR24+J0Ve7CpApdMDfhftLRWJdFVy50Bm7LYGea
MdOGBGMM7mZuJdwBsM8VNbVdxUPQ2UKe4AcFhP+IwFnlNlEpb8JSgVdtKe1e78diXcZ6+7tBmf8n
KLxyS0RV1+oAae7+V7+5QGggMABnLg0O6LZSGVoo9KlP7zIvGHK2UWYec7Vb0hyarqGrrcXUZCq2
J+Fktvsc06QpuJ2qYnRcR8WkMlOlL7XaneAyKr/uP87HC1Ep0kAESTEfpIZJYMRtYDou+hTpo2kV
2drygmqfV2q4UJrfVqc8FGC+adr+3iSfXu0/tfkkGDPYamy7GAAkv9M01J6pQeXvZplULu7dATKV
4psmxcWmL7IpQUycT748GCsHavcPadIgEEFuHoYEZVillEI8w6X20FGEt3hRjiFMIMP5c/8N3dzl
7wRhRtv44CFmPddhGprYDlEKsF05RW+il5VqZQpNnQiXbXeO7MF5RDNkeB2LaElJ56Ynx9ITZJuN
QD+Do3D9wibnSgq9yHFtxK62cvdi9Za86WwcTGsE6KHhL3WfPnpYVIroadB3xcBhFtJKwxdaFEm2
y+mMNmMrmZs2T/0nPmtDCyyJgrPNbKmG+t4vdZhuS0selx46DGpQNpPL3fXj9mXoYPlc2W4tBuWT
jHz7SguaejOWdvYYtY2yE5Xn7Aa7rPOVb+PdbsRKtk61yt+JviBt8Iv23Bklo7pikH/AHoImI8yx
WA0jtvGroQh4dSOMyCaq5fNoSCXuE0G7UWJurQBhrXJjULNuR4ichxqN9ndGgr9lE9TQjYZ412J7
4kp1v/Zp5iCPEUroVKAgnm7bRNLR8nCccQVKUhxKWYhTMI752hhhD+u2d/TSIj+Gfls/hk7krbOi
07UVDQ6xTmyc4c1G1j7f37zv4mTXgQRO/IQUIgeBjzKXSkMVQxFxE2luJmnGqps8rociqR5FMuLb
a2C2tK55tQ/k9K9FHSvrsDbFJjdA3pArfhK1Gm4DeHjwWBtwAl7SVY+Wp4utrKhLYIXbWMRvBaMw
2U4B2Zgrgimt2UiViJl+xZXy07PTrTbC6fZH8XL/rdxeZgwhEKuTp/EQ/3G2y/tR5OB+as1VRvSW
U0CqnWUdajX/PJjKQsp0e1+wwAQc5c4ErDYPsBZqiXgNGJoLWq59UqraWCctWp//+Ym4nPlItNKB
4MyBPmaPmbeG0JVbDCr5V4tzd5wEvwK9zVdoHMcL1fQHDwWWndE+oRwEzrvi1j+RvFCSprCxW3BH
qWPOaTUeIzWvaxa+0y3EkCYtz+UwAOFyQkTxOiIMWdk1JvWBK/v+D6NBoWk1eArCnHKN6oiZP+Be
GO5G/GW2YZXoz2oQfbr/Yt/zjNkBYiQCTIQMHlyTPGurxX09dkoxargiojaiJXF3GFNhX5BcfQZO
MXyHkceVYJRZ/EXJzWJt0rXvHZjfTTigAKwGX4UxdI8wGJoHXG76nVTLeH7bUbZzcq+6+ErmI6mr
t0cv7mjctdXDEOuIVJfwtCs1X9tt8hBGUHNiANuY9oCjWZUwmDelL4JTmCrZUu41BdrZM2u6yRyC
e5pqeV4klwEeZ47T6K5ACQvTN6s/xxkplhbFqutbdvG1lJwLHSkiHpMCYA2KteRDf1NqkA1MDs8T
mmNyiJy9dyPwaUonmubakJOOCP809KUT/SFL7GaTYMtZG3W6A63smsWgLaQqH0Siyf2EbUcdD3Bl
FiAyRQ1FZ+WaGwfGWW1rNUZ2WHls9BJI8v0N9sFRovJGdh5mM+T0eTNascQwSGFmu1k3iF++k/4o
2kBe2MUfHSQ+I3kkFyyNCWvWgpbMXJYkjVW0wYRgE3cSCEduPyai0wipCs+W1CJQXqXW3ki8P0UE
b+f+g96mFjgaTYrdmq6Sas7ttKJQ0uwGCUC3862zqg9P6pAkzyZd6/VQZMnZCbkSk7zd3l/2g/c7
GTjT7yGfngRirkPIWFdCp9vouBk2wrvc8ZWtn0tL+fqHq6A7Sqxns4IRvl4lUVDOLBvPcSWIp5dY
yGdN6RedwT9chfM90fOnecms/DUa36ma3rTdPNYuTAknk5q8O2lBnp9zUy9etAxtbN1qv4R+Lz8b
QWLsvMqqdrGedshO+fWpMeqFC+72oKq0VGECI4VhYKo0naWru2BgZgQuy2314YfUVvVDWEAf9Jys
DdehXCMWZnbQw0NC0EnC12vhLrrdV9yuDsvjHc33nUvclrbsK5FCVaF79XDqUoR0q7rAmz56LqpN
KaXphqblErRp+qDXIRKOAInVNG9BJGF+M6G5JttDoViuNWbf4qgFboaeRdaFL4xufyJNvyRj+d7M
na2IWOk0eHWgNrPLrt8zCoSKX5XS6JKbNfuhNMQ+d0YxwTfLR8X0d0j6KQ96KLINXAXEtxtD2XTg
GNYM7pulTswHzw89hTqBuAXlbF4VyVLeUaASnps8NbZyyCW1skWY/IiYrDxU6ZC7dWorv2XHl9Av
aNbDGG2cvgdqBIFc+6LLSOyoHibWBT5Al1zTaCVp3Ov/ObyqkNX5fSQqBL45wTcUSSkXKjmlogvz
YjrpY9w0wcIRuEW4YKjEFp/43poB/nn2bQAdN6HCtMz1s2SMV0FQBetQ1P0uGeqHIErSjVGjvZY2
srpztOZTNebo/ume8/d+sLsd0uN0hfwUcDtmR6SDs4rRk/DEUnNJcTtMNbG9GLNjrhsUQLSQwnbl
SLn+wwswTDTTJtrHlTVchFYcG+iD37GdtB+dHCEbar6SsmZIi+Toq0lycpqlqvo2apBayHDM6JCD
AZnn+iYD30oKFdPFHGP841foJ2WtsknReRs064DE+WusVOOPDOmrhS3x3jy5PkmsTf+QOds0cJ4j
ayQE9MIOjU3XmZTkLOtcF1qOVhyKWtJpHN/K5HfR9m9ZiORmGR0RCj7ZNCRW6UieB53FsY99+GjV
1aq10UVFVKBGu9Ro/0jOkhfrbSLC3kVsAQgtGlz0Ta4PfRBkYAP9QH8KbP0v6pH5UxIjQu/obXC8
v3Vua6KpeoABP6U78C7V65VkP6ykJO+0p1wZ9F2hJdquiy08GQFcbKfCfSEduB1esRbKVmBvyDJR
KJ9dzIZcMxCpY+2p7HBTtOVE30uxgNMrYvNNTR3jZBYpqopTvm9Mwp2GF2xpieifYzOQfvh2aO3K
thDrLDSXkoYb0TFOEURxehFskAkyNLvUJKJ7Nmi16foerlaHvMy32RC8Bfo3CYVage5SG5kPbZqe
MyPu1+jxrCL1V22Mz6ZfPVTSwbSRPPosQTqW8n7lyE+l+ijsZ7MFcRugGym0Tel060kFqgeF21eH
Otu3krW02T/I/HgSsmjMQhHZBhZy/V0p7sfU5B8abMGXoDSijYQP6KoOm/wZK8RoU6HV8a0xlQox
RAioVS4tMGxurwoqCWSyGBi814qznYUImOr4oam6ZieUcx5Lz4nmbJtOf1TaArSf6F7vb+X32mB+
wNlVAJ8B+6EvMMt2fSR5ywBlZbcwkpNulNuWQUVgZJuoqrZR82KD9tclIOmy2I1DitEx0EgzOyZF
9gX7zXUxvvR2vpaNU+Cd0bVchVLuDv22xpPSrtVDrK37qEaeqH65/8s/uEh4V/CmCCMYu1BgX3+t
Qs6sNIg01aWs7p+CJIte/LYPXSuvFFxwpwveav2toUvyvqp0Y+sJVWyqESD6/V+ifxCgafBwDDig
1L7zK61XRWq3QaIjJzeCO9AfQhw10B+9RKLbOtGLEj4nTbixpeBQDPWRQwRSYNhKRrGlZ3Rxgp0a
SJc2/9JLJ5CTRvkllPalgWQdgsfyk4GsXn7Bb/Oz6ReHwkkPnaV+EenRlCX+J75rhdW28568Fmm1
WviofwKEqKM3TzX2hTo+w6n/FKf4XRhY3K5GyfqSNs7jpBxA6bLE4Z/0JWfpnkYd/K7pQocFsvH1
dzGzqVjNW9ktEWfSJcL+6OEZ+1Xqu3VD6iOsyxB+puFXMWxM5ZUm3FY5B/3fUfvaa8rab126aX0X
7HJUq3WY1FkqHxtb+4FEn7my0vgZPQd3xN+lfs3QFpKNw/0P+sFABXEJmBGUmIQ2zZptLXRjEJUr
m9HVA2M8B5KK5AHV4iXJvWQnRjXeh1XWPTaZF+5lqfQAo+Omgs5t1WwkQ44frDZujoHf2ktkhduy
BgADmSSRFgkw811t758KomsjbchBBLt9LU5hVaORbHbGQbFjezVqlkRzN6l/kIgOO5K49q1OR7Ez
xlBeOU72OfOS/ltbVgtB5KPAydAXbi0oBgYX7wfk31/Vq54exlDayIWUU6Wr30lvg2PIlP65TQKx
N81S2mqlCkaNTvPJCrQllcXb25/WB4qGExOZV2PObv9WcjAlxdfH9bXooCATAEYAxtbDGODyuLA9
PjjvJERAB2X6HmgATH//53ENz8ictvYGt7KH9oTc1nnUi/hkQFt79CME8ooOmkyZysF3HzBtDQoo
YcO2wfjALZxs0jDmVsw10Tw6rar8dCQchtXSN5/lYbQeNbxcFu6V27E6rQS2NNglwryKlt/1T0Zz
XdhF4fRuIycnaBW9K2oG36tAVukHCmOFWDeTit7Snyt5CB5kweDcc0R/qtvIP6GPKFaqHQxPVZn0
rpKE9lNnWNsmt+pzGQXFlgpq7/sV+gVpEV2aWvrlmwizLITajzIvHTgimmIkeQBGrh8jaUYd/Fqj
PYUl/sIK7o7AeNx21BqUs/WFxW7PGlkXdTJzLCBP1jyxAbpnB0ZRaE+91CjrQsKnrajKP/c30+2+
hfXDuJiYQtXDhXb9RFE4hJgdOLGLUW/qFnb1MgjHeByj/D/X/tNCjEjpa+FcKc/6dDDfvVZXq9i1
fCk9OEX7u4ydU4gZwLpTonNK7r8qo+Q/yzgBVzcYBkJeASrL7rt+vjbzIifE590VluN/0UbjuzoE
n/U8AsyCadohCjJvd/+V3n63aUl4ABqsGeqB2QXkwcq2EvwDXMm3zTOyP+q5NpbAUbeZ2oQApH6l
2oAvaqnXzyV3Wpug8kGuA/RjG9YDlmFGFm4tM1FXvar2Kyluo4VjfBt4cJxhzjmpPVAMzgGPlp36
nsAhyU0Ho9tzBUsvVa43T2Vo/3RK/cx4HOt6SxvOmUeLY+E83HIDJn+df5afxT1hhdIYRlXujnK5
apNnL36UQGV1rbPVumZDU/Gzl7QHHbh71vzK7JZmGtpBZfoJZ0cGZa8FuXtU78fi3FrSirb6Dzsv
Lw4y7utGeQmcJb3Gj3YC9RZqbgztIVBNf/8nUDtymub2IAoaxihI156jbm0nixbey0dbgYkL9Q9X
IMF1drJkGYq0Ecg5Mjg44cYi4OVE6ZfBTtLVEDblxRr1pTzggzWRLoI9Tji3ebjZp1CLwcTV0Ejc
abyPIchWN6oXQ0o2QkO3vvDWJdrOTfsLcYmnMP+UOPZL1kprLu+T2iUXXQv2abd0Jm6jM7iECW3E
1gTIN+/s9mM2NHmkpG6YdV9r08roiMjYaegJqhpFvlgW374EEHhEZ9IhZjAEtuvPm6sYg/DMjRu3
evo1imN/Vxb2+EUMKpArVcBNj/Wwe4oq1TvWuvOScqBfU1GQDVnoDJYeGLOVY/raS1Kn4hjm1vgz
cYzg8/2A9EGpMgHoCbzkR4gnmbNggXUFQLAyR+Kc5OVQWap3rjuMBde6GX3rnfripdWuxHkTqIZk
pq/FaBTrjHpj4Q64/UAUttycZLRg0uhFXr+w0Fb8Lq5AL8ol6qSa1Em7pnKKfZbjrYGD1JJS222/
mfVIOqZQyYx6PpgCcViEGZQsV2Dljp5XkW+N2g4fk1Lf1XavnLMOXYFG9OFm4Y1P+cx1WQsGhYEo
GLxpgqLPzqRqjZpkt1bjRrh/bUVaqft2MKSTV8HwSOpOeg78HspQXiORBqX3u+CvYCSE4Y5A4zdd
4izJ5XywW6kPAUIBimITvNdN/wSjSCt7OWFo4ya1ah7IZL2TYRTphild9h2wrbPF/+H7/fdwGwC5
K8DETI1nA8ms2e1bD3jJZKJvaYRTktpKZK1HBc2z+6vc5jAgld5JIsidMn+c/v7Pk4UFfnZlXBYu
YhkV+MGk2ttKLj+PWL0uzFs/eqCJPwQ7F4AA3/h6KZyjisG2vdztBXmDB6aFnlA5Ltyz7yOJ6+0z
UX+BVxBceW9zxzP4oJQzqew9hRVTaHOI0yMJ1DlNDHOtVqLY5pnxKx/0/qFFR+4PHjYQDiwq7LiM
0m3DFAGbyaRam8b4sycz2nWqJ1ZQ6DW0BGJUqnNcPQep1d/+65dgX1GWQBgG+0nP8Pr1lGZtDQAo
vKc2aOjTRPD2MjPFx6OkfXt/qQ+KPpKQKaGU+faE/NmnqBIkfYHDFC5Uj581Vd6LKFtsVSPf3yXC
xiyayH3QZInhvY0VbmPX1cLGm5b49zNp2BqTemFjyqgUdMXsceu+scrUqOsn+p3SDjdTfyucwf7S
2rE4dFEmDq1RVW4baOesjf0l8bGbEYKGktMUYRA55mzpcxSWGIQlcruznho0nx86W8U4rvB3vTdJ
vcnhNg051YGmj9Tm0XfRmN5RaqH/1dQbL7nUqusoLoLdEKjfei/tDhneR9v7n2kedRAzBQ3H2G3q
ZnApTwfqn7Pp+D6ckUEXl9YpfgddZ9BzscujbESZq5UAZjWRNt/ur3kzf5sWpZFKjkrCyb9mi/op
WuxwykPslXT/U+c78IuMEAWZmJGn3cO9Rk41OEiaWq/7SkrPSKgn68gccwMeVL5UEMyvvfefo05Q
uSk7odq6fgcNUAIgeba4dJLzK1Trb4lm7GObE5kWWbuwJ6dnu9qT07P/s9hsT1IzC9r1lrjojbAf
PHS4QQqglXv/Fd8+EsTFaZRLcktSfnOzKq2vDn0rLmrtJJ/t2KMG4Suvy743DwoV5cJpn4d42hwK
wEXSGE4ayjyzEK/SzxFeylN1vvELlyasL6M6XwcDXoX3n+zDlab5DSUqN9c8wme6RP3W9OKCeYht
rFK0u1Zx32ojDkjGkgf8TaB/fy6yXlC905Uy9+vtIpichHjYA0q9zrVwp9nT9EogIdj1/YibV/OS
R6COaIfDxLG2hj8c5GTc5Un0OIwD/Aqa4jEFDInNClmVna/5Z9RkTsKPFpL+eTY1/daJcK5PgDzu
89k3QEbP8kLTEZcgHzBS1lP7ZazVdJu36FBksug22WB4Wz3vl+rOj74Jgy4DKUeqWeaA1wcojeyy
TDtWFomhr7Af1R5E7HkrX9bT/0g6mh6SyfD0nCBRuOKvl8JEcTBKgQxXIKxk3eHYsJacrlvf32S3
h3Q6pUDy2GZkifOxphdEUh22fnjJ4TUyLIhIw2AS7u6v8tEh5WqgPGNrIWAy/f2f2GsicghFsRMX
z/GeYt9r3ZKe7KmQuv5JoKN2/L8sN/F0UbrA2GV2IQPcwfQk54xC80CI1PxLillsHcn+pcZqv3BM
b+8V3iD9ceZkWA6QiV0/G3Krah72MmGub41VHwZ/CrlAqqsJsf9L7EuoVm/3H+92E2pILfAi3zvM
oF6vV2xHNQ8avWMMrpvgiuO+3CH92axaregWoutNp4MEDdcenWYHAXaCWV+vFbUGhKpUNYBsaDu8
wnc9XdBNb1fQkbv6JHW1tLED+5eRfVJ99dCLx1i/ZP1rkFyqEsihfsLA86gGtEPjcSekXl2XVvqK
64KH3VC9szEw9Mz/73n21v+P/ye7/O8lc9ewhZ9Nf49e5STTB8Bn2vb/bLguF2bvUF66EUY5+Ghq
3QadcnLXILQ3UWHkX0MUA1dmXZtPity2p1ZB5SW0nHph53/wrShyoOVSehikArNvZZR1aYYR4twY
mCkP02j+0EsCTivg7YVvdXuUrclBAJgCwYkyZNbtQ8bfKJxE6t008FFsQjVw18tl+vX+5rs9yter
zB4o8/Mci2l/oI1pg03XVAwcbGUfaQy1PD/f31/tfWJ4nURw13LPQU3HChlU+vWHVCSEd+yyGlw/
VXZS5X3ObcwhowpSYYAnwKnovkuhf26UcxpezO4UFi+Yug6ha3hntX/zbdcILyruo8mwbop2nZsX
YHJunP+sol9VeUq6337tr0cZAZ6dqv62x19jg5Q9HgPOlpYLRqnfO+TFB+fk2Oi51Ih/f6vzi9+f
BQaKDh6aZgnj+hDiw+oonzTjWRo/y/KWylbqnmsHvbBwbxR/nfbYKV+QzW9pR2K+sbKCv5KzznAt
bMODOekM/Ur9r50UrdLwjXl6FEBhqX5a4k+a/k1gyNueTppxGqqTon7NnSe7AQGlYj6I2y34bSs+
4nuyuv/+b2obkmVQY5OKMX152gfz928bog+opUAPNowoG0f5ggy/8VY7vf9QqIGPPHyiHKFL6Oes
UIYVurvWkqPLe5o82wWUFRNakMwdhe/plP1znJOotyFzeZ1blznmA/IpzA+DUf/EQoJGURD/YQgY
b8bYeFPscC0rP8OBTl+6agDiFFjpaadWjOe4+mb3v0flj6McYhs+h/TU6D8lkBXZmD9G2UNf78LM
+qpn6rOR/LR6pscoY6xp2y1EhdsEBogwtSnDDq7cG6qvIQeB1Zmx5qoC/rUWfJbonK4FJJ2dnhrp
A5r9K80pjIVlb8a5WKa/pxXTaWJmNOcGKUWKxJnRD26j85FCqyr2/Yj4ZWx49V4PQeRN5q7KN6F5
+zpJ409RoxmPIovzS5S1+mPd4EhrAo39zxc2bRnsAtEbBdN8A4zMosgI4tCX3QpB2gzx6p3epvaa
ntmqmIBo9zf1baDE5IVYQttPw1zdml0Osp348iAyVkPydjfkTQoBFuvO+6vcaKLzsrmlCf2ThCaC
x7OjY0HPVZVchdaeSEePiFwfgTKv4vhTmyTswTZglGasfUXC0dwHnTkqv3CYfzOzXFulZfUJrdF9
GcXrtodzr41W+Z8zl4lZx61O34LCaV4NipA/44c8uhUGyM8wYcWF3Ndct7b14mFq9Ikxi/b3/lu5
vQ/5P+X1I2cKGhlo9/VJRnejMGmPy64qwc6unaDatX7WbzVzKX/+4IzB1OeyMhgmThSX65XGRB8D
yQe6YCF5tvEF0Eaov83KC8azH+xprOE9bDSv95/vthPCVyfvAEkE4BoQ2HR//hOqtCQDXxTEo9vB
EP+C9e74wPgrQ3RfGdyUprYbpEWH8Q11vi5Jb1ktoV8lhhzTXR84BbXevoWVejRhwa/kuGzxjeqi
H/d/5m3SanOnEg3oh0zY/lmuIHD4CIfKRL9D8zLIXZXynBaV+ZTro1h3wgi3WtssTUA/+PY0QkAh
g72mopmjBVLk3EqvU/giVM1jr9h0vPGEAA7QLuyyG5wgZw+2OShI6DeUUHMxx0EagGrZDrgVNTQ3
Siubl7gcX+M8GkFdOrX+Z6jQ6XLy+JkpwMrEMvN77hj9Xkdb8XvZR581vy13ba1p/zlLg5uCexD4
4qljMaeRqXFSBlWfly7jDR99JENa5X2eLAWfDz7wNO17v1+m7zzbhnGRA54xitIV1QiyKA6GB3sy
dVYKIHS1Jum7sC+2slqLHcmIuRFWhxz4/6PuvHYjR7Z0/SqDvmcPvQFmb+CQTKOUSblSqXRDqLok
eu/59PNR3WegZBYyj+buAOUEVSoYwTAr1vpNVu3Ri1BWALOydd6KP6Ce4Q8/u7CM8TCce8g5A3R4
rKOCxf2diiEjQW7ucK2YTQsOG4v4fdM+h4h+7WSvqnZqovXPWQZsJvMtiJDeqF1NGPLcNjiwrMS0
CJ5bsd/16ZfdJ5VZNg98A5kFqmjc8A+fx2hk5MK1qtgHUNO+qVpf3Exm9JwOofUs1JHx0I1g94XQ
vBKqINmbeqC/ymiGYkLYf4/CirpJKSZfP65mUR9gidRMuKMvj6u2wQCnramqJn5QYGqeB+sui6fV
6R3h+FCkNMIRDCYd7Qcwn4d9b8FxNyVQ+71hpsFVO4Uo/+qjeWb2z9Nu+cbxgAUsQBYA+ZDFvpMk
IB3EMi8h43MnglBZrkpTm1xdCADaD9EXiyTzC6Ut8tEEjwpg1sNO9RqG2kMh53scxppLsRUJAnvj
TC3xeFtjn6HQS+wy27Esl5rciD63b71AqMP3IZfXd/kgJX9ZqDCefkVHaqx0h9TTXMbi2J6lzw67
I0tTYCSCVe85yBDyaCVvKxvRRo/qcZOjC/GrqORt2DTjSzeMoQPUtXVaWYlRi1YeIyM7p1F2hJmd
H2hOUM0hDmJQ5iLEKRpwGBHesvs66LetqtlmVEgWjIHWg9CcxqKTp73yELCQ3dwSV2LTW+4ktu13
zBdn9qdq5RTs8962ArRrLBR4r/gs3vNp062iHlFczkatezHTqLWRlxwfu8YSL+o8rBwxaarJDjBi
R448VX6eHuw5PDiYqVR0CE9mSDd1U17u4VgX7TCh+DmKe7EGwqIGU4gcYG7tWgmtkDQ1w4sOROZj
LhXhRSgK05m83PG7pkSKZBrFcnUmvy0Tc2YSVNYUJdI+GdL40TOtbRFNw9ZLlDVoSxDvXe1tkPx6
yYoodrS8010DSwd5wjJvnPrsTCHwaJLzODNriVI7dgRHTja+pDcUmFJpTwE/2SWyH1yNUABfy9Q7
d+c82onmpqg5QrxjfiGBczjyXhs0o2blEhmGfLoVNKN2Bpk6+en3exQe0oqJVSt5GdgSsEkOW4Fe
kARI3Iv7mSDsJHKTbpVc6tEcG4c9S6t6KDWtW5WIrp859o54AhSDSOxyiyW3BlVgmb4GMF52ptXU
e1ydsZZL4/pZwCnEHdJeviwbadwagfY9EwEjRrkPfhK7v/3YBubDaOArS0G5wz7E9x4SBMe3RYfl
b16VL+DWb7mpi7YUW81utIZ0LwQ15zipmXc1mTkniCTK2wLprLUyYM3aF8K6ACXhJpkm/KB0Iq9H
fFvPTOWjUITukomFsMpvCiaLQDzJQ6vD+JrqY1khjUoOyzUmPD+jUcIsQLFatK2M+FziaN7aD9cv
rc5lGuCEOAMdOWoakxmnnVrvEfnbgOww6ieNLKBQdMCkVy2xdanGjpxv0uoRbRy773cNhAwhe/Yj
8OHpnV/X7rzNFqpKvvPO6xGNkItZA20rRPhZWa9FL6/jJnKT/KYJBFwQ1kg4By0VECndFp6CnSVi
O2HjmGq88mWGP0D78BreuR9rjtDkbtD168iI1rDxtkbSr+DiuijipUAUggrZzyzYDmq2qqPEnQPF
JO6dhI952ioeto3qA/oEsgLG2FwpWrXOTDyx+dvvRZygzbWahK4nXIDg3iSG5MT+T5GnGdRNK8ub
2hs3KXkSRKSqLog4GKHHn15jx1dgkhzUyAzulnPueFmWzvRapF5ViXuvnexCmPDgxWgQ/TbrSlBG
fz8yWpuBWMyV9aSC/4LEI86L5W7UjXdBKfOLRMsM16NM4eBZ7a8EWAduXZnKNde3c8LCR7oXIMqR
/iLdxZxh61+abVix6UlCIpNm0pp8mxVheYVSq0TisBcu1cmXbgIxCe0AWLfUm+pKrBpvVSeKdIn9
9Q9gDvvMoEw+C8qUzhRH/dpTrOxWSadzJ+/xHgnOgDI/qV4qD9QiD3cvfVIbpR7BSxVkDNwxHfz1
KBvl3en397tWZuICBRsCT8rXh61Yhah1kANb6H4mdmI5Yri6iErb6VZ+c9QRzYBaQx5pTostg8Kq
zQJPVOr2FiskY0c17IeMH4JdpfLbIMLpU9QU78duQ27OiasaERsjmjDw9uPwkvGVzsSoRyA1hnZG
CVBW5voEP3sR1eRppVW+EBe3lZUpjpLH/d7MUO7OQl9bh2Xwik9xt+oB+TlZTuglIL/shHHzcHpc
jkd/hnIwHuRcoKAvh0UL/SHC+yW7nSzj1VIxaS58MT9zDB41ogKHxwEDKSfqzEeFksyqfQw/ImE/
Ibx5BSeRDGA95Gd246Ngam4FaUMmPyQlLgCHEykKmaaKNAp7Qc2nVZN0xarV825rFWAhTDOI1m3Y
6xfCaBobMILCmQj9Qw/h4DDAtwxw6CxRTnqG3Odh+4o8ZUqk9dqN1ocIsmPRaksDjjVlHvguN08V
lha5QtsKyeKbIwpqYfprtDrFDuMEO0nkymo5Hh1Ecb5HXQeYyBc6LBYrQ74drMjYmpSeL+O66+0R
1/fV6YlwdIBy+4PXhbgXvjOzFvDh0+dDmjZNo8X7OC0ll+xTBqcqImHUN5tKCi/0sBXPrcmj4xPR
Gc7qWU+WV8abO2yzUoeKYaTMk+Kk5DRYmtz2EfIhxpCrfxmhEl4MOflpaZq0azwx8Lr09OKinkJz
MyLx6JwegaPok/wki4CHISqkhrzIZljo7HtFOBXwLdADxqpJ+V4iKvwujIJ6ZvUfLwiKZzJWuhTr
wEsuV10waKoXC0AWSiGL10Y3Q5aQUjzTylH0yaiB1IWJMr9VSiuHw9vCcRjJFUR7z2izdRTghRoj
YbZG6tx/KtM+/B7nXrCuKH2dafl4d0MUDPNQnLfgOs63yMOm46H31FZvin3bN5o7BGJ7jQtDhAdh
tM7VIV77cDvtKgnyCwOfgw7BRifK1O7n6Vd6vCXMAkccuIBoSMQvEWOe0avUa+p0r2lgRZAVaTaN
ZjhSNPZ3RTSOSKFT5MnVHpllr5bPjMLxkuJShUw+AMoPoY9FTNrLOEVMYp/uodcEdgZpaqO2Wuey
Au+jLjZXmRSd81U7Tg0DgGD/MUVuNeRYlhlpJFEnhL5M+YaDS10RoBYrIr0idZtY9X/4gphuA3GC
5J8je2qT9gnsfGiRZPf1+DorYtnJm6mgAKmIL1rRsujjIlYulUS0vrreZnY1shgwrCm6Ai0/nCPR
lHVmMQzijSrI36iUd2ScVPR7vO7M8XP0HsBocAkC4kKaFl73vBo/ZcuFFMxEkdPQJOyNNP1hYD2Z
5chPVFX85KXeuXry/PMODoK5PSoPcwJqVuBfTP6pUrOKcr94A/20sQNjCB3dT5IzvTraruZWkI3m
rkP6mezrYa+yOPEQjOvFG0FI0cLGH+5CZse2SbNPZzJcx8ETbanQWT74bGwki62xGEIpTadavAl0
+UGZwbUYvMSOCirqTW2HbtPV4rVXyA+hXtsyWPvSjivf2vgpFdNsMH+dXtYfStXLEcZFYEbDUlwg
dDzsu9KaVThYpXhj+sXoZnrgrZADiXZSrrR2InrWJhKDeDt5YvRe6Lhj2vCSgxdLnhSE25vUWmGq
VW8q32hs7MeztUepYqObSblFbfLXoCfBFgilsBFj7c2L48ItK3lkmxKUS62P05twyoPXUvfG5wr9
9m2Sy9plG6r6vswayWE/x4JV7corDjLrUcrasw478959OAIUMgHoEG/AYsND/nAEDCOPolYuYBhK
re7qPfTxvpPu4kh2rLzXXNrU3bqv0O5TTN8pK6E8EzAc18tJK+DXRNQFOmhOtx4+gqcbkexn8EHk
TNgpmnDVKn69KitjuEzR69vVQfLaT110mYnoCGIyWcA9iBT8NuI0vEoSBlTxJ2mDO233rjeJ6np1
hUlzAgU/KvxtRZCziTiyVyXRz6qXBvGqNtNiV4ZK44gCyvvONMKqnEZFv868ULXNPBWuJEUq8VzM
2OsNdJvC7Pb07PvNFos4CHnyWdMH4fblflIOQhG1ZQzLZlSEtYoavacrNWIboVSyXYZNe5UKVuVW
8bRN+umhKRM3UbC/Fbtau0gj6rAEgY33QP3Tcklq7FuzV87srsebHg8JD4RrFTEGB8Hh2zF9sFSV
WQvgxdVyV48BsokJ7KXIBKcSVtFg150injnxjnc+MrUUnUh5WRx8S/W9qBCGYuZk7Evfnx7QDauu
xSA6V+Kb5/bB3J8JSAq4zFkTBBG0xbmKhnNJJxBREJn/8qj2q3zo41XTRyWg0rM+BMe7H0kFRLoI
o8jvI2s69/rT+WHq7LRaMkr7KC7Q+C5qnZxIO9TPea8Kq9KrcCdQwpuxluSLSAk0J87RjpeFoXbl
KBkegL6dC+2O3u78SAh6EVuwsVFQOXykrEYHxBhR00GC7pnfqZOkRfpXmgNV8VUx/DZ658TYj97t
R5Og2hHw4Z7zoaH7aRQwiR70Mfek/RhqvtMgfepGQ95/NQWMEhI1y1nolSIRSfHDjoki0tUxBdG9
Wkn+2pwS87lFvn2bCrnycHodHwWHRGY0QyWKAYQttlghUdFHSA8jpSdWcXsTxpetVWEGaFlC4iAw
pIgOJfaVjOL7DqLwmcaPUTIYfX0ISJINotyyxEVMsVmYod6k+x4JvA3yi9421oyKhIQkQd7E4kpc
9aX4KJpBserqRMKpIO9WKUlxu+g1z/F9fTyzpR+H7fNDzfALqMvEFkveuhl3Agd7kO5DRa0vSGqL
bp7n1ibGHMWOKRpddKJ8H2iDE4sRyk1hvPXk5Fxa9RgPxmOQHZklbrhGcJE4nAQKsEpMfvpkn5XS
9SiG/jV6m8qKKBswk1TmbgKvw7VaMXaHDIPvJM7OBFfH64uogqsDlweyCUdWGenkxxwtHTzxVn1Q
VcG/aCKUs4SgaFz0vFaJUp5b0r/pNVgtQNLwdESMctQ54Pu0wBIkO5s6zZP9WGQVUqyF9VIFAo50
TUzqsjdF4B1kDiIyZkzSulzVg0WS4PSiOF7lhw+xiCtSckRxVbXJXohDYV3qQrRK8sj/9uVWIPhT
46FACxF/CRFLG0sS4jQK9nIfgLMTJcHtM4hMp1v5YKQeHhSkYSgZQt1GCJCc6+GIhqOols2YBXvf
6l0OczuNnxIldOErrQft2ZJvI23XKE9qnzlGpNoAaW0rad1RwG64vTG8EU3mEK9C0W7CV3mKb5Rs
p6lvra9iGv8gB9+8AWeJGPhl2ztmDdSkTLZE5msz679Bhroy/e6pqF5yfNJWVfETxeOvvy9IgJyB
YBs4CJbMZIg/rd+Gsr/HV+XSTAUZv4j6bMQz31iWA2kCJEROcCYKLONtdGYHIpQy2MeI128LbTQc
D5bedrTydSAY/gqbjsrpzchyDPB02yyRJRvcRX3mjf5mds7MLzDO4Ge5zC1OhxphD6tFY2Tfd5FC
cQPDQXHOkJ6eN8eLH34Z82beAZCsXe6CRWt1fmhk/j6bqsdenKyHsjaaR4GNCieU0OCKwwS+/3Kj
hNOgVIjrAW8tA/qgBkQVmMgLTWKdXEyYRVwCLseDxRvWSSx0LpHoObfT445yJWYguapiqQ3B/XB9
1OoQUBVuMpRVwAhqeqQ9iebUuGY2SC7TyL8MyzTZnO7ohxXH4WSiVcBJAE1AzKFUcdiqlVJHK8cq
2zfWfso9RwrwONQSVMdSO4dlMPXrFp529jiAwxX7x0TgNqeuvP6i8LYFuSo9vmnaC8RbbMO868IX
tbQcfRy38biVFBxqoIDBz0rztdIHdqQ8SOm1EtwYFmlgX6vv9ElajyK49TpB57G2Q45VK0zXXpNu
auQyO6lxGyQzjTp+TQE/r8YE3KxZCaETNDgG9VW/PT0k803p84iQkiBDh+OsMSNvAEkejogxsbbF
PuzvMw6HbSnijVZiCLkVclGhNoeOQmN0xipt1XNb5EfUdtA0ereAkQjaZ08HUgmHTZtWGkwcSsk9
Ypmy3SBC+9Am2m0lN/4FHi6U0HzG2jNTb6VELG+97dVt1IAmT/URyawulXHm1cNdDmjAyeLUWpds
mQYGrg9TivXW4D2dHqyjeh/yEtz8zVl6kFl0ZPc4DH4cqJUu3HH13iKkUuxy4FL7IkjqlVBo1VZo
azfRxMIVegKYcRDNlacK0m1khtZ2aHA5bkmp66OM5XgnKQ+j2VVuk/vxbSpH8pnpfhTozYgdSPkY
lLCDUvxYLLJcsMrW6CrlzpN8LgqyWq8hE+TPoMxfBK9FiQwhA0eUvfzan0zNLnWrdVAg9tYlVlUO
5xVpiGFQz5QrllspsD0qe/M1dmZxkCk+fPFxPgm5lQ/ynZf7wSrShdpt/cA7kzn6bSvQZLA4g4dP
lfawlaFIgqyfZjuNMSzWWPCx7MqyuTg9JT6UWD7PYpJsAK+AdysfN4fludClUiI1iaDdRZJVrvVK
HZ0CtVc40eIr6gC7PlbiVWwmj/qs0zHW7SrromI1Dgj/WmZTrfJ0iLdWZkk7BFe+Vzj52G3wEARh
gFyy+S3SxMHtlCzfkWfX2R24AaGuUjqyLwWrTDXKK8tLtW0QFJkjTUK8JjmrOaqYGqh3Nii/4VXt
ZKWqPpqxnjhqbJSrSDSTMyfX0XJmIBgFKgpsrsShH5PxUwwZFv1kNVgF3hHrrLQ1mu/O6HQX4Yo0
/+Xg5NeBC81vX7w0b+GDd+YIm6fM4i3MCHuAO3M6klvi4ctGbLmRg6qR7wB8bmFyqpXh6upG4rpw
+n0fEcY+ugnqAlEqyOggvQ9bwnnRTFn98l1xZW70TXwzrIsLaQ3b2vZXki2uU0fZFE/dyrjTNsZO
dLON7wa2sD79HMvzc/kY8uFjDHrbhp1YyncoBdsacnCJ9qIUm0rWQZWemePLlUSsDK5ljr2ITJAT
WXRZVeZsSoDi2iBl2rVh+k91Zllnbt+/bwTsNGk9Dual9i0BVVl5SQp4OsRRMQ+jcAWKNTzTlfmA
P5gnaJMAgaDWP8vXcfwcDpvWB8i5TkW211sfB2f41khC5/7MzvdcBDNeKA2ktyWYOUeIp3OT57iP
M5bw72wOae0la4/k8AgXldZLMdZhUI75fMM6Z165aAWw14wywIN3Lq+TwlMO+5gmZH5SxCf2ZHDT
1p6A+W4TLtR3p2fghzTGp7H8ux1y4OiAkAtjzR+2Y1TIY4DtSxFoBH+UNGa76fPiTs60X+KkSShT
6uFoByOCUfDpPHfs9e5aK8JihaGSvkWvsHZLKehtsZNCtsjGRUYQQGevBGtVTDZc/tZpFLoiHsuO
5RuPkhFfR2JsuVbZrEeFVHtuCdqZW80iIPq7V9SGqGPN4OyljMIIe9xrMnpVWv7dqJLyrXhXGoRQ
GzWf0FZ9tCoLSTS/tqA/2lWpErGLE1VRoj0czREwpIGWOUmZWtK+JWkS7oqWa12jpr6dlMb3ujhn
C/2biQIqBZQySTW6u0QtxCqHSV+Gyb4x1GDrjZPJkQ9F6mOe/OcBWbX+93/x9V95MVLADZrFl//e
F2/ZQ1O9vTXXr8V/zR/9n//678Mv+eQ/P9l9bV4PvlhlcEjHu/atGu/fasyFPtqEMDv/z//Xb/7H
28dPeRyLt3/98VfeZs3809Ady/7451sXv/71x5wg+c/PP/6f7928pnzs/6RvVfjXa/YfD69p/rr8
3Ntr3fzrD4GixJ8AmORZ8w/9cbaSP/6jf/v7W4b0J9dmpA9g7xJOzlj0LK+aYP4Y3wKWMwt/EpeT
IuRjdd7+/T31T41oCcyuTGmdXKX+x/99xtu/F+bf4/57DvHiyATdMGcBZ6Y1rcx84sMJVzUoA6pa
ZzzIkyS7/igBiO/HZhUniLB6UVOf2Xo/YByf9guUTpBvIT5AgP0jdbzYl2QBxl865d2jYbF43bBr
wJpVUmDuJhwcXLNX5SutjP019HJlm1uqv6lRzslcSfWxdEH01h5aqDu2YnbqBbDo8S0r2h+pCX/I
Biip3hN8JS++oMQbH6DbXoiMDjHSOg0v2Hej10GNfdGREJl1A73pHSJ8cirQDSTvyWhNGHJiOcmr
YijTH5/mxz9j/5mvPW+Fy66DMkHHYz5KSSwejrUkU+od0655jLmEOaEpQ84cleepks6l8hZxwSxf
SXKC6uRMC5trZIctWQ2MKiS600ckPJqbMPGlC9wPJdczGiBnOMHnl22PU+Lp/i0TiB/NAicjacF9
EkLSfO5+Cv4UiN9DFgzpY1Uq0loOW8NNGupQqjIGNjW82M0heTlYqV5lxvDXqNfD4+lHWGKgPh5h
1qGZxfI+EC6Hj0D6fqxUdPkflTIDggDcazOYjWVXWnqTG3QZvdh+hSm9vwaFcCcGNS63PRNRjPEw
imuNq24s9BuAmvGPWMVgdlQNUPC5Wu3k7l2t0mI9TlUFvnWUt6cffjk/SCqReoX6C1mTWs+ybO9P
raIkgLMeIvG7LvtOLuzk+NzUWC74uRESLjSATQrVw8XU6Py6FNAqER7IsuOo+9akxIsN8Ivo6aM3
X9rxr8O/qrzO35vD7f3wmPj/7lxg+/r0Yudz5+BgeHrL3qb2LTk4Ez4+88+hoFl/kjmAkAhYj+vD
Bx7kn0PBUP7k3kJtkfIlzFHisf85FCTtT1KB89ZJ1QOu56xx98+ZIP4JtXVmAoLzBxhHhcz4ypmw
vN1Q9wASiswVzBAuzWCaF4soS1rKXQRrT/vJTu1fL6F9G9p7374J7Jvbt8233fvzr93Dp0H6ze74
QbL/tD0etbqYmVPqeVra9Z77UtpPd7n9iKui/cwXP9+ufHuYv37brH58f725fLq5ev32/vDt8tdd
b597Djp36jEY5s+bmJjKgzDhH0nh6UkSf1bBmYj5I5F6qoHFLikPaiNrcz9z+/npjpSj/fL0/HT5
8y3kn8/8ekntyX78ub+/2L88Xvj2xb19e3F/f3F1c39/5dysrjb3F5v7+938r9Vut7p8ebi5cnYP
O+fHw43z8HC5v3N275cPN7s79/Ly/czzfwivnHj+JXAYVVTSXS3Pf/1y/Xy3216/7F8un583m8fL
62ffXl3dX602u6vV/f3+fr/ez4+4u3u4u3xY3ezO7JjWPFannmVxpOZhHhe18jGWP+dpw1j+/Pn4
duvbjzmjOdn3b48hY4luOv/M5z83b49vDO/jMM/m7/zP74V9+yOw319/3Lz/+vF6F9i71ztm14/b
d2bX3cP70/uv3CZ1y6x8fypZEM93V1c/Xn9dvj8E9t2vM+P7sQOf6tPiDqDGzVyxpU/u+trdXrvz
32vbXl2s1xvHduyVwxf21t26pxfgx/lyquFFaIb8/oDLyOC59JBpePfr/fLnPqW/P4md7fsbxiqz
r37snl5vX2/OvMl5VZ1qe76lfAodml718Yul04K+LfXvofhCNjQMstnuHbGrv8+mg8vI50hsmcL9
2GsApBJ4A6IBk7cYYy0W28SPI277RXkd9lct2iap2dud+l4a6apX4pdpeA0FhTzdvdp9V1UETNSd
ML2O8bd+ePTbRwDlZ7SwfrvvomU9h1AkJogQDwchTqZMNLC1Z2d4/IkohH0f2j9/3r5e3b7+uL35
9SDaT7/OLedl0Pb3UHxqdDEUU4CGrt7RaC0KdqN9N4yRSvvlMD6YFrzExnMz81JqzoibLWIdUv2k
S8kTgoWaj7RlZXQU5NYX2nJy89KvXUMKp8o20953x6ab/jo9sZdtzeauAPOReNHBjqBMezisVdc3
Vd74phtMRndd96Py2qm9fF9hgXUGmvXbpjAF4XxG+gHToMOmciDjotWhvpSUzfSgTX4TORRzExuC
XfrtdLfmx/68ZOZuoRXDQKK8IRMsHLZlcK3FddEwXLXJtb1VowVn6lZyZlL+rhWddQKGmAsnV8XD
VrqqokaHxi3KUu208XrD2GTGZLmn+3I0C+fOUI5HxmquzZFIOmymAOweG6NsuHI96OsAesD3fkp8
KjoawrnYu8iFnXvQ0MrY1OBRmdZfEXS+L6IPqNbzGDMAn9h4dsdZ9NZAuEON89FwkT7X3QC7Bruv
p8Y53dujMZ2J4ZCJKSMDtKBqftjZWgtQB/NaxW1r7iexCVgz74tg89VWsE7AfQ18JViaj/zC5y3V
76OuD3RjwDFcFB1YPjLua5Z/5s0dzXioE+TbEZ9AZh8b8EW4pNd6HWmdPrhZL1m7oJQsp22UwJVw
YLVPd2h5uZtrbgdtLVaXZSVWiqDB4I5QLJUgvk9NwynrZotgzwU6P6tESL/nJgYcneH4U7Flnq2E
Ul9LQ7uV9B724bDShumV1IQLm28dKd1gc5v8NkRf3QjmR51tYqlualQ1F48qSh5GajKPqmRRjvi1
8qyYsCfDqMrOvIDjyURL+FbMmugke5d3/bgx00SB/ep6Sqpfx2ScrwRo/Gem7OLa+DH0TFYuBPQF
3OP8FJ/OZ2wdwmoo1cHFVtZY6XjArpO+k2/0EbpjgXHGxRff9ez7OmcRIKjD0IHDcdggdiWkSaVq
dKWr6hZhvqfsunq2fqk3A8LK36tL5M9up5vgdXoPb62dt0Ip4ExIshQL/bCe/fwIiz4jiJYICQhm
N39SHsR7Y6/e5O/6xt8pd31k97dmawvfxNsIku1FvVX2yqN6ZvNdjvpyEBa7IkLGatAKCHj7JWi3
JttWvrqWtX6Xl8b69IAvpxGoljnrjGcMSWgy34sJK0RaITZ1A0wJt3ZbMqfqofIz8flMK79pBqYV
i1SZ63OSvhhTv1A8Cdn90VWD9MIsi94dUeIyB3ypAkjLWSVRctkFxTdF6jdDo9qt9c1ISycoPNkW
sEI0zEvNKp9njIYWoop2mYCGSNXaTYVrOdcdSZxs0xJsJXq1Ajya6p9N/0OSfgxI0HnU6MZxM4m/
ZF6gKHw3lMSO9WZl4C4dh7/ypnjhBF1rVfxFKisilvB7AcsCPgbfiKTe4XTOI9VKUJrv3TSfrJ9D
7KsveZqszowuP+RzREAjMyJ+xk0ivg+27bARPCPbRpbH3lXHVFx3VXdnJPnwtbr93BMa4aCkwjp7
YCzixUEfq1pQ697FZHq0YROjGIHI//+iK4wXTEAs78mWLEJh3QJhashR78ZJrVwBJcAcdWzNM7vM
fNAuBwziADsM9hVkv+f192lXU3oaDsqud4c4hqDfJ9aDpUTN9VBO7QbPP8WJx0E+YxA7v4WjRme5
TPYW1sBSc8PzgVimCVOhq818Z1TVK6lKJXSmRBBEuy6t2EYCJXYT7yxr4zerD9Msom5Uk4iJPw7Y
T/3VlFTIEL9lVDUldhuoTnM97lwe83etfIA6RDo5X2QWowrUQpwqEGNx6hvrSEvaHSX4s5yg5eY4
T8SZu0gtgb4gFHvYjJDkHcnHtHcjBAXsLCk0pxxl/7brR3MXe6NpB/GQrpG/k/kvirSq+7z+YQ3J
Vu1gO2D/a9jUSB+L3liFqnSmkv0hJbR8zXg/E58ToQOtWswtX26HGEnwzpWU2pcdD2WRn9ogFYgC
5/NeFHv3ut5l24n7KRdrqn539ZBqKL7oiRw7wiRnf53eHuYBWTwRNSjQGQTaqHMt/VMqNdIL/B1b
1+hbdZuOimETKATrpO3PLd/fNUX1mds18tWkOBebRCBZfes3TYv6pF8Xjpnnw12kjkq+FXOvPudJ
Op9Nhx1jH0KYBy0MkqDIvh/OBK2AhSWpXet2oSkBqUPKpgnHeNvpoGG8IguvJkXEOFe+L0TxXDn/
qKsSNTo4xOS9ZifR5TWsqbwKtaeodK00m3zHQNVSR/0XDMymD5JKWp1+iUezHgA0LoWzQg0bIzfa
w76KUqIryQi2bIzKfSI0z4XSD7ZnjC9JDfnndGNHWxWIUniLOOzxJ3j8xUUFYl82VKYRu15kNCuR
Otx11k7thd7U3X1thB3HWZ9svMj/YiFcm9m7yMYQBDK8LPRFy+g/tV1VW7Grj0Zhy0JxVbUFCrZF
8FLhWJ7lmX8mwj3atWiRgB0E5Ixixm/xcGBDpR7Iq+tsi2UlOsXoJ3Yz5Yl7ekQXr4/aJ/sBIQBL
cKYQfcScn3bgVGulpDGmws2lSFOuUFhK6ns91Qd8U33uEZscHmVx5sRZTFEapaDEjJnbBO++jO0y
rfAzQGapaxRF/VeYNPEm5YTL7VYLlNfTHVwM49wWEKy5dsHJRpVpEUd2XEI8JZag+zahdOdFhfeI
olXxtZf10QqCDtSuIQXBbl5EOt40NlpRo9SBp0W8maQgeq0UJfjquDEf8BMjugDyyZ45j+unlxUO
pa+DnE9deMipuU5BJH+XxbFI1m1V1mdi/eV1g6QHOpoWWEhmGfaySwzhOMltUnYRnl6zx/2FUahk
QmCZWSHYXy1R75Bz1dARyspx0vcFPms/psIUOsRj2xGWhJTljSOHhhG8pNjz/ITen0VvZiZU1/mM
glwFWdgASFZDWY3cwTP1+hKV9dp0/Si27r44DegMvu9kjYA3cPothq7EPUBAUYAXNAHazXHXsdMo
97anWzlaTcCbPoTDZvkdtFsWG78+gl4YhSpxLauUdTtVmyFzey4wptOIpfCC6GytfS3+5TVJ0oy6
gAegzLvUomcNPlPNpGWpS0quXM1yETbq0fmZCb7k/H00Ay6HGI07PTf8xTqKpb71OsvHXHRA0DIz
A/8GekMMhbOcdlJvFg9lMsmOH4T+Gi5gsGrMerAlqRw2Rln728kape+nR/toadPzGTbPL7D6bCSH
yyE1GzWEM5O6VkIQFSI1so6E6hxv9LetEDUCm5kP1SX5YUDTL01LWokqLXwwgyBAk0P4otzkx/Cy
fczJDFS7CBsO+yJAOMiUSk3cIpSny7AV2o0cStn/Yq4QEeBxQRwI/Hru66cNBLNLTUgKKyHKRjTL
HHrZBaU5njmlfzdi7Be4w0CDRsNo8V4moRtLosiENS0l7/jI9avaL4Mv+h5+DBmqDsDT2AlZ14uJ
z7lZC83cTFLnwp0AFxXjlKl0pSZoNuTl4gsjjM/dJeYf+im0+7tRlWCVzKJE1xYjOIWNn4ecmS4u
YK0rxYO4VWNBcKaoSh+/Or3ZQIghiXfoJbN88bI0DfSHNQQu2VQuRhKa6lfRlMC9P93OcZeYC6BW
Z7V/gEDLjGlfj6pY5yRiM8yDnwvwkFlp13Uo6ytLa2Tl7XRzizsuIzjjy0BEo8c7i+UuupVIlV5z
XNNc3hk7GNmDth77Ed14tObVTTz28Vbk1W6+2uy8W8yaDSRB4fYsrj/RmEWKMCaCo4soQa90qRbK
jVYKswxuNWq4ygxB5PppWp3JvC4uA/SXhsl2w+FFdZe49fA1DpXUNYMYCOyUvXcZ5EZ6ERt+9N/M
fcl23LiW7a/UD/Au9iCnZHSKUC9Z3QRLlmwAJEESAAGC/Pq3I29VvbQy3/XK2ZvkwGkrRAaac/bZ
zX71y1KzflH7AHKmaxUlzSaU/fyb5/7rlQSEJwR9B4RK4CRfHWbB6oBtQBfQmoRCuCouVy53UkaN
qxYJYelmjAv3OzOv83f46y7Bh/7h5QbGCMKNzmvgT+dM4cJBpjmlyKQtgm1gW7jPNY3/xwsXn3Je
T+Cnwl7k68lcNpCgAqmjtddunS+16IHPTRxUkU3bYGH95gr8yz45e0eCcY4Zxvlc+8rmZ9anmS3W
oE7nNdxb2UA6GaaHWMFv8D+v1b+8PqwTUJfBgIVb/jnm+9fXFxhrtea0qMOJc2i+MY+hUfu7lJm/
bMTzp5zHSygbMEz7is6BMaygxUmK2s2qv48LK94UionXSKQpr1i59BWoPfnjf362v7xFfCpuuD9a
U+yIr28RE8ky0TYu6pb6/tjnCI43LmrvZq1/p+X60i1COA9GfIjR29nTFVmN59f8p1WYC/zRmsK+
jsdEP0GR491dbrsA/O+mTUJ2hY6WpPupmZgsq8Stvf+nBTuajjMaBGAZPwlExF9/g85AtB8nXVYn
M67aAF4MvipDOT0Nqkj/aaNz/iwEkwPjOHNov5KklsBC4VfIrOaNHY+2DYarOIXbzD/++gj2MyDX
CIUELqZfn6hZXC8D4Ii1HMJWbYM0KOWWAdUNaxUx8jtbl7+ulvMOB+kLjoAYUn51zPepxswat2Pd
2NydmjY2NYUWE65F6e/sHP72o85gDab/gO++ChRYm/S8WyY8WaBCWNtkKn1dVJDB+snGwW8ahb/u
cDzXnz7sy9KMxNjSFLmINZthRjrG/VxNvZK/Ofv/7pEAvKPNxmAe2+78//+0AXAIL/ESu7S2kpCu
bqBBvGecFJcwQsmm7T9dGWgUcSBDixOjs/+DZvanD1tFh+m0xfvjCc126dTBeFqkwWW85L+TCPzl
ToPU+TyrgfsIPgtTwF+fa6WLaeIGHxURa+74mhQb+M6GRyu6ZaOHXv5mG//NtwW0AsZCJXRAQOe/
vEfIn3UiBpPWg5jIo5MhO5RE/i4+628/BQx6HFjA7v4C0JqoHIe5acHEFmlz0zddfCFt0/zTRvj8
7oD2n91SknN7/+u7Q6xQPJSkwzIng0esYM/30bz+zjjjb74hGEUA5cHhC2XR10YYP3pFgFl4lqQz
8olv8Gw9yUDkUQbz0rN7/+Yfr74/HBPhYAJjafi1//pYI2U6wDAB/IygNz1E8IakoEqo8AdgdQxG
//On/fXqPFt/nf1fAAriLPxyrgvXkUwxfFrmE0iAGw4T397N5RWbx2aj8/LGzSH7DSCDtv78FL/U
VWcbzbOJHTo41P5fUUiojFeYLsQOALaaHscIIRKHKRHTJeg8Ccx1xuycHhmb4BXSzO4qzOFtDWOC
sdjKAEqeXVv2iIcjwyTuWZMsZQWPTQ+yWZOutdVZMdewrJIP7UhVUuXN4E095TrpdihREbfpVMof
KLZCViH1djgVY9DpmhUshOMyxNQA8BA19y1WmXmVU4NQk4iNo6vtNIDoTlYKJs2Uph8p/vFVi9QT
pMIlBHFDHbj7fAMdQIv5pyWT23E6LI/SuehC8zPDYsjYcAybkPwogzK66GWC7KRW0eYyEwsDfgjh
Fau5yZobUFkQUsHU3B10gDjg7aTC/PuQAsyqLDwYTTWZdrg0o1aq4kIFZIfA5VhVDYyoXhUNR7vJ
mMEzmRBJk0seLt1xprYAEubg0FePSzM8t9xRhndE7SOa3fbVuol2cMbAPAs2pVF0bwcYKkLniuu+
QpEnXmBSaJAiGufDAgdPbz6RQYQ0lGw27WOJRL7lou+nAn5/a38HRlPaVlIE6aNLBvEMaf4kTnZE
qH3dOKinK2UwvOjY2pYV8o7kWkMg5uGyPargNjNr88IiVHD1xIfCwk/dwPOMNJmH21sRrV2FzTJf
rSaX8OieGB1BCEtmpAdASw412TrOhyAeta8KnibzluVcvEKLw1+TQAV5pY2Ps4ugLbCPLdgWEEb1
FhkCLV7aYvRwFWbKI3AtXBn08vMkoZUnxTtcC7q4QkAzojUn9NZJ3RlB2mpKu+k7gYkPxyO36bPT
i36fF5NddXTK3xTm6OQ0uBGqPOuIum1jO8eVLHMXVSFine8ZDWZWxylVTR2bZfTbNSc0qoZRrc2G
wDO/2DozJheZQDzRZkJ3gMl9mGgEQbX4sDppi+TC2FF+b2Pf3ZazGz4t78pn3tnGI4Z1XU5s1PIt
GlPzjLld8E2oKP1gPQhoFV0HBKDlqKPVlhAXXnCRohDLhUuXbWr7FMP9xCa+7rkL4fKwznltsiR6
LGDdlVVDD0tp48RI4CMOqH6nosGgHeZ5d0qwgH7yoAE11LPAhFU+0wHfVpuwB4cT/tEt5fISFKFl
yK2zSFrqFg/3zi4toCXiSGHaxkuTyR06Y3a2Gi0juM45vr50gJpnaEcCsy/jJThzTVvSo1K141TP
abo+yc6pE0OnLLZBMqafC3FDUxN4+LaHvHRqqxMP3yWN2i1FvwAL/ypnurwPeLnaI3ya+DOQsjXb
9S4JrtTQ5W9B33gEcmWiP4VUjGKz5Ml0J4qiS3eGwmKhXVXTbDB4LGCZ3oW23cHnyiPFL0ZFsVvN
2l0Z4rIfXV74+1z1a470C6fjSuMVmCqVkw43cbx2j4Eq+FOAuAh46sBGuGKQOsH2eJITnHU7Ubyt
kVfXssF+rJZOsnKLCemQ7aSO5NEl3pN6NMFSbgWMjAvEq3vSQDyKrJyzQUbfbCIAJSA7og7Bu8tc
9t2tbNYVR2DEEy6hnOytWZytfBT0fhcFcbZWcSx9v/NFi3jEhRfhZrZZ9mgjZ9bNCFWSqfyk7bVZ
pfT4Qkzf1mNMWFq3bWDaKsWmj+p5XDGhnWFLHG4KNekTCTn7FFNWnPMI+fRqjTG3azKyu6Hvg7cY
IMPPNW+QD698Z4EuRrLbYOFAYRR2BpaIIqX9DwHhbFLpYe04pMBgw2LetCwPjZRgn0zwjP4YZyF/
jlhay8ajKHeHaOG9qzzPSzz35J7iyZojy4K4qxrjm8dUmfwdBbwSu8TK+Rpcg+gn9bKHCg65T9ti
WYb3WWFTIzTQJN9LOYz+YNFRj1U7t90b7xRc9WEeSPbMA1LYCNjTy+MkhP1IaNq01bgG/juYUT7c
lXjfV1kzlBSvTmLV5mBT73IJ28It9Ro/M4IMz1UFEn3bfSyFu+MNDe4wlQ3eF9isXJ/77bd5oA53
hEyiJxiySotBqrCYZOQrT3ZeeGC/MPzCFCRdFWaNHcw3jglsHz9QTE2Ps7dYbHnRu4dQNOkH5wlu
BD/PGhu0i9Q7y92Co7GhuEkQWRDjaobNOY5lw/vahTaLavTH9EmtYdmHp7UXuIf3Ezwi75IQOeXb
YTFJvxl9NzZ125TtrU7N9AkzBnrh/WQ+uG5pV9seXxzWGxZvhYCa6REXW/695AnSKrWJ/BNzSfM6
dvmodwluIhg+sQzezl7nb2XXdm7H2lG7KrHpKDCXD9xb1IpkreHDlm+xr1Yw0PXQXbakYQymrnM0
Vcswa7wdMpsCPUfbfmvXAudNOcHmGDPhFOGvocLJV8c8tU8d92SuR4rftMpW2vJd1nmPr1SvTB1n
vqisCv3Yr5sFxWy8W3M28Koga+qqtY3wqaVwMWTZ+SiR7WbG7IkWa7Yc8sDahzgAdXDLAj6ENQWf
bwWVf2CqojNlSZUo494Qto2n0AUfBhjOSUSepM6XAw7dtHg2hhZYBoxDMGh7hwdIwZFtqkU4OdUp
6hG4pajSfvPtSj4N5sJ6EzA40+K1mNLXZTMXH93cx89KeXJK3dK8AXVDBJlh64eHKP0j4BHTNTAX
N1RgvNNoj3u/uVKwgrY1jJghwtcL59c0FSiB4tiKZUdbJ5CZKvImhFhgbB9bTGjDjdNwekElMMMA
DXbvwXc7dfH3cYoGuzGtbgxevC9w6HTpcwhWsavM1CGLIm/djHVoGAWBsms9r8AKi2ixgbP+2OBp
ZzeJj7hsU1KVHh6fu9bBAe+1RP8lkJqBu3kTgnH7ILKElZD1M45/xKOsreHTwof91Dv2Yy5CDXbr
WgTrLrBSvqDshKIJDUK37s3UYsdEK8Z2l4QOgh68W3NsO3U+D+1g+bL1SToGWM2F/mhcFtodZozd
WuNasl3FEagBKY2QQXN0QJeRHIIUugDVGY5RAmDCdBnSW0ODh+4Qt3mCgl1IAXLf3HBbiwDR2/fF
OETBNp2nnrxAasseSes1HJERB47o5WHUObvA/CZYn4pAqxzJwsG6Xoy9Wrsj6TuwTlthUV3UAtGU
3Sno8iFA4Mkw8b134dLe8YS7I2uCZdqwJAzCo0OtHR8ziST7z5SjyHRVpAMkT0qggt3WDtIi6sBO
zbKfbSHAN8QAsKTbIBQhzDvc6MQxbaFSeWXrOlJ/wBBJjWOVJhS5uSD7SHOpowWFH46T1D50qG/s
yTu+pHfJhHsyrASoPXqLn43k+QVa2PLbKjtQ2+bMIfpoxhGR3icoeWg9Y/7YPAwj0/JbMcOVv0Hz
jVSKZwKJMtzgiCjCl6b3pgmxT2wncHlmaBnwN7PiwqTKqQrhchOUzgz8JHhoy4kDc+ubqM7jFm6K
KNIkzGJxGSDugeC63GuJc/oRFrLGIRpN8vxIhEEyYzNMFDZGShD3LYradb1NORDA8YJ1fgT9bwYn
X5CK9YS7HwWlva2QhTD3O5UEEtYnM3Jjnkhs4DGgQGWWW6KZPcehjRkNj2iGk3LnLDPibRox/4Z1
yoy2JapJCkV8nS1MP8HoVC5bBke37LFgCeJqweFy6UZ1NPUPwpVjqirPXIDTAJZ0L8ZG2Fou41G7
S+iqUenBThkNmZlwpCWjhxMSDk0lLsbRIm6lKpGdjhB1VBfmegzhynRuIjJ41btBuvU0UWAIP8uw
XLpt4pskfs/7XhdXQ44Ir/ux6LJkP2nRnatGo9wTtBTkfP3Psluel2hy/VQRYqm+kWuPcUSlgmbQ
dY/8K7R8pRimT7j4tSjVJoz6gUhk/HpowBNE9kbSXQxOuPUiboIsxp0VGblseKD6bic4b5vL0nBh
IGyB0v02Cj1Ey1Oe2leCRM7lJtEYClSJ1qH9hJAj67dF5tyzb2Ic0QWZU7VJCy3NObq8vMcALOq3
ySLyATHMoB9v4d8/93sL+XjMqnQi6Cigb9fhbvXaw746Er6Af5OmakRJp1ZHftKBRPTaG0Qo79yy
JnApdGKue1T1y85OrWD3MpYk2SCK0AcnAO6QWIQygelRGaRnZ2DVuPhxwpfY72YUklCu06YPv0dl
l+YHoticTJAmTWTYrwoeSneLKSJItTMzyau2Kai4WhUFe2gJ49ZtpwBuLw+YU3j1aoMka0+ZG5vp
25wOfZNXLUf/VnVc6WhfgqQmLphtcc6JZIa98jTr8SfNvHmJyLoOFQ20JRf5kjFZhSzOmoNjM7sv
S/6H9S0GkzUM1ObuxAKFRFQxMqjYLDDvI8bN8I0upUUbBSQNhmCmx1CqimKPnhVurB5HTj/TfGNz
VEf4EzziBaKQsFu7hQnc9GWTo8jIYsQw1oNf3He/tH1524JjSL+LNephkYDOsjjBR65on30LUOMk
mnDpL3li4uza4Rdfr4M0nucrmPVm6D7LDtk0W9S0KXyhODiihzH0WP9mHtP8lsuMICrKNz4hqO1W
Jp8yy4PxbW2U/yH8nGX9oaf4nHvCpoXWoNtFcisjGR5JoVccXKiBiuWb5cmgfi4sTFqG+L7SRLd5
2MmnyGG5bL0N6W06whV/J2xPt3ZsoNvAC2t+MmypctsMTZHseI9QUYSKT1Zs8OjFqUOa83QqdYj2
vYNNzZF6uMRVrc/sZZ7pDFvB9EW/VRmHby1oKPHPaY5A6wLAgJvBtKP6yBwr0IgZ4m8bAiYddk+3
zNWQtxSmswb2ZDv8PLDs4oBlL2hxh3W/Wt99gys+X7dyKVJZF0oZWqXZlF4ucFdLtoMbYrM3Z71T
hQaks3sTYPOAEENivtWuJT9hyrl3SzyMe5uP7nKwUdFVY8ntG+5mOVdrNFOzXYCkBJVvm/ZEeqHF
xooSHgYiHtU2Ui78nhjRx4ehOe9zHSqNmq0hpdhh+rpsBCRbj5hTAEVA2UDvJ7jU9TXP5ljXjVrc
Rz5H+acnrO/qwPn1fpzkAowtjNQV0QnBgl3j7HnSjc3QLoP8p7yM1noSsXhXFDDtTgnniz16yn68
1kE45qwSoQ8ZLErF8kmIAbsW1QnNmzrIs/Y9W2V2GZd0XusSyQ/hNgsb9wCEREVbBADphw4hrulG
xqvw9RyN9mkNkg4U3xlU4s0MAt2rhh8pq/M51chsFa1RVZSM4U8FN9506yPMLOplDqcVgfURYNdA
N+MPfHEdqZYlGFwNqRl7K7IO7raYGc2ugui+eYmEjMeaxBMuT4Sy9m+DQU7sbnTBQqs4d8Hr3K9N
wOGvDS/iw5TZONou8JDndYMm0dbG9FFUOe8ivGJvUiDY/TB+J0kzSGSUUb4trZc/TCwMetjBvkTI
g0WqEvp1/MIJEtewxXnyDTq+ua0KeAAhB6yH8QlqwVw8hkJT2EtOyI+p48X95D0AnnpB3O+4h7lk
+qkT1vO6w9q5SagHgzFHZQz0spjaFj5wvT0tMG37DLLG+mouiX2MZhDLfLskqC8U4L5DZ8NyrTMr
x+gYdzPvN+XMhs9+asmAZlWLF1jrEASV9Sj6N0ETrj3u4nQZtohydK+0aCO4tyBzWIItBJYzXFoq
28XktCY6GStPWSMqlkTAznCwTGiAZTm8+jjSQ53SYMTwBH4l6M+SyaEplTJfN3oOcNhGHlVthX1c
xLAYnzOAmXqZdQ0BlMhrsS7001uF89zRFE6eLW8CtEJZkdyiGEI12xXUrxWKQ/NDCY9PTgfJJHxY
cG+DFAfrbXAWI9ZetOkcFFUuRZPDM5eKn4G0MexJiyZ78W0JwyoqrcJmb+0cbOwQASBWyml+7RwV
7ZbiSJuvRNF1OH1k0c3I8xpj1F3tOF6iVlS85tIVUd2EZn1OE4VJLFm0dbXAoYcmc7LKbhgkZMUZ
XSI/mKUzr0EikPGhzDBLPaVaQ9om2GDel9V4YI1ujEQ9pRNHVTElZqpaDNdmyGFmv9YcSAsQmSzt
HsYQJvyI7OBFu415Kd6wGLsF3sGqiTbIsaD7hCNd4MKpfAq2BYD+HgcHagjwUyMWb8gwSrafy2Fc
t5QWVO+sSQXanZD02YZNfjSwPFU9xxVHYFZa9CUgC+v1wFHBDtF1icSzsFJs0mkFqXvnNxajtH4b
BFpMG1JOeVINbcpho0n7tLywQ5D9sGIK0LkjUxrss4Kx+3mK/UMp5REwlBo3+PHgNCpBDWSipYZZ
eWqzJd7AVEzq7RiXbtnEdtB0E6vU0U3Rrnm4ddkifkqY+Yva+zXhyOErM5YjRl06/6Bpa2ztQPMD
bGQSck0LdDA1KI/hD9iRIjFzRLl4GmXozT5ZJ0SEEnRf0WZKYnc/WZJ8w/bQU60xJb5s9RBlyMzr
7DVkrcAxAtk6DLjgsj5kSJvYRLPA9gHq9a2JBzjPIe4wfEUgHFzRymEBJMQTUK5qUzZdtxeRx7/2
TU8wE1kbIOHRQDJfaY6UVthLU0C7QEuCB91IwXC5D+FHREVeVAGQGX6xzlPn9+Ksh61i1483vgcK
cIWhb2jRMdgFdgexK0/NCo32Sc4oyGs0v2F/GKdMMtjTDzirWGGKb8VYBrj+UE+JzQo24sTuMdjg
8laj27gWBNX/hqQBkCK6DB9jQFJWSyRS/CyVWh8zTKnWyvYmiYCtie5StC4Cp8ynZ6l9xl+A6EHY
3FrdHwgtMoELDS8ZmNJibry1a1LhzEeBFHrenvTUqRJxQznK3syTI07O9UVlUM5VKxshlUaNN7s9
INXgMPnkj+ghhFFt82DW/N/cv3/kf/MfHc9+8T+7cT80iE8//gvWaOa/drb/fJ9gR/bVN+cX07T/
T1zSzoqH/7dN2u27fmf2ffnFIO38T/7HDCf9F9IzIfM6e9PCGyzCaPO/zXDyGL42ITQ0mGfiP7Cj
+V8znCAq/4W0YCCJ5wzzP/7n/7rhBDH5F5IVkrNOFXQajFyLf+KGcx42/98ZIObDoN+CTAZ+EEzS
zvSdXyedSzsU8Zyzdpuw7qGPYlvliUwAozHyj2aq//NJZ2IxRsYQIHxhcaWuzSO0P7ChIstyPdow
u53XNkW4iBl+M1D9u4eCr1wMxiM8v5OvHi4gxEIpOOGhQh7doiIUdRBl9/De/I3Nw69z6X8/UgLz
e3ikng0YvpIPISRWZmjLBkmuselqYNQZ5qU8OiGHHUPNhrXPf1pct//+Xv7s7PHrpPi/PxBqoAT9
PCyUvuosHaogTPNxCWe97m7KoXhr5kZfBRDj7VoOXWjGze+IahEG7V8XCQgYMGXChBiiHPj8fVkk
VMJVqzQJ3wLfILcg5HZwpVvoVrQIt4UvWvHg/DhfL+1CtslkxoNAqX/0o8OtQmy2yTD0hcqglc9l
BOfvhun56EiY364od+oUWZ2XfLH6ogyD8QBEhzw0bl0RoYbpPoYPHa1XWYqoAp6PG8l1xTHHjf/a
xRnQFlzzXd0qpHjWukV+ROg0lZjB+OiFrg73E6wXXl1I5Z4nASh9ZkZqD+q24oOGNH1L8dXBUHuF
GbrUrYcZpZ0WIIdyeidD98lb19SwNLt2hjQncMBQDI1tGW0QddXgfWBe5wVAdiUTfyq07g4FNEy4
+kXwHKW8uM4I+KERfPF2eW4VrmI0Yk89ycxewGfypp1R73VjLi5SXU6HLJTv4aDiA2bxPXAUZ9hT
mA/Ru7Zt9DBODFPx0KOEquSyfIQFej14uBeYZWWz3QcpxSgHxqgO6DTUL0C0R7xgmKXam6wJ1VTl
GNl8nzCrg2IvV5e8yzCDM+ekj1YG+sV1pr2P0m5+JHyMLgrM+jYxvCJMpfv4e74mQd0IiB3gXS+S
zUpFcOljWI8gLier9FzYD5YvQUU5jR7PaGqAyCiaiXqZZHOZDxqiNdnRCw14bxuvim2oLs2Rw7Xu
puk0u8UFRy8iMgH/jPCHByvDAIWk7GBfPyzZrsUMJK9o4WktutgdR2emh0VmCuoIkF2jynBJjlOT
8VcWQalUrQUd6tV1eQ3Nqd8la5gcS5L07zEzGKEMUxN/OBpZi1rc2MNMC9Av+aTzClBmcYiEAGqt
MNQC+MqiTSoHtw8HcSMMWU0NldHnhCPgKH1pVRXmMwq0JNHR/RTCKdSGoTk1lOUXeYiXu2ZpshNm
RYEctjOHHFzNBgM5BEM33aReVO7YRY7khUrEjm9tGXCySaxbN53r+8pJsW6Sxc0HgFjZ04Sh8m08
5mrLGeZ6GOPS52Ja0ejETf4SpAAoCsnbpyx0UFgo1b0tQUG2aiDjHtD5jynq+93UC/ISDchuzvJp
eRSlZPe9y/LL3KXlN4pR3VyxvNgbFrIjjLb7qxC7D80cjcJvycqRvJ6M9DqKRIFpJhiPD5xm4aYd
ZvopYKJ647O+qdeFtKdS+PYuyIx5KZKRTHfpNKpuC8p9bzC5SEeOyXIpmwNk1wjInXs3hYgYL9cJ
zGKu6XCvMdJTe+ZipQ6Fz728c2Hc8I2yYNh99mU3d7vEOUv3/aqKfg+8QLAK/NABttyhQf5Pgury
W9uCYY3xbRd+GldasDVCYHBbJqJwrFUxtOwKVwre98p8W4DuMqVvK1gK08bHKyE7ePDbaRNQtFHH
HEN2gyl1cRsiep40IODuuzhlQO8A2c6btVyC5tBn+GXfC7LYR+GGtN1k5dqSLQTM6VVRrMDVuiWV
8xGoBR2Ofbm4516GqdvDXN6/S5ToeaVSgzhqFRv/ATVmsO7PNeUTRDQlObYAjH7K0SwP0SJ58ti0
dMrqXmJuVRPADPxCB0ELxIHI0Z94kyCAARVBd68ZQ8Us6DdBW70PR4BMIPYHNTXTZRbqcrMAbMZ4
j9ANgFu6Q//Hal0SxPUN85EVfKcwwqqjfqFPiRPa1ghf+4lU1HMAOO+qRZVjV2M5efzFsSBVGgzT
nmXJUfcFrVuAI6fA5jgv8D4uAhf8aDLiLlUajLfTKKI67GzW1EMG+CeYlwqL/6HF8hqA+88sArEf
n7cHgQBrj5ePxpobnecH2ssCcwuwGHZSmf3IEBZGvELshu0riAKimzhdnuz5Ha18jxtoWyhMvaf5
lPPgQo7kBAHQ0zyrl2xQMNiky0emovcEsAmm8/tIu8soH78VIXffcA9h1pcfQiRQXuT6DGUqYSsL
kkpF4xl9BrMXQEn2QJmCyuXrU7tg21SUsQ2MIt47oS+Htr3CLbmHl+hPM0T7IUlv0nTcQEX/MKju
rkc+Nni+6X7Ok70gwM8szoZKcmo2IBheEIdEiLY36bXr6U+ezo9CTzckwiIp+7sxttcjwVxm4CXY
QECAQK0ARwGz3x0z5q4YsY7ceiChOmE+jpBu5aA/4R8eiaSw7wZU9MOOYIKorITFVPc0jONUdRmo
CG3XoBEHvEBpAnylv8wy/ypyckCkIQaovk6gFcZodduhmwJL6107/MZrdMnbBZnE+qg5oK1giVBv
jiv+htoZPW9JQ24mqB+rLMyv2RDj3k/sFYhz8UNK9PYsI1XOP8o/zFYz0INUQQ9Sw9eDxvIACepu
GcsE3IXllWbBWAMyPs7ztE2BWWCmiTVMhyCuZ1cOm3kI0r31yLxiHhji0oNLE80aQ6FCYaSRLZA4
AIsuOowLSbwfFEfkyaJvA96o56hwRT0mqb6xgtwmLrVjRX0yXHYrei+04h0GP5iqYYCzaRTHjKTt
HkWG0jBs+6tcB2wPI+KdXcVFuML4w/D3bmg/EQ2r7nnKtguBxUcaxwC9GXZUUjGRC8ACxWlRiOdD
WlVfF3NQHvABePgGMDddNqNOwh2ZAr0LfPG80OVHimFkrbIcvuNAe3Gc2q5GtKmr8ikidzFpxmsR
QszYgXgNpENfj4C3Kl8G9i6cxvKiHLIXEyD6EuKeU0kausu78ALD7nDPxmm6d9rS3TCoeScDegCg
Or8jnY9fKbKSo13mWyqQZRRiCg1Ac71qg+xCFQgXEfN6oZmBhRMJ3sDoCA+QzbhKFtEVRrZ3PVIH
DzpmILmnTfPahkUNZP6646V54eiQ6ll3YWVNvF8osl2kgbjZipepzM1Oe/TWOT4RRAlT+8LfgRH1
NEQzTJXSUznDdLyMMSsDz2g/znF8HZHgaiYlrFjyCeD4xB/8El5HibtI5HhXJgvowObSRdr7qs+1
35TQnO6RkXkF/tu6LUL51il2ylN9QFrizaCQerrY+DLN/P9h77x2JGfONH0rewHDH/TmlEyfWVne
dJ0EqtrQ22DQXf08zJF2pF0IWB0uMEcSoK5WZyUZ8X2vfWlm40+eks9ktU9tIt6Kwn2yHIsK4e6C
wuaB0iXKeRe1NeZFB8VXVpTO009XR9A0wyLn/jHouwMMGHyQfdF4XUNUM7ta5neUn1+LLMd+56fX
ejC+LTCkRaX7oc/8MJ05ggzN/zTs9on46zLCJ0LPYrHFhLszcwoOZYHr0is3RrJoF9xML/2if1eE
mJE5McDDTemmLmqNR3ZMTtKaUTjwwWOfHI8ZNyNKvwq1zqhyUBO3415aLu1kXJaMd11SdQblTo4Z
lJ/15LX91eB/DH1bgS/nGqIsoO6waZDR9I1CE9CYr5pEkFnTq6x3ixeW+jATYWybkdaZv3SfLzFH
QQKRNkVGrv1EP6TvnFi5p4y8Ew5F+VrU9nNFsFCEgz8LzbEqQ7ihIAk7q0sfna4FAEZ3DgRkLmDd
ALbKH35CrIqoGhpQolE7paO2XXi1eVSCD1lUnxPJVp7MludlwmNC9yfkssflJPul3TVjYOzoBXl3
+mHmrxx/QOrdlQX3jediFjca9HuaKY2Dvch608Nr/zIH79vsi/0stfPc1V+i8hEmmOKeY2pru/x6
i7jod42LJLN1jYWCcTemTBxdRhsPzx1xz9Rru0c+Px/Fra6Q0r+LiZYyHRR9cKc50ltyV1Ip0HTS
6XOeApv5LQvIxSglYYhmIc9ok+xd3U/acSkQ7mIMqquDm+XVvkbiBbutNxkzawxm1VoqtOr5d7mo
htwawM/KUgg0q6bamkXb7oEInQocMkMZJfXpbQHdPclYc37GQYyyJOiuUmZz1M9d+byo0qKUXcPQ
nAjzUuY9i4jeu+pNrzwjykvmY72U43fVmWgOzDIxtqVV+88p/kaCttn51neRpy6OoUoCt/4NJ75c
tCZ13gayBv54cTLsezhOdIRlRqJECr7oJ3kfbH0JCRAPRfKUkBT8levFdOhs626x6GsfdT+/FrOZ
/s7U4vUbK5AoDd1Ai5StOVwPjNURItccDrENjniXITYTqc9HlHAIprPJ9PdLVbE0xUDalwTO7tTr
4Nf22LYbXOrLA+70YeeOznSlXLR/7nvp3FteXt51efCjXqwqSnvd/i0KwxChSHvWGzd2UZfyjNZB
X1+odqftvK/zS0N1w3OHH3GLKNS59pVGswi48060XbtpiNeKhO4M9xX1yW8zykABDapYoqj2vXPH
wTvTqyvRNPhSPDarJTs3ai2yRMrrNLTqPZ0T81yhQX4EHGiyEAYnvzOXMn3Bgs/4K3R9bKPcEfmO
J9b7aaND3jZcoO8TT+EfdAHddiAt7nsKrOKiw+ZEyp2bc1J2aU5yecZsEWSJTHiuR5xTDu/+KR/H
eG/Gg3dobdEDrvbFtkj130oSDRbrATWRIvFfsmmyKLEw2udxMbXNLEfGs9I4JgjAwnzwfw2dIbYx
B8lJLgFf9GR2m0Rv6vnsxIt66pxyRTW8bGr3mEDaajOt39QptWMkwLxgCVOT+VCgSZrnC+HJJFD8
qeRs+TU6Ax6HBy8x51nd6XabGuOmdZcchXDZ63qBfs2l1W/bztgHowLiu9xOBZFVIF6acSc7R9gP
bu4b79RfzLQjIrywkRrWyAfs+QI5xuFajvKIHBOuyCQMeN+brf9ezY7FspXGMEojqjzPrbfEFJoM
okgKK4E2yjCK9tIQwb91U19ufGghhH6t2jp+MUOrlgLHoevs8FqMh0HpjCfLgAB3biP+jg1xjdUu
LysPCIZ6YbKy+g04IU4fIpHgHsRDS60qlFVAV98cTHt6ocUSZZnZhaPH15U3w56POp2QvjV7Vv7n
eZjG9Qv2jwL1RTj0FDT1Y3yHsPOH7S+/3XRC6aU5RThYMDODlljkpIm93S1Pfs6Sg3PnFK/KvKCO
h8sUQ28Xi0GRK4D/dmiUOqG86O6a3h/3iLmKM8Kk4gTlZDBhWtaHCNyfE+/zPtYdc0OHb7VDQqy2
KUz5tq7sF2EyBKOx2NGiHbBRmDGkwBQkkdcL99yblR85jjbcdaXX7Ijd6Y597bhozAWET4XS46rK
rTv6xm7qa23jNXNOK8DyHXQJT56Npa30LXc3G2hQw9lUZYQG6dGx7XPnzO4WUvjCvwcibg7MTcdz
1ML11PWm8fXjktbehVd54sKEE9Fyg188StH7rmmIDKyDY+Lq/S62p+DUBqMxh4BY2btE3WOFsonH
o+qK76aWdJmTj7J1fWPYSj+v99Pc2ltbxkjXdQtLwii/0nmpdolf1fA3voZ3Ik6PyeK3922tnlBn
uhsUTm8DZQShh71627Xz59S3dtjog6BBtw4OvO/eIZ5o0DXbgNt60Hd1CQwxVIb1MZdVuxMDVB79
xiIcfesK1DlfW5DaDVtliT4OaZmTQ+1ZMic1rHCceUd4fFgzcSBo48GM9VyEHQx96MWaOLOofSGG
+dO51Rnurw9HpGfXbJr9uzQQ93DhrBOdOfxAc5cdgzmZirAerD+GbYo2bA1VvToDpyDK7cem19ML
AQocasuq3dKz5EB9lP7D4GA+QhPRZle13h1HfBY5dBcfWGOKLRcBiYk+zrgpS2k17DznqEtHbSnr
nD4W4NWtdP35Ag5e3mfTOLPoZNW3JsT4SKYVnR+ImLMf5M7l28Y3xFHw4beymZZta/aowoHwxVGV
SXky9dnbwb3pT0HjZHDk1M9Hcanpr36ruCw1y92mZaWe0WtbZ3bxZlt3Xvse456IDK1t7xA9BUdN
BAY61CUD2MxW6aNJ+S31x6Uvrpo7GZFs27dZ5ctxFrkVDRada47VNWhHTeixsfgiVIJ7uCbzQZXt
22JbVyw6+j3ELWInL2Aq81o0+jDiY5HiXgm8N2RexSZdzHg/BR3F9oFbhItWlIAQ9WuOJQXdllGL
OqEDNatthkXyEEZhmzQNwhgbDl4DB1mS7BZ7Syc5si002uRiDYygCa9H6Aw8KTaDsjQ+S7uuD1Zv
ADrjNQl5nx7caZBh4pN4o3Lw+sxI8ijwG/dhaIvyanfWtWuqgtp7b9Y3Qaq7R61OX/vCeDV8mGAs
bizytcP8tyqKBV3CzcQj4XeBjgIRoWrvvrWaJcPKpl+zXHYLW+KYV8cAHZI9NT+8zD9kwnqwZv+z
nIZvRimHETcb9u3o9/eJPf2ym8XeZbYsaVb0WDuk/E7icdPnzXxsU3QvTav3R6MbnQfeue5uqfP+
0nHFH8rMkJsGzvuQtPG0dRsr39G2qunYXOr8NI/pnZPO71Y7f2lZq9jYxvm5ohT1yR4BONo+jueo
6Ep3a/bmfYPVE1kcAtiwHI0RHcF4VthldpVTBe9CztO7YzWr5tDX7mrF8Fykdug1GINi302jAvmi
O/i4pd1zbVDcW5Qk/+UON1wXY/xBsVa5c7sxxbhvhulEug+xZtMGQPcyYxv+bGfu0TzRN+xTh8FT
zyN8Zj/5mzJfntymaGDdvZ2TAYWken3nL0QaD261sZysj6ouTR9HGk0BwDcdPwQVPdE83B7HKj16
k3P10uADddU5G52osc39EmenuLUP/lK+TDb9V0VaRnqqDooSUxmkj1JTLwP5nV2loq72D2CqOyph
tgo4JChR5Mp0UyTubhTG7x6CQBoephT5UGFc+TRNC7GHsSkMLtulwWHXats67raynpf3zCsPy1BB
4ThRMczbhkGdqIVz1/L2VsHZ8oxdKQaKkAef+vIp4sl48ANrFzjlG5atTZJ2P+Z4DCVozLiuNkt8
WgUzJabj3NB3sNT9j6F0d+R/PrutvAn5Q4yqwWkO3FfRqIhI521hK56iZRPk7W7OGwbaRIQeyL9r
cr95XjQCv4dx+au0mvY6lYE8jMi2uTVOozk2H6NlnQj62yfDeLQTbnVC949xbG2S2g5NO2dEqIZL
X1d7FlOeVWFdqn48AhhEUyLRf+q7PK5/NFlHclMWcX9syqp5gA398DSOQT/m0tbdS+lUT5UEQAr0
HmgFWS72rh0aDFgBgy9DRZnnXiZP7hN3QCNSPFhWY0VxhoQogTfq/Z0W5NWFX+Vd4IgXNMxMGT+t
0bzIlALrNH+wR/vcZirfyEK+uKJ4mP0EdHniLwF9ZtkJzGGn4vgSB4RTdWn5LPT2rphBv7jRrd7c
LG05bCZXJ0xmtB7jRLXREnzOpRYVvHwxlwf4qHYgIHZrWQQeue6ElgK1q99wXvh3iMnPJN/Rt8q7
rNXHSrD2K96xYIL4C5tRdSG3/GNTxBdryD5HqR7muKIQwuxPZoY2hhi6J4D1mTGg2NRC9VvXce+U
stGNaSuAicWC7JTp0crJFBAOtqClzx648B8Lt7/rGCkXPQdAMIHW+PT5QJisE/TnoUqe2rTB/+EN
54ZyWLRe6ExHfZ8mwa6xCdkvVRXJMagiYKeHyikvtlUWkRuPT2hTnhP0xF5mYiDSh6iy5LhVVkcs
XcBpilSqCpPaUrs+1Q9pgvqE1A7kMIJ0ZhurhfBBJNSPGuMHyY8DqSfTssklzgiTfPO46H7po+J2
UX+mZDoizT/adUCdffpjSLxHGKNX06lWAZL6LKzhvOR+cISLeLE5tRq4QTjOuz5Ivmcai5Mh2InM
fZiD7BD7guMSssdI8Zh2Ith5Rvc0OoAKJqlgEXrhc2sbRycv9yJwXkn4uCdMQoa1tsShjO1nlVbE
DiCcsePibhzK31mNyqM1982k3Qdu8hXIQaPYNz3i6XfDdZWr+ejjmi2j0xuto+8tkrMIpqfcbZ8Q
tOkIHuWpauSV+++zTgM7IgrotYiTaV+aPfOTh3UFVjBCnn3vdfmlM1WORmd5h8HG+jWdy0Ddk6K2
sFcI/eIvevq85i9EGn7F64La+Dj6dcykgSn/eUnLlzwjVDgRwCS5rmHFntm0joktqOIKkiA09Hy+
jIY+hEWwXBu0Twdf8l7wfhRHOberAcv2rwVnyKFvPeN1XnlBfRUTVwY+xhCZYnAsJpsOWFUB+Pgd
1vKRcfZDy+Zs4aELCLbSLePOdJweUZlEzV63WrI1iP5gBML4CJEMidwW+SHvi+S5XET2nVtm9lDM
LahPHsxtSLuKjuQ0NZ8G8uceCAzV+TBpEB9Kkeu/hyEAidGIK+MgEmkWxWIhwkFPvrEbie4gSDdB
0JXF6oc2tshq7bEeH4xWNWM0BYSgbHuT1Cj+7m+11lzjJe4eW9jDQ52b3rOVBsu7qzn+fYNk7kqX
sVFH4EYdjdnxspGDrSM8LKYHoEPrh9AS/XMEST4QSxlMoVOIZue2uiDPwmoKBHNBC8vT07Xt0Xbd
8s1sZ8abrWgwBBomd1iFV+UraD0LxGJRG3fqJ7I3Got5fOb0yfrp7KjJ2kEnmAx2InhyRFHAMUv2
xoLhgnhyzbR2BigJB/sw3tmDmd75s+PyHVXm+FZUYooEm/tpcEb/KykD7mcTFDTOlR36vho2o11M
rzpWlHC04t80o8hNPc8IwMnvkxHhQ81BmpU6+YqdaEzlrwwfndc7/X0KerDFldS+qNLWFRpHzBzB
lNfHeVH5c+cArGIrBJQBV90snYHNonYqqk+bZ5zTAb+JIoaUBEB1vOW7ghscwyQIxuOkyWLf4GIK
e33xdh7el3NbdxUvEEdbG+sbG3VfDea+m4DdngJ9yc+YJPcIEx6hhqynpFyYg9uOP66j6tlMflVt
B6Zt7NbTciysHJxM9pXcMMMOWycuANTTGf0+EOqGzOt+M1iADcj8/DtE49p1rpPaDb1hwqJLCB/I
RT0U9yRgQ5khm0UmOY3cHaNYb5NVXD02sbqm0rIifH/ZWSR29qjX3mfbme0O/EfiwnOLPbNTEGme
g2lJr7nY1yzbqz54dcoTICGb8sDJT8rJg+egzwN8TqqWvxZD6NjzVVfuWm9U936jl6xrbkXPH+GO
ewILFoZ+xjdWfIJwFlt2PWNBBpneJTEHDSFe9p3o6NrGP97jNmpwKtbt4gJ0JE0+7Mppyg4KArTb
BHGG49o3O/vFaGKz2TgTbkEYQxCAPl6C+7JUWhk2szYzMfbzFYcSrJYR9x+GNMoDvrZkE9CFC6LT
O3c43mr+Ts29NkJ6G6o1QCmduSRNPavN8D8WEkSdRtE2PWBfTniWyYmh6D4WrBJ1IYyPwM3c5IMq
bpxgdIbUbMHupFvH/+gTo8VVVGbbeEBgBb3hxwbcWN/qV7f1ZL//j7zMM+laABVNFsBnJSn/X9HM
Mz5FWTMnb7Gw2IlvWqF/S6H3/9hQ9/+xOo9Mi3+tzntWpHRRZ/rP6jx+5O/qPOuvgLgN1FT0++oE
pSB8+ps6z/H/Io2DKEzLNclyumme/tZf6v6lG0Sf8acdh447Z1WyyfpWX2r8RfMxfx5lnu54Jokb
/0Z5qeWtwR//Lc5z3DXu0CVWynMI1dJJHP1ncR4ERecSe+8DlKOoChsT/Grnm3ir2Axc+He0Rs29
W+uIXEo1je+lW3GA4740Q5nj8j9gOIjfElLsk1Cmkvs9t4uck30y1tg29B3IRfC9bzOnT3fZgB0G
LqfQdlXXAliXzph9ojZo0UYVnrL2Pm6HIbQ9RMEbMTrleSZ6/suecLSGTjDTxIz/AxgkN+EnNlII
lL4WGsMB/6pITBIVVXMfzL5eo+uPaxvfy9TtK4VAlTpsGYOBmEvfbnrXY1pZNIKGosLv7G9MrVMP
W7skxk65SM2PsfSQFw0YHduor6olf7RFugRYbHmttz5dxoRw1VnAwmCByoaExHo/Rx8Xf6WN47LC
JyUUUjIFj3Y8iT82Ap9X4YzytbNqPg46bOu9U3HyZE4mnFXbA+8py8StOxBLm2y1XFT3WeVjeMdG
2JVrGEBSRObE+X1sYm/66oIse6+ReH6macULP2TJ5EZa4DbtGpCcqk3DAkG8nLXAn5P0ekeWg4lM
MBZPozl573Ws6AlP4Ote4LcBxnSZqpcKMUu34TD1gcziDqy+94OPtNCHx6I32/XsHMp90wBkH1CB
xLt4yhpiGmpTnbqBjRZOGzx/I3BHEm2BZrW9s33aJ6LU6tAHyCC2ceTYVvfsG7IFl6eg9ktkvikv
+HQ1FOQFQSwAQIH9J8vGAQ3OVPkWqhDb9reZxwKxaQlEnGHMsDyEaunsaYelrHq0DFEfBr5MbJAk
rrFcEnNhQCl6mC4QBqW/dRIxPwpgxmzPTEC0Mj5tiEKTJIIAwrrIFMabintRyqHJo8WywXX0onLF
jvdopbA6Q2EGljr6roUsW++cdLXy8U8aWfJVGUpLT3QlT39gguG9kGzHHewHneiPcdE02m5wi+Bx
brseSxRpgRton+5jKvoiPiGN07MjqQ3iuR8UWe8bcN3JfPVt7rdvGdRudp7NZXg2mnEAqbcdmmu8
1IW/N5AiTIeWUoJnvOxgy4p8IQYru8B5khZt0TxpOIxZoUat8ttId9NlPCSOGV8H0cJJE4+EsMiW
hccWZmRWdmHdHu+M2vSwDek6iagy7ktQBTwb+TZo4qV/ECgqaWF3TFZk/BiDtkS2O2ECc+vEziEH
gSB3fZst7b6aM0OdoM5IgtG12gV3KSu2xNRwYNiGHNRd1gV6CqG1rLFVUmfZ1jEbigkQCIJ3ebar
Pxp10j5ngZ5jrcxtpz9qzsTuDA3o4Rbpg18oLGxrQ9CA9oWdPb8HYUNFQsDjpPHLzKwv2Jjhk74o
LmG8cePVMwd41kkkEOlLsOIxZDYQgSK8RQubOBu0TcKExH832+ZHZxkLO4Mv3R+iJoMT3YMzfxVm
IT6InY9/E7NS/ykmV1lhkzmLTRBDM6fbuq9ZXFvMhdgzAy+5OEXTdWffEvkvR7fwt2bZMt6jrUMq
OMVu6V5bOzVotqoWw408bfG/naqwcILFno/RWhZFdox9Sz22gZsvGJiwDEaWk7ZVVKYJbuW6h9mM
NLDuFzDeAuTcts459r1lMwxejpeHsdnZS6LQADrT2INrTTx5DJagIIMHo8rVwVzXfRdt2VXhHCem
vQ1iH9Nq4qFf3dL15Z1GvAXelupiWqI53KKUIxDmZum6z9GCq4GL71otmvVJS7ezM97lrlva5G3E
+mFSDgkHSLUSTN+TaD6Z1IdPVVdYtN2lQ6pRtCw2BDnjldIzh5WExSRpt5NfDmVEJReWqBkbXrtH
GQsd0tWoZkxZ17/B6JZf1azp96jN1zOHKXHezIjnePInxCahiguRky2TShkGszcxlTII0saSSuOP
M4JFkAmBPXODBC557IPZ+cSgDOHgW6fCg6wJ2rwTHJ7lvBvnyWWKHebhhT74GcJfuvYz8odmOOiT
A1rZ67X6TpVr4n4jH+Q7HXsACGEnZhYF6bLMIPsO7+bilkJjP2z9o4luFL5ucfO3ofccFVkLtCGq
Lt+7E2USY8LsyjU4ArM04hw7Vnu89OWHK/h8Rxk4wSE3Zgz9WjKkTiS1VfDbewOYtOEOyYs2D/r7
4Gq8HSVMg4EHzE38RztTOnlLc/MUoxJ0tsIxEvJyBqyHYV2XzQzAtMY4/c8wySFf/dNkuOZB/uth
cq/mr+rr//qBv4+S7l90LxKYbmJPtKig/gejh/GX5ZvkrGGYdVzfcpDP/22U9Cm7d0x8Aqtb4W9T
5v8eJfkBk3xYw6RvgD/079k8btaAf5olde4qj1mHDGiPTE8+6z+mN6I29d28GjDnTUNphClhqoBz
eW03UTe5aESqOFs+h8WwX6mhMAre+yBLsV+twrVx6ofnMZ2mlhUrtz5l4qcPutkJGbZJpb3MMGW/
cKHDXMq4OgFJNE9jQfA+aMGE0KzW2ulsNUalQwUN8VMNn+NF2jq1KYSYF8MWHhUjU+e8TbC4ghye
is3cp0cIW64NkxsWcJ78g4n/eR4RAECI08vxIYERrmmSokaXYO79Tu9jPpGHue2DiVpQFlVZZbs1
J9376mwVP7aNGIYwUVb+O5bJgiqojq01qizv1DYbEedpnZRfnQ5FCLFWxky2rvTtvVZV3rk1hRPj
3SWIcNMUJZdkZ/N/tgVc8TEYjkb8o5exuhv6mMlN+AHE/hCX82NiwM7s3WSUp1L3NbUpy0G77zgy
ip30+ixGL7haCXNPGbRSq8AZNswHIO18L6VzbBbdPMC9es11jBN7we44eT8Mp0fOaHtxo22EzIPk
yClC/Y66HSMEA3CkxOnteGk7mSAx5dSBY8udozU6zwzm4km7HU1YAJmRmqI3nrTb4dWu55h9O9LG
2/EWW97yGnfk7oSunvhH4gA5CjOvRfqdaAKnv3Y7LvkdcnQW6ymKTs5KosZ1+m/jdsxSncGRa+ql
88zCwUHsa8XwQjSTh+DflvMOAAPrKfe2D+7nnNIqX7bjmIo5rFXQ3A23E7/omTlJDvKMP75GCAda
lvV+UK3BXTHc7g19hOcNl9t9Qj4bdwsLhdVE9XrlZMqef1m3awif5J+pXvR7t5uZgcTtyup1wfXV
3K6yPF+RNtPWaPsp19sucUeGMXSMGPuK9T4c1pvRqxDiRfN/XZizvRyK2zWKK+NuuV2tuqyY1Ok4
8PvQXG/f7HYRu1zJ+CGHdGfQjGxvW4ooT07fFwE5c0w4qNDXa728XfHu7bqfNVFcxW0IWNZ5QN1G
A38oSpsLfB0ZmJiwb+quMpeNKZ0zw2KJCqZh0rD1kojm6jaAkFXGMDKlQ6WjosrLZV932fDYscdl
Rw9Z2Ry5t5GGnB3/m+AkBp3uNvQEg1G714mWW0Xn4zoXIXwiUoR15Vdv+LI7oxJPLs1tnLL1adLR
sq9jVo8Bw46ahe8CxLhu/hBRnvzO1+kslfXyRYYFI5upue4PWtp1Njvdbn4UyD61sL6Nevo464gR
M4cRsL2Ng/M6Gfq3IXEkzPIK3b2OjouhPldJzdeY2zMjYpasF+k6cVbLon0huHaszUTi6C/vNpwu
TPNrl4vXHy2Ov2SbyL59JkXXeOQZY7wldXQdddFcZVshs6GN/DlgHJ4sN33zBYKSiAUQ0WXX6ma8
U15SxtuqNpEy9HYTGCelN+N0Hex0YhQePWy5BIeo/uTWAb8OG7kWYT3c5gw2JoR4pBVL574gOc4t
bPFNy75EPlzGISdUWU8bMvjVmcG/zq9OQ/LhFjk1ktEBL/sMwZ/E9r1Rxvq3lhElzdJEBPi+KAhG
ipZUN7KN4/bTdI9/tM4OLfkC+aVGTV3BVzbOA8HWc/9YL1JnY5BVKjZixhv8hLorMRFuz7V+0jCa
i1OnSscV4ZK6hjJDe0AOP4VeWaVaGHTYvbZyVvqrR0pht5mXGTa/sr0RzoKVYKGz1arUFYnfTKa2
o/fF7/yWGxXYiKd2Lt8ror3W9+d9HquGU2KNnEIj4j9InkVGQ5Of35Q47L/xRmnfJe99FnaC7yrM
LTRsG/R6/QsGWCDwwm6rYJe1WLB22i0FS66BWA7a1pMkv+UjzUo0w+4am7UY9EjuxS1NK5t9BBbj
GrIVAz7+dMjAQuKbZ5/NGsaVJK7xLnihf7L2JUs09sGE8/+W4TWucV7eOKpX65bxxesGgkC6Gtlf
ahBJhmom87tNd8sHM9FLvVu31DDk4R7hOUvZT9u27ySD7RovZq5JY2okPC4UtwAyQoZRTGTzgsZ7
CHQ0M+xh2SX1UmZPt7LnA6Ykh4ihEad+Nqn51WwKnr0hLxC4yTYm/ow8cQCiFGe3ieyrg0uu9ZvQ
9BadZqQ4YRj410g1A7R/DR9Yo9aUaFFrugAFgMlrGJtjIJ0Ki1tImxqt7BV7NNFtM7JqsH0Lnpbr
Yo13ywKRX5ag5PNwHpP/hhiPxyytzU9TrQFxNQcKLuhbcFxWBs6nG5Mm56HWhkssXELmNEXeXEXx
2htxMY4KmzWPrveb/gVghJA69kkkP4UpEYrOEzl2Hun0x4Fgll8+5WkPQasQnI6wF9WmcySx403i
FI/zf+XjcduuaXlV2Yg3lQk0lKzWrQJP0II/OUHYfwY9DlAPNTqnU2lfibIj+LGEur13Ko2MGTwW
d7Kc+g92eagIPDf1SyqdNg/JjNHbUNmGeUxTo/EOoEkWXhThd5eitwiHANS0aO0kzYVOkKXoD0J4
FurwxcSZm/izRm98Yum/XMIPyE5sErs+zBRJAwpl2FD0aYCzsjLTfGH/tF8ws8dkvBEzC7agZ0KP
tLhh5poy/6WXoiJdIsg7DBMEF9aRNZb6h165w0egE7VAWGtHig5uI4s+Uot0HTBTgxQ4peQRO4Jv
h2lTZFcFmzlcyzJD3+BkZfzKjaLnR/Z8483zWnOMrEmKXSJdWYSE/vX2hsRKM95anpqRok9VoW0J
nXJfewuAa491yv7ovIQABZqv8pcl05uHzB1RPQ66ppNsGefFhUM9+eoDe/hVqjz+xTQ7fxOxWn/6
S75wCvXrV2ehNuJf6fFVR/AAXhcaTUP2geuK/iH1RPIq0XSLldrASDMi+8EdqeX5y5gpkVO+ZLg/
ZpUtZ0yPTrtzrDEITljYDHiNUfTGUaYCmYSexcZbW+LKo+ygLg91U0y/DNNI5AaMuTkbQsFGdHZl
DBEJYUkdJqL1jr0iDCrsjcwgK2zBC2jJzD0tVUwIr0otlPEykaTB8AznXJrmoFvsxigjfcxuoGPI
4sDwHAeYD9lNFcb1ZHwwI5QJiB9DIrkDgXxPelcbIinUQCBi3OVeKPuAUFArTXGoBUJCbeIepaG8
6pbgaa4WMhKItR9fbPjG99oKmiaiL0+A0+Jwfq+0efzte1lB8Qo5JQusraMCpO9aes7tMnlUKwAI
REg8T9lkRg2PLeJr2vnk9+C0IzcpqCaE0/D2/LTfJMF18YzU2iJKChGWax9WpXkWCTfWYkS1GqsT
6ctYJ1EOOMe8de3XbMgaepG7mb+gdqS4HyyTf8NYCfJDB6gg2s3JuELdpRK0iv+zEP+fC7HHovqv
9+HdF8fvV/Xrfx3l+h/yHzfj9Sf/vhh7f7H6WjptMVDhLL//zbG4LMbEifwne2eyHDeWbdlfKatx
4Rn6ZlATNO6gsxcpUtQEJlIS+r7H19cCI14mhaS724txTTItFRmCA7i4zTl7r702S9YoPXlNAfv7
YCxoEl0WUulMwquIP6OR/68mCxi4/yJXgfUXdgGuLxVywv+gzSL96eIXZDzrK/t/m3/XxHTkhzzN
fPBXt3gHartCQuzEWgyYtWuU7yLi06+EKE/f4pRSc0lBdgc4SMf+igxVyGZrL9KZ8TCXS09pM9Rn
iAnvKWj/PrP/+5etfvwP4QcAmsWBI2fqZ0qUX+JWrK7AR9ZOQgvrWi7SwBEbS6MrbYi2hFLlgX31
VyTT0k4WwxrjZaAN8GT5ONGhy7tAjmtXgfa0N0pz8jJNVr58ePOfcAmkPztV//6lyp+/lKqZTl0+
xakdSKajNMiRKBHndmmk0ZuYqRGOqKn0BtzXmY3gPXZXv/S5MNpjV5f/vLqCZcFCR4wRtJa1HWfj
ESd6qOHn1GSnifDktszCTjSOlVtJ43CpIxg+k+PzZyzMv+98U08pC5YV1ZJTn6k6Aa+tD/E9ITgt
Be8WmexoiV9iJQaK3xlIKE8/7j/5Fv++5iYoAMOiKAvUoP0KHOduzLFxlGaRXZeB+PP0Fd5juj4Z
eiaf5MehZ6o6UMsF490ghdHlUtWRN6VF+ZjrGNiSBcZXosLmscJZdIwqL/wcxsLODJebNBtpuAs4
41SSb6y0fS2YpXdlLMPcEaTgzEvfBEr+6yFsGRgCycjgsMfEl1NY6gUrl6ebcNrAqlk+58viAEgt
PYSWlVMH0qNHnUBIL5RA55S9yCE9CFt7bjJjrwCoPYijJN9AN6M+VaOuFVurhyaBryWf5u5M5sKR
92Zu+rjYmOIuM1GwLtCqHWTetYvSYdgXlfFw+r29pxx/9t7WSe7DlNFHaZipyQjEfxCzQ4ReyI4K
U/DpY0yXQ15TwyCZeS/Qo3IXkEIYAmrA5LmEzWrqpXswYTNSo0i7LdM6t6lJp89dEap+WEU91vaZ
tqcM9y0AprxXQMt50wQLAQQp4Ct4pB5ALqdW5cnL6fruCJEsgBQjtZ2qKaEBxS03rTRdqqFKHFxa
Vm4f0oonxvlaDnsTDmajnKGzHHva659/eBQJCMhEV/USbuMiOmUVrxLcpSHMANX86cd9bN5bhQMf
r1E3Bn37eeJxG0m7o30HM5m5mk40buswfx6D5gVaGe42xahtM1fmMy9aWue2z170ZsatgDkbasOO
P431Hmublqg65xhJfUI9N/xCRmYUiFoyQwd/OpP/0leStW+tjlZOrU+a6C8dh5EzM9LRn7OZgqsJ
0vFSajzsKleuAPoMGckBce7PnEjYK6qHwgwzAJWKYtOYHD1BSlMHSevkQ1Xvzv2Mddb97KlsZuOh
INM0F6XSx2pI11umnpoCRmejHXyt2QS6cUEVeBY7AX1DbXpLg4sc+EJ/ZjU4spfYhodqhDwLA84G
3xwHAyydQOxsmdWXhWgS7ijroXd64B0Z2+s+6+O4I/adL2swMxw2U75vZx3PeoDqT5Tqx9NX+BM1
9K/p1VjXuw9fT5NZFsxua9VM9okbkBzjJqlg8QYl4JhKInmJfDZ79dh3pG1mxr4oooWw5tCfOGEi
N9fT+yw1BBYeZp1U0ulmm5DrBLX6jWS5cXWgcGe+JPnICr6NODOM2ZznuhP2cRwVh7YSFEcszeVl
NjTlupIABeNtwCgqRKjZgwojOo95yAt0bLr2KnarcrrjwYeuMsbWDRSMAH2/Nvd+rI05BaYi9JWc
I74zqVb1in8dUnkcAbPsRYBzgpyzVasLok3cWJ0hDyljNd/WnW51+9PvEg3S59+FsXm++ZT0hWKY
hW/q4vzT0PhNds2dH3RtEaxdq/HcgcDqoENxiGWXWSiaCTb6YKKkolpZ55idPnkpJRd8MPjNOYIz
+GIscZgUzPR6yhod3Hoyi2+IDIIfWAupDojQ/F7Sue1fInGgXxJ15U7rdfSDLDFpZGsaa5VNX4Fs
0LmIrHSvByAURLNv4H1YgURx1TQGfHKTfN32w3yjBJnce5iUUQWDQ2Z7F0vCgiQ1gPEnFmk1uTo7
4L1eyItEroPS38G6AFI9GoVxG2omCnjA2zidrD6TnEnPC1hdrSw8z2qT/rZMIZ+8zjLK/Gqup/BF
Y9uGMj2ZzJvBKiRPe69zUXYGS4/7W7aAHo+J7liEouheVBXhTpnKsNvLaDYfFWoQtOuLcvktBInw
NiYx9OiAHrJfz4VyX5tLWMLCFdSrJtGtx5l2sOTRBYsrLjoXgYuEh6JFVvbNNw2WLLXUiNujXmct
DQhABWTWvIQORCv+EJKB3yvZIRNxUtnFBKLYBu9kDKi7+oSgHGV6VOI8vU3RzFxA1u72WkgPy+7A
ceMyoTOCNy+rInAXujrGfju3seAWsC9g1seDtl/SQvqmi2vdfqxAeQOu1dNbHRCvcIg6rf1V6lr2
e0wqC7+KgSkAe0vhsQcrPQkgd+sIMEkA2BRdMBDjiQJmtW+bjzmOHc4w6ZgBcChw6muVbJa2Hucw
jHA9ohlo1RTnqGIRyGvAu/w25nER2DOdKXi6VVpUdiSHlNzItlW+JbM++IqZNl+TIkl+SKgZ3nJV
ILCgD8u5+Fp3ov5Gb20RdhwKkZRRfJnCez1Gf+lIlQDGE8A2+3lU2+UXFYncUyiXRejQSkpFH8VU
XTkU88QdSR2FegGgS75IBeJNdvHYQEvOW50s8KmMr1pthkKiCAOOF7JpwHJS0ebJTJHY36sd371d
0OLAzxO38gMiIzl0405WEc/PBeKBStPd3IokW28s65LKfO8myhJ4WMJHZBvYnF0z4XAKSyZZXtA/
1MArrEUvyG6auoe60oAYYSJGsSy+h/CYarTHyoV2R42s7j6UGNcUcU0Ge9aFv7WoqNAXaeOEF1RK
NK+BhaTZRr/UPiFZ+W5q6yq5Hal7PXTR1H9r0BZ1HjEYjEOGTrhKdNkM6aKS3Lf0YDK7zXXrteRb
g6WSNcZD0FfFb3op+psZwqB3o5nsnXqmgQI+pm9kB7/58DURWjmxdcOwXjv4XjDySSj5VYYqBeWS
yAW8n7PSU8yfJpWSpDojzsPA+YOUmf6mpwn/PIPO3MmQzB/1JobY2pLRcdGBIquQSwiB5KBFvIHu
6YVThYMX83D8ewq1yktyUyOkSqsOIfCCx47+yQoHz+sfBsMJKV4uNrUvoz/agcNYw6JLU3nBOEpC
eUGkGLXT6KLugkZyukSqK0BVGZXBcE4mn1gqAwMA7d1XUAhV5xM7OC+eTIjDVdAuY2szKeRfAsJn
mDW76kWUjDk/iFS2r2OU8Bd1H3WGrVRG+aS2CS8epbR5JdVL2nlpU+/Q8I0N4zyIoWzw+fIia1+r
x0m3R42YacdKAcFLmUECSh4j6i+6OfaHWYVV1EyW9UsrxRgZEhaetzzMEH1yXtfSiwKM9SvOiqHY
mbhEJbsyJMjCuipk1zPGJ/qgeqOPMO+gA6Dki1gsQ9qcI9q/F6z6+Y8BpRdkpFZWQODnmIZInErX
KBGIUgFzOHOmE9cYpW0xijQE/Srf4ekl8MiGSd8cBuoRKEJfNexPu7ndaYUSXmQBgnMgC4F7+hLr
nv+Tvae+OQtMJGPQn8Vnqqdzsx+7WfFDcAFnMj7lY3ew2fBTvC4toOqFP+Vl5klFKu7ZTqCq1HBq
qmnZPmRaNu6ocZekv+H9mQJFP/SQsLC7xsDdJQ0iMFgkO1GJ2otYBXd4fuOnajCkvSB3uTuByPRh
b+F6B47scfxfDrVqtjdik6j/cIuub04KE0JRSBZL5if9mFyJi9ZCyBRiN5HVYQffWvLaEGHzlFjt
BS4Ka58F9XSFXkD2Tr+ndY/82XvanBEMtnF5CoXX1+jA3CaDGlyTbZZ8E2phIZkG5WQcKqEv9DiN
kiWcz5wV5SM7an1TtZkNsliiXo39IEnqn2BqOiJJgOZIkTFWV70CiMGGYIMPfajz8Wunqe2PjuMK
9cgeDdher1K6AIvVwqwxFsymEzDl2BFVontsIxjqJ07+4CtRk2MbndosfKR9jG5FjLLS8vRo0F8E
0vwus9EoWYNRoTGBqIhN/tFzXeVNH08M2JyJUDHZgsDhlleR4looQknioUhvNaxtxEus3fNQtQsx
KH5GbVKGZ769Ix/HNnV6oV8NUZvzg1Xo+YseTrOHjnpyE/KOzsS2HjnaGeuffzwQTbHR1GZLjxyH
1JQI+T4vJDayQvxzUmbjzEM8ciPG+ucfrkKcZSyEkEV9aPnqVdhOg9vkbL9HbCdnpkLpyCH5HfP6
4RqI5HUBgWvm08aLds0YqU5G45IteIlN2WD5cSZwLHdFQQOl6qFKjOaS7IkBCX6dHirSOml98g0a
m8nMqITOGqhQ8ZV15QVd0nmPGD26kwCm3kNN72iKR83XQsLOS81eu07qXLtf6hQwScucWgXZuVjj
I5+lsZmPiiaMGZhd6gtsm+k1i6mDnhL2F7QrR8rLxDNwIv2zmpSxmXuohhkpISml35sKkHWQkU6p
EOlEfE355fSzPTaCNtNMN8NInxplLTIm8q4OsZvh5h3cFBvmmUF6bKXbfOnVbC3owLkLktVkeoew
rNq0k/5CiwMED3+Vd3+Ngo+Q4yMfmr6pPJikACC/0Qu/rrXGMSzrsSQ94bLNQD+OGNvPfAbHloHN
kZhgXbOoOd370QTkX+zEEWS9cB1W83KVr4CncebzhsTCFmcgJuv021GODDd9M40UUz7RCi5KfKVi
/USkFDeEuJeTiZCpKE+wQ6yd0STk0Dui2bObLMAYDBRqaZygFtKrLmvaGdZinP4uzLJ8otndmnar
D40Ar3BIkWq/H6gFfIN0JTJmfEWry/0MNeeugjTxzcCbktpjU4gXskyvwkXMh7lfCdhu7sW05Wxm
CMgQ0c/Pzb1EoEOIkKKBlEn3ebgHlZM+FSTbraFcdbmceSFHnoy2mfqsbqSblaWJj2AfenGKwRYj
5nKlIK8DN5wm3yDDhGcG2bGiz2azpksjvAqziv1UXn4pSne/LBIQ3ii5yYRB2rfmmH1XQ1JkT7/2
Y3OutpnwRB23cmnSoir66Eoy+x5DJkaAKjKBKshxRb4EbvnMSn8EiyF8w3gJ0pDV+u709Y9MCpr8
57KSSkFWLVOS+uqKPCO5xyBZRwWmk2fxmYbMsUtspraGlgt8KUDgtOL6iwA+Gzq4uLzMiFM6s8of
GyGbqW0xge4Ckw79DrcAooJ68JgjVvYZMW1TDXsDW4fw9o8embqZ5ArLMjm5m6HP2bGFrwkAxiIp
zxmREHunL3FkpoPg/8diHxnFtOAbSH3M0eWdBAYP77SCWLrDKRJ0aDROX+f9L/xkuV2dih93FVZX
a5OAiMuXAsBIWE0Vp9XLAMCOqu5gAwnXvdmmB1TUtxiVrTtDzyFjSGX11Bey9KMk4I1dpPSr4IgB
JQIZh9mJj+GYAGOxdSGofOwe0HQA3S9xrO8WTFLrIblwRgHu3tyHJO423T4qcypSUBC9wRQN6h5D
ejtL2hvCupkTLnSARINjOiDFtkUjQh5VsgGa9Ci/L3i9HnxiluNkTC/Tvm0IIpJ1d9EDTOFxvTM4
g54ZaMc+V3UzS3dZhfIN+aYvmNXqvEM7BSq30R09w/FbZ3QNokYW1yhweMhEkLwQiIf1I8/EM+e9
I2Nd3cyG5aDn1qJIod+C3vkuG0vxsMgoQ2VyZJxBSDmWkwYz/Do9QuR1HvpshGzmQ6MeYDLPZJZl
nSFeG3pbekpQLH4Fu/NinGQ043q7prO0QNOMIbfxoY9OLg8qXEIdluBUfrUiwXJaxG/YzknOU8dJ
9dpcXb7rtFrWFiFaU5lsMI7hpLzOZXnmMzr2qDZzqzVYrYDMMfSNaWo9RcZdwEQ03xDA9dzFaXwP
gTI+81qOjozNTDqjZ0vyqg59Oecsripzu4fxN78auIoukdgPh0FPWxDKUfQwpjnU+ShpyeyJz93t
+kY+e1ObeTZJLbRa2Bt8Y7VgzjFycsJvROf0QDjWiVE3c2zdNtYgh7QsQgJy7EXGPFouY+MZC6uw
RX71ZSVMxH/nS3LRaLWBXl/Uzxyx1rH9ya29N7U/HExEaYmroWIbI2oZkoZ+KlwxTWKXuNvmzP0d
mXKVzZRL0SlRER9HIP5m+ZsSyNM1Ntq3Ft8nRmNZPVdvko4Myvf934d7MecCOZEOxwoVNuRWa5rv
FWB0l2PTda5cBvIeGJ24wx1DhkQyxfeoPAUPJSVbPr1KaGNQ27fbSZi9ITSUA5L+wm0NPfiHz3oz
wymQmLoZP7ifNUVyH8iUgxGWgmTD1PR0eiwde53rn394BPFslki1+9jvotTadwLRX5Foardqr2pn
Vrb1tX02YjbTVjtm4mQgXvS7NmkPxggMfhFSVK5abu1REMtOGkoreq+vzlzx2E1tJhshV+qFWJfY
5/V1jj7J6YEhS8azXuVndlLHxDfKZo5Rpi4c1MyiQmUI0SMl2Hw/WA380aapsGgICjG15fDAdesL
muyRL09R7WihuewaAFjupGL81YxJxQM4ZVifQH5TROjcBlLIP/yQNtNQb+FFpjkUc3zCaGSNRDPP
iQGVSqfLY8SYaE4PomMf7GY+CvSaJKSQ+buRZpLX0FxfLnD+dhHlNALm5uzMkn/kvcqb7Z6VF2jE
ai2mettDaRkAlsFFFLxmxIJx+laOzNzvDegP3wMUq6STFsQJwzAG3oJe+bqri9k7/bcfu4F1Ivrw
t+MVnbB8WYXf6IBVVdPEE4qDxkUnbv3DS2zmjBRzj9Jn6JeSAgeuJpvGTVstt2uO45nl9dhNrH/+
4SZQTPeAFDJuIrKAIb0TI8pmuRuIcT7zFo4MKHkzZQgRdAiL6EQ/rIPuKQjEyqumVCKbhdAWpKDd
xen3cWQBeN9pfbgVfnoz9amS+OgsH/S2uglhvxBgB/ZyqEis11XzzB0de2ib6WLRWVjGmWOEWtAP
kIt4We14pO+KkXXmEscEBO8qvA9304VygatiSHzgvtD0BQw/4hQTAzQU8n4c286p15aNTHmBOCgJ
PySkuEOTEzUDdezsvvzYy9vMBmakURYoOEZHZV2t4Z5mBylKk6TvAU54zKBghi4GOUD/HTX9j7wt
pe9a31alM/Sq8tbNwniwUq2w1ZQzB9K4jGMEnB4KKKff+vtG4pMV6V3L++FBIXzXON6j2VX62k6T
RXyY1Z7efTLt5CZtgFZSbkV6iKhXL02nVYihpY/c76ywBxsG09RFujXfxBmvkdjSgm4vyNY+lMx9
p8kg3fNgIguAOKA8GEMvCZPS7sG6N2N7VQ8kXJctlgd8GDYBAsvVMIf6M4bxYZ+TpASlsLnkDdb7
AQuLq8ahfDOJoKiac3PEkRX5fU37cP9ZVSdyJTFQ6P/LF4k0cU6xwK5XYsNhcZF/C/D07bAhVub0
E1fFI/Pq+xbswyVRakK2wTDoj4sFQlDtS9Kg61ws7YxN2OJOYh/uIV7rBJkQSHktxeXQU7invudB
Yohdjo9IUkxaxg0ptbjVbAM3DU6vZCnsBsn4gebb4BDdshsIy6EaVazhDEKYjd+JPid4fiiFYN/B
RbjAFyXT+acG+zMCyQpWjFX7ToOdcousSXmADTHd9bWu/YyID5XcliQl/F1trF+PtKGBJHctTINE
IQIAE5tWuoNgjV+w3+iDC3Gs7HdC+EaXFC5zPgfyTdFJMdqPnNA1HKX5wYCjkLgEJtWhrSmIlTCy
oFCPaR9OnhSna/IHWDS/Xya6ggLIisy1cHMbuBkVTCUQYPJfOoUc4jg0wXDjSWlfmkGMf5gdQEBH
qAkoc0ZRE2d+2hL8EKV+eirF/EuHrfmgzfRXW8m6rcKhoZVNBLGtNlFfrSxMgc5Ca8hX5ViIa8JF
hOkssFr68dxf/LPPMukKOzcxrLrSB72LSKaBbFdGP2SjIR5QC4jqdLQ4x5epFKr0Tetq+QCwkPSr
yGzrPT5SShX46ZXEhh3fSER2BrWvCNxOPPal4ZgsXdFdzmwg4bXqE4VguGL6VYpVN3xBOVl/wZs2
0Co3rQwoNRlvb3XQZoqzaFbmh6KqlC6xGIAoqRTnQMAUUuxuOkvIfhIuqn3L8CCD1NRTI3CMRU2e
TJLSsBPJUfo8xpFmOFB0J5KUltH82hG5kDgDqZ2vST/zqSxptpSoFefhAl+W0gO37NCNQZWRd0h0
QJtli6zTpqQLD6dZE8ZvsySV4SGWBvNrJa8xvkif4n3RQnVyjZy8K9xACVyJpqAtT4IxMgAVUx5y
BxOmH6lVXa/us3QeHzlxFGiY+rhOdpxItAWFMP65fTqScYwDSZHhloXEPWuREV+PgGkkTmqjeI8T
fTEcUDGwAGUr+hoqEv8HUyL33RGhIisXxPgREJ7OYVZ4JZBJ6wJfUPEad6peO1PfWd9HA7imSd0b
jHIx3+GYBxSC6drY43QS4bXGKr5FvQXZB2y6vRozwOo7qlr1yzzE4Q8MqvFOGLJkrWKt5mG9Fa0D
kUh42XBT89NH2qCHEVjL4MCiCu977PKmz/aOzpeJyzLz+qbihTJ7q68kEfRfhQDrns1XYRwSWZoA
nhZ40mwAXgm0La3/FvT1cEnLEVKBbBJhAGo4tB7CuBWIjq7oh9LatprkC5Xmcl8kRGCQTA83O0px
q/dBDo+qS+v4K1nwxs8S0h6LdpJPPBKrbUMv7ooSlXRNp2DXWdUSMmsH1XU4AqXdKULW3odaIRJr
TN0DS3KKLdLGWYUbu8PqENpltBD+J/Zj+gh4ATEY1Zv8K5JoQSVpPTJfyQ3kpJnq6pqFMq76nFZT
tduFIPfRLVMISG6CeW6PWA5onWAF2rKrKSYC7CSZ156YQVZ+5iIx1ZAfjrska5GT9RlxNbMiVDCO
wR2SdLCY3U6FBvGIZQa59yAaV6kypkCTrbz7OQySZtmLZCw7kJuAN2FM0wRRgRzZiyoTtCInjAar
G6iTK914PaitCbSQMDE4W0HoA6BI5AM5udXKAh+RDVbgMn9a1jBiCh6lftdSdHyx1EZk6ko7oia6
ehjMC0VFH2XnrcYdMHyHy2lJQ9NGnKPdiqJJiqLVACUm1BFQqGnF2j1ffY2EMLLqhKxqq4dWE5qj
Uy5F3+xDqvivmjZcm2DQQ9BNDbZj07qcZCH8lfPvMxIQ89g6FIhbNTeUN5g6WCVwsFXAp3RZuyDY
TjJ2Ctz90LOWmA5sAWLuvpraNN6V4lr1JD0C9kLNgmpHFeZhtjodfYO2SGdcignOUWJnpNqmOiN+
C+ZRzvwuD27rWDFuc2WQHmO46l+WVMR7WBMdyFBMMvCOIsWfAO1VoV5ldNsY6NUY3E1ipgE/7Crp
xSitvvS0FqkRWqr6tg3k7nqK568IFlfZhJUUj0K6CGCa9Kj9CV6pxDGLsAvbX5+SjGStmedlnM6E
OQYEf1FhxN4oMWTduSLbjQxNk2RnuUv7LyjSxi9RYk3fAcS1897sFMKx9VQDmUu42jiz98ysGcev
INKeKgEVFTwCe7Cy4nWKm+FxKYv8plKyDi6OGC6wl4uxjt1JCPBA6gwcXyzJ8CCHuxxDRzSmqHfi
GLPlvsKQ9hbx7b6wMWhkO0dvXCGzg2QHr4AckVWvmxaOaAVWh+DCCC7UvqDYR0e3v6KvrdkIuRRS
kGSBFHds2AMw+ZXk1H75P6Qg6IDZFXM/FEn+jF6HnxYJRfV8ekN0bAe22SMnIIpJ8tStPdHaLXxi
6U0ds/bWYu66yAFZ0txipRmI3TtTrzhy/hA3R2emzqkgiMvasx5V9ylC4N+ccwmky+K307d0rCop
rvf6YYs3imobgWG09sZAVaxQFLJ/SLXc6bHUvkIJpAFN7pJb5W3jx8gN3Y4Ms9czFz+yvxQ3J2sR
laguUMXbD9L4GGoSmIwhwsySjoojh+LgAp2IPSFkbMvMyhdZPYqXYz2aHlGKMOhbQIqpOPw4/XOO
vF5xcwifFrnKq2HU9+JYsuxAfNo1S9HeWHFU7hEuZsCVY5jibFLOXPHIoUvcHMpZNrtUl1OMEkKS
Psn4hFwln9hzMGFdoNqf/uE42pzMpXKEXSSPxl7r1MKLgLVds7cc3EqO0/vTD+/YUFX+HEfg1aq0
Ac21B+VF9cXSb/EdI3ENlnPqmmNX2BzG2ySXFIHm0V43ha9doih3SSYViFhm8Uxh4djr2FTe6rzI
6JmpNADiWvZGs80vy6mUdrhCy73Um9OZo+yRAoa4mUeCRlHbKpqEPaFh3zjEXoC/RmucRz/ruJwv
Ur0zzqhi3vuQ/3loBoT152vRm6wREeVHPtFhslNDvrwzrGa4pdOkA1todV/Re9SpbVJc40FTnLIJ
JU+OIqgALB5PVmb9zseGPUvcpVdDMElPST4Ct8b47cprHDWgYc1RSShxw77LPTTRJFtksX6ndFO1
AwqwZp72Koq1wrgYBZKaOsJYPYEu5K6WZuTrlpzdQpOJ94pRpdeBQfBgS6jh1QDP0YsMMb/Is5T2
cBazqhbq4hVjknspUnXX6JFKcBLt0BO287mSzPq+P3tomzmxDjPSspJMAFdYtBcS+0wSpWBMYGKE
RxmoiUuUHEbbNBUOLTliXyK4ZW5mEl15+mOSPp8YZWszMaZyWMP+IkRqGFtLcU0gFbd0CZXGbnBT
7A2IorJrAjEidlIFpjXIQ+7qQBf3ZlkNnCDmVHLHRNNurIT69JmfdexXbSZIJQrbThXGyG+gYe/h
z1T3aDll9/RNH/m+313kH1aiPpUEawr4+jRcAkBIgNxrytztOASfkzngX//szSrSZsLtMfhGSrSQ
eqkolstLXYFYFNhhtYVvQYM+t4S2hLe2XogECcIXgtTIKp1EYg4BUh0ymYMdHJFwv4xgY/LWCq6D
sI93FCvwZIbWXalm2T1Ze2+NZsW700/mWMvrfZh8eDRRGYRFn9HvWYKl80Zke04+pOPuLxv20hl3
jaK/TWatXJF0rPlWTGtGjkWVddu07hTJmm6QyPLpBar1oEaaZsNtkS5P/7wj0+a7FPHDrzPDaVFX
JKIfmJVxb+lrKDm1Uke2FvxtjaH6p69zZNp8r6B+uE4aimBdgUnvI2u+s1S53KdW25POppGWoqVk
y+BqOH2pY7e0WQlyc+ilppSDvQiE82pGF+ZwVhx3siniO8Ts8dej+/8o8f/1q+jibr74+X//N6ht
GIumpeuWRJNE0VaX9nH6xU3Z/C6z9G/4xUf2xad/0V8wDA4E/2VZugrS+x2FsRaP/+KNv/8TBNoW
x2wgDur6T/4bhSGb/EuqrJmmKeoScAYmvL8hkYJs/Zek6JpqwpC0mFf/R5DIP4eTaYn6+98EcINP
VIU3/udqnJmhqY4BuJf+MMNxsNtvyxnV3WYf/5+X2Cz4naR0DYDe6Nk1v4Y/hm/Z7YD/zB5d0OQf
XsfdX+vgRxXpn/P0f1xp68jNDKNMLZMrlV7j32XnFt91E/Tvxffvv96SLYgmcMC07azChFekajRG
z6tBzu5vludgJz4SpHxmUn3vP5660LrafZhWVGkyk4o+LzBph6xKEguMHYVq6zXaXUDuOmiH7lBd
Bne4w+z+YnabG8WbI5v+3y690N1yl1s76Zxw7X0lOvWrNitVlsBARl0TPTcmfnIn9XflL8sjrccb
3ebH9DR8x5ulS+ee+joCT112HcEfHkbUBLJaG1xWPEhu8zhdLFfQ3oTn9utwKR3Ia7hrBweAbnE4
GI+nx9Ont2yYKrgngKy6vhV24BKBKpB00bP0hnXCBIT0vXT6FzOy1UdQ4+ptuiP2DwF5+nr6yn8u
KH8NtY8X3nyWltzIjUhh7HmNDCTOubGXp7fSP32RTYPvP6+y+TJbZYgMlf941hvbiG3sZ2QcgXqD
+tXYWItINKfth//z9HXfNQ3bV2qYJrxXWbN0ebtsDnGZmIVkRc/supuiJcQyxBVHFb6ywZZba80a
brahk9m0Jh1OFwpsHDtv9O7SkIQMRpYBZ2roGwdia3mdSeoNoSWpm07GQyI034GpP6W5mcClyANK
yNOe2szvckahY5Q4aqRBIOxLkV0ib56BerZw1qpz9pTNTvm/n+6/73Jz/izw+syTCDhL3gu33V14
PX3B83gT2sPT/Cq9UIs6s9t5n4BOPdfNvFEk9BIGeYmelQcazig3BRuOqEeZ+1aIHPObeVbZvv6N
p664mRMC9iFDU0vRc+3lP2o/8GbT6b1pl12BimmpmXnDHV5BFwMTFlcH9ySlbsuEREjAlz2GNrj7
PelQfrbnf6e31AMvA+/0cPtsAjEsydShACqavN2qLuYgRjTOmLeulkvrJneT76cv8K7j3z4Fk7K1
pNEJ00VV/nOKmruyVlSCB59hGzr6vhns6/RL+aX52dHlsWtH8HCD2/VX82W5jNz5tnumBI0A7Ht3
SY4woXT6xXwnPxDJa6P5eQ7dwEOSEpC1eiHspIfprvZR0Aa/AKi9kAn6s1EJbPbuSUi863+md4EN
5O+S6qidy3Z492O0kzOTsPLZyvrxDjdjGcWvJHaRED1rdu9FF3CKbwWb/gCHIntxRW/8Iqp2eoge
zAvVrufd4lCucvOd+gowz4m+wyLlv+uHyCMz0T1H4NhAs/761D7+vM3An8HB0SEMoud5n1yhLo6c
9gk+1X7wu9JF2G92++kgHcSr6KDcWVcwXU+PAO2z7+DjD9h8B2TIj4RyMgJA7V2ph+glcxef5t7l
eJc6j4afuNOl6abOc3NoXctZB0V9AHV7aK9xZV1O98Xr3Y+36Z5Ar13mJM43kkNc5cVEbUXSgZ1c
l8/ylxbyq11dj5f9mQl5c/j8+/kReMM+VGVfs/La/lhj5TRG6BnFz53bucVFI7v63nojK9otdsnO
8JiTK09/WLz+Nv7ZOd3X0P19+gl+OndBKoeKzm9Q+Sl//gSZ3shs6kn8HD/JT/Iv4Yv6E5t2dyio
qyyuCiUADEF+5sY3yt6/b/zDVTebi6UNU00p8vg52VW3mi/Yd+0V0vXDeHnuEzp7qU0BhUpkZaFI
YIjQxrfza2aEYEdsmRfcMHGeUwy/S5v+Y076cGebHQTwhDI1yiJ+VvfBgb6fG9wETudOV5PLhHQz
vdK1exEvWpftoz1etA90kN34+cxbXXcQp37FZodB/ytbjJyb5qPck/fqL/vsNbqNXq2b8KB5ildd
DwQAXQc3hAfP+9NX3wjc/367miGpusHZDizwn2OqyAoaoQHPAH+zS3vzFsnrZeZGruCQ+Ph7fKnd
3gU8f5AvQ5fgsmvTob10+kcY/4+98+qNI8vy/FdpzNPuQxTCG2BngQ2Tjky6TLIkvgRISgrvfXz6
/QUldZEpDXOqn3aw04WGRJHMG3Htuef8zSsX/Jc+QKgZPwDR0hE0fv8UU2cFZaHSB5+2z2Dp7U+H
/fPDKrqCu+Uy43ADvSjs5+3+2bAvEDe2JTdzPNn2dmtKRfbNVnUy51p28BLfZfYnff3Y2PEqWx/Z
Q8LVnZc4m8vQXSV2xudtbzyV9+vt54dgdcjsa3/LKeysLpzcqV2qfPaeMqfd2I+3e2N1UawfbxP7
GulcW7NX2Ci76lq0b0c3vRxX+2ts+zx8K10ntZ315N58Xd18vnvxpmvk32VvXkX2/lp0yNw4hX3R
u/rueq96j8fQUexvCW+6f3h0K/v4UPH3F5Sgnev9bKvbzN4U9jG1ad+WVor9aeVvBS977QBppTuh
y6dids42+fX60eDhbgs3sw9Xk/1l/zjzCu6F4Hp313ZtX6YOj711V7e7h8Ie7D3v8wXxjdX95kuw
wr7dTp3S3tx3ju98+eR7D4/+lrKkc0PVjp32gIGGUzjX9OUyO8aLZ8YjsAH18M6FI9hbzb7dH9ze
3W9b+7ge7cdp/XjhfCEZzT89jryU6Mzsmpzl4NDcZn39yE2NmMtyVpmznnnDZN/adwh7ONONzqdk
juqy7lZ8fmt7qo3pzvKXF0/zvLVpO+NOcZyDt7vS7WS9vVmN9ufNPY+qOOve2Tb2TWSrzNvLP68O
F6lzZd9c4uLkXG52GPw5levtLnfe3aVp7yz3U2VfbDr7UHtbzbukEYdIy3Z8pte3J9NtHCLSmf5Z
f6bqy4y7Cbx2Z9ps7/vOvsptb4NZNoMrO51zdZDtjRfaX+aVRocqu5fQXQ8r7Lx3trx6sq/uJzc5
BvYj7sNrnY7z7vijtHdoAdmH2H6AuO5i9emARrEvvxqOtyvX/oW3k5zlyb4WzspFhNelXHt9dUlD
PKdTOvvryPW+ee5u/XUJdLyrL/vO2XWeZd+zoYn2cOPl3vorRLdN5e273e3k7Hu3X/WutGrdTWJv
9qiQOfLugdVNhZope+zd1eRMXu3eP+yvNfvTBmlcu3fNtbj2Nq1r2A/7i1uePHGJyLzSwWnHvui8
64fEtQv3m2IfPn1hJi/LyLC/Za63uX9wvJsdYAb7av2Z7svsbw+bT4NN705ufPV0CTzKvvocOJ+n
1ejtvPZ2crF483pPWBduaGPcaHO2898aHRo7WG3o7HIX2oHLpy6fh5SHq7nC8kD33j1P13o73znc
fnoe7IvRbegQw2blrRq73h4fREZMX5t04a3hpvcAsDblVb3LnV1z5hapLrvoR/vbSWZysV2N1Ir9
DaES+5Nw8Wl2n/cNs+aBkWLBbkNnj+cSXV84z8d162XbF9IG1fZP075cYleYfSvFOfxrUaFlKlyk
Zck0TplwJW6SmiDUEZmDfCt6AeL7a0zkEjs9xCu0StzhWt+YhZ17ikMN8szGf5Ia/3H6vGn+5ATG
EjfUVbQqiQnl28fiatwa7IPryFOu/I1+ra/KXXJdnRmN5UNPB8MSsXwQFZ3E4uk74wgW9dDNoz8b
VHC8UPNvrEUYT5Cqp9zAvzWfwccGY22cy/L9bhZYJCz15T6P5Y38/pTLMrMYJIGGB2/eit/Mb+rn
4ZP8iRtJuTduhOMPAPTfyk//n65p66c0esr/gVTZ16fuH8W3fxzapzZq2uil+V/Lh70U5VRHQdj+
7/dfNt+/hp7uPrVP777wXhPEt93Xerr72nQpv/qdyL785H/2mz/SzMep/Prv//ZSdHm7fNqp3DLg
uKWo/x/nnA9PUd7+Y/9Ut1H+j/+xqp/yl6//823q+ccn/FBe1pFJNpjwCCtrosmfLMbv2WZBV/6Q
UFxULMXUrOUyzNT5kW6WzD8kRKYMS0RiWWfqEKb9yDbzLRGlZPLQlmFwuyVB/LM3br7POzryP6T5
v79GYp2pa+R9kMpbpggORyfhdjImTTtizokphCRviipTnRAuMfjO6FwlW36frf3eFtcIiegPcgLX
mvcTEr0LC1glpcoYoaWN0XhZ3SQUiIFkKwV27oi+23kfxE6tW7mLDFY4jekKTVQ05EVFXbffIjHQ
NtBzLddc9JJE3GXVOr80ElFbvRnTH/30NnGtvr8/vj6siesmUSI5eDar09uP2RpNz+C5TWE8BAmY
qxHFx0usK/cFdpZjiWJaVZr3eqoJrkE6QJxyioB+CJ7NFG1NUHqnpF6JaJr5nETV0agjwylb+IJG
BUVS6xRUFePKjWfBTYoEteuob9dBaOxkVR9tVcBLWhtyk8NKbjFdygNwumYNLnrmg7SswK1GjjFj
jy/wJ3WhYX2Bzn6nQHZbo691NCt/p/mF5r12zN9a5dfl1/zQ1l+/tvun8v0ifp16f63w6/+yprbK
cjN4M2eWnebHDnKFme2//9vh+zbAPvD1nYHZj1/8ufwVFNQpJxnLSpfFV03IN8uflOmSyjZwA2Ou
vV3+os6uIKoiyprLr71b/qKGUa4q8cFgEv/O6j9Jp/9YktS1SCrrVK7Mk+XfFkUYTz5WkANaY7BG
MOiztOpBI6CFft4GAvZZRX7s8mlwF/QxHt4R8T3mFiswz1tdCQb45XiivunJ36y+1zT+X4fmj9Wn
Y5TGBU02pdf83psSw5BWo5hrvbLAvAYb2Yt8A6n5Amjrc1iVgiem/qPQtpg4p/MN6M2bJDcwIk+L
h2kWJ7Bva2NZlzULVJJqYtJysJFk2lvBnF4aQSraINypUOBgM88YiBoDAGR0WiqnrpV45QY49DqW
CTTQSNQC0Ge4lpH90M0EVeZynjxVFS/KOfzBf/vv1XXi8icv0kofnLHL2vKIJQgcuubt4fr6iz/X
FkerqlmiwXIwDOW1XPvX2uLQQpuPiq2mGLgU/LW2jD8W/y3KzLqkapyvPMnPo9X4g5NVxO2Pn/h+
Vp8cpR8drfKyeN5PYlhkprYUlBUk20+THVkkTEmcg/opK9/AgGfh6T/hptpucgs2bqPFbrSbFMLh
dMg0JxX0g4yvnaxm5J1RFnaqQf0k4Va2QpXkGbvfbI2v/Y1EzrHtCgFl6eIg+4q4VuLhthhm1A7j
H/im/56QJxOSmfLRhHx4yruntns7E19/4/tMJGT8Q1YMmTwpgQ2Tjc/6iSjQMZeUDINipapqr9v/
T0SBxNFgMJ/FpXStQYrht35MREHmAwnJVEuRqJCQff175hpLUu+vmUhdD7tJDH1NQlvgC5q+fP/N
dhoPspGA8qkPvTbqf5q+ikq8IKprYQrzTWtSFAkR671smkTeRnVHRJEn8pOR4VI2RihFCEJT7bXY
mK8DVA9dBa/Ga1GTDMDMauHN8dw+v+nd3xwA75fO9wfGj1MSTUIsRT/VQQhmMSq1MGkO/uSTKESo
xcOoDtgxkKQVvnDxmQPndS2e9pBF11g6vc4fjMW7Hmq0zpxTsTkg5yc+qJV1jXDOZI+ZMHjdaP6Z
pGqxa/MUmx7ELtykGxCOVfvUi1sDx0ah3yftQk1LB9/RDQsY+hA0Xt3iiy5OJhdtKzZWWGga65gt
DXM7+Zw05ck9kzGWmUn4T5NVVSmqsa29fQOc9nQ1mbL2gDxyiMAnfMYJNgKwtSb1ptQ4iHGNL0bT
HT4eqtM0+tKwTDAPKobpTSRzkk0V8FDI5hyx28KfwKwI8J/koIwusq7tdlarLurPQrctAn/YlDjP
uRliFq5p1mfpscsF4v0gLu2T1NVkDgXztK6YSrKCNF3VHbRcazZxWiiXZjj3l1FXIfSKouNNZ1Yk
oXAl3xpaDCmmSXwiHZgHZ/rkN4PBjg81xOL4IYA5ueqUKpxmMS/nQzIVHWYX2DJYQzfco/ocr+HO
j8caKh4yLiJV4Skvr1hNiZdFcD2QkvS3ndibtwOCzBAUVHmfor79YAppeoXhmXImKX9ivbMsNkJN
jidV1tlsfhlAJTOkNG0T+WBWQ7RH+Kd8CcsscLQ8ohgGvRnXsFpfd/6UH+JSr3fwE5liVPikFb6H
40op9HnFtyG+cR5eCyiknOnQZfK+H1kFPBbjqlqiaJDReD+5hS6o1CCPqaJHEDuQUJoQR4kUXDyS
cxX033WHxTpiR2avhOd6spBSyGc4+Knyoa9UCxcHlK7nxal9AM2LYJfsxIKQHfu81dDMDkTxTtaG
0VihGB6nGL7XCNKHUiQ3nopF27gygkrTL4TIkv7slUr58vFM+3VnX56QezsJNUPTlzPk7apvtFqb
21CC2ZrNEXVuf15B60RHrp0oaPaxfFGl87SNBDN3MxXR5Y+bf0WjvRsYi+ZFWSLIUTRK7ctCeHOy
dGqKGLFqWAdF6rXPKa6T/q7PgmbxZFfFA8a4UHyafEwo+fpqMtpVSrHTxbNMye1YbLTHzEqn3IXg
ZG0lv0ThaoTefq+g0/xioZ1qG7DrLpJMAryAtG8f2qFujrljiqHxEtXAxgHFBGaA1pHZ7Wle6ezJ
GuJmWwe6X9pWV8HiwxKDAj/0+IHKAI6ss9NAT8oWkW712FuVVtoBNE+I82mXfKkKCUNSOWh8TG2z
IEEGP2mOhhayFLjOzV8TRR8LJNB0uXJLdYINF6gtksBTPMywDssy7VdWixEzfLisXAe9KaHh30Oe
d1KZ4htC5ooBHxiH2NqeqjpK3KlDmHAVzHV8IRqINsOvq5XUxk5DQu+/iBddJ6NREjeC7aW5eVMe
Y1i7MS8YJK4q1Yq0mmoZOGrf1tAKK2SmhW2pDfF2ENu6WFVyFl6jB2/CwZMHTcS0Z0ilM+foKbQQ
ZNYC4GTTW2JeNpWTjS/I1WaI48446NloeQJG0dgo69EKnL76WGhydiPWvDNmJdpBlpXwyxim6plJ
+UvwYEmQQiUVaAnGZebpmpC41GZh0RoHIauStTyXGBThYocp8SL8aMjDmZf+ZXOiPYI+mZs/wFXY
rO/XgFHG89TKoXkQhGhAiy1NXK0IjJVpzedql795NaCpChu1QcLAOFUSZI+FxgrR/lAXIcn9EMPB
RJCIUxrMbjPZSlcfr+/fvBrHGIEjcRFho7I8z5vlnZcjSuajaR2SWUN+v1J1Fm3yNcfQ7O8PGtGu
Yih0pQrT6GQjqdQQ44VM9A9DKRVbnKMD+PaCv8FNVcRe0B/PQbPeZyM59RZwkGpIskjApxOjv3+1
rExEI7Jy4aCmMj4+Ta14fZQmB8lkleY6J1rUdoZdjfnsVWmlbqwEFuLH3XuK93t9CNUUOdiAWIjk
c98/hG9JfVMXgnaYIoGtrxJIdOKrCLvUTSPf9FHzz1S2Ml+dG9tXUmtwWiZh4KDwrtzPrYaKu1Gm
vnbuwX4JpYBnkXU2tSWWBO18MqcVJTOTuPKtgxZ1OoRoH5lgK99KlS4dlDwxLoo+MmxL8XtXFAy8
5YppuOr1UD8zAX8NzInnQCRy0Te5DJGiet9D7H6VXkRmckzbTHhBuiP6pBWWel2FSvsF6ro1udKE
goRdIcb/JBdsc46IG7eElLIlSJ+sxkoewhZ+S4z37wNa5xCIJwP/gX3SlOK9IvOCbhQaRuxwVfMN
W5wyurlMVSVworKccvvjQf91DTPHFZFEg6ZyabRO1hQ0d0hPTecfBGgmWNahL9vNurRqwrwDA1mf
W8O/a49+Y57DAkVG4ySewZJEFzN0Gg9gWDdp0fhulCR3c5Rd163ZnZk4vxkvChoyuyHzRpdM5WRG
y9LQyGFjCofcVNNDobTRtewHoTP4OmXbbgq2aFVC/hDl2oU5PbjKyL1A6eQXpCmGfdDirxJNfr9O
ZS3dWLEOsiG0GmSh/UBD5BK13a1RN5jOlNV8MelR9UmZWSh/f4yYbsx7CnYGIef7WZcROogdLoaE
eWgtIbH42Mfzl6aXn1NV9D5u69c9dikBqZwcxHDEUMr7tmIll6uh0YSDMgStk2fKYziUoQM94PPH
Df16U2ODtUhsMRVISMmnFcGBhFs2aVZwLMKqfawmvN4VDZ1ju8CRRHCmCisAJ4/xoeWi3aP1EEit
/jhIaGHamSS05Rknvt9ECzwQQcISKHCJPJVgVRf1lAzXniPeFcbGEIrhpp1mzRlgWW3EuGm9thLT
yw5pJc+0fDSpsqA8w3dV6d73ESyZQwnNKWOJXbitve9+iI+x2aAXebQQlNmWqTF4WoQz7sd9/5tW
qK9ZXCrIEFFVOln0eVM3elKN0RGfkNANCcDcqEv+hWmrcXPhIsdNjk3zZCplNVhqWY7iY9sgq5EL
zUGb8FwpKrAX3fT141c6qectJyh3T45Qsl5L/eIVgvkmOJhyHaRBXcZHTmw3D8Q8uBzGDusbPZpq
aY31p3alpj12xn7qZ/EtLsmIE9SlNN3Az65Fb7ba6T6VS+umN4XiWUZAa4uaaWVgbpjpjUKwnAuR
gwtUvfn42Zf1+37QyVgs6TjYrqZuLvWVt3GNDt4c3YwhPjZis4sRBLAro7kvUvUC8csXWWrO4Rp/
XeRLg9aibabqRB0nx5gWh8kcNkp8RH4mIqgQAryLOtEr/f6cFNPvmiLnqCy3V3m51r9/tzTXgkzp
JJyzkYq3w9HU3UGCtz9JaXlmVv+uKV2icsRLQVs6tdSs5ZiacsPhTPwbu3NVBGuMyoVtKONoeWbE
fo1IVAgf1NAJEEVDOaW7jgjYJoqKgXuiVt2tqdfyp2A2jWc9F6XPnTQpX5S+E/ZxHhYS5dHE+BTW
ggoIL0mkyNa6SLhHJ4p4OcbQ3B7qoHhJkllNnEBA9MUpjRiQbTdpFXEgxM3Lhas+u0xJBSJEEzU3
eaIVKutIjdGySNv6sy6U+nNdL0Y2g4LmrdPX7RzsYorJ0GEgi1wLLd7icQjm8jLQ+/FSbIIU7/kA
+zY7m2pdcY10VgLsVkLkfGfEhXCBH+XpQgxwXnM4PM3bGsnr2UFVLW9XdSzG4PX0svosZGqJ5JQf
AuUuEYmy07iosXg00Mqy0TUavklDoHBsVd0KS8QQUE9h6ejcd2UaoF01FVe1UFJ/l3C2IrQPegSj
Mj1BRibC/OVSwZMPpaN2HK8SqbpvBd+PEZObpou0LcUzeH1l2ZhO1iO2dxK5VzDbsn4qYiErqVol
Ul0esyBD1EZirqLqEuOvSKVcM9DKFvGe5zZuUqHEsix59vUaHZMKea9btP4GdgylMtC/brvWBfoh
QsOskFmCjd5sTaKibT4F5UMa9BqeLXl0ldRhUTo6gjZXfTV0qddi5X4b6bH10gwjqVw5GwZEdlQj
+VppYgREMUtl0xnCVho9Y2jjT9HYCueuQSf+NK+bKtdJ+kLnemdKp3IPMRIyrark9VFNZADfecsx
XDddnMGRKcuep4hCplDYUa+dxLLEmUYYcOygBiRbjoplxgrkDxphqZXBUBPHwn8RjEQx3aKuZN2O
FPFzO6ZK7JiVmu95pRLRtpIY3o7nSMOxU0jIYSMhLim2mmn5VcsA2BUSafr2zJL+ZdAR46M4bugy
6CQq0O83KrxNYgOtwPIootCzwgjN34VS/9IKCjgpczIusF04d4H+dcciNQ5bEEQHqU4KIu/bhP1U
433SFEeJrLVblbWPCr9qeGI9TIePX+/XI59b3ZJFxDTCpL2TokvdS6JSSHF1DKQk9HSpASI5juf8
GpaD4/3KoZUlXQlYxSSkOznJSCBrrRZW1XFUE8CuonkddkLlBX4fO2E73eUVlwytT0bv47f7zdWV
uhSlVQZuyXOf7seThMBvZhjNsSHseBKNWdwbhRjuJ0Nlls6CdFMmberpbH5oXCXmFblS62schsYm
qjP/zIH+28dhySjcV1/7/KQfWhQViyHV2+NYwi5To+wo13Vm43I4PE9lyBwXzenWLKR8VWuGsh7n
qb/N/ETcyWWUnwlsfzP0GoUkmaKexk3mVMBej0ElqSg7HjFJkJ2sGkJXzHvrzJH4m71CI5IEWcZE
BsN1eteqAlPqhqgfjlEUS3sx6KeXNikImq1Ubb24QJfA5sirPBENp13Gs04eXJMwciqxg0qYiikH
kS4mBflUoavNbRUE4KpCP5pfurRpOlfThcUqJ6hCtP4nubkYRWHKXNPnC5TUeryS6qzWXjAVkxy5
FTKoNFMdF+6Z2XY6zUlCMNXoTEWlXgFY7v267SSzV4MIN0CLCtta7htOzaRRqm0VzquWPM46V5rm
khG5R0s8vs9yuVwXsojVGlWxVYYXHCmLqtiNft6virCRdkPgF/jyiOcEdE5phubyrCSyJNJloiTi
1fn+WZFz1KO21MZjIBrTA1CW3plS1BXtCEU9DxkVAF8mDtBxiv8mc+VOmEdh26BSt6uMwLqWMYb8
HGtdu/q4E0/3vuW5lrXBkpUVHRWC98+FGHjYaHo+HZG+DOyyivqLTsYp2uym8F9oivkI2hEYE3Ho
yXAFwqDoeStPR+QM0f0UNWBrip+tOwWBiY/f6jSUX96KuociG6w4nTn8/q3EVhR8LdOn43IyOr0R
Nsdp8E0niKt+n6eJuZd0gpqPG12Opre77tLoAk4iI6TD+j/NVkpW1UW60dNopaZ2II+KXaujgFg8
+SixCs+lmH/Z3miQWb/gpmXKvEDJ3r+lKslp23TYfiAnMq0UgpMRyfEovCx7uIdy4qO+uRQT5lEj
H9JL9z1Wpfelkln7IQ/qM3fm3/Q5Q0uGn7QS3b5gJ95enzo8c1lbqngkXZk4fdSNdwU5B3sYMmlV
1fjPa+MwnenzE0F2Kof0gaUy1AAC+N/pujJrVUnk0pyPmi9gTm0hJJyoUYVEC46/DfhWT6mF4ljW
eboSEdg7NpTeXHJJ5UU3tHuBcseFVqvibYcB2lYQS/R556FwK104p4j/m6VGYYwqBHgLjXzLydmP
US+lZaOYj3UYZQ9x0clLdGWt6r4pzyy13+yMRBnEzgpTg5z2ycwopJENWE2lo4pJ7JYqxbRNp2AR
LK1R+sW6kDtGMXqjn5zT1l5G+f0iYLnJgKVEytywbE9eEiiJSO7Zmo96P4m7tpanG2yWnz5eab++
ng5njlCYGIeC0msK6W2SYcSYlGKgeMzLJHN7vvwzF1VYmGqBCmdTjru6yvqrLGj7MxGOenrj5CLy
eldfokVFU8yTTQypwcrPIkU+lrM6ua0pqHeZhoUP+chOhtqrRkntzmirPuVNQOTc4pkxuNhXS3Cb
xMzwqGGKuEyZvYK+5hiW93ITapuR0n/tFMHMJ6mxdaUYRS0i9jrN30acE4ANC+Z8gMLRHYZC+Kxp
c3qDzJZZrZgGgeSopqF8U2etuLDAksy7SZ/R6sFg1QrtQhzkax+xyscuEKItkGNkUVWqjQ/tpEFb
jbgrXiPrWgi2AnqlOhORvOZN3k0JUOmiCCKEPZ+K0WuXvhktExNrinJ6ch83YnWR5LKIIoZWjJfG
FKWBF1ppJV8LFDCgxhlqdpvh6Cs6hZ/hBo6T3dQ545zhj6pWSiDYfivkrdOr1ZOQdXAmslGGojOn
kWCPeY42d96PFjqrQ1ZcLGjQxMPAPUYwMqv6u9mwjGBlya22myw/QChSE9rIIfXTYOKqmv0V9mnx
549n6+vG/74DqJQpJI0Vg0ycdYqnL4RsKAalre4NJQwvyjLrNpKGDTmuX3oesBkVWJJnYVddccOJ
N8GQtvhqdzpSnWolCJVdSKoUOvUU4kSlzGm/CcbE8tK+YnShEUgQAql57M3KpOpsWEmBMiZyW88q
JarWw+MsXvUzaRTHz436Ohkk0o2ZPqtoZImSeubevqzwk7cln0nATZvcPcSToJtSRokVoVnc931V
I3oYsOUwcuHOjyx1zSwpvEwzm40YhGprz1lSbT/u719S2sA/MWUHAUpSRfqu2PP2JFI7rKg6M+rv
8WwbNkmRVV5hYCfZiq3mzoGGbt6QNOvClDmXU6VwhkKPb0MjO0dtPaVL0/dguV9rVaAxFiTW+zOx
R5BfyfNivJ+yof1sgNsEPNcime8kiYloRlBqlJJGuZQ/zeLMHQl/u+A6N2S5X6VT2t4iDms4YjKl
3wfpb0E499FLXTTFt/ZjtP5HuP6lvX8C+//f4OrIH4M2D0/PHDZf/yku9frjP7HDyh/oTlB9o2jP
7fwVYf8XdphAYylhMbW/Q+z/Scsx/mDpADADzQudC2zmPyGbEt9a8MTsfppBQAp54G9gh09inVcA
PLU6YqYl0DSNU66MBM7KmH1TdmfEzddTYmyUKrcI1YdvoFfsBr3wcsEbKsNLE0hbS4rELdr+V1Dn
yfTM9WWa9/Ie6e5VKijqXmu/b3R/a1L9/0ADoV7zZkf6hQQCiukpqr++n2X8xs9ZBo1rKbgZwBH5
yyv89+csM/+geMLexaZFoRTc4l8IdfkPfhJQMeQPHYLWUmP9iVCX/yCdYBjUJtluFH7578yyE5sM
9qmlTGTBTVMVa2nsZP8uJjkGnZqBUM9a6c8Qez22LHVs7Dmu59hJUAv0LA3QE2KOD2x+4qFWVQjs
kW5eaFZV2qo4f/IHtXPqKjE7R5Rw8yoaUQoBZc1D5hFyZ/agKeGq6YWBm8IM8T8X2xdVTvT7rgtK
ZMfq0fqcpLm5DzJV/0rVNUY/sTKr7TjKiLiPianvh0nXV5PZU7vvsnBFx8iguorB/2w00nx4M4Y3
3w+wt+Sv9zHn924h1qSsASOGfMNy7L2JYuoUpVHNl7GHAIvpRQamAyyn0tNIOLgjKKJtM/u1h0/t
Dxvkv7Ws/pN79X9ZZhVwkjfD8cuSuj/84yHC9jn/oerXvFtcy+/+XFzqH8AeYXcQb1JGBur1E3Uv
6Nof5D2pTBrKQqskcfTX4mLdkeOi4LtwM6j3Mrg/FxdbOIQRFiWEKCiRoEz/xhb+/nbEDg63UrQA
RarUF3mak3hAADU9BLnsu1bSr+RoWk/mOR2l97fMX5s4SX1ADuOOPtAErjZ7uRzXEdQovbfOLIf3
yY6fzUBUA7NCiHOaYm4FYrwWaAxl3GGFbsZlUSAsoFkPQtFt3wz1b1beCfj2e1sUFKGISiLx8+nS
szSqFOI8+a7Z9xeh1F4UJrd8CWElf1pXeeJECuIcU7BWw2QXZdMVQsGbKVA2S+9aw7QWYdF8/Eyn
u8EykJJBKg96AGSe06K6FKtSWsyYhhShcIeg/SbE+CeRuotgGdgaCcV0PJM/PtfkMrfebECqHEyE
mIPvZmLwZz7RLDeXMe8A0MSOwE1IG8/Jx/9uur59y2WuvWmyNRNdqyveskxjJxbDHXnTzccdeRKs
fx9cjhsOGljL4BNOjhsM6voCKWgG1y9uZjF/BCO0EWiLI3CvZ+q+17uLpkVUqy1uRPWcJuxJEu17
++TspCUnD6rxdEnWqtbJSVL7rt4/lmp9PbeZOzXpJsmtS9OHixVEu1iz7ga8ZqrMvA+b9ozG9gk8
6scjqCRFyQJAUjjFilpUMAMFEykXXPFKn+PPcp1dlougoGjeQxhAQ3uxjho8ODY7sn6NbcrRzoRo
2Em+l+NyG3CjJ6G0ZSpcplZ3kYBR78Vkg+AVVe7i5uMxW466v254P5+XMUNAgEvW6YW+wjhBV9EW
xshO32PzCEst8FRMyJTBOghNcwFwb48ty/PHzf5uZzPFRVSVCB1swUmZLvMNFtyQMxvz4dmqs5uy
6L1aD+8+buYVC3H6eiTCF/LWkkE7vbQpVFD8uo19l2xhkZQ3uQpXJ5tRQWqLlRhru7hXdxRFVmIi
XC5bTFyEnjUJl/JkXQ55elvmM2r2mi1EOF0Zwa2eDF7WajZ+m6GtTOxH07g242AlFKDZyuq6DGZX
nyd3YO6Jo7ITpd6jcbIz64/fjVrTb8aOCqdoLhA2MF8ny20Oga0LrWHhmGQdufLeyGN/EWjWXgcD
mPq6C10MJQylX1E2345cKPDDeeoWPcAs3sWKagtF9HkcBztVfa/UAI6P12DEnFFQnXLqVypWUT0c
MtuPB8+os01ucJetFXZIfTPP8d2EVxyJaIyVBM9IOqeRprWM+9Uo996ozG7QBOs802zN7L2lJ8Uo
djBDveDfbakZno1m8MZK29T0aMC/h9ZwpVXVtZ89VsZ4FSrNFp7k5UT5uBvDu2lQG1uzZtcvss5O
qIAmQXZpGT3mWpqDZ8znEaLA0qCaFTes8kvwiI7RqFcBRp2tnn6upvYiM8wvgyKsmmZcV5HuTGG8
m0d5J+Dv489o6ynyJp+6lSbWT7IaYcSQ3+CBlDlCWF9Tpt2bwbQGCrvWBrwBGqjIgX+YLZJYpaI4
ZT1eyQPLVjUfMim6M5L2OqpSDeH45Njjw2KTvr6JLfDGaoCtBfp8QXttmsK2S6IvJr5THEbrIogA
QGL2Z8h/AtfYAy58iJdzAQKRNVleawBtiD1trSn7pDbtns1j2UgK/VtI3y777tLX5VSulNxTq0dU
REonyvknRfsyBuomJ/dJGXfcGHp5hy3SZe0jGjkDqh+GCzJwqzoXLpfPKvp5Hcw4nCThzgh9r2mR
quqDHVmQwja0ad0J6hE5EGoj4a6pUGb1IycT5ntf0fa6xsQT5q0S9fs26BxBTS9LBAxy2bqMc31T
CdbtsusIkbgGkLA3U4jYeuBVsbYJEvReu/BuyPsCsxwLPa1hfMYVDC+Gfvk/tDwUxsem22KwcyDs
vwfn541tPbJhMkEANl7GlbguO0yIgP1lUrNtKt0RfdVB3X8ntMMqT+KdrgXeYPQXCi50UjO5JS6V
aa/ZNWSSpqVjDX0bBd0dov+AKuprk4EryBgr2KMGVebmlELwY/N8UCMOd46XJs9QuRIH/Lrqbdeo
u2Wow5SvdQIrU3gQ+nY7qIMnVQm5sx7HnWDdFMJKDcYVCrGm3VjM477btkNwR3C8S6YZ0zn/dQ60
OieZGnybsLGvZN9Lw9mFzPJ/yTuvncqxtV3fyn8DbjmHU4eZYEIxKSjgxKKSc86++v2Y7l4LDM1U
H/zS3tpStbpbJRj28AhfeMOtHoZUpLlduFh1+Su9Ywd4wkGTBi9gWuvl08B1kerosTEoTWeDnbFO
+izbaZJ/l8njmRPqo0Me9CeZFmIHtBBWEfJcV3pqtrLl4iJxjU2lE+TjttPkM2HHCqf45x2G6g+o
OyJYxARWoQ1eR2CF6eK5g5X8DheXLj2wg7T4kmqT20jqIZqyXZfrODcVnVcJOWoCwcNyp4qa/y3s
WUnNmJ10s/1mjOmlL2pOPJ7tbn10WoNFhM5OwxQ21fL3rwMwTOHyzDctFz6HZpeSCL7Hmn8MGrYY
snIY+bdgSQdJ777PinxUtXFrxDguBcU5rOqHcRKADnC5BEoS1LK3jwLwekhBjVvuNISnqDW/qvn8
vUumbZvhIGG0nqy0F7g5PUcGzqNo9+eq4H1+e324Nl49wmo2xj4TMvy2UdhSxiujCgCBF+Vz3JwT
lP5ocRgUvsFF6waFe2O1COmBRILcYvQwD+ljKapH3RA80rpdO1sveyTvfc8wJrfjGAJL8zDV16ol
bBROIcuvaSP2m9qyLos6OsB43Q9hd46pstzTqyCF+5vmNq1WyjQvledXK0MPpjo1agmV1gLdqKn3
QoCJjSB4cTLYOlQzqfa9TrDuhACsT8b19vm3+CD/o48r0YRDC4ci1mqKhJheBnoclptJT2MTeqYv
/4iIg9L8XPr3Qd6D5JUiIeUOK4YG+9uFB0cMvfi0slw53med4umx7Ma+iQfRtFVKlRP5TANDfnG1
fze5bH4CJU4ggBtvhwR4PmYtIAV4fARiXBydpjmYd1A3DbxawvLVqASspHpvyTqjOdh0ilna/oCa
LStiIilTK1pMyuBNar/JZnmnTelO19NLOtSHZq73TRs8zNG4KQtx22Voqw29F+uZO/Izi2OvQRSE
senR1LNLRCPuy0y4xSDQi6vmWgKJ3pvWZZRw+YXIzNe9EwXaIWmiQ5MJnlrHN1k82Eav7So9fprI
qqbRuBfT6rLmoZefb1FrmeLQa0sFp3b1YNJgU8zOG1TuuDF8WKIxPGy9vOkutCr0yrTdw3s4jnHs
SF17rU6+1xMFTrN6AIe5NUmzl13SWfx9U1+LnJggjnZLsDQMndMlwUOgCq5QkLG08SEIk9+9iScv
ubIKVKCy5i9dPmLKE/cbHQRRH+GgQxy8RFoGl23b99xu6c4PBS8UhZOZ4CArBVtuu4M6jRQP24s5
wK6E83uq1YMvP0WVf5pRTCLivYDxwx1d4h1JKOL35qUSB/t0POph/iRhRuuDKa8K/15sCMF185Iy
BJ5imrNEo3inOE3JKrCim4DosyLqNQrYpa11CbLNTuvwQH/PWeawb6trMQtO1jQ6sCK3y89R4Nws
N6o4art+VI6CxT+DcIv13W8sUA5F3F1k5te6n8j0NEe1UOsXI3xv2z1OSe7sJzdJgSWsbi0NTAQE
iJ/S1B3EabsEMvSL700VCTfdV44N3oVWYNz55CM44V0b+XTVA+pRkefFRdVb1lqwOAsm2aWmj1da
dj0b8SnGmSZvnmjfIjCSfVlqRqZPWKUNW6lUDkPW78sJWWZuoVad3RD7r3mKnKAYLnKS00JLbnIS
Vqw1TVeomTZ+OOxjguQyvF1qIcsa0cdpi1Of2w8cT6zB5YrNrGY/Gcnl1MxbVcxYr4Nnqe1e53Rt
fdaniX92PUMcAKPLt6mFztMz3TFC4dYomCCBtDNKd9qY7CQcMcfhK1v67vPD7v3lB22fsjhuPtTF
0YBapZ6WJMYd724xtcLtkg/IancxE1UuyyCP1R0mvreGMW8jddo2PmGgYp1JS98duDwCRUtgo9BR
OAhX5Z9CrMRaVEbLRbLIg2gODwJdAOhQyDs4n78ume76dlmKMQAnZQw1Qaus31fKLSHPhcB0VS0+
CDOejuHUotfahCdDnF1lJoxv1ORG0EKv4hyOK+m+CsenqgpPuHF2NhXYg18Kl304bEhkbGEcvutq
hC9qoGP6RcrJ2SDFXE1o4aOArwuXcRJhDpviA2ouYc4yuSRpZRlsu0jbSRNJAT5epjxsBx3HYYpd
s04UNs7jVi+n7TCoPkBozIT87gLO06EwlCMSagdNoX5kRCfyj1PD1skwB7Z0VhSIMDuk0z6bFcE/
5nOYnOWw/nSsm43ZgUH+LTZnDDv0+SqXpquhXTLQlDNKkVsw6Dmn4JxdqjWdiDZ8yJXoRkiKL22d
IRAw+l6tkVSUnJddZnDGslZzEkfZP9WSfysmup0Pgsc5/PL27URGDfFU4LIFZh6eOjmQAXOnO1Vt
vwt1+GsadcVOTGWn5+UXU+/2PdtXoBTRBMIpiRPdFXr/ttA1R1L4AkElXGJ79K1VyAjJHPMevpRf
9RiVz4cgyrZDFB98M//SaiR1GtdVSLIm5+TARb8Jqn50miA4VaDmOZGVhLuuNS+xvblNGJOS2Y3k
t0Cq0stKVA6yJR5N8ulUsLxlXzSKsNhB70Zpcllmh4lkX9HZouQZndZv2jI8lPGwSergtByzRmnc
SUNuGy2S6nWNr0UpuC+/3Ip30QhBAhcrx2jJZiu8U2Uuxbne6Q1/0cEDrMz2Vi4h7PsDjE0For7e
Bm5nansI9ILdhpWyW3x87LyA22H+7lKjtBu0umzVDw+pkMD1Ha8Uc3IBTjuNmD/Tn7+N6u5KwZVL
52wx2uJySbxjDuWZRKoU2+8Y2pq2kAk1+Hg8vsopvWlb4x5L+FMjm6eKw9mzuowDy8y+IBxwt6TY
4YLwHI3IEepuA6fIlcfAwZwa1k/g6Sk3ZaE53TB4ZkluXQheXhp7kTwZUv+THpHGE2+nkhXZOmem
Lc7+RSEpB0r+h9TQvzYwLe1qhqBhjJpdGEbuxBWaAYoZP1p5H26UOHM7WiQXy01fQ7P7/Oz44OQw
YeLQZiEmRPRo1SZrKW9lUyMarmkNREdMJhevvmxBNb9MqE782+EAUlOiZkNT+CRTehupiZEejkqb
kyCl3cUSn4RkzWaePy8rvRyHM8N9cBFAYcWMSiIrU/lnVT6bcIjSdXUw3IJDPyXBBk3V28ksbqnZ
OJGUPIlTeDuYyWUUZviegl2y4puXd/5f6AcCb+XPp/COf2ws/t8I7VhE2f9ZIM6uIyRlw087hfyC
/3YKF8yGCGxcfBGD40L9uw2v/kE/guifhvsC+lgQbf/VYF0QXEDOqaBAOTP5q787heYfLwoTrA7y
FbwRpH/TKXx33S8aveoiF0RzhPbEeqHNdY3BNLluo9alow5jgzaHblNXQ+/w96tp+qDB9lFejfYq
tBsK84tMxmoTNSmYsoaCd5trHUy0IPbwsi49K2zuPx9pZWHxZ9kFlVp8gVHuoYa/qiKMc25ZfsRr
zUPo5Ip10Zv3eQZCUprUZJPVdWSPPRqSiS+4/lA+TMZI/Ct+CaOgeMqU39zhgqRSxBTQw/MnPK+h
MypAgEEEKpl3VgPs3XHGZ0AljdwT3OeiivR2amKzzjTcy0mzJyWy56bC8Wgo0FcYZoN6jD+59HTV
M6fMSy3lTf4JQ5MVhvrDAht6QRS9LvukaaSlHYoDyGuaJJ5VccN9/DtFyoO7qD4Ofoj0vTAUxxBD
EGdUJE+ddAsPdlSygSK5VYmKIDRBAHbo1IiKozQEWUF1LPv7ESoXOp3Y/NDYhQA6YymlZXnlmIH1
NGm6nSZlcTvU+s3YN6OHb6diT+GsOp1uhp5mRNtEE0PXzwzflkp/QhzTalwo2F5TlOm3phZQhuqj
M+DyDw7ehaDAh3hpw0MsffshqOIGQ5S0+KyY3ejWBtqIypT8zNMswjpKNSjFBA9Z2+pkn/6l6FuH
tG5RUigDffv5Gl6B+ljDOo/CPlkI+oTO6ztnwrFDzfrSckWLgLQf8FmfynGycXrOkEOJWztNsVSK
MK4KJZWeRds6k1o7g1Z9G3q9PlMKendSvH2cdaxuqV1hJPA4XUsoqfwpVeD2CjpqSndPMfpcHfBd
S5jRWJdc7lSdLFyU3n6HaASPo/SW6VYVjqbWAMI6KPVz1/rLPbraAeDmLE5mhZYfp+DbYeCxTqkU
9cu97sNSHdsnZRwRmY26YyYQMgfx7E6jqRzKUAETLFFsMUpSZVs3QFM3eio6YWE0pJwZ7XmZIAjU
bJ4bP5W8w0TAOnap5B/nQST2UrqNn1PuKItoK6iCTq5DzGj1V8oc9U4VWne1Jl13fqNelHpauXOT
lHYVwJ61orLwSixiJj1rrwh1TSnq4EsRoflhUbuZYKB+FmYe8KnaMVL/WRDjn0k+PAaBWF2aKcKx
qM+65ijWS4/KwNTtDt+12Tb1SkJfrJkdxgm9JDcbx+rzc/4zH65lFEdoci58Mab77TyHI87oOgwk
+ADpBFIafm0w20quFbsWveiwD4sLSUTBRZ9CwTYCF74hviMa3mD82Jma4rtKH2uLAw/JMsr/2ICt
7jzDKrvW9CntGTXefUoz6EhdFaIt/kBcu2yGxi7D9pyK3IeDmhISgSBygP6sBhVBpHFIMGgefOnb
1tpAym5tta6Oc1QbNoo35FLnIOEfHmdAcQA9LOJ1kNjfzns+AHTpq5jrHTRyQyztmdOYbHvmtECG
wEGS8QmqiABB26B+l6CcSDHPbDCIO3Oavbv8mXRkQBd9pRcpilUE7bfaXJRdYLlBPVDyysQengJ5
eWgMiOZUYenMlEWcCjeCg/8iIta0picbwlVJVHJASADED4C8sY53nz/aS69nfQiwLgFymyiCwPJ7
O0kJ7IBgicZdK3tUjCq9TqerKWltbdA3C82MzSNC6FOVPT1UxGymI9BvTgvkibw401o3CbijJLG3
J3ifdlFajw2ERydtwgyU7IlOW+Ng2G1tR4QfbIHii2OQo1MHRXExPlbmYHoUXh/HCJNyqy5tPXnW
RTibwsTqoO2TDGh/Dr5vK0KQk7khvdYKQCAHPXwGNiTa4TxtmkKa0Ze+rox8dISMQl0eNBeCWHUo
bCN+gdCvEwRj7OpThbnTvPTbqvQmStQzQJOPbgokOVCTgYgIxnl1qMIILvPON0wMvi18yzqBVJi+
TRvdRbJc/xnE/C9kKf/v6sFTh3u1pN+hFv90hbiPMINAuvo5//k/bfjrf7b1r/z5Z5T/at6AGJdf
9XdqIv1Bt0MDpQFKEM28RRf779REQo1ahLGKqNwCIFw0af9OTZQ/FNIWEg9LYVMsu+XvzET+A304
AlkClr9w7f8Cwygv2+71tgQZTNuJliniwYt+8erO8C2hNgUuQVfqc8QjhmzpkuoLgd4praZK7bhJ
5Ds1UZT7eLLy0JaHxuRsTZs7sa1s2Egw+FVMsjcq6LJ4K/ta/BBnhmjn41hcltHUho4kyMFXmh8Y
Mg1Kd4t5YzZ5HcSTXdzIZ4LLd/2+BesMyx/mL5Vc/qwOmsgSDEOlb+oOUdO4AejnL2o5IH5AgdLR
pgaZtYYuY4NwrStORXpU6ka96cwS7/C0rO1GaXtnjKUvcaoOB0Q3cGIKpbtEDzTPn5tp1+b1OUOf
dWbCM5MeEoYhCQH9UVyVpM0amQi0xBGJVLJs0w7z6AVDdj/AdHairCrs1m+Gc5fF8ktXn567amnG
wblE5GV1bfGRLAXaTOxaqIjeJfF0X4JZsqUOmYnCUK9lvdY3MTpnDmZv0abscutMtPsODLq8N91w
iBosQjBoq29lVOUwGT2PUOa14ekKyiCTKuUPo6R0TqqFxlFsTGTERkq8khALXjLJo2NNLShYgpiL
MELDQimTH2U2COi/nZWlXdG9SG25UGlUauBrlntr3T2ejRxmWm4wSco9EJaux2FSoMKMM0Gfd3ZV
FyBJrvUGxU9xPMiZfpmiU6MbdixkToJs3yRvBXTdU/537kxXMXJXsR4nRM8E9Vs5LsIbwiZC77FT
z0Rg6xvi5dEhjMLgpTgirx+9CuM8z2ScQxqhkKAn1plb5EboWMk82D1ckv2r8/CDysOKFr/MFXRR
6PuwWai1UHR5e8WbWk+3y5JiV5WFaTOY6YU4lfG2IKvy0izxj3KnfO/aGAW+tKAmmsxL7i3EdiN1
CMY1ur5t/T4981jvp4GnWmSaYWJIlHtWF2VnmXUqdjyVVcPTn9UQ67yyrXecsYU7CV3jvkzDv7or
/38gziw8/H+u3zlFkXyE719+6q+bEbzBHwoLBaguNSS2GX/1183IffQHlx/tKs5qVUK+8z83o2D+
wdkucf2hSkYQB57/P3ejIEt/gO0H4I9uGfpYOujbf3E5Luv11QFpLMkqpQFkxKCKASFdrRxDw8NH
r33l1AgyzNokqB2QssYWrKJfO2g/+PaESrw0n6OnrC7lZWDDYHoArbB0SebebqRsghXRBLV6UnIU
LAojhF1szOGZjbH8ljevB3dgkTABhgGTnZ37dhQNFQ36Ga14Mwu0sI3qly+RkVCEOiTDz4Ar9IAT
wp+B5D+6Ua02IyXWt2OuDnzAklRCY1G8aUIflmxgbOmaTJtSDL6Y5V9R6z8OtrpVXwZbrBmAxhLe
EH+9fUGoun7fkrHdhKRosDQ6FZ1XevBRb8+3mTic08RYw9+XATn5FoGrhSDMafN2wL5rlNpvDfmm
DpKT7KsNmMpqnyfJHr2Mr7U6CftI7g5IzfrdldbSsXq1xT46gZcVufqkYHjIsmCjoBK7dvspFIzZ
gNbLNwyloKooX0VWUW4rYTB2Q9Fhdqg3liP2BW7DGHTfJpte7nIKa3n8LYryvbBvm749fv5U7765
jHIg7W4K7dzw8Hnfzkog04Ep08j4MqtdQNsZaXfCR7wTS2PemWN1bo2tPY9QyiEv4hbCkY/YghDn
7YB1rze6Wc36lxwpTAfx7ttaEi6krKw2ZTwNjtDK81eMakc7rAQHAW3HGAZ6eIBlaetqtStmxW3Q
GcaZiOvdecJzGTTiwSxwG6N48Pa5RHlMBpQ2jS/0/70+1fZq6z9lcYd8D1TRbaiLlx2svB3VsnN1
xQ/nBA0/kUyDUxFK4tuxYbwZTdczthE0l5kR/7amXrmTgJvytOM3DC2uw9bOtzP6GR4SHQGM035L
2x3kbT9Nl9boy39elP+4PT9aF/C3OPo56uiLrB5JkDlfg0rmM5V18oUaAObcQfcrEdTHvDHlM6tw
PfnQmlgNdHrQTFyCoVWiM0S+rw6cgifT6p6tSt7XpYBoObJao/wUzu0d7mz0TOZzFK51VIQe5xJj
c42hzAEd2Vp99SEKS/DEs3RSrdsIEbbEDPDWRrnjEGhXvXBZtV7fUQehEeyrdhxFrtI/fr4D12Tj
P59hyYu4S9BBXXLQ1z2IIqgVdR5k6dR3tnk0FCwAv6vyptOvtNphLfw2dNzpdjpFhNzBrTLc+7Md
nwtI3y3Cl6l49RjLiniFc0zraEoDLvFT8FtXN/UPCe2E0AXwJhgHVEX9zo4rJ33Wa9eQDuDLzszC
+j5YD79aAm0RZL44MfyAKbW0C2Rwae4cIVRxPQi74E7Fbax26vkuBTnyAEi/oXL268xDrLKud59i
tRzQ+QM4oIrSqdMzR6seexnUg1lTFv+RizclC6S28Mydzmnmr7TE2GHLOlySPcpF9L/Wkj69iGUn
Gh3yScXePUQtzZl9uwscfdz28wkbB1tTdlwNdjIc42YE/P40F1e5epiGzZB+NTBxVZVdr9yGnZuV
hwhTaeAX+lE+B+d+iate32IvT8p+gfhJbYRTa7VMNJTKAPtIp6TejNZ27u1rfaSu7hSdixCiUbhj
6fqJl9/2jVP96H83ey3H1ReMhJ9uynxbdVdU3GXLzhHudMWNdt8Ubhc6qL2rkmN1O3k+c/O+UG3W
z4xhH4cM0aIJE/ztM5c4M2Y4QsqnJN+CHJ2ea/kyAA2UPxoqyQ+QThtZPJWHh9qAViDSFTfzcLco
SuXueAzPnHYv/kmfPc8qFBmlIswLoeN5JifGBhsWzJXZH4PEm6ONbngj+L7k2AR7pSG93mTVXayA
y8LEo7sOnjIOovQmEy80ERqJLWibRPwWDXZdeHJ1MAwPTaqLSt2W0VbP3fQhMW9SDHZrWzxl85lt
u2yIz95kdXZZYtt2QsvMRvNTa+HOtEmzrW8+d9O9onw5szuXBsGbwVQOyEW9mfxCWrpjbz+jKoRI
/OaqdEJfU79RNtmu2Po762g9GYfqTAX3RT75s8FWb0brWTVCqrunDu9FnBAVu609+ulwVTyjOGho
IOWHJNyqyUXfO4rv4JIDRO6EB0UxHZT4uu+uWskTSzu5BNWbYUxyI17OCbhJu0HINLW71JZuI0Be
wGHt5kHdUAhI9GNMnaVcFIKGr42ym/tjGHux6mbTpRK4/HD0g9QYLqycH87M7/JK718ZMSnCQFK+
9Z1PtKkKaj5Jp2lrFbZYOZm2kX4oD4PuNPLGj7ZNhsIbuL3LKkFy4MwuXSAm74fnEuYrcx4SIL/9
vAiEqVZcMuNWsI0VO24duGTLCYzSmM+l403xVa5tKU7EG/C9YeqMP3HEGEyXek9eHIdqE/obwHa2
HN8LpSOgY4CFTHaT9xQ9TgmQ8OYee2v1VgZF6iiJV/+qSlfOHqziFAiOVGzCyvbNr7N0IZY7HP7Q
1T5X2Ht/Fi2LmIiKDFheTD9X52dTNpYxB0wypB+ajsnoys8ip+c9rBhaQJ10rIKNPB5yzN6vOsSE
dYSIoFFtYt0Vm2177t5/6Vq/++qvHmh18fptL2XNOEonc3KiyhHk+1i9HBI3vKZj0qfHqr3uo+te
P2BMJ+mHfHapB8m3Wk3LxZZ0YOS2yvkZuNAaUYXSQ3fko+R2cG2GtIad7ntzb/wo3ekU3mjPum8b
t6wuf95v9MGd6MKZdn0yN/6DLtvKvURjXbfV31wtpmYP99kVMYB1bX1BebnKNkPvyMAe+CnZLQ/C
z893wIsb+Lu5AA5EhmbQq1uqF69jICwckJQUBukk3FrX2o/4p6U42vdMvmjVvShtdIiOHNeX9UH7
VaPPH9vVNe+ePROIWw+0qYtnQXKzq/YEhfU++1rttd/1FUtORHDroTOdlkvnR3TKL/0LXK2Em+ay
2Rf/sm6LGvgSR4qLhsmi1rkWhoPhWbSjxUswuXVv94rjoy19JZRuXW9LzZYAh+q28atN7Conq8jP
7WT5XTjPEyxJHkBB5CZAJ76dxqGxhAy+m3wKf+YUEO9CwQHM0rmoUvmDTVUGJYPU2nBoQmcVH2Tb
vGi+5ic+aLfPSjcH6K+S2RzbuwHZLeD0wvbzD73uCr/MEaAbOEcSCRdZ1NsntDKjLnWTOao34kTF
0x6/cv9rN14cOc2X9s46c0+eHXB1uNVp1gG9ZsAcbxnf1n/lpVuK9lS7NWZqRzWkJQP39ExSe3bY
5Uu9CurzJPdN/FSkk383/2hle7jqfplfpZv4uX+27tMz8fOH3/2/s7rmjQs6DLqX0YJ7kPmC4pjP
8k8NWdDZiboz18XHi+zVYCs4QTC3ethopG7T7Ijjnp5EMF0XRUNcWdlj8QDlGv1wBHYNr0g3kbhR
BcQANxE3sP+1M3aF/MWad6WP+R9Y5/pezY8qy60n89Ku/eq2GJMzj/yuBLXszFerbo3JC7Gu65SI
o5busxK60x2OWIBXhgiuOvc6uvX5OWvN92ndasxV7JsPbaoHIWP6fAfJniZPsDZ5c0uMKfiecicY
bn6Cu8yra1/88txG+yhmo64Cb26p+wJkersAhWDI1W7O5JP/W3wOpoP/aEle/r28AK8lwL3OzsTW
7zP65X3/O+BalVkO+ryx8CE66ZYnm+6YOJq1yaavOe+uVVCPmekWhvOFQZyViPpGPqeWvJwd60vk
9ROsFmYPSg/lbl65/1rnNmkRGELi9Cn5+vkh9i72XsIHUkewsUtF8yWeerW3Q2Ak4+T74u0wkjPW
4PYPU7VB3QLwjmxH1uPnw72vU6zGW79XQqutjhgvmbzU3HUZTLEtKK1Jp73mpBn+jK5c3aSGm5A8
3/U3TW7rXpSc+cLnXnt1Rw+mqvlDz2OY0sE0HR/rhuYgBY9R7uBBeGbLvj9lVi+92j6IR2JvFDKa
YNomxLXRLZpNCKsLSQRQearX69fZ0Rwc3/SCcS8+IhGgBEddoRvhYm/Kn0DcTBHYHafWnQpzjIEy
vlPKm88/z0uR8M2yWz3pKjvSErh2ZcGTwmxIYXOXl6Hizf02plJ4FTb7oLiA4YMvJVwGpd7mbIix
l21t+lGpV2pJjO0jaVlkLi1bUFnHwTzMFUYNFMDoxKGmmHKOXoZzZ2cQhcSlXW/PmJMJqaNXkCkm
NxV2hVTguEtgYdxm/ZnobA2howG/xMvQhEEqUipcW3dpQhh3kcwb9vn1U4lLGDSnUd/XBjTlRyXZ
W6T285d0dMCmfj65Lzq37yb31dDreMHElzgUGTpUPcPaQvnEoRWvCyt0GraCjJXluSHfnZyrt11F
DHkeDX99z/SyEPeiM/aH3tqI+k/axLN4VCyoq2eO6zUa9GWKQUSjCIAwAOZCq8gtFOB5iPEk3VKF
a6u9Km7xawsVijMbbeHFLEnrdC9wcsISRq4n2RjhFr05yGeQ5PqWW3OfpVu/W6pAGIDgaOUbHhgC
FXmc0/BoHUVz76s/hKfpMWAtBvzq1sVnlPxYle3+VCvommzFzLGOKKxSZmwkAtYlUI1Q/jUvQS7C
i/xmVts2OJhAfZHJMM9spRc5+/XXRqOd/h4KkOhHr046PGjhhLWCeBvNNuOBXQsu+9+6k88bw7+G
ryrmLqtAdfrwe1ds5wiIhF1/Gw+jQ4HA/ApLrLBTkwk4EuCpoSeaO6XZdOYuegy+JseMfWmPmheZ
btpvw+miazajaevYoHZOON5ZsHvV351wAFy7iKZ2mzm2I9OWt5SKZibzW6hTjv/l53uTHI2qcHzm
3HsXybH4Xs/A6pBt8e3D9YT13sg3bUkasY2Enb5/RpfJloT957tr0YN7e2OuRlsdsqFgTkKuM98U
Wfb1D4NPbaJeCFL+uQg4yRxAqsIvJPwr2W7zLd51uCCjP2iLP+qnOMHh1va/J+cqQB891HLUYBeF
F+NLaP3qeoUwIEa4uEq3teIqIJkDh7zk8xd/H6wsL454N7IjaDaDCn4bHeVVgkJjPUq3RmjXMihL
m9S4/Zl+h5EYYwMzuPOCpgTGuAu+fT72miDy51Z/NfbqvlBGrCjUjLGjxlbvjW/iL4j1LEHtW/8N
oHUGwHKyDdLxR6o9jeQE33xqKqh12T4qJv9Ocu3dw6yqbYElFkM0DtJtCxInc4obWAdi49aBc67V
9D4lWs35qgCTW/MkZPUs3TZTvjMTinnsRlfsHFO6NLjVBRKXjSAe0Rj6fMbPjry6RJJsCsXJ5yXr
yqXABRc2GLxhcBoyFBkepluZNlhaiIRnBl4+5bvz7NWnXl0lWRKrcKoZWH+CqvDIGtOfZ9OOcxux
m1+h6FSVm46gfc8NvKzfzwZeRf9ak8WmkTDXmnJSJFftUeTZilcEkMr19Kz+6sYtikeOOJ9ZTmtk
2F/raWm3o/1KU3d1glupARt3ECX6IU5cu6CWAT3V/lazWnd6WtjMXfi1Lh5yA0Ov+EcU3E53c3mo
lcdKknBb/DIkdGDoxdIK9BU7kx1dnmwlqh1FhoNTep9/oY9iWtrP/3nc1XEb+qWEnIEk3foUAVD3
4p5p9j5M79brqnNl3o8CC3pMMGrEhefzIkv76mBrUyEdSrWUbvPWw1DWHnBollR6BUANLsMSkgd4
wvBwtvS55rr/+VFeDbxaDZVQmIg9FbwlYXtqcwfSNqoSN5U9E90n1e56N+vd+RuNkETetAIqWi64
yxxGBvxbxevQhO28MHfDZD+NSAN4artVY9RgLnXjpldvgwgK9b4fDlp3hK3uN2cO7A+vxf++wUtj
59XUmXkkCU1WsaxUp6UyXbM+qIZOMaZeuzkk3kncz1fG+5LkclxhPYIFA/9BXe/tFZFKs1oMLRFZ
aOwVpO7q+BJEHvlH7qrpXu7cJtgY3Ra6XI0UZ5NtRnJASXH0DC24TZrfa9kxTY8U3eTW1aLrcT4i
jd4LriLbdbmvhqNB1mQU32rxEc5P03tz+pCq+zrfAwFOzQrO7WWZpXaZVggwUC+XqalIp9C/jJrb
My/7bh9QGl88m9CJQjoWa7K3LztFGqIAI4GAVR4LQjsVh9yupcxsbrP72tob7U1cXrNbs+wiyPZG
vJkRATRuNAgruu0nTl46Q+Rav1pYWb+lyQszN8FXkFiNIIzg4QrdnppCe07edtFuy9SpkH/3xnrT
GPvhQb4QUbqjzQYIxjXzm89f76WL++Y4XL3e6gIQNJzK+4bXU0fo6mSITlM5xbPpCAdr3ydoATh5
iL7QDVVkQ2bivcC4UDUKUhu13lBSK3k31TE1V5I9P3Cs4TduRrXsdUyTsi10J5acRtiW5ZZ3zzJn
3Kn5bS3aauoMza7FMtp0oBRqV5nhSOjzyS4qIliLZ/MGwgX8+VY+UmLHgbaTXTq2WHh1kBIrOxrt
hOl7Giu7fCJ9reVNWsIB8/HD2NTat/KcIOr70GiZKx3xFxGKL3Sh1ZFYS5EE0iYgNFK9Sd6Ii+1e
+yUPShuFUkOFjOI03ZegQveE2Hs86O2ZYubyMd59rFcPsNxtr/Z63ctDq1fEf2a8M6u7sr0yEEOR
L9CF/XxZvM9rV6+6jsRKTQETRbAt+l5LajlND5J+Ixt7+C1dcbD8XVJfGLgCF25T7M4M/u5IWw2+
irzETEF2dlmT1eTQjtZRv2ExjAdR2A75ZdPvtXCjjZ7vH6J6K8VXQb3VawfVU0yXsnOls/d59upp
VgfAXKu55MehdJvlF62xM+lOdJ56W/wEt1cBH2jOxWTvIpTVgKstCaJHrWeZ1wfgmE8/q36fmQGi
Kt/E7JRPbtXcdNkDs07osnhZfj757xMf0BSw3qGeQG5VAd+s1lgjpxjcq8ltppU9wTdqy2qbRV5r
zY++gRLRnM4qyWX3FOBAcpEs6VejKYPbwCK0c2DV26n2rwaEUBx1mn6bcjHBwxJ+1ThHE/Oh25VN
P8IAU5LBOP4f9s5jOW5lS9evcqLnUAAJP7g9KEtvREqiNEGQMkDCe/f090tq624S5GZdnlF3dEec
ONupCgUgc+Uyv+HEup2buj6QbL3ILrkJOITYjSOYgx/XYqeqUb1rIshwg8aFklipsDvi2Nq//axe
Ns8px1HDU1KF4G4B3j5/Vq07mmgvu9FN5TlfxyKbt6ZEHMYoWkZMSQAz27DOALjTkBFMTjuG6mZ/
6F5fhqXHXwF8FHIXTDlvcRyPtVeEYYDyhDMyykyacOMh/IUydOMcW/WmQNcR6VCkxajQs+JI086a
WNy4lfEJr8D5wOpVu+FJiPKwKAA3xFQSz1J0X5aZXDWOVRsFQXgzcpFNJdObaGwA8Lfhr6GutQPJ
z1I9WV3OVmoLzMx0TGeWEMnEy2199gvuvTfPHCGNnWFCIKpa8SlA2TItLYlgjFkjJpvdVwmVlKkX
CILp813Rc4qXvautLOxzUbzMvjMADbsO3bTepNocLXMtCSyGPSTHkWOnB7Le5dxd/Xg1hYDmBXAJ
z8zF8sFx1wUihLy0GBl9zBXtw9rIrZ0fJMdBm57bmmsc5+HYriotizZeiLZOCPt9VVZJtXKd4vNU
VAkWTuJYlF64N71TJ5q0TeyOCOF03ba3zUPvV7x8wY8wKxhTzHOpDxYZ8zAFXSDcUL8ZHeMiyvTV
UFnxZvBkczrHwa0mE+1aZDNk4Wh0j9KozJGRE/o+9lDqjcv2dBxpFgIvPZtQaz/uTGNdBva5BNeN
4pEeXQXc57rrZrIAx+4vIr0bLiTU6XWRxYe8UpfRjlcAvVw5ziN1hZoiHi3PTtQWTVxf2npz08d+
tUdw09qFWoOqwJi7W7uWALHiO1Qaup1oyI2CECCNi7LS2inI2eq8G080baAbxWQ5T5rgIpa04HDy
2kmG3EXdVtetcAuSoAmeVl962G8iNy5GqusDwWiRqAKVBiyKnin7z1cOMYuYpw+j3/tZ6X+Myxr3
Kzl8EqSameNe2CykdeGUzTqV3ZE90ys1R3u4yCIALViKJCcpTlkdzJoTM41XFKoF9CUYMMLkuH/8
me9iu/yj7MxTQ6H/fJMTo673vQCdjk5w+1/Ee0hNp/6Z4PKbD3rWfZf3z6if6lN/qJ/6B6hQEJ6Z
n9Hnfuy9/U39xFPPYNzAS+b4UrLrf6ifFoRRnQa57lgI2iDJ/v/4LYb5ATUaXEsUjhsQN9d6B73l
hTkMgGS+A5sMGoPK5XGxwurJboMyaADDTubOmWL0qJpRK3d6EZ341Wh/zxy7uhkwKz0jTx7QFzER
u06m4lTabv4TYRM0StzWna7zuULaz86s+b71wuisHUjsZtr8pBdFVbUrbMy7SzHWZ/hVWlcJymP3
eSDlVTgF80dNSnp/HpTm82aKshUCYJBQG9Mp5rWRTfou0/op37Z21X+eKZlkonfJWk+D7GhEGez9
C/rNpfp0pf7nf2O6s1IGOrS8T2XbNo9k54ufaHQ+W+jq838WOpxkpLTwiMP2QPnpsGT/LHTxAXEt
A3YpXC4dZgqL7M9CdzFqYeXpMK/pEbHW/17o7gcY7cqPw0DuBZyg/56FvjzjUGZwINcqcC7aP7gq
LTKqGBayIb1Q38RaG587hZXArDL1aZO5obiKxyTdRx6L3i6kEW5Nu+gbeM9BJ1eDO+WworV2xGl6
ML4XXSR3+mgkn+U05SgYFvZ0IVqDKfwg5ipbZXamnaZj+c0L+/EBDxQHsFFEexv5qvonu7H7vV7/
kUWxbPmqm1McOWDH6F9DLFEH/JMi0neK0M+HEa1925H3iqD0azSUBKNAu37la8DBwZEaxxqJ740P
eMZY+Yih3M0UIspB5y/ByXedCP8zNhBL+Z830FVHBVT866P8XjzfNnzqz7axP+C1o0oOuIX8RQmH
/Nk27gewLIg2QRlRB4d663+2jfeBP2pjAqpynd+0yabo2uj//AcWdSDilBGZIr0pps+7tg279mnu
jxcrlavlQBqAN4Om2CKfzWUf9mncZNsicFBInoEpW6hpyhX4P7nqcjxLKkZOJ5Nwbzy9u5Fmkm9L
ZM5P0nRG/Ndy5JErQfFGreet+ljzzpw0epiKujuJImyjm7w6NboEbqXW+5chAJ+TKp3aA51vlfM9
KWFs8FAwzIkhygaN0b5KtJ5sEBrRhgwMCQe5gLapTTB+s0Be2ZnerLWqp/8UG8Pqybu++v3tTw3G
VEvj+TU9hF1BEqAtpUQNF5sytDWtzac83AalnkD4Tn8JN//m69lwYPsv3xFN22cXWiS8nT/O0qM0
2lpW+q2OSbXZ4bdv38xr1+AijDnU6kKp4PkDbAGU5VErMasogajUQzNstLY+NKBYVt+8JyQwsL17
rKMQQljcihOVejGj0ELDsEPBJk1Pi8z/Ekh773f1XV93n+rGwGWkNXbxbFxn3nj19n2ql7J4aajm
wDeh9sbedanC4BS94Zex1KCKFmcw1JPzucWELoHsv+mHwV+/fbllJ+r3DVMtkgYiPgYn7flzlfZs
NnMeBBvcYqd1UcmHKAvB6YfeDJHFvcx9ms61bV3bXfyrd6qbt6+PVMzLG4YlCjVT8YLAeC1qPzPH
52W2AommbHlS2tVFqs1iaznxr7Ar52sMo8i1hnyPQBr25276YJnxLwSaz0pBRyTKymaTTBKDXn1G
ixRduavO8i4qaWP7m515mnMxx8kvHfuVXHrJpphSOr0D8glFV8VgLuzgBMno6CoxjHIF2PhHn6Lc
Xev83xSY17OZmKt8lje2UX1LAvRQPeu6qO1rT+fKlhvCWRmABtnxA1zSBqXUutmoqw0tHhDqZ5Ct
NKswd2+HojBX5WhcQ0F9CDAKAmiif8Wg10eUif9kJ8KmNzq2W0ek4NwiTwnSjmIdxVwqbWj6W5NI
Ntqkz9dWXXgb2fDVZZ+dyVhcxw1ttcc7E7F1PvXVdGrh37vqpQZNSUNaSXer5FwmzV2Caq25cmOG
JDlj6GGEXKAVrcCG0bmoTOSDZtv5qrlN/qVFjWgztTB2C4MnR8+ANkDSMy8Ef4jSSgGYs8oenNS9
GHuParwtkL4t5vM06fzdZHu3TuCgVZHGDGQQuEdnG/i/bTLCyiWMBU6eC8POzRVeRzRbNXeEZm5e
Y8P9kEzmZ4GQ0MZ3m7sgi9Jt5vITDJlPn9R7Ddz8LG7xKUnHNLrsfExIYtdYdyXSZnaBnGNf4hhh
RdgFW83sr0f1kB8f42g18SrG3XgTteH0yQ1NsWUy7yF9UoAaRa16zwzbX3vSvfCj1N/bNT3GanI8
MIfywcplDK+ipUqhB7AK/UFsEdKad0NjzkdFYV8XqWNjKsdSQE3aPh14DJHD9KFOuFKM/PV5EDID
rTQz2dhJJdZBxj8GgEO2VZX+8hCqFAzCHn87bY18r+fucZ7N/boY5/uhF7+cQLutxq7cRTHbVZ+5
yb6KfjlTOO+ScBDozE/+moy0/9mh+7714qk6SnoIVY4s9l4xiq1E4neb+LTr/KC5m+Nc39ixk0BL
9IGup0OzMRqek49UJiK/+YSeO1vQzdu72WYBaLb8pYVWvi+m+q4dXQDHHsPVQUvLtZvxMvN65HhF
0m6d+sa1b5QCBXp+mRZXfDrIz9Sm0Xu+eOj4Q0HJv1bbvYuSGhVvJMN6zQK0EUGzG5HQQMI7+WX3
bLJ0zh5k7VxEg3EuguGy0v3brOviVTI2yXllsuBn4vZeBqJZdYN1PQe9v66a0dvQs7kAEzhsc9jg
oGx8VPbM6zRmI2H582D6PJipMLhGUN/ZojiztPKOdgz/1pVf3EbrNvrACzPQ6VkLP9JuY/x0ziM3
mlaWMh2yofJsNHf+3lNyr0fPu9XnOUHeUrulAEblm39jhpgoN+lDHrJlKdtvm8jQtir4tq2b0I2v
kS8S17XEeF4XbI5cLXwdCcCVcuHIW0Q6WzGgy1lo+cq0CBmzy3CopFN8MmalR4sGlc051DEkd63o
wmy7mRlWyOt0G16N3fAjdU2Lz/WZ3zSkHlu0TB9sit61nUV9uVImFFoF4rHui+x7hvIDZlJy7Zfs
+Cau72o3eujN7q7O6ru0UM8eBaa169QEZZd14kX87sKLfqWymneP+1Qr3dssRbe/iwG9hVPnr+ui
Lo5Kr2dXhDbPrWeReL12O04Ji0vzT/wkLXdeMSUfeytOP/duMFF2B/G0T/3gpz7waAUd861m8alA
F9dpAq+ZIzO4b2IbsIdK+wJfhcZqNM5MTOlB9WW2sTebodqCVhgujZZ3OYfdeOWZBMF4oHNVIxB9
bOWhj3MsSzuo2kYJcgo4upJhYlpr99MYRlemB2giJn6DjiTgJ3Zx58jcYtug9XxmBU25M8JZfDRm
GagFPdWnvTsRac1Ey9AR13TIrhHUL7wetaPM4idjvoOtAfDSbT31RPrMvKYVSFwcu37dJiVC74GM
my91GkWXiZanNBXte983ko0FxwkDosbbiMjU70bUtk6bsSp3AfK7Xw3NwyYuR9ZOSy2mq3ocPaD1
nnyUunaPCxSC6DJW7y/WEZIMylnbioERbE879kdZJsURUkc9dmdslj7FvSkPw3Q7TkBFApzId27V
63dDnD6grHlWquBUFqxgkwPbQ82Pk6q+ezwWSSevp4GBbt7E5brR1bmYBPVpppKNzLMRymQdAsO+
i0sChjn33FBm16eWAVqiaYZLu2/ltyIngj/GiEQ6F3pT5jdaHj+EaRmclGFkrFChkDtCvDpT0tu0
L5ASc6BwqXg8zsBZk0L+6kpxVZrdeV24360o/Zq7yWkyadFqnskSmhHhkyLPfBAXuljXkg0nCHG7
DiYzSUfqrGyZ0PwE9nSKjgTGEyOuJWWAZFSh1FnYdJhu9Ddx02c7gQrQph3t8UpA4FujQAkDriSs
k1Heebm6TaE3XJT9mCbV/K2T/u1URg8y5PkltfyFsx/+YJXatCrBeEwXcqO+m5zkoYp5mjTNzS1W
d8WBTHHRClZ5MfgMnJwZwwDDd1Ue96SCMTNKvXycMeTxiFU4s9yibcaxTaI2yFqsZ4kEPUNAeeC6
S6wuvQWaCggXMyDH6dZYJogjzY+uMUJtg3vDZSRd6Nf4hlj9dZCkSjIZJHqYS0Q963RDPnLutNpn
w63uYitCQz1H2NjiPJ8tk5QtgYdVg+/oqh3e0zfhAKsvpHBDtBEgUqt/t72WcU6gfaHavbHL+rQy
vHJHH/Ik0sJPRtP9iEV6ZIRYk6g8tE+DX2VNxzvK5IkTVqRpaY8HitYmJ9nEXs4DAjeSv8eDyt0H
yaZRa86OLUzUiTqxOWnbLCVCNm1yOXnowaJKzrmJmAxZY+qzJQf4k4M30dcpE/QeS4wjO00cGBy9
KFDV1EhgRk+NjUnVstNflC6yLNLTNo4gCenTjCTNcI5nN/wVq3ktB+uvt1N/98WK4pIA3RFFF8oo
eSn7Jzozb9H81Ta5elK8HOsYmMR8bUb4zjXN/LXzwAYo7bsstfZ94F2odFLMBPTM78W6bSkAjJkz
V+VM+kAKpN5yTTIwmcnDGHGUQoC763PveEJYo4nd+rgQ6a+qrO/Mkkynm6lrYvMaw0YgqajwrqUs
yYI49kUk023fWtfCInVU6aY2kzlkJOGNzu6UgkMC5xRg470OwKyiaHnM6fq69Nez8G7RVr0dNM4n
zGC1I2PgbTe5fVHO/EkKqTvk/Zrbgv44beYhznGC4UzG8Xs8+X0yUnOFAwfDMOnadhwj6AZ+gwyz
GEoCa8ZZnApOBR+jUJXYNRtKlYfOgdKq0i1TVneJM7dbkufgJIzt+dvj63tXiw0vAP7379kBPGth
738WF/fZz2b5Vf8FRzK0Up6s8xcSnSf32b38/mwc8/iJv9ptrvOBhpYapzFCUT1lvuyvdpuL3D+y
OBYi1dCqDHwEn7Xb6GzjoEOoABegOnF/t9tAbdOBc3GxtT1VP79jHPNbCf5p/4H2CopjqMRYuMAZ
/hJ+INqk7fzSAHFm6BVYjUHIe0+qYDTQlFGU/bxMAWf4xsfC0JMONfK8AsyYMB5ZpfpUtah64Em1
zrIGcywdcf0REOocnOdp5J61TE4ZIPpOPOPNihtj50CncWXasdC7Hqqgj8MkuUfF6Tw1ffKlbN0w
39JSP4mCKIPsG5sls3jXmVZO6GEjPdjpaGGnS/NpnQYcFytRuTSKZtfj+MXGzPyc1aAKNjmMm7M0
EMVdlZY+bi2qMGWIHlx6aZH3qzzpLXuvOTiO7Su7Ma6aQc/8o8jMxs+Op6VI0vjtXK0qRj/ZOqsG
S1NKUm4Pf8O7KEIDknsvjPFnSAFFAl1l4ycj9vQjWvWob+izkRzzjxlzX9QHQH9W4sENZYHuju7K
+0449QD0PwkhTyFTDDymE2O8NeZO/zzhb/oFO7ZMHpHy+g+urKpTaxhsF3fWHBUAHdyitWrNOI0J
a552a9gBeryycJI7UDnWcJzDdwlWc4e/ybrBveWOdoU2I8WPh8NqJu0Qq8oIsEBwWwM6AkNB7Zs/
xpApAxnYzLDJwra1Wbv3hSY4ETJNtnciM6PvqBpRGTMMDi7FUBhyFSCPbG6i2W+/GZVpEpeZJLJ2
mCHMZz2H7p3G0HHdOL3XU26iiA2DvrVHVNE0+a2m5EroNNiNtZZ06372VTeSW5j6iDq+rONd09jy
rheBmW4dtHwwdJ1MZ4U61JDvcChAELnW6Fus+yCqo13Q9da105hjto/aaMDczRrw/dGyeSwPJCvL
livoVajoPl1EummASBZt3rhoHJ3vlTsse/Kt5CWuGFmB8fVhgD8JK690d1Vf7NlGZXti7Y2HPZUI
3cLFPAn3ojSsDaCh9MyuqDfjTYqOJaDJWts2kY/ZWSX7s5K/vTJiffjNTnxX9P+fMGBR5Lt/nq/s
u/sfPyluy59PxyvqM3+mK8YHHYUCRuz+4+xdBe4/0xXjAwBggfgYM8G/ToI/0xXngw0alGEaGS84
HiUh/yfco0kJV8sDRYdXu0EW+J5wv2w2Q8dBdZdhpJKrZCctlqtTsrgmE+LjmBlfghpFosJq5QZv
GGTpxCFg1ctZP5djmIryCirDLu6bz0sIQI9YZifgs2sCxgoAnBILt/zhW5hN3ck8NBWyL15sULUD
gPtRdFOZH5W1aRzrydzqwLGlHq2k24mvtUjTI5kH2se+qCZ0hLB7uRZ5J1SYtzHEirnlvT3BAHVD
W9+lQeVBFq7kyTyFObMhIW4jG6H+9QiGWpJOtqsx04+nacYYx7GDFjao7VaI908R0hfzxIkxBX1y
PUSRl6xM9IqvnyydVza0pXbs0x2t3gY6v5zugCF4KayVpxWWFgSjkc/q8fhp9S2vs/KTMyAOuoUy
hoVb5eUQl8Yeda4p177xdxYKKlYatCg8wWRDoSTSQQ/HPAJ31GksJY5KK5uCHjX5Ipq7UjbrNpVK
iiFHnx5kBZgvGfddhg9Qb2yNwjF+ND02i7uu852ToYqn4xQb7IpOmXM06q2dgRGLvVNdNuXRMJna
WdFzoKEMqtBjg0jz1ZwZ4bWJHeddTGlGeq7Xm7eflMqElk8KGw/SIVWzMDteDC3muU5Lw8ElRh/h
9/R9aqxsL0Q3GodBOC+TEZdnNprGe2NwVq2B8/bcYfgJsmwNnE+c5sY43rSDzmk/sXj6povwr9Q/
awmcX1Ri0gPTvxdjJV4t6R5qYkoMBznXxZCDFu5QJiJtUY7BfYQfHeDb6d/Jmq4v9Rh+8kavAFSA
1nM5txi8+vY+Ter+AKlc7bDFEiOLBKeKP4di+y2WWJvas0zssN3MbUuXQAvMdW407qH3o77m5WWY
OPrsYSCsi6FtHFeVlyax8kuAPd5gW4hyWm1s0tBq1k1rjkfAT52tgi2h+hMGGM3Ggp69E66NNDjo
SfIyzJkqlXWw+2WQbC15rnYW5K5AMmOTWlN1Joq0PA7NQgzryB6GVRAN2bVuBjbtqKzF/lnMJxPy
qqddUueXrmj3Zu/N+S7m26PV0OfB+dDVVX/gPF8W4ArbqvArTIoROQBD8Xz3j23lijrQKeMGR1DC
yfPZyE9aZ9BPOu+yZQr4e1H+7xEui/zpcaxoz/98hG+KTOaLgk194u8DnIoMvBtzdGaXQCGfHuBK
4ApBT+wJOcUVpenPAW5/4ExVJyqYCnocatz/9wHOWYuRIY0PZbqK2dM76rVXjlSof0DxgON5IDWM
xaox9CFmKm5UG9FmOvRpD/58ivT5KtBScmbsrQEkuyUGRJBjptxfRSGdAtsInE2VZC7GIq3u/Uzy
+MTqJw3hS7+8MvJR7AF6O/3Kz0T+SxSa3q38pKSo0bvWMjdu3cabyhjCM+lo0NuZQVlntTd0Z7HX
T1/KQhRiG1l99tnpDPGJAWG37wpsQv1KjqfBWBYVpCy82dYVnjbbMZovSqOt/mKivmuF/3/iQnuA
Ml3981/n92Xzr12X/7hvWUb/DdoRatX98+pe30/Zff6aBrr63J+ehP/BFWj0E3hY5uic/52keriD
gI3TWf2As2kxsPz/rHE+RaOQMhD4HKeJYi79WeP+B4iXWBUABYPfJrx3GRe+sAdRcDmwRNgzqF+B
C8LzyJiP/ZDnZWTsevza9rEIi0v8bDlFDXdnNGO4a01DfsUd8Ic3iPDK1cdpX88kB5Uxr8ukD2it
Ff6R3k5Y1tUTlORSevTgsjm4aixsaY0+Pu6c/muqJ8Z3P5qMY2e0stWTB3/1+/R7isZZIvMhvbpg
gDC3Z+Km+PaqdnzSQI+Q/ZaUz+xSExRymHzCX6ykVzEkOAKPUXcxMWOO8IJGZQOEO2YhJZV6ERb9
EQNReVmIudynxuicVdponuh62CL0lENfM9K+u6m9pPw4zuUXnZ7I2z/dXB6g6EP4VLP4mMBXVCHv
+U8XXiKrkLN110DSiLaGVdPdDMevhVX15dqvDX3tsKnvi8lC3qwaPkWV1M/z0OguZJZniMSYeXzV
61n5Oa7mdFqJxidtdZwOHqKfDT8j0fvH4Hu+gssyjzM96u81s2Z4S9s7v269rlhrOoOAzai7x7Vf
CCh+UQS5tmgDFDXSvNxNkfyiO2kAScAyAgg6k83kBu5M/PD4NP43qvwLUyHZTsc//s9/KBWFf44q
t5gOre4jOp3N04NWfehPSBGEFNgDDI0cMq9H74S/6l5P/0DeaTAJgmFDaFD0ib9CinA/EC84ydDb
fYxD/Ke/QorQP/A1mDUiWEjmSgb7nmNzmQZTNpD9EqHovZCkuot03K6HZsJyodz7EXMy2wRWntdO
uXvyUF7Z8ersfZoF/74KGT+R0MZWbHE2h7BlLOQnyn0Y0IpqA38V6D6GLBoiMWMx5Sh9Q/94+5qv
3hl+Azp1PdXGsis0F9E8T3CP9pkliu1U4xKo6aCH3r7KkuJiq1tDjAtUKKIeHByLgNCFRdvgX4hX
mpFhD2kx8Ua2M/IxitB99LFCo0ARll5CeDalrUa9GWrpiYnYj72rjco+rvRqFKjsgOMQg18hpFl0
5k3stGa3F/QJ5aNn4tkU5Zq46gw7RK4OtHN8Cs7ROwfhZV2WRpYeNU2rHaiRXoCZVT+G6tJ/TM84
FMkGnwbqoZh9qt++QLdUs640IRjyWDmWLZkXiU+d0ynLDQTKm9YPGCPq/ZFllfFuMnKa2FrlHoJX
GsvGgPpBwNdh4uAUSkNocXI4cNGk51Yo8NA2PUGNcvwqORRXs15MnyfNT680Zj/7UOtpgnq5udH0
0Togt/lyYQGFMCxB5UjO+pgHP30odmEFfZ+DRHKDdPginSY77105HTgk1Z082zJgYoDGG4wgyGcd
Z3GnmtRzPRzCdC/Lflp7Q5Ge6A54z1Rqh5oIL3YnwYd5NvNknM/IfAheT2/Islth4MuOsjFetafZ
2I5fWrTrkeQp8k/6OGo/jLDuDx2lLx4jV6WgV81hkiNa1s+vOpVmNbFuwn1oRzr6MvGYnnRJkx29
vUFfPEcKEwcEoSKl2nQLF88xFG5fGa1R7SWZ20kk24SxPbunTSvvvRHn8VJoGEDbY6i17MUEpZ9g
RjpUe61t4tsosE4bza0PiBQtExDqG/WeAFDTPkHhZRGw41ykgxnD95eBz4C8HZMj0Y79JYOd+jzt
bPe9oRvJd4IAl8LIk2p8EQIkh5fvTGO1L7zhignt2WzFDYLA/TYbte/2SCfu7Rf2Yl0oqxSqf14Y
TntIQjxfFwFRcM4dj7jt0QTJJryzczOy3/+uuIqPFbRDx5mt/PwqbpdjDma6yCbkCNPPomu2hhFk
/85VuB+G+rDO4HosriJbnmhqlfuhrgLUrIeH0XCbAxd50VJjSaiaFwKbamGDDHl+laCt+opVyb1Y
CEcPxpCvhTG3KySPPmfG5Jx5QZwcVWKO1oJhya4SIOGLQXcOnIWvvTkXTwsa22hTMr99/jtEjomK
CHhzQ9kw4U99czfndnBgQS71TflmRgjKI54kHLPo5e3KKnG8xuB2/cAvN15LvzqO+q3Ihpsp629x
4oRgyqQNKvI+lNUxUjvfRjxAqXjsFOxugAFxWB/4Va/eO4GM54/jELTp5/du2SHucoYo95PZ3WqB
0HZWNR1Ko167CC1LgjSrlqNQxYYndZNpN9LRay5SloiiaRo6cBRY4YH19ErEZHRH3sDsmzC/nNw1
jZcUcTWW+6DO9aMuKeVtQlQ7gWh+yIZWJUfPDjleJQc55BgemUkG/PyGQJcGfVd35b4vABsFORpw
VIv5phTAt7ox0SAxVtO2xrjuwE2+3DTwGjA7o8Po03pylyOGwAmD2AKUt3eGpv8ad3Z+koMA3Jdd
U25MsrPTzh2KnzAC7PMhS9KT1EK92glseWDlqJf27BmAMjBBGREf0Bkir3j+DDSUGYu28Iu9CKtf
uq7F23Lq023QBmCAu/6QvNCLw16VDOCVuH3iklge9g387yZLtXwfW1mMqH9eIX/Ts3wv4qAdjpKs
CBCS6a3p0zvDuuqNkMug9IO7GUCn57fZ2s5Qx0OHHQfV0jnoD6zc/dA+cDo+kqAWT5PywrCpuNQI
6RFC92SLjHC03LGbcHjstPYToP/p2J/S7iioIQJOJb1qr52G4yiLon2ruemF23gmwjkkA06XzV95
cBM8PNQ5MLwcYAtaQ4z751T4t25n3WW0Dq8TjWOQ2qXfOwLcX5JU1bEfD+1mrMPyxNSwD8r1sdto
mt1dAy/pt3jVJas87fXTvJuj00Cv241naXJrtrigRqhM7duWmJSEXbDP0jG5KLPZ2Uwzce3drwHr
NXquysmPsmURQjS/SQcBixINysneZDopehUfNDh6ZU1zFZd0C0Y1TJFFUTQITUunZMz3dZB+D0s0
qBwMhaRERwgfK7lJ+vwKc/mbXJ+3Me3m1RA4+6hjiAdnbWXk5Vkx4io9lv6h7OJFxKHahVpD35ma
myC6yC66QPYFZmQsfzF2x7NR15u5NP2VEAgp9UbIDhBEAUsa3ubtJ/8irC6uvHgmduXHXjfo0HeG
bFh3vT0As5ncTSa7Q2OeF+eEuhSOAGSIUN7ovj/fa2E/iwFdh3zv1WiO5k6FZIcT2e9N1NRV6HnS
i2AqAIjr+VUSszSDWFM7uunAkGe8V3MOPr/91F67FahYMOPp7ZP0LsKGrtn0z0Yt29eGV20AKrur
YhiMA+/mtVVBX0JJ8zB0fiGQ55h16AZlzLshudgFnpXcRQGkgqkZivM4Hpj/hjg5gF608n/jKTKs
gLDNYYR7+GJD9kyiO8zvAOTklvxspQjNapD7j95+jK9tSB95LVU7kMwvZUfnJph025PZXmSVc5qn
+XBBVIw2RYigRh1a0f3b13vlgfLCaL5wQbixS9dnMQ4jVnJxttdQP9vbJtztug/NfVwopbUu7zYC
7P82y6f6wPNUifviAACvR2cMwB7iLgpV+DRH8lMv7YeiT/fzlNUbu1H29d2MIGRSxzcOLxWFNRwZ
wkZW6KyWxgG/61fW67PLL7ZexyIqMbFN91pljegBQTUfnXo8kL288joZRnCacot01ZYmugn4LpQi
bK4CYu1oJPM8imk0rYxIdDvbrA9xdl8+VIIlAQUCOvkSs7/nDxX0P1l1EaX7gv+2yePibiAqfPW8
2MG/y+EMLCLrUouQYsngvh2/dzEh8M/eRDSLYCO8RX0zmCE+aI5e7uMquSRG+xurc7XLqqvrdYry
0JpFpl+46V/aE//I5X/R7KfkVaNElblwkr3QfDHMaghlGBT7qpJtc55kdVCsi9hytdMxrcyfgtdL
BVJrVXM9dlFzThlgN2tEfPRim4Wj/2VMZw8p7ZGw4Uy18xXKLH5K9Li0e9ghLqDtaRprBO682n6c
KEZrd57aj3qiwSEou46yRYSBEa7HAd7rTnhx8zm32+7YTMLiWxe6cmD0UZYISeMEf0mdsxGV5nhf
TfAfaCgXQ/Qt8bL659uv5OUyNzwqWuWiSLFnWovyGWPyMQ76uNy7vqZ/bTixV62si69vX+Vlroo9
HqAwG+9gugHLkW7ez2amVW2x12hwBOF4ZgzAJAIzv/WmmoFR4/kHosfLBiMUB1WScD3TRbpocUpX
oHkgm0pohrbVHTvZEJxMejFu2B/hiS+ArARQcLcwyxi51LWILxt3OJSkvbxv9SM4vklSVI2yWPDZ
2BSJaIJs3/sqO0/9vjrpqtk7NsZwnvAjC/GrCrz5x9uP+7Wb5wBkoat5PKnDol3hOEEUzraV7Vvp
Jru4LPQLjn4Nbm8dY0TWthcyir1veOo26Ic2AEGq+JDq28tQA6+Hmgx5M05iphzPQ42vRTVDr5mT
IzfL29R05XGILMrWBYG17sBSxVjoNPEpw/5hZyWJu/93HsKTH7BYAUVDJlMFItt35lhcV+0cX4+W
nWwhbKL9ZdvlaQgIYaclZrruLWzbJGyhA8vw5fZ6/hAW2ytoJ/hSk5ntK9ndh23ufbStuTlwRr92
EWCT2OrR3eOvi6AOkdlyeqGrVWZGV01v6SsDEPOBzOP1q4DvfHyjLKzn7zMKk6Era/IbN7D0TWtk
4qoOJm974K2pc/X5sQ9jB2oUcH0dW/llqDB7CCGWV5FGxVkJz2mIkMibWjg8vnbe2liFgJzur/KA
cj7P05nUbkx+elaKY8YIpSUv7eQItgnEwaSN350UPP9xi2fQOVER+yiw7SuvmPcgA6drLXAPSc+8
+giU1IgSvPu/nJ1Jk9w2kIX/0DCC+3JlFVlVvapbq3VhyLLFfSe4/fr5qLl0sRnFkS+KcFg2CiCQ
SOR7+R6lhNX3jKJBq4XCEhR6lX3WtBrNpzqNsRKMdl7Z79MP5oPp+SJfTR1uXboPKgy1hY7v4zQj
FWU3tLdGlhN5Vdx876xi7w2wN9wqLOH2Ho5cLgyHyBT2CJp5NJswuJhQ9y9OIO05026OB8KzqK2Q
QZrLln5TQ2i7cIAwnucnuQ/Cz7lWKiepjcxjVFsdVelyz/hjezxcicF6KeDqy4d9M94Q5KYdTowX
FEJ6yIbQ8tJJh01gtxO6Asjz3j4sG+MtcogMRlYFiLaKLkXRytEwAS1FcTEfoB5Enm2UP2Zlbu+t
OS/928O9o3vgM85zdCFWQ55AK2f5PW/mJ4WlmgallJ646+ijQYOiq+xD2HV+GRbPGJDAO51JXuP0
IZHquziwjxZCs42S+lIZPpRgfcdUJH68mJuWla9l5YlUDBMRSKK3f+vGzUtZmY0Dw2MBH1afog/A
HlDXSE96ZsmuTflB055B6mkmnTrnmDfKnuzIcvZXgQukg/t28QIHV1zdd1YYKlHnmOlJk5vhpFnS
UqHCrFJuk8fQLMy70MJrKQZm9G5PdSMwA/kBvsHmQ3Rk/UTrw3IuJCzPTtMgjKNUJTVaw5iO3x5l
LXVMfkAdDu7f0uMFemSschnJkuehDKL01KWFfcgAtHyriNpnyObWeWjm+E4NrPlH1sXa0VGE/CRD
B74YWZMe0ciwn+KsMXZmvnzE1ZIv+n8LEQFQkPfT9X5snaYIcqRQTlZpyBdaL8lw5Fg5ahneKren
vzkUkQT+BzTI36Sxt1u/znqb4i6zTzs9PhVywsMXdvalS52vt0fa+JzEK+BUktel9LPaR7la00PR
2vRr1UF+LLW68bvUTnaWbiN0GMiSAkfzFOSVvV46edKnHN0DNGjYOTYKPR8F3eBHEQQztpJ99On2
rDbWj37YxVvNplC6CM9dhQ5w9Z73oJacnFDR7wBARh8Jq+nOFsWeEvXmUMwM3ANeGtjj9VBCKvMx
RkjnFOW4F2ol/mrzpKkXNEz1nfvz9w5b7UBEhhDZQ2gIivO7j9UqpRC9E1OEV4ZPTo25gNOn5QlN
aJxu0rw9N3Ijn+diinyzNvXHWTKLiwaAeK/ZUfASxToa6VTE/tHo6ahdacSedAr7YzE28VHusQI3
U/ADLZOSezPNzMNUBP1zOqvB0QgWLZKpyf6UFmFTeNfQauKtRhuWvazvmygvZDOt0ZaJTyNgx9Hs
keefDIQhb2+I9wGamqNNwESJEI2m9fNAyYM2znqMrst67v3SqEyvN2xxGvWkPJmmFPg1hTb/9qDv
twaXArfzMiuAMWuVgGhT1PV5FsUnqi2pH9Ou49UlfB3a8Hf2+8YTjFcPHqr/h+/T1nG9iqNE5wom
1NEJz3X02IWt+wpKHHeirDVviFR4wiX+vMYAgkAfPS4lYVMcb0/3fSgBn4EQBgizqHyvqSe01bQ1
fKT41EA58o0y6zxjNPZUFNbC2twMDKNT3CWiaIu7/PVUhZDgSzhOdMrgxpEChJLiNYkcHKWZXpCw
CbRzBkMEK4qyuERBEz6ji/Q9DCrjYR56pKvYxPfaNNen29N/z3rih/GZKT0YlJ35h+sfpoC9aOgA
L99ACi5I/eJZMobt2chnlYajYnwqVHSE8qTPcTKZrfNclfTVNPHsBS0Mqds/Z2vzLex6Lk9iO2+b
619jmOOg16UZncLWNP4KJgRYexspqGhMjR1d9/e5CF+d+VKPJl97d4SNlutZ64z0JLO9qZi2lZsI
kKsphKVuFjpqMuGIbMNQ7JXatvY99JylsxuhKEQWV2uuii7uJ61OT2qCF9o4qolLANWpu/TDuZur
B32SHgMjQMW6mtSTHWnNxz9e54WqTRMDtyip8Sp+WYMQIlLDlCy8Lj0NjO6slROiP/Qe7hywjSCm
ctEsRG5ADcCN60+qxUlkTr9vNVVt76TItO/yvuhcfhtKCkZfu6Ir/5iLAseTEw2bVIWr+I44ZJlF
NSUpV+mkath5SEpDzxhQ5e1VfM/OWJoyF3iZOjEk6d9SF2+uAQ0hGuSH9eTExfc0j4n9POW2fHEi
OzxUStotZG5czuRAIZFHWu5CO/J0FLGOjW8Q1gCftvQAdHCvVEr15faP2zhKsCeoDiwEf5g/q+wl
0sLMtMc5OUG8fkptvV6aNCoXsqa+oyGyEUKxU/wNQcMOlX/7wrxZBT1VOvRL8uSk4RWAa0qe23S3
iTbaWe7lF18nErDoQFhoOvhNcl1tWpIxaVaqglRMm5QDvaSIscTtv4kqPxO3sp3RtvbtgvQpcPa4
GdbYSteocmTAJUL+TA78udXJmWOMGic9r/3ICrNjLzJ958bf+mgQFXiiQEVFHHH5UW+WMskcpx5G
hAjyosSmqjJD33TIbrVe28NNf+PS6+XkTbAYF3M10ZlwPZbsxEo0IKkFvRT7pc5046Z7IgF9WFri
+sg60/95aVNqo4Hiar31KteL83T7hNTQEQmzv7ShedKD8bNV9efbe3frVlIRfaHLnQ4VuK+roGFZ
qTSR7CWnjNLnIY1160CngeJaSjwczTw1/CFpqqcZyZYLUww9EeAFa0nChE4T7tUQNt51VGh5RsF2
IlkGCLheqrolJ0obzlLST5UXy6ZyP+bNj0xU6YewHV6HxJBRWjUABqCtHlITPbasNxpPQz/Mj1KA
sdsLtAz47tsZ8kInXShi+upwF/A+ZHUg8CSVhZlVjrViUcn1ISgwcKgwvTnOkWN+LdWoxzS2+g9J
Ex+FwgFN7vrCKrpej96yykju+TwO/a0nTal1PAFMcyc32ZykRYUCBjS+KL8NO94chqAsyH6liVGA
TQ4RFc8vsj0pR6rRhptx7A+T3ctuMuj5U1visHF7jX/P4t0i88wEWV2a5dfRfUxylOjKnldmpvB4
iV5EP7uiRtRJSQ+VbHs17qUGHxjpkGetIAI5dfJMTfBTM1SnWQn8Ska2CovXXIFqEad3qp3ddXp6
jzfjSS+Sn6i6PVhh/wBx8YCG2ItcDb+MqXooaFKtUAIxjPBTWI4fJjl8UgrtAEfmAGvGcc0sOY0O
Jn6O+mEc0695Xf5cslarqX0ex3cw0Xyeco+azfmYuksq4To7oDwJIWcolheSfUnRhxs045yY/aGK
g/sxdO7oZHocOuGLXL3kkvKhMvOLPIU/pXS4jwbdk0T0rKaTir1rSRDMsC/DwNUsv3WSdu5t4xSM
Bc5+InXtob5I7a5u7Na+t9jwS/lwEa+93niWJsJ6GDiIUQEeGtM57eddhJ9X5/yp8jC5MEjowlaj
jKcBGVwPNcbOLBwcUpfwaJ9Q1kC6UGR7JP+tu3PRDoGGwVWDMdz1KHXqJLDQ5OSE5GB9N7CTXFNS
y/9wQzs2xanfnQRQ4VajjFqmZuaQnHShINYeyMlRysfscvvAbFxei6gFNwpFBYpfqxWrRiPNcDFJ
TvCkdJhG1eTaaRH4abWHyC7/p9XJZCQQeiAdhyHV6/kYfaNHiU5kmEwbZRkpxbM4Le2LVqbJMUmr
cuetsPGVyO80nqrQyGhtXGUe+GSCQiPKc8qowt+LQSRPkxnscZu3RyFOUq1ekFntelYUEUQuk0We
coEzXZbTKh/23Lm3v9LmKGjrobi0JP7rvYCfjz3QEM+OM6f63kQD48h7L9+p+mzuBeqO9HrBwKEZ
7Hou3NizqkUiQfNTCRHnyafjEBaVZ1hV6N2e0O9i1bvdwMvaBqBRlybL67H6Xo5xSaClI5kID5gI
xTneylbcDudGqZAIlvJy9mLVShsfalhn4C9uGsNdo+d2gt1OMN9bkqyj8DRqZXzkZk2/orxZf0pn
5x8jmGdPGjvjyxibdeallgRZr5ic7FGZIDi4dWX1+p0wKtVw+Rvdx1AeMM2MlKEfTuNkJuT6loKz
tc7L7qcFG9VPY4fWMznUneKOE18rL4HaOLrX93n/zWxidJGyJh+6U230wnJjmq0GBBt685SV8IsP
QVOqf8m82xMM9PT8kis43VPlwDVl7NHU03IQhQKz++emnlCdUhXr0I4Cu+8SPO3DYEPHgHioZt+r
zqHbsrCm8WyGMz8VxaIeP2Q7N79llSy/djhWxK7ddc3XqFbav+cZhPYQiahyjtzZ6TeOzIX/shCu
kRm6p8mZQdN4hSD0wVF78y8tTbTXhmeQAQtqSPGw7M0hQkzLQnt/wnjqpYH9eRa5UiXHdhbKA2sm
5rumSsLPdWrXl4ly74fcjBpPTCjhWuWsPtYDNkqyMeVnB/1J+RDG6ujQW65QzbTMev6qoaUJuBBI
+Bbd3m4b74IFvKJWAmhPSWe1s6VGCepSNuJTblAarhz7X6G1oWs3yQe5qcRdiVL4TiK0dWRJvC1C
zyIqtPbJaiKt4F1JTd3qkKgfke/yotiMdmqaW0GVUyQjsGKR6K6DnAg71hP0+DTw1iOXUY3+NFfG
6KsK0rHzoNT+7ZXcihGUUNFL4A/SyfUDRB7koTWYltZRDbNTtp9eUpAZcvvz7ZG2vhl2IouQw9K+
6Ky+WbH0fNO4HJ9iM+l8KdTsV6mYKK/n03Cqeen9nZlzsBOXttaTZhhoNdSASV+XH/Umfc2E2gdx
BdsZhxT1jv3ZX5CUK09lMv4EX5N3NsnGalIkNuC0cEfBQl49mZpAWEphtrzCqyhH9Mcoj1UV/zPT
frQzsa3XGUMB8lCZhuywxoxtdW7aFAu1k2k3+acg4zKRbXReaqg0h1ivLVeBBuBpbRIdhyA07xu1
ar1wJvkMe3mvG2Xj4179mmVh3qyznSe1JQdgGeM4HFBk7lCy1vNjH6YwgVFbvjgoSO9copuLrcHd
WUBeErfVmF1HnLQazn8rMsfTjag6imoyEEQqtZ14s7GNkEAgcaPTBgs/e5XrEPZDm9uNlHdOszM0
dNkPk6Q4dLXeenJLjf72WdloFgGoeTPg6jod7ESMKgThkzXD0wuTEepRqFMlbIL6aBRtfwDjlC5l
UhS+Wg0a0lKW49E2t5N0LYdyda1TMIdwQUmJ+tpaAHgw6EZNFR46S3PHsW+6iqJ08R1PUdlLHCv3
ulbHbr1JpbNaib3jpC7RZz08lXpscMBNaQ5a5czQnsYisVRihlwgSziWXom98JDWDzj9/TtbpqdP
Mb7CzZdgSC7wUR5I4A5sBwxKqr9GpfxmqcElM/NnS+5RZxGfVOFMO4d+42ZYxIMA15YqJHyg673f
0xoVosVAzDbb7NAkheOlotxzlNkYZVGvWoAouGK0Rl6PkkJ5lwspBCOZ7MEVQi1PqZ0qO3PZ2HhL
nzHhGRFIZyHbXw8jZxo96zHP5kZa7K9qJ/fMtEvPCDYGF/Bg68GRkuq1LLLAk5vI8FSzkdHtin/d
PgHvT9wCVPLos4iNICOrwz0EAnXPoKboF6EInBr44+LYoJ54EpY/6lqzdqpde+Mt//5NAJOFGjYy
HA/fmpLpqCcwucY5Db06mgzKAE290+n+u3H8emvr4A44opGY08S3CL+8HVB12DQAKrpPV1T0WuGe
YqBRkNIEHdidZqGaHg/iqa366hM8jZhadmuUn+Kg1TpXKwOh+bViFXgKOFPTk5AV2n0XtfaEjHEU
tscqNAfbi/oEJsk8tVZ+aDUcj9weG9tXXP8GfCHbGF9RJysT9cFuprqmwCoSnMtFgxRWK0bth3AM
JFLbvGgQaYOL/I9TpMMPGpzzb7GFaQmWCHNcuo2eNP2xm9v50kS6isB3O1NyL+TBzg464mumq0jS
7E9jJr8uco2yC525s+8QxE/zc2CUmEHFLNVDH3eZOIamlPNKwcwcfRXdqI7m6CC9btQhfsU4BFe0
rOUjItIj1amXMbVE7E1T/DU1pLbyZMT8soMVSPI3VAN1FKZjbC+rAmX8eyAzjCiA8gerbxU/Q3I9
P5rObMIG6vPxkV+fPPT4Kug4VRdpcEiFrO2xbTcgC1LWhXOKQI8DV2kV3dGwT+DlWejaN+ol1YQm
uZLeOAmi+VpywGW58dJymnwQg8BV2tRy+V0YdYs4frbroL+LHQlHVsTZa0Qf9thovwvcq60J2QJc
zKLZdam+XG/NZGzULq5tx28tjBfqUD7AbsTquDCOZYTLC3nwK/2NOoDZonoKXmdUghno8Bde8ZF0
g6C9r6ziIzvT++OwQFMzaBLyGtxIxhIl3xxTq6oR0uUu8q0uehhmzZqQm5VfirjUvyo4sfq3h3t3
/ZGrUuRC5gsFfopDq5w17OoEo7I5PulhMRzYUfZhjpL+0dYpBI5JCHciaL04Vf4aq7nbSTqWZb76
DMvgTHERmUWqZV3gncdcE33Uxid6+iM318IP5lB8UdIUw2BR/TL0/sPt2W4OCOxLqmyAkq+lhmJp
tuuh6rnI+ipAArHoPpoTrSvORJ1Vrw3TFXb3xwUXSP2Ag9zyi96qsy4jFRK9cVHPLGVhksEMmXPA
JWNvT78L78so5DDcJRoEtHUh0UlH+gZCplaHCgqEhkzZVsoiL2on4Q1Bmu7kpss1ufp2FHcAKQBA
ubbXTa+ouFlKhhIT7zjrqS7p+qWoZD8GZoHG8yCsQ69WxgJb7KE279KEZaJvBl6FlroPm1FYPHiS
HF8GfJt7P+jbPebvxnJyM5N2w92H/LXm2I2m3vZqPEFYKAtxQmjf8rt5jD1TnsbH1Njt/HufltCs
rDMeh3HhJaxpYFKI1HQS1NEpqFT1bIpMe61ClLiqkJ3a2nF16SaRnabeCO5xiCiPQYyHUeIk0qfb
Z2RjffGI08l76dgA116lYdWY1FJUhBEJ8fSzwEvrKUYl8HJ7EHVj+1yNskoOEC1CStqmYxgRbbRJ
dSc5qFL7L1UaunO4PlxwmAsWvX4SAkhQ4jtO5ZQcLBBN1wmSA4aLjQeWph+HVPYCc2mhmiJvikEc
FtHzUZZfhjb50OWAJhAeUee1Ghf6wz1FFdNru67dORBbOwbqwYIlwvTgDF4H7lpUfWCpaXRqW0l3
8VZovdSUP0NLw4dMN/aa8t4/j9kw6KuYdK1R3kD27Xq80cqlZEa+/hT19T9o3KvHZNK1Dykt57g/
Gq+GhscPnLHogQDcUTkKMn/CWeW+14w/5vguv8WGug4TghBnrGosBVr7JZ3+4cnBHNOTtCFEJQhj
ETTTKX9kpu7bGcYUt/fQxhZaEAA0BxbyGt011wvAizHMlY6NGrfdSxEm6icnFPlHBY7AJyXS68Mi
2By5WWUFe7t34x5haEounFMQokWd8O0lTfFnVqY4jk6DVd6Hyhy5aRDgozhk4NgWJcQO054iG7+N
liBOBS+ZZV00s/5JPeOf2iDpGuqe2nv/y4xS4NyMdE/qf4B6nEMU8o5tIx5poUgQfKp/WEbZeiIv
Oi+spMPtNdw47DQA8/pdeIYL/nk9ESFK05gc1nAs1M53rM7yHQWhhv8wCo9HvhOkit/eE1fLJdtx
THdBeBp4RqKgpyKq30/2zgHc/Chw3oCEaKDgWKzmkqYpACLqR5BhZjxzIvkYpZlyyU2m1s3LS4IK
2s5W2FxA+jYWlQn4L2tkLZVj3GIsLTy1uvOz7hTFM0KMWG+v3/sqAYk0pxz+C0XhBSu8nlqJpHli
QzlA6SGpnvXaVNxWmWUvLCLhF6GWHammpBj3ONJnqcIlo24y2YO7GX+EnDYchn7UqXjrxnM/d/oR
NFAhh22s+T6pkNEeU8GfUrYrUre5OrAZECygik359fp3J0kcB50k80mEM7imisSR2Ue/bq/O9iCI
AZKQL5F3dRhxDgsau2YQ2WyRU05ywzObojr++ShkyXRcANlSiluNolldOoBp8aFnBCqKyWoOYskK
bo/y/uHEl16oMovYDy2T6ww1F6mjB1ZHJA3l5Es9zPolk0GXzDlGgocazRF+GK0TA6zmuRpf0HGx
YAhApUxhwp+HcerdMm1gsxRFvVNB2MpRKNrjZk5eYCNStVoDNQSoD+k+97lLxA/YZItRZzYf5Hyu
72QD/782526hyUB3JxNPNE2YPrZh7d4qLQOtkk/wA5oAkWgCyFxXoee5jAuRdpI/5SW2yvH4UIeS
fZ7lXPexXMqfiwqb0cgJfgFK5b8CPSQBmPvxpTJK5eX2J9vYfsj5kdmDmCyCk0te8ObBFjrt0LR2
KflVNtVHBLYUNwporfnTURYYlWwbCtUi+ri67NoSA/ZgRvnJzLBlkrukuURZuieo8T6EMgrruURQ
ztO6s1CXMXorML3yIfypx6aapnOMMt9BVePxrMIvOciFOu6cLEp87z4nwwJdcKeCK6Bnc72EbTxp
jTF2gZ8JxKRi5aHS8uonWJAte7KeDqcKXrLjVg76rQeRt9mrEVhj7za5MSruIM9cwpUlv0K0m17g
iUlcwvKzmTjOx7DX0+9jCRPOcyDZggLNav4pijT1Z62ZExK+lpjMw9zH8neRKfl4rHV7kqgidbl+
GZsRQ0cHwDY7BEGqimOmzcmnpJmygK7G2JncOI+C0LU0OIPHVkkcbGaMMgyOQW9Ii7WX2iRwX7Lw
sZ+6+KHJRfDXOEjRUvCpfsShmDKsFWhkdFW4si+9qPTPyjDmv4pOLf5OqrCOF6dNYwCWNHq2sxPz
LpDiv1O9c55iBI7MY1vIDBVQ5sY5bDZx9ZGsoYKyYtLwPvdp9BM3Wk5AicXPD2lwlNxFfiD+Gqql
+GLOE53vNH98UfCmnt1GYw+ckkgtTr3aCRhC8Fp/jroinrGedCBeGmZznhTdeskVcF5YR6r0oDR6
HHga5J1zJDQwalWSs++RZA9fi0pvXzJdmd0aAfoXG/QIafz8IRW5hKCaLTCTqOeKgksxBJ/Mvjbu
iS7WJ0w1ghdMBwMvp1zUHpvCme5LYG/n3ElJrLspcmiLlXZbyX9XWBzarj44cYw5R2I0yGmmPBXQ
a5MwfZQCZ8BiaAq/44HR10ehIB6c9FGKlrNRSfrhf7IuQVynVuGRxFZEL3alOy9SahZPvVwYnzNU
SnIX9c3gw1g73WsI/yp0CzuFPa3kEp4dPLjDz3ZmSi9DnOdfbp/+5XRfxztqVDSPA4chDvOufSBs
HGsM0iTwwxZp0CBCoEGUinqyWvPzn48Ec2fpQEUDg5f99VEks6jVJsypjiM2cl+10a9OpPWT7LR7
1otbc4IgpuK9CH2DbPp6pDIJw6gfI0biaeDXYd7cz1VgHFohfbs9p/dMeOi1KJOheEPsBJ1dDZXa
lW1LbFC/CltkmrQ5/yRZIP3EBu3MRTIdI70F6YdgfIzCnj7JNN8Lre9sRYAa+BH8AJkcGKhnFeSG
SoNKNwSOn4fm7GejmbvG6Ix+qRef1Unc0yjduGZgDwcjaH8UiO27uXDK+0bq/g2d74k03Hdd8Fds
m/dmpJm/8C8Pzy1+ZTu3/MZ3oZC0GIog3UNIXi3WWFuzLpfstU5q+1MT2f9kbS48+qMD9/Z32bht
dHBdaFp0hgC9rV7MdhhA3NKywA8Mszz2uQHcJyzrSCFbRgki00ZXhwmy8+TZnB97AK4lelrw1a73
XRjEQ8IwlKatUP7Wd8rkhmoynPm75n9YSrqcqB9xcJF8Xh0mS+l0JyoYykkj2RUxWuwQhmr0JLt5
Z1abe5yslP1t02ND8+n1tBwjFQNaHo7fNwM0mTLILc+RjNZrZ9XxMmgWl4HL15MMpT/WdlVcajKJ
nat8WbtVnKL2yA2AvBQi3GvlZjPEtpZKhYNXhJL5FA0ByKPR9uMZwBpN3AZXcV4nmVHsfdXNkYFV
kHsioLB3r6dvyFjHSxll847mbq8omhpr79q+k3qkVdN4CD9PZdJ4amqoOx/5ff4HkQ7xfXoOqSkr
6/zPDpFTaUJ6cAUsd2+qKgV8w9lTm9ratQrJNx/XYjetWcID/slyXIz4x0tBjNmoGfyg2+sBdp21
A4hvzodXCIwZiirvBKp1kiDMBFTH12OzfgI1LNm58R7ZaPke73YK3HuDSwYvyLWwqQFjwiHhYBSM
3A99o7W+pozZo1wlzWNB5XUn1ixRaz0eThMktjD3eKyvjmLfJNEIy8jxpSKqn50J0Zuw6iqvxGGK
KNOrx77Tcldrtei5aIY9nH8r1BFNeSewV3DSXAXV2JizSM4ZPtCs4WJFo/NBTSzJFSqyLOBdNIPJ
8fj1dnzdOhNvBl1LTA2VEsB0Y1A8p+SfrRkk95qVxz59ePnL5Oh4SGuNjp28+en2wJuzpRIKL5PW
IF7l14exM8e5gZfExwU/QzSkKY+2hqWa3NXNYeqi8iMSXD9vj7lRUaYEoy6mdYQeXhKrCCBMIwmQ
cuKEKNGPMuP9wvM8+qfXTekgtKn3EUqZG7cvcEy0EmzaGjR73VBqcz/oDGL0lLdwGqUJ8MT6akhN
/aE1OvNJnREoyNkiPs265rnGUu7Qgw/7wPfqJaO4Bi0TbVXk4Ar+U038bIo8fL09u83tu2gLwK+E
nrNmpOvJWEblwIoahZS2rgzf6l60Dok8Tgk/4wwd1VQJo3vZCjVXcYJmT25lI/5Q3eVywTiQBGbd
Xxc1s8Vri+ulK5vuUZbj7DEebXzNLT0/zFpRPspGnz/YnYX3KdL1bh3VwweJd9yxUFL5aKZWdsnF
aJ8HpMXcSfSBl+V0UadTbRx6GUZlN9vDvSrNsjsguRUg3nlGZQsdyTk3H+NMCT30LeTPuI9jnF7h
K+Yg8ufJYRsdZRU2yshvOZizqtwjMYhqmqIBLY/xDMLtCQ0QRUfhCwBVj7r6ZOdz8aij+v9NUcL0
cvtrbYRQlA+R+4X2QOFrnUTLIqsluWFPGV3eP1Z273hyHGk7IW3jeC9S7yBUKF6DZ642fJQbcaDa
NQmlIVlemI+IneKtewybllLRlGJYnne5j52J7d+e31Yuu/BWEKskevMwWRbgTc2jjJV+6A1uWzi5
+aWKtLq/p1FdFQfbHOUAFc5q+p4ZiXKpQg6EGqXosmWj5dEJNk6Yjgv9ryJuxMeuwgXhgOST/GDL
UVmgMt22SDDHSnyJZmv4446mpcti6WQiLpGFr4GKdEqx2pWWNSsU7SyFWXewVJynmqguj7Oqi6Np
aMjNkcv7kiP2SIRbpwiXvuW+W6p8ay5qCNdjnJqSJC2HYjupAaa6VZudsczaCcFbWxDCFqUiAhBk
Xu36C8WtbSGDx0SVuA/92EZDL5RDeWcLvm9ZYz1J3pcEyIA6/BukerMRRiyD83ZuyPCaYYgxTIrt
xoVviwDfSKqWHeI+6T+2TRO+tI4x3w1BFmOtKWUx8AfcTt5A5dSlbjc68cfbm/Q383V15S8FM7hV
VJQoLC231JvfVjqWlARW5vhDhx+Z5HwfE5iGuCt7RWicqzK978vsycHhfQ7113yQ/077+bGa8ruw
qV5EPXhDFR8MufjYUxivOu2QWuNZUkpPRcpYcmirD9kwQsOgWjiNqyIts7O+GxcpRb+FNkCzJvW4
VdYSZ6ZIaXGwfR5IMF0F/JS8Evqh1Y0Hxem6o7UQQ3fWbdka63UDX4evwFuZRH4VV7IJ4+15Nm1/
skT7KYgT49mBNlFQ9B5xtafZ0HF5vTd/07iufoNxPTRuK5wfUkNJyq37eHqeaDb/GcBtbI76OD4m
VOdzNzLi5C9VUhC4nFBK/ZqlRhe5TYmG6mEKAvVbGiTKXjfvxsXJCgKdoKoI1Wn9LhgFGvZRMdl+
5/zIsny+R/o2vxQVjDK7R6m5kVPTjeom9bSQzofbS7mB0S7aTAZ0HRi1NBQvIfzNFswCJbAq+kn8
BDzYtZL6Xgnak5Q0n+TQBvpWCl8S2cfCUV4jU/qFgeS9Grd7Urybu8gCOuJ99Pv6vv4VCnLI2IF3
tj+HzpMyREv9fua+LPAxd4K6c63g39sT34o+sO15Di1ZIHSm6xEHkaH1xLvYr5QBDaLctg5lRAi6
Pcpv5sx6pxLh8GCgvZhO5vUJj2WUXATXWxdO32natf0ib2hMgSB+VNMcT/AUMLwCULmMadGcYRyL
g6NExmc7GGlejS39ZCphfZrnBbiNi+EMlB09TCg23iNGqPlZRfl2NKPsCVX3PwcsF1H1hRO0kEzw
FrpepXbWpKKtNNuvezW9B+JTfVkdWlwU1ebkzIn0GErSuBNSNj8NOTIdz3SYwXC5HpR6+Iwyy2z7
VGYSKpi1CdmyNnYyhK1jR6GSbingSl556vUo5txUjRYMtp8pdunTtWRSFh0cv57L5LNhxO1DPMfO
fV709scmq7Od4beqIRRBFoEZlAmW5uHr8YOmr51MYvx0SpBaIR0jl0zjSwkz4tAFkfPRyuKBLGCY
XdlKqZ6bQt35EZsrvdC+YPJxO67BT6mKoV71VD/sSFewd7b0c4fkxvH2Ibg9iiOvjpoBX3Gkcm77
WNq1D6ItUAxwpO6/zAW+HKbwtOUg6HS9nlRtJgosLVtVEVgNCMU6hjYiLv9hLnBZ0DsipYXKdj1K
ZqRarouevRlHIQHZ/FighrgTlLe2JiQ8+gXpc1o00K8HUe2iQzKYaDhGhfqc2XP8NDskYtJkJ2ct
s9AMGVuEH2pcRh3YZjtz3HqngnXxC1Dwo7d03eUfWFpa6qgtczQiC52ppJnp804F5ga1bX/vTCf5
pmvpWLqYKsmzG8uGlALnhrV+x4szxXYwMqoQl50i+CV6am6uI5W9fYRoZIF1FAbKo8rEPMK6VFDb
axw6fc1Ez/pDWlvV84xPXHjQBH+6UlovSIrl5K+Ez/BVc7L2++2PuvVMIdcGNyYHg9m/ugNhZURV
X2fkMCXt4VDcDbIHbgVaNIdzwpva6zRhHPBenD7eHnnr3luahEEUiUF0WFx/6VRVaxNAnVtoDqMP
DXYQx9pMvylN89EW9muErfhOcDX5P64vpLcjrjawntkQXGTuIbSUj8AoPzNLnc90fh3mYZZ2zuRW
8o33BhwwZH3pa1s37NWNiEUquGWzQSq+5U051m6FrrdXt2hVRGQeD3OL+mwxSV8is3PuBtQpj6Nm
pwdhi39g1/+xQSDN5VzrS3cfTAn4xNcr3jiSLSRAED9E9e1cFHp/9/94dWx816tRVid47qMmDJfA
OiFKcEJNXPdRBTRBFdv2QxpO8bMk/4f3FBpsNgwmilo8u7XrmbF3B8lZwqxWzgMPgXk6mEtx4/aO
fS/gxQKio4PNynJxsojXw5hYKSslVEWKS2r/Yoj/5ey8muRGznT9VxS6XuzCm42VLgAUqtrTc4Y3
CA7JgQcSSPhffx60pLMsdJ2uQ0XoQhPd7AQSaT7zGi8lXqnacE619CATzf3U5f0SLTLuQmkuxm1j
1OZX+o/jk2bF5W1aKEqwDsAuXn+wC4cmicCGCiV7xrJ3F2mhFmv2Y4NCTbranc8hKTfPSTKlQbWC
qqhonhkKHrqW8dlVu/Hj66O/FJHxkHTa5gSJBBj5e8uKikRkpZkRR6SMYxd4eTI9pLGFPWwGfwOJ
PvwNwwLX2Hdau2mnbKT+1M8Uxblb+9bC6RHMsO/WJCihQtf4gBlTmUZ5k5XbXmB3+YVbmlce+8LJ
B5mW3HgjhQKM3J0/zqxbSj5tFSdPnx6WYahuW6UdPnllirzIiF6KQ+ErUmVsX+HeXAgKaEfQK4aq
DmRk31stVI3C2YAoArWj4buWz0OQj6t7hX1/YZRnCCQ73dmUb63zxerlZT7aq4tP8oJXq++5wpC+
ZYpr5sYv9zt0U4CWG0+PU25fTlZLpzMaOTpRLL0yVJUifZfmXR5Y5uwcZ9Iev/Li4t3ra+7CoFuz
BXQRUJgNFHP+cixHIQoN6xIz1mXrr663vGk87XNs6919I9b6W+fM9pXg4MKRTtkQEuZWsEBXbN/m
wdMoo/6UOhHi2cktBVf5brGoLbiJZqCtSr201UT82HlgTubZ9h6RDxFRY9PElC7da9MRv54wUCZj
61PL3KCue0xQOrhx4krDjkovLk9G0Q5HHG7bw+vT/fLmZBR4rujxgeuCZnc+3aI00wzvMjvC8a48
dcQTIUoiIYp6M0lKc01E9tpwu6UrDU/2rCo7ggVkB1IV3cEbQfCqzhCHejb+epTO9ifZo6NmIET5
/N1/KgRkpdIpq7LY0WyI7jj39GBLoUxXls/LA4dRtgCdMxqzx32XqZO2gaWDtCM71ovQiOX8djQS
AwiewnhYs987IA6CNZuvkQu3+ToPfCg0gsXm1qcoTMP7/POVifCqchF2BAJaCZZSIodnlu1NVjjj
tVbEy6F4PeAcTCjEoX1lU5TI4xBAWlHWTPoNjLz4Rp2LNr8Syl14o00ACJsMuvfEdLtQhppBlUC6
sqIyVZK7Isv10wiMKGpap7lyWl8YClYtjZoNyQgLa3e5mkOK2ESdwuvOlAbpvLUNcB7xQtGs10pB
F4fahO02rzLgWbvvlMo0k93kmVFtZU2kTEjgJpM+HTV4hFcW44UDFE8wW8X1YgME7OHYNNK6Pl1N
M8IFG55tESP+mCbWo7pmxWcNV/cjJbv1yle70JlgGtkFJoxqSFB7yryqkTThTm2gY0sS3E5I283C
DePSMW/HsujQwRzNd1Oif8s9I3tfGMAI8YLJonn1vGNaWNrtipZIaJdmHyVuUUZCdqrfI2Z078TT
p9dPvQtz9FwkI17GPQ6hs/NtQ0YSkwSu9Boq0+Ww42yIAhMk2qmr4vT0+mAXzjzyTtrPzM2Gk97W
xk9nED06z0X+yYxwRTfuCD2so7IoIzqHGKAsSjX9MuqfMAt4D9ku0pwgLM/Hm0oxsYVB5MYrsM1O
g+VcuVV25a0urOhnthKGzpssxX7zOPmYt6LMGMVezHe2Vy6HpFx75P45zl+fwO2Bd4cciSwEdZpH
QMD3MFUcycvayB2qgkunPcWeTBAlyK6F2hfA/vjLcYojwk0zm5b2+by1lTNbSLbqEWbFyq3iufE7
WSSCrhQ6JoWfmUpzcFsx3+A+Nv+omm6J6tmcbzr0IZ5o0Vh3nk071MraZkV0pyzRp9AKvFey1B+c
dJUBoEj7jVWmS/SrE0RzmHLmVvNl8zm7g6w32qa3hatHhUWRvRTxN9ftkn9nkE3KBTFQdFH3PTSt
XasBEWU9ws97BCLXyC920tYfXn+Vl5sFm2TSPLSlKBLRdz//CGaVFDliBJSWUdjz6cOkwdr3pAnA
KFCJzq45/11Icc4H1M8HVCZI3vlsO4hdKP3tUnYNtcu0+jE1RXab3qdw/bRhDEjPHKReBjKxbE4j
ZKGm3yucrmCDO947KZv24GTUOMkh66MUCOy9Pi8vtxuPSVttKx/TUNk3/IxsbQHtOU60ZEUbtAOB
oJjUwQcLYFz50BfoBoyFdgBFXM4rrpLzKcG3yAPDhf12liCFCPWsC7Wm0QKlzecorgWVcuS7b1TR
yBClpiUcC1MJ7Lqtr5wxLzc+D4K5wVbJJaHbU/tMjwwNxocT4Ug2nqYYbXlj8a4Vjy4UrRkGJgHt
AAgzLzBKSb2WMqZ9Tdchge4PWemUxOngt25LdmUJ1F8WJBtLXMjuBGhoFCI17cr3vfSqmwnl1m8E
R7fHZTV5StpDzz9KE8fEczVtAkMdzF8+SQn0N5Ax8AVSi32LURWu1myGTFHWT04YL9NyymunPry+
VrcQ7fy8ZhRIvEgIbYIf+/WjDt0Mi0bfKG0OIEBXm0/a6vyYUoekW9dgPE1FdasTA1wJfS5tkk3m
fCvxbto924P9dNMiKdvHZWsyiatw7nppxQcZl1iFa/W1oS6dU5xOhN5ATBEnMc6HwlPBUMTC95qG
uQ7HnI6WpmU5rso9l7pl/noi85yi0SICQbsRcM7H01C6lso8OZGtL82NPmSlX46peyV0uPhWnO/b
rt8O4N1bjdqyAfdnKgu14wZ0TQRpeFafsmr6aMxt+eb1hfJMEXuxUrZGHKUawsf9Bs+o+6XgA9l5
gJoOTd3OQewNOhjkJY70xEhuVmOkhUQlAvBqNt/qeENC+hDlqZrR4yVQ7ENN7c0bNTdQjajGMuyV
7DtMRP2BTp4G5NdqTlqvidu+GH9fS+gVngY2YYyr4amuHeMA6SHx0QJJQg0p9rDXwKEkeVyD9F/T
4+svfGl+qaIRnG1UH3XflzbawRDLSkVF6Uo9Kssijig7MB6cANqPhnYNU7p9sP0Ec6xt3pr0AZD6
P182BQ1ANU5dO1r6pkZnf/ACh3kMUzw1giQxhC+hx5zQ3LVPE/FXBPMEY4CpS58yc3JP7TAavpKs
S2StGOqUgzkFiwqTZJSV5qOlPz4MmP7cJ9yP9E1ceevF7nxy7XEKh3UDe07JcuOsXhcAAVMb30NN
+CS6GH9knD0MiWqt3bg+o7h2M2O7lVtHfTHyu2ZGW+A/hNb1SdZ1TlRUECiFssrbMufeW2kyfn79
41w6tn6eq93iF1qbssZoEElPb/2ur4xPVm9pT22cG0GLIv0ReTkr8ABNBa+PfOHwB8+FkJxHyksR
YVs2P51bc9J4pnQyjuXRau+HGW11rZTy9PooF05H0HFc6eiZbmfkLrQCJTsXNuzmaCx7bB9LS5wy
o7mfrVleOUZeplfYcf000m7VVZWB1HmZcIwkiRUYej1hiQFIW1mBHDkKlrmdqnT/ziTCnSAG3oLU
vbOJAp+jb2XOrWPV87H2hELPIL+GZ740iVTjaY9tDSBrXyhM2zQRpqBQWHQDCjWqUqOXNum3vWJd
w8xdHIrTYgPQgOXdGx2nSpclllY6BJtFG7ae/h62b36SDSiF11fGhfYHKc9PQ20L9KcF2FTlAGbX
tiPFtpwHz0lFJOOmuDfhYEWzF4svSlP+mbtz79tjm95mLrHeUHeO35ZqdzfU9rcSwP+VmOj/8Vj0
P9CJu0Dd6cfay/qqYl8YtaoeHQ3TzHBxG10/ZI1q+y7cL2Qpsml5EtVqdn5stfLOnUwhwxYHjJO9
NEDP0Dlqfyt6db5WPL2QMlJ935qcwIPxktqLBiFwxccf+URmaiM9kUaime9Wz/mieetTqoCqUjUS
GBPmW5q/MYb5NOrpw7Qhnocie7MI5cbW6k+N1QeLoT5KRwmmFQHa1z/vy+OFaI/CHRcPbBjEwc6/
rqT92OuNtUYI6sc3qLwNgYoO4JVF9PJu20YhQ998hkkSt1bWT2vIjVVrQIxsjSyZtmQD5UNcxI/a
KO3AUaF6/uo7cRtRsgaEBK/lRQVHDHFmQVTSo0E32ggyYQmJVSofXx/lOeze3Z9b+gHDnYiIysPu
pSgSOassKY+7ihKDDBim5c6zkvHQZz3KX/hRRZUuxSnB+cQXazOdsLdrQ+Li8rDMxnRQsAw4FNWS
n5SyNB+9IV/v7ckG+871esjtVfv8H9AxNFDwFnbtAtNrtXamA7gW04cxdQ3ZeAEax5Kl2o8+2IYg
3svwLWu7JE5h2tGmsfdtEbLx0dcZw1w10XaP5z5QjFE/Knq1vkm9GtCll1H8qCrrRGP/Ku/+5drk
cShSbcx2mF57Hw78d+clzz07Sjdsi+wqVIz0xDxasVn5ebki+OsqWVBt+oRqaf/oxnqEeF4WPpH9
6E+dOkQdNNYry2v7ri++O8UUoOTknVyY54vZU0D1lAQLkUzje0Ki+r1dJO37fkTMWKjqDztzxKmC
8hsZKwqVr6+6S3NClkZ7D50umDq7i1qfxiK389iOSBWXUMvmFbOi7Jo/9Mv9Cl8NJVDqRUSjqDKe
v+KgxZOk+E2jrcGd14qH6b5eyo8mPI1D3nu/jmRiOFziwGM65Gd7iMJG1RiyzrGjIY2dQzwbWdjq
KGm/PnUXGnkMg2eFSS2azHMv+lXJ1NCUiQZTXRSDj4xSGVBy/7zqrRcu/P8v04LkRtdZt0bSoDvt
PriKFabD/On1B3k5u1jMIzOJFBIMNYRdz2e306VmJ+WkR/NS/k6yqgeWAgE68UoXSFrdX1mvL2MF
hoMzxvek7I/C2vlwrTXijGzXemSuijL4FJAGfyyr9E63G/OXG0HnY+2XJ3cqqo8FhcBYne9te/zu
6Mhp/hvz51JFICommNyLi5RNXFidDTJzWeCouoOnHoxFNAen68lJneVaZeTSBFqQr7dJBLhvbiHt
T7cXlrzLBhjWotkRvd+gV/dEGFkfpKXNh9df7dJQFPBUCiTUtOk+nA9VqxWKEmh7AU+o1cOQASFT
exfrNScurgx1aRXa22txiECV3Lc/0fWFQI4rBKmmaT4ZjRC3yPyKQwIM8C4WdXtlGW6r+vzY5C6m
KAJDZSNn7jF+HNdLkWYNr7aqlAQnynqHDOtXMr6+OsRqW4UKrMRwLr1rO+DlocnQOj0CmLjEH3sf
SgDnmS6TUoswuu+ODQ4mfo3BzZUJvTwK+xmZI9T39mWftVeWVnMzDTdfzQz6gQoT2gfX/M0urRB6
oKSCyA5BbtutEDF0AvlSPtvmCgDLa1mx7hSYyJhtd+WFLq0QQDncvCROIFZ2mxkpbQ1mWatFai5L
P09mO+zSQQ8TMn+/h0R8JTW8EH8AD9awVUPGy0Jyanv3nzbahtJbJwWZ61LrszeKi2CQqSaWX+DJ
cKhYQKlvoCce2l6sn9RWXW9MvW2DrnZkEE+ivrJiX74/j0Pug4zMJuq2b53EkjSVprYaUUmyD0vj
DqD4CkzdoI0eoFt9/dW9fz7c7lqo1UYbOYLwPZQuFCi1zaKJ+zKCZfzh9ZFerlTifTb+phhDXLY/
0CRKClVVM9Km93H02ng6lFrdXrGeeblSaSVy81BvJYOEmXb+NV1ZI7HbeCtic7K+ISRPohr45w2l
t2st5meE/PnhAhIN+SH0Y4EF0YI6H8ur2yoh21SjYZCxEUzqHH9Za90ywnZC+ccfFRkX4VTGK1EZ
rup3OUBTESVdkw63/MqUHBqpp8pRiQsxIkyodG+X2TV+H83caIO1cdYwxbPvsU2nocZAZQUL3Nt9
h0ptnbnyna4M36x8FB/xCss1PxbD+jlf427y+26AEpmOik6HIp/K8il1J/KASstbDf1fhWkpOqCv
s9N8VMtJg+9mTOYXSw6cwfPWbwl/9fPb5PNAUagbbMz13RGCqxM9U3tUo1lW/bGbM5UcNU1/f32U
C7JZnLlbPZOOBUWRvfpBSnAKFQ0N+XhW6PtmU/pY12uHgB6qCPm9JRYlh+dQW3mIlVkLxdQd+zde
PhjUXGNjuc8Ua7orhrh/6tcihhkIzupaYrqdYecLh3VDyWtrrGD3tAdfrJCeyk5oPRXlGW15W6QB
/Q8XzeHJXedwbkxl9S1Fd9VjO5bYdcaxB6RXlrY1UQeZzD70wIXeURKJv1qyy6rNHKsvb4QdG9XJ
8XpihLxvDbANmTxY0kEm1GhF9pVG8egdk8xigBQR2dWXBs6RULJciJkN2KvaJ5mpNR8IgmgDUzbx
yeipAsJ81vVHaD7rfeZI551qzjiQqW1fyzB2cAzzUStL6wC1yeGg6YiVBFpsebOfN+oIu2vU5f2S
izLI4avCFK6K+qu0asxdpapov2cEKA9Zg+PKaakWqjcozOsHF+33BsgISPUgztEj9mXamXNYutYw
3hteJcm4jBS9lJR2JJVgyvKvL6iXAQRIHAIwUAsgmsw9tHFSi0yf62KJjNmu7zZOa2hMafXY9QqA
lspLIYPL+sku5mvCsy/PS0YGn0EFkcThBdMCt1TawB6t+c5Sx5MOLDU03Hq8shYvjELWaOCuws3n
oFpxfoYRZJrKlFMk6Yd8Qkp2xfrAnO1fBohiWrHt/Y19SeC3O5U1q3UQ5uvXKGn67M4GIxZkduX+
G+/y8yi70KFooYobXbdCLmqHsGqXJvIM+Fyvr4iXNwzvAuiDWIEJQ0HifMYmt5gUlK+YsaJu/abL
DN8s6jVIOOGuJI/PloO7gwIgHVhBzkyDvG1Xt27LzhjbRQfXYQ4UF9K5Kj93ZFXdbanoKyeCUrb3
claT+k4pOljTqTHhM5OoS6P4uaG49qFfzf6rEOl4jy9cGh/NeGk/etS906ATCtw3ASkQLa/WU3yv
WwdM+5paf+xjOLPh2Gr5tSryhR3FatsqCZvxAni38/krCgyiFqqj0eIW7u0y9QltHLkRa1W9DmpX
KgelWqjIp6nzy3fQhqpjYDBWBDF7IlZZTzmOODmfLjHVsMyhx1NCVv+dUTbE4AZ2c0kVz18wAdfr
ZIu7RCRC1FmtagoVI76WXryMEzdiAPnav5Ap56N0aldBYjShACxG+mm1xv4ITrE8NggABZWH8Nzr
y/4Cx5IKH42arYoBXnAfmE6rXXYDvdioAvl8V/b62ARatn5OjBjhbTa3PwuiYW/RrE+wpbw3uMiL
owNW0jfcsX7X1au8UZtkxAoM7wZlVJF/yxowTZPensyuJQIX+XezV9OP0IfqK0fQy/naTh9OUyog
wBb2nWRbCmdQW3OOOlOboqmri/t0yez3sTXrGPsO9pXA+gJoZetswTlEmBLlB3N3ThDcjDHKLjOa
Tx4I7jxLbrNUxrezrn60ZyOPECmBQILm4Ymcowq0xhweMmF8fP27XXoOGjZb0L116qlqni+Udolz
W537CcBqLX4DtlVCDqL796YRSfenolCUASQwVfXBaKflba05nYMfnPO1NqfqmlTFy8OT3G7TeiMM
3LiQu5B5LjOLpfGs5k1P0eic4d5CaC6sllL/5dsAuBAlDW7tDVFu7e4cJ08xjSoZahyn5Mu4KEMo
ge9cyTcuTS/Va+pBxAYbt3w3vfhgefZol1NEgfsDojpxUI50a5cVwZi5vF9763Z2JjNQ9PHG6vM/
KDdcA8JdSGFJFUmqSKuIrQFFn39ifbGcsVxSlnWBhpLFSsJjUU+eStNofWp7DU0Az4jmeqiCflrk
bZzj5dBkSR9U2WheOSm2hX1+afE0VKzo7tB9Ia0+f5pCUPoYFWuMqsw23gkp1nAamuQKm/DCSkLj
HTW1redJtX53jWitCz1CMorS6i1C/Il836/2kPuqYsgrb/RcA/j5lTbK4lZs2yRJSV33tZxpghJO
PN1G2qTqOPHlPaJmqp5mSBlnKSFz0q2NL/TR6CFn1dVptJvhrtTaL3pVDeYBAnROQtc2hQl6L1kr
f0iM6VNXj5pyi6Vg3iGXUNbQOwiTH2Wfjp8cZH6+l2ODx1ONK24+qqwb7L/saxnT/j7e3o1CHGfU
1vMAoXv+uVRRKybiYTjZgDg7kHq6v8/oM38bagMvvj5135axVX5xlSK5MZvJeTCFIny0nOkgZWhd
C3Ps7rrK0Rc/L1SPl9KcExhcYNIpxPLXT7P92toellooZRowRxtq4PxhOyEUO56HNprM2gnSdXUI
Xab1Soi3vysYhQWFkgmVazSk9p372Ok2lYC8jUCOQRUdSHTKVDR+nC1fatAkr7/TC8TnNhxFXthl
APE3KNz5S5WJW2FwDbRpkoV3qIZlCQdztENl83d2V0sCqmyNt+acmidVxdXUq3LlJK32j7ybuE71
RB5sOUhfL/TeL9auvZkGmibAVK+lQy864Dyrzv82aC9y3sAAds8Kzi4dCUqjJrXTR2dps3ujTL23
em93N5rS0CPqjbjDj6Jr3sHKXN7lTrPV/heQKrmZCz1YZWO8XT3zmjj6hbVBH4eGA+oWePLstdHr
BVd0S1RtNGPWDpnPSKOiSa65O1zYLkRBjAK9gDLTvo7htCrGMLHAjnrpykdE2uUDblNjMGS19SDi
2n5AjbY4pMjrXklFX8BCmXsMBTBTAnYOJnxPwIorHQ0+HE+i0qo+VXbj+YmhIsfSFerwfsYo7DGW
0GBNGf8uChuN5mKerlx3+1MXOUlK96pLPR1mEYWW88+PlbOlT44xRuOKGXnW2fK27ahgIahxTWT8
4lBbv2oTLtrw1+dDoYSqZL2L2tpauD9ksRg3S5N9titxjQ7xYl63l7LJCcixSAwQZz0fCcXwphJO
NUZtjB2pmmLO4xSF8d5euuTQFgi2zIjnhfFUdh8KtV4PpvHLlAKegdx4C9A8Inpjf8PYCbOtjd4Q
rS7YCyOreq6L/trxeWFOtwzcNSnCqtgl7+Y0t1YP+mQ8QHitC+CUMg5IlIa7ihrAlTvz0lBQszB8
BpUEzGM3qakElOc09gACpVRDzUzK26ZZ2tt5uiaJt9+R29SBDGVfUDOHK71bk6tlzFOa0HZPHbUO
EoVuy+BaxanDPNs3VkO+w8O3j8AKXfPKfGEftg2NrBQFZy4Lume7l8S2zegm0Q1Rki0D1mGG5lti
gFrvJZ2vpWtNvTat2/cy3XJwdT3aA/izQevE3ZJ64hTr5LhsNysyjKrA5dBcP7RxnV/JfS59C7Jd
6q/o5NPj237+c4uDTkacAiuN1Alggo1Q/bFLxHgAMmxd+ez7QxjgxAa1JprgiKCbv0t+ieiXAYv5
NvJ6oQaLSVg0TPG1K/NZS/XngIxhLMpjlE831Bv03PM3ou4JTCJpRGSYA9rfQFaXL4bKKvCTxXFv
Z2x24MbgmvpYzlJioJ2muCfVi95pPtXtPENl05jig6htPSxT0+jAAjp92EEhipylLIdNQD0WRzFC
avfJ383ftUHSiRVrhmN1UshmIZGdMGNAD1HcLnqP1Z+aZRwbKubR/uJNEghW3mUyKO3a/c4fUn9Y
5tB/FKaRJGE+yrGm2wo1zl/7rDnm5Vij8R6X4mucW6nr12ZtAXexxzGNvNhC08OtteGtNWo47iZG
scn2IMyvptX6oSpiwF5kOn6XmWZIx6oZD2auKhAGlMylxGIL+WZa5ZJdCcn2wRKfAi3VLR7YSJ8v
rwQvNyczt0RUNuMcqkYhjpPnY9EktMy5MtZ2Pu0+O0EZlX3yeDBW9u6zIx+ygNquRAT6tQsrT49D
FH4LUDd0r4WjxCFyoNdu/GdpsPNRYa/Z2LJuxSOiwV1CMwjYn6C+M95QKiBHM7MswsruNk/ycfWe
rLb0BvqFUw4MOObHiB926jfLSbGZXhcoK5m9xF/Q51mnw2Jny2M7FI11NJteppGpI34bd7Fd0LMq
V3GYkdNfbmyvy94tcHhHX0kheB+yto91v8b24RB7KTJqBqn7HCi5MWMxRF6oh3Rwod87VZ9AmE7s
foicKckKNCQ0FWF6o8VZFt+weT1MbmYsN10xL99UsxppO9nNjbk5Xi4qLlkMYw4fFDY6JvPr6DXc
FRYElNcD3xflTcsjWIOnjDYf1y5R5fkurtterRQhC0ohfM5cyWmpVsOwvslWUVTwTZrC19XOqNlH
Rdqf+l4YPcW0XvmylihW3ajr2PwwhjUD+kYV1R+qCgknM1PJtvIWt3dfjmtJs2SV/SEXwq4OSa6u
7QlFOvwcpnppqjevv9SLZJwDiSWyecMYIAKZ9vOXStPB6Iuhy6Ieg2zYSqM5rKFpKO2bePEUB/PI
zBNBoaTcGCU0ui4cZ+GVgZhhkx0a19QoXcfNP4LH//o2/3fyo3nzj+Uq//4//Pe3RiwgcdN+959/
fxp/dP3Q/fjLw1ch/xIN9fevnCv1/2x/5P/+o/M/8feH7FvXyObPfv9bZ/+Ikf75JOHX/uvZfxxq
kIfL2+FHt7z7QX7aPw/AM2+/+f/7w7/8eP4rHxbx429//dYMKDPx1xIe/q///NHN97/9dYtG/+vn
P//Pnz1+rfhnfoOWZEYV7x9/61//4MdX2f/tr4rl/KdJ/QbHAw1kJY1qLrbpx/OPbO8/wSHQid/g
ARgAbl+8Rtw25Z/xIzCflPe4irB+ehYbhjX7/DNd/8+t1AX0A8CLDgBF/+u/Hu7se/3v9/sLBZg3
ONb0kpf5hwX0/55DGzQByCyxMJAqNh51iPOVtVn96BOy54cRQlOC193aVHaQ690wPtRJpk8fFL1Y
1FsHGSDDh7Flr2EHLGT5w1p6848EA0HnS6/1eXKQAAoJM+3NwhRXtsQYAngghYUtq1K/6xsvzSIV
AtiQ+n0OvtSf13lOgSEtNfyDkps1WGcx0aXsDBgCqtqYmBFVhpNOH2pNWA9TPoHIjsfOaozDWFjr
bMKbbFt56DnEi09l07bFjdk2XRWZnTP9OVWi/4KYJIhOtwcRly1YXtdTkYexlz2iITp/6PA+w/Oi
cQ5Z3jwpA4bkCM5M/Gr2ycbB7Jsy6VYoR1SmnWT5A2CHcbfOyqY8FAcpPGc/7YvcX+uCCmgmal9U
mnlEXu8OpSJxV2C9HDhJ0UeaLeKbZfTuLGmVTwaSW9hBOEZAzPFWLmsWFvRGw2yhgQ91YXxckQj0
aePYYeOkb+NqAgmed4/WMKc3PXni+2EU9sHFWf2GEE0PtMXqI8Pqf9SVNoda6zzBt+lu2lG5FW7z
p6Ysbw2rWAP8Y5BonLOP5TAOWJUmwBqWvHmrlfofXp6bQeeVZmjGov0oqgwnXZ0qbq4Wf8BX/VLP
jQFyRW2Otrp+M+xUeVKNAUmcLEcSv6PPXLgjHotNNr4vvOG3hU3wTmCmjJMKiL2yTuKPhb4UXzJW
wCkTtjgo0p6DvqPRqiUVZWQXf8/5Q6bNqfp9Wtvik84tmfvt5Az2+7bOtlusio1bOY698T0eS9dh
QTYoE0mjsib9Mc+ILCKRWX1/zBVbvRf6aroHqBpg+hEccd4rc19rZQ8tfSxz0og20yZuXc1dhge3
B+X+xll6zyXYk1ptuX8KNemX5T5BKMjT36Qm6UCS+FOvatmtBJVdh+aKqfOxtSojPZjJOrxLVNEs
d26jal2YKJ32fqI8/tVZIZwpWH2ehjxt38IN9t6Ok+xOGX3UQJttuPIoH1E7z3r7N5atgc3q4PoN
7AHwF2rVn+hLtw9dnIs/0d7o/TqpG3DotGNvpzpZHtHidCRlWBGXivwkM9iPgZNvRsxjrcOFmrJH
bTbeJA6WCS0aU0HvKiMab5WdmiESqaxidxrEeFdxXri38BgX4Rxlq8zrCUlyEZjJrNxNWglfzeux
0IBSGpiKshy8FIvlNItbeS8FhkAnibolZoP1HHcN7kCL94eXtvGpRFhpCMCy9L1vJkl8GmIl8ZdW
fky7xvqiTA0+FtWIYbKYlClaBpG+MRt7OTqKomE6oaGS4dYAPdqu9zHkw64sdm1fr8zST5vst1VY
ih/3dXujTRYOPnm7+kXaxb5XZ8XbLF/XW2lWrln4iWnk7pPM9OyuAyaImjQpFIDMGcpFN0VuYna/
gZhU7poeRbmp6YHRrlP+NUkANNCbB2G4rEyGkXi+aW2/slK2nSazPNLPdY9SamlCCOdkd243uke1
6dyjixEpuu62GuQD/twyE959AYfssalNI2y8XD2pZpbfgeRR7lz4wh8zS+0DmWAbRNIB4H7Nb2Q6
t+9V9on/PGTRL+17c4ldX/Wen8r7lHScWP40ehkOTqJl3Kzvfnv+go0U6qmZVyN09e0vKPb0o5u7
+mRV6deiUbK7eTKVWwBF002S1vMHd2FKOHvjJ4p/MoDuWgZpJ7Kbeuz7SJo279dONArUxjtaQ7H6
jvCMmwwIiY9lnP7UOuN0gN6IoJawUoIS+3c3XvKvz+M3np1+nhy7PBaS31BbZGSf57BJmvkDerr9
jduZ6fyQlFb6WWXrfU+k5T7URmp8n/NefStLJ/8qnbIGWb/mX4vB6H5DvnD9Y67GKqycBK6lO+LG
BQfM/r2g3XjTJ4r3wZHz+L5ba+VTJtLWLwuP1i2aV9B9avd+0mx6nro7/ZlNSvJQoHl952mrF+CV
5gn3M4h/Iq8bEeezWmxzDLeHrb425XgLrkPkaVDQ+MTgwgRclBZYhQ79ralqZI7CsYobpW6KDzKz
DHo5y3zsJ/spbtT3fVu8WwCTzrWxho07HVJrOuqlvKmdIdKH5TQYxh/CdZtAzRMzdDEdulWdlsUv
3KfJaFnorvbGTdbPY0aMjaRSFwjbLKK10uRxVXolNEfqutw5C8Lafed7CdGyOVjiEDcufrjz6vrQ
EVDEzzxsghAYvZNIZFHEqofAHjMD3osDQTWxklNns8QlVA9szWX/1Wk1PZgH9I/jafkEXTJj/psP
hR5/Gbr4G4CAJtRq5b3WTe0jd4kXwDWpT1TOq0NOSRxeOkfxsKbeAUWx8uT1hf0Rg7U51JGW+G1J
MdVwRmxmO1SUjv+HvfNYkhvL0vSrzAsgDVosG8K1e0R4KAY3sBAktMbFBfD0/XlNVmUme7pqajaz
aTMazZKepIfDrzjnP78YmjSN6l6bt/aQ7jWvWzi4TffnrA6bdXF2qoaFw1JKrqxsvQ5jLI5KP2/h
1YWTtI0QaXNxpxeKc26tOQ1daAMBCkX3uJS1GhTFGFWVTTJcmz7HRMCi6I4XX3bAk2P+2o3rtrWJ
y7NxB9yO+Jz4nVZ8ZibpIkhS6qBEwvZzZHpMdT6o9AsxmXKZ5viltuxWoXSRsJwqUj2k1fA2AwWt
zAYy895cCAxZiHU7JWVrdb4kN67BHTCqMdXYQmpWDhNx2L7aiz37Nd8q82JHgmDuEfuGoWvSAMvi
+j1fsplLcTQeJKDzNpFTTPpT591X1thdtcGWGD6Ao9Vu6T42vaNvk3oxdkUVQwnERH0Ok2ogDobB
+RpicVMzgdK8hzgx9lSDbh5mHh5JRWlKyeJLcTodqvLOI+Jlw1kNP0tbyJbv3bh/7RfTRm06ZWLv
Zg4tLkB0jrKWa8QG5Tg4XvwFRXy5xLomz2o9lgFjLS1027Z6yNSuAbjskr3GJR3FFQGRXHn2GMam
MLa9U7BezSm9xGqNSkrN+6eqLRDKSaVpQmF36/faq5WtI6w+nK0ei5I1kftpquwDItxpk82dcszI
dNuTq6wdDTt3dpLz6msWTcuSzJW7vOknlmlS4IwOTYdzUdtPtgmP155xqm1TxavC1eSQAek1llAf
Fwa2aYZDp5+P7RImGSYcuLinHubEToJBqSOoFZv23GQNfWqByKpZdMUnnqp/BAMqEMtRMdrukmDg
6izfJ51Eu7zUsyRIeie50h3I0LGmNarBKn/kVmNFhDPl2w6JL7bjUEkisWi9P1YtzvRU6iHG3Mt9
K3XvoY2HWwk9bwa7UC7o++JP/uHi3pNjGY0d5/8E++J5mpetHZsIIjMl36/SO8AFMsnbWJYfiV7Z
Xy7JiFvFdoKuTYowKwxzlzEH9q04lttZy5kkSIICw7SJgbky7iQ3j396VUXYObHFPnfyN7JPh7PW
Z80DnCcvkHXz0mV4prepOh9AYtInj5IxdHQr29uNtQTGSAFKYLkd5Qv/kOvUP7nRr6ve1+TOkg5A
J30B977Gqpn6pNoubCKpi13fc5sAdFQP5uJmPlUNp1o3O68w9Z9ySvtDYg1fjic+UWFRe1mKEZI2
YQaQWbnMEn0l69pL6n4z6fkHFnJeKJL83SlXbr+1anxNdHc9ewzDR5OUUktw07ZmGlBqoH8HZvLt
Qi0DNVbXaBqdc1XX+olepNrW85pjU1umL+RPaZiLo6E5JsDDAZSKkVJZDzyqbx87L8nQnXO0p7cj
YaZuN5mqv7t5yefL1fod+RaHolcelhZfFyVtvF1sZu3DjOIOmLjsjlVa4HaQA3Qh/5oOQp3XIFOX
x6V27Z3ZQWDNDEf3p0GWeFuZl9qy391yeM5v6TYYWq/RgiggwL9Q2QxdbCe+WhZs+rW9Kg41pZu4
ty/1h5G5DgxkW9wnjZyjseh+yEGh0O36yof9j7zNmOpH8GrxMClQCnw9s/XDquhtYHVuzmIT8cvQ
MRsOKbDwf6Na8pd27Yhh780tEt4+QGXxOQkdE2Nb1IFp8j0NPQrQiatuVxrKU9EYe1hr3QExorob
jcy+m4rurBAauVXSKjng852EZVN7nCIpATMJQr1W6fUAreW6lTxGn2vbQCbTiIQQHpPlTAUejtmq
XmPw7lc5kv88xfPDUpNcu7blcy173xzN9jooRv6UQHPdTmZvvNFXDZvZVb863M0OniE5C53uTp0V
nJObS4WvjnSptOpEaYO2zet9YVfLXiNLyWfhfhRzdgJMc19jrE+YjXd8j5qExZt5h8KeBr+PsZce
rWQJrXIoo0kvi6016rrqe2VrnqQ51ldpuriXKeBZS0xcZ6EXUPWh7+2Kco0js0684xQnlGfKd4cM
6LPjAcISXjT9iHO3fzEyrQrx2iKBSZHWjvMr4bJs4xfI8/WlzFS5JUEoPktN4QqLSRyX841omlHz
xDxMW5XJPQO/OlyXwbrLGlLKA7tphgAUQ54taIQ+ASrW2TJ0cnYrMV5yDucgVcjsW5eqI5l0qbZ9
OxPuqdHFB6m6ftWmt4b5nE4PiNGU7XzrQylWbH8xR4vGuxMfZmrOlG/6EiJ2XQa6HrjFszJ+pFNG
peTYWQDRTN/amSVODRtbFq32Zq2k/Vpurh0yC38z1VmodUbz2yLLJMAsCPiTM/u1Vpx+K7uYbNHB
UR+SaTRPuQd5LZ6lQmHurcEEnfOY1cXD1K2Kn4y2gY6gfHWz1N65ZmuF7USWQTl2pOlNLsh82smb
bUbWbexlju/5dBnCjeZiwnRufWFI63HNzbfeNiHK2QVgqmhN776GnR5lnj58NHZlBqQ98tArLb7l
iFKJCOj41Gc2wLJMiIchQ/tYI8VEgEYPRbXhPZhGOT0Orp7Qs+e5jlmgsVzTJtEieuFiB9U9pf7L
xYkWdYwaJ3H2U6oNoehl8dR4VXM16oVrwOScPXdGue6qcuyPRmMVFxG70xdhH5zjVafvnKJMHiuY
qn65ujg2wFP/Nhr2vGs8YfglWdt3FUbib/Ds2kMmlBRDlAKLJsg6jn9DkF+GNH9I1eZs0vwnqUo0
UDs8u8BZQaE7WOxJateaKIrtOlvPWVdaUWEt1bdOh+eK9ZnrG5rMXrvWKU8ipwjQtPW916c2yst4
2YreWk+mVf9QvUk7JjJdTzGmhr5mInTHSZ2Z6iocP3XZclgHDzuzJkzKUlD2tnHy2czGEEGN+pi6
QWzLvjr3tF9gx80dFq/1g2Mv9s/Ydkuf+Y04jVR8D0ofZ1snA4L21Slpv9e1VZ54dFnolK65dRbd
C1U1HR4civF7QbO1c5tYPbaADjB7xpKJYSfgethsltsziv2bNErjB1prhw3haUh/bCtc047RzZJ3
+VWmA7r9rHa2EjQv8KxKbr0aqb7Xd8o3r43NQMUdJWy6uHpcZTkHCSYRPJi0O7SUQ5uhBWP0c12S
Dg6rjUVozLgSFN2UkrGrT9vGyNNIjHF3KXIRX8grZYiVLhUGy7X5vVn4oYYpyQdwjs7e6W1XXVfK
6qhONeXZHmlP8FkeQ6E7BR5loAQq/tAbGMUQ4wp178EF3/FzpXtvBkwCayjP5lT228Qcs5/lmpXv
tdNq0NnGcuc01bAlZm15G1oOHzXx+tLn4DM/bb0zArwx3XfXagrw/VrsVmt0d/ZQN5sF2OZbqYol
IiM4wQRajNqXR8jwy+gSteRrmfCuWuuqd92aq5+1N8aRNbl9MI6O+UMAJ4VJsSRhA0XYF0tebzwB
QqPHLEoPj6AXIKj4Q9R5c4nzcQzq0WlORAnePDtr+Zl54tVIzOLCBKbbiXGgsEEO0XzHq9y86rMq
fXPO5zc3a0eOENP9mLIVOy8Fsn/BxV0Fs1zs64Bz9OM0xBzCTdcGsro12vi4H5pZW8OhS7PAbLmE
mpSu2U+qWoWO3mjuuSjc7NjmIvswCogLt2snsf1Jr/L7kQy3sJyMvPXtIcPrZuidi2ErxXKUq5e1
29TGvzmr7EjRxyI0W2cgSw7Phh0B1dNRwEvamzGcMvZB593Vc+5cQduKs9YWyXupIzTxS4XUlR7v
iABTqOm10hIVey/u/x7M7clM7BhzQqGE5aLoSCgSeWiyrA2EUafUeoryQ7QNUdhqdj90yXSv44V4
IMoU/Kxosm2sdZyNxXqGqZ9sJ/DGU+4U8YPC10ZRunj3OlM0AE7bDRZRthBz1PjA2Vpd0kIzosrq
5ju2B4k3SzJ+eRRCbZN8wPb5UCz10QRcPSl1/Tpq8WNmrNRD+HOHqjXPocMycVP9C16fCLD8+g7n
MCrLmE9rVMkRcLF8GvG8oArSQ7Vwnu1beBRyICdQl2SjaXgHSlM1Qo3dgIRYDy0KWV9p0yRIS133
EzT8dZ4sWwtKoC9bSYG5tIepScbHnhxt3xyK80Q0DMdduW6mvJZBCp3twEwUc99xeUlq8a3pvA4f
fBEN9bRp6EZ9LVanMxyTDDVRtWODkyihKfG5HUcSEgG5j9AnnN2slfh265JyzXAT9OGpE+j5mO8Z
kY47BpLLdiH1PFS94tD08XimTcoT7nbzY3LynNhkbv5M6A+EycgdqoKNORlZoGdGsm371fxhq22P
eQE0/7UwgWYNGikUUXlg9Jq9k6TE+goZ3IGdWnpEb+UB3YviLGsP7LUaS+l3Vk0XmeffhFpUoYOO
6T7PR+WMgE7L/XyFcMmV4t1B7ksjL5ueqqzUQm1wYrI9JOnd46gFHUr8TWfH6cM0gh6o0lHCATLX
mlDRDyXwrYD8t/cGuznXYEkbp5f0UbgEkGLJs3fxu+9t6JvG3z4Zy+FprperV1MqwxAwfepOqr6u
gwtHZ6V76RR1luoEmTUfYkHi7uDU7YUI4r3e5K/tkJynVvlqp1wJlUyfInVxsguhhg/qTVw1OeNC
cFuMKhvBfUhqFNWf5X649tDTrdTfgHi6YELqQxPlpvvFSNwAOhp1e6Vvmhn8dyXwTMER92FqEYkZ
sgKSNtRgoJ0I8lXpglKZFL/wDOyvZunepWzuwNTbLJpgdOwhKZ7GcdgMevNNLqrlL9jMwOhxg8LM
Xoc8I27CFrFv3yI+OnMdNlaB4hCbTjVkOHE28+ZpJpoTvgSYLFrAU+0h3DJ6JgbQM2QEgW2O1mrO
otxtN/jugu6leDs28az7el8YT44yvAkPmE5Hpg/Tx5m5MdUjxkDY2i+uDKvUHY6mK5+HxcsAtxp1
U7Xqt9w1Eo6WYtrZwntqbEqubjTmMwTeoQjoRbee0RqH1hJXx26ZjszldClBxg1QAAW+ZTNnBG4u
G0+fvk9kBllw9xG25VtOehEWox5z9rbuXsyF+kT5mG8z7xMmlwF+VwNAq94TdeRrks13NBoNvL0m
fcwY0C7Mcy4FwvWNUB1yKBXtC/9OgKY2VLPVx2ysRSq71jtpiPRguPOWG7PkTGNJkHMlt8utDSD/
clOa7dc0Vvu00Z/jLjbDplCva2w2hzyp8lMPyz/xCIXUvfrddlPwLWTpXILwTNPYHPaFYVFexFwf
Su3WJwSlB7qk5CAdtd3qivZZau1TUmTvU5Zph6RVtF0hc2zvvJJJEgXrMRkTa2tQqp1UG/E0fbXE
G8qboDxAklgM/cvADu+xUPV53yjdEmBT2z4YbkcCW502YZLirUrz3j8kq75s61q8ZTPXyEkmMszS
J450uS8rSZJNKZatXjHYgWedfG/nVgtFU7PE1SHHFtPcjzLP+TRKHkIR3xo1JrRyfauEdhoSOHbG
jMxpFoeyEHeNYAFmVlxstDJ/Wxrzgee9nw0zsiBkG6w731g6NQJ13Q5F9jgPcTjnjP46chXuYX8T
JSuqY98NiFqG9sqk7WoQwSn0dN9abghrs/C5ayKtIq907drxaMZjWIv0Xnjai4J3j4qHL4TDlFfF
V1ESrhcr2sdQqXuL3TCxNLZS5OdWdfeIQh/h45TBZFaHeUgOllFEjmn4q1fo93PeaD7zNeF7IJQh
Qp4DnBWPfrKzX9K+/gZznfK3bt+6Wbm30ICZ2vBodukSDKu2l0wiU7rFiDkvUpE1v6Tx7CvVGHJF
4ZHQPqupyGhcyNa1jYuhtUOkLYu+F168XJK42SHvi4PezXBZqKqYySyzLl3JQoJcP1bTcA5K7xaH
SZGCMiv+BqfJQOhKBWWXKJAFbsWtgM1cLvNblaoymtf4rNO2WJOqRn0Xczawj0qPvKS28e4SBggb
t3MOiZt6x27QcAZajNp5BRAjXSiB51XHo7xDwX3sVuo4m1YzquwxgxpstN/MfhnvZ8fMD0qeZWdP
gR5XCofoVOg9fmnYW3AWAkgHTOpGHTa+z2CxfTG7XH6YHQX7gAg2ZJHX5XtmW3Tr1NVmzJnfGosS
qUMPnYdSTmmLL3xJTOQWScpARhVQBFekUPbATLdSMSWNgZ7SyXQig28Gh5w8qj2D25vSxIy10Bn6
yBIgydjWhdnkPGZ4je0mZ4blNYhPsyhAHhhSgVn4QpBvRi4N1WADqA4fsZMNecvCsg66JOCpsidG
GgoWR8uLGdeHzilGX6jqvS3WItIdVLpV3L2UqbiXk/7MKLRAD8z8X7HNPOy0pN+jqV7CznI/+6TT
aMxVsZ1yu3kSzeQcXDO/IsbYuzGqE9GRSWzMBFMIc33QWxhOVT81h35aMVdfSubx2ts0uthady1Z
HoDzg6kWDxbfqOMQylhlFoVr4mwXBqO+C0BrpB5EoRJx/ezGl4KQZYe0M2NwkEiOuEJy++ymtFT9
OCEpRljfB1f7Lqa5DHpmitHUZprf5+MLbOpPTx3DLvYYpdhWNJlJxjo27lMhSdMoB0ZBJGbbRVbt
FNslINxhPucU2O0xQ4omd0XgV5bHfpzCREh73zj5m9IwjChKnVJxvPR4/2wxL9Y269Bd3Vij5bau
o+30d8nszGEfz/apR/pFzjHwNnGwxI7ZhXFw0TfA3mpCZtDpYYRVtlm1rtl5BWU743PA9JgmFI5T
FfSJ+6J5+XCp28I6p0hsh3oQkVMnOy2e73KTZajeLpqYBqPPi6hqhojJZeZPhdGDADHBLfT8TqpO
5jeDqvu5s+AjmMEdEwzsoxR+dlC4esquW7J96QJa35QyIY5y1JPldLJK83FaJzuaLfnQGTBG4B+/
DEOu+hYGhfzWpPts0t+NGRijqc4jMplo0XFlUxOzpACFAqWZNCrOYtDdVIpTg+LS2GXAwjm4p/Ey
Ge1cQqBJWs34sept3IVxx/Tet1e4h3sDbnxxnOfVXvy2G0rjzExW6wPNmop+P7iKpp26FrZ6C1TR
MYnqE0XJN9bgyT4ER+/f8zYtwenHYX1NgermhwEoqcVoXYKT8aK0ziP9ZxOVrr2k99zvcX/XK83y
cy1mt48Ytbfg9RV2SDv8yfpik8X1lOj+zKiEIGpy2NQwt3pFO8H+oCBEd5O+da1MjMuIm0V71RmK
UU2z7osMI8ysEdepj0nRVhK9y0MBR6k+1EkKUdxj3A14b3nCDlqDtLFtY6s9s+ZibQrlmIC9Lhc5
x3y4OMYRg51lDmOYuzndgu9NE1YJmIrK2fxWd3JVDyg3V4OyZja1EdYp6/0ugzzBOpaVYvuagmoT
DwUCe7XK9e5hU7gXDKc+5s66x3i89s0Jcxi4rtl2LAZ5dQ0TLkjedrshjuOc5SSS71Uu23ulUKbC
7+tx1QNd5S4N1Fpz9xA9rnjRWk94rn9LsFi18xQAXIsDvRLTJimMe1dWX0ZMQh4MHOzYlt58YHDe
HBLFbd2A01CsL2YmXPfn1Pf67f0n++jVw7NsR5sDJt0oSfyZ4kC0rUpn6+U9DF9q4L48LVamhQTP
jn5FHBSjkHRlCJOBOmKHwvCi3A8TL6IDW/da1ZRwhVGX+844v3SrhaHQ3BzjUad5o+w9ymqpSSOa
9WNlpWno3B5SbdVEB9v9tleMZj/M3rKVRvtRK+4l1ZHE61l3kC01Ht3RzAG3djPb0kojJeEctfW2
D9SUHSJhFj7Hg8N5POv2uSRGLAS9XKAy5PFemXrzdZkRdStyfW3H4quh6AjHud/mZKTsnLbLg2T0
6iBbrfy1br0vncTDvWjEpXH6YttM8imds/k4gXw9dJ1bRpZ0emJR1e/1WONVkZK6Dv0UPLpf22ST
06AhPZ/y5t1xaWi9dd2YM3PyOR328ZjOUQ13jaaKgHetWw4M7QxMKrgEvUVvI/S4y7ZMSpsqwfmG
LyWdcj3MD4kW26i7iCiEmZsDH8dJBqPBO7tOfzVrt31yPKPwc7HaD3D6vJ3sEidkuNJ9ItWAFJx5
xNp21sxsZtB2wwTHq+8HeomcSW3aI/s1+PS4MhmKL/qu3rPbwV1d95hBpvnqGBwA7q+RUUu53rn6
ogZ14VmYeiq6L+PirbDpP4eMq63R88cin+agcvGNZgz7uM5VdfaKmLGu11ENOoLIMavK55fGNCqK
GThSuPtLQQp6y7P3gUUXyLuut75DD9M/MKy1mofRozlE6zThvVRqM2yBpcmHDSJp9WDlVfsBOxc8
0J/4oCeTXOMmUErztSA3nQlj0z7DbLOOkB4FNooMOMXaH9bbkeWjYirOptvWjMPqU3kzeO9UMJfW
w+xI3oobbVDWHTVH/pIXWJRA85IHfYjnAwcYhbUbk5nWt6yDqMZzBj8BoVF1DbVs1QMqMnafMYrZ
/aLpqzFoFpYXuXNcn3qvCBuzkwd8hs0rZgrDwRWVTrYdaRReNS8bZhL5ZVzS+pq29afeJ5hn18TB
F1WpPDRF9YDMud33vWI+MhbZAh3/sPrcDZU+P9nk0W+b1TQfWqGJKcy0WAlXGwdtOEDpOh5dO/lu
lM0zk0cRLtkaiU5V9nlMi6xn2XUuGOSZqI9C7uGd2xnKD4IE1IAY8WBYoOnrdRPM3Sr3nBAby4JH
5LJJokrJF8EiL8yQBD6Nm9kuzomjPk4esz211LZMvlpfN+WxNUd9rxsKBlJw6oOJANrVLXj2Ug7Z
vaOaE+V8zTxyTDG0XaoktCAIPOvt6FwSu0IIoPXDGDQ5TkAIg8e9lhbkfqV6/7zmxQu6DC5v0X3R
AI1XKHiwHBr5mHLs4vrSzPMP2zGfAIiyjWDewqT+mlRqGsS951B/yydK0NyvVM4JiOoSw6b2dfUq
fGPMUh7iQeWr0UZm4qQG3boL2Uvsnf1l9sb8lFgWnHFFOs8IFMxzKa1yA5Eh284eNo7wgBavWqMb
lM97g2+5+QoOLuwmquDXjohGu9rc6JryIZChReBE7l7HLejiCjz2ZMwKizV4KrLHNRY+l+oPuWXv
DNgB0rfHBduZtdAuazN+L6xOnsUt8gSrhyXCVp0w56wfLsbcmf6k1l+IOeMQG8ji2CFbbclMTX7Y
aQZTqIvkiHQc2HzR2Wle9yinBjobQ4td1U0nR3FCzZvSXWVA6DAIB6EYr7OgMdSMpa4P1D8e1Ay7
2XQMGgaYP4zeD57QdoKRnL6MZVgNIph6GBFDrj16yXhxqvZUoUsFGWumTVslEGzN3irC0nRElKxe
e8rznlitIU99C6ZSSBg109REaqGdYgfbZW68G3qz3aGK2fB5IX5l3vJy81QLSicFzucp4TmQQOvN
USHP+VUZlBdlxOGm1r2WdIk59tGIo9nWrPummopjieUy04nGz+JqwGdE1hvIoDtGddi2a5TkTQNQ
aRTqBPnBfStTNQdBUT4NbXlcW6GjHUjSqOinEzpqZaNMFqKgZaU9xHTnxw183kvSGLR8NN1Asyci
eygVfKmt677mYZ3jWtR0IH8jf/9OQ/8Lwfof3PZfCfH/Lbn9L4T4/0va/O2d//xOv/8k/z8J8Teh
139PiP+POiGVofwLI/72N35nxNv6b/i0UD/eMojI0L454f6dEW/8Bk3ZuinhcWz9G7P974x4zf0N
BaOt4ndObANGIYhlmLXfCPG8hDUbkg9gdOSraHj+HT68dnPz+YMNz09kG9Dr8c+CFY828m+v/0nU
tlZTLQYbWh1brgwtNXulSoKV1jafjTd+uJn7ILpF26WcujCQqYcWE83Hn57Y74voz6z8/6IddfEC
h5GFSZNpUtA6vygAyVK2HFe6ZiiQchyFO9G4VT+GPH+aleGY5dixu7lT+k3dnIaVQd2/eP9fFVG3
93d4yregSHQnv0ZReeQLa4PozLAy4QGGkBcYiZlFh/+4lc4+5JXxphTiTPQXGygvxCkdTdiKpSAR
fbUC40hmcFOgcrYh9WMa2p0ogVubfleWbduE/7PtftWhsFL/ya7rxcdft9wfO877ja8THxE6Z4hD
5u3L/H3HOepvQPf4ybDWwLa920u/a1A0/bebQhoRFWJUGIUub//3Haf/ZmqsDLYbClXHYjP+WwqU
X3acbWto/fAeJ9PLceCx/1V/orj5uDhK4YS11KoHS5WAM9DzdtIyrHRfabLa2zKrnoSrwNRZOrFu
LVgyASEZxVM2tNNBzaoyTHo16syyBHWdO+2OhI1WhNT1FjzmOLvYyMCuunTrR3gVbrPRbQjh/7MI
/8sitP7pMjy/f743/+vxP65/1kNpt7/zv49/PHN/Q8FLkKdtYFBIsfr3tXh7xWIRIogifNNDD/WP
pYjiSWfZ3tYnPrGEnOr/WIq8xOHk3shXqIpsKAz/zlL8xVVb4V0wEOWS+UUClQCztBSu09GZcFXx
LqC4z7NxZsaOwOA+tiJdxq9gBfI41idGWf/CLOWXfKA/3vcXWbOaAp3oQzMdJ5oT5gYalP7mUifP
WupiCqsHd9bYvyPdDW0ENIMzQ1s4KJgpm9cOahv/g1q6gb3+UCmORFlH3tIGjX1HNiLTYJduuKF7
fxMUc3VyBCilmv740zHzf7iq0Kr+Zf/+8cPzrfxZ/g1HcqryJJ0ofvezCvv0o8y+MwU38R/P6zdr
JtDjs9Z+OvNl+mQGmybhKu9Vokq8+ULasSQsxykvylv2wX/dgI1m3a36SdNP51E5dNWjUzwX3m2k
tNENxkY+iE49JBEj++/dz8JcQqDGdN/shl19rr/j/ESFuFFDGMDbZQftImzDIRLRHK6h4hNW72c+
lPbIDbNACfKwiOo7xf8g3tmHoINb5Sk/6Qt1ZdTErxQuAQiNXj7p8jKnu7zbx9qb3V5KqH3zgVbb
MZ4LlCVSjWT56qGWLYZbBngJ6TMsRTBMd2qLhGQzGTiyH74j224OiGus7A4GXHdVEH4NcJ/RxvEL
vFDdxDEtEEHjsw91ujMeigVRXNjgpmDvMIngDSmLx/42dAacizd5fzC7k6wu5vjS1Ydi2RnWTmt3
drrTzN083XfizuXM7LYqOOb0ZTfQkgElpl1F+t8tALD1LVhdEsVADt3ar1CeRO1HGornwdhaxTVd
z9a5tDamX5lRCdJwHWTApJT5QxuML4p5tgf8k5fQ7O+8fsMv7dCkTGeh1mItmr1JG2EO4uZ381P9
hM015gFBbAxMZtoTxdfskH+NBaNdZyeIbwxhuBifTXznwtUr38gY5MEO9l6Zd/Ix+zbr0BY97VXe
GKfJZYi3y/A0wN9YNeahEuSWeUfB187YntO/OSJgD5bsHdqtlgT9trRCnlMazWDMjNFt33DClNRp
51jXofGy8psXAbZV4WLts+VFQI4yiottH0bvZcDKY6NvpmjYG1F5KJ+9nX6wNt7G2qiRF9pxoJrb
4qPO/kW6lcah+Kea9I8dxpH45x0221qVjq6HZuGxvI8P3YGy8864WGfjUF/mC5DtWbuv/pVz9V+N
L/54t19qznzuDQYkvFt9Ei/dpb+fH5vv6WOytaL80l+qt+WxjvozOqX/x3f81VpHX2606dQVR+1O
PcQH+2Xdd9v0rjjbJ/fOOpQX9QQN7NW9GE///NDCiuqmrv+jzv/Hp/zVt24CGgPvssTRuOu6YOTr
ZX2BfLx6l+ww7+1D+QTHmkF29bIctH23o23eFDu2wAG47cCfbfrQ2A+H+uR9Gpvp1N+PdxCwj/V9
lgWgEuWwS+Pz6OHu4lM6r5AVmW35ptzAUE70KCkCqvdM9aE/OmPQVVGqMytHZ+wDR8Hp/EA5Ih/Q
XpTg6aQzYtuUB3mkRZRFDlyM4HRpNg/OsJ0Zoyy4v/0ndeeRHDmapumrzAEGbdBiC+XudGoGGWRs
YCGhtcZ+TjYXmwdRbd0k6ONulWazmEVlpVlmxu/45Sde4Wiv1TXUDZEzd90NDyIF3dqvuh0FDKm9
Cm+t8Ri01xmaEsApwcr9mQvAIHb7Qnln/jMhm9sDO7D1P3rpUFTKd/mDeLNS+6lBfa8f61vr+KXd
KblNUUqTHLl00puOJjzWC3b/2pAC3c8w7vxcoOPt9Ax5YIA78nHJtmitOqZboUuQ0NcBnm0TrBng
YELflHd1ftXXvy1u37L6Y72m7c+seuuUF7n4E4qHxtibyX76Kd+MR+EN52/0lSXVTXbwNqpw34t2
81v8kdxANfvTajYNn+Zn+GN5Gw17SNxJsPMf07348BKDniuPU/pt6GlfutgFC/qevyElIQrEdh6T
Jf6m6vC7sds/1KCWn/Ht7MX7cF+/KPWDpa7vCEj8zLb27XE+prAavuqP4qP4kB2iL8pr7wHQ8SOO
ZHZT7nun4RB17q/GkV3dT93wzrpn9iUAaahudE4Iqoa9Aq6Wuze2u4PiZj6oxr1203iUZ5zFlx9G
uEaO6Sl27aW3kDxFp7oefKQf78Q/0f0RsQ+7caAN25o9MnziGIfstfasu/5Fx30ytiU3AbfnjTc8
egfcSPzYNq/4xOpg2RH1Hja/y8tN/+3rfCfdht8QeuqsB3Ak9vzScg7CLwXsrjIr6cs5c/FD/E0/
/LF6a97YBHBy6hQ1kF0DIbyFDeqoHttT88D2a074R/SLwoNlfNQFwTeHg1nsui9aAyDtjnq9XT5r
BpV+lz9Ax4UQPO0jDAQz85UHkY4MT+mjZvrKo3gQHmii3WoP9av0MN+Z14LHDe0p17JXO5BkXEgx
7mJ/0Z1wXz4Kr4avXa+TKTgUH6++dQeLfzvxa6dwCx/1rhvDqew3ycGj5QsN+F3kzfvaf5ucn5Nn
+vN1+gsIavzWfY/vs9vgqX8d4BjwSejZ3qdXdWivf5pq4+R9xZvlgi4B5vw9VXZd7CaFE9WuTHl+
9KQfa2PHFT0SGlU/DlYK5E71ePhFJLBx/IELMj+y7ybe4NgrwNeyvWxQEP5w5LSpv5LGLl9FyzYK
ysujQ6ToSGgCV5mNY89TdYNX8DDvAMvjN7ErrzmJyy6/ziOIM/R4rjVPuA0fYuGl/Gb43TUYval3
8tyFFl87lXWY2fjyjTDsWsUXJydGy9HyZdODsJ5+U71wr14pPrgARz9IX6Wvyl71uoOq2eYOMqLk
97fLob+tb/Wr/EU4Lvfjw/ATQsoE8ZeqfQ1GBoohEtq+XDvCYCc/k8qlxq6ja2hjRF9Eu9p0w+wQ
i9T4QbfBJrs202MPVQdRzelBU/ZNe1y6exkciujUVD87WhmZKy+IXtxOs7dAMPLG6ar6WjyBFDp2
1y3wwepFlt4q44eVftOFr8ZruKRvrWjs6w6pPQrS2DO2X8L5D9XoIvGS5+whm7ovbZH9MPCBggEI
Ug22BDfluE9uJhJKeMug601vnu3VjAmm5S/hdfgy3FtfB3CNDqoD30qUyA3L1yuZNqKc8zEsfGrX
v/Pf5hup5714P9/lQC164r3MDn5238O37nF4CF/r8T4bu52oD548oZNfUQAlJpRpIdT7rHOC+FuY
7bRComVt95XdRU4ZP6vNIUoPcF5jQqjmETdpp3syf3e/VJ0+rB1jRTlc97fdnfqmPxHk9POrKugH
5NTBl8gH6FbQ39kSwMG/x/HdMOzC4WDJe7wN1MfyVxIch2KPGFD1ZL6Iw4+0/TVLB+E1f+le1QeR
HTdoiDq3RG9X4GGtH3IPkcUuV7MqphDoKzzf4WXpsVL2UVLBdpKGtQAC3TWG6RqvPzvUwxur/QUH
lGK0WrnV6OWtUyuH6LnKBq+knN59VV3jRhshitjQTgUuWc2p451uPeb0roKj0t2DgqiUux7DA/pf
R6Jn8BX6tbpP7+qnwA8iO3qBc9w3bobcfO8UM6IU7pDbMEnlxJsBB8G7IhANPXU4iqkPgmBUvWl4
XnJ2WOyIb7xufFpwTUP0IfgZ/qIzpiEO/1IV93P+poOai3o/mx1hPgyqDz+tMFyizDHcQU1RJRvc
M1iq/HdOktHuNOlxsR607oguDfcca5r8GWY7vZevu4eZvVfto+a7ohyz4DpXf2CQFpAAamANrsjt
pOY5bqh+gOiwxn3aOdlk5xW8FycoXQ3uYnKcsh9SBPdF5nnWc1R3nCh9yacWpuKvOPjCs2kQwHS+
cDe/cDc+GJ3dcuqFo9KjLnGbPoCzeky/a3fVq1J+y16Hyi6/xk/lnfIcLIByuxeK/LSa3elR+nbP
neR1TvUcwwzwqppMK4IdPnHM9gUUPl4nWq2FPbeuau1h2NLMQD12dGfpa58Ux1CS4DgMjniYefV2
i5feN62dzfv5R1g+yE+092gXOBHpyVh86Z8ANEPBM79KN+KX+l7mMVucZfbIOqYIuKY9PYw/FVpT
aH1UdC6Q0jgssYNyo8+GTH+Wnnad9I761fhi+u19hnzkrgzAMsDosdOn7psJvgxSgbyzqiP9LAQB
UF6yAJDkHpjMdp/sc7f+Abcje4ZNZx77p+Ih+y3QvLthh4dINRCHoWnyI/6TXE9v0L4LHHufo+v0
awDFH9Eve6JhHe4tNEN+1V8tYrLQmas1sJHlfQ07GBtWnm/cDXzxkWU2ReAMzv9E/LtO8IsajnFA
u0XgMhJ7Za+byYPwqjvqc2TavADpbx2Zpt6RxNukvRH0yA6uGtKltn0BHQwRBEFQYQAUVnjotItA
UKpGsFXhTaq/Azryxj6n9z97pNOW9Do2DYScP/+vCmW34D6LP+X/BypBgCFRC8SQVUI6WJRhL5Nx
/N/rtf/7f0E2+fU/Du36f+37atnJP+hf1TNZ+g9pVdVdPaStVbSHIf5VyZWs/6CehtAjDRT45Mgj
/1f1TBf/g64GIkPoe9LOUFZbzP8s5GpUhlEtx3sJIwBdVTXl36mefcxSqdoh2aau46OOjf2IuJHd
Upu0BvcbL65cTpbd9T043U6/qpNVC0DVJ//dfJ0oPJ0aDuVVZho/I0xJNzW7Tq9VukugaRJLIuAp
aRUPHZIujZhjh57Il0TiPiaM//o8tOEsBXVGlB3kzXhpS6281iDLGwJ/GUepu9FwXLkXs2l25xZs
vx2UM8FmxANqyXRuz3/v+uf/d8L6r/EtDTSVwS9ANWqTniNJFAO6yEVaspV+qMVagNanZRc6P2ux
fTMKEApJRoxaBFX6aRQEHCV5gAMkV2PhJhQnEfzS0WAS49k7/0EnJlRmz7BlNHYMa8hPeddpa6oW
AD3yUG4KGXXfgZJdCTRQcOcy20txJDm0/TSvG4XFVYKxvPClf/X1tp8qc2jY9mhpIT/7cXzVLJei
RuXZrZd6GRzUFqRHnZ+k2MB/YSFFWt7s6qYH8i0CIb3J1WghWSxnAtRCqKOnSQc+D+9VTZ8X2GjA
nwaEity8F8L7RVZn3tre+CmioXRpL/6V1vz02xVRplvK7KEN9/G3J9YS9XkjsvnzyvL0KG/AVHTg
khJTuM8nEaqFKNDhBuIbRWQR+pBoBzZ3QdYuZHecm3gvm33mCkEgHM6v68f60d+NCkFptT4TMchD
I+jjb5uQhSyqIKDmKhEnAf6udmEPrmQIBidujcatYwPeeS1PF1SET9wIDEzfVuYi/Ox/VKpxEcwG
mikBygo+zBbKScM4u8Uw/RKH9un8Z346KXybCOaFXgUOmNrWfCZQlxSp5glNfDGQQTk0qGoERFtV
XV1yaf109NehVOjc9PBW8dP1w9+dFABrbS21i+pqbUKdQEjCfWWJ4fP5D1r3zIc9xSgyCnCiLiI2
wiv2cZQlqFS9gbThTmDobaA4tQfE95elNbFjwLGC5Qpc5PyYn5ZsHVMVsdXiC2k0b/axgPhpMjSJ
5g5lMN6PRVbfDGoQuVB4QtcspPbL+fE27X025zogGBaQe4jSc/l8/Mg87Se11hkwzil+ZSgQOE0e
xgRfZux2M4niEE7HXq+7p5xTtc8LVDIErUgv3Oanfwi7x1BoeRI0bFo/mg6UczIF1nRZ4XBJWyNv
ZCj0EuD85VKVXwm90PlhS+1l0aYaVc0RXdeBV/X8lHxedknVAVwga2RqIPY2M6JXiNvUeUqzpM7B
PMdisCvVzjPVTKUyBQwaHlK4Oz/mRpt+XQYGNRAxJFICVKdtdrReKKj1oQZPO6KHLWwGiDgAHhTx
8HH0DJYwrnHFLgRziJZR6In5xK2MB6CvIAKEr0iCEs0IWRP5vFsFMhysz1BxafZ2FzbMidlZnb4R
hqXBuPq0ftwvQCAKXUA+Hcp89qjr2UJxLMgfs0p/g5RCCg0tLbow5qeHEQ0dlXDq7+TIsrrZGqhp
rZIJkgjXqq6PQysiHqDppFdcq1/EaPpZorHhWSZmtIgFXTLlPLU2FmiBv27V+DdszRB0GdOAokWz
IRJbg2k262ctB2s/5SgAg3/v/TgDnBmbKeLlcpm7XaKWuxkHVntVLvXQ2JL9vspR/Bt5ydOy6j10
70lXqzF3z2+kk1OFlhIAAlwVQP98XJ55Lqs4G6ACJqCD7HwUmhWiJ7vSMFQulN5DDV8xb7PfxIrp
hbbFp3duXSZM3Ag+ZYBMxua+NGIL0cCWZYK+SNIcNBGp+NxcVS1qdiFCQX7ISwg5sVIufPX6J3+8
qT+OvDk9bTX3clfrbMoRkRxTIT7rCxhIQjF/Pz+/p7Y/r9xqfEjciWrix/mtSy2HadnjZCtCP6lB
Bbl4O5oeSXu002Q5vgrkRXXOD3pqUd8Nug3MrFG3OqTOREBFOHZLEMX3RVD8xGr3Xq8M1TbTucaJ
ZjCOS1T9uzEEi0rIIpJfsaTIL3784L43WrQSOe9lpaCPyNVyrWGOcUgLdfALMdYubKJTSwnODMQb
IDbwD5uzPiOcRhvfEF01X5k5aZDuglT/sYJu7POzeuLF4dPW9FASRRB46ibeFgRU0xuef7eADYRQ
Uzigcj3U5C5qvrPmpXdqvTR2yKagNC/AD0is3vAKMZIvzPHG7ePv7Y+oPrkqyKMVXrbZVQD88rKI
ZBFJ0BYu5FBpgJWh3kJyzjyjRMVO6Af6y6vHzVKIdEjmmpbZ3NL9TCHfqnIHBoBU+XBhita3bnuw
gCMZQEzUNbTbrEY099CXLEVyB4x/7CiSD41ZPcjzItMeWsAPzHBFIznWUN1aK0YNPsU4kiBgISnj
hdDo1NHTDW01RFmj6e3R61CPgDwEBFfOMGENi0p1wcfG+2QWjAdeKvF2tLBzOD8Dn+MxCUvp/xp0
e/SUDH0svewlN5SzwIGyGPtU/MgftKGzpUpPns+Pd+qoc/frqxchcvtbl2S9HyLDGCS0qROdFEYd
UNnI5xsBfgJKNRlNEY1qe9/0gifVXbo7P/qmsf6vjWiQAUIRXVPR7eea8UIOBIsTEEKhH3CFqq4l
EVImLFfU+YMs8rQM9kWxJoWhMTZXnRJMt/xri5Pl1uhWSlX5Q5XpB71VK6dYmYbnf+KpBQHzivI3
18OaqH68j0Bt62D/FQ6tlGq/BysTAVzTEqgHRMDmBij7+fE+P2oylwPR2RqMU2fYXBIjacGc6oZE
MTXCc6wTkUZpiukQNCC15Vq6sejVZa0Uvpwfd71XP548xl3DAw2PBxBY22Q8kPV6KUlXtVmOH0NL
LJ0Bk64LC/55uzEKutqqglMwF9B65t4lUnItVBp6tdC6ufzvzQrVOksBHRVlKqpw6azT0IjyfaUF
vyDcmBfu+s9ruY5OwE90p1DB274tQ5KPJUamriVEFqErSh5RaobPWUGEENaJcOHGP7WWWM9QJKGc
o+Nu8PFrs05o1DRvYU51CTXrOrJsbSkqQu18baP3yyHQEG8Rx3a5sGtPrSZFyDWtoK6jK+ur926e
lUBucozyUCrB7e8mJH5z2xRM1Pk9s/4p2z2jSSLpIwdkTV0+jtJriFG0Rc/3kSx4koaC91zP/SHJ
zMX9J0Phu8nbQGSwDckhgcSBXPNBUZXMrpRXw25aoPj25b9f1+SJXoHxwCMJLGVt8zi24dBHagbf
DYXPBTB1ijZZELqx3lELm4fwn0ziag6ElSOl5220jxvJ0g1aIbt1gsgBMs/LHlpc6Mgpfzk/iSci
EHmFG+skUlSt8DL9uGCyAMgyp6/ptiMsPYhzqG3wevpCNy5ACSbL04zEcBO1CL4iuo48K76qjtQ0
2j/6JevG0Q0TU6/tdSOjKo7CPCKrmBem/hjgahKZAmEuCuA2Yi5ABk3LuE+huqFVE8Kor2YYJ5Eg
5hcO6ednnoK5RD0RCD35qby5+EpBVwZqEZI75uaArJrldCK2Kol4k+RGimha0F244k8dTroH8ChW
O3NinY+rsNSWMZBJorXVNN3eUIBsiH19yc/41HdZMrUxU1v9preobnNOJykOGAUIXXxQMLH3+Bbg
B33xoEHUJaOAgn1+g5268AiidYplDMikfvyyWJfSggLW+ojMoSeUQnUly9GqO6Y2D7QnBjpakbjT
a9O8MPKpq53AaX1ZEPXHN+rjyHWk9KpWIZOXVLLllH0ze/mI1BdanZE3hMWlo3Tq6rPMtQggrQSR
bd0MEhn2OAKzqwRt4il5r/mxVkQ+FDb5wtX3t8SxuWbJGIgGIPyu5ZrNflECUR61IubUtsKErlN9
6ERwAyjsWFiK4EkkSLj0zMUB3V/rZq5E67qRzWfRrNAG1QBbkOSYD3o4Il7E82dHki4grIrJEhzQ
/UiguROzUnfRc3oWkRbei1okPcsCsmWImKU4/0F1L0Rz3AUlJHZ88OgWrD5JdEDHQwxN+JDLS3PU
cLl3ZqMz0cGRev/81vo7o59mARvAtfOi0jRTPq4wUg0iIncyqUGrCNe5hc3KIqULdUS9PqC41sBP
bjuACBi4B4Gi+UMbZn6SpNmB2l6NZJOC+F8H2XpohuJYz1HvRdDIL/zOExsDt8f//pmbxRqGQk4x
xSBNH/PUBYzSPlCOQWqhhnF8fkpO7HmG0mkpMidUX9Z//u6RDzLEk6qKZGlkn16Z2fKlSZv0paN9
xmW6IF34D8YzoQFI5GYqUeLH8QwjhCS4Bm8Az4OHXByBIAaW5uPfofjwftML33dyKs3VgY0CIO3M
zYoLYYG/gS6s96QU3iRzVjkCVWVvaOfpwhkz1z9ru7u4t7hCCILRYdwsm6Amo4DCGJJW6BO/LLiq
JQCnFOFx0jDfApodxffpZBj3Vic+juk0uBpSDnslEICtZnX1WkmTHdXy7wSpuptmslAizNHlV52o
ynJ2ZBe1KFFVEyLjAVAJinKdZ6W4BAnQa0dnNKQJ0CMYEdBGQTVqAGKCQbY7oVgKp0YZ80XsJplX
Ogq0q0BAMdmRhNxcbHlpx/vJipsr5KLyhU6T0j/VBuUSBGMyiMXE46pfLFl0l2Uy4ilZKOvftUwB
VzXDAhncUcNPeYc1N4TQyJBh1NHcwfJCm0PwMhoiMm8WnPA/0lD2NCf6sNrVamx9VWXqa65R6PNr
LufDgESv3PiobZWyYwqd/DUn0cl8a9QakEko2CgOEtbdtxH1tCdxxtprrGX+s1ZC4LhCGfLNmmPp
EW75IuKqEHjUgRbRK6QJ0ZJOVzpo+GHU/go1+I+AwIJABM0KpdtpyTd2VQh8+sKWP/GIkvyvfBiy
Y16XzRZciBiMvkawlRJrs08L/bXO+thT+hphdB0M6kBb+sKYp7Y9YQGnzFjf7W3FW0sKoTVVxhQL
MgRlJW9jiTx7HW2CC9v+5FCQHE2I4ez+bRdAq2scuoaOYlvPDVJUYrvDYKB8XRYW5/zlcfL+JiQw
MASj2fSXkvT+tpIjPqdHlMNtLahmitVpRzGP5H0VWtdtafR3XY4NEFpYeAzOqNw2ygyelYLf1WyC
1w51BVSXTAqFM5qGtoHW7QK5t3bnf+apBV8JsCvGgJLEFtSwmCDzxHlC1DLMS3dOm8yh9K07Zdch
+Bek4/WAjsX5MTesp7UKIq+gEZGcl5iCqtzHi3XE1HcyhlZyCwUiNxjRovebFFV7kNqIL9mVkqTP
mhni2qTmU/g8IF36Ms958DQipUtdqJ2zF50O66WoSpY/X4tYn9NJ1iB4mWQNH39ZLnddXaEw6aYL
Ki9QaqYO6aRZQh1LL9Lpa0ryjvqVrACGEKYMYTFFATpFaS9+LaKq+aPpRX4dxjqMm7BVxdtlwtZP
Noz2LVI1NHWWCJAY8uXjj1pojeepitVfvTI3+oU5PvFW0sixREnWqDwofwtR795KzeT6KfKJOpdg
GL6B4XNb9aqDDHjsWy2C0+eX9MQ2kmXaRyrEXPKUbVWZl0cK5nxhRVsIPRkyMThQiQDngggIc4oc
k1xwpM8PeuI0y0SipFPcV1hcrz/q3Tc2iznUhdFJNBJjIKQyat4LjL1D16v1haHwOPv0Xq6RKAiD
NepWtxVkw6jLYYn5QHAwUD/nEOcSk9fCGDvQlgK69kbZomA44ke15CZ+NmKBpfucfDPacrqwuCeq
Sn9zN9I3lWxS3JyfpIXJhpc5MVdhgXqmumMPebRcVXGBebk4Fsdh9WnXozF2K6TyLgz/GQzC+YUe
KTITwB/UT8mAkWhyF1FEVRrd+JVLffy0qIt2bIMx3VkIaz+k6KDZUZo3z6aZ9k+IpdGm6iqmKtKB
v3ZoHGoxBiSIdM0XLt5TO98k3VwxNmAYtltxmawsSEpKXUJeS7tKTG5UDFhkwYyushC45vk9uCHO
/73LWADM9mhzQBbdgtCsvKHEgXagi55i5dIjk+0Ut4BdLIIsbmL8MtBZAewDY64Rgp3cqsOF7sYa
qm1COYA59FcAaoi4s63H5N0xkDUENnABwQloPdzxCIsnRu5uf/5DT+w5/JxlHjOI+iAZNqmubmSD
1Gaj7GqZLj1gGzK7VYhQTDagL4K6QuEinIGenhqHh77mvvz3h5cQ87eIQGSejM3wNIaibJhbxV0G
Sm/BMi1uIZaUboIcI6EBmh1FBsNBNOlLFRnC/fnRT+14hY8nD1No1hGnfJzjKEsNMe4px8XBogPU
z/RjLw6WO5s4z3S4yOzXojw1R1STzGzKfOpKmdMHJJIJClyYo2G1qsTao1mN1YWpOXH3kjDIdGCo
Y4Ok2ax/bA2LWoYK/j1GNbjRIkv3DVHJQWnpIuHoNyBSslyqB5walCbGKqdhgdtTN4NOvQz0SYdI
Fs5e3zTprdIXix8bSrzP+sU4zt2FXX4qaFCIbg1lzcZWzOvHJUhUlIenihGtccXvW0Xiy+JUUsZq
6uvIiMAw00hCUjfKdws2exCyrOlLajXfM2tFL2tVc2HiT9w0iiattUUiBeNTOTjLC5Q+a+gXONc2
T4Kh9zthqJ7bqtFRdUXg7PwmXD9we85pFvPSkQUTLW/qtCmCzoGSFQpKUBqEoGq171udJHWrNy/c
8KdWFzEG8hcwUsTK62v47kqpEiSNurpW3GlUU0ecl9FuEFC0sX66w0wGmHtWDRfGPHmTggmm8IP/
skEs8XFQBACNLLQyPO30rDvGGsYCQwR9d8TTx50HdL7LsQU93wiUwfOlO1SRXlx4PE5+uCZiyc2i
rkf9429IirpFpJHfsFRj7SO+urhTnhq2iNZRGyHxni/W2/llPTkkYCgJ6ItM5207pBSjZKVOXKxL
1N0WhJpETQ3gldAsXXAzM9alo9Ve2LsnbzRusxWMKuH8vm2Elo2K35EUsHlTJTjUWVp5+AvqxzqY
l52JPaWdDiVUQF1Fcx1NT9NfwOrhIFI0rj4Xlicmqu6NOMk4gsECnZ+UU0eL4IIVINAggN0c9g5f
DrXNI3Sn8Uvz9Eb5GZtl6FpaLBzVZLIuXS7r3tqeLWBxKD5QCqE7vLnfcZ1ugVfipscimAcppfCg
I6KHoXNZ7QKl+h3r6XSVhnl4V6UlaoA5d1A1mMgAIBRqWwESznUxHs7PwqkTv+pTSDTxeHS2Aa5W
jX1B+q3i8tX8WgIZgFqbwT408LE5P9KpTfi3GbAiMfHiWP/5uwMfWm0cx6AB3VoIjWsDY3CKyIux
69SJRl6niWgPxpdQRacGBSukssagv7Ak/DhoAgo6xilDdQW1wFB8CndLh9Yo1sYyQI3yCyCoL+c/
89SEgqwzaIei+kEJ4OOIkzRkSdEkABtCI3PGWpUgD8OvRElsuXBbn0C1gQ0WQdlICEXRyd8E6bES
hZrUYNGppaLyTQ+HeK+J1rFPwt6xKhjWY27FHmqT5q4xMiwMqU5fF8Us+qbWo62dZAswcKE6VITR
XrFIGbhiit8zXnvnZ+VUaEf4SvMdPR6JXuDHWcFAJkzTtsOcU5gNeu7hd+TKmquoaWonGNL0CtdQ
xFJLbOCB38kXRl/vt+3Roy2EsA+XP3Iom11QlGrRhyX6V6E5D37WwXjuW3F4nPq22lG+hBieJ1/Q
b5j/wemygFmyBSHSSOI6Le/2PCq4PXLpGA+HkUb5RTTDI27qo0ua0v2ToXA8R8hTAfYhbr5RLZUw
Cmp2ehsUjWOKcAGzSJ49s84vNdv+PpOf5hM2DJhjNBOBw28+y8wgVEwULjG/aW+lqu/Bv7fLamP7
A8n0+mbC6OIKsYyfdOxkgibYg9piTbsMFVuk/DyxFMSd1eIoIBcKmQvS6VLWiHD54IWBQB+PIa/F
DgFH0S6jYHQEoVa981vy1NVgAQGELUSH8lPpfW6EbAmTQV37+ZMfofqPeqlaX9UG1qIoqw9EBY10
6ciuR3IzdcBgTYoK1CK5ITbXgyLMfVq0I1NX9/ER2UcolAGAlMkoY7fpRBS7M/Wlz/VwV5ZddhzK
UrpwGk7cUFxOKxAQFDB92u2mpJ0WpAY7pRJGROlBSN9VpoGBAP4B56f4VHP8/VDbRrCmgu0WA+YY
rkZ6AGGDPgxurPagjRCpWmu5x8JVuF4krQMSlo77IreCK5TfFf/CLzk573BKDJGeH2iZzbxTzbam
JJARHA0HcMYdMIRKm/6kGJD6+OR0O6OHRy7mMxUHqP3OhCzThRN6qsBDQZLtRpsaONK2uYTpciTE
KZRIzA4r7B4NuCNSKeBC0iHhQghga8Ow+DguIG9AYfeQKQout6aF5Dr0kAuLc2obADRZ+04QAXit
Ph7iOsaRcwCMjiQHBE9TFtJDEqEsPjbKpb75idDnL01vba3JtHY3O64YsS4KSnZcUkI6F4EueHKL
sM35NT75QXTu/nMUdfMatiFC7KPcqG6DEaVdahGXrQbNFxvUi0u53nDbY7zWYlZqIPtpi7UwzMBo
zZGwaS7m7rtOCcgB1YODDAB4xK9TbixJKg5iqBQ7U5kn2xKoL8c92Mq2y6Kd2afJpatlveE//SY2
lkEHndL3p1t5atp6Wh8b9Ch1oFHg9iKlomIgN0j86HnzE9902OdLsdyMZVUeoqaNdsnYyRdu1vUs
ffohOkQUOodUi7YYrTBpLKmpUdouSr11m3js3NQK1QOG4MV9BKzgwuE+PR4DUimgrbnFoGkzwJym
XM9VUo00/GrEU/oKgjhPO89Hql0K5dfc9NMHUiVAQfBvFXCz0ypFC7R6grtUifd4Co6IykzfQlwj
d/2cmDQ28iXDeik1vThM6puxiSzceNsUX5Exuju/609+PLwfcD9rv2O76lVcatlStpytpY8dK9CX
HerhtVu3BgJcyI1nF/bZqWNGKVCXpZW1RdjJ5LyLaYR5KCtEOxRXxNrvKs9gvcMhRfYsRhHo/Lf9
DWC3Ey3/FXrkUuCW2oxlqDgaC1IDkpDaryfCL6L3205elGlYyRRh6+ollWkrRTC8nIkbsx7LbsDu
gt8IYu1Sxg49GdOgK62rqkNR1Pm1qcJ1NGGD+2ldCC7d98weVBnfoEibbTkc8QpXs3JXYxzvFJNi
+pGAl2kGa9KP4kIGlGJcqq+dCFBVmhoQrde+KNnHxzldVLNIULJT3LzMY6RAJgtn8Ejf1dSW3Crr
KC6n0Xxo+qW7cGme2j7ExLBO0SAkKd1czRCUrNWHHlFWE/UlnOTa+1BHyKSXk4AsQRQvbNdTX6oC
UhUV+oEKuoQfv1SpxEWLABZD/OmxpBoaxWuE6BoUTHdo1REfzQZzn1KamwuCYyc/9L8H/lsaerdt
0wG/ZlmtuSRaY8Y/YELDrQxBj4Ias8tY0ffn9+76Idutu5bR+J9Bw3mb7kZaQnNMBGkBCDj9gxeF
eYVhM5H5Mo/PNGjTm5zd5MS1Efo4Ll9qM57KDVlNUl7NWoHP23tBQPE9T4ng3SXpLVsMyvgtIBy+
KjNrOkS4DDhdK3f7fFIDf1Q7RBrgTXwPVA2nntwKfVEb0K8ZWwM1d7HwDF0O9yEvGW6a2Cyfn6sT
mHUZ+wudXgqqrFB/N/s/kRK2/1xjrqfKyV4fil/ojpO7GFq7q1cUeoVysB3MCbI0/ST7ZkcHAkq1
eN2ieWqPs5HcYImjYAKnt95A7Pt04ReeelwJlZlJ7n1+6Horvts+6PvXksGoblELeLJNS4aiYi7/
ihdl9semWlwAH+bXLEx1XxEoBuuGnt2JQdRceFxPXb/0RqACG0Qe4Hg+/pA80po5tECuTVOrPgdk
7tBJKCnZxHjP5z/61BZ+P9Qa1r37Zi3tpG7CX8FVJZL2DiSig2etejCXILzSe13f9YP6tnSi6Mcz
NcxLt/+JDG3N2GkHQRZRuf8/jh8PiWhpUQkYK8VaZcQd2etHEZq1qpWHHsrKY2giUIRPErZNdTKj
FldgJGYuqTMVgfZIWP8rl5Mn9q96BT5TgxIxqUcVw8ZrekDzdyFDybFOEDnMcTK3ZUxUr6N+kd7Q
zzfdRRw6JykNnnctLRHlHwDpyGFxHdAZ9VFHwLuvyJVrjTb0ldbLtd9ncu/JEqpW5xfiFGaA5TMp
4HJiEWrY7D6mQS2kHmgkT1b/EEWQeyHqGWCOw8BBjkC5HqreuJLzub5JhgWJzqgaj0uMkUusqMsd
XkuDR3+ptJXaMNy+6peXetTlu7Cvih0mI8gwxcn8e0mxatIwULwQMZ3atPA9cLIgUjH1LYiVytAo
ybkpuR3GJO6cR80OVHW6o+fRXHhgTm0a2C3oqlMEwQZhc5VgYz6Y/UAbbc5TfOpAu4Bu6fNbXMdL
2wAH4s7wc2/OL9DJ7+NykKjHGZhDrwHju5OCNkEO94A2jWZkva8MWv4yjsZ3CXTYP8jagFysa6qq
oM03I0m5QXIjMFLTjN1B1NWrwBrk+9RQLkUGp75pjW5phdKkAUPz8ZsgX9TwcrmTR9ybDzIGad4y
SIEnG6NwYX+fHApleNoE1E1JEj8OtdQUz8DNsWZqCdoOW0zfaAmE4gh/+/MrdWJ7ELvSZIXzoBH4
bOKPfNaoOQb0JJo27A5diNWqJuH4BvgVrnVKR3UWLva6TnyfBpeWoguHf0UzfPw+S22xHa0sVBNH
0/IqvEFAYWkT2o7WpULr36bKJu4gx+TOZBuuOOrNB7aoiuAwSFtjsJpiN+tgKGNwIx4uOPqNECtI
H8H/9jMc52+zXpCdJMI3PTJXgQIzSl1YKe1OyFBmDKwQCCMCIS6vtuYv/4e68+iOG8my8F/pM+uJ
OvBmMbNAekNvRGmDQ1IUEPAmYH/9fFBVdxdZRqNln1OLqqKozEQCES/eu/d+tfDOqAS9mwZVM3Jo
s3yrDAXHNwuLHZOcaEdw+Ze//7r+rDJAEMOwjCEoQ4OPaim9MgiGWqQWuIzKvcTUEFSijc5N1kTE
J1cUygRuBW6bEYaYTtPOGbV0ofuUq7DCIaQNiVrD7zQv2r5wAuE75ePfv8U/+XKRFNJcNhF0Edvz
YUP2epkMWsnN25WxOMYxeF4Lu/8+jcWPfBXLhvfhu333Uh82RHpp+mLkRbU+oXy23LE5JrEW/mCJ
+ZNtnxkwY+clvmK5bd/frdkARVDRxkL4QDxk5KZkKdYd+cO4zzbSMcIbStsEfK9ZLciq/AdP6J9d
T/qxjCvp2LPnfbieWjcxn55IPhibRnJRZXKcLfUqhqbd/fw3Z1ChkxTFCIyj7PsPqisTJclyb8Vl
VN6Vpjvsmi6ml22aQ/D9pX4KoXJVvRV3qnl7UxfP1X9A+hdjJYOV+K/zvgj6evtH+e0fF8/F78O+
fvu939goFiFejFz876boZSfh+/yN1GD9wsiK2o7DoOlQ4f2O1GBb4BhQbjJeIHVsmVr/O+DL+oWx
2pJNAPmBpg+HhZ8gNby/2QEFauTqLOYtRPGclbQPj1RTDqUxq4hUXTcJ9yp8HhuSSH3m94RVSvvG
jZKdN/qLvKayf70pgNtEb+X1rw/u74ko35+kfz/P31+cQSPHYAw+fBRteRR+VzZohvBzYzAZeUcN
WeVDo7eEgpNyWLVVeGhrLTMBwzvqmMdRD7EdoYQkMWuXYW88tp4JlLbM0zZf0Wj3V62TZic18D95
sJ/6hYUVx3GtnZYtHluvq3eLGf9a6vn4OgyiHNehVhJd3GrwvhpbfWo0Q07gwiF655PkcKP3w4iA
zuzjrez7iEQ9ie/CyyYKkLSZzmEY+zf5lMsvarYgY+JmQJXaRsP4yHa/dURmPwutQFqemIr2VGbm
jPp9oKOrxnDLb5PS7QvPHoiD/Pnn7f+JLPoPeyoNl+rhr5/Ju7fmRT7//nH8/gu/Ze2ZvyzCaLqW
bKcMMJbRz29Ze94vi9wHGgU/w+HKUvgbM8VyfkFyiHyY+ClYRWQp/etJtGBYLDXG4rLUqXsZaPzE
k7hs6O/3N4KDKFro4C4q/UVY/KFOkrKVvhsxEnaapD/KOBWbPivto3Cj8tks9e6T0WCdnxICINU0
fjH9kjxkQzVXHtzMs6Qh/xLWGNn9RHqHLJ5i4KRMeqABW2coXpK0b074T3pStruKsiU+IR8vrgly
yc5D2cpvQ2RpNyKTBIvNSlyCum6gfg31JR0KaGByIBtPt9TF6HTVYzsTT1sMcbJhzmuvEZyLTapk
u2l8QzwkimZTBQT1oPSJFKIBnBqRv2N949mTdWfRM9iZIk1eStfrAjeWw8E0wZePpKDeDNMwn0bl
2PtRxcZ5jvV5UwJF2tpOnJ7LdrhgLbuODH0Tje5tpocSNrt+B5PcW2FdNINJMc7yEzN8pqqTgVbq
mzEEOW/JKV7NlfE1pJdaAAPZSDzMVeYem9ytwSOobaLTvQbNfTTM7MqJHoaJAGo7a4Bd2MN1N4X5
lpwAWmdaNAyfiqaf0BR4Ee++U2/eUFk7UFr5Xp+JOM7yygi0aZhedCqVO6vL64OYrHti6obPKcxj
7CeW2A16tB5i8zJBxrGb9aa4CfPSuJhLr3oYCm2i/dQ5cEJEfx/JFpamU0Xo8DQYezHn2BUQ1e5R
maMtV0OcjZvIqv0rv4tfO6Lo9QSbP4dPQkjR1KyEB7kVTXf42sV9vMtrU92Y5gK3zCKxq0I4iFVl
XdmC1DCjVNduq54EGG6sSOZqmAx7pY3WoWB1Ha0ao09MXHQ3PkYVPGtcDitA2y9oFG/t1JQQrdML
otSqozclGuEfc7wF9VpuSns+qX481SJeidxeZVXzEhtNEURdBMIj7x96w0OJAYI9Pou6FQQk18xr
MfZg/DEKp+Sw4h3geXePJFqkJ+AqBOJ7XJ1gQeG1DvwIkj3IwO6rfM1IBq5IsRnqr0ZNDETnI7cz
jWg8uPUxRDC3ilqz3dRjKXaNM6w9RXq+EYfhsewASxR9etH4gMil7yVrp/V2XmJaQQVK9lUfMAeS
ahwaUBVdb03wRXc94Yu0GGE7Ht7fyZ2QKhM3TLQks36bxPgG4DfZMxmCO1OBsShmK+jqctzXC9jV
6P23ptHZCj12rESddDsZg9GciAxR7nixiDQ3jQ2FxHCiTT8kp97o0vXc2TxwJqxgFIUnE3L1sc+W
gGahbW221pUyC0L1ycC5bMvqsu0962YUpGumbv3aiubB7Yfyigidm8KATIivERBYnxP4rVvzxnXF
81g16bl1ZHLbaAl4gYkMC9cqV4Y1ShIIHFDPrjN5K80qaUpWYJJnRUh6E3swNCZsor0tVik9kCul
+ERVEn82slzb9Zk+PHbLjonYs7vrDODJHnm2SSzWRVUcXQAlqDK/Jbk80KyXF040Wo9pgSC7yq4U
1NS1N0mC8z0rXpvD8FpMBK5FtWY+2mMOdxvM/MmvxdakTxcoSzwBtCTJvsHrqTXxfTgjuFOy3BVT
vnd1nqa1V0r3jGALgjuUeNpgzWsWJzd2YXfXssX16lsXwtThiajH0jXygEkX96Sq7sJYfi0m9xmT
16VNkvilK+EvOFmGe68M93FGQW9XyuJWd5qDyNL+sRYAYKmTRICuusB+V7vbcMzSV5ND7FlC3AyG
MZu/NUmZYujJhk2ZORGMnmVkkZKhFbSahi2hSMJVpVviiL4m27bJOAYJuuoNGSbDihHPvGsmTwvi
IbG3SFRYDX2OvWiM3V2O73aVzpFDLpv5Mg8WEuwhNADEFSMwT8M7TWYzn/xexLcT4vUvsrQI+HZj
pV/2zFav2lAerSi9IVKhKjZZ5kuCzOaLDCJG6HuFGRS6E391ROrs9d5PniJbTpdu0zZvfprbbyNf
25EB6Y3eJ9bK84bxxU6E9zwtmeKNHZ74ILO7xmhIqkZ08NiKNn1t64T5RNld7sqvStEQtEoUtULp
xWOp5v62QiP82OKaCQxnZt7LhBpKdXEjSpDWqynxiZ9PZudJYMkE7ptjiBu/TG7xEOYWsudkJtef
ZeCyr9PXYYFVtlLlq1qQVw9eOQK34NbGcxVz8F/RS2gfpRcTy1zoYawRbY6MY0yz786cur4tZgeT
dDtkwtu1k6CPLEbx2eyr4kz5kXrrFMPivaUJDypqUXWfXSGMvT/bxbUiO+ng+2l5NspSrFsrIY7M
kLlRBGbU081NqDlXetgYDxXpOte9xCK/kaCwXzp6jx7Z3H2419O6esQ1Zt9beqkqmDoxyd9tVjj+
XpWheEaS0932hoHS2oTUYFRxe0cpQnr5QN545nQts5GIvFTdxPyssWhBqB+vGD/PF33ddsc4zaqd
Hc7pQ2npj2UtucW6vDz51Wge5dyMz1yPmA3Yqcu3aa7AkOKZ/hbxh6Z1JlvzwUWjCFYgMlgh+wgW
FNNPIht2JRCx1dgW/a3R2ZvaY+CKpEmuo9C/SxIMn4l2CYX5FuYcOzF4pU4NybbzswdnysJvkmPE
djIFohsA0vZXzwNmoi3iy36dyvlFM7Z96KYcGCQs4pQO0pXMyhB0AVGGfTIcLL1/9nox5kHOQsH8
TFQvS7l4MsuOkNCoVTVDkZDwd0bOQdiVz3UPTHiiwbzcvhd23e18l2cUXuna8FW/E3NkP1h6N6wp
I8wLoF8k8KdjtC2gdXMsnDf4l9ubPtGdh4bHCcS9Guu7hO7rxkOqfx1HRfssm87mUMQ2g3e73nR0
sIGSJ94htnH5SZPqL1JVs1UksMHybV+mzJ0fsrobuDhk4VZaZ3216QpuqL1adtAmX3UNRRrppCe7
nLM7TMkucPq6WTejsxvKudu5sf7iJtqjz6GGRqJdXJZ+Y+2Z9bOql+H4mbzLvTbVO4Pn0hbFGZ31
zghdVkkfWxI5utqj5DtugmIyohObUPHWJxNVyjw0/LgiYz+UgxkkWRJ9rdv02RVec2XkOpr80T6b
ZgpHpAL0ilkuvmZqYHyum74/FaIvHyInM6+GTgHiIsFg3TqjvqqG0drVmUpe+8IPsXsTXTinpvkw
RFlJKVDU3jfOZnCDDLvGWlBRzpaooW2LibueBanTX03RUUu7kqi1nT0QE888eU86rNwkIs6uo7KJ
j3NpNHv81l7gt0l0pXl9l2/knFcbPNAC7VXYbWx22ENhyJtuntxPthn7lwMyXfQSJTp02evlA122
tuRo23YawfsTAKEklqbYWCVYAcAEdoz1KvkyTOneFGrj6uGdn52lN9dEWo2kSkYKe1SXeD3AANML
Sc/pdeBqbbuv8vjkSlMdm0gCI6iiOqgbOdGtm3Io2VV3mDvX+FRjulkRGQ1fSBglqiisZKkW5DV+
UG+WctO5DWwEzkbwxDM7PJMGjKJn1pII1pYM9WNjjardWLPF8R7bUMpTagmKM2OKAB4v97ksp+pL
M0qxqTDeRrIon2i1W9wfkyRUkhs/WmsaZBuqKB0MgIgZJrfgIXIetCLo0sYC02bHTNBHJIXw/AhP
C2rXF/d+IwgKxpYZZVTfhRckdCD2VVurIcjasQqsau4+DYDcV7VnypyOZTOBIZGddl9Ei0jdaGWP
libJyELIGLpx4TTvUVdtuoljmAgh/YT7yYlArCg/Sm/HhFhDgSxqGxVzudYmi3yIyREm33wOt7uC
FF5Nsq6Ctkyn+2yAE+GYSX7F+h9tE6gZCKOgXc5ZLq/w4sutGdnNs5GMPNAiSctvhmjn57SkJaki
Z9iOZX3ftyVwAJyKw4oMqEvXWrLSjUQ3VkZYm5ci3tvz5Jxzmz3JTBuYclhMjklRAcDjGMDCxKGO
DQS7rckbGLLI+sLV6Q51nDrruM8wKbdi2FaVa5/DtvtcmRocPE+JdOWj7N3beg8uJg9Z8grNKa6m
Thr7Me5UYDLiX6kmoVQxRX/U2ZyPtUKckwnizr2mFKdBeNFKDM687UgmPRHQKDZ52JiHIonrfWJb
YhMnSFQYfnf5UztV9iFhuIlSo/XZQXTccW4+7flfbKhaw6Fl1w6p/skZ+jldc2C91Wr/Jef+DQxA
hH4PekmpnBAZVWMAYWzK4YupdhAThMmybk1XsYdCE3WiCJxUiFPvrKv2bo7N26Gxjh708A1T4GsO
DF86nxF9dDCSdtd3g3+QuaTG1SWcieG25MQX9ObgH/0YxsgYAtfm/khXSg3qiTf6OewLbDaqJBJJ
+kFaJ4joUuttSGIALdJZzYiq9Hzegmu9GGugV0lYQTR042+mzRMhNORdVmdwYPB7e+Mm+Sdol+55
tLpHvxXGJu0qIhfy8GKO036VDgwAG9MqWIEybz8TUhwu0w77wlWsVVNorxNXaA8MGzhycagI6BUC
ORrJ9J6oLseiqAJB1dvOiXm2umInC528EyNbmbgJRgbwd82cA+wOy3lX6/bnPoy9JxbCdD/I9Euh
FU688u0ktlaJ1MWjVkzzpjJKBGNwW0mcbW16j+n90HNCZGmTlBe+4qzAgT4wqJBuSzLNEUnP2F8D
Rj/Zjji5JNnUGo7ESAP2QaB2suMX6w1C6zuZzK+TF6l1LJQVgwTq1klfhde1a3Peqd1HUxbEEZL4
mBwsP+lekl6HcqVjygp4dDZmNW4jP6mC3hjFJXGG/q3hEwS/akLvouZg5HXqQqY5set0bU5mLZ0t
MWXO1oE0aduNFwxuXa1Hk9OR2U4XZJgvXVUKzFpd+rX/mnQeo/epgEmXtZtRGCdTMmtMnXpxPNYP
nS3uGsFgzqjtmi2o/ayUM+w5VHK/2nwdte+jseudfl9b6FeLhA1piC5DdNfH3p7mK33MvswWpHXS
oNy96jmAcnjRVl2OQqSWl4ZoosPIeRlLI+dOTzIIpK+E8qha0VwxNkmU74hfWlf2RMFDRBIFCK9O
qMCzVMCdtMn4kti1tykGuUpmE6VW34UrvMEFMaPKpCIm6tnr0d97Xg0MjqBlvSvuar0+1BU3mbAB
Y5qJzSJsETekR9aZ/TYIRXiXGi/CGPodY8Jp246NfBkjukS0uY5Z72L47k+Kcr3W9Ww3NGzGZarf
sVe0V13WVcfcLWlTFAZnrME6Me6cD25Y7A0njOgVh9u+Udc1BquJBIZ88Kd9l/ZaEA4Q43SdBScq
CiJByWjAl9PvdC2zbxrHkjvyQSbCR0ANOUn7afDt7qpNCy0opPfkW6wqRZns0rCbFw3eBfHBZFGE
WbOaZlyqZt4+DHmyNZvkXObN14qePE4Am5Mqn2s3jXI+Fm39ZOpFc5O37r0KbQhlWUkdO/hqV1he
f5nRLyBoSewx4LcHjuhkH7ggQEMLQFNmRc62TEDpaPCXN11u3PiNdFlLMSZwfHvBnUVUwpAbhypb
BB8toIY6pP9OC8aijN7kacXzFMXFiggxJqe1bYP98TGgsT0HPfg+3eFfyliTJwOnVrr4zX28+kGT
0/yTEn4dDv8LAmrCtW0mD2OIKKmNtL3XdBZPHi0ev2840jsE7sxY6l+llhZd0OCHfMYA5a/SuLir
jPFZmU4d5DmUnrTIuUYQv6D/ACDVE7oYjWoOtTM2QVWEPh0KcYvO7BjVPsdNNPUr7CB7stehpKYG
BDeMqc00An4syZiKbO2zzsZzZeXeBZxp3hHYWaUDntPS01AUn7pGT/bCwevtkJR/1r3vI4bNwIpy
aYSY4pf7pNibI3d5nIf+blLeDYWHtnE6f2LpJxNNd0eEof5xnBC29yUHzI4HNKAE/BZTlL15U/xq
ytIh72XKweB6hIH0FQ5MvO5gLM197fFwUk/JXd0h1Ix9dWtDrXPmrl2xZCswQuiqZfZkGkl9mI08
X+WxB2FIP6OQuHEKZ9eYwvnmAWK0ZLjDM/+5WUDcEhKtNyP5Wc00LIjElc1OONaTso3oi+8TR+jO
4co0snPVx68um2LQmVw3l5LsSc+58ORgEeluk5bV9zflmJwM1W6tCj9uk9rdSo0mPQMJLWwkyIEQ
oHsyK+MdFsxTG7UeG8c0bOfJfK5TOHOhOuvhF/LrUOeM8o3RNSjf5Q60epqVAL30pqJGt+1CnezO
cdcNkx9iop2bsefr8odmE7YxpVOe70KMDZvYrdhqyTrkyFlsDAiJTn5PFAKmQ2RzqObcHUjxCmW8
mjjTG0gfHpzYJFhE18/xpFuwnmxzK2IH4GNXirPXftHq/klYau1H0Brspv7qohfcVojZVx1nwY0x
M2yPhwp9vzUUL+yzyaKAXg1YGAj5GT+PM6rZWI0FlIy3xjI2ujNe0oQO3DR77drxyUhsB5GZz+aL
K3OfNFFyIYd4Puu1Yd8jBI4uCa3nbrE+iS55Lo3e3Pv9BTbdbl9X0Wta5jNZmdp4HqZ2hC+KRZ7+
N2VLG2DcP+tSOw0dm8nYTitSaOpgrpzLPHcu4m7a+HE6c/XAafmDAd3PdrTP5BwE3mjYm64K2705
5atRvLXlhgC4oB6vCRzaDDpKpvTbND922ueenDrJ3jinAOxyM32b7GLrVRkFpCqSa2dus3WXakTK
qxwSXBZ/apNMHCLhzNyPZ5fV/F4j0TooTJF9jTvDWeeFqR1do5lvaGea60QAVo41EnTmShRHytHw
PPBkSVHcMb+8VMIZdr1Ry4vMjVBNtuPDEFKh2/EpjiLW/k6ItTeKJmBk8GRY+b6bk3ZTziI+WYhf
Lrj841Z09j7sLN5oGRf3jT+yUlVO99SJJ9vvt8Y0bprMJWTVzPuVk4dYpy29ubNymmmDZxwjfT6k
PIk7SpJXR0g41NFJa4xV1/Vfi7C8RNYUbjkeffWZwxglGYZZpp0ECpIM5alXzckmN3DI+M5GZAYQ
UL1cWxrpI85se5ADM3M7u9quG0P9FI92tyn1yvo0USgFtTcQmjXkgCXjFtLkrM0XEZaj/Ri21Zbj
VEahXbU3Rp+Ig2RiUKPCKejeOoqt27PeWhsJEN0VfRxfGdxGW7eyxs8pDzsHkGQ1D3dTZO8dyU24
MA93nUwPeiI3ih3XjjjAup+rVAVsR1u3c7pjNMTTxcykaFv1+qZHJamki9+djgptcYP6l/u9u+5c
czv5yR1oHsCjRZR/aZU8JaGg9zXcdsquifsa2JWb9oGEc1K7qZtxT/arHEXtcewZWxReQ7tfuq9j
Zjkrh1Ji0lqxS9zaPjUOOxVNsOZkTcUmGropIBgdlKPLg8BA9lTTmDXZ9WQJF9WdCeJHa1haq8Yu
BjtwZoMgjq53caPR/qsuxrkBS6j1M32TgUWlpzsXhFF7QYP0W1lhQRRhzcJLZo+7mVu9vVK95myy
WIhgQnaxRhIQ7SdPNWuKtXu3E+ZeEaeyF0KXUVDp1D2W7g1kNg8qcJrSv2hrUmSDLvF5rgt4fEw1
wmxV64n74I7s00OHUaqknDr0buIAAK6dOF7nbldchPpiPGIPArtRK2+XTByddfRCa17Ov07ovb/g
Fyip7rxWQPnLq61bY9MP5lJ7tsruLEA/hF4hD35rxp+MRRXb+yzz/Vh3296qk4Mx+uEqHHmJSe/v
FPvyG19uvenRWieB6/UwVtNE+ySyVvsaU9sQ0kQa91tZx/g2OjpiHp6v1cyFfLXJdTrHmas9N3J2
QMmq4al0xxG4seuustIstyqtsmPs0NyvQTTTDpXmZ8Oy9AtaQvYuaSg0OxbCq9CXDyQZhOcx9Ysb
8oudl15r6ybwOSesbV9U66kz40eFyioNUtSjl7gk0otMEVOpj229SnRbXkxDVz117uwfB5EDoEQZ
TlWbqbXZhgYO9aZZ53PxHNXNtSWZH8TawqC2a3GI28Qlig73hO4zT+AL08o7yr7q1Mnchrk75T0l
fTQ8jn6SHLvc0ukzhdbVVHUlvml/0I5+OVsnO9XnuzGhHoFqNVJ3FAqw/WhEV25GPZyVkbNTGTGo
wm28T4M1Nl97u+3WOQ77bRk602aALrXt5wTOrdmxLcLJyqNcv7VSrzwYRtU+FYY9nVF/lKdSzuHX
xqB1Qg+oiHSHPmJjcVfnxdfBpZFtkUSyrub2QQldY7kR0fy1kyUZ61IPd7RKzVM5PiZtKp7dUYWc
jBy1N3Ktu2kjCxAQsV2QdWUG8jpJVk7rN4Qb4W2ZaoqLtB2WhwegDKHsgHd76iJqvNpAvhH2w14j
Y+CkR527mkabnGjs3a8VF+A4F4xeaTEQ7Of2pWI+maa3DSf8zX/jgLeb3KN7Oye9G+S9X5zCubXp
a87RBjOPB4YpillirOb65+UY/2nyJ2OxTPy10OLxWcnX5+IfK6mmd3KL5dd+lVvoxi+YXHDBoarA
dr7oI/4pt+Anlo0EdTFSoTxDpfpPuYX+CwE7yDZdUvDfkw2t5UcocfnzDKuXOJ6fkVt8t0P+W3zk
GrA5qFAw4ZBl7jraRyeyqgRep9GEZq5RM3c30roJ1XMY1oGr1m2xn7SdO94BEU/8/dU2r259eWWY
0Sak+WqbaSBYI81okVRip2rui/rRrB7t6SEeHrT5Mq6vO4UBa+fXRZCMOzT2E4G55atHfOZ4dsNb
+zePxk9p7O7LnH8+iutQZL2W1dTIKFb/+5eyoOWF/vXH2v/9/pcg5Fo/q+d3/7EpFN/5TffWTLdv
bZepf4pelj/5//3hP96+/y33U/X2P//1WnaFWv62SJbvpHRkGP7dPXjXP2cvz83Xd/ff8iu/3n+m
+YtNu2OJbSK1i/RLVD2/yX007kzuM8J3oK95aF7+dQN62i+Lsg4VDsmtDkIcNEJt2an4f/7LRcvH
bQeDBG4Doj3+vn9+9N/Ubly1v1S/vVfefQdk2DjgCR5xDIJwPoZXCDEyrGk1fTMx3r7SS2+aA1cQ
UhyUY+57lP1wjmiNRgKsutQydRY9h8pPv7tgf6LB++7D+vdj8OvbQEPII0ezfgkDeK/BK8jcbv2J
yQq3T5yygY+Wfyg9HyxiL4fwi5xng26cW2VPXe0YoK4bH2xk4qQ2bZOqDq9QtLvWgZBnFy5yHLVH
J23QazD/YfyQuFYR/bqa/uWV+258+f17XtJMCBDQl3WA7/GjdTtJZl9HAmJuvJiNQTMLKsnQVZel
o1WnPuLEotIwvm1RGWw4KzkHevdU0XSZTlHvtDQbwtpFcsS061fd3V+/tUWi9fGt8d40GuFYGbmo
7y9np3HpdKGbG3vQ85M7ORzRpyjZjLHZb1s13ySzpMPdGu16xiK9l7MNw1rvSLj8+y/2vdEQ1h/X
CNwXQ1ADsaj+MYc1Hep6As9tMYLxBQ2APCzelsyHa2qSYRvSXKDTOcO/meYpXP39a/P0/PEiuDao
UaxirNjsCL/XdTYhKY6MQvh+HJPc3bEfIyuQXaJt094jI9ir7DQLkHp0679/4Q+BC98/NZmzKHDZ
bnwHAM37V267JtQGrzI3RRSZm5wg5DoQ7CT71kvchJQnuhcaBWnQDJ11yylAD6ZuhJaNFqv8wVXQ
lxd7fy+wxWH1JO4Aba/hLJfpd/JWZ/YaezbopBqVUHjEXLHIkHSTNBzE/AjMSXoqk2OTcLZgoDFm
z5U+6+bKqciH+cGF+eNXQsueqgiHDlml2Pbfvxf0HMUcpq1PHorFmNHq23qLajm8iDoil4LBycLP
EkPlKhqq7FJa4fTQC8mIyda2mVNoNW34qfrMVE+cxwRY0kQk5r6msP7BgvTH+5akO6wb/uIXwcv+
4RtUMrEjZij+RqAMYPSARJ8AlbE6qya6IFc+u7Q6y7qbpir6kQvzD88uc2I8Kg7XCSswZcH7a1TW
c9g3dSu33oylTzcqpIJM90USDKKiHQJ25ZPeocNJ/Xjcj6UXn2hpyW3queoHLq5FFf7+3uEdwMLh
q4LiyD8fpKBEGCXaONGMqAmN6mmcjjRJppJl7azMbL4lKKSYjgYr9NWMWc84+IsAg7P16Plr5enz
DS54U56wa+r9Jx3YSFlENuH9zZxwyIJm0G9NbdLPAuIKpHUjH9WuLUrGFJaLemeV0i4tfrAm/fGJ
QAnPHsPTqeOswhj8/gozTXVsqaf91rKV2jM46/Z6UZC5scSo9nVpbolKQwdQGMnr2Pdi7+lj/6M1
enmRd48lb8K1dQT5uM2Xf3n/JliSCQ8ux25rONWIVFDV5CH1WgIHSbkPRZ5Zu79/+P7ky2RzJewG
dS/QHtr671/RRFBR6ZPfbUdrGj5rZlluUybd9wg4C4/oIDBtKN7HM7Sk6uxXtnaccLQebUO5N0WZ
f22NMXvsEc0EpKAmj1XJsNbt7VOs4wHmINjm5F5l6GZiO6dlIQWsV8cU7uvff47vyTjvrxyfg2Rv
qioWEuOjWcAUpjV5adhvFedzckYsTW0IhGyfLBHVp1Lv6ZuhOqUdF1X7ao6mdZuX7t3QVjcTet+t
H6NazcBC3RJn0GxsSa5bnZreVZiaqE5ZQX+wH3yHP314x4Ct8FDwTDsO9rP3V77zVSoY8gxbD5XD
N1raCW2QobtCijndxJTye4MH5tDZRn7riuHVL0ofjVWbrNuoRtoxQ2Y7e+FM1e056soozW6thJkL
hrrz9GnGTxtYczFeJaN6WGAGh74JEQYmicsEkC1WE31/Oepz+oMa6I838fIY4QvEA06eycf1wVBe
7eFa7bdhp01nDtndpjf78opKbjqEaGx/cA//8fU4e1HHwdchy4s8ufcX0u4IEsQPNW6NcSyeTCW+
UnTIdl03w4sWSZX+YPP8k9cj7gLMFfvA4oH58HpNxdjQTlEpyda2HhhVp29iHt2Tbdcy8Iba/sGC
+8ea0vLBlFEyOZpHPtVH3yzWRzTcWjRtq4ZOZmdiagYclt8xv67J5Opd5BTsO3Un+o21oBWCrivo
GPmlptO9VNG9qdARKzX+XJICNc3yzpg9YCCmlOPBen/pB1X5opXhuCW4E5Lk5OuPURgzR0OQdzkq
HJU5R+k3pYg8M42i3fz9U//xnLK8PGk6i+nfw4pkf1i8yhpGOsj4aTuj2nlgsqR/IcBgJxieqY1a
Mu1Gob56rV0d40S4P9qU39vhfv30XILlTRCCS/Xy/tN74FZNAqWGLZkrLSftzrfvG6uqV1kN3pLU
l/be7wv3mtH0QaLKPTSa219hp/XSFeD3rA2YXqDnSDK1QycXPfzk1bE5QerkimK15qD5MaHFITty
yLXa/D/KzmRZTiTruk+EGU7PFIj29le9JpiUkugdcAccePp/RX2T0s0yyf7KSVmmMoMgwP34OXuv
fQwoBc7Kq50nzHTlPWK88bPx3X8i042vJW/VUdL4fPfnT/93vYtFkb/YU282Ll7R3+9Opcd+d2nJ
HutKOdar1c/9B2O7sXmsNW9V1qo+ECmaMKJBdKNBIuH4U2eSXpsqWWtN0//PV3R7Gn5bcLkgfGu3
pHZQ2fHbU22R77PdEazKOmFQUi70tBNcVjhGCHr5grb6frakd/nzh/7rEeVDeUco+KF98DDcnqH/
KrS73ctXAP3esUHGz0EvRu02+f5+2rogPHmL6f7B5iLOU1Tz93rLGf5W2NyewjdfG+5g5EARBVzP
Dfj9CmjSByhug+A45S7D8IYxZJ2iUa7kBXTZeFW9XXeXDQAWOS38kfsSpaJ5diex6Eyicro9vHg+
/vLu3nof/7ouWJzETALxJ7br7fMRbM4knBk5OXP+KtnbcfFT8kck+BOGFyU9bB92/saNkTdcVeee
qkWDAF5gJ1xWaS8inRYH+HYs+j0+SizGJemuaGfp/Zb+u6oyiHStat7zkzYO4x1ZWqRM/PkHfoPS
ZRUA8XnLbo1YWiK4H2/uL4FyrYAZST+k0fgUb90SZpP1SMsBE8vmInAumPmUroZmjN58zfpehjZ+
P1Tqh22btulkqkI/Ccm/mQ4kAw2Zu23j3yhk/34U6TzfIAjsXCg5357/wz6YWnTX4dHikJM17eaT
lWB/QioVPzjV1p6jUWzf/YFw7cCpjn++Tf/aNClwKNACW8C94Wx9u7j/eg88Rb4nGowQiQoxQ40s
luegjO37RnB4sFU+/oUp9J/y6ffHnjZqZN94MLcojPDN40WDQQcCiRsZP3L+PlguiEvOvCi4mN/k
xGb1B4g65syeii8LyRYA5IZRQ8tCFFpT99jviK4ZGyKh6vwBF0I1WgcJ/D3pij36zCTfg26jqa+2
6q8ZC+6/Xg5Ie/SnCfDkBeFL/H67SgT9lj3fjCA84Y+k4sTvhXT1XU/Q98du5czbrlbZMXDdpvt4
8/NUFNuUDesQ0j1y6+U4Bk3xN07wG3LR7Vl32XP5Hy1wB3bv7Vf+r19R0TLph93dj7kqWo3xf9Fb
wuRj+FAFXt5/Wr3S7i9mEwzrPWcJ+kM3q+B+IlnoOkFmWxLLsgqmT3OtHmIE1gCOOmszdwaxoH3L
eFv8+8Ex5V+K7f954THFNsnXtD3o3/9+4TwJGLMWazuKaEXDTi6kkSgRg/hZhkH+RaJ9Q50jWkn7
0J0jxNxCmK+zllVx26rdOfGtBaVvpaVgjBQW4XnOsWTRBLhV3FrM/ksZekQ6/vm1ufWB36yS7FYO
jlCYoNR+4Zv9wwxTiOxDANeH2ocHzRXTN+h1T6J1ixeyoqZjV0TWV09p66VwSv0+6qEcGHuVj/XE
i/3/fzm3oymAdNcjEuFtou3kooW3qPmPQWi2Y5G7N+nQWl37wNcPuQ4wtGE1u0Y9AtPemtbHVuwd
+cq42VBX/yXg9n8svVBSeTuY4nCH/Lc7+ob+zOn0SoWDQap1c0ZydjeYV8sr81sbAuVi0WAwmEb7
vgjU/GFtUP3Mnl4O+7zpVNdqf+7BBKaxXtq/lO3/YwXiBAQ2Dr46u9x/5gX//bI4Uhahssf9qPLF
8h5unPckDvJqeLZWVfY4rqsy/GRt1nTyERtAfrY2d/1aodmucGd2Vn8sYc+KB4jl9JJzP4AYGeWR
vaVWswN32CH09iiNx4noET8ve9AhFWVmxanlb7f6fzyHDBZu1STNkdvY7PcXiOCKhlimRRyljOuk
Kh3FMTSIjmtdWDlqbb0/oPXqLmYp3jN0jZ6REgZnN871qWnZ2P/8HL5BqfxnIWJJB4UBpOAGInhT
+Qf8euXMyeBYBt1+qW0pHyVgjCgTvr0n3uQKwmtdncrY8Q75uk10lLT9HHWrPBKDaJ+RO49dgnsa
54dbxBDDSlfZSaPQmOxVhxqudWfrfegvmCe7sv46ApHqi3r6DrC//tJ2YfDxz9/pTcTF7TtxhL1R
mxn/Mfp7e5xQdbNZjQriIym94qkUjfsQqEIdY9k235ZQ10nRjMi57GpjsJHHP6vC3JypQ7brrXyd
kBP+rbb59zZET4xmPSvcrTP2tkdRM3xyGuYtx4JG0b0K9HBf8bwmtJX3zFmQyWAenD/H7EqPrAtb
tlLEJZYSwWHnqzzt4L3+ck3/ruK5pIiUek43dMjerkCLdscV2Et+7Dc/+AR2rsoYFPUP1PSE6hLC
+sHTYfeXo97/eN5o+fKs0f9lckBJ8fvj3/g1dpmIswPBlrh1KrwEk2zDU6279STKrrvDut9/rlRd
3w3aDn4Zt/lW+ggakkD6/alBTfNgtTEZeo4r73xHB49WjGC82cH44O+L9anvUCFZtdVecEzk7/vF
qd+z0dxra1fhX+7i/8G2/rs+YshN4cq+wmSNGKe3XfemVc5tS7QPuhpVnLrrHuzZ5Pjhe6yHCGCt
ZVB7MjGRQBBh+wMBNrMTX9Zu0m5CLoPtJG0zYQ7aO9cMHyXExgL3c416ftWL7Txutosp2raXVX1d
Bc7vhXHEaZeb0tjWHHQWBAy+93H3fM4ZhDN6kc3H/uZ3wFi9pOPgS4xwo0BliVeO6r12R8TlOa8J
Qi3q45nazTPPzUwuarKVIVLvoPTWr/Ac9YDSryKVdW3y9upqLIiHBWMl+IKu6dIoIHcadN5qxZlU
fk9BQNBFe8k92zyGTmshi/bd/IVbh/CqrlXzU82VWx8tQjI4uS5FsdwtVDn52Vm0QV+DyBTpemjN
oLSlaF5o5KhfleMYjOd8uawz295mjAdMlI6i3Q9Vr8dHD/4/CZUwW920Xy29pqipqwXllz/CSsV8
xlnB3ay7OZ/GzznquCC1YyfgtGQZDFd9bscS6V7PZt9tKuaoEczqjLZnARBDnMLRjWpEj3kRengW
lfsU4+60r6JnxnZoCMnESlNEo52VY2fnJzPhzj25jW5fuXksh6q53Sg0gmQ235IxM9HfIr9g6xHc
95fl7+15kAeS5RxpB+U6UQj+m37oMAZKlizph05gD6+RXh9RC/G+CDST7t61JPuuLVp8NvErTP3m
wvlR/OW4/q9eGx+AgPQ2aQmYcPC+//6i257adcSJ8bDVw3RpG3CKsvbtQxtVjyj25QVdxTuEaBXd
1ELh91L+eUNefWIoEh+KaQvoA1X6559vztvT0/9dFTVOhGNawPv4/aqGkdV/3Iv8oLbO/GybFSo9
NrfnZS7azz4+weOfP+9ftQsrHCc1Nlh0MDaf+ub8MTRLKQO1hIcoXuP7GsXTVWEr/hIti5NW/si7
UXjycZ+74gL7AuymXS63Y5aoVgxK4gburcv9Y7Cp7tWPIT363YBVfggDAh1m1oix2cOb8Ymhjq3F
35JMWZJvl/jbAkdhKEAhUzWzVbBn/n7PYm/1B2du88Mg5j049B7SM5JuxoCMSzWh+A+2srzmLQsa
gdDu/g4DQFkk4bzb8dH4wjzg69Dm1JgV15xYONQiLK/6L5WuTZiIsLtMpWzcVJB6+I0MDepuDFLN
TeiqZJ9V9jB9VNK7s2B1If8O8QNeR60VZNmmL9eXssPJn/TOjBt2H0L5uQx2w8I3acCPNO8imAqD
XdVnUJL4FfsagvgBMWm/X4qoldNzjOVDpXUX+dfb+Rremq2Ef5Cq6BeI3kv3HbJiNRxrhLr7Ieck
8T2cR9liA61d0ppjReHYYrxD9lyJ3bvWpMyoRETgg3b8TX3WFPxeNO3UDxaIdnpPEwYYhpJgNIe5
KDlOlZ3oroT2Ej24gnQgRaRz/cc2gm6eEEiHKAPZovnm2VvnHL21Rore0/czpzm4DZhQukhM0V5Y
rGnA2Jb0SBQ+Om3GuJ2TwbFhRHL/EWQubRWZsxiqFodGG3vbQ6262c2k2YeTsU3+4Dgs7ZsNu4V7
7bzmfUxBtGlsYMkCe/0fFqDo2SdoakgneDOZu0oLtx5niGMHWeBMX2x857mTtM54xThL4P9p/MSn
UfuEsnJYU9dvNDJXItHqrGxs50tUWfEzdtoQnrvoG4SrcAIUy7De30uwaAbTpN8+W/2EO8JqluVh
lWZSKS5XDVQqkPrcrrVfJ3kfWngFZitYDxosk3Pkn8YgkEsawwhrPdzOoeqqR+r8sLyuUbGcQqEK
+a6yHEAq+9rq8T0soFk/h2Evl9PosTEdiIuxfjQ1Z9dLQUr9eNh2TXBTkMvxg1VMSMYRgeFjhJer
9JFueUuu8+LRJZuqSt1B1tr6Q7sRqsN5vikRSPQ6rgAIBLEZn5EktyKFXCE/xFh72vs14iZkYd7Y
KvXhcJw6DvpTUikvmk4DnJ7lflkawT9smlnR1Sv6/FhbVVQf+31oX5GiVkvmymrL/G5p5LMWU8DO
H+HXgu0icP7xNDaZY+aweJDoaetbGmD1KmdMjgnOtXy9d7S7D+8sdPE4ank3CW1XTPVhV5jNOq3S
j5ChR3PIeGxtuvoer3M+HXjBO761O6ztaXdAAZxEsJAWTUO/+9n4A1JT29ild+2GJWCYwp8fMTmA
bE5FZc3AGICsQ2ah0+kdrGho5tTQkN2fePSGGiuXt1WJV7bqWBAMGh6DSCGk0iIazh16bBZ1Ti0c
8kz81TieDnDp5GtWVqG654fUzNmbeb3MeD/9JI+q+J2SjJGfWVBwCMlJrEVGRCmjGMMUFBOvo9i9
MFhkBVLUBsM0++YD2u2mS7yCUhb+qsr3bIdH2aRb4RkPd6Ee2pTUbIFv39vid7i8UfxKyJzvJl2Z
H76ae5a3funilAATVx8d03YlVnOPKZtF91Fj2d7VF88ZUOUPSysRWetByMQSLfpbtlMMDpMdC3Ox
nXqeD8ao6mNj5uinQdb20WuUHNFM+1OX2D6ygLuRmG8INJ2J/EOxSUnJDENWovF14zlxw67+nve2
mQ672+uPAeNeBTWXJFb6eda+Z0thedGp7UNCZERbTM1zyRMzpbMnh+kFthO0ecQuVIyr0wCIqtFy
340xzpdaRBauyLj34VdW/u692NMwXY2XU/G13i4M0zalMal4dfkVpDcqHmfGB5YScEG1wmBdTYeR
UPAzRNMQg3k786rTyTZxViyTPaU+huUXe5ynD7tW+YSYuJnqh3is9XCY6Bc4H2JXe7+4u768wy68
OQdNkfQRTpM1YoPy9ntjtP6Jk4e48XJfovbgYpy1L5a1E9S3V6UKXguk5FjefN84p3Xl1T+tVMTL
oW5JV57VAEcHxigAnqDI14tV1+18aWD+vNP0ATDR4YnZHjDD65t1zA+aY2sJrBxFvHdNNoYTRVpk
awfP58Y+49NLm1K1YFFK6CFNyJlVtAK/8Xs/axprLM7VZDvEyhVzZGeejHiAS4TXV1eBsr1aVKcE
PHaKey/3YTptTucB7R5s530DLrV6l1sVW/nc4i6/9kChp7OkNqVim+b3Q9wOd4yfi5et4R09bEEt
npuyCz4vU9ivpwYazfyw9Xp9F5IzXh50B8/iaWp2WFViDx0QG9pjiS29HSU532WtmedVJsymRpXU
fvB2kESNNsqMWkw5Qv+wIzHHVM6ncp5zlbh7DL+A54BEYBIgplezhDmJcmEI7QQVHriudl1FeBCr
O0QvzA7W/riKIf5Z1hH3JXJGWpT0hwedWMbbcbCWgv+KP/XDZV389W5fFjNjFmL1StResAtOVAQ3
mteN0A8klOZbPNP73gySuqwx44aRv4lyvAn8LffcLt4SJ7GqgSE4cuzxyZbtx21w2/rO0PfeLioK
gSg0TgfuwDCZvlZTS61DOIP0LyRZoP6wZuyj8Sy9CaOYbT82iAujNOxch+KHEutuw/3J3luHc5nt
7e7bqeoCcdcH1s7os9Drej8MEbPZvcWCMFTRRoNspcF8zZuVjVAyCaEqAFCVkmYavCI7mnA1+a0d
vwdWaOzHjrFZeTcXc/Ad7RowirgnmjiBIyxrehEFxBDpjNO3cvKaMvFnl0/jlL/Dr+nC4bDAMFrS
qL8p7b3d6CkF89ZikoRw/1pvwT4d2t1af8wrdo9QtC8FbwvXNc5iw3C202CaSVg9BUPfYDrubfeF
/ERnJhPLKpD0MYESD1Zt46MNisZ6cMi6x6sYr4vFZ8R2d26WpluOq9dbY1JFbZh147JBsdmi6Drh
vLHONRmAx4EEyuJDRfc1ob/ZzGfj6bJ40IVEcuDQ1epSMfRxldQTqpYLPZn1AiPEmV73VQ5WEu6j
9zOU5SqO1HyW/bJbKuxT3vcgP3ZuOb14MYOow9JonlRKCqojuQMzT7TO65iT+l70aTlO8ZV9Fa8h
MtVO4iEXYjljoQ+XI6sGfH/VLsGWhnFcOZgcaMmdc4PZPc1n13sZRxeGCtdvnSffjHM6spAna2AM
7fV28IYM503kXUKZi4KrUBYDQYgOZyBZ+/SNxqf9QGyNhU2JoWWLN3nX/XPRBXN+gjpQMtYULigQ
7Qt8K1DGJMfq0iLgpbfW/RS1Ff6iXevSP+WDF3QHi7FofeELBvlrP9fOBQFavj+MIP7KJyzNvkLW
J8hDazZH/KLp5JrrOrQ2DhN7uAEQvc45hBOQgazTsfzoVfYUnmUlgo53tHJhYnjhjP8EDUE2gclS
j8baqCz7wSvGs6cbFWU5nAeoHDQBwkMfF4Af5hRDIx6dMijbbwVc8Q8tmCqipCHt2YnjtaPzHEvN
ms4cTWPKtNbwS1PjtX8eBlmr45Dj70bKWpfLuRrnoPh8I7IXZ9/I8mnCez3esYLThwlLZ300URc3
V9d4MI8kI8I9JcAdQhHILeETRLrP5r72eFHv3Z02xxP0tKqFKlFUEMeZNDyX40iFUQ4qcpJ5VT1z
bWBT5r6MZ6+8GyugXsih0Tedej0DawJgYmVjv7GmVq7bvfLIo2ipkMSiufKwR0I7Gb3+KPqtvRMO
B80MbEAQHrxwMPeOyDlEsAcL8VAYe8npvrjRt6nse/+Qb3b/A+9Z0VM0dkCQpRiLrK1poZ9tu/Ff
R3d0+nPpIRg7cGDJxbmU2JWwk9sFRp52dYvUmwxXsoYBWVFbV4NgqhqLc0hVkq0g7XhK16HmFloj
W7bp5mhKbRROuFZdaVkHgsOigxEb7u1mKsafhbcw+Fpby7iPtRW4Zzz/3Xd3NZxKVzNECKWmvibQ
Bo/dzxUbdH7pIT/2J7+UIQf9EeNaYvq+Gg6WlRfdMbYWSc/Q2+b+GIWhn3h61F66NLm2XrFe7TO4
spsu1u889f72Nph07HxwUbUpho/MK8d3gie6Iu90qFtgd6txWZsjEIltwVEssaOq1gl5aBUoEO1O
p6lfIetMJcpAI0TxyzSqau7GeWyANLiue53asAPQ5g1DdbXq2JjjGLZA/7wIBUjAyuVkbcjR6p73
eX4ujIyi49TZ8pvAhlWdhsqza3DlG3xNjhLBYao7/weZqsKCtLO79rt48bq7airkmT63TKlPcJ6a
3rXDb7G/24/VSuUNsUJBx+hrE72PJ7R+eLkG5hWasDXnQEdf97+CddPyoDVIshP26KI9zJG3v1+K
eVguTJTy+24IVJDWjiCwrEQGq49CQIVI4BK10SGo5xCTZ7yH9bEqeB5u5sPy2xwOo59GQqk4Wx3+
Hbdx+NJdGJXITCLH+1HNVvVx9roFDFYxrO/o25Wvauztf3gqGuA9VEgyMX4+7BdK+al8LIZREj3o
L+0PLUp99kB1wA8NLOqDcCthK3ih0etLTm1hZw5ITETSXQlg3RejcE5YHnDCNhRw4X25Sye6D+XI
5fSbXuK0cmJ6BipkJgJyxhQ3dQpl6pPbBfGQsh3UN8zhJvxspW336qHpunER9oh1ohrz0YIk5eTd
M1VQcw8BwpoJ4raCc0wd5zy42xzOVM/EnD5bxOg5Wb9YywoazjGvo13RMHC9AuRZz9YSfmDKI9Uh
Ro2IMaOw4gnX2zq65O1u/mmt58FFr4hh8swbE39x0YEecuTkbAIULfsldhrY+D3UZsAYJLsUH8oC
oFHstMVAidmF1zLe1JZhJC0wzm43rjLlteivXgmGIlMoSFieGOSdo3DdI9rCdIHc1l48iJR739/g
MMx/+xpP7dHTcXlnb6X9zUxhZKUzlc71RvA1123tWy+l6VDd39pSRSJMJTaocE4bvMYbHf5WBAa1
ygBkOSOuSkMOIIexP+2dyplI7QV4P68UIEPDYFeAtWaAiaVsb21fZJQBRlj4T2HKH4xs/NRhRSqs
auBx1i29Zw1jbRuby7A1cXvnD7FNnzyWMx3nKs9flM6t6JiXxr8oE6oJkny+fC13GgzHkYn/ls2M
AsanErJW/z4eZyt+dNswrhCz1CHNdgTYbJOR+aJiyW5FkUXZIBn6ZrKcCw42RbtMyTwANXmOLCrm
i6pl7lxCkrt0am2SPWUUGozSut/WTKsde0n5wYEZdOLsK4CUYK8/rpxlt8NkKH0OixgGQiHrRkBZ
HZr8GxQ51sG14zzFzAHlfQbfqn7HJhMEZ2bPznzmsbJn7Cu0ze4sv3JtEn+W8HtpSfxuQZ7XW6rG
Ya2B0eD4wCG7i386QVc+bUk8X17yIa/KgyQ+Tp7xmfqnsCFS9bKv5nZIBK5wrT3ZiEQwONGp2sX6
uboBH9K1XzX7YFsgHYhLntZ0EGWcGkn3AEAU+pesCj31aQ9KiN6sSeSl4eVlbcB4y+F1RllbHhUi
OfYmf52nx2neUb0jrMEz6vRW9bCCQyUVJiqj8RIqjsNPsrWbj2vf1N/cpQHN4ox1WZydOoiWFK9y
MF4WXTlFUmpTfmY2NaWTGyx8fBxt7zGmFgwWOHWvV046MxO8fs4Pcu1dN6NTVV6reFisrJpLV6Ry
HAe4aYUAHVoAOnrAqgMDM1ThcG93ioN7Pi4DqT5sHF8mJqZVMpTG+x7T8SsOXZ3L4QHyWosOb6iK
LS1tjviJvTc73Trak+tdHK/e/jI0MbL0kAAlJ9V05D8bOPDqjgfTsCBbwRJ+cbXqPguiO6cEslnv
PVVWvftpPm2zuYii7x9uSQ/RRzU5NUqPoFTXVsKFoSocpy6NF00vMCCceeYXoMVz0suA92XVfftz
CYMQb5QX1b842PfyNAzNnj/668YMVvbG/b7I1Vbo2kX0WMb8ZxMuzYlOolJcD37HJk+c1rdekAB6
6kTrqCI1K8qp2lawbQ9ih6aS8aNQiLuh5b5Imj2C8riIfyKGmx1QAF1tn+uhZji4LGH7XMI70vQp
uJOcDA0p0s0+x5yf5HKnut2h3xWScnEgpyGfjrHYRpNYfKMtnfum4sQ9Ig8DNGZ0n7RV2P1EabNf
onYW32kOomNpc/B+/BYig+gWgITstfy87U3jcGzaqvx5LwfnSw1tscwCBI1gpGYNcW3OAb5wwsfc
QbFlaX0tbe1V2RDoX/S6TfgSu9Wqjn5kLPXqsjsFBzhrkzyqPYyAZ5ncbTOaEqSg2fPutLdaN1pT
ojm78sGVxP1mhlgRK7MqjjgJv7W5+DkbWBYCokZgPu2Ubyun9XfQ2Dr/Gk3j2l0HGPsPk9tX7wzU
N+oAWM+cd3pQPNNuOSflqAhSbBVRYm5+a9E8HJY1z6DFcozkWFM+F5DcHKj/0Q5BBvHQAwZhQMjM
pwN9LF1bmschVqF6tMPN95N23hbONAAMpm+z1UBR3iKjTn2JVLwdbOtrF3gNDCQUBidKREn+ZjMM
cDD2Lb7k6FJrSgZr84/xUrd9ptsW5rrwp8W7NS3CCO7YsvvwIt0mfLJlgw1n2qEz8m+tW/CJJuYA
e8rtO3otVTeOZ74xrDCiBB19yDFaLdextSB41blr79fJEXN1rtoGBA1BVPVCDjfJaAl8n8i6r/QC
Q803Bjxdzoq2Q4CjRnUHH7JbjlV1pJToZudkEfCY062Iu9Z5GsbSvlBYTrRTd0c9QTJvxRmyU4iC
XcQU4eQawq0ZNdKZR9O6pr2ufj98BnMSfkcO7JRpKafSPgXtKN7nripelhxDRmorW3NmUE293eHy
nORJF66fKsWmnoz2gHprGwFApaKT83bvU+592m0Ywpkp3JpsFr+PGC8HO9+QZc1rMo/G2Zd4Jx4u
lOtNI5/Tgso6ToQbLUu9kcxVrN97EEHf7X4uvuZLrbdzZJkcEU7QVT/o8c0Xz8wiPJJtCy2pj0do
UIRsz+/wCxUioeILYJ/zy9DzLaEWRIyDIEflha1Tb/QVpD4Rfhobe//RVDd4lB58oEJF09n1kfd5
CCBQ0iLPxDK5YPWaxoR3fXxrf9IZNuWDWJ2lP5R8q+gkF2X/pMvq5Z/Dse6DrwxvN2Cx0njApGox
i2MjGxm9DoiSiHxew3X5GThbvGROVcRuJoyHcrXmSXSf95GiJAWWTiOcak57xzoI2wfdLAwAmQ83
32B3oDfyt1Jm7eoBL6pMJGlEuspNbt6QEzeDjxlFzhnf8RW9BDXEOBTqfNMwVvlx2scyDEx/3BlK
f11WrBXPWIUq4Ovh0oR31JJzFrDnHJQnK+s40mgzfuLCBgvOfrl0PwZH+5D5vEFOP7Z+mlH4mG6D
+KmKxU7RS3Gw32SnYXT1VhM/lHSuXnLZBANDMgQfacwc5BNQzIrUDIOr7rxSa8F0adkRDK0273vH
A/tR52IeDrZbt+cYyK1zreaJ+b5bFQ5s0xbmYdbUym5/rf5eg1dCnzkcQUMF+11dxWW5pzTIPYin
tjLnqmdaRnqeHn5wnK63bBOO9YvdmAPVYM3giCrkivY7ufP0PO64/Gpe4ng4VxXBfPdSuWiW1pGO
fRq2TR+nXttYxOXIbXzVUvLCdrKikVqVsNwO/VQ7MZj53KnTuVwBMK6q4RHOI7ebT1bFDQAHsxhs
scilQb+B3r9aXQFdrQKeaSUs2DcaTO26p7qzEZ7ayCZDQqOZf6c5htb6s1F76XDkLNz8AwO4/gm5
yOQn5aym5m5eBtdOOwTdkOqmJn7CNxbkCVBvx0rNVCjC+Va2nhrb8D8RXqY4KffVOzditD6ZkYUr
Gbq9MWAw1hw8SOGwqNFctjHoIel4LUqGzgnNABdsufH7FOeoG6SzdotHuNiqPi6bnsyJu8R2s+VC
QmaLMNvxgkW05yDeDPqSL+syg6rb6HQS2YLQxczVjPbX24Igo3lo1cyJ0MSTKFn1c7YHiubcItax
A8YDQSXzVNe/YHcUHVGT+xJ+W0Wg348sfZ+VaObqgIVwdJgYTe5D6fi9Ttto3T9uJVTbK4LgsmGm
sJCCwAsEc9QdwlJfonkouwygXiTOfrX3/9Bn4F4N5XR7naZm6bLWqQZz6roWfnfJaC61W8DMpwkh
M+epvgKOWOh8/ajBD/6Ta98wUGVqGaZuHuZng8BYpZJTXsHwOlR15prIu1vI62AUa9Ewg1h/wyEN
oSb6lrd99u6oVjHa6cUPfnIUGkFZRVvvc+JoTXTFgYWGhOhYBm7honqa0uDiEHCIGYCURmFLX9QR
T+3AI58i32ShrMjPuCq6zOrBRrxtHwYjoDa18bAdyzaHDLfyR166TixtGvZtU14MpK57O4Qad+9X
sfq5Nl43JsvSWu2Vyq2lb4Ef/9iwEs9HCYKuPncLDRxaa8xRs3I3Rj6VoY1Qqed7BqcQDat3jFqG
gAwRKnXP/JBGIdB+51ddNC7XE7ar/65Vbl4d82BCv+B63X4W1cw4PbHIsu9TEL+5nZFD4rrQoCI6
MeIGfi57sAUHEim4493q51e9DjZw3TGwv1ZyIcSIxuO6/E279tY77PnYlgnsuqFLwAy5bwwKRWNz
ZhNzfOhhf580TZVsWvz5alvVgoGwL34Udr4yqhahPtL5EAB8IatSh7nXLYhyoPy7c533PTg3PXwz
uUzlh4F3lgK+KL7cEJQHT/cx/PG81R/+rES5XdxvKg44FD5uO8d3iOizgzcqjrbb2mBhXHLs8X8m
reNUlzIk7GwLFvfS6pYpigxXGqdM7/6iSArfqh8x496kloQCMh7m/7/5bKZUe+Q1PVwi34He6aNR
yycAacSRxHZ7DNixVuThjL/rk84jQ/xpEGzBqQtB6x1xN8BwqJwu0Gc1SNtH6h7R2+eUjUbO6Ob/
UXcmy3EjW7b9lWs1Rxbg6ByDmgDRkkFS7ElNYBJFou8bB/D1b0GZda9E3RIt7U2qBmmWJomMCATg
fvycvde2WHYospNzNrroulOFuktdoZZLI0klQVNRqjKKeDiaTIcIiGGg4RBtUrj06LZWXo/tLh5D
oEok/UkmLExp7G0bTkV9GeVz/JjY1mrSbpbkOGkj+vAZxvR9gjvbDMql/2aiZwro6JaPqGCHT0w6
2q0uU9DBfTzaiE+63nVKH20pQP5Y51LzJTnJNSXK0nyJ09CRG71nDAemRqRflmkBGOVTbGvlE11n
rOGdZWtuENtV9g0CFQJ1Yzb1T8NI4jHYR1wKN3HUjsvesNBdsUKH1Wd7kliOu0ppn5GuIC/Xo9iC
rlpbqqLLmmt0tM0sNHbF2DTPqQPU4iPJ/S/CofVrd8CNrISI1df4s3AIRpZG+93F35lr/Y41VvoZ
fqSj4PJvzT4n9NZdxq+tlz2PTpO8WmHh7spouSA8iXlzYY1XKuE9//5B+EUevN6NNqFoyIRhiyDC
//ltxfRMBL3DaYcKpb5kM9MfvDjt9xZ0ltuK2f0erD8DRukB3oZ2S8CIo2BlotoNhIjH73RV8wO9
3Hs1Lm+KR4NrRGinrsMW+flN9aJuBh2X/k6D137WehXwunAAuRazKPqKQ+fRRnLzkQ1hffJ+XhVs
vHxEIRKPxq743mLsuOSgwP4zdl1NVztpOyrPzGovEdOjJ8HwzAiN0/Ot1uTJWWONj/ya8iqX5XKI
HFfftStazob3uF3ajFrp91/Vv3t38D1Ya8E38YW9u4EM1NAZY1Bjxwp7pbKy63x4zM1FLfJh/EAJ
/4vNkmrPctC5YTLgzkDy8fM3EDNljs0hYtEGJ/116EAuY7+du20PE/qbmKnVmqQS28Sq54uy0mmJ
57XLeDpctn/3Y7vf+Vj0+y3dhVPx8zvp075WoCCnlUDX32Qc3Wk3JYD/ZLOk337/Wr9uC1KghCQh
Uqzu4/dLM83JAXlFvOxMt+Zg7qIPBaFoMhQkNFKy8GTx0yA58Q8UAx+89i9iTCT63nrFUUZi3Xff
fb0dhHLGTtzzQ2LFN6pgAiDFWJi+7OBlG7arxR/cUEK8v98x09PSFniusD0Qw/vzpa05uGgyEeEW
hx7aFQnhKGZR0qttbxKjjQSLEJYhcvQR9V/WVEFfGtWeBhZHfI5E+rGUFhWJWoiq/qprWdYFhrbQ
oMwoBLhfGAKY25AqcRPmOYe9xOrb7sxexgaKAlFfH8UrGu+vIYAzg6GEhIeOFBoX6M8fqM8m7qIm
5gCP1vkr552lBAGOf5rlH3o7aWbPjWyQWRYza1rhwty1M49uRrs6ZNl+bX8wSUHomki/GAbN/DwR
B/lB2uq/e5Nr4YFhkf8Qe797kwjEi4I5936oKtfYzXkyzPd6pblJoPeT0Z3hfhv6L7+/s395oLk0
3KLCoOZxhMR+8fOrol/SWwvkz76uhuZI56emMrPsG2q0kJjnrrwwnXA8tDPTE1+V64FRuSClmUZ/
5Pf77k7+cZ11VpKYZH1ZfaP4f95VQJEmkkpn/rQPDR19XYU88LzqOnFhZ9HinmpHFMn5wpkvu+SJ
CI09FrzUPbacnTATk8VCbYAt3txgZfTGE4pXhhiIyFrjfKwNWjdzTmaXr7cdy7iWdfYlA5Z82Tmm
7JqjEixnfhXFenwQxG6evAQFB8DTjrZxPZEIcFGgcnDPMot17iw1MhGe7IUG26ZT9Hf8xVIAEhI6
c4I5gwmJkwPoAqZXccY6ob7vnmxYMvNztKR6elW1JQ1dGMTLeT0mnnNuWq1lXooeJVNip7pDlMgq
RLSGGENepYG+ZqMdnXsXk3e4IeLDVp/QtsVTQPsSawSMSmf/we3xfilw2G711bGBp5+S+P0qO+c9
cdXtpO9xHughkAGvTnz6nvjMIuCwmCgbzH9BY5PwgvMpNjUUgblUgRcmQ36uT1Ih+mn0dvygFHi/
67EOC9OFw7SyINDPv6tP8Hnq0Neieb/kfbzp+6jGmZrxtEarVfUDPxobKY/Bj7cm9A3MKBBGONpQ
f7jv9r1qTrWic/poj3TNbVYFmFFdhVWTvRWmVs9bE1cEWq4Uedj14HXqwRtkIs8GGoTR1TziSNln
A7j1z5EcOG+D6nTNa/pv8SXBr4SgRl40WuSYydl4rrQyn+6AwTb5tqFMnrZ13ZGIYktmHBtb6ZT7
3QwM6SKs6LfjZPl+wSsoYJeLHkZjMHD10607kemzDzMF35Efg5r6MCTRNB+6zsqXe9dA/+2rxjKZ
60E0MQ4eYNi9peFp26zz0SfPCOUreVh0USLDhWQX0ZWjsAO3qm0BtRWfId8be91wQucsN2ZkuLi0
Qj1oMoxLOO1BmlD7m90VGu7WZn5ObbVnIlbEmy4mJIJ5VDR024FglPC+Y2q/d+i7k7EzF9XLZOpj
uUOE1EqEyXVDlo3AkdI02vBWV4Xr14un8hf2Djo+hWcSjcKYRjRBHyfGHSECZMBRDpntY53Z0THi
+FQcrcEeb8yK0AW8jWEVHk03nL4RTMEYiqmFZQdmNgx30iw9dVRMD0Fte1H3tG5Znt8gMY0DsmIM
gNJWLHPfkbn5ZuRCpxWb9PNriYzy1syz1v2WZRI9uhY3DrHqQxhmKdZuFcHn7QzSoQxultNMQzIL
yOyZCAyUmEu36G3yBgVWOOwstyiZr7YTfUWGP5xi0P4MWkBChQ4+LSsyhd2naireha2bbKZccQws
MiVvkQPrEuikTDzLiT6w7xajoJ/l1OFnNsgFnq4HgjndV5Nrb0WK9uYQTeksHnDPYjkWSz+ewfJO
ju6oLXKLsE9ipGZcx3o2pLU85OCOio0dy+51AtfvIdaMOEc24BxI7+st5g4o13p13rABxbspArvl
a5x/qwN9Cbc8j0lmOVfAE5szeuwujqzEjUnNMuPka0+CX43XWAGBM4wEoH/WGkBsORm5S8CazdcQ
lzbxBvM4l2LD+DL6JBLU7/R17DzbaKYCZ06g5gw93OmKWx2ts02+5JScS8jx+Acax35dUkGjH2uK
rANVkXVW8OPppmJZlVf0yFHCRIv2aarc9gunf4I96UzN3AFF99XKFlvsKKM467hYzkkItCaQ4VZR
uwyI4xHm0Wh4gSgLyicVhyLapq2ZnDlGZhBF2I/o7bSivPOcdD6W6Ai+ISppjk4mE8bCIsusHSGW
uncsTb5BCCY5okuMMrLeaJxjidawqln6TArNUyIAsh/asUQJ3NtdjVQHgyzFN3CFs1Fr4gfasUN7
EfX1dKMbuQvUsqiNE5pOrd3MPRD/E41LgJHu4sJkBX0fe+fpSNLPBmkLN6lsF/FcGjodtS7BQejT
UONyl+gWMZUZkT5tWsrYaetk08TwClRdy8w7zD5pOQG8BxJRQXGjuyFwzIvodODhwajgk5nVczXs
JUFp5EWsQt6q53FDqzuVdTKrLdjLxKQTrZXXyPabJ4smmQvQ3bZvknFyyL+TUXVOGETJ3k6JYG7c
DPEIZP5MPSrkANWZlKO1IbzUeCoGEmeDedbKhUTNlODTMZX5Ez0tAqzovlgR+blFWZD84qRAnQj8
5qmgJaBqAVzGKJPnPMPxcvCKJnnGxYiHJvQiRcRbvtQPUYowEGobHPKgZJpYclfk3Nv8enmviNEk
98IJ08eqhTME8Mye8u2C9Ge3pORzbt0C1npAK1sPd2WcJsQ1SpHO171VtN42zB3rU0nYKh0VQrZv
OgI4xKbVy1UfsiCWDtZZTu8XUGkS+vfCeqkz6vYtYUJufTSsfnlSTkwZYnbcqQk4L+cxR5GP3gTN
UrqhhY8tUfQaD/moGOATTDZHRMqYYkfab2EAw/fsrcYfVIFbuyhyY91uXhyo3UhUSQo1N6jm3WuV
TSw/ZdyHn4uCWX0wwChi+ZEeSsde2ZhM5nS5X0B7Ff5kteKWuq0Efj3SiTiCClsF7R6GJRJe2gr0
O1NE2ldCE/6kWySDxkJ383NmTYC1J6alrOPTFN/YUZd9a9ViXOc6OPWDU4LgZMHSBkIDCQmwHw3m
KjWYYjBBZwAYiLYiu4ztiOnao5GV2PRHBH3VllGnQ3gZo54Ixnj92NaxGDetLJGls0wxbbaAEgL4
mD1rIUJHj3aah3IpWBY9SQ5zT6nko+Q29J1WmwWHU6YAYp+P+PyUOUlnF1t97OzSypDEGnWiesXy
1iGIyWuuc9ygiUBukzsSTaK7xcN0NrcAGLBXDljDFpFMaw+7al4kQ1idlq8wVUCWjO0eRscMrbua
XPgJwfUwGp8msUjnPnS49QLMv2xqsJzobXnjSnm2EWBs0jSMbkSKmwcL+DjtW6qHjoUcr5bvoWrj
ihC5u3XrYYk+5cz9Lr0OAdCGSzt8NudMCwkHjLSRiERWCX5GGR4QvEjLty3YcwIJJqF37KaEUx7H
hGjt8xjC+72hZq840rbHAEa7vn/JEGoRTDA3oX4t9cLauoMHDw8xUgyrnr2z9I26eeztJLO2cYma
bWe4MXaPWULCQuCarRYPj6hBSIDRTcaq/IL4m2QG8FUWwY0dJg70u2Wym5NpeHBjPXyxDSD4h5Cv
dBtnRf2FZCx72TVJUb26kUTl1/JkFuQhIcDCs1AVw6bBXFyyOGX0wpRKXB21B3sXRgy7X4IRZ+fg
K9VM5y5HHqbBxgKuXdNauDw9R2DOxBC9LkUOr+ceXm/I7FabyLvth8q57bO0iHaOlbKO5Y7Z8fO6
l9+7y6w6th9vOY1VBqATGlB5zAVHAh68gW+tLyNkrZXtnOoQmGSgSxwPu3CxME1OicTrJyeB9llL
+xQ2b93PyzVuvhrqYNda+WZMJqvYtFkxM2d34PAz3a6sb1MbNeSjJbWw9iTxuS33OTGn+qK7iDt7
yX3gRfWtUaQiQo82dPdjPecLFaNNpp5YO0TkwZJvEM014/Ai7SdSHGmdlf7iNVOz407hCYpMjnxF
tszjiXFO8wXCFdYDY9JH+0pjqKwCmczG5YKijqVnMeppU5ZGEp/KvhxasoWX8DPZDvZrw3Ji+yRC
29V5OY/iE244Bjy4n/vMOddKs5w2ad1M6Zkkz8ndZAWL9QkwRk0+O9PPest+kFhboQwrvOShXyTC
uXHaej2L1oXGDP5iMsee/O8usZ1bq4o0HD8xNM8zWfIlbdajNDKSWI5FYOooy3Yibe0TVfIyb7yM
ZGgcf5V80qIp1lmckED4JWQYeYijjBCffE4WjXIDGtB21pD3lr7LuMa7jEPOERtDGAs5sCprlqvM
dqbKl2Y4yC1Vdb8cKNBDAg/iasD4D/vB2KQCdcMWwWStbUYSlalkdNwqTzUSEnuXj1VDKojQNHPT
Cau/gCmtFWcFDc0viz4I2sCkS7yEDt91gL1m6E+VgU72vCnM3LmCeeSMb50djuM2Q8c/kly4WNfE
15HiTkXVseqjcJsGf0b7UWwpbbxnI7bIuI8TXfr8FguTUwf1hkzpmPSSaRSlvnVpWhSkimrY2yw7
7aNTYkVeepM7ZBDvHFav8agk8cN3Lm7M1Q9Zw6VPCNcorpIFPclF0UxOvsMeEqknY4xqjuPdLOMS
ETTsHzePQ6LVCg5pNzl8bPwBzWgaA0Mfp5t3zvdImyiaclLsOIXju0SLSQiq06BSQcmvqU8AWskb
w41bXUd9h47dBXinAlMxuzpFin7poxVb1TXqR8zuS4w0gPIyKZ70OUq87oPW3a89JCp9dCyGdB3T
A6PxczenjBIbeUA07JGqVZdQID7XOPhIUJxw3dfJ9BGdd22c/XwslswJAIlIiB0gt9656D0O37ma
54EclWx86MyELOlMS29U3A87phXhEHilegI0M1xQ735kHP93L08DALoYrSM6le8+7iAdOswEpu31
RCFfIqEKxkVnWe29suLuwTO66C3vK5RTVdKdNFN7+3175P3rrxMb+iNrkAqKJqY3P19u2qdz2+KW
2tOuqaSPhYsuDPXYEflTvwXjQQajrMZVjYeontqy2fz+DbxvS6xdEOYzFDsGXWlhvbsANdWEDuV9
hheGnBzNdXSmJbX+6PHRT9IZxmebvfiDzvsv8OL1VWkFwQtzGFdS5v/8sSO8eaINY1jzWvbAxCY5
G1XZk7qYdMlGT3E5RKmU5yn5Lgj/hHcDW6L4oP/zy6UHg2d/pyfAMBamt/79D2wwKRVuYb6ZfUwZ
Wp3ZDlS3c10NowogIDbLeQM6qryJG6v9VniRfgVThWi231/+743jH+9/iiqoJrALmMM6NMneXQnA
LGVlkGZzmBXYYzqnY/tVb2u1fGvtRo03qFaEG7R0U+zVI9e/CQrxZJcDa+ov+rQz8ovcUkIj2Nur
ujfV1zkm4MRxyYI2R8/EW8rj5I9eDwGGTLx8G4a1O7F2x8iRrNhhvdXaedhmDaqYQOsN4rOWSaKn
nZq4Im/M0p2Q2ENTL+6xX1jVEzpxKS5lOmC8sONwIB2wRcvmCwc81SF3B2UFmUMTZDdUnpVjIcdx
6E+aVeoKw7BdPTJ3n43tMIjiG9ZRvfdVi3qQUF/DuKP7bnDagZqSn2fFFNofNMl/mUu6BnNlADK2
CRvHds13V1xHQzu7mcJZBtZ5MyGM2RHqtWzsRiQPKTqQEzmR09lQFYQzUlxfQZO3SfxbR+fDnASV
XleH398Fxi+3AXMw5m8SyqdLkw3y2883Y7/UZaTBodt5nYTzpHCaaWckvRHw2s8FXAAZjjgjkVE2
QWR6ZPENLoXRZUu7jEekhBX6MJFQ0R5RtRG3gnjHII5spOfxDW919yCxzROSFdIv2qpSa55dYh4Q
e06T/VQPtnQoXd3mUevaPD2bUgTAOaDcZhcV+hIeLIG1wB8aAQl2EiXaDDgZCF6KcKY0jOj6bfMk
rJENkv7pnmPXUOUZzQ/bulZmOtW73IIueyt7J2qOVJ29zgyniq0dRncSgnstlacM/qG1AWVvP4pm
aXN0vs3U0isfwvK5NlziMebeGjjoAvBoyeake+J7WOE4IY90ngKj720kF4bo008zdap7xumHeTfg
aVLgZuKehitHtCUNxLJpb6wUqT4uBmOcjw4gIOdhMOBmRVpqop1CnuHcR3xRD2qszC+dZg/1eTfR
fSG0Gl4bClgRxrtyYbqCQLpDlhuLioj4HHVZcqn6VnE+7hZ5Z43WbAdZHS03HQ9WGVRARJxNSmkQ
74qQbFY+dKESjnPEyGMkwqaAloFZGGNCb7y0x9SrNmAaaJjDh2y3fAtLuMFjOGe7zpbDlzqPLHI6
QK6cTUaEJnaI0243THPqBBRxfIR4iB0ETApeJ/oAixTDsDC0bQdWPrkaUxA3Z5VecJvb6ImIuY1I
iXyBd4p43+cGgM0MbbUHzcMcTDNPUeutx1ej03ityMn3yFfl/KnOOr32E83tnjiRUQejfEEI12Ui
nq6izmucG2Oo8jO0TAbCcenkMbadZNijeaqMXWhkUbwvtcmwz3EC8qETIHHJJUCD8AmrOwx0L5NW
C5IBGlXRGuGrFff4ofJZoRdTUBvPunxyu7NZa1EyaU6pHoqsG1yfRrA+fLCJva+UABxS9tpr+M33
EKV3M06I57UeJ0sEXQs4XjR57fXSkvJCNbMcS260vznGXV+PMmGFevF9GO67/YpadBhGweuZhWbe
wi9+geOD7BTBydfYbtXX369Jv8xweT1Q2dIjOALZAgzWn5ckV/PqHEgMbjjXxjfjttNVHHm7Fh/k
c1pAlgFqNebngzdWvpcoy/B7T0x7Ru3yWTjRl8zVS87HjsUY1wUxCzs6lUEZqoTAbIRy5CB71Smr
x/IUY4vGb5pYj7//DO+n7utH4BMIIZm8GFJ/t6pyPAvjIYO6F01gXzAbGDsXX9TGcRdarpEAiKbT
BTwNuBL2v39psY49f9zYkeMQzEDqEYN/Dxbbu2FsVQ3IIofQ2ZUJjhvUiySTo38ucZCFuj14l6UY
sROhNkbp2jlE3R80lS5PU9/Yw0b0UMADakbITh1HbIx65iAOnDGxNoDfWl6c3OFecxb6Ejg9OcME
2Hu8eCftAS1z1BjaRZ24Htgc2k+j//tP98u9zwyAa4tohCXIMN9XLRrpj1FZjTXu5DndOLR73qIU
nqthYDRFiK6lH5Sp5nva1pr+skLsEaFRMFIy/3w3RrAGwQ9FzV7NOk3vMCJuRg4FlDqcl2wEVquS
c5duRLEXUesIP6WuMjcYgMxhS5p1NgdWpeMvgc5BuKJy2uKh7HKrR4CQ4BngOIYP2Y1NPEYLs+oH
rRim+4j8U5LpdZ1efVLFQc6hWD/g5is4slppf8yQcLzUHA63ah0es/p2D98v9d+KIvu/lncH6cfl
xvjhnlrzzP7KKbv8UpBTdtX1bTX+4zaGHdWTffef//pfUG9fShbHP2PNjt/+6z/++fv+CsOznD8Q
s6w6GlIUENtxe6rXrv+v/wCX+8cKLWeRcdfEqFXK9N9peOYf3D+cM9fHkrtpRep2f4aRWeYfa3yZ
B2LaQZSEKunvhJHRP//p0Xc9ptwc6DjMEa3FseH9GdoRtH+jMlnuoQE+WrM4a+PyOm2Nl7zICxqn
5rkhiXT1zHORhe62y6tXa55vyZZ8GEz7wig0EBqdOI3aRbLEN+EyQnxhvFSqvZ3TmqwWhphYAXc0
Yw+UB6AKcQEgQoyORGbfYq689lT50Ejn6DbzZ4nKuZTh3ZzQ+CwcMtC8xdyAgKUMqKrXEe6yj+cm
9+3euzNT47bQmm3iaIcRnhjRUi0re+W8GUpeDb15moR7RPB3BwHqjkbCVVgMfimTAwrKwyC1QzsV
zwUNUuI/ymAyK/S4IkyCIqM/LZgL1INDuI5CcGiVberbidv4eijO1Jj3wVjNn6sy4Wem7Fkz85yA
saKmM5l8jYzp1nL5x61hj4FNCxqvA4xRs3qQitzBepBXFn/a2QZaI9HfaB00CqNDxuo+dPCGgphw
2q0Ww/WywoMHh9bvwND4NAVvQdguvoZs2JvDN6GqG+ZRQIAw3FNicm2ncS62hRga6BuAbz2b90wf
FsgRBsym18b9mBbXwu0xi9LlxXT3wM9ij5XuYXZcfi2BPLmEiWr3/LG03EvU1QUapgm9Wdo0QSGb
1zTnrXuIAIMxLnLfxVbrT1CS/Rz/kb90zUMaLY/KhPana1cOJ7U8DYEgLM2NpvQXPEnMQCdcTnRa
bL/sWuot5073hkvNvrPU/NrV8lMSJUzhMiOg+f4aNfDBPblLPRshpCxeKa0xsEuLkbCb9IQpY6oW
GEuCuksxmqTzo5eapzkFWzlEn5jXXOZUCkDHtLch7uAWLbcUo2uPrIPVBndwa8/egYFL6NdNLjd2
qG3patywPx2MUX/EVfIAfu9ou9VDrvfXHGQuZlHewCTgNFEVDxjNbvFNR8TrLrdJDnsuqswNdnPI
T3OKJQMvABxNRGCjsJ9G2ea+CENM97xObJ08gaUt7EqIw2n7mhl8w6041+LsevTCLQSXwDXjQ7gK
xpv2dZTZAdfCVqbFBUNjvoJQXk8WDjk5tlsXQI4mR9uHEbYf3WbvNISc98zv4OhcmdgeA56xZxrj
e94eEo35TRhYIYV20DHh6DUowi59Dmv9s8KZI5U4DSq/RiKHKwRfma8N3l2jrBevNl56zz6ym31/
a8qWd6WuvWXgvNzcPdaM0gNLGSfLi7/Oun1nmMb5PCK2XpR1hrUWT3t902XTrd5oB2bNpCNzV3Bs
wU9c3+hi+lwp+TaW2pXCOKMLcc4Z6TP2qyPT9M+qLF6nWpwr+0Om//eD7L/Kor/WRhvBGJs4Gq33
8k+UmDQYIeTdlxLyWtjUT6mR14GEf1OQvK6m8pS6zm4JyxPd0Ke0GDeQ5XY/bDWf/ny5f4BQ4/4r
+45tYa3N378Le03EIcuBwB/3XWFYeI1qGvpsvAumPGYUaj4Sj0MzaluqwhNW8tu0Lj4jSDiv5/Cs
as1rESVvfVn8eYj4W7v7/5giSlTiy//NrNEVU/o/593est9fEDddVj9u8jR//zttlLRbXMgoClEO
ISEl+vCfGzxptyQkICnFsEX6nkf35l8bvMdRhVYuyTb0FNf8mH9t8NLjV9F09PAGmJb1dzb47zrK
H+4e3uiapoSIGZsKdg/vXc+0JxdcOMqyfdclaLR0UDfhCqIZVnZyA6vC24sYeaqRjlfaaO+NJjlS
KxIZL7I70C5bIkNu7YTkdZux9ImMpAezSLAIFrThNES5WzaqaNOOZnt08hCTtAUwoGtG+OoZRyhX
C19zoSxfcMIIaodp9KS7b7QF/WT0ioP0ykc3ymumNHjHnMG4BQB4IAMAFJ4GL3Ms+Dd291xHA6KR
zyRjU7j2ToElMbxD5PMnV/5v3eL/P1m6Pz0F+9dqrR+797G867v557PyvyRw1+Wu/c1DsNae/7gd
vn35OaZ3/am/MnftP9DwUkqTBmJT1Xo8H3+WucIk85mAJFSEHMKQaLC+/fUU8OjwxBBVSuCz5GD2
Q5nLD1GamvDAKZ11x2HW8i5j93eZu+tN/sNDYJpMzjAZkWHHI2oZ74vcKJYxPYH82aZJDxWbiNBy
yvOzquQYKKzQQaU2NlbwwyX6Nws3ZoRfXpYERkJGCO+iyKSTy9//0LWHs2eZcz4+VC1yye2QyWja
Q1YPn6w6qbGM6qNC09YV+bU3uqoPinhw7wTm7q+ms8z7FigGxQbq4PygOUlq7OuhtwW90xSMk3C6
6duYzMkZbtFO35mpxa9IjSa1tyh+p2hX07Su9+ginIuIE/5T2HPkgBIyt/ZFZi6ms6UTOF9FEZch
ECmDy71GQ9z1Q4ycLyXfdnZhMoyRaGeIbwkKVDz6EKDCrG2StUZby9/6RO/CZxdHTEZacIK6FvAV
V1vUWyDE8Kq2ZZm4yXHhK+5ok06t5jzFHm5Nzp9eiHuvneIWEVotxeC9eJUWqk21iLq8XuXRX5Uy
0ucqTpjkT0Cw7Bty3M0LSN8qeuCvJgTOk/QWbdc2iTnR0jVQY1lGat9WxjA9aDLH8E6SzFLjGx/N
NYvQwrTjN8OIM9GPAIJF+yJup5s6b0O5q/ROblmX0W7E8aAfGm6qbuOC6afPqSY72Q8TUWj7pCo4
8KANaNeMDhPZfMkscqN3lXNVYRwvdsbCCPQwMSinaEbPbPrGSMtgW0Bgg9toi2zQKWsHS11D5+vj
u9gtvopW1ci6qaHUJoHF4aticT7XWAMBCIHuAQxpQzZCxDLEPWcE1CgbY6H/Qm+GMXcQFgsxmplp
NKYv6iJ7ii1nfO7dHsMQobczpjIvzIh86g0LxYg2QISZhcl5AhQjTdAigW11rvc58+ZGkTzTjs4z
1vcZMTbuRShAZdWvtV9PKV6FMM791usKeDP8jiPY6uh8sWZeO3bT10Gp4rUYspVFzeiZMw1e8tdO
n1GnMdIBYhdBoceoQElJAqY41JUZNUFdVDmcEyD2Q2C3RYTMNizUqZ2yfvZny44zP5cOeiAzCZNv
ejFNImjMsH0aCKYyfbNT9beoi9p24+hJvRJWm3urJpdth5xSgKbmVA1QsFDKRfOqShzI9oodm80Q
i2rD/bJIgqL9eK4xkEIpLyBtoWa+8dK6Y7rmJTeKhjooj6loLxNpVw+WPjoMP7VOnbSW3lIgs6y9
qWwD+Uqeqf4M5hqY6hGb8S6NdVjdVT25exCmES9cTMvJQwYSbgS0GDSCZqWmQLod8BJv4fXogJsK
fi1zQfBWIqEfmEHpy3w0sR0COLWi/mJzygbC+uwl8nE3tHeyTerrdFXv0eZuIe9Nxfg82Z39uYIu
+kh8SC3hnaTDJ+qb5DbNBpjjhbZEm7lV3tu4VF7lc3Vd88yIYHiv8YvIEUNodz5DAfeS3IH5bkbp
2LAY9N4NEKv5IYOn8wUAJmbrMOyNMMjpy0ccSaj0/VnPZzJhCqAp0tMYGtfalEFGWYwUovWEsyjo
RBkZG12PZxgyxhiLbQgpmgTpQTZVsnFyAnqCPGQEbW0bHWf2G+RpdYvm2W1fE3NeGlQ4S3/hObMB
clLCrNyYdlFWQZ2WNQrwLBICmwS3e4BMrNV9ptdAWjX0GclumeeEEqW2W3uA5cBHvYja2ra/FS6d
5TPCQckJ3ti1MhFwgOaBoqRHyFKQibcegKFAJ/I6iUgSXmrUO2QFuNNuBONCrtSSALFrR7kOHM3Y
2dZIbBHBVD1KO5Q7RuYeYHqWXY+EzuW67DTVSeerM2hLjMK5SNxsx9gqY+jf1oxYE5qHYIU2S7yo
Lr2o2iUpN13LaCEQxDF0wPdEbOVQNFuyWS2sGJCvUeeZvbjMLJkl3PIAJb19XRQS/JZYIKWRjibi
cOeIStcD5UErPYRopCtgpHHlAGhmi+I0DvbMcw9NiniLmX8B6wwNXwp84eT2yaIuqCvXfoiedp1z
FxUUqSY+qtYgDCEeSndfO07mIkzNcV3ehWMWi2fGssW0bduVnm70yOYejUR1bzM8/AclMHAhGBv1
10pw2jsiQFRI+XJ9QBOdKns/hrHFXmfH+hOrXfi2wGI69Shj3tIslMeUmKJ+E2nMdbddynwR377t
ElFeh8MFs6mVOd4yRwMLVFY3TtLEj9iv+zNNj0HNFL2D+9zNmq/WDHQNKvzEBx6hc0UQsmvUp9iJ
03rjVOzjNGJsZsdNW+v3LB4tYyMIIpesWFrmc/PS/Zk1wAMto2O1ZRMSq6m+QRAnpWmel0ZMXwVU
ohR+4pbul2YKU8MHZmbx7E8m5hhbVctLF7L3o/5gzrIaIPVvqKbbuwHoB441NjqSKfLMvYlApg3b
NQ4wD4RZ8+YXL9dfWtOqFoSOeXTrtYn4ulLgKUUcxQcd5noCn4y0vWXTdeDv7eo8ju3AIQWQ1SZO
p2tbSfmwZE3fbyFMwcOBB0qgAcXC3O5BWxVj0HYNxoc8jVS3hRQ+PivTZcmq0v9H3XktR45kW/aH
Bm1QDvEaACKoRSaZycwXWEpo4RAO8fV3gXVnhgzSGFP3bdq6zaqtqhIiAMfxc/Zee0m9Xdnb9PlL
2k9xMBip+4h2nXhoH9dJG/laYQyhD8Zh2imSqct94jX5Nwu6LoYFPzF/g0I36WysY/ojcXh/dpVN
GFEwJ0y+d3o5jnno+3kDWihb+dftJndv4JHXRaibmAECRsPkRc2aVagdSzC9I6g++iXx3rTbxy6j
BmFBVmNY+1nrXFeqQ/tLYYZI1dRYvihxVod6TduOjTendc5zZWtfi8mq3UCsi5mFa+fR2Xdm25CR
PVcN/roEiBUQ84IV3ekwGwUr00ZQG6UzL6E3LRJ/T8bCtF8a6p95Wd0utPu+KM/7qVF2hEvfHQ/L
KsY1GKwk22OZcKEH65lEHoGcjLZS7EP7RDTLuuSx4naTo8DLAaK7qvmHfaiZGvPMeIkViQtaypOq
hBtjh6AFQWjXOudfp6nNWHzNDNArs6j+9zhoTKNmJJ2oKqd0WYKqRmiEkG22IRQq716pmRbZqhu0
aYEv7BmdL8SaOJq46a20/u5X6XRtg5v3AOkV6w2PJk05Q2z9zVlNM6lSpXZBAAbcpdlBZCHQi/1p
h3W+m1aBU3xuC+0rV44UHsOHetA0HSpwv7hiCDBvJwOJE579o0HQyyfKt/7QTGl5O212toS9DBWr
XVoltzMK2u9e7nW/lo6s9QDNIJkCkliHp5lq4S5GRno99UvxlV9rPG+VIDLG9Z7p87rR/qVTvoLF
0zLzoZMrfg2bIa5EmTF30wGGFPkIsh9FOAr00XSIvfzbNJZQtcqxMuaDmrwk5v3XFCaouGnwEuhQ
ioNG1qIKdW1wP6Otw3jVpJtWgBI/4QmFafbVo1SBgAWNhrhvdPfUg5T6rGCZxpuUQc4h4dqccQEl
ixpxwKANZJsuJPNwUrWcq2lkqC/KFBhqbNhbZvDqQ9L0m6y4ywhd+SvMRLtYFQXjbmLY/lTzwN/1
ZW7f+8PgnSu3oglP5I2NXjtlkM6jAIzsXPruBCYqTnAPLt3q6AEAuvRGFIP/pwZY8x21Y6OCPtUc
bU9kFYuCoATHRQJoHfU15m3jnD1bcZWjaefRgS5W7yuQwYQsZyuMPbtgcdgNqtYz1JFGJUP+VapQ
iVlLRl7l0DrOygozIoM+P5oGsf3jckTi4VPQDYfRGMe7WmpVFlHJ8AxmftPdAqHJe1oSGUaHtWZp
AodX37oIuZ+qdlA2UWUrk3kU/vK8GaYcQFPSO81eokb4U7vAYpHnJmN1lcebIxOpDmV04ZX5FPL+
pc5nYF9WHXmUieQ+MPi7dXSnAhSXYWajEsBdu+vxnIirzGHoEsS59M6nLpd3ZYIogAi7BKt9jzrJ
CQqzmGp+MeH/NuIye6p4CR7nZyr3FpPp71oXnWfQanH1MwGy+S1DdqDtPaOxfnqrSedH2cQohbzf
+vc69albYWSSFk/Z89hB/Y2DWIubOzK1FFSapuF8ijzLfxa2zkmYKvbpche0HnvcUA+Ia124Xx0z
aRtIDc1zIEo8Fi0eNqTfo5ToatfOOXNFDe2VbnPtBxDa2PcMhB5dbfPXCjH5OMGJZlnFn6z10EUz
c7TOTM0aUtZWqcACW/imAt5E97GZJLAFOW/LFN06voYpkZDJBYs999cn8BJw8coXDsBSoj2RKLbc
w2ErkVzkTaGiwcWSEMQTc1P6TJtMlBIxXwhw6cssqCsYdrsc3xLAdWE2B8tAQQ2n2JhdREwZrryV
4FyAvFo6P/VsRep/xtT/qvX0/9Zd/f9twsqz8KJz8ma6etN004/lZXf1+V/4776S8R/8aOQMoe4l
wG/rhv53X8n+D/NPYAF0WBihmuhb/k9fyeVfci0LJyZWiX9aqP+7uyrc//j08qntaAhRsgMY+Bd9
JdpdL/pKzxJIVFV0l4AV+Ggotr//osED2bDxV/CpG1NW3jua0d451JUdjkIkeDvYc9OnF7fmnaYS
l3t0REQiiOVoppFgax+bxjHeLbrJKhvapVY/ttiqDqSv9ucfH+UNnUfoDnNsBIfcwY1rdKSnAWmr
SQKbRIgPasRFZGufBWvS7cbOZgaXCfPBGiY3CaQ+QOhOq8H+XA5tTykre8oGOIFDdqgk4Yeh1Tv+
CoWyaUDYj2byS3++OeC96L5BHxpAkGagqTaoGuPGWq+MaxKTV+p1NrkrRKtGn/fupNKHopOw52w8
0G2AExGQfaMzYaY3PbJ1dP0yIxrLSoz4hozz8TfWJBIMmZCOGBSyxviRp2v+4I+paQdNz9b4cupp
b6ddqmSEA1n/MtBeGnaDQZtj5zrE8ewI4EPRSHOsUhfx5BbYXXOcFTD3SGkDsu0z2FmssjqsXpG6
Z6tt6A57pQIfeE8KdSCXmSY5eTs4xPhKJeeLhDgRGe20EVVIQCYpRDQlZPohsYP/VZetqPy4w41V
SuxvRUYRWcmpuaSbJvnogwnng66zNoc6AvQ5/PiXf/tEO9tMgjdDx0T7BsugdGa/RO5YIQWxFY2x
Zuwc0clQItjB7J+5J560Z838/23Nbq8QiqNN3AxkhWHH8SuUek1cuAV4P/yEADvrvCndK/RbKo2E
1ea3Pdt1GQ2rrX3y1aCxu1eAbw4DaqWUra0NeVVmbLpDNif5E52d9Ke1Ql/b6Q79pzMktcbfYvGG
bK/JpQRO49EE0FtlflK9x7fJT5Hj1UXPbB38cHeeKFDRwcRXNgm0OG+sXV9q0t/HeZuel27ms09z
SYTaWb5ER2wZjfalJ4YHizOtIXxSckAHWskcqIa7sGFogBV/p75Az/DxT/W6qf3PnUMWbvigejwH
cdPrxcdfGDtXwjXIP1Rr5KTg5Eadb27cZw+mXg1n9JiNE3CgN9l128+1JWfTmgd5Brjj9UFpUoxE
hNChIZ7Y/Vk1iKdousFExzaOYxps7qcyyYuInL7kgfRfmG6qxOpJqBJ2UYvWo1uI7hHYXzzu6I3y
gzJAm8pDaZTyyYpXNw38CtkCwQkyguZxCrthvl1BoaK4BpsL8JPQDY5uW1K7Hvq12ArpCaHk6znv
S7YztBzHWfkYKoYlviPLXTmRyHTQKSCYaw+bTcW7WtlkkgLjntF5oPwvRCDXYbNxwy+1waWnMsYH
3hP6Jlo1XjpgxNlg0WTABQy5HcP1zP6ffu1I84M0UueEznObKLx+m56tEXz0mLO4+nHOo9PbtWF3
pQiJH1qicq6fkPnKS6tjQfn46XtjixDcRb68psXN1JG6bff5xbevACBBF23V2AzRRyaybV4ROBAi
lKN36SVx3izfd4gH6z9Q0vChO/bE9tOC631q0PLmoumM8AVGvLjJ7jaF1cszwS5WEsWWpNEyEX6I
KOjryuyQVdMzNx9sbhMhjtjw4+t/Npu8vtW+xy3gtBnfCoRdr4+K8xCLpDukka0WIA4DHMtmnw9t
e2PFWtfS+6ItSNKa5wWNWzAWUehfjN2iuglTodevxm5NS3ehgd4olwo/Ebfk4+W0BA0dgeqo1UV8
hWrL7OjFpE0bmqPmfVKyZnFLgcJdAkdFh+HFuPkCQPbqdvSAx+6hvojqomus7KtIWX3oBq/5Sqdp
ccgxcLORNdRn/8zgxLK/IEWtm3NrGfB1JWnsNNf5ArXYIHZsjiYI/+dJYtDAJZS0uq0we4qAhXQ9
EMmCKsoZwYnvUlyy7Ykn+c2HiMGfTfnCj6pD3jpGsQwpiZx+B2+bDqHPFMEdUMi7AlUPe0S9sJv/
0fHQVyC/RYgrqCZfPkQzXwN0eFUZZX2L3g3B+orxzdcCJQaMt0sp5InH9s27Sowvw83NXsRsFIDL
6yMus5k4cNQJFaM9dLYWqXEgeHu51Oxievj4YX3LPdqO5Vhoi6kZHXFcNlZG2TcF5UdkTPN0NQ+Z
dRjtfBsVjePwtfVRnIcZiPor+AHt5zV1mCgN6ZRqDEZH8++Js3mzBHM2BisG9bnro4w4emExgset
2bVlxAtqEARLJvLNtIUAQkMqrnD8N2RBFCttPshFmej6R/AEXrTizg6txUiumi6ThzpGe3bizI5F
2Awwn+XqPHKoLPE5vf5NNEPEkyxEEVlEJBSHvmiMe8+A8g1qdNiiJIsF2Zqc+CQEE4a/NWgNwDCr
Rs8QGryP2JHWmtFBc9TwT0qlsjuE9wBEXNEk1Q5jfzlclguBlIePT/2dp4mfF5ca6DZr2zG9PvMY
RlFuTRlxUtrinLUMnC55h/VPuiabf730wyIEDYQBkhWCKvHoWGJiFe8HgPGMK4yfg1yGs5zcwx/0
7Iwbzx6S76StOuctWbR71ZveT5HK9UTh+M76sO0IeYhwF1A6Hr09q0vfMMHhjzeFicseTkLzMDpV
fiBtg6GmqPp6PlFwGduf+WrJ3xZexLLcXvQ+vLev73GuW7LQMHiEJeRncRh6IOJhqduMExCVVo+1
VQ23CZQ3sjGEhhm0bxFLjoy+/aCpq9ncTQwInDAh/w9FaLnI/TJiiQ9aK3MfaWev7BdaPX9UdeW0
+48fkCMdGfUiZ8/Wl2oboYWDlvz12W/Anm3FcUNBVlMWYFiiVezE3TjtppjgnQDSl5hpGdKSDO0B
R/oOWJ4y2JdVzq/eTrRq7+pMvnatP5nqxOm5xyRdTo96jOWJP9TSOdTr07NbdLNdq9wQsv8aX0xd
t5Cuh63/dsKGQSedp/FOkJCHVkiftMuCHwn4poX4dz/nXg4sZiLAYLekfn8Fo2eTrypZQdbugRWH
mpFqU5ANXXuDPT/rN1hS9wf/zsAHUrOaORzMVRD1xoZBRbpPOMCu99t6fLSSbp7DcUzTB0dP2zQo
OALjjCSbUzTPDnsDAGbFTeyU08PYD+Yvu/LKvz6OG30nKd/HYAAkkGEqqSCLELAHKaBvtSLblYnw
bhfDXz/Hppr/1BYndi2SlO2Mchku7CYyzPn2Jpl0dm1HbNz2qHR3djHE39bcVZ/wUaUO1Cmhzvrc
YdeKUKH6lrWa87uw5v6PIepYjxin9i7YnrH8kfYlEUOkNPFpcxOLAJG428xUtHiJ17YwlGmH0Wva
gaSOKTmxfXjnpXU2PQ/vDv0cbI2vf2Ngm2g9LTz5JEm1TCzNfoupnXZF2tfnCY3//8FKxYeVmhhs
Gh/bZ4XOiyJ1aBWgacI3QhWL7nM3LTaI3xbG+VimF+CZ2d4mi2vt2XT2vwShgHsaOeLEV+W9q2at
3ORPz4q/7e+/OAlRMHhF+qkRfWAvZ6tRredkIdUwE8af85Klnz5+0d873PZR3fSimHmO/cpwWImc
Mz2AyYRVIgjympCktvVXNdT36+Rkp1DOvAFcwNG6iO7Rc9AXWi5/cbQuik4Dh6Fxl/FcESJp2oo8
n2AkDgtK0lqyG2LXNAIXnMpJnRkYssBZQyV+QIcO2cybSWM6LIiGLwsvT0sU/JRiYeUgD4/0NbMf
NJxRmK5oXhMXUTL1qLWl788EdJgJo3nHu26luZ4GcEt8hkkafmHyR8lJjAVyDdxMm4WLLrRGVpvX
k4RZ6hV7tGqVCFAI8EYJnxr9A7guZmbw6DyCNbT+kdQE+89QDNX9UHYMQ4osBl7h5b65G/K5RJDV
NfF9ibkoPbgE4v4WrJIA3fhC3tijlv4cS2sBa1+ACgxHI6dinsA8NsEU5yZKSLQS18ak8/3ysoLM
Ruo3zyQtU8MrgOZo9bGap9P3DmYNQKDK1r/Hk5frBNsUAz0ZLM8/dRmjpZqXzvu0LDXMibnPV26h
046f1t4o5GZrkJ+IqBmYPaJe+N46dmOw+2yZKIyWk12784Skw8kLi5F6m4nbph8ldCJdX7swmU0D
20GJjxZeKGGdO1KS8HzIAbAX/IjY1gKHoM4rr+nIbi0gtD6hy0l/SwHeKXAwxNzwArRPArHbxMal
Gf7oat5ih525Pevwl/01ChgVgW/b1R08bOexxYt919mj/Nxr7vRl8a2qZUIYT7ia04Lveu9PNpAK
ExNaULVa8nUxzIKZvtJ8FCRiAEZJ0FRDNzJruq+phnJpnw2GI2DRoNJBilB7DzliWKbkeatd2wK+
H/FgVFdQoRodSUTuFxeOs+hkBDVVflu4TN2JmK6ZVXlN0zDJ31qRyTQl4wlI6dv314Dv61JpbPtr
67g69jIaV4Zfu+Gi8jTiC+gQ3dQsNzgE6FxBC4s+Xi/evr0GlknQkuy36PlZR8tTlTZ21hPZGo5k
86Htn+IH2WkVNhSyxD8+1NtLQy1I8UHnhYqNrt/rlbBSZSGYN7I0FWR+ZF5Z3Hjb4CjplDzQfvNP
VGxvL43BweaVgmkKRey4pjCUNbqN6P2waZkueVVXX9RkqFHRUDR8fGlv+yHPQwpqQ5OBBDbOo0WQ
gBetIM2aLNK4o7c1l764rmf4SVMOPwB/iv0IEqMvDjUOyEuq1x5u2CiTE5f8zg7G22ABeGoNh73l
UZVnNTZh2rnywSbPmFn6ziCteyKk+W5M6WchqNZksecSGmdnQyWzThz/TVeS24AMwaJDiLSX83j9
E2NpMWBHdnGYwe+79zGWRkgt3bBVRItApliuU7RNJzY/7100YJAN/EhX8s3mR+t6Yknmkudqhgt2
SJkTZJjHCT3YQSTRqcU657ZSeKMM8H4nIA3vPNQ801wqx+ccnr+OLz7vZuMYaPEaLUxc1/5FyNDE
pnAYEX3mzhSMbd9+O/Goee9sRJg7bZT2DVeLqPr1TTb1pcqKVcZhkzhFtje6Vf+RFGM/7cYOQ+iZ
8pfZC0FDJnXog9Q29qiKhHOviLBGWWM3xM0XS+MiTRqbHyvbqz5IHZ00X0/fFvFay/gOFsvKjBsi
gwXIKlnTOzfusMpB/TZQ7VbtdWnxqQoRryZPcE9oyUx2Ah8f9aIL8wAL/ZPumiuxlEC4AE2hBiP8
iIL4mvF1CdZjbYqvjT/AvGIV9AF6YNtfdlOLom+3QAS7VC7dl8hBXs60NouHC3StC7nJI1P8C2ci
wG0h0XzerdVEIw4ppvsLz3KcR4ocI6xBjseILEZog+FVDFxQyjfP983mh+uqud+TSZNtdDnW4l1m
jXzikBARLSdbrwewY2nOjdELHWoX/KQm8mEIAkWyVqQn4Ju1h9IHlQCkcs7xxMkhZlgwptoPPiOo
Y1okjOmun/njdx3h7cOupT2vMahIhz/NpMSnzjLyv5SuGREuEE2Sz1muDzkUrbj965EI5wbMpscl
LBtr+uzgC9aieW4XGaDPwCJVpQW8tGpIU2uHAyjTMGJOXXLVTrp+X8V+O4ZaPPZnEw1B+hL0Bd0Q
IXFaHgjP6f/4GWaPnd7M+teasQgNStRtA6peImYIszP9nYVijIzxFXoErQsLDN1cyukXyw89Vbco
gQNWBB6dWy2FC7so5B+wl6ym25kzFDWWnnHbVdbzhHW9qcpba0khbjMnBEgbDy1/SpXFnX3FjGc1
zjdDskNKGOLafQWfYtrZflNIHNFoMLlO2xNBY2Zcs0ik+j5hUIVx7mYF8IZ5dJ+QwqBKKTPN58Of
xNwhPq+lCAxUJ/cYVNb5zJm0+WeWEOQRepox/4KoL34lPq/TrrU1/y8VmnAvPICPzSHzRjc7K7Gs
gWylp4PknYSzv9a6zoD9aDUAUDNT3J2d02lhV8cgUOvVXr4ps58vWx6b7DrNLBLLgYfkXwevtn8Z
aww7NgfqS0QsrBYkLpLI+zMzk2LYL1j8gBFrKLV3VouQN0KhqUVSdAse2LhDaKvYlG3soaZZA+kY
hHiLJIa/1pWpgl1a1PUDZwIdyszSstxA9LN1buiDnV2id+pNEDkDAMiPF6S3a74BtJ+RA/t3T8eM
+3o5WnIfWKunOaTH1fRCKhVvZeckKUwtfcnP+6RJD0XTn/rmvrcMbk4pGqgwJvBfvT5uUrpi9hb6
UCVlFBO51MXmpGxMFgMiP02gvHOlM9/rlYJJaze04j++8HfqC99iAvfcz6TMODoBd9DzQesL3ulM
1BdCNaRmAx8kwDj9/vGR3rnFYF5xyWyVDAO/7e+/+MgM7dAn7mx76BLTbfehahmhj01+a2LtDqIV
1p6g71NRAm+vj1LU8LcsCH5fwz26vqX3Bl1f+HpXeGXP+DYsh1Gs1iOjmM8fX9/bLzhHou/DxtdD
m3E8lVtmmD1S0ZwyV51kUSeZyZ4tOtoSVnHrVtxQim9nfOrz8sTX9J1rtKiTbDhLDFGd59b5izsL
GTUx8k7nzjqTcaM3IL/X1Ebdyv088Z6804LDe0TrYzOQiE0z8vpXFLVK9NEe/FAbykR9a5dMD0c1
JEtQMucn8Y0P6kWGpnMNStrefLzRQqYBOdvowRAoqSZYUtvuz4u07k5sO965D7Q2TWJEBZAMnurX
5+ai+VLCc0HtF/l0TZKkFdmL6A62D6P34x/7vUOBhcEWBWieD8nRw5zmYsgVya2h22U0fyrit3c1
UtqI/4+u7+ODvV0kDJL/SIzRbTYeDMpfX9digclcNNsPicJM8Pp45pY5vFQGu2jNnoPE05pz5re4
BUplp7cFujj3xDm8d8Fsepgg8fv7b0pERgGIP6Gcg4uTKNJB9n9vhpmgyoox4P3H1/vOSsFk2zJd
gCtIA44HAR1NPdspSG4iwlzCApx9uexSVud8b0Ds5qpT/QvGfnmiDH7nuDSPWZy2Lh5/Yb++zy38
LDkvphd2KK+jydksHW2hS2LxEqTCybQZzTMwwR9f7ju3Fq0KO9dt3o1w7Gj3StCh5siY+F8psLEc
3IWnleKqbiJwmsOJ/uU7qxRXiDaKItXCc3B0sFp3tb7l/Yhy2uaRV+seghLb9SISa8rfC8ivc0tM
Lh4jv4Mm8O+v1Of1hMLIzo6+yesb7BYqNVBUpMCCveRzTb7yOb17/Vore//Eod75Ldmc82GDDcL+
4nj4WnhegagJCY6Bncy4suxWA8ftqTiqaBPXUaUXpKTlffyvFwaTy8NVQ8uWMcAxqkcKsh2ExRDW
6C1Mwrpsvuqel58TnynOPr6b2+P4umf5+lBHd9Oa5JBPMPSjLGFHH5SQ4WnqoKg68Vpsf87xcWCG
bs0OGt/MPV//ajQnR1OHFxrldVpfYZMlT5x51hVEdhRrKMf2H1/XM5Tg+IAOij2dfTgb3GMJCLrX
PDe7oox8JRXKlLzCw4AdJcfw5652exNn3fRZYtmZ9x6+3/uCXuFXRmfdIWasQ4zLhkTa13SKUlRg
OWDhaoqbEMBxjhk1Zjj78Rmb790ijy8ie3eB2lAcrRwrNFPpb+j5xVxoDyjM+GhGk/IxnYjhvJW0
2Ji/xiNGBpTr/hBN1JN/R7caSB7oKpJIlE/0+AH4iPu0ATmHcGiQ8gambNzvXdky0rCKPv5MjlT6
vdL88i5fDdFdIPpRj9UK4CSsKpvEB9MW5FGLEV3ViU//22WKjhDSTYOnDszWcxjQiyrDIFCDXU+a
Rf2cfUtmo7qbveJHHNvmw8d3cwMRHD9wdAT4AgAYQJd6XEmBfXQJuS6SyNqImFPVE9FpKe8ObJl1
Q+d6vdvQUp9G9kY3doP5gWFg3LORa5eAnJc6SnNk+7shdpnTfHxub5dPGpuoC1mnDfR+9naTXtyE
tVXkjWZZGqUG1iK0/d9SR+UXsqJDh0ks3RtDvJJ4vKYnHrFnFeHRSwFtYRM/+BR7qBtfH9nLFBSY
1mdijZerIvlbN84yvVyxEvTwmYBVl8u5ZRcG4JtiMd0HkST9b1MfpX8dqy0+oPMn+iUx5NNyhzTN
fQJyllWHanSSUzi2d9Qa7KQ2cgPFPqmcx61EBFdJMjZ0NHqXXoYNVBO0kJzhypAi7mtRG/d2WDhp
dSmsnHDherT6CAdUfsOW0P/z8Y/2zvPEydBTRGHNf5+ftxc/Gh96D8oM6ip+lmrf1Zr6Iyxv/frx
Ud5ZA1yqTrSF2zbSso6WSclWg7yGmH43UPE/PMDD3lwtDWoF5iOqB/b4Hx/w7XuyKdeIN6SDhvxG
34AFLx9GEMImuKhMRPq4NAn75bZ8EKsrr9E+x3utSY27FAHQgUyVDmezg9PbSwQheD08+M9TmuhX
w5oVh8xghPXxub0pWUGC0MRE+MjQElq+9frUsFXqSnYEjtqwOjPmAGVT7eDvd0mk95Y0Ds0scXtg
DXEehlqJCpGUg0bl47N4UwRwFqiATU+nuAKhfFw4J4NWVY0i4HquJ/RtjC1RSiPIGbSYPf5SXIDv
zKOPD7qB114vX2wDmSDyjgJ/8Bibvr72wUwmrSHMKCIRnZSx3rZXuad6hc1pWqqgCVc7ubVPytj6
BJEs/YOIsieSo5p+Tn3c0mSzPPl3mVdwQEBz/XiXeR59rnUp4x+4WlsICHJ15G6G5f3XnVC/s+zD
rNoneazuJ2V395SyWALpRU5piDEEwxNZbN7Bw5uHkWu25p+kpTR6hAbGIByC9NZg1YnOOVc2IbOB
nSxk7xSOqAOL80zvqJeVuCCFxnJOVDHv/EY+oE0my/RAKUyPfyNbU7K1ui7KXPyn9VJ1t4NjJUDD
wG1pQ7pnJ+2fejDerAiUM/ScDYv/Ae5wjt4c/EakGDVtH0k2bmcN3eJph53dnU48gG9HKlvdZDob
P2MD6Tw/Ky+WnnFy2rY1Vq7Os4zrkS9soM0iOdh5h/nbqyX5Gv1y5qcdXgExzgHtPOPLxw/ke3eY
Mpi+Pm8Ai+DRxSIDs0jttruog8NBnydbIhYEsNtLb0WFY8szlMJpdeLS33wpefN0xnL0CvgIMDd4
/RYYaIEQZs59NNe9dV6vzRpWupadO2kMcQdnwmHp+h8dAdoX//ZyN+0YygwmkNAEjj+U6LEhJhcG
+RX8HN9MJklBQaybRb4ODrYw7gnE7IxcOwVLebP+c8HbA8WKzH/gyLy+4G7NK1dgnYwqoytuMHn5
B2UV+rkaKuOSfPPx58fX+fYbux2QaoTb69D3OVZJdLYWA8XI+igjnWIJIfeJMK7gPmxiCe+vm2Cw
gBFeufiTLQnGwR2WG0kkBaWo2emnEojfOm6288EASD/TQWHhHN0Agi9TrLUJKV7LAlQw7OIOfDYS
4zEJrVzLy126kiu3GzCI4HFM801nDR/UDJpKxjJwaQtd6l2jygtPWlYRYT/pJ7B8aLuiVDkkCrFy
Gu2hKycm2SZQgT9riWboAhF3fjtRN37X7L7bamxTi3ynBI3QJRhiQjnrVMVFk9nrFdEgQOPIjisB
ubqA7Ly47x8Lc1rcXW7rnFQ5Zs5tOpYwHDmPJwssBXbeiUwuXStmQCn9qgymAkYjMGzr8rxvSrM/
tIlMnzBTiJt1qpYlNBhbnfmrbhXIcNFkRrgtrBjwObzz33FHb5AeQ1UeTEYSJGHhxYUtmxfSzx4g
kmQHt8ykEdTZlDZncWYt8pxaOdkbWU8unsX+4LGeDNr++HtW6wyzACogZQ3SPBRqdM8Y5uoe6pFq
+bv4XYeFW2ZI5D5+CLeq81VVym/usB9gAacniFbn9UMPYQCgdtY2EZn2xJlxDwMd9viZoEl/4rv6
T6/26GC09+jPswllEKYffVhl29g5iBriSNg5Dk8KFMI3Qpsxg6t+08Npk+b+ZKMaM7Cds/kb5ZFl
fq57rVz21Eb6r1z0s0LTWDZ60Kyq+2uYQ6yFnq6ty+UYJ8NjQSOVgNJNf3hRavpsXk01cXABTJS2
weDjqgcf0qoRds4CapkAXZ0P5VDUn/NSt7CvSo1+4DyzOQ0VqrtHv3cmtiJI6727rkXWHs3CsfB5
IvbpQqlbOHBGF2OOGvt2DJSOtyrwm7Tsd1pfInyyp1GIK9GlnTxj2+vj/y7k7zKrV+LPzLHAf42k
EarhoruhX5pJEkyDjcRQ+KP2uWElIJYF2z6Jc36Cgk/6vbxw5VqBFilpMgUzz50IElE13wttUKha
BqfBIgQnwwnE5LhnJB0kal/MTKBZc0QSbUpvRVpYm9pBx5x1CsFg2E7oVGwS9/FY8XHDtOEuW5hI
fZZVTmIG+HmM3yQGyurJTpQlwnnQ6QnTRtbPHQU3LSALK28J5WAGBAwo1X5TzrRmhJE+uYZW6n2d
BvpV/JlGZt+AhG3wrqPAGXeaLZb4fklka6BOKsB7oG8YvqGxtxWjGyv705uF9D7PRTzMh3RhSIeM
Z8IoW46djW2K8RfVTaXmeIcmIPvepT7qIc1HvKWIznSNwS3PurSPIbMnw1Q+8Lj3xW2nhum+TFyj
jKARIMSC9r4yL5xbe9/n2aRCPycU7q5px/nTDO7APgxj3YrQ0ZwldKeutgPqQmA6emwr+AyUwxjz
SI0DcSe0nMAAfenzQx9XCs87bETKSf4jDp3PVOrgt8WKlc6AUBRWmd1BhQYNssd1KbugKYX4kRWz
P1/j+2TaSRD4epMQQ/Cpl7r+BOUH9Sk5JzkmZdPPnkgVy8kdnfv+oTBmfERGMXJSfczYKcDitkAK
KpOfDq6JZOePMZ7lplfJ78RlS8fUCjnWrsE15e9IDB6a+z4hAfHeGp2VhkSuvJ9IVwuSzAigeRqz
UTx8vBS98/3d3Cx4WZDJUHebr5ciS3Z8Hcx+jOg9Tp8mP07Pl7j+7eGvu6fLcEpz9E59szX5tnkh
9T4f4NeHS4SsF6L4xqiOzSLZMfFggzejTKFDUYwRIhtoTXj1z4G/yn8Yf0D1kj/N3T9L3kug5vGq
69IkZkND6Uo7B+XT0aqbanXtLWi39zpxgV9U704Bhu/xPMuIpvv4rr6pMrbIJoQwuKSYqDBiOqrj
xICX0jNqF2OQ658JejM39hKvd5vi6qxUwuoA0YzefsqtIWpEjDqhMMovZa33jx+fyvEPvJ3Jxrne
NrwMn57l1y9qaTo7blsJ8uoSPU/PIEU8eLnK7pc+wXAEAetE2/P4B3Z9pgDbA+Vuhiz/OKuozGtr
Sixnxsc3y090R68asC7ftF62l5SY8Z0Nourn6IKb/bfXiS4RIZBJNgnjKrGd2Ivr5GZjbMlXfS9H
UNJ93tQ7G03OrVtA+a/NNfz3hzMo0gF1e7Smn5U6Lw6XMbI3m7w19gODgV3DJ+SAntp6GGHF7dTY
ar8+Pt47T5Rj8jUAjoiuDcXR9ju/PKBf4+PSVmOv+51zZ/tTfkuqRXZoUj+FLFSC6Y99JwHiWVRP
wD/1YCZpNlrtcvn68ak8tyFeVhSbd8cmDYidAE0UTMOvT6WpOE1/9okRSSsdjmDe9f1OzaMzB4NU
SXLWwOka7vQ2N57koloWl0mkU1i75WCjsam9PQabpb3S0aGTuQBj7Ivp1kscyRjO0U6TOmQRxP8y
3ekL299dX0uwOzWyiwpJDyCMXZ00VLMfX9jbZ9ehBUVHmptMu/J4EsoGfyhFT+hOMzqwbhYG4I8Y
iJu7zHbjyNLKPAJNKIkXntcTC8a2Hry8pejDKSlY4XEyUhUeCwoGckFH7EZrUEyWGSSN51zkrWpO
jLGO97TbUbb5AL8eGvE3PxxMQtPuUp3IUsNcf+Vu9r0mN+5myHztmu9eHdhpd6qx8/wFOb401gFk
6WzeLHa2r5+WybNVSoEE94b9pYw0qphvTezBzrET88Ho6I2XbatbQTYt2edm8CFu+Et9A2OhO3SZ
kicWindvAn02ge18oykcbbjs2aHV6GfEd7c16677zDHgfgHV+i/OzmPHbaRt20dEgDlsKVFqqdvt
3A4bwmmKOeej/67qf/FblCDC72KAATzjUhUrPOEOiNs/EDQYxxox+I3NdUUiYvFlcU8ydKnw8vZd
roOVh6iBhoi0KXCB0fTLvaPSpN6nAlPF30ndTwEKK+W+HdQJM8G5+DR3tThl+jT6VJTmZ6PO64OH
j9HJdIr8gdaYQL2ky75OAmS0yNxoK3WQX2b15SjCcNq5pqkEr+leSdlOQPcwDG7MznmypbCboPdC
TVwReOTajQOTJfNUYu5oPDRmau+h4TuBoyfKJ3rU8J66RNkoVFz1ueQ6OqbkvdtcQVyIl+uoKZTy
C6FPO0wox+96huWMP86D9zIupXsu41BRkbvRNLGPFExc9yZpu+JjHtufJtVQLH8uZctvURX1rUL7
6EUqAb3D0xbBJ8T1iu5w/1ZZhx3y93K0AanR/dCQDb38vQP4S0ywsfYonLh9B4orPvfA3vfQw8TW
F5Ph0/qLcX8wHueMltNqbVBnhE2MPewuTmPnhZdfea8omXgjsqH/ie6Q6RsTVLlar2LcNp32sPR2
tfv3+UqOJzAPGXIYq9DHFi0XVwfAAgOY31ERNU9NqHmftK41N4l5MnddzfcVsgKpjafIslfRa6Pq
orNcrk1j6ZOd287RTlFdzE8wxYYc0buAYcvUOXHa9COSlhbeUNgeUCsOx/f3py0/4/qn8KVJoHQP
ze91QICmdc5BrpddnoE7bZJu2YvELM6qitsxMpzGRgDy2gy6GpBSHQ0j0MBoMlzuK4XicMh4KMJR
vDrpYD+nZ8DQOBokbgoQ3W1DALaZ0k613xd9Yu+Eapg/egtahG9KLmeQGklDAhkq888hUchziz6i
dewYi3KcuGlghDVm8x3NEvO9yKac/SIwdrbszho3buVby0exlX1LfZlreYWQEghHSkc7cl9kkfdh
kiroE+dSqLeV6gKh+Xz/c914BbCosh2VXrlUp16Fi0AwUYEry3lnh/W00zJkS5XJAfWMNCEINOVb
L5JkY45XNwGtTyJTKV8kKY/WKvmpF4FvHeUXeKCm+zgsORoabiqoFKCa/I/Tk0OhJK9BuKDEJC1m
/o4Wa7GMS6i4DKW3yhM47PEYF8UcRBwiiudSvbNsu401vTk/8irZVkPtZo1OD9H6MA1s9vamEWNq
XNFFabEJfXIlfu3+/K7iJeZHA4RH3IDnx2e8nF+TsP0nqp57p7TLr4npQkaKwTZtPdo3xzHZKPRA
ddmXvRyngq0BNGIo93kYLmerLWYM21nYfbrE4ScDSWXMwvTquz3kw9tIm8XJgPK2K+ycHBe5Z+sX
EbF5SMmuN1bg6sCgm0NFjxYBprS80qswptHrUQ+hH6BsaXgfyf+mQMCOQ4oPZdeBCtbj/RW/8XEt
qTcDv8OkdG6uVoLaaGnH8L73YCucA3aw0X6GU7ETi7f1cW9NjU37Oj2O6PpWT2N8PiDHFcjpIcGg
JR0eOALlJyxusyP+m8rGUt6aGqk6CAHdxGlj/WLpoZpm1uTwJMOf/RjlMBELp6ofe8fd4kyuu5w8
DZYl/TPRn3HAA66Ksa4O28JclnIPCGuOkf+tMX4OJ+Mnh8V4agHVP1OdHJRDrVhJoKZdt/FsyIN/
8WrwA5gmV57ELkOdvtzQZaeGTligYmM79fSmKnXlbdGg4y0J1xiOT/F5pFyPwU8+5Yf7O+g6cpNj
E/2SY2HWh77H5diktSVcvLBg2l1ZBrbZJ8MRK1WETgi6w4daJe1Ctxv/TD+iVuccQzMfkchAe9L8
L12K+uBoYCrf1Etmfq5nwJB+u4CpFLTS6E8PhbdxY1+9EqtfvPpcIi8U0ZDm7+EItB8de8aIOyqk
+7XZ7l0QRB8HbLU31unWoHgpcNAkZOgqUbCdZEpIgMv94IXxf3PTUD/V0uyzm7fj2ynGclpgzrnx
YFynaUyVbYm/Mpeq1Jq7/Dj9nC85/sXlPqo1L/oWezTaCQ1EWByXRYO+FibQQPdVM5inLGrT7+1i
dTFCq8o0vVuakNKlO9TJx/t75tZ2ZQ0Ib2TyRMf98leVWYIvYURMM2CQdYCBOQUu1f6Tnhr6+xQF
G/S+ajM/uFW2pZtw6xZyAbvRkoPDzde4HFpLYpXaCQ4lwjE6mlFqb+9ZfevFbTUF8n7945+nKhVv
+Ogo/EnoxeV4NWysLPK4Gtq01vfAYhIAIGW4g0etBghP/y5VI/lKa20L9HljojbxCFh4ifi46jl7
dhEnVq7yxgnIkprZ5ac+S7F3RDX7KMAObzyqN95UaOroPQD1BOu5Zm8Ak63DMhQs7Gin+qF3rSI6
ge8zNl6sK9Q9ly1yF0Rc0voUZPLqvsEsyQ2Rz632oUH/YbdgNXsc+rB9GuENHlCdVY61UmGeEGmo
JY1F372xERSMKC7ltk9lIvJHTU/e3//ON463LaEbVHsIYChGX37nZPbohfQaPSq9Hp57vUt3CkiI
h6IJ2w+eNRpPTVJ+vj/mrSUnBEBFE1oHIeHqGI1Lmumo6JIaIHy4z0Rmv0HPtN5Iza82ErwwoMOY
iVCflJZVlzOLE2pyiuu5rHSBsuoApa3DtXo/Tb167kN9i1ZxazxuBYmtxOaIwtbleE6lt7o6YFNS
InYjS4/eEbKS/UYFIbKr47HfeA2uUy4mCBWHjJ4GBgChVZKy0DNw9ElnQF2qPCtZ5PxaFhQ/gxai
frxHDit+23qSU24tFRAZXaQGcrUgC8FRxe0YRLRZjwiUN0agwPzf2Rl3zMGK+6g4TJ6LsnttgBfy
50qNngZjVIcjpHPkKBXhVMXh/q642olMh1xEOlhRxgbueLl+BlDHoqgQEXMtRUW+gS7buFtqfLsL
QHJHjY7hwbAQ2f/3YYk/qA9IezW25eWwaobiOT1KF4lMq4FzOdmQxLrCWPZJb3vIj8weFa9qS2jm
6gwwW6pFlFsMzIqwgr8cNp9VUFoWw5qSFfbgJg5IYcSCxBZ86dZAQIcp9EHX4lFdLWulkEmjOY1R
AD7CO8TPxw9laeUv91fx1uanwyLVN7jf8B+7nM5ol7i6zjPMZt3pPmijlJvrs3K3VLF66mrjXylv
Hl0zCdFn49NLQjDgcrwm6oex7ZHtz4uUul9ftOVTB75EQ328bH7en9yNncklwtq97k5vjTQbcU6I
k5THDxPu9o1mzP8txogAbJX2J6/I8ic0ssXG6b6xoBJuhsAT1CSyqtXtNaeOQ6ZhodjkDvozoqu2
ny4TlzM06J/LoPcbp+864pIrSg+F3jgtB6QDLld0stIKqxXbwwNHiY9jmOfAjMmU6z4n9UnBGYpM
iYKuoTA/NQ5amsQIR3tshgesj7aQZzenT5Qlfw6399oKOiF7LnssQHYO4irHfCCyGmWBNQdbT2Ad
b8z+KrBj8jK2QkiMTICqz+XkHRDW2RJxlWK6aelngl7nOfXG4SlBRuInWl5YMLWGCyhc642NsW/t
LhRrwITzWlEBWn1pk1umGxwNPi4ytzsLkMsTkm4ZkM+m/djnCX3weJzMjbDntS12kXoxZYmslXEW
kMW1cGZLJR8SWhbuMB2w5kfgtGn/DQAKKKa+VKa23OG6O4PccL3svQsFc9iNg9b9UvBUjXdIMTvT
bkriIj+6juS56lPofghDfWx2MakIwPqItrPvYWyBmZKnePmetY0Kvw6nSP+55Gr0KRnADVPms0H0
mIMNfsFEmSOo7BJoBegEr3jEUAp7UpWMWzmJBpP6x8IxhociVsvRb9o8/2yHFhCr2XDDbKNBdfNM
EPoS7bEx4O+tPs2shnFbJtjNQjm1DYlca/+zwzI/1yMau2jL598nDwCZ6L3qpC1J6yeIkn3MFFok
qGrN1RYk+8axoIMOLYkYA37S2tJb69056VucpuKw6L8s9WjLxzEZHtErtiRmRYiNsPWqRECpCZk9
rMRJe2w89S5PRl1UdTl6CREDvki7fqGruoRgv+e8auGBKx0l36SqC3wYdLeh2BYb6UZB5MakSQWI
TomakdVYK9GAJlAo5DX6bpxHB4+KrmiRGEDALAD3g09vLdz8X2uHcIAl5J1jR5cQyMLlrHHka2jv
VgYCkOXyNJo1tsRIlu09PE9O9x+X69mBtaTuyyDQ6q4gp3qk92QcNBwR9CbfUYv54PTJT6Tk4kBH
q2l/f7ir6hIzkzg/dBN5OKnVX87MxvTYiPkHzQ3VCFwEro+Vm5UvyDjPG9/t1lAyQGW/UkCABno5
1DzojSgrG1311AGJNJVx/7PvC9s50C4ys+P9iV1vVJI3S7Z4qL8CHVqP5syxNuaRQfiYuo8uClDo
0xrxHPspdos42iCXt+9SBWUQLa3Kn3o2Kluv1nWsBVkQ6hghuSRXrxMbrzEdBJhHYzdVjfq4ZIvx
kV3Tb8z01o6RxEtPokFhRsg//wt7MVpwxbFMQsRkQiLLt2dUpFNDVQKceZfPi8ete39pr9AevMIq
ZD4skWkYwuZdjag2dTEUcW7QpPbc8qBNeh90feueLeB078ARqMouszGQqfOh/hLSdthrYxF+E1mt
v7v/W25tKth5OsATLgXt9cr+a/Lt3A31hPHzrrMjaK9lHj3Ena0eJbB1Y51vDIX6r8zUbdRqCTcv
1xknPgMjStvEEkXL3pqJ+5EUOXxqxfTp/pyuSwMwjbjSqbbAq6VTurpkYdBBYUkajLWnpvhA4av6
FBIAVfBB3arBJLeMp4e0Fu2E0U7jIPvSQs31MY5z01cZT9u37BnUolaHKKjc/3W3lkHm6ogi0Evk
JbhcBhdh7TYbFC4ol9oMSkJ9iPyxyFEUx59t43q6tdXYZGQJwCGgXFzVI6w67bu2N3Y5aG/D8stK
6xfIM9oSfcAm1JwxhBHNN3StqMO7ajX+yV2agovJ/wdseSzF1uaXn/kyUDLw6CBUQjaRIvl6x8mn
R82bRIWbiA5034zG7x4A8wHaifKrSzFW8F1TCskBRsBOFHjrYV4wubn/FW5cbwAcubGJ0kEcrOWd
omLBg1EV6s6twilo8ZnZz4bS/J5II09LUSWvctrYEKDokH2jRbr1JL5SEVbrICMh0HRoYxhcsZf7
IA7NVAkd/I3CIhvPqtklj2ggNp8thCMw/5KEpRxNQTR2CQEzRejfB1UtH7IpHo5F02YfQdyU38dS
zc4WCmV/7q/PjasXAXS2KTUP0sI1sNA1R+BfZaru7AqmjpEVCDShcxRtoDavyEBchTD2ELwA7gFd
b70bZtQ661lA36pq3YbQDDlo13SzWyDxXtVH5IGmT1jnUjMlx1LfJouVHJYk+lcJU/kzEOaTj4Cs
3a1dF0YbcUsnblSCsTz6pKdx/cXU4/gFfxj7cQJHunEKZMCz/vg8N0BkeXV4ZlevqyalKyoXfLfV
lO7bwnVE0I9Zfta9sTp1BtYcE03H0/1venPLYTjP6QNDidqA/FV/XfYjs6kWMqadzYv3QzalzhV6
xZ8aM84fpjgpMvgCYfgfConN15yCvQmmXyLkyc/VZxMp1xljPRW3wdTt3o+4eW0V/W6uC8U3ahEo
/1Ixv/yF2BpkJk+HtluKJjrp7VIGRhVG59ZAigGl0a5+76AEvbHZb0QA9KsAHZG/UdlZ5yVx6vXo
BufabtBLAX+/nuP3BDwAs6cc18idPgyoYt7/GLcOGHBAEgEp5wF66HKmSuuolVnP2k5FHeojpL4X
iMrjt/uD3HhriIP//yCrOyYtIrea6ETtEBJFyEmjO6kFnieK3HfUbvpflhH0KqQ6ep8UHy+nFC4N
L38BDWi0IyMPyAT7MeAQzDtzRK58aKM8uD8/+fvXx0jKhWOdRNGWqPhyRGUxNaWoEIRtYz0/VT3s
1SltrUMP6+EEjeQ3dQ+8ggFfP9wf+NbCInapg1Cg6QnD7XJgr0vwxGhdbQdcVz0DFbfw82uGZ1eC
Ze8PdXOOHAaZMXI5WauNkgBbwGMPskjrian5puWYFKGEjYAHrd7CQASzncVBGFB/dro2iX9V75BX
I4eCC4NTCe5jtYcSzKHGCCHunQ7Z6CBmTC0bDFTe1SqC+PeneitwY4YAH4CX8CKs5d8rGlklZBh9
t9j2ND0iIzBOb1E8QyLWdEYWGU0YMMWFmjbKmyEeze4xz2ZdeZd1GC76XaU1zgH3jv4lUrnUNmKG
W9cErvb0T7ktSN1X5YvQRtNClCFMGpF1Bwxis72xRO0TFJDf+A4sG0nzrbuQyBzYGWEzkdLqOOGF
VKbWJHVUs14J5tx4GeDKPYR9lh3dsXb2oRl1G/v6VrxIkZDmBx+BRNNbzbFwrNgYNK6lYmn64guO
qtHZbLx6CiDiZDSE87Kmc7kovd/HhWKcx1Z6GCoReEFk4fRoy8HjitHP/iMTBe1ISk/6++r889ej
BQxAK9l56g6F0VI5qsLS8FIWQ51+JdNYyqOIyG32XWUsaIQKdCt9QvuE5Rky82ui5fpAcg5Q2Ven
QiwgzzWxtXFvXObcAbwgSIBAcLdXq9bpSk663OL8btYaNRukDpHOmw/3j8eNS4e/HQFwZM9R0lkL
CNDv7Ackc6BLk1acpnKxXvK+f4/6lHL815G4VCWjkL68SVy1eoY9rMowMUc3GKhCfoyFW/sdlfIf
ST0UH+8Pdb3LGYr2FJ9Rjrh+B6MiFkaLmdwud1QctmNFPbCZErTAYQCgAzoe4KVPGyt5c1BwerLb
B5xtTUGvF9OZsSez8S/NcQrQMMwMqAG4+Ja26VOcm9PJq1V94ya/vj9k2wNJHK5yKVgif9VfOzmL
BbqRtQODMPb0B97fcpdNqnWMayRHsLjdQlrdCK6xUKQFL+F6aDmuVXsxxBr7lALPrpnn5XOUV3S/
gV5lH4d6aQOgvOEbrVNFkDS68SacnPlTW85bT+WVuZhE8lEQh5tAW05iPS6nHcHQHZ2osImuKs1J
YRjr2IGJZMJVtJoxEfGhnBpn0WMe3JWR/jZbkFClOQTBB7NFu/5PLW33u1UkVffGysf6i4bcXnqI
rAmrm3ZQpt917WLm5mWme45NqzHOcD2Uz/c36nXGyDQombKcQFiv+tFaNJudUaEW42j1qB7tXItd
WJZ6SVEe9/MKyPU0HXqusDRIeyPG7YYahbkRw1/fNBQOqP9R2lBptl8R3HW7xX9WWOjeN+lbYGTx
+7bvu42den3TyMzYwcEIKBuFCvnnf+3UBSJvpaCgtFOnUSs/1EOVKXtTSmRU6N6qG4/OzdGogpF2
QZJHsfFyNDjifSowqEMLsa+Mc25rZvFm0TUKYI7d4tR6/0PeGo4ilIZyE+Jd1vqyXtRJsq3wg1i6
2P1uu0mBI2IUfy11xEXuD3XjawGakFoXyFByj65KXp0996o2tw5ZdBP9QixQe6lEvBEn3LhWGISV
M9kYtNxX1wpQYBeMI4MsKpYnhx7Z6gNFPfzYlwlP0VPuTtqGbumtm+VizNWZRtw4Ee6AK7onIDNN
ahEFhp1Ph87QxQcqm+LjMmtuAod3nI7JFKmPyC2NX+6v7o0PefEjVvvGCpvFHF71rm0c4pC6nHdj
HDXvXQAc/75F6WhClAGRz5ZZY0NA8rU5NUV3B5GEzsnAop+VpeaCUqZlqzhwIwgDyUNdSIY8MkFc
rW5F27DysspF6HfIjGMVZcY702oX4+jhk53uvVi3qp3dpQtWmM3YvIg5xYw1jcV4Au8a5htNq1sL
TW2YXcxE6RytdpgaCrOhR802Tlv7N2TM/AcJ/DT4iaGPW4nxrcE4K2ThgGmpkawGG2jhY5eXMlgG
5bsRtfuJ+KF50N2536Cz3hpK0obBO0hptXVX3BRxnAxa4uw0rLu0vaGMKJLXUSPmfVTo3tf72/W1
lnWZrQKJodlInYuMFRDJ5T2Xl9Q7XI+D6grdhGY+jhih1V2MoLKOrP7HeIlnqtA2l7oPw6U4IuxO
BaYAIJl1Q/Tei0z9eP833VoBRIaIJqVzJjWQy5+0WJYiosVyINaY/edcNMOuoqcOa9rSNoa6dRei
y8JSs6WRbVulM663oMtIKXQXJ2PzPcEs61wVS7ElCicXcbXIFP9ll5U8EqzrapFDZ17APQGQiSyp
+oc8hfpb1GlKVVExDB8LDPV7grbKxk1/IzpA+xb0AomaLK2tMgCzNPAjAhe4Q+feLQ5LG9WHiOjS
PBTtsgh/nu18CXS1Ep+6ZsoQTBk7R9v4EbdCLe4MPFwlVVrypC8/J9JbeYWykbcLXa9zz8iMa8u+
cYDy+qDXlA8R2l/xbrIdgUQGABVU/V0tpvU+asOziv/dnznLym9AYFnAHl2ZeGf2jiN8lA6Mdueq
rZX5DiYzJ6XGRzAgIELmwO3GLvn3o4l1GC89+R2l4XWXpEAcXtd68FyVNyd7UAAohmTq8rsl3H35
1zNgySgAtLwExhBVXS5aOxpTOYRdtKdT0D05sT7uWxrwQYovzEbocf1UM5TLpQaX3YEvuNqcSGak
1SyaaG8NfX1M7Wn2Eegrjileo+8BbGxhYa6PN7RcGXJTNAX7vcbhKGRWHsBYZVeF8Ni7Iuv2Fari
T26fbAGerofCA4xWE5Exep+WdHT/O2TEDLbI2g72hmLoBWXjlMefStWzUXXeP+8NhqIgAFdeZlNr
sJo3DW6texM90hJ0S1P1vZ8sYbZrXaM8/OveYCg5EGsIbmONmw8HA8UWb4Z/FNrhIaP4gWy3UAO9
arZixeu9YbN3ZQoMHYmeyOp+THr4jvggKTtdz1DqTDxrDmIlnEEvOW/x1frv/szW9yT3A0IZEkTN
U4QY/CrGmPVuUtFZyYOlKCIkY6OFjCvrHopap+LUTfrXLDGWjQtqPUdJewBqQ/5CbQG41GpQq0bL
j9C0DBQ3x7eqrKwgBQN5cM1Jf4nqfwaj/r/x0LKDQkXXfA3C63tz6guBFFNB5edY2Qa6gcTkuAm3
3ckJBxuZ3HzLtuYqfJOjQgMCJk13UZ6Iy6OgaGqjGh2aq0qndE6QUYXvfYIotpGTjgr+WqXQzqXo
kBRSjaGD/EF+XD9gnGR/bVNzbP6HZQdk7qJIKMkO6zinVXO7mO24CRzFi17I/REkiWY8jeJ2CZpy
2pKdWd8FLICktkBNI3fk1KzSnrQdCiVxzJ5jUiYf6hozEZxrvCfsauLj/W38emX+/d4zFm8dWqaE
cbiXr+Uq4ipyRqNPxkCtVOMBR4/sVPHf7kPCnQARzS7I6lg5dF2iIe0tKNlmWv0RvSDAuwktHr8s
7PlQ2/po+LXjQp2aG0RkdJjH+42fuu58y58KHJICsiyoo9l6uS/61/Jhbw5B1LbZCy7T4m1FY/WT
WcWL4yujGL/VZaQGkWJYH/FY6h7SPuy2FmwdqchfwTq9egjSMllvhlCqoENWHwI0b9P0CIJZ5J9y
Yag4i2OS1u7rdK4/RloLIwacrqYGWpXmn3tj0b6IodKNfY1x2/OIx+GvBDjyeUnM0cESM8tqTILK
4Qug5vCjGWrLp/sLeOPKovJJV5BUhFt/3aYrqZ+BGFyQ1PEm57HHCi7ohnh4VCuqLwnml+dlSbda
TOuwleUiDyOgAj1M4rdeLgUwXON26MI7btLudatoXspKGJvCtTc2B5ewjkAI5UhZgL/cHHiOJCj9
SF+ksjdm+Ctu8a1pdfHstqOJUZ0zNw95XXXIsph1dZAqd0+hFhb/wxqDTpFoeuZMtnf5M7wcnUjL
RdQF7e75aI6q9tgsUbOnLJY8Ecr+1pC6+seoCMgV8RAAzFdkKJXCyzExOKElmTFmXCTZKeuj+We8
hESgSCZGQRaFm9wh+TdeXhqvChOSD4UWr7qW20ky2+5zdekDdLTNfD9kky6tgjIIC6xp9E6DuS2J
6ToGV2VnxejKmpH2XKPc/B1cr/bn/sa+KqfIFaCzBM0fiipbfPXxU/h5IVo6Y+CKKPoxC+4IY+zy
BxJS3I3aXt8XhTq8SVJVes97sR9jOvft/o+4Sh5efwTVcOIBmgzemnXteUPTzoo1Br1mtFpQLVhk
7vS88B5nz07hjjQKP8Rt2xoBZ7Np3tfLPOd+Obvme0dY+uzrnRhCYCJN8y20pzoLEq1SJproWvNt
VkIR+faQNqcUn9bxYWjSOEUxMtLb0/2ZXOuCc8nCjqdUIYW2ibYvN9SAnGdMg2gMsObNccxY2ofc
Rege4q/B2s3axB3bJKcU7d8AeL5mYPyFm6WPszCKwWqc+RXKQCenrfJzHKlVoA5G9XD/V8pvutqD
xLBSzV/eKwhLXP7IqpuyLsoRhkFBpD02URYRoJf4QmE69wGvzendUPTqKcc8LNCHpNk46DeHR0ZE
1rRBYa0TVtRmkwmc+RzY0dBN/pAYzeTPTu+ET7lTKu6ubbRlxiEus0a/MCerkeZtobIBAHrFcK6X
gcIlCpaSNU1R9nIZFstFtV3HJYZnqHLftAXonqdY63vtLV5uVGkFivPvIKJirKNEkfJs6SOM/S7O
vbNXdEX6ANjAQGuhHPvZT013WIJMW1yeqbmeYn/Q0Ib0PaXwmt0kezMnI7RGB5/uyKhPphIrPwoD
fgRN5ZqYdCrMHLO6sAQlo41K8lDnKa3DDJWjQJ/6QYOCb0WPYsx65EbiBsfvRNTiQV+cNjwU4+x2
O8cTyanJigSJ40gNPb9Mo6U9D53d/nC7qXppwsH8IOwoTT+PwMBOZDN02OyZwBgKgVkdZ1hdT85g
F0DlEUbbqN5eh2dw03H0JdmFzQfd/3LJh7lDB3YwOej2HD8VJuWmrGzZ5Hq5RUK7qnlxqRALg1sA
5kJpYs2+HyXKbqAKDOpEr2k/yXI4+TyuR70fJqbeIFphRPmzplDoo5qc9Rn24NPi/NLaplZPptZ1
+he1UNTP94/fdSoCWZ1GHKARqf+81mLG2quv21bvAlh9yjcrgriOrWf9cxzaL0CitxTlbsSpSHK5
JqmkSvvoCnA41KHad4UUahWGUpc+bkl54Uc2QIVdCcawh3aulsY57Loq33s8B81+yMtMO0xjO+QB
1k3lAJN+wEWuBGCj+NViNJ+4T9vh3RBO4bsBu8R/hbdL1X6Nqi8HE7I0l9XlVnG8eLQxNk/R6g4R
XU+6fqDBMI6PVRuF9v7+J7nel4SjGGlxdxOjEoBcDtbytIhZB/KlabVzTqfS3jsqOvECMs3GUNe3
H08cMbC8/si516CWAgk7RHqLJVjUYgx0typ/KHB7DmZmi8rvnLx8GIkyD7zbAtJd0W5B269jWdqx
UkVFcpQkeulyrk7o6ZhMeEtgEVj/worF+QT1RdH9JqqcQMHUbsAz0SqdjVfn9XBf3LfUGFAM1kjE
XzWVVm9jVBraENYJed+EK/O5F6r63LRLmtJandTqEDVtlRzpInDtx1CLdR+sevLJ0uiMH9VsdP/g
kRC9q1LiuIOV4q3A+46dmZ/0VT35WRODoR+cecbnMZSXOPPsEHueiA9A93aVPy+5Fe760sTW0Q57
65epdO7XspkFAgSovOCVlqvTh2aKESdz7b4CFspv+2M3rTP4Uzj0g4+8L1JpbetEG9fC1XdheVgZ
qmXwc5C7XG14DMQosot4CaR2berjb1mdmq7VyiCF1u343aiAUhiUTVN7WfpYfxc6TGCw4V9SmVlt
iLmwUJopTTWY9DEqzlOoN7wkWL0qe/SfBaJ6+Gf7WNaipYzAkPL1H88e84YBhbEY7HWwTfJs/tXx
TYUyaVHakuxlGW+ca004aSfaYXGRa70/1NXZAwYE5pE+MaUgkKirFx8zdSx9ioYlbov8AAFrfIka
jBx8YU9wqJvRfppNsoHZw3nVi0JxvD/+K7h2tdRgTjzUMGQ2SVnvcq5xrJJIiUoLoCHjiN5oY4my
tJfVT4C7ChjteB8Ue8UNrYcsxlmZTk2BynDhJGiscsFbKB7nCHKdhlDg+azOy7xHnVpPgmgyw8G3
m8z8qPDz3f0cLUm3150kPOSOVqr7Ti31OXDLUa/oP5fV22Xi4fOn1rLfJ5AGxA76lcC4pMm3tGKv
4L90uBA7kkVuufxXlB5r1CqjDy0QoG4/VmdV0bTfk+FEzXMfCerrU9Nr/a7WY0hpkEIX/U0nYIjv
6GZNVdDUs3PM28YU0gN5eUBvrQl3DVXfYqNcdeMMSuc3mGmICbvgnS6/T1/FRTgbUuW6jehcGHGz
YOjVuu70BgVhezyKocc50tWXcAvidx2vsEbohQHJJWShIbbanCNCQVyPnR5AuFEWVEJj9/MwdPN/
LA3XUYqM5VfXRGG6pq3/3FiZVmH5GolvJq69iBbi5nB/t17nhvwiJBrB4UMVYreuLgbXEGXiquxW
+jrxh7IY5tPCFa3vnSLxHsjVynPHK71v8k75UKJp+6FOVHvjeri1d8AoS6itrOvRV7v8JhBbx7lJ
BzWAVdhg0DWUeHk6XpfhodBgX7ynjB7+qhxBHd600uVhKBorfYg6Ot2+2ldt6Sth1L3jXmsdH7VL
E+oFDrPv7q/WVVSHViCgLlTRcOSU8PrVz+zt2M1LB10pwOvPJTayCDMm2oce3YPPWVZlP/95PBMd
H0IJoiMCO3nX/X1t4l+GJxlu6G5thsVOmG34mChIIjtiiGbfKagqbZyO64dCo3BOBZGPQatxfX2O
pRVHYkrNgNMa7trWi1NfzdOm8Y0Zh9EkmVHST8LlgBI0ZNL7872xG3mdwIlTS8a9+4pC0FC9H+LS
NYMhoqDbCE9HbF2tGg1R5ihGRzefiwfV1RqyJ7M6J3GvRo8mlm8bG/LGhyZpltDB127aupMAO6my
3Ngyg6pHB7Ezu/BHSw6dEV1kqF1MMT5TGyfxKjzlsZBFhVfCMFil1RM5LN5omLWwggmZ+DO1vL7Y
l1mjPDZ2DBzt/kLfmB81TrAWEk5Ps2S9sUo0alHzZDC3pzDdloo/ZGh9znH+G1uVaoOavR4OSghh
hwvamA0Fb19uur/2seeISevjWhwgqSsfvFELz1BU5hbeYWidI7yhtrbx+pJ/HRGBXvw9ZbzhrEYs
SsFVbsGy5P2wnxzX7g5xV5fv1SFRwbTrJe28ftOD7fWe+vvtl8NCaJWyMkipgv+6nOiASLkD284N
6njSn4lkveqQTfX0VeuxkvIrrzN+m2qoJHAzS4ozKVYQZwjTVoeAcIgsjCCvfof+QCzg67WGijVE
mZ4KWnfvW/4H0vjCAJwzA8r/UEdG8dHGZQMdKzXtfyOxUYyHsBTSf72I2h9drPZf8qmbIFdZi+0Q
cdu92AmlVbPd3MWYq5aE4M+LW9Z/ljxzoEWhwXsYcWpRz20y9We9qB2VulocfY9QD4Dh51bD7Ktt
6VQ7bx4p0pdKQwzjtiLxXaVaBmxVLMfk39vhh8Acs5G2E2LYy7CHvwoLyT/skh4xkIUAexeXGFjM
ZQcRPTK78k8aNXi/JNzmtd+E85Tg7pYw8aZRQnOP24/yDv3wNArC2UmeZmsAdD2ivHvyVL51gNyb
l2MkYSS/SBLg1RRstNCfPLv5HBKClkGIgi3+d9as9b4zoqrpj72RvlHUGJvU0hijfq9koNf9uM3x
5Gq1Ruj+3Crt8ryEAr3YHmIpmYIJoc8XlCqfGv7sfZiDA/E9fVDEbioKcokoj1HTJeUw3oOU7ezD
UFbDH7t1iQqnxGy/ljgY/OmGEu4zWa+LK1Qnyq963syFb4xz/YglOdISOL6Mrm8nWvQfN6dW7JPJ
rvRd30/ejE0jHFJ/zs2l2tckzf0uwY7jiwMyUDwkhZo8hLozFrtZwwvKJ+Sp8GFrVBJ8bpUZO6Cy
7NDuXlIJFgiz6ExrRBiMRs/Qz1NPsV54mQ0sUwaaM34WT4gHeAKtMT/R+w7Nyl6zEcDylMZBcmEA
T1lhgPN7UUO42+O8CBOrgDh70+N9+Kn/P87OY0dyHAnDTyRA3lwlpSnf3sxFmHby3uvp92PtpVMp
pFCDwWIGKCyYpMhgMOI3QOn+JEFg/LKxWsk87EgpuZlpPAkC3hA9UsVN/0mMlJOr5CPcnj6NYtNV
88r8Wc5GLB+Qd7Ee69JJfrBwTo3zaExcflt45Bgj8SGaMqKPRU/z8hgvOiWR2TDj4yShqRaHDo7b
bYlq3yzNj206DzsIOFF6WIUNmi+8CwXklv7VKmwYc1miEC9HxwDLuoRWgTE8Vgh+7yAbNoIiTRAo
WyABRH1gFfVtKtOLmXXhUaNnqqCmngYvApWAlJQ1dKchSZNPjWLudaw3or/NewAeJnGWi22VcMMD
lSgUx9GxG8LiIIeLckYNUHvmCdo+q0EE6Of257vyxeL72ZhCCtwNVSV97aBhafVchLoW4EilWu2P
fpm67zz3q+bgxFLiPNh1GJ1zrZBDF4Jk+a0bAhzcZaUBGN7VQZB9sVoTD6KcSvFzWjhqdzZKp669
IUAdylfDVqo84CjKZ8XJ1c5raV78jGnvlseimlKKEDQ8baDolaG5QSzx1J+LVHuQglweXIDz8wvF
KL1xnUDViqM9G/JjlFaDTRE800F9YrYq+bWcF8LQkh2R58FQYjuE0D5nXUYQVksy7XMvqbwVoqzr
v5pQmwO3rCVL8mlcVHQn5KHr6DmEqXrIplCvvWSuqo+9AfX8hBghHgyxE6Fko8yV8gPoeRO5UybA
88mcWLgCBVrc+rJeKyNpX4HEKTTy8KFJTQUOTBuZhYsEaPEcKOE0+HJBJ8sri3xJDtRZx/nE6XR+
NQ5lWHcxKLl6S+ikP2c5K56yypF3Bdaud7eQB6W7iAEkWfr6EFm1MQUKPK3jokWq4c3FmHyCTCN5
eWgM1SEzMtVr+kA69lGp3LVLL3lOn6KylZW2kfCsHuWFBYy73wD8ZkzBq/EbAMb4Lu/i+aMW6NaD
YzczD3C5jP1pXmzXadB1KMKw8BpTn56zEK19P2+CP5NU7iGgrtpOAknKviYcoahAhr6qX/aiq5qM
Tn5UezAVrjKbLdTZaKCcE8N9cOiMBVQ4aAdVf+QpnCLy9Dn/iaFzaPl6O+bvYIKEKO9WpX2uKmE6
Gdn2YrrzUKjS3hG8imhgI6nRiWqTiDSrCGqkbR5rQVUdQSUoqMDgvhlj9vhvn8Vfh0j/xiTlTzun
/jrOkFqqovBoUQinAnQZtUtbIt+pmuoom5SwXK0MyvOU1jISRUlL8RDdYbPwVGph+UGXkBjk7sjh
GxZq1xpeO6s10rGhlX1Cy65QBR3YDF7MejDR15pI2TjeCU5/VmZ/jnH/zH1zUuqKIowJrMHGZO5d
jPlr96TNzkJvdSobv4XluXzoS6RNXtRIm3HwhmnoTVGMhXYuTT2o+iD9Ett6+DvsQ+OrgelW7Mfg
z+b7VM2qfxd65L0fofwPNNLuaDbJQ5Qpvp2ExXMsTd2PfBlCNjUu77ErJ0qH94OuZ6eCJf5gZnyj
owPXob2jHmZ95QEyDvcGEPDR68GEfO/HgbK+lYzxk6PjV0iKkBd/kK+UaW5xSSL7GCLcDGSxpJmB
kzek+QIBEWlcosQvrayHZlQLiUwyi+FbNSnT6Eda2jd3SmP2EVa3yH/QfnGyz90CeeA0Yg8H4Ush
Fvo7O+Bq0+F9DM7SBEPORbO+tiNNj81lsLOjbg7Waew03eXH+lVt0M6wmvyhs6I9h4ZXWMjl3c2u
o7EAOY+2F23Gy13X5Itmd4OTHLVEjSI/DVWNV4ast25g1liODVNtuUs+ZGdj5gi7ymQan0vM5IoT
gs4TKi3YZ/7TIfxfIdrYqPnzJD4B0C1SfV5lQ2k84bGeNh73AfmONs94Y6hpno9HwuhASi0HRfni
DGH35ETpPPoZTSDHBUIlUd0NJet312TSuxwy8S9oFNWe9c3GubNIXbjiwURDfVmtwIRDulXoc3o0
prK4n9G9c5OQknaBHsKJSmO481IW53i14lSrAJDA5sHDYA1nQL+4GYaqTo8qGh/KU05K3D45Wbac
bm+n9YucgEu2Qs2cwahJrUV1DSUcl4Kr4TgkivOUWE15zOSmfZkbdd7ZuRtD0aFGjh6gC7Xjtawl
hnDUC40pO7YwVE8Gml0HvTXtdxSF9jxQXom9q+XjiIiqEk0ImuKrLBApVcze7Tg+dnlj5EeJ5/jg
4m8WnUNwAM7zOEz2b6QTg7se77FfU8+F3fcdRpZ20ps87DKUzqFuGrOMyKGZnJ3KrLPnIAG66stG
p71z0qwnV+qBx/lsnCa677q6sf1GUvCYMgfjz6A66HTbSh9MPjWm/ktt6MI/Pl9o+Mz0qDtPNtrm
81y2mol7MoXZx6A1Y2tnK11vXVCxr3JpMCfQExR//6swUUslpnVVxyrI0lRAvHF652NgSdKDlDU8
yiV7GI2db/1aBLj8AAI/oip4AyMJQvv6ctA4zxS5HcfimEip47htZ6inNmmNh7yXYPujMHDOYyzI
ytDsf+tSiJ1UY8eN52iFcXYyBYFYKy2fmmJRe9cYTN5/Tp5hL6jIfeGqiFmcbx+E68yKiApRD5An
GAqS+MsfTNwimQKWJ2Bh8nFRcmBLLfhHo1MhPsjwaLJJb3Y+zfWRgKCDagtFI/HPOoMIKjvNuWKa
4zhboKGz1DA+YwIGTKyiBnh7guJ9dflFsCrHzhcGlk0QV1dfRMeN2xjKtjwuS+UcWpyMnTI75nZi
HIY5d57LUEbJKNDk77fHvZoj3WFmhkSQgVoXrYHLhYUGWafVNNbHZrY/U3NIaDvoqX6cB63+cHuo
q53OUPSBhUw7FT/i5uVQEiy9hCZcdVyiOf2t5a1+osCU/wAQQMXGCpedJ+1VKReoF4onNMHgmlHL
XReSdUI0chVldezmEsBnkLeGb6UTFMW2Hk+5oWDXEkUdf+cCuacnWhxzfA93ZKW3fgbMSGRw/q9r
twYi5dlQ9VYeNUdcQaWfiQLnAyCGeYAZjDmWLI/6g46nEyJws42dnAxECnmgaufMX6++oJqgIQJz
iDfKGjI2042SF2Ppj3KmzE994yw+i2ffoR0+yvwKCSTg7e99taXZzrzdHRUgMpFmrbCkwMHOgzhu
j4jBLudMpdiJDW1yysNpeTJwaPCLvlg8+ofZTpXhelOjN0OnF/gPOTiQ5MudNvSa3ixV1x5jE9M2
t2Ps+9IguSUhSvaIUVehiWnSsGBvA18Vpd7LwTiz0lwvZnu0W037F+CBcm5b5OhrHZ6NA7ntbhrm
t3II4dYQmShiIpeCVsIatNsM0FBjHZEOmweUj49UdEBqTz1nVdq9NQoylOBo0sih5Ah493J+Rbrw
5lad9qjJken2/fCvGvfDV721wjf2tpgUWxMiMQpOJHOv+M2/rkKtbrK8GlWSykiy7udx6t4nvfwj
SiIkL5Az2LPHud6gAJbELUjEpZ9mrgKS0U+S1c2d8EYcs59WkEZCPdg2XdugOe2qU641EH2azJdm
w/54+3Rcn0eNFpOBzgoHkn9EivnXZKOkdTpQiKSsSmafIo49YUl1Hi05Dx4xG/8Pw3Hq4S85Ag12
JQSrg34clDyDuLfoT/rS4gRU01gzQiv9Pg71nmDI9amgasdnfBX0EWSRy+mJDG+IKpPptbBvzN6c
7uWiD/y67ytXgX/3UEzaHr5qa1AeQgLdIhhN61wqJ/2YgCJyb/azeZwLxz6N6jAdHDoSx1Yvs0ez
GvZc666DjVD5RngQCSFhlSt22V8fsoI+ZVd6m4EVUhEsqCCABmwr36GdshPDt+bnCPFy3gWiviT+
/tdQYWOpI6/l7DhOyvBYpLzCgiw3n/Iot38UCNMDqRydnTB+hRgAywdGgdcsLWDa9GskF9gga5EW
Izua4Vi+D5PCnE6YrVD3Xiz1zli0ye9wNaWVoU/ZU5wlvVvljvHDxszPW+xE/vf2ybk+tuDaKLHg
Ewjd+ErxEXhXWPQjW9nB9eMdvquS32u8BAC6F4fcbqOD1WqS75SNfbg98nr9ea+CHiJzJge1eeev
7pUQ7aa5aceAp0cZfHAcHiXAZ7P5x1TmL3PY5jsB8arg9jqgJWrI1Mx4nK3uFplKLnkZqvVLCvbU
7YCuZAArpyV/SAu5E0KXEX6SWKI1Tu92nSF/tykuxW4uJ+rvxCqTJ6dtjBpMLyikZ/TxRvVEfgcE
yV3KGpzP7QW6ynXED+ajcGPwOmadVoX2AFGEvtPoxk1BaX40AU58TNEidese8DU/b/BDxyrPZqLd
q9SCn8KYQszt3yCi9t+Z9OtP4IXABYIas7yWR49mY9RRSqLoOpqA8EthgxLV6jFp8hJJp0q9s6og
OdBlSIiz2HTdHv4KSPI6vi0Kpdws9F9Xh9SKnGLE04CGZAr12HXwffISWoC/VE2ivU0tqnVzzPu+
R7PSfIj0JT4SWoZf9E8brFS0/mRQEj+W2TAEh8QBNHz7B25tYloENpkxGihXspyv8lKJbEGZrR37
oKdBCipZiYBlRf0J7+LZV9q82Rl0fWbFoiByrHO38+SnxnAZubIYrHNLZ81HMcT4GlRlCcu6GXy1
sjp/RuXqro/j2UukIdpJv9fh+XVkNOwox/HMuWKe1NhMNladURZTFOxyE9XynTyw7zWj2BMC2lhZ
UFVC9Jx8Quy+y0lKkRoXs87KYp+J4oA1pgt1Z0nTPUWZAh/eT+ojKbmn9Lp16BgWxQHAbxb/Xu04
iGkx/4MEHarWbH+Pq7LzUd/sfbmf5eSQqVn4B5N2JziOOrcv2aLhuNFU7F1PG0st0m34HkJcB9zx
5fwXuDw4EeJlOIP/Dj3DHrCC4d3an1Jl2JPvXudPfFfEZckw0AwEer/mSJetpQR9n4e+k/UWICi1
jD6EoVzO7pJNwb3eGsa32wdna3oirnGwhfPCGlI9lKpclw3Rv3ZGNJ6lrPyWy5hNYIPcff0PQwkg
B6U4Qdtf5RRN0/Whg6KzJ+mIsWS6lZ+TNgZ7MFEC+Q9DoWkprnZy4HXxOGjHigtdC7xwShwqPjpv
0jwPi8iVEnOPAr61hGS80HRNrnBSmcsdgnlql0OHCTxdB+LoF84oNyeKycDCczvvhp1YvDUctyc4
R/BrKnvlcrhUq/lioxR4KtjVp8gcU6/M6Kyg9qCFO+u4dVcDOudbUfqnAr2+d2IVx/e+jUkO9KFq
HgIjbj/qcZp81Sql+LMEad26qDLpz7EcW/IRkYzk3aQXBpjLcZl+9jRvA+JhONEmghsPPMbU0pee
9tqv2198Q3BQVGBo5NGZ5g7QV+cUVOscYXItjk5e4Zeb2Xh+SkHVHZLa0j8A5+8VN1yi6qWq5Wj2
Z96aB6mnRhsHbf9sxLzfkSnGfUDqa23c+Wgb97cQkREaH9gNoCFx+dHCllyumA0UCUJLOrROaj2S
7jtuI4/agdqS7mvlBJ+tHlrDzdpxT19lI7DwHCO95JyzPuuqXxjno6Mn9JfgRPTHppeGc91yNQbT
9IwP0p7w0uZwwv7ZpDzEjFfBuzFmdMgcgiaUrHvVyAoPEiRpUpuNJ2WSDzvfXqzeKjsCa8dAQBOo
NK4v4nyR1XaUgXwnXRcfG/SgIBub0R2EY9WrtbQqaOsa/adlyKqvoeUUd1E7mHfNsFg7RRpx+Fa/
hCogBU/k3sCqXRmFtOrQU1yXPG1Ql3tB8KH6prfn2xPe2E1gSAnXJM8cz7UDLvmP5ISBGvk9ePVz
ukThO4kW9j06MZWXg0M4dvxod+4W5QjU4q1NaG4pSgxkPeKWQu51tZkLTeptbUZFGrS3cszBH0Ch
U2wX8WfdN2pDptYQ7XF/NsIetmRgDkVIZ+DVoJ0yCbt4RFhqJbAOuB2kPsBg6xCM+1FPxIr1VwQX
JeDIJqdlLXrUELodTmLkK0uzxB46xuYXvR6n+0aXo4PqpNOjPsWLSwkWAP6Y4tPThfGem/DGjCGu
04/D7gV89lpPLG6dulQnM/TjZVROXUlSiQRQ9qMnWduL8yJVXc1YF57NlFIpUVHw4+9/PcJjIG8W
CrURVbesvKvQRf3UmFJ3KuI0Ow95W3/L0s4R92kBFROnyDu9qbA+yozg377Ge3Pq8E/aefRsRBEY
tkK3V/wkcLWXP6qB16FrCYLAkhP/0VqUkrUwsg9mPiSn0mmnnXR+a70pPQLPphKBzdGqcrbUOpL+
lQoGZSqQMh2BWRCfRdIXIfX5H+ZGsZM2K/wOuHOrwVAHa+mM9QxWtjKv18l5dLLEvisLQwFPo3V7
Ii5bFyQSPzBHDTQbiU2r9Msa1Sxe8Iv2l0pWT0OnWScLr0YkN4ITOKsX3B0wU3WUBmimPiO7Iqsv
bTMofhsP9X2iad1hCKvgcDuUbS067xhwJehzkoWuru0Exshsp1rsl3JpH8dc+tDr2JC2fRDufF4x
v/UWpw5LfgaCBlmZ1WsNbSx5sQwCCJIrL2bU5T86GE2uZpXdo1Mo5nvDwlLWsaTs3ZunSHFL6HeI
5BBSyOU2DiRTD4KgCH2pUOrDNC0kpG2Mtas2/IfcEGkQKLuUcsgQ1+8HJLSdvqvq0C+HYjkZMFEf
zAgXrrQt9hxqN246ypHoMNBig/e21qCbA7qMuZiVHSrBkxaF2lNZLtHp7WuHwAKyqZRfICSvtgfA
9yirjTn0i3gIwd41vVMfkhGubRvLe1p3G/GGI8nnZwWp1a+TXTR9ZnWMyVrQXzMenXzgNpsL2Ohx
jcqCH0h69/329LZGJF8Q1BwKcMBHL7dGWky5WmiE+Lkug5Pd0a6yF3uBYKyFD4hg73kYbY3HQw/z
ZvHF4GldjteE8jLUlhH6bV1TTLSMwdMKdfGiJbI/p629p/OzcboheoCmoDYPTVJXL8db8IkP2lIP
fXMkxU0DSjDmDEEXaOOeQ83mUEAUYQlAkof4fDlUUQPYHnQBS6yrxY+DsvGsPDbeB9xMO8n8xlBs
klcCETELg8rLoaylw0Cs0DIqtOrihkEvneWQxnYERunthR7qSwwm4DKgmFdD1XHsWMWiZ/481u2L
pubmPRSe8TFZpD2L1K1ZiZuPtI7IQWf5clZ5jWSOGcWpr0YVLrhpF1WeXjdF7abDMO0sofjdq2As
jIQEF4iCBznk5WDa0NuLhb6jnxpy/QWJ5vqhBVx1uH28topINkLWHDDh331lKwcwsxfSr6nf4ld4
IoP8FBmBfB4XG6QfHqmuhVyGJ8Vzj5tnUp2jxnorSptkGWEW7nhSCkLKGhxe800rJxlZVtOqgDzZ
v/ogzj/V/dTdlVMS7GyYrWselU5Y0IKWTAdudc1NSOplmlKj1qDgJo0Nc1E/ZMjd3vdmMPpT4ORP
HZXFs9QV1qHX4/oFMG/xsYXN9BgWuh57ZV5r/+oGHJTbX2Pjm1PNA8kGf5eC3voeVNBmbbS8TPwl
HmSU9iVck6J0z6Fp45oXbXkR3mChXgm0BDOpVA8og08+IyeSSjL4f5WnCTShJTVP02iZD1I/jui5
x5W5k9ZtHCKKaEQFHkjUhddJBkZHM7q/aeZn2Zz8LiwpfAzH2ryP7WKnmrY1T4AngAMpJ9C1WcU7
tbeGgo+NrHDRmPe8TtI7sgL5QPVeO4x0JB8Do0tOpAP6+fZ33LhEuInp3wgSgNBZvDy7fYu0jpEw
Rzr48Z/OMNrDOGsDzCqUAs89ehY7i7o1VWrPlHaYAdhY8fe/HiddtJj1MuLbkfbyAPUcmlGbxLqL
E1l0TJPafh8MS+Wqeli+/w9TBfFK5xX5QyBMlyPz5IkxfmeRdTTV3LScx8+tPf8zy9N0sgtnDza3
tXsoHlAD5oUt3HEuhyP9wHY5mXC9HYzi29QYoadMCui/qFP/vH1mgqNI0iFyHXt1sVRFMzvFImc+
ehom1mmF8m/RZfm7QUEMVDMz55/b410ffipsFGlAnlHQ5ya7nBpkcBRPUglwd7ykHtih8rkdFn1H
VP16AS9HWeUbYHfTosww2W3UTPk8FAUVNqWAvzzSMrg9oetTQIgh8eVm4UNd4ToUqZnbKFuEGUJk
fTRV+R84TebZwYvlISuGPRcKcSFeXpgMJyAdvOHgGa0LiPpoKHUqh4VvCyhAyVO1dVPVrJ7laWk8
HQY78MWRF5w1AXjnXkPlaOcYbs7YoUIAIgAZiNfL9q9jWAWAmmQc733IZjaieoVefTKmtr8P8KY9
ZRivSztPtq3PKbygRe8FuZd1ujoUehTA/il8mb7aIa1i5bTYkUMrSt9z+N0eChE1Ijef1BKT/2ty
rV41VHnqwsdTvaPrTLPiSWUNexfRGWdHPmvrMIByEs8aEIM8oS4HAxPd2aEzFv6oL9EH+kGFC7Ek
3ksFxBWw3jMIJZHQEb1o4K1OQ9o4Mpb0beHHdatToTIHNzMHk0b1ovqJNjnHeVazQ6V288mOAoRr
AzX4ffuYXMdubgH6eCBXKFeSAV1OVbbSyC5tFbW+cnBgX/KmKpA2voOKm3iBPs13bPrZl+d82CnF
bm1XoUpEgsXrA5zg5ciwZRcrqIgFXWrPz0Yy/8kMdciR/0pMD5DHeLg9U3EXrFcbe1/aTQKABfDw
crwkw3kjlBlPtpZfo7LoPSKlY/E4RZ3l9QU9yj7qoh0G+NbyCjnlVzgvgnCrQUs8t+usiwvf0ekI
tQHpFEa/+IjnRgqQQ0lPaezEXxSpD99eBbYA1xrg3aFYiqLs5XyLGLE9NYDDIlV95GlS0T7PEein
bkajNiuM0jPNZN55MF+p9DriMqbnTk+ELUVV9HJUqbArc3CM0qdEO6Ve4UiZ7sWZqf1DiAi7Q9jB
9byToCt3bmMFUw5qZGggyQ2T9qNqR/XtYt38IEARYKnJT+g+XP6ggiSwT2Sl9BejUdw6tZZ726EZ
CH8x+HN7h21O3oF3CapPaBqsjUmMKmwNvU1KmCjm6FdJnlZuBGu6cq264UI14uGxHKPlK5JBZGG8
HIf3sxH2p1pPnJ3YvPG2AjwlAEu8TYnQ6yZE3ky4qGk5Gn5tZZ3wP80Q/au+grornycliM82tDky
bzu/MzDX9oMubI87C7IR4UBx8TNe+SQg1i4XnziWS0HKSzwkLZOf6sgYn3R7dgzOmtX/7uJAfmeQ
IDaPkhlHXyAAL9aJ7LWMdu7GjeuZ9i+apGJBcN5Z7YIpkWaYpGHqL0pb3fejap9TiNb3RYl8tKQF
2n3ZDWisaPg1TLhi7oQBEcsuYw8K+EKVwbS5mqm3XK7DHOsw5gY4p8uct6h/hpTmNSlyh15q/Ntr
fh3mXi2M6IuAUoN3vEqJMfKukPiSuYTN1PFGU6m+DFU6oyAw5XdSlxlf9clEB+H2qBu7jYILzsvI
2fCc5j8vZ9iVjTJZtES8QunUc4uTlJ/qbfGEVdjoQ+sg5Cym+hHM+nke7fJBmdp85zdcfWMW1hRN
L240QBprIKaUof/cabB2ZyUG+JXGmA9gP1tm7igPkuUq9mJ8iMo57uD9NVNxoEC6p8J1tfr8BprI
NBZ5HvDQXH3oURIy9FOJrGtghPcIs5UnS6+RsEok6/3YZ9DT5l0ax9VN+jooXVMd7DzljNWzpFVa
FGKrCultqazw2I76c1ChE97O+VcpDIbTzrcWk7jYzWI84euO0j1Ih3WrDy/QQTPR1fWkLHe+lJlZ
3TdO1N5XC5JdmtEvZ6Qwx3sucutd0yfBexgYxrnvnP6xnGTtnzrsZmPn419dtKLgB/SNBrrIJ9ag
xXTs0lKTG8FqluxjgdQJnNai8/Qmm1zDQWg3tUr8vQYIILeX4+psi5HRm32tm5BEr3a+Ad/A6enf
e13mhIe6qRsf7dTEg76zhzLcnKSooJIwkXOvX/Y5/VukkILBs8xGeo7p2bslWuJnNILaExTu4NAI
Mq9ML3YnV90cmSHFO5vse2147phLITkVk7SNAVWeZqqVpwI01w+hLHkqFbt5D3weoecll7WdbHxr
gcW3fdVRYNKrSyQoYOL2eTJ6w6Kk1amMNe1nSN01Pbajk+1cWRsHWNwPMgkTIIErPx08fKeinTDs
wfMlPy1DBFIyhtHzcRzb8VRqef3emnvQ+bc30eawpAyW4HBTYVin4VKqOc2UIkVq5csp0EbzrBYT
LJJkiQ9OO0eelMfNzs7d+KgqxU/RWIarjjb5ZczG4QOSh9kNXps2CTyvpvehs6KLhAeYT64S/NKs
MbzrlmTYWeWNTwqRH7kCSg68Hddhkv61MmBUM3hqIRd3s9KlL7Y2Zr+VSlF3du5GcKTMynWISZJo
4Yif8tfDEdV9rSMJHTwyMyQvBxIPv22q9jGDsPOEYFLz+e2fEvEN6rGknQJ5ejmgqoa4r7f1ACA/
0g9hMmd3meZg3CwXKBc3ge71U1zs0M62FvQVikBligCxDsmEY1vBKGbwkjKajsGgNvdj1YYP2ItG
/+Hb0SrFDApSAM2VVaVIZjlNY+CENHWPi2nSyE/22ORebPfB99tL+bpWq5uGmhRPZAqo9DLXMtZd
a6Tc3OHgSYnSv/RSmkz+yJVieDgoIlYYa5QAjrOu9KZbS07w3QmH9EOmO8EIFzvpn5WxTmG+BRrU
5TqYsneapEqGV4xyZN0js2c5iB4F+jdnsfInnNrDf2q4fRMiJzQA3Jnq7JuRXpRJyUE5caiDc0+t
ohmCr5UcDQ6RtE/0x17r2lNXR+F7WOOzwG3vtdWvaLd0p3gGUpQCes1JX8MfTWUOF60m42yAOthu
G6IG8JtaVma4CfqD4f3SjSjrsZJCXjDP8/dJPWeIGXTqhNqSFcTv7CFAxNtQCzykqYx289cpmyZM
kw2cKtylX4aP2aCMO0nzxskF5CH8+ji/ROLVStEmzcwokCaPdxQGp4YTh7+a3qi7F/z0+siNhgRh
rts7TsTZ1YYT+5rSOU84Unbxm/6KFkpvo5TaKmhOVnP1PnScH51aqjvbemsQ4RTChwESRwnkcpC8
XWKla1Uyhijr3aiAUtxURXq4PZWNK4ViJOAzoAYgjtYosKWq7FjuJFJRZVjOfNLhTl9QFB7lcD4v
eel4aeTsScFtxCGNvgpVOkEY4jVwObVERwU9X0jDUE4s/gzzEi3HQLI02gA5ZZa3zxCEG+Qg9gnJ
76q4Ig9Lq6G4MHpVFWc1wDq9et8pkfS10UBSJjIkarsJzZ2ew8atSZkXqDkNX1SF11CsBFe3EUku
1ExKueu8sDDj98ms9ocBfpAKvNVIH2U9jZ8yVI13vunW8gpZPygUpCe0AS+XFyhdrBQOwUM06w59
M8vhiVZEuwjfOWncuVS29ikblKnyOa/5E4XsTACKosmzisL8zjdXVZRWzL1C4NakkBKBVwV9lmO3
Og6L49SNQb/cq4Zyhu9VtQ/DhGMtzs7Wngno1lhIjtEsAkBGqV583L/O98TtDDUA5DEKDLkPF5p0
p1Xk5jFB8X0nvdoci+IwFxe5DqpPl2MVcLMBHSJu2ChSfEJgm5cpDdj7WVaSnZOw8aV4jRG0aaoK
YOTq2PXjMsLE5SRo8uKc2koPoGo11c5+2AjI1PVgy8KyFJg48Sv+WjxNLzqESOnMKnVEg2GsFIum
Hor7qDFEZX0/YwCzk/tfl9RQNAOsS4aKjiYl6tUiUjmpuZKQbZfnKkYcL5Lk33Ca9Kd4DOc/XRKA
f1CStgIF4aCY7uPWmp/kWmpVIe/Z7UmsbXxT8fiF/yEiK4nl5RJEeQgSquAt0lFFcZNpRqcdsVoY
n1a0M/WNoQTFm4mjq0n9bvVNk3FSE8ocg2CZmCej7czPPXpScNnSbGeojZBmCIl0Go4cdtAQl7My
k2bsGyy0PLRuq7M6KEKnyBifJUudXowllc92nZVejOzXu9shfGuSXLjgpJGHFo4klyPHHesYaEzS
MOboGbsipD+XeKwyxHe1+a3dR0FcZyFFnYQA8Eqm+Gv/9lYca/2MDlVhtennNEnQDsMU7BEQbXJ3
e14bR4XzyISEuTEIslWg1mvUyORBRecqlcbnuVXUoyGwnS1b3NeacQ84tnHZMx7SE0Q2QujaojR1
1NapFKPnYsBLIqRC5kpD/dlUIu1sZc50V6DOfrw9R3H0VrkScY1vJ1QBMPNaXb+mhCgQSu69Nxt6
mrshvbvW1XE1eg5xkEYrRRvyrxn/X9MNq7r8pNppWR1u/4aN/UO1DUgHRwXa5Vr8rncCBXId6xwa
af4z0qX0wyw785Npd/Fe5r61xgItB6lP0E3XL0mzQRo51CMedvas3vXaZBwWLcQ/ykL9DgISjxJQ
JTuRfWuR/x50tZE6JVGW0OQFVJnF4KWLNd9lS4iRZZRabuAk8QN2k79yXr9eQQv/7VcYDUr6oHSU
cfW6esumqBFFYnSs5HW/HNFRwdZVcvF/3OsVbH1JOBlgong2C0bfZSRAAF+4lLC6UzTMZ6Xg4ZXB
EfG7xFR2Nu6VawxPIrDMvL4EQAbZ/lXUKdWwaLoJxzXMgNrD0lTJwyKpyUODWcM/paW1g+skdf2h
7lXPSPpzX+Vm7eZ6E8MwyIyTyN5JoRfzV4tmf8Kjuzf+RU1hr6ItPu76hMGPE3wgwbNca0XY06Ka
AK0HBPML6Zc1RXDvi1SuP7QV9Gw8rpWPbz5OcBkIWXwIlmadR4DqLroUfVsPtliMKHPWPuXUlI9W
Ey5f/8NQMI8EZIiWjLPa2NpIva8Z5N5Lk0b6oBUp+KR0zolb9aDtvCQ37jcuF3D1rKJQAFslEbQL
6rwwABHWdiEfJY1GYMs5/9QXiXRE5q86V6Ad3Wbq4p34tJGYMTJpGU9K4I1rWI06txS8DfQOM1Tp
zkFamMhZRcpOkLjuvgBWoKggYBg0YEk2Lw8PBoajtOhsaClX83uzSd9ZFkZtox1KBz2Ugg8jSn3u
JMNGCiu9cCWrcHZuvI3zS18LKyrsfyi0rdv5zqzpLQvBbSBzavXQ1vH64I0Lnu+tqnEcX6qG1E5Q
y4divfZuaEPZqI3EZpc6s32O2iz1tSVVjkSVN4MGxFC0z+H4kH/CD7xcWFsOs2ihKeg5lRUc4oF6
URep4SmMut7reEC7WVjuEV2uWZ2vo4JclhGa4IW5Sv2WyJTzqNB6b+hD9bjkVnoIY215tktFPcOS
sOYjpjb1MbUTLXXNMitBywbDY4CT0FFTk/E0SONQ+Bay5ocMfIVf0PUPdnadmPsqOonMXHSc+BcH
63Jt6sYOkzAT3iZtOLz0MarafVo697D2ko9VZjsIhZry+XbY2LgPhWIgd7rF16BTfzmojpIBECe2
WdNPwx2MkOZ7mizzk7wsyWno89Rw1aAPHpMGor8U9Rir3v4BW7PmlAlYOfJeVxjAKUFe047IejRp
sk9Za08P+DWgYK/j+F5LkeYtqrSnLbUVRsQ+QEuAohR78XLWcae2akl93huM0n5CFx2BfMzyTren
tnWEwYxSLhKRhALl5SiTrlZjEBCs9LpuD0pVFD/rvP0dJHW385K8kncRR1h4MNDyeP3P1VOyR88e
6bOx96o2QE9YG6WXqui+mWZXPKsSctntrKtCxHP2AgCQ94OMDLnU1DoCNHn0/T/MW2D3RKWMBswq
9SiHMRpSVVwPRtAdtU76MWT68IkOSLnTjNjYPFxB6C+BQKCNtrZwxqNObTCi7LzGiJsvbdFLwuOg
1d04dZYX4Xv4Xg+07s3UAVJkEO4UATUKOYx8+WGX5H+cnUeT3EiShX8RzKDFFUhVgqqa+gJjkxwE
tJa/fr+ovTCRsISxd/YwNj1TkREI4f78+XteP5RLDYkefO67FkprJKuz3035tNuRvjVFXGBgkgI4
S1HP67HQzaLz1eTLLr1qnqpKTJ+QGwGZ0Ee7ly2ozsGpizb0x67tCkwTQveUxg6mkZNXnD2znCff
LZLEhE/Yi0cTaX8d6wb06Uarnv7Dlof2RjAoOe+k7nI2f6SEVaY1VTx6XRALUNjME/EhS8Lk2R6a
v+5eknkK9wUw12uRfnWGJ2Uue6Wu+qAIu0vmOcmbboKAIzBmerKd0tnZahtXhsxzZVTAxkZM7Xpm
TRwrecSQlE5YNQ9d96MWdvrH+0dnI0KF7oD3HVEO7O91nlvPY2YihdEFnarPOMGOufeMoq/5rZo6
9y1Cn83/7g+4cUfRSA6CB1wAYnHDs52tZpxLowvSbHEuptl91BRFXFD80/z7I21ODZgQjyi8ZEFa
rhfQFFlV1yMjhdZCgEiLWRBHIapCGR5lfYJu7P3xtqAuGSHKWBjUwFz3ps/CjHSnZi0ps4QQpFTx
ZbJN79EwhygmOHViXOXN5TteFMkTHubKW4UX+DKkdb9nI7O1ynBoKL7QA0RKtgrOUapsBivUuoB/
U7/LwhzfVzuGlWX3ybSzzptjwZsmPictQ77tep0htBuktaxzlUciD1AHsB7bcmgM31DS6eX+Im/d
TuAEAPcQV+CiG9eDTQqK0AsVrADZ8OVbnPbp1xpiyoeSxqruMNoLFiR6q3k7L8zWYfSkCZCEDuiT
XF3AptPyly2zC/IpnE9Wl4YnpS/V0/3JbcRGYHeQeQm/ZYlg9X4bce/YccMoideNh3BMVJ+eO8uv
ZjwdaANNn8Mui5+xuenpKsYb4L8MT3WCDJ5a4zoDUKJJCRHg4i5AGPtcTFZFZ9psHI2l6x4Wp1se
O8vozrjYKBRrzXDn/Nx+WgiXnBqCdYh2NwIjzTjVSWfCKUi1Zfk2DZl7DDsnRax98oCH89AZcXsq
nT39/dv9S8bD/4MJE5nBtb3eUoVrlxiqizEokdAIWGv1fWs37zCxU7/eX+Db3jHpy8KpJMmCTQja
dz3UrGSTkbRgJEMRNtZxRGfivRab+B4hEZd+UxtbP2N7o3yflqR4Ry1Tf/TiRDxJIPxrpQ3KM/1t
7j+FGpY7W29r8ak/4DhPSiYxsutfBpGkMFIn7IFLQjpxWmxP/GZwXLw11VZgkONa+Aote6yv2x3P
YQZelXQ7bpA1babDEcQxG4f0zEvz2i8XF+v0tLXbb/AOcQtBCCE5G0M1fBdLtUS4Bi1Tu3N/3b4T
/AakoADJuC1vVMaWHHrt5MD3EOVQn7GYGt7GUVd91qlef6RY89dCGxLo5H9H6xzcOxrlr5d6cUSp
49HWByOeI1gn1ukBo0+C9rayd47UxtZmRpA8YH6x29Y0nd7xWqfJ+NsZz3FQiyGC1OLaSCgVe80r
m0MhYUZ3PPkdKP31rJSkK+zaBA5SPYHDoNtrQe5pxZOt98qetsPmWFxTkII0mCzrKBwjJQxgK9Jr
0BKteZqssfIuZdqOJ9Ur5s/3D+3G9qB9VnZ8QoOmaLs6GUJ4sTp4DFbVGi5lwnybGNJhU4xOftDm
Md0L9m/fGjTvgLQINHH54TG4XklegdjoGvaHA4sD6y5uQK3iJrg/rY0DLzc83HqiTA+GxvUoZpMq
VjeRUsyLjouVcLHS8CtRp5d5cryPsd3ox6QKy72a/+bskGUHd5Bx+w3gH+n2rJdkwlaouJioxmV8
hsih7lEtt/YIVyywHZcanEf5O/5IDNSeVhnQY0Aeo4FJ20LkzUcD2zbgt8P9pdwcSv415Apl/Lca
Kq2yEBsSdohRYVRLlKQ9Ykj+0+wLdwcH3cAJEZGjUkLSzUkjYL+elYKKgwQSuSzctg4asy1/lcXi
HrLaTB/KRbGfzc58iYZR+zeJ4+UL1hl7jXJbH5AghTOBNgX382q2UxpbnYeKXiDocAoie1lOrTsk
O2u68TBQ5qOKgEOHLE6tLslqFHmJsDM0TryCeQbG8GGw5vxolG7/pqu9NgDpBovVs+xcG168M/zW
J4U+Sn0YHjoQ9yreM6rGENZAwaZf4gQ3tbTGHskegtqeuuPf7x7YmxDnZezBE3T9SVsxKW5eYGI/
FgluPvWcHAZ85Ej1679u9+OvE31QC6JFnPts9emijvJzrcL8i0i3/lWHtvrkiSR/EPDDdnbqxgJK
cXNqH8ib00q0ul5yvHwwCq6otZGFHMxc1EdlchAJHNs9qeGNCxodNJvgHI1Q7rTVVhnVcEDEBERR
XXgBYr0b4mCSKrUumFsUVKk5Pdz/ZBvol2zJQVMESTTYjWtSQ5NbGdYLvKtFkmJrkWdLab3HlmjU
jmU71T/tzow7COR9YdGSlzgfamyuaX1sQ+fdhB9DdIzsQut/7PysrUXXZHecFF6GiyMP1R93XjJZ
kYKhAc99MdUnZbTT+tR3o54/cGlUv20LTklAc6DQP7ditN/gTx/D2qmL6lnR6HvyzWTIjOfJwkvT
mLJc/aczprTaCUo2jrZEUDBWp9pBVLI6W4jaTJYaY8uywIs+2EBFAQ6U5tGr03dxPeQPPFbaZZjr
HigcGdT7i7S1Rkh9S/l7T7qDrOKU0rHIy23g30rEOEV5lvIUR9q/am9rO/2RWyOhmk4nLxUrKZWw
+hpeFqFomjJS6hbnsgQAhYAjAmvBaer+pDYec5kysqyyuxZqxPVQBjGXQJSJkFLU81PVRDPBbIMv
BN6g0bnWZxvKD3j6/VHlX72uHwBKgoZKMhsVMnsVGTnAqy3tZ7BOIrbRqE/ZN9sqix1uy8Z2YRRH
0gO5HmnVuJ7bGOtaMphwWzStXw750ulPok2NH16SOCelM8UJgSn7EHu4nZZqa77cn+QrHXA9Sw1P
Z876azfeasPEA/ZitL0PAWZZjXnRQ1pz4NmE4eyHrSbCIKxpkTk6faWYx1CU3eTjDN/+Tui9pSO2
V7/XhajPZW/EpyEMxcOIMOunVklj+xilo4lFwijwsYszgS8eGtu6eozL1q5OM5gYXX5WNmaPjqUU
x8yIvHJnfrc5KYGEpLtL0AFQZQ06pK0BM4n4KKDh83NcDWcvtGUpVyalnuJRo8pTf5xnGpNySFma
vPDsaf6ax/aHAh9V+GMf7i+5vACuVlzuKNTPXjvxCalWb8eE6Knm9OAQc9Yln1NSl4/U9KcHDJf0
k9O5+UGJ2/CTk2d7Mn03T8nryNTDCGtA2tcqnpVTIwXECxJEs+eRpONfYbbQXhc8e6GHpu3OQ3Jz
RbyeHZgljAVnYn1uc/CrCulxTKPcsD1Pk15fBuoHQefq0068vzUUvWtS5cMl+F4zQchy8Y4Ywg7B
CyzZwmwszqa5aEdMOR3/778fvACKfGSCkhJ6fWL7QrfaOB/o3XKbsKRvqzN/5KkWfqFDsz0kpYYA
YpJMb/sZU4n/MDT4suS7wEtY19ENaywT1Rz5gIstEKbVsf2qkuHsTmP0PGlxhHpVk/ntVEXn+yNv
rS9d8FT4gH+Z9+qaSpVWINQCnzihi06axyxIedvjMcyaPfHlrV2KVyRt6ZxY+Knyp/zxzKdGYyWW
N3cBfq54GnvGfJg81DJzy8oOy2DrO8W+zfHAdm1GIxpfl9eAJPnI1AMC/H7UY57AdK9NDBYzV7TP
VPz2eu43xyM1ZC3pGOFKup4foVcyjUsMF65Ox5eur70DLZLlQ2NHsE0wmd4JCW7L9RxDTI4IjmmA
hYC3WlBdKWtw8VxaUCOBcVKVBK6dUOhwCozesd7liZ27B8Nzep4eT4nelarZje9V0S+sfyLG0S9a
o3B9N+1dHAsK+jb5h/o/NMlbf52ayB+LHQulVyh7sH2uV4ckdNIQk6CAwot/9CY3eRvGpM9kuNnX
+3v6Nt1kLFhEZOrIb5Nxrk5yhD95vlSUO0N85r5yZquvqbmYF6eftX+7pqAdVssbyl9cAi+m4i6/
NbXp3Z3vs3W0yK7ZDeAwKNuskt5wpishQdg8ULNwOfS6m/yYiw5pycpVs8/3p7y19yy0d+mBsOm9
Xgsro7KIyd3QgIH3Rv+Op6jr/XAZ2giZkiQ9dHG1x0e4iaJYYy4r2gYNYFfwzuvvic1xpTlNzW2J
J9RHL120D0KEO0HU5iASLqOKTKi2hva9aViW0cGdMBuU6ZOVKvabdBr0nch+60PZf4yy2i6aBp9U
dcsOu+k4P4hY9wKB6CpOiYl9/PvvxA0BgkXdksrlKkZw+3xwcgrQgYK18TN4pPqhJAj/WhHFlb4y
c+vuvGpbkwMJkMoQ3IHQZa6/E07FU6FUVJo1fHuCMHXac9y74I4Nmuj3J3fbNseeQPiQUA+6CInt
anb0slnWZPCCimEyxNHqWuODDpRjnyhwN/8oY9UlgTbXU3wMzW6Oj8QzkeNbTdF90pRhdnzbLLUs
ELR/Wg9cFjTLF7o+CL/MKtvwY+zc3ieihQOFu3T6kIy9YvoDYhO/RlMXpT8gK6nvfLLNBWQ2kuNM
68QakWv5JnZpuV3gOYuOfMfgnDojVc8eVeadBdw6xUC1IDgqCoiAENffysEIzyksIshiSudjM+TW
v+BiaTDalnIYDX0vpd2ammzqoaDNzUHKdz2eUBcj1sKF8XQwzULpCeGcPCHCCv/LNkQLBd4conT0
N6+G0qLMBGuksutkYYxw8lg/J/NME0xbxDsJ7EYcDpZA8khDM3zSdQF9sBR7MGfRB70xKL9DZOZL
vzLnIbBVpX6EdpkfxwrPutHq6+jvTxtJOlx4gyIJx251Kzatm8ZlVQAS6Lh22rXVXVIYkr6jjenp
/mnb+HjAbhAEoYRTg1obsDja3Bh1QWgRx9H/hq40TnrVD1ShxmRnJPltVokNHcxYylDwQq1yjSpW
qaAVW+U5jQqlPCZ5Up1Mq9pT69+aj8W9AXrK+3WTVHD1enRlM5/OQlfUF3Uzfq07fRxILqvs379f
PB4uyrUQzuBFrb7T7LUqVvPEasjOxTg7jO1jhq3mW1S3tU/3h5J/6mb1ZGcidwitCOsW6WmhoyfJ
wFM0L8bzQi+9s7EM/SlNRwvbGE8Dkd71Mdu4SRCW5hjIgJuS+BpS68JmqXoGhdISPvehpyJKO+qn
OaTHdIBztpOmbU2SBI3Mhb0vs5jrm0QX9Lc4KD8F5L/1cTT78cXzQvPCdnIKeqia8iFGG3cnbdqa
JcqB3Cm8bbImeT3qMpmtBfLGpUI8iFm0fGjQnDkJWG4+HNTheP9Tbm1RCibUnni5wQFXuyZN4qhE
87kNyn4pjqnTq5dSGX/C4d6rI2ysJ93a1FkxFgL0Wze7y+JC1zpKyzsHoVmElf4lNTGXRw5dpUvA
URsl9qdON7/fn+HG3SklaWXrEKNTYbteUS7TsG5kVDc1ON25iWL52pSVb8rcXKSqv+EnpSWo2+T1
Tra2lc0QriP/+kokubEaaPCq8Zq+7wK76cqXnhPzRu0X/EhSLbqEttY/gLKO77oBGBqzEiNwEjU/
JX1XHvSl6T60GGvT52QrP6tZbY6RkpR7gqMb+40Lih+Jh6V8XFarUxmT0VslyTIcmPGoWLX+EBlG
6BdeNz/YkaWe73+NW2oWyRKKcVy8nGPZ+Xv9OYzGFUDO4AKaAlYftEpJuJTqeexelKFfXrS5aM1T
n3jRI/BsqR1GJR2SwKzm5n+DOxBJ3P9BGweA38MZR15WBgzyn/+Rwmt17Ea6yu8RU9/6WVVY1Lg0
M4Cyu6cEvbXWHG0K5Y4meQCrtTbgdQO0JKAF6FeI81KTWuKLanSQO61cvE08I9sjwG+dOt5SMg2Y
LvhrrJfbidScpseWnIY+axwH26ORptOhrMrlpZV2hL1h6Yf7a7o5KO+qrMnwlK+bIN08q1GoM9og
jdrkSxYOOA1Vbv3oVrmAgBrFJ0uZ9vSitj6kFCQEmEYx5IaZ63ai7rPOatF9MUPfHFs1MIB8znqn
/LVUv0z4DcquvLMwyNfvn7I4mbBqraVbyaAkmtTxm2n2fpneGL3cX8mtLUPcjMo7jHWax+U//2N3
6uGSjY02tygP2OJitYgseq71VbFb3J86koT7w22tITekbFSHqAmv43o4vHRJckg4gnlo00C1ihLr
Q0x0dY3/7D8MRSlGjoa+4VrPLnfsPps1QaCusT0mNEKPpMa/yt6uHv7DSLJjiDoTG0SXu/XPNXTD
wZlzqoA9WRrUKS/+1qYYEXio9P5zf6gtmAbijQ09HNq/bFe9HsuLrTbJXI4b/S0FtwnQYFx23lFp
NNxI0rE/zZ2rHBAyw9FIz9sznrDmTrKwtWdkgxYCbpSXYfBd/4bObeidwPA50NwiDeqlyH/oldP4
E5WpQ12jYX1/0lubBrsKDh3Liy/Z6lob1TS01YIvKUJaAM0k8o42hi++Nnp/rc3DwZPsNMz7DPCn
NXQek3NobpdC+l+M4ggo9qtyo/qlgvSxs4hbUYOsiuL/Kd0J1zRTwMVmNAziMBup6CD22vxbODbl
MwhIDgwVL09eisAMMUW0s4c2UhOSVwJcSkDspXVR1p5SdIA7oBsx5NqXoowrqB20xtz/aPKjrEJ4
RpFdP+QlyG+s4sxugPRkV6A2NBgoF6gA8bfYKKpz5Y7T0RhbVAJsiw6pfFCpU/TxTlC2uWck9e7/
h19LujfVGNu5xyRzo7IphE/WewQdmsAw2/hyf6abx8Gm4EIIj3jVq6jPH8c/77VGqyOOf5xPzkHM
iSb8QhnMIIqoB2jTpOws7eaATI2wWhr/rrNYJYn7hWm3gatECTS1WT2YQrUCQYgXzDUN+fcnuLlV
5WiwCuWtvXriE6uWHVqMV+Yie+uJPDzPg2wC5R2e0mPYmspLsvTdy6K55c6D8UpkWO8jIjlom6D1
kKHkh/5jde2uS3PdjQAaqbPMD2NtDBrKdUv6Gf6Dqj+QkDpor+mKeD8mvbB5nbP0mA0iRFUC/x47
6JJa9Wh3gBLph6nXlv40Terot7WjK8fZbNUvbjKMja+Eg2HurN3WPrRBIyV7EZnvdTvPmFnugmkG
P18rzaMeLRNKooqJH4gX1epeD/jWl/pztNVNOZeJViQ6N2WDEtfJrufUH5Ik/9rEefyIyGHEQjla
oCpFsqPXsLUngQZQpCBjxBNq9QaOUOHa0QOJ0Lt6CcjQ8ouKbGrgZnN58tpKvL+/J7euFz4vzTK8
7zyIq20RLXmSzwrlWzjTypOBdKTqm/Y8qzR5zkMV1KjjjYde68XnhG/wc5pNWl3v/4ati5TOOwlK
w6Kn+f56a6axEIqdNnBw5sX4FOqd9ynCpPR4f5RbVgJvEime5PTSo0Ur/PUwOp8yCVvA1LIUS3qO
sSr9FTUjovUKx8DwQzv8mBf4GyGVnOWHWMvEbyd065iyEe6UoIcRBZVxmvI3SmGE3QFZ3WH2R8VY
et9t8uV71VddHrhGXjl+0iohamO2xUbVFS2v3satrtFgntVFdhjdrv5rmg57g2oqOAiwknSQv56f
U1dpk8uGyanP7XeDG3I2KjU9dZ268+ZuHEaedtk+RvmWLij5Qf+4S+qlxienAnFJa8v00bmwLoRZ
oa8nEKXvf7Wte0viK0Ro4NJkfqvNgcgoEY0LKuCFSVIETlXR1LugmvI9TnTlA2XWxPGjBFXWB8ea
EuOha8z+Y+ka5duuKm12sxWNuR9bNinUwqPyxgUqa/xErfr4uWmb8UM7s6inKsLKeSd23sivZHwA
A1qW4mhiuF6oBcrw3CbAwVlqxsdKmedL1tk/UKL2PiWhiGLOdb7L7ttK3VFOAPKTZX1JCrketnIy
u44FGXhjZOZbpR2tA0UQkfsl2AltxIhG0/k/DmngprTMD7Pi+XbjlkfOuv6/+x9wY6+QXergOaBz
0tP5+rfAfe8WZ/HqANkI499YDPpRq124sO0wp3sv7MZ60z0OmY8XncZGXd6uf2xMVwGJ0NyBFzas
i2c37YxgaIfoRPqHDmam599xI+93PvLGDBkUIJyLhXBwXWvFngntl2ahwDXW2aHse/3B7FU18FCF
Pv71YkrXY/ABHnEQ/tX8auTf9NZt2qA1h/zoVlRWh2zSj4in7sEtW0spjzd0ZTgpN8TXxXUnK88o
2w06ghFQYbKgpaHpbFfQh6vYE0+OKfZ6pLeWUi4hqQO5NO2O199vGV070nEVQyiy1gIzSbqT2TnQ
A+K224k2N4ci7OP/eBZuekWzUY2tIS7aQOS6OEdeYZw7rxoPRV/skf62kk2qrvSu0CpDk8Kagh7H
agkZABiiiDlpKW3EAUUicZz0GfOZDOFJqy8xhY6r6eB5FM7VMW13gt1XzctVAAgCAinvVc0MFun1
2ppOpVYDKq2veuz1qeSzfgS0iD4tTeUgzJ+6XJNVqmTRxW0H+h4ntaoqP++6zA3sxYmeHG2iIAgC
aD+MRWN5hwYxsE/3d/hG/IOLOOHpa4nfWpOgB1GXyIboTeCitEzRRyxHozc+tY2WPYaeFe2g+Bu7
gA46jEgA1gkO1oTTUp3hsdhgURB2Mly4w5IOzDB6rqpF3XvJ5AKvPoBsmUMoRLaJ4wN//QGI+obQ
mIAcqnoK7aMxO/1Bb0wDIbChLi5TgYW6r4UhdtTGrJwT3Ixz31Ys5fTXS0xLnQwW6IjALGO1ESp8
Rp14Is9Shxk7YWzpD0KP56Pl9c1TWdTR5/vjba4xFDrZnoNaypoRU6mkDdNChm54vQ3LjJgd4KN7
HMAH/jowIcPxDO4tFB24P1bRcznNmt7ZBuZDUeZdMAPBn0sT6imvuz3e4+2s5FAMIgUIQW9W0WSL
oTvGy3YT9GoxnSw6h311CPtTFu72id2eCRB4SCKUJnlJYa9dbxzhUdlFwrcJ1JyGfdUcxAMxc3oy
KyML9DksdnKtV1j0eqeygFJllOhJVoLk3P94RlFndUrKaMwNjN8IisG1ytOgNKblD5yRd3M11yoa
LPT4+pXVmU9lanp4C5hu1CJBP5JDGGOUDX7oFHl6REnKeEzycPiVuLl+CsO4Sw/NNGnPrB0uhBWC
ze8jFD7E8f7O27h4QSx5vGBbU/8n676eSFgqs62mrFxqmuNvYP38oUQH76HI6UfzHaXrjumkeOca
I94Hzw3VL1ZlNXvclK2tQrvYax80W2XdWS7KsmvzLMYEQxfxe3ZJ/DaxjMx3xmrPAWwj9EOBApAP
iiN9QMRb1zP2GmEYirzQMAC33hTTCLxgdIlyqTLhu1lyErY5Plt2WyKv4w2nji2rWbvKSLfRAz8D
TT4d/jlVxHVbhTnjfNp3vK5GZI74wTj9ecrEcBiblugdd6BLaiZ7aP/GOSHQhJsNEEghZa0YU5Ec
TVlrNYHXuDQDOeX8HBpx+3b00rSnI3xAefj+BrvFCdBxhG1JZy2n5SZeGR21KENpdlZnClyBWp2D
bNSRPK+phMWKYmEtN6oHZ9Drj/dHlmHz6ohK2Rr8TiihSKr/9XcGFpyqsQKIm8Uka2Bl8sZd9vUZ
Noeh1Yp/kVGgF3M9TN236RJOHlePWaM2Edpz+eC28ywxY0IEbc5m/aigeniMZuDXJFaSj2MeawfV
S8WHzh2y8tSEQpwWYbgP95dg41jxhkEdRi5dfobVe6q0SFjqcUpAk5T6R5S42qMTQYA5aCF43+H+
YFsbWuo+0SiCDhNOiKuFADkHMWMwRe2KYy5MMxCd67zrvBRVOoVH2wIp2xl0a0P/Oegqo7fqcslt
VVCJ71Ob+kRSHzyFeMG0Q/3dQAloJxq63c4cWdkpCVGKrHWd16vqmIxROrwaIs8P8M4avw4b5Vg2
6eL3zjQeATDNM47Ne664NzOlHkErDiAQuCgR+WqmVezMNrV/+mKU2GkvptlEOW22jZsETrjM1aVY
pmjP1OVmA5GNEgaRutE3CTNsBa2Hi0iyOaJruKffOj/rvdE+W02oPRW2Fv61VpwcjHYYqfcBDruW
pJ/btKv0spQKakr7lGa6dRiU1Dl4deF8vL9Xbz4jQ9Ejj7aPRNJv6jyxSksTsRwEnHEQH+KKQgGd
lBWQtrP42kIz4zihH9eW816n8muue3UtMTT3ICge2amFTt31MZEak2WpAJPNjav96PVS/CagReXf
nCELEIUZ0izaiH9hu718Rg4p8vxoqry3YdJY87HK8LeEGB42L/eX5Ob4yt/FiwDACK2JD3D9uxw3
1yalQ+4KVx7dAFddjJMzDvEhGgjXmrayQEE0HBTuD3tzfVLakxK1HCkY4ZSnVsNKLrQnied2HqZf
isIVGnghcdvORXGD4spxMOCku5Jqvr4m2hJS1A2bgXEmNTlnpnBTX3On2AiErnefYkjZiz/ls4dk
W1EcGrRqL/dnurHnZIlYpy8HyzO6Da9nmqJKSPsKv2CJhKT2N93JjUvTz53WO9RJHR2bxgZJbfI9
+vntGqPsS+4GVCHD8HXVuJ4gS8UOGFuUOP0bLVTmf+q426uC315QRJCE+3BvCC1uQuJeJDMTJ4Vv
KZsGSTuYF6ztfixLN1zEBOp7fzlv9yu8MrYNdC/UsGHxXy8n9p5eb5jU8jFWL5ERCbv+MdW76JIY
VvgSWqP+2ChJtXP/316IjAok8urjx45dvah5NZCeWjC/ljbVT1GZQz/JjTiI06naORmbQ3E3ST4T
yfCaBLnUdaqPHhQbs8jDH6Kcwl9TkmnvBsU2/v0Paym7Ml5xSKKm67VUNDGy1JQwFRunhItdVJF2
yPUoEkirA3s+jFE791h94J688xk3Z0ksKksriNSvK36j1cwVLthd4LZ2fB50eOPQf9TzksR7bnS3
B5D0EGogxx8yIrH/9SzjqbIURQfeoe/fPVfmkMZnr1mGs2HU7m/YRaXrz7PlvDELYe8UiW/zLGiQ
dK/JnapSEVgTpnRjXETotlB6Fl2vfGgc1ecitUb70ETV8iU27TE/RcvQfLTcYvmf13uzHii1M1h/
27QhfwgCIEDfUnz25luHIh2nkBJrmrc55jn0nAZaVrjGzofduHSk4AhtgTLfgLN1vdqRBucUBncX
WGbePEW6Up9mPd7Th966dP4cRf6KP/JwYPxkqBDWCZypT2nmxZ7WbUOI42VXdSeEwIff94/KbZe+
5MjDZXhFl6nxrOZVggIq9AnBQqtTo/WB+mrbDzPdeVt07vJt4BJ+BLbRENZ1R+NBt+fuOfOM+CUP
i/zREQbddfd/0uYaoIeAwQNZDlfi9RqUSD3EqeR3lGnWfraVMnucU0f7Vru5c3AxfN4DvrfOLOGQ
BKxgPKFNcj2g1Xd50y3AY2GqxJeRSvchrOb0KIWXHu7PbXMoCT3CW+F6uikPdc4y2i6ksZqGsdPi
FNkDJITukGij9dfvM1VBeixp7eCCIAi6npWdK33SRW4LXOVkzsFyE6xIRdh3aE+bUlQWr2O1idUT
fRnJ+a+n+driydEkX4Peez32IpstClRAggFNyzc92NGHaHRoKaXH5nR/KBR4N44m6BWxAHEo6doa
3jRbrDPqBnq9g7NT86RMqYvNcU0JF8MYo3xphMI0I1voy7nR+v7jgukTWLbbKJ1vCieNTxo823+U
1FZ+zPMU/lM2YWj76Bbk2mFWw3o8tG6teT6em/N8njUrGg5x5sTqueqt6lfdGGZ1apq++2nDTZ38
Zmls4bdD3H6YVTrXgtiuzF9uPaW/tG5KyguWQWbm1201vcd9pi998DQZrydG9pPwXvtcuERPVAoq
9+vYOkN7npcy+SpdcEuoyGZr09Iapi+xaRDCNjr2VZjEtyLxHdTh3rTJ4FUXgNfBltEnDI1EXZpf
w9DY2dvMdpTTbIck6gSwGIBhCxaGhymLG/uMeyf6KgZutifhLW58Cb3QI813C2c4oH5ZiGAu5zY7
Uk0ploNSavF0QkIku3hVNgKuVYpr+Hk+19GHZojKr1Bpox9FU/Rfcey0yqNe5lVLPyj6fAdzWKw3
GNZiskkb8PAWmEhTDkrY91OgePqkPYVJXpk+l0Tys7A6obxxHaG9QDGr8eiKnfAfrak079AjwoRm
pcjgqbdq4SQvA14xydEdYPj5mVXMX+gYELFPbNzP/Ffq5PMyLYNBcoR+q4UyCaDZINo3xaLgAbJo
Bb+pt7Rwko1Y8W+vcCIc1ujrjwJzSqf2XdXRK4hGGBpbpwhpLRBHJdbfKljExI9owBVvY8cJmanw
0sfIUnLrlLts/4AXyvxaDon4MdIh+xVOoocHOfr/KlWBZD7nTaMbx1izqBBkU4LOXGhGlodcSUK1
oMC18I2pmvN4jEqnRj4y1iD0RaLBiRWa7Zyfu8rA1KuIwi9DvmgWzAPkcw7NqCXmyelLL6OHp6jS
N0gWaHAg8kE81poKl41ZaKeos4T5qJgTQDfkITP1sVcWle8OCLVcrMFRlUPXtzruq8BCjwpRwG9E
lDDDqgTAEQvaeeMDfPoE75xIdX6Yo1dbJzukU8jPMFdyfV1DQPuln4p0PsdeNrkPxWxpyQE9y9I6
G2HIH1OUaX4czdhSEJNIyg+uXpfvwiypOj9Tm/aZWrrxMo6xigp7n4/fbZt6f6CPcIPPmHZlKRy9
zrYeNTcMDWhLZJsYy8P4Py2tu2h4+VgtxLbYZZqZM0B5FmKy6mNnRujjWEqkICapRl15yuamRgOl
r8Ofve3M6cWsw+5nGerFFzLLRcCCH83Z7zAkLk9zNGv/E4mdPM/qFHML2aIefHNyGnrsnch0/KJu
vH/aSGGnlnOdtnJ508vENqQjE+LthzCq0LyeSAceJySFnTOWwuSTRakX/2sTChz+bA/dHOQ40qa+
0tftg+NkhuU3BN3FKQOZAroRWd5fxswJDx60fWSGhRvqD3ATylSeh+EnYLHR+yOo3YuH94Z7GJp8
fIgsd/zUDEqp+rOZht/siV1yKLB6bR6GaBK/Sbrnb5ZZ2/VhyI2RR3K2JjT/+cjqoXI9JQ8yt/de
OnsYC1hbIo0eFLGME3qZCiJHelGRGRruqGoHw+rVxYePYaoXYg+3OXZNGtZ+WdIqHYwz2tzHRisU
vDoXdcFeOKwi99CqZaH6TSGS+oRgdp+8FaJHDL6N+3k4zGmRD5c4TKbwySvKsXmMVRQAfOHgnBhE
3TQMD6WrZPhHdS3g3jyhYnFR5qmqfUeoyvRdxNGUfSS7NX9p7ihwIalEU76BwqADqKdL2SwfWn7O
eHSNGWwMYfopf9Zqw5nO3YJ10hOLj4K9PUNDVwKvzpLu3exORvwULsoQHmtU5Mr/4+i8luNGliD6
RYiAN68wY2hFI1LSC0JcSXANoBuugf76e+a+7lLkDEx1VWZW5p/Q28L+R1WLgXJ4HMqqkLeFMT4Q
5zCYkugrbKo5/qqcY3GbdCm36cDqE+/c6NPtAnw3Ux2Y1XpTftAmfw9aRZnH3TFM1tmuy92x0uAo
YUDT3XFndrFQ+XfySAf0T4edjXYXdmc89uf6N/7JtkgXz8Tmj+VsmwpIPgmlupRV4FbRfRknlKvM
aZLFfl/21dk/UCuW+Io5o6OfMFVslj/d6tbup+W3s7i3OFC8DKPGqvw3eUTBrycZ37Q858mfjvYF
Ha2rH/e9PnzFylGC7Dqde8ca23wCfBz/NolxhwHD9GVc37BCb8b7btcqgtuLDQHfU79UP7B0C2zJ
42Ov1VOrlfSJ/6v28aECtw/JXu+D2XuPYdEEcLy/bmzOaE+2r5YI564qRrfzWo4qtZSxxKvBra03
rpvt5QiT3Pk5hsCsrNTMWF/iYmP8yj8yRstg3D6Fx3pU0dpDfMhsB5ZGvX5UsS4vS9gt9dPSJ5v8
2zfmZiGpPR79J1/pIzg5vBsocWzMcTHCscFt2r8QJ3M15ZtHZve1ZnqucrcM+6fN3ZflMhHAN8LV
+5u8j0fsZ6s06bHx8bJQyRFmzmVfJMqcyBx+nA5SJzj8tLW/NqyhjmJ59AFTk8daRFGVHv06lyh/
vAMfqZQ80yR87+eGm4JKzdJdly57ssrz3iXtfun61XcvYxzM/rUb94AVcntM2pMMEcqlvrj1saPl
iSEz/braFUkESVX/iSOzVU8StaObmqDHnq5S2+Gn9rpiJjVbNQSj6x3H83yz5shNKehJpfBG0qNc
LYm5wL62P6376PmZ0hhhKWJOlybJCRzsIci7xrHZwx4IABmIfrodkKasc8LJ7CoNnFU8owfHwdms
TvtRL+jAs3FbAuvsoW18Toaw8lJ3tJI13zZ3+bSNs2ypYGOQMA+70tfSdfGaHqZoh7lqiKbJmy70
ng+xzz+g87XJVt9yppQxqNzvBpmER85+y4rQo1FuU+CDgeNRGC0C/Vnp8vO2FtVXH2C7kslkq4bL
ERjxQBhp3+beLsf7xXLs+rFkLeAozFbWzxt1jwuH0vZ7cBPZ1alxuzDmrIIFzJZBCYiJiH+b9e1K
XxC1kTtkWw2ymrUTbn2ZrMipSAd7nu1fspt7SLklmWRKlxirNCkj6Z3I2tuSc4wpRpDqeZBxHi0j
lXmSCpNq5awzyQT2eizvsl+0OjdNb/QXXaPrp/B8ov1bW7pFMkKWgj6XM2ti+1Ola687mcpoY6Us
Gmj1Ix7EYkcnQ762ixFcGUyFmkMtCuVUifXlbJP9U05s+bu44qvjautJx2mILJv3qmmbqLCJsrfS
g92eHvYndpf7YQ7ai10GzXC3kewWpw6maeuLY2vbpvUODplXdjmYImSYm+6PZT923IOUu9DTRmvP
o94ufk6SHhG7Tp8A0Yb9bpY0dDaNkzLy4ysBULXJk3EInGJrJlqylEl6qp4oxk735Oqw7l6aZXCG
52Mk+rNovXEas8WK9zfc/EpxQaoXsUooapnJspHm7DcAbA8J9/HsCxPwbPg0vAVOo3v3MoaH5xW1
VPHd3FrmbyQRPO7q1pIOohmeuqCfPgWxT3MaKZsWRe1wD0h2dR+msdcgSwXnFl+8NctXwEaGnbrK
yPBBmkWuxWj34b8wXis2zUKt+juvG6N/2+bPdV5RPB/GCee3vAo71Nw9vW2fOcEomnxXSf+mKROv
/qwWFh8B0Tin+2Yonwg08KZ0XjvcXzAIduscxxP3dZdNO6Z0xuM303O6Xefa5aSVQ2vKO87hCZvD
eqCBXabqZkoWHXyIOKjV/piQQPbYyZux1DRZW5dSUtWY1ZYaSMdo+vkX22rdC7U8NlDdQ/+xd51o
zrwJ9VspA37pGrKqme1oe+nMNuuYCt02OIdtFUGERbgc/PkZO+WL5To6SiGYNUEzXXKDymeLSQzL
tiSbVSBYmN5L+6Vu2qClrXIItVviebyv9s3uP0Hm5t9lqUZkh5sjpzveyehsrWiPfoa1qGpY775t
U8JFyo9tazeVorIzc55UYrJTGrzm1xKq5WSpZJCpuyGEfzdh3JuH2ZdWk4EAL8ud2Ff5tXmJ4QOz
S4j81QMmviw+VaBvx2Q9qWjaxF3YRObaTdyt17GM6wdnozIWx+Qa545XsxyuAB1jn/qK0JEHvRo1
n2MfIuHUqYEsCCsB/qFxWDavWKJE9j9mV3fDD0fb4ZDi0Da0H7q3wiSzzOi3adcOCg+TwUtKNE5q
+V1ZAoEHQ0/b+FmvVxlle0J/B3bt0uBiOeGa09YKHd/VE9uOWS9re/qB4+YRp1XUlD9caivOHKLa
vvvtUv+0O6M/Y+OrD3VEw9PRS/MbkqsV15jSsafNxpOcu32w9edyrIfvEVtyoJ8NF2/AA2j5ba2R
p1NvQuytQxV/qDpMtku1zMlXXC5mPgdVufmvydT6QaEO1/+vtJw9zJN2COIrZZySGjR0qpPphPMQ
ROP4UIc0VSkHRYzMVUn7deuZ1S/Y4jjeU62nZb5oAtIpMlE5Do9iNmt30b5sne+9WeX0rXPodx/k
1uzntt9biWxgs+64k/t/vlGbPPvWqIdvPY2p9+Cv/vqvRps55ZNgVTj1YwRdNEPjPGbr2BKStwQo
Xx7rRkxR4eCi6DyXbmx1GM8F8R/b3pN3eHuzXMExGjfVrRjsx5VkqatuurjMA8uPt/M2eyWt2BKI
c+8Nuro0o918s7Ze7/fh4C76MsdOeapBY5aHQbfBNWQ5I8gq7Rr7vufqEEh+M+HDF98ZrvCwYXut
Bs979yolaC68pbsxQrH36diGxLVlBLRNrQUQEZ9erDMKd/bcjr+OEjVld5uhYiTy9MeqS9WSXMMz
2kq7dAvlOvIV4ag3ZJyZ1r2a1NTmOvJIVPAVfzjF9GP66/ZWSddWLo2PIFo0K63t4v8M9r3rr+4k
8TAqw8m7Y/OjjTLWS3bv2z6v8Wlyo7g8B6Z3RTpNpl2KjRRGnW49D1NOBaW40f/t/zl+3Qz5qDbL
TuMqbv6O7XRUxRqG+12j8XbbU+FUHrgxoa77gxjLcUr9lVQURvcm4EAZ22E82QdhdGeGvAVDytgy
tR5TZyCSiHyeeHxyA1IiLgSrAKLZeMFTTFjSmm7py+LeNW1wf7R9ZKc2OLXz0o6zMifwLjc4bbDs
n96euEemWtw8TzYgQXXntsNicsS32JWUbtP+HUr88tNFjZZz5rV2nfNGj9Jfdh+b2KtfmaO5b4/9
FmkTt6WfigUnZWZAq46zmHukLsqro/N6eKxTUnUclixwVApOVbnWKkPP75hHPDe3pRiS0V0/Fos+
sTB8nIKelb32CjnFmG3S62qgNwYd3tGkCjA4s4FNZv60Shsrit4qpxyitKmrvk6rcQVkietKsYXU
DaWVuXjkPzcWKfdpx8bi9OzXR3TpbNFOOZCV840iLn6ER1L7qbv7w1dt+f1dvLqocK2+sbur1PSJ
eDje2Iy2M/5ryyrVLz7tLWqic5L53AJP/MQoxHvvefu2s3CVEgXuOcHnkByNSj1PT4+Lz+H0Ty+2
/x33a8QqSPHbp7XaYsNEEgL7gJ4dv1j58YkU3Xa3znTr2s2DNXGxSH4f9VWOHsKtsnadl7XtbOtS
T2S0PQQwAWuO/XN4P7CH0uXj0CTyhKDNe417a0oQHrvtlIahVU4Mff+/t0Yn1h8AOinfTOzI+Tny
ib4s1OpXuvD9ORb5OjnzW0CR+Gs2OtUMo7E+uHpi3r7bExbohUT6nhQxx41D9Y+3h51NRZ583pNz
tyfC+j4O3fpl3EiP+SJqT50cXwtWJoVvnhclZ3Hd2HtcUs5P76N3AlPlcb/W5cU7/PLFuOPO68Se
1eXQlq3ycauxWsI8lH2deq5ZK/CWvdrT1SzK47ZW3La1NNEzkmZgQx6fxU2FQtOSH+grL3rD0iZ1
JXr5Yh9se8r9jvUVurF1wNWhG4/fG4pbmbXYPXZpE40NiGG/1K+41pcdLl000BfsicFxumDuXhbJ
rtsJoHZ6n4IOgRlqxGXK2GiC22zqKf7DbLNfI4v5MQVLkOe+ccEekkWM69eSuGo+jbPtyfshqCbr
tyFU8F8yNUuZzaL2H8pJyD8xmHBXtIf2v69r2VyNW1aioGUImjTQNUG0sMT2P68DNyvqdcIZe1Kz
VhkdGUx8yt3v1tdpdHdzWlhl2nJDpbj6NNOiYOHQf0/KcSe0u7bmj8Qb9tc95OgRBzhRpqrJeR+P
evPv+l2Kl/3Qpf0a0hSsJ8vWiiVGlgWm82F587NgPUGklNbh2TIMj4WvpuEaQwC62W7oIR+DvTdn
jTEgc4JxRF+4dbt8uoif5yuureJJihlFa1QFy3Z2rFlc4n10m7v+JiNhyAn6EbBLjLROnBEsS5e6
/3OAox+gzVPvZtvi0c7rUrN41YdmKfPDjffPmDRXkXZx5H2zwqZmHtxj+1GRU7kU+Bzuv+lNRZvZ
C6NbHtHjiwzjo/2HTMrgG26HbX+uusj/PsU+YN0Whq0hGOJIQIBH3PXWrbndatcExW2n+ueN8agz
aYbWZ4lwNS+D3zPC4W2BI6+xy3pLZ1Opb47FGii9UbTyIsg+OsXaL/XTFqqkQkZhlsK0azg/rbFF
x1TFqnukrTlIVW4ad8v3KNROmoCav48VaWcfnep6LpMR9vxmM4D9rA5Gl0x6xDM/yaNZH3xsYwLe
BvbNW0qe9L20I0zjnxhh2M7HMckndsdCAxFA5saz14Q8cODMMm3d9tZMV1qN52qY54JWDhNq1+tJ
xnWx9X5bEJcN90HVlJeZE+VtNIP7MLq3fDM3Xkckwn1SmhcrqV12csh8SnfwTOyJbEu6j9VqBV+A
g4G8MscHj0aNYXXRRtm4AZBE8AudfPdVUrEAsNl2ezgc0YwpDdf8IbxGWNA3ln4M9Wjx6pPagQHx
oXwv8/u4mfO4rOyW1Yqe95NXFR+DyOK7ALzu0cMRV5FfODiRP7cDwcrPThCATxzJKlTGDYjtFMTJ
t1K3js27nAI6C3UcqJ5Ly4OKmS1d4nyPPWxWOVJWKagHLw+TFhgoPSdewJFHVgvtAxzGNWgPaYOh
Gre9gE9vb5zRlpN3B6LVIqzN1jyEzsy5s9O3qScQyqN92MaE8Qc7Yldee6eqvTxo3eO5bE3/q1UR
uzJbQM6qF5OV+IQ3OZcNB7vGyjq5CPO4917/uQV0YB+iD5ffYmuC4FV43kzq4BKszkNMZOzdsfvN
VmhiZHijSq/xwVKH8I/okspJ4cvG+rGWtn5c5hkKZZ6S9YdbNVELAonlHjnxJkqnflb3MgSuzfu+
3p/Gst3Wt2lbmrgIMLUbUt+rJKQNWTV31d7V4ntyJO56u60hZv5ajz+9SPX1dWMStgoPe/93te8b
TyzZP8mXNwHGEb5kVx9ai/iTtVQ+dNNXBG8nYbmX+Tru65iHu1fKi2KhfL8XcTe8HDygx50nZfk9
JgjPfx/GPlJZDfu8/wxlO92Rdoz4xdheb2X95O7gc9uUED5JzV/ol/gqVBSBTz+rI1ZyKYGJrcsw
W571KJDl68cblPg7bL1wxzUipC3Z5Oya/BjsSed6C7ajsKzW++Wty2yljpUMc1rum2pOSkOk5cb3
pg8gncS6LN0xfTkDTMaT9PrpT7jY7fMiNo/VPVSubra4ByuenbNrmUVNol7g4FnViqo6uR74i7nv
XdDAIzkexls5ZhdR8rlDoHUXEOV9e4ibcH4TPYTZ1+yva5tJZxkp9GF/5IIp4GD+YwBPN7OHwb2b
8D5dqo1M8IfGyEACO7JZeD0w7hbvc11PTUoTo2q4HQOcOjPgJVlXb17DVYwOwOywe9KB9oeXRC/j
P+LFfSKzEHdRTfvKmi4LFKG8EGfKF+Lcn7k0tWOCC8qT6MhGQiQvh1X6Y57ggXVjj8ryHrYnYB5o
huQRZx0i5/smaTFGSJT65/lMHLk3zMTChmYNzW0NZXxhE2d/Vq2Y9kxii1hygkoiMULYKdBviuqa
V/HoXm6qL9Y3ZbQ232BbcTWDLy//s5nY8e3oIwtidwknk8WhMz01ZHlOae005jfML+wgyaJBmeJS
SqeCtJSe9WZTeT+G2+hdZtm1n2GcUDn61lT/zf1Y9gUzNz+s0fhijstynknlCnp+avu4/GPCfvrr
N4pmW3dOQ58+BC8+npDqSTUl0PosPaugnbTqk2rUsLwEm5YXh/7OgD6KYEzrmonpBPYeyDPfJXKB
vvrjzdsQTb8q5m913nZtfSRiOZz02FTinPH3VvLaYR0/p51d799iWJe2WFwzdifm9ENjX2IYWUCT
Fpv0M4c6aObZOX54x67gEZNhZziNBSsBO9nje2ai3X5d6z36varaaTPz/+djYAtE5Dsaa+hvo50u
35Dl/bAnUzswGbP4b3BKLKJHa2S3s+7t8LzFc9vk/Mr2rVKWct6SgRSSVLuzmE/JpLwZZ6HoAOFZ
PWiEjpC28ARd5rfA/DbrEZotXZMGYymHO+gnvBMJGtunUywb3867aqyOxxJzzmfjHchwKE72v2GO
xINA972ehd0SLdeFe1i0lJQbFNkrgVyF17xO2LbK5KTdFgczDwhLrkv80AWxtK6edMa2IC9okI+M
ntWaMu8zyHt92OWwebu8S7oY5tllNIWmjt1tLDYOAQDkygKYw33u9+R5HYRvPCyyqAdXMamsruzT
YZP7T8wYZs693RNny1orQ3nt/eaSNFU7kzI6eFwH5/bACrlXeVjRel0DNLhN5kUafGweS+yLwFHw
I8BrbPBxYHPDEauMOtnTbqwTwtY4oBCReIaX3hpY/SmEWuWT6hr4SGQldZwymMif9M/tkTKoizB1
IlqyfDjG8XXAlj6+b3XEFGTNATEP2HJ7J7Zw+ik3Q6TbhyBQsi+SqowBUIK9uk8SqzseLBIiH8ZZ
G/S7iwuF5+81u/xzpdbxwjFlfx/d3v4buAfJFfVNnQqSM/ZEhQun43mzyr3DvK8PZDFX3nwqt24Y
fu6DoInfusB+mpeqRwq/D+zb+u7kgK9axzyl8VhzO3AGsq4YiMAs+DoQPvZcfv3WNb5wTstawmXR
3qz3sNi6Ps+OD21nnIqfrmYkONcdKa+VhYe/yNTgCj3BcB7bawUZNWeir1b+Q7lBw3sGw8Sjj9rm
RM+sQzB8gvBS5ix9TY4uiDJotk7drDzM69ah788r9oLii6jZw7g2exV8KPjJO22WY8xGaPqKlmnV
4nTIwbJSwTBxy7pw5PceXOVjMIcJMkvf1AlbHIolL5sZVyLWyFt1Z0FQvynaJv870+Asv/nerqK/
4O41CoGogbzpAYT2XOjaAeNBhkjXW+nxq1unWbJoO7u07p5dXsu+xVFuPliNv3rOTrAJGk5qNax5
efwLLcMPbgxBb4g0BP26NxsvRfdjMxqpJDk1cR1E1NP+cC9CyO6trVTzq1rhkbFwGSu0Ck6yGVY7
h/YvnIYDwWDg4hrK+R7Pp8PIxc3BCtBA0I8vpN9EJsT9M1mS++GYSM2LyAZBHNUHyIm2UcovJgVa
ARNH4r8R3mxL9wYUqnB6ZzP3R9d5xUEA/Ma6i6vyAOm7vDJrrHMhKpYMcoIKwzvXvwkPtppanqG8
ODjhgnqHKZfBYGeCuNPpeTywiQAbI4QuHSWlTQk0B5dtHanX8RQO3xDyKP/FdrlPv0JphLms1PI4
ne2tDt/aWLpRga0NFPaOiUv9BO9BrYNZBoRzZ99N2PXFdS2tgLl4W0MxALP0jgZ5E94HzBFHf7+0
1fQRasr+p/AbwQh6O/M5370jW5NlfkfwX3bFrjE9y7nM8lPpNVofm8F22ysoC6x///+vYuxY+Nxg
ep2XqvEQG+zStJ9sEtYq7fqdpbtEVi3OvE3TemxhG3ndd1qem8y6izNXldgBzfix/PCBMniy0IX0
2U4ayHByep+jKuJ//lY6CDSoemy/h+Pe/LGPuq1S9Cb21zhHYX1fTooQOsi7cDk5h5Tvejr6v7EU
kynweGr1g1z7NSH0LFa4iXo15r1mxT/4znHm6l9vzXGdYb6GwSPbjPYrMxDacwxykGWiJAogamNE
WG3gLJzfMyWd8ONS6gJ/uOq/FVXU+4KKXvMFWifMY18BQ06+b7n5lAyV/iWjeXwjyz5Bn2TmSpwI
sHbRFdRNmPcjlvX4iSiFV5HtTOgHjEoWkvV8UzcPs4jcPW07nLdyr5oB7xXQ5INBCICo6NiDf0hu
MQPGkl19J+RtwqZkio+3PpSOk3L2eDDXHTaLD0ZSEvPILCEJpsDD5aOaZiD+We1WVEicLvWvdRts
P9vaabUfod8dVfiDNE3hWqV4jufB3UGqBKdYOeOl+RJqK0QPPB1a3bW7RcswdZP/GJbeehQYXy11
bvY2sQvKm7TTOg6IqFHQNcUYy8nkS4267YbPHg9DPDvhaTs27B+bUcmjGKw2DOH5DvFhbSgDgQhW
rnmnEf+9lE2UULBXGd6X9Alvpeej9fISFKsbOA1rJ6UK9SlJpuiZNmT8CeHlTU/x3LWXxXZ3fRkV
vxp3DNE9Of644WimpHy2hi76FxpBlwDhGg8neHj/eaL1/QlZgGyfLRkENtiFuypTco/iNKgRQFxL
H4TJqjC+/tt5tTnSFnUI7KiWe5fTZSJ9mQ0UiOxnbEOUGjYbX1m8vQK7amMID5uRKUV3Qw9qS1Tf
BSm4nNcE7Cx0ogKyphiCvkL8BZ3/qtg7CrJFe/Of8qCM3bckAbh56Qhny+VtkmSUbVca67Jqntd5
76f3pkPq92ARz/d+05OaNPYPcwlBleefjLPzF1Rt7z0totz7HNVMGRQWneuDGeFRM0db5qGZ991P
0UMkQVqD768P+EVNb3UQEDTGk0wJOpaA8kder3waTUiOKfqLQ6SbPvpfYb8G3R3nWfCly7V5OrDS
eU9mFeJJfgQI3ZFLdN/x/d/KzLdBXFEy2fE3MH5/eaxDDp5UTnUSpusabn9M4wPJ49VTmYtw6+7x
sNsGlRRcPsDGNCOHiJWI72jSvTqvHRiQ/Air/l1vpGWfMImY7Oe23qg8zJLTn+HY2+d+Ki0eyYFq
ny2l6E7OQkoLBCJI7OcxYLaPRxVBzzgqlcfTqI2e/gtGsz+vrrfFZ5r70imWctkS5ItW8svILmAg
JBAAVAlVkfNf5CETLLrNG8+3/AxW1XqvpvXTSVJnlCI937detS+wB5jeZVvYeM/SCtbfHLv6IEfG
G/fCXZzxs2pNh/5oToBUhsTeqzvZrTOMp+qTJ0euoZ8dZQy1jD+YcC9Vsgzfmb17KOm9qZ4pAgpT
NuS9X/KI2p/eVgHG38CxT79X9Xtbjl6UVWBGfGdcfHgYuy4+lXFXN0Vk7Oq7sOvRuYQLkiPUQ6LE
Q0uOFNRqn9Ur1EeSlppUYUSkswf4NCNopX2I6x9ibcRcdHEi30sWYcIcxUDwDV0sQi6H7/fSz8RP
Uyqqtk/XSfnz49pb1U8AVhJ57aYZcRlNJGU2rLr5zvPNfmT72ODxiH3e/hdUjx3OGctVka0tBHeB
U5oOsakJk+k2i0T2a7eK0UWutjs19upW/2SSzvuxslrh3m2xo+8Y2lzONE6V7ez6xjMvHeDX7zY+
diuTa8RUwZhZhadm3aIPg690+7Q3xq2YYMXwMzisaC32kEtCjW0MU0kzj3YRHdEC8FOLdr20Kyu3
KCm86goW3Q6nwQnb+9BDdAwnLjhSxXGA8hsj3N/W7ifWuRKi4uskyn1sAZktnlI9ydzU2CPRebnu
j2P2RHhG0q8vLkPAbdyf1LdYW25dzEHAkxkjwvqJeRywqK68AdW4qF+bKaqqTK1r8F8fRiiOenL7
vjv94Lw1nbVZqORC3H10Qu5spiJaj5PVL8HPaFvEf03jbB+YZIRhFo5cXvo0y4BgtcmWrkFk/m1I
TdazGyqLqW1YvQeBZvBHg4pPnTQ0ToS640Y7Q8qtbDQSrC3RdtO1NYMvjwxxVkVbPEhxv5SRHrJp
dtvvhEQ5R6axk7HOpr9R/uQBbS892ii4kzISHyh4/BE1gsOFcpswgDJmjvjWBEtFzmuT6N+b3VJt
LOQAD6WNwvKkDx3rFKy2+ll2q42A1goc3KY80R+p1cK80zxiKyWrhl1/MNL+R4+QEWnW4ggyiPwR
y5n5ZqxzASCdqfLO7IIattVLyWONrryxACrmaYiRtPjhgBP26rmXenXs4aKcYH8OoTTabEHsE6WY
p+xtitPMNN38RKItrYID0oV0kz75FnWl9YpcClFGNS/t922DoxvSjan1DquEbkBfpRv0zotNv1vT
KkIcWdI/Y3HtH/kyRYniF1bI6dA/jCYd0Q8vaT2V8gT4P0EYJkftM0ts1fYrwYTqv9Yvo7/ogaJ7
EpgAkh1NX49OpwmTPE7Weikqb3fdc8Q1eI+SxvULRHDrdcUuZ3kifav7Tyurtp8QYwTb3TzuYn2u
HRm/wHeOQya3yf3WatzI7rbR6X8N6L2RXPk2kXK9pdcncg1DnXar1zwgMlkU6fC99QFDWCM5RqOe
uTLkpHB1L15GaUVfemyW5D/Eht5yahGc+/CZun1EKw/4KFc/+TNuMbCSh7KsmFgsJSDE7UacvLbF
ty7dsbUG/ephhrsAl9793M9O3+cT6kL/ATKk/LbG8P+nfRokMLxXlfZpn1vIfYudOMINvAY4iKn1
zUb/Kk4MFuFpOmp7P90SS1gOMTLeUKytEIsdpNtQ7DFSkNdNrfvPah635zWMK3lay1VBEISTKrOG
1J+x6ALfBwnYLG/CStAN7iuN9C+152QkEkBQfT704HfTF+bvnHNHr1orN8jaukcvPgb1GvSN3lNb
0iyg2d86J127fc1DxZCbkpDTOGm4wGjjCo7u4iRLJ4KJkYF4quJb9CeiOPtEporLCsS6HPfVsFHq
8YVAGjaNffWnYUc6pOkGnrnnufCKQQ/UQghY6aI7VhzhWMSLAzPuQH1pN2bdqBz15Gchu+uAPvG2
1pwaqlPfncUF1mFQhV3UtzUDVORq6c/E2I3dpSQO+7UimLd7mPxmHeipW32PxkV+HJir3x+i8hwA
q4ayZivWIaGkDr07ue/p2ClItYn8x3jV9nBenFUP/+PovLZjxbEw/ESsRUbcUrnKOds3rOO2DYgg
ECI+/Xw1tz09bbsKpL3/eGxVYS/bxjAJgzQBBCcObUlc2Bjnjl2AjBubsVcizFJO+c1S5OMr0s7U
75wC7Qsq/JwSVpSW+SWoLDihPMolT4Lw5tu6IchthxCt2dlFqBTrrmj5VapZf/p4F/ddO9bqFLst
rDJPBHz4xLfRP/ZthhBTV357G7fcFklmLXmYIBzV6b0YHTJJ6nTx44c8pgxnVw60F9xGI7vQhoqP
mDC9Kqsbxo2wGrf5HLKNloiXbqCblTqwwQ6PweCjT8t8bNeEFwlXnzi2esOqptSviAC20Nsbw0G+
xqLZBKiZ0n1A4xG6k8pWzmkAnaAbQnCSjLSDveiiKn+iCJ5sR4EaL2/U9cOHBczucRqy8CWoMLNl
r5Ca0VLXyh6tljNWr26RT/m+Lj3bIXGRy3Vn5W0AMd2NEzdNk1EdH8pWvK0oJxjI4zAH/ZAz0v4J
3QD7hEKYWyDPBTJLB/j/XNjldhnTOthMwTLeE/jQzjs86oXerOuwQBCMpqluG8ijNiliV6ptudIZ
m6x87jPvdbnMW8hXtBjGCq3DyKk27nvqdPJ9vvpXjcE8pXf+PLag01abp0lnT+O7DBr9OCltWBvp
Py02LdL7AMoSj0wS1GUxb7xyqNfTxNMMmFsv6UfAj3zwvMg81z0RM7uGDwLGMBoRGusq0u3ZAym5
BckaSBf1r2ELLlfHvZ7WUu5F3kbE+y/FjPsG9aPeZLNty+3VzQ9tyqn5HWEa8HZha6aSWGdXso4P
M606QtFFmxS+Qjwb+xwKiAy7lBV7RBTVocEZCJ2p5bM1FpE+DWlg3zTuIIDWHFyMPbpHsINAeeHF
jvBf4W2Y5BOF7j0MW9T0l7kcI15qUKrvMrVVuAeA5n9LSy7VDeCEeTbMHWnimbi4RhMFYlfMgVfe
R0E7PE+NZ8/v0ssz92Soo4y/mzGcT1XvaQuyPs3tnwWmTN81mkysLep3v90Yp6zMIXXn8uAi1pe/
juim8M9u7VklCAOISpVu71AnLjr7gaoEgLp27YPnVXt1/RayJmvg2EJfH/X1+si0Sw30bmlx4Lf0
liNOiOFceXUWHkOvchHZRmu9c0DE5h0G3bqCeyKg8ZThcJr5ezRsewpo95FlDWeLhbL+r8l8+4fQ
QcRHxPaG9yn2JaD25ZqhLIGa4sMwAWtvBpJoDDRtNSAjt6X/Dnrm6F0btWqGhh2Dn9i02EmQTaKe
dhBEf5q2tb9SrePwVlfjOrxPXHQfXCNrvPVDcus2qDmyFlKnDr9xxgDTatzOxd3IxprtpNNVy4Y+
cEvwtZTT0W+hi1BE5WW4bboO3KPpW/tZ53CcB34ZlJAsLO17hSS434Lmuv3OpbNJ7lgEqt8ep6L8
s8K0+SkbFBwH2Uee2Sp6hJ+CArZN6pX93wM2CQxUc7682TzW9AgX9Dtv4nhd7yUy3+XM2921b8Uc
IeJKplGNX8AknTn4EOQzC6pvqCfE2GNeqyFz5ZNpg2BgKg3R1vtrXP9La9+58fQERESfGQa1WpAT
n2YTaLKz2M5yQYJYrRu5VsOTiRqMHtyd07nxx2ZIFqtGIgljyLuqY58T2Rsqzh49mPAhD6sZKbuV
idveU0ZcHxgD02OHqyw3mafj/KOWSyYTRkiKn2FvHFKGCr4NEqGyS4GkUJ/MGHVo2fuQhSAVDXMo
lVqaMbmtl2lr+ThUEjE4emFi8Zgt+CXchxl2yRzGwp5feLn0eJTSSPuQcfEdYcoQUpnOuLfEnDrL
9wh9kO74kBGK+oRWo3UahvYmLsk42ToR+9BpxmXoo/ih7TaZ1eyiFpPOuv4zPsWE9y5FWOlhhKXz
b9q5FvtKjq6zd4lK/Zkwqt8CNSHGnkGAdoG8Mj18vDakcTT9/yiWYw7WrIY/Y4v1tdRIWRNHD8Wz
T+rVtLWrXt9bi7+oQxNWwH+NNdXk8gYZGJ238qLvB4NeYEtRvZo3peMHzXcT9R0YpNOlf4AsJeYS
txvLfdfjGNmUBQ8ZE06ZfeSVDYnGzDrFm7pZwVtkBO68yRSClfO0gBMNdQ9KOzvShmZoweXZC2Vd
HSVclvegrWm9x2TReMlkwuVSsaNzJVMszq3d27lJVgzWTGt+jY+yAE0M7+YRkwdGOw4E0bn2E8KI
udo63M7R7djqpjsttFpiLSORzdmxX833zKSyTMgZGHkMJoyIYL8kHqPhir1hi/7W9reBATLeliYb
X4RkZD47Zc6i5E1Wemm5LwkrCIf3tk/h5LwQoc2eFRsBmhGcFPvUcu33STOiJbXshucAQ94DLnjw
k2ZMq0/LjOmLDYQMDreYUm26Tmc/YHtsU6WxBkRkzAT/2R7oKtAdkzyUa7U8dOsy8tCXmGMOwm7s
cFtyNz0CuwTA2wPO3YMQafC6eLKxXmPppYzDdSTelWrXD8XciMpiLZi6xmAmsMNuiFq2RhtpoXbq
/q7iQa2IisL9yF42hcVNRgAEnBG/E6AEJaZnUJLA3vuDsIfXKqij7GRXJrt+P3WOZSSfPQZYJjtI
kWuQW9hFxTNgZFocG7vMP7HH2DM4XKPhDwMsS3vOiKa5b2o7uKNTp0A/SlbhS1021gdfTbNskMnV
r+rK6W6Ul0W/I9XJf0rbjPeD13rB1qxCVz9DY2RwPUHdSUEat/ardqnqO6NtXptn+Pcg4+QxAuxG
klT1QxYyll56HzrGX5k7DGql7W4IJRsRZC0WRfKjKMtLGo3e/IT01jsPmrhG4uNQFhybprW6o9sD
xDO9isHfgyIUKMYnFENQqTKGkdb+t7G9inuG4CyC3fLJPJCFhMFT4kh/6Qvb/s/rs+XcZ04JqFnB
nSMRXOcHXL/tI3K1TAFrkC3z6Od+91oo13ob6kp7m4G5497pbSs9tr1l3aLxTM2r2+C725JUOh7j
fgHEtupRPjEleh1fXza6Cd5u+yI6FSHLjXmCEhf0ibSAYLaPUT1E6uAV2dId/KUb510mB+ShojWB
fIiJyik+PRXr+B5gYB5vtWa43LZzeIita8vE4H75q3SfoXXsnpm7X4JDntpucewxNqgr2eX+maJI
wVBbaR6Bx8r8iKixuC+XdcwfAB9EnhRrOP0S+8/xlGNUn62EsL5i2PuFEylwuqZYN30acUM3De6w
TesXfnRYZoCmY1AHUburFs8/1IYO9X2e0a7x6ZIdmW86IzWcs0Q7Br4FFLAdFoHBG4UDK+J2mVRe
nqp26H45urOX1TPWuHMqCVXVej0+GUlj85/FFH5BNr9MFxWx9W78Yory3eCs3m5y26DcdrWQYr86
ZYGbYgaxr0o+V/pTuIGDYKlHaN7awejqpI53wqRevKMhESUmSwFXyACUdi/WYjXfeDagf+g5mskE
WIbWwyii8XkWSqlLlXWOs48MtYeHqcem/UZa92SgwsCw4e5VETLEBz6DcrUgD6r9mEcdPeh/Gej5
zMrelOjL8SsDj7sW4kQ8BkhyO8flV9GzKPb0FbQByusxzsDKbHxajKPDB8Ri9eVxCTg8YCzUiJBl
tg86cnGvCoHoBRoiv5sx5dBTUXW+OoigRXw7hqsH9S1a/8ZhMv9zm2hx9quAX0g6MmL+61nv8xPk
XPnrFgGqxGwcx28OkXZGY88Yuscmp/4VThEJfC4cOgkeN1cny4ohdluxF+LkCZoUYtmPoy9ssjWZ
IEUtHJikWn1HEXZpDd4abSQD3yXNjKA4Tfv6P0YBNGRq8oOYgItGNScPpcRTQ3c9L2U1zwE4Zan+
xsEWn/6A5YFQJEhdN5t572PL52Zs+74VB73YSFqzsJm/obVld0Q8F95hPS+W+9UgPTmyzEMwEj+/
Drgojf2D7wxwDJ9Cdq5tvCQIIZ2q2sy5Nzs7DKyYMiMTiosD+lbtqzXGakj4ABo/3xHub7s60fug
2+EOnhaIvBHN+Gp4j2ve8rC+YIZB7NYMuKRk7cFZ2EtZ3E89iTv7pc98jpJMo7TPEXefrYAbZ0uL
mL4nIrz9FoXj/5HWU17WBT8AdJmvYPQwPf5R+Oa9eOylsKXC7619ERn7aS1HUEbXa9Z6Ow4EgKNX
zBDf8Auy2yKZWB94q/V/KB4pAugbmKhj6bThkQGADIVGWbiRrL5Bh0hmpNzmnecGnzFr1LCVWdC4
RCPF+XL0zOqOp6kqm3MT2MW1l6uJ/CPct6o3GamDJEcoe+0/AmtxnRNycnh3gg1qxEsI5nqkIDz4
yRQ18w1bXhGfHVak/nZEgvyoZr+m82upC+5zwWy7EzbpfImU43LrTVcIxpFTHG2n3vf5j1hRU34V
Kz6WA8A4j7koHUs/EUfkq42fyviSW9YVcEtDeR/QuvhrIyKx+b8X0cXORfbFJhCvRJ+mVXgisK2p
Lm0Fmv3kFJ1VnJpVF+s2RdGPwLVpHCAibC6RlG35oMtJOgkwjfqq4xjaiSgzWMTJoadwZzJnzLcl
bvM7TKDYFVkrfcza4TTf4LGEe48YPNykdesBSeoQEU/Zl7U/b11nLgMuTSpNN20/jDdu2hc/rjC+
+ozy2fk3wws1cmvXXdrs8B7ldwJ4qzpMaolR9VGFEG8MB/U9YgzP/Y/3qU4vda7cO87JnMNZBZO5
URwIGBor/j7npgJa885lmBXyFMAJ3k+5Gf9FqJF+bHbJJ0PMor+bV9l/iL7Ixl3um2Z6ahB8b3Ns
t7j2O7oZGzFE8ZlKzexoq3qC9cx0vivcVGXbCEV1tvdSX9QnMNemo4075vTl99cz49ZUvg5xb5v7
qizkJeLZWeCtOrCGdKQA4zAAApMVVZXVxkFRjyePRPg3Z7oKH1Gix6+NwMebhFPUfWVj7l85aFmY
RIW0421iWOQi8YMy+6caKBnUE2CfNGtAV2y5VOZnJUPer0Jix0wszjV9SmU6fgTMqw+ZUymmB9+d
fgJHTy+zpIaDIXPw9jEWrS+pi77eIh6zjnbTl/+ENizkpdeYBDbLJUQd6bK3zSGxx33qF7naUvFs
f6B4Uv+sQPYXnoiOGzGX0VPdFnZ6cWk+uJBoMnunTBDHvUc5iyWShKDhiTjkdt1i3MOQ0hIlkl7Y
npDcRDWEf7JAPPSJdsPBYw9SwSekXJwfHR57rsAyqt+AkfrxJkOeV+1D6kjHPfEIzR+De+DRVBC7
NreUS+w8bgfhHzUbEDa6vlNYQtw5czdSXtVqqpBOfUPy3Djty9h4MLhNpR5rWEigIUcKZP1zGqy3
jWSEZp4ZQu/UdG6smFrcMt0vAUDFboocd5+DXLMXw0EgjkvrblNi96XbszQLLs/FtU7TxICymwz0
VGKDj6AoWFRO0MQ4KbYtQpL0xYxXQbjrctsQJd1HyKlSbGDoM+U91bNwWZ6cNSk000h5Wk2P555g
7pW7tiLyJSFuTn9NU1+9pH2z1OdqaZb7vkyHO+ZgyErPdxdkk73f3aToRrFYW2nPEO5Zw72L09/F
VxWMl75R8fqG+3+9i2zT5qz+LspphlkN4LYKjOS8Ek9zRAbS3gpXEoH5VEREugun0FkKbvtDYOpq
2ltQjVy2COnkjhyD+p5mYF5arj7/iV3Zb45pS6AJ+Vtd86GrNLqsDsd9wmBbv3WerG9HKwzUNqtS
s2cLExjZAHlODLoomEqliNKny0zsA8bwkAVXhdDWUdStP63yUU20a9BtTZGmd2SZmOwGqDDI5UbX
dsyf1Y1vVpkF5xaTN58qFNphrhZ/3PWICIdEAZcCzBeRW/+4Ew0Dl0FieBsTq/Bn9V6RrvJf3Xmo
xyzjzC6edjLvp9EP5qRRnor2jHQMP5IQgTIhl7CDLisXdIkQ9E62q8fUvignvFqFMPpJBPWWhwzh
qnrclDOyczxwrg9Ka0gZTHQ7L8E2usIwADN+in8On/qadCiRzJ21oBW5b8so/G5N66HRZ0DQu9Wf
Y/udG64V55kavhXqnMM3yWelsYfNoYUeIpDrOSzhY5rEmkZj7duOiXBr7I4TvEHTubHx9mebGPki
9mHuxs1ciPEOvDzmxeqY6/a6xKe6iRtn9i7IqaggBxzokBwWUv+k4WCyV5SjeU/4i0F2YlRHsJCA
3cLcXw4a5y0GwvxhSN32CRnRiB+WXVBsyOqI//OnQZSnSOXjTz0v+e0gxpA8n7YO7i0vCNx/JRFI
qKNzlCpJC7sxbK9DO0tBXmI81OMSTiQGTFcX2ZKFj6FNFwCXutUChLpD3z/WJe55fliDbUyEc9Hv
RNH5T+nVCsvEbfv1jh3Wx53cI83AwZQr+xFxBdK40c7U3dV3dJprpB5AKzUIR61z7E1dXHQ9q3cT
FQfGJnwNXrg8hy0pqV9LhgNsHGNRPyzKz5tTnua6+Z0sUP8ECwXkvoKn7o/oc6Nb9OwGZqxz8TbE
wGrAQGnMm18jHXyE/Wew0e5A5E9IFs+7jnCPJN4SLC9g4f6jHvT8XcCCfs6W5TRvXtyNp5H2X8xY
rMEgNG1TMwpE1Z+TZcuvDZGTJmYd+ueS3+oKjUABb8sciyILWWF/9CpKXS+hqEXwfkr+5BHerK1j
2FKjApT7DEtwuMQf06TZTtASwBk7J6NBKEe5a/bYh+xztoZOoQ4cHDo/c55c2+JQMoc7FzEhV6ft
rd8Ii8Z1S1ezEOeyBIfc+L6eL13NJbYr3TLrCKdylfccVl2uz6JJh38K+gNDFKkqb1dba0GeQjHf
cSwydEUFN/Re5zXYs+5Z2YncQGyxQ3KV11+51XLwDrbU8Un2k/OYL9RnHh1enizJlnK8s4Z4GTYx
+QtsGgFdmigM9DBuWO7xj0IMTPg3HXKIEfyr5tfJyRxM6rgMzM5rqK4i1TvDHMZfkoKBuWF2Y1B+
fUawGjADRU4IuW+iPN5mBKYUG1nK+UHRG/Bu1cvavxiPx4RHldceaWhbD69s8XJ4j0L06fhgV/Nq
kdXzDt5zNfB3uXpIs5K/Bq50uCGeo6NKh+ayNokbEzxTm0cQwVTIlauBDR9RJO4DsYmlLe5jx2hc
4DOS3xHyoFD9jR95ArmGk5kHL41CvXcIqninnzL8x8ftBUc/XW229h7z6t7W5Rwe0dnKs5Pmqdp4
feCAnIEQEAxlkPxuVhrpYcHZfcVtXM3sxKMS/GeXMFzEpVPLdKOyrOvPU5FG0GiCrJgNSJIAHwF+
wAfLPwEngqhXe8wAWIVGCqiKDT6QAStXaa/TljGW/I58cXnlljFL/W3Z56h0B52hAwBPZW5tSVBG
MEBemrObMQUdkFx04c7Cz8dkANRnb3FZunWyNj6Ock+59mPXp9ixOSfVDgNsbm2GAaHCpujX1cVM
JKQ+TlPIISMrlcn/ahYsQ/AOJbTJuEztZ76ssToi8PPDxDZd9lKEY/Y64oSHwAxiE1Aq0Oh/4FV8
XiIv+8++sm0oIpwlUYKZSN/AzUMNGL0QxOV6cy4OGAy7/8qBxGoSPcSSJkPRYP5IsYsu+0GN0+Pq
82HC/GZsejnA5XsYerSD4yBzMt7lRrylId/FmQJjd6o44WxEkhYRdBUKJSs4C3zC7bmoIsIIGub6
/sD+Lp+XnoN+k6FmMyTbAyrvIkz9075qiF9JREEi3NbL4/R5qG3p3DuqDk/oAoaCzkE325PIXFbH
hULV4oL8jqutR9Nqn+MRzDqBQzM4NWJCBJEnhQd4Sa1vHFLWnI3Qo3rpJz9+cbBT+3vN23O1vyvr
MLRFlx14Rq/n/WBpzuuhLffwuwM6otmN3vuwRnDYzxZSptHnxYwH1z9M3YByoyrcWhxG1Q/hdsJc
ur8StzheMKJesUofUBSro93uZzOJJ0sr5B+F35hqG6Pa/1zI8Iq2FarhJzTp8E4p3mNE6XQ76mRo
3aAmGiVHzTxrjbvHgjOJkZti0GIQK1jZ5gAtIUajmXC2q6ww75xOJoZMtp+R2/V1ViupA0iR3O5+
4mfdOStOih0xGlbGz63644J5yroA1np0DeNHnxDplsEpxao6bKsmBzrl+JjiBB/b/w/iThQPtXSB
QDt4qsSBdUwv0zI09n4gZD2+JuV4/m8f+eJOdEZPEPPk6KCek33rJPiYI3tTpPHwyJc3VtAajfqO
6Qf+aJH2ROfIS6V9dGJ7iRmgXbe58eZhDXnlAvcLo1f0xl1fOrsB7Sd7b+HE3462nGdiAtiDezWB
eNRofDUWxp+461d3UxMsM5zXNHOyA3B2/NuGbZufHM/OCEIHjrc2kze0666ji2i+IX7CK7aMVkzE
tRr1+6pTP0+0JRRWZit3kLKIgOm9RI0xnpywNrxDcVXPe09hJ9i2GTj/LgzI9yB0j0JedACpFT2T
2YANI8zQ4e5XQEbgvWD2Tw5gcAsl4xPBFhCoeB5ExoZM8hiJB/PczxT92b7gHEG6+Ci7Wfow0wOI
d45g+OIJLO6EwrpExUm4I9L7XGv+R9ZK+uqFVlMc8ZW539BGpHMyqE1kcQ6uu1tA4ZxNKPpewXgF
2IjLsSR5Lscxw4Vuj3RPBeM1iRoJMaNfhPK7SQgCbv58jF7qHAVMaRtZc//vKP6KrlF+OY5N3quY
9Z8kkuGVsYtvSVHiuG79JXLkp92F/Yx8rSUaJcvX+sGLqYk8zMzDPOEgBPUTQZ0K1HL1QRVKjoUP
q0J9fkQo2xMqWUdAi7SRNCiyGzdMcR1HNl/65PBR31cakuLEdFK5J/aquTwj36GvNAOGI380qHKB
w1cQoYA9GyJwrTuucw6Ldb1E1dDgGqnXStxhojXNHVB0+Bl1kHMvFnkwYreA4PEDLQReRFysLSYp
r5LrIcSrCmo2FFn3HSOAPNfYuJYbBG/2evAmHMSHUWg93sOspveDCstvuzF98YQcHAUjz+ACWInn
mH2i86g1sYcxiL48wH95xjtXyG1fZ4wVJV+gwurpIgrremWsc+6m9lu5UOl5LIdZvtjKEHYwKjVh
KCgzHENCFNWFD2Z8iHulih13kKq/Zc/gs+utYu0OQ1AstyjLCSBfHB1+5CVCQ1rHB17bTPc5Ytgo
m++bq84SLEo82QRVYfx1PbnvwP0nyBeohKcmC5Fh4Cgoh5sy9uZob1t1c1htdiHcunZHOAXfxsVx
2rHbkIwWh7tR+qPYjwSqotwPSO/HgCGH5jR5Qn8SAdpCVnjcRcdmJot9N/WsOEdJPMRukbFR93Fg
mo+gWMt3QXgg25CTLi/LKqW6cWeEdTtmG+HuMhcl8zab1yzdGrGgx8yJZuLdyFBtgTE7cEashDD9
s3ARFNaUWOcECa2XmSih4aDirPQ3fH7liMs3m3lYlW6eKktO1itCY+p5Y0lt201ET2a6Q4fM8Iz1
iHXJmaamOrLNlfq2t7r+wZ69dtyNZhoL9AoyD3YOGZgfJRqtYh/1sRkO0Cz5mQQ7Vq+5ddF7QJfU
XISrJcfdEHftjeep1idRJlqrQ5/OLm9xgJ6XDcSqh38mntFhtQFpgJjRY3FYETbmCZuFy2a5OrVH
DGRp1PvMnYTww7FMnWAVauDRQOdn/Fa+rAnAiIY2QdzqzQ8MhW67IR0SSFeUKji7Eqn3adRqKk4t
3wWAASLY9gZN6DTtVvRMt6UYs+B+MmVc3k5zMUNLl/18QEha/EyWFdn0d0m+NMdd3RM4GrFPbthc
X/DeCv6afOzmO1jgSO/7a3HnebbwBEIjTNjBIdlMtnMI/iQSq/ftN0sFA5jIGhqu/2gB9iFBR2Ig
DQuBbyGor241i6oiYRqb5MAVXhIMzs2c+76Ns4nEsjAKdi1p3xwJhtFr77SgR2QXEdG3etb0g24j
+CuVxoktaokB2VNqucUBl/8whbT11QBvtvE0owS8nuVb9p8ZfjafsyelJUgvMg6wQVvbnoRua/Qv
yWXFt1wbqKSUoe8QgQbkN/jGKHJQ6NAGWjpMNTwXk2LDM7mXPpado37w6ZBf0+GRn3el01MHm9cr
8IYjHNoYInDPmFQHl8AtwaHBRYTR4S2vOyXOaaaGt7VZ12fiNEhiYCT/xTalOHyiuG+JY+jjo9ej
4yK2Z11e7LILrrKGBW1gyNP12Hu5PBZWmD2wO0FFhQYL/bkKepala/6Y2hAURqCCrx1LJsKMTnRq
Tal/hm7CLOlqDPaE0na4mAQ4xHK08SW0b21FEu3+2hX2LyhnM5wb3t0DvuXUXGbTlH9gi72NzIwK
tADBhiGIFDfKXzzimwLTQ/PL+5sxfY+i9rod8XQqTrSX1odYxhm1UTWQyHmWsnKg/1YXBDfAs4B+
pi3vSC3LqjviajiK1VgSwBB6gL/brmJvvG6yY3oWNhTjznbXSO1sHRNcGzQ46hKfYFmUmvjczZ3i
TfvydWx+ukilN0QA2eibJ4MypG8755omz3rDgB+W624VufNIGDQiKB1X7SM6Ccjunq/52BMKBpXP
ovhlo4Qvtwh6SXcmQ5YM9jVtnXJnlV74x5elnU1DEHd+8ovZBbdpCUTcpEFVBheuuiE7kEzk5wf8
lHwF/JvjUcim4mYKvKi/SRFHX7uclpRHsG/Ee86Moo+ZTZa10zTWb2DTZ3Jcm6Fw97McVnX11dSP
aF9BZfmM6t9G+yCTQWnWv7omcO+WIBft7fPRNv+RZp//stTMdwUix0d/UhgAm8pp30rheK8cevFd
MdTmI8YxOewyKxaY5Wsf39bkvmcMkm/Buk5TkpGIYNjVVkn9OWHYpxJ9E9q4wva5zu3F9NuSPQN/
uxDo/007kM2c+mlwXyG4tzhC5fAfSzM8ZjUVzr8CtebXOHjRp92OlEY4ktgjNu4seK7cAYmUos6X
a6oMpwtJWaG3qUAnlP0JOVanJ6UyMe1qADB/I7Ex6z14l/W8psX65dpa6y2l1cEngDmPOU1FbEpE
0OqHhUQDwgyIboEER5h072dA4glDjMuo1DjFndWhzExik6lpF1thBYYGK7TtdSEGqHW4CISr7vTr
L7J6oOc3Re/MFUZmVer3SOhSupc3QTTN8oZUTvvVjMwF1lildMqOMyCmLWDcpiBqrE0ae3F4J9bY
IX+zD+zPEMfDIzqePN+UCFPpIm2omScVKx2OcCMY+pvOEu+UqkbO1mIG3ANrkko0VCOxIzQ/zfm+
4cZDQYAqb4NPSssd7jAQzaAmlO0J4b2Na45cEXxo7QCHPV9JiQa6F9NFhdNoWl3HHHIEBtdsgL5i
5ypgg5M+gCUkkcLU5owQanqlfMI3X8ZbiHZEqGO5h8qZ6VtKgSI9dOJtWL8NISFaqJv52Y867K8h
ujW/0dJp85MVROlA4U1Oe2aWUjdyMg5RG/PU/i6hZd+4ADWA+lDlt17ptsNeLDEa65IX1rsBMFzl
NvDamFPX48a+cxbEE7u1Lqx631aDeGc3oKbN1gQvJlBM3KXFshLm10ltiI1hApz2tVgZu1NPKH1l
mbNiG0x4G7a+dK+ErxWkr0u4VH+mYUr/CxzmvT2ZpM5wqTuibhLi/gjKHzv4xMSXqwp3DQ2SE2wD
+EmSF37wOuWtgnkQLii/7ArM5DBD7c8SrvVMTmPZT9sC2+uYkEvWBXTTu+Fvjdrvopfe/rtKjLLE
GdkJOH2AIJKBnMGr+wjxPuGwS/zs1NlYPkyWGPJL0bchlj7s/LyOGvtrp5TEIKUzc6hpgCVa1I8r
9k9rXb8LcB1i8JR29ioLjQ+uI3yUgoZI5du0I1EnodG9r45TFABr4UyzdZIaK3guCA7+MSHpyIS5
xNN9Ges02wRezwmbFry/+yBHtLCvdLAEyeK16o7cXZh8i6QWkmRn+z3svf7bkEWOtsZlDD2IcLR/
JZ1G1R23rbrD1kSLd5/azrCzdGojma6wKvIHZBIQlLzus5iMfCEIBWaK8Dz92vqdIaV/keN/ZHV1
KhkpbPzVvrLTLQEUUBpkn4kHU4U50wGnLal2nS//Yl5BcoDdUcI/+VN4MzEA41bKh+i/mjDbkeQp
UnSSilUwSshj4hBoKnua8N5rnHUxBOx57Rg3WL1mu0xI6Ql/wh6xdy+1TjdulXJ7KE9Ht+jQsbqg
SYrfUZfnR1cX5PLoesKULAOiuWmgcxCHEF1ukO7Mgt5R7eboLhyvK5t7u27d/xTqgPYUEx1Zk1be
2z/Ue1jeZskaD/NoExp5sNGt/4+zM9uRGwfS9asM5rqFI1ELpcHMuchUblVlu7wvN0Lb3da+73r6
+eQDHDiVQgrlRgMNtAEzKZLBYMS/vDbsIW1OjvCmbp9UdDkPI3Y66gn83fjasocWAsvga4Obxmbx
d+L74VcPSONHw3IGJN+GisP0D+6GanpCBaqtd1aq+iqwm7Z9G2Ia4Z2jKo7DC6gHcmrgds3FNnIN
OSmA5J+HLLQ/2+jrk7903QAAJu3Qm9am7u8w1cnWp6YGx5cYPDmBRpofJtuQVDQR6IKQaOK3Qjem
iYM31MXNj4qTwApWYiOZ3T0pdLdoGVigJtLKAllMyWlOA7B6zt+bzURQLAo4d/Q9664+Wl1mfm39
woJoLib9gzUBLcQ2wVcPER1rMBuobAi60AavU85QYKI8CuXCBZgsoV8WMAUpbTilQqdVBcNmdIjf
7vyU0OoG1MAOPUpNLdGGnv2+k8C/X4MIaVAuox2ExrUKHUKEe8ZyyoPa9nHywUdzxEPweqANCYrS
6Q4o78JA8Kx4oDHn2WN65kIOfZdyiJGcdR1c3aEQnf7dpL2ePaHnT3KdVsosa9XkSK5HBn4Q7DNF
/6JVvvXB41lrH/RUmxJwSnDcXF0C6HCB7pChQmPMnwbsUj6lgCK+t3mlZPT/bONjWo8dUhkQsKlM
+IX2BQH65J3dVSMFfqBerxz0KFABzDD3Gx9K1cJFx6EI/zMjrI7A3vLARlGxK6i5o4ONr4a0h49p
1w5fygnEu2JHMTjkeuoeq3CgxqwbaoggLiDvjwlgPPE4YEQAOYz0atYWgGt1wpOpetY6wd7owdV9
GAs9x74w5wMBHILDjFJjD6gKgXF4GBZwTuUIyghxqQZTxPdo0Pnim2nV1Mx7vL9eBwTwH4bmi/Fo
RShUv1KgmFArHh07IrIi804dMNXtZyMJ4CC0sDjKw4SrbbuLglEfXR8c5oXLpE1QJc2BT9eKYb5r
U7PlEku4lwqIpO0uFKUSk0pa1YPVhY7jRlkgyU+QidEPcmi6b5Mc9U9aMGbCrWnNyr3alTY72sfb
DrnccKR6nMGs0cEepY+jqeoq9RXHa74GPRzuJ1KV8QESs2iOlU5N3ycawLOnh48oOJze/BkAKK9T
+rfBx66XRDKn9fXIpR1kU5j3KHe4vKbiLwqiH+Ue3cpRHnEOi79kQW0NKNAow8NfJW8SHkJ0mWRi
csGoOWodXVWiZP5XGTh9X2YJTjS2nqpPFT4i33UtiCgApyq9k86DoIA+d6n/8BuYp3DRwLAhVtD7
7wqTjg6uLhGVPhzS0AdRebuDdmkRB/xGaby1n8sqyNpX9LMF6Xte+d4HrR3UyRXhZFwgHIUpdJsy
yHZ/Ob2ujxlpnQvAJnqkr+AgHs5Wj49/aQXFioLaoBtIz/qHhl3zMdOjcM6dwGKp0JM//zVNMBrV
TocCbNXCI6NVQSwqQFwpgxSpdfwLBmXjqNJLDrklAn2vcm8+qDEmPOcIIPO4YQu1YncmZl81/hap
olYxWyv9Zo1Vg3WM1aKcDbiE8TkxAboch74Z9PPQ+snTBM7u2+jF46UxmujxP//j//zf//4x/Jf/
b/78/+ws/yNr0+c8pOb1P/+5YkklDPrfpPGGoTrawuuwJ5uRRDnGzpCYHz1LHkKk/6lzzyjruLEP
98dbsYliPMcA4gjexLEXZoB+NFZ4B/GCUgStVjQZfyptU73mrTE83B/pxkeSgAEG3VB13j8mX/b6
q/ZR4OcobOE1WynhYz+14sSF2u8NBZcIM9X/rqweuXPsNh5rs/1xf/Abz0M6cQypSQMPWIse9fXg
ZdD5Max8nCSyKroUaoiHJcIdx9pv4AsaXYAiT5y89Nv+GpRZqyrwOuEs1nIai74JTDBwU90Wn1Qd
meysKJU3iOOHL3VXZGKOaei2jtoPRmaLZaRrNjS4HUA3K4r6mEkncyGuNu7gYa90/1Pe7BhpaNRV
NJP/mqalLty+DE90BYr4SE9K633lRMmrQS9/GmmXvn75QLwnDUzpNTqp6sKdLdEsE5gT2gGo5ta7
garAG0F4PdIMh6t5f6ybY8dkDNtyTAfHPRvi7vX+gG+L/UrqGHuJ9ijK0qPYxXpO0wLM8A57jM69
P96Nkdg8njMvFwFGwJy7Hi8qGh/ZM8arwOafUIBUDkY7pW/vj7IyKxw+hUOjQqW8YSyWKi39iWvd
JunEl2zv5ZFzhD6KTm6jIoWi99b7++OtbA0hJUxfR0i6QssjrimwYlMVRF6itjjSmxZd3RKxIqO3
p0/3h1qZGlxLYbLfJd/QWCxYN5cH0hDziSlLrI9R0dJ0kIXxs0Gu8AR6NdiIyytTww0dZB8lAg6Y
mP/8tztBwR2AmxJMnYI073nyc7JyAFV7rvEtZ8a1obCqZjhpccEsDxiKB81MY0B+BlXQM/YunICW
FgJMtnZ//yuuD4Uu7fyvw86/npXw4KnAKJrPslHuFBGqFw84YaVExkaAWlsvYgaxEOAt0X+xXoUA
cjgETKUC0ABfl0d27w/RKTB79NemMjr+wczonBqWZTp8ykXsxfmjTzqHrZjhjHwaet13DczDTk0d
/fyDkYSjIzxiq5Kr+/obQvnHSUdCE48rWvNT63uHKse0Phr86k8mpUOuVPmElqkvhvLJ7Q0tHIhS
vUA1D92Ai+lBwkAGQm7YR97e1ng+I/JJbw24Iu6217MCWA76xkNgGGWcDGhzj4bO0ScxpymPcejP
vqoA7zVCoRMygVJ+GB2dR+8ffFpbtR1Ds23dXjq35zzgs2pA9UF4SokjEtxzCpbVWbX7aCMg//q7
rtzFJWxmFUsLS6UDLLRFeqL6aZPTFNP32ZQFX5SKLs6uGTA6KsCcvVGDJH4Oq8p4pEFWP+GKp77h
yp0OtNvtC5gc+e8YF92/gLQzmzc+IC06/PE5CjUKvApkmI0L6yZHXfzcxfooCqDV2LL1fUzPws8C
urDegBECthcHxNvVfTo2IcrDyIbcX5NfGei9DyWudwY6KRBeekaukXIE9IDOXGq/sSie7UvN6h6d
GRZAoeCnV+nVkxqmwblsvY1fsRa4CP6slzUHLnsRjqESGZEOzAfeH0qTXojieA34/4JkeLkx1Hyo
buaLnAInHFCwZS0OHWWXqIXIZ+y95psJYvNEYyajtYuqbIGk0P2vuzaYPjuMgvaADCEWOY9TxI0x
q+HSesx8bZ9rRvGkyKg6mf2QUI834KBtzE9bG9OmZEBGIiwplr7GDoxrsgjMOJFzqVH6xZkAPLZX
XCTp+mXE+wtAirCOiAf2z6CLmjej3vMWmmJs96hGWjvF9J3DCBC8dKHUqMeSqvnp/oeZ74fFKsAz
1lBUsSn6cY9c77psXoMcVS0wcnAt7RIIvkEP7nB/lJVtxd3kkNVySwlVXextbxpow6KEsK9HFZVd
A80UaYoddPzxeH+klfhKDNe43QWfXbcWGzjp9Q7sHQkgbaLqMgWZdylo8+wpqsy9CCs7dbUWIA/p
KE+YiVQvj6xk1QQ8bLWJEjdu7ANk0LAPzL2j5MrbxlKhW6hjkT/Bwk6+3J/qyv4yMTw2eC6wu7Tl
cxq8JLTgkrEEQOFzC0p5V1Gwo/waoflBWrBl1LuyihbXI0uIX7dJW+96r+Crg76nSW0f9Fr9gEc6
coBFYz9VwnY2lnH+qxbbkqEcTZDb8HxeGjpj3FPjFeRxIyeSXlBShy2qpWGALjg+a4feUMUrzLKU
jTCxchosgEy2ZQK+MU1t/vPfstEkG0rMbhHeMyVmRMhxha4XFNbTixeO7gTq5IJijER89HoUS0FZ
HrIpSe7kqe+NsojoHQBAPsOxjB2weF0pNoLR6tI5Fq9K7nxN2ouJmXqjEQPZK6rvN+VBQWLsFTon
ZuSGEM1f/lzhA7J6lm0JnQz4en4NDydgBRnyhbwhQBuR50iMuw9VAcTz/qdcmxdBy3aEgS+s1Bfz
ihHVzgEim3voZyZ2Q2gRKwlmtS0ARPf+UGsX9Lz5eTxQ0oH5uZgWzH3ValumheWT9PeFnXcmUAGZ
n5GiUdFZTiBEJb2T9bzTxv7fqgIAj7NP9TC1Gsn5/Z+zNnOLu4wGOvHUNBc3Wp3gESV7VDNx35Xn
Fj7UcXDqj20PRfYPRnIc1LHA+HBRzHHot0PB6w27Un4B2aLAXgCyGMJHAuwr/ngb33jt2Mv5fYbH
Gr1fe3FP1EMFTKsGUlEA+b2gzkinDS8rt6KP84CMtHKBqGif789vJY6ShZCZchtzbQj9en6+RPVx
REYbVHHiw7sFipEGlvZ1NNJzMTnexot3dY60kKRBioW65WLhcsgOthhRcfLCvH0rQyPa48gzndHX
iJ/gDGJAgXLhxjNxPgfLeGqb+gyvwlLethZznBCkA2OHkHsCXhXtYwdpMyhWQfj1/rdcm5wtbXYk
+9Iixl1/S9TQDG9Ay2NvjWb9cZgc8VDlAFkjXEk/9YGdPLW9Mv5zf9C1o0BZGVVRh0ecYc6T/32D
VpksjR61BOgwg5uPyri3EgV+AH3i04uHotpJJYZa4Fz6WXxHTLZnthmtAyjAmhtQo3yirBwfk9Lr
Nq7AlVlRJYfqpEpeiiQ117NqoTBBzKpRi3VU9RiDqaQVklhIYNs/709qZXNA9WMrkjBRg1EXizao
nlfHhVbvdQAlryuMqwf4nhk+nffHWcnN5txIWNDlVKa0CKC2LLM4Qt4WpEvlnBPFVo562qh7EnMa
nvDTn/UOtELBJYgRgoy/3x9+5ZxLqVpASuiTWVQIrz+oXWWt6Uudc66a/XvpqdM78NzIltpddizH
TNmos66cBYnfKXVxKlu6vYybcetBOY7pKMbYWJ1C4ciftQKxM6Sxj4gJFpVp1NdvXjxJIjUSMLqu
qyrPh+tJIn+McD8o7X3nIFCXoxTxxqIvfUQTEl0T3pEba/rrqy0iC1ch+9PWTc6gXIRsJ+lHuqQ1
4mptHH83g1T+mAP7d1VC64Q6VaHRrgVDAINpgu4Bjsv/kFJ3tNz7E7/92qa0HPIIndwKd/HFcYHG
gYRTSHlUtRTxFuPE5CeNCFxQoR48Ipdgyt0Iv8bYuIZvN5XJpuK1wg3MwHI+xb/FHguN4dDGWAkP
Q1zHwOaNLmaU8QNMln/ZhOHGLFeH0+y5s+RoDlfl9XDIFmowl4A3zTqAH0DwGJcqEU/oXoEowqGz
kC+f3/xF8fqCCK8xx+sBbWtWJs77GvaPQlcy4sC+n1rDukSm12OimTcbM1xZR0zdGFNyj5CsLq5H
vezCFKcl6J9OWp9DvUDBHnsHV/G8+BwEineZFEVsnJo58lxvYir5xHPeNDzbeE9dz5KybE7ziKOK
rwe4pmrAaDAmz5FaUfxjBWX5T9TUeAhAL9o4P7dRfh7ZIh/gAW4BvLoe2UBdaKxKkwsTDdMDnWd5
qXRbPKH1k280Clf2DnVbTacWRwGXIHg9lOKJqAgMA4RDgW5jNYzTAX41MOepeJ97uHnfP5CrM2MF
qSaBqzPMxa0SpzJQphDQCTTn7JiTNwLw95Qj8jnJxkdcWz6Nso5jOTSbVLnYpJEYYHeks4bMBP+v
qxT/YKC9g8q3/onGrzghajRbJQzKRi43B5XrfcNjmCFth+SRL7rYrHE/4k6UVg3kD6pKCk5Fx5BK
x8aRuF04Xh0UjdmXhJqbM9hp6JJA/m72dR0hqwMdwEWIpjii1onqEO4wG59Tm3fCclpyfpLRbxLk
xIvjUKkFQsmN3oB1NmcRUCU6jWlgHCiUd5DEIdKc1KKGJmCp6bksU+RKQ6c5NJ2vI+3Rl69UhNU+
3t9Ot2tsoeEnKODRb+YGWWwnMNc+5Lt5jQ01Q08yrZUPftwMJ7SCrM9NAxHzHA06StkguAmG90df
WQKH1yVZH//A2FiEeUdaA7RcoAtKPX3zkUCm3YLR9AiZiRB4vD/YbZ5EFNJoznJuTJ284Pqg4rdT
IIqIQ4UKqPuMKRdCO3Lqz16KbS6VNHnJ/RRBybZpooMJAOHlVWDJIWJ8foWFKPviPKlmhbdXlrX7
HC2LI4x37Z1aJrqL9lC9kSTdniCGIiODQsrlzYSv59rO3IPYBG8jhgzGcRk0p5Au58aOXhmFFIx3
5Zwb0IpYLB+mQtDZER7fCxum7ogD0AOagt3h/rrNf8v1sZFz0XGeDcwW9sv1XHKEa5GTHtBonTW9
xkDvLpYWfdH7aTr9wUgWKZ7Og4462SKV7VAug7jSd/vet0b0aSIHrRrvIu2u2xhpZS9SMecRoqFU
TT99uT6BjTWNNevHwNyt4Ue05tEYRP9KE1Tpd6lexx/SEcZeLbvyc91bLy8do0AHYkgAS7Doby7O
PSK9VHVSUFQzXvGJJvh0yHu0KWN1MP5g/X5BFZxfq7dsA6ID07WyFchK+JH2VMqY/lzaRs8oHm71
I+bPttwqkhnN8BUVUenFhrQ9jKq0EZ5lqU/6ezTvis+FYonPQgHZu+sa23HTPMtffF3hywtwjQel
RsVsuZhI9gxD4hvdfgBJ+Yi5UuFqvWNuHLa1Y4DJHdW/GUVA+/b6GPQj5tCqgUw7XEO0QScdvVZ9
qvb4+b28NMVUeE8SPminUge8HkoTcJWBVwN2ktiWSIRaD7jhmTtfR5Ll5UdurqDM0AH63ubiyImq
xhio07t96dXjaXJQxw5oDx+Tbvh+f6S1YEX7jWtmBlXRkr6elNXoqTMlOG6UVdFemqq29pkNxv/+
KGurxIWqm7BqUcY0F8Gq0D0KfhGsy9LGOgRlfuSgK7M8T03ebVyeN0MxCbJqXsIYfYErWWRJE1pL
tdXi76qanTxhkTKey76lxgD/6HB/Vjfnah6KL2dRGiXTNRY3l4KZN4wiJI/iLPXPAJ99ZIia4Blf
tvorJHkkCRxtZpW9eFiLLBeLIdoG3DLLKEkDm31Q4IfJDUBW3XzBOlE7JWks/kV21c4RgjLLjXN2
s094MPw+6GLzm8jhpH4wzEhmQ5B8js1xDPvufH9qK4tH185hcjqYGXWJPWorx5xyhBLmDpp+weFo
xCIJO7eqRHbg/lA3Kd48IbCS9Gf5jCAkrje+B5ok1Id49uVMBpzZUHY1dPR3wCsop6IT1jdSsPj9
IOuNE3dzyS0GXuwa1FzA0hvBtG8arT/yBES8KDThZ2pTVDwgth64CHlBu8d7+IlOcrpxFld2rTXX
3TjztEwoRV9PHI29qakcnE7UAA+qXaiiaun6QZI9eegCRPAySjRBRnQtLn/wxWnAIztFx4xk83pg
Uq5Sw6Qd2W8P/QEROvYXgQvRCf6LdEtVTqe8cuwDPnLFRkF6bcp0xqkGcv0B/1p88r5QHC3z8nnK
YPj3aNCH/RNy4qryY+oy5bkL6kihgptXP+5PeeXU8IjiAczHdnRAdddTtvLJKEcEcPYtGhjTIWqR
9dpHTRYmGzFhbSCSTp100wFDumy5cV+I0q6gTlvUoWZbnbHyHoMAysrGIq4ORPltbpyouDAuZhQ2
kzQSL1ZnYWQcXHNMGKa62+rIrsQBSQT//6MsDmcQI9SO5oe6RwmkOUnLQ8o9cGYVIvnimgh4L5J1
WiPwMunLLO4LxKTKtAsEWBsrF18DZdTeilbS5AJG5N7fDSvbUJLVYl1vzd3mJXwOtxzbyRJP3SP7
huQewpVIg/fjJZL1cKmaAWQ/KlMbb56VOEfCgt7NnB+BDVmkEqoMpILTlobOXFr9oPTyN7KI0+ue
yPAI+z5zzWk2mHMkyvL3p7u2iNZc4qKcQMF/uVVwvPObNGaXtKk1nmCk48YYQfATyOy8/HaSpO2g
3SiNWDcYWYdmT+XD74GnVOenvMjkEbPJLfD72oSoFoLckxAX7WXDMOgrux0rrNxQkiqPziTLS1Pm
xhl/YP2l9Sx25VwNmeGckpfxIkg7A5Zx2HyJfWVm6SEP2vGI89d4gs24VQNdnZUkdqik6iYvyesY
Raem8EeFWQVKW1zyoPfPCKAj5JOU08bVszoU1x81RcqCtCmuh4pD8PmpTMS+xhPzAm3BuBS4pzxY
bJNsY/etHTZWioAoyNBoa12PhWtC1DQWX1DXq39jCIrnsIEnF+OO6zaYRWBcPeWn+zt+vkeuHlqs
Gk+dX+VyailLgEABvN3PBsL96MydJq2MI3cs+zSDNY8HIwLU2Qa647Yj8mtIwD+mRkyBIXs9TRP/
+qwPgArGKCUjT0fFgWhmH8PARHMOQqF2HEIc5WFldTinFKGGsMLgaBsruxZlmDYvd+Bd9GYWUTSW
GhZRQQjYLbLFs4IXiwogw+pPVNH6H1nemBCWUKTv6krfyodvx+bUE1bx8KOKTwnp+hMUim8N3ejh
1JVHpdsaxhCjjrcTzhFGUu2WRtAfGip4h/uLfXsTMqypsY2NGXu1fN/C0Kec1UJyw1bdOMgx8l7F
KN6d749ye2TmAYB284DmflCXk4vtacRDbgA465kXXffx0ULf5TgU5ecXjyQNAsD8lCY/W6YQWKJT
mxukgJOoi4MTT8Gpt53ypE29tTGp27NJ/3xG6doWyIsbMJlvhaaS1SE4fAdFdT3LEQ5XFXSoMts7
gn5VdhL1742AcHs4aTeDveCZyxuU7sf1Nmkl7O3WBKwHYzM8GyW2thUOc+ehgWpbh4CGX/o95yoS
r3ieh7SYlt8z6+K4xnoKXaxgaiH3DhWBIefR8ZQCptnYjLdn4HqweRv91hksWi/o+xkuJKsGDWq7
RhzCb3VXncwel16I+jLX8f7C0HujzLM2Mr0zdqmFWy1XyPXIuWo2pk/Hc+8jxvTJDiX00gKdU5RI
8Ysd0CwtKyyOzVR0G7HvdkEtbkg4UzOBhGM/77Lf5gzP1s/8Gk81IjzOHSBgL4OWwBhHWfldnJbT
xga6PYqMR9MZpgoDUm65Hi9BrhGlH2fEOkc4r6guD7ifBbrrG+1WZeH2o0qV0CI0YfEQhmtxPRSi
McOEJEbvmkXVYSbQ1c3H0EGkXWubuIUePJjfcFqpHn3s1ze20u1nZWzWEvCyQRllyaJKRg3t1CFH
vaOIineeHnnnCbvWh14X9SlQtXYjK779rHOOSNeXfMcGprh4FmKRMyhWKHu30ktCthMNO1QzcDZV
qy/3T+Sv/ub1/Sxn+Koj5j7a3OC6/qxJUMFFd/zRxSsWNcY+BTy0qwy8UUHz6e2nDmmsZwtBnTdg
bkfE/SM6IbtZERpTAhx1d32SWhuN0ttrRArCrkqCPF9gS6AfGlGtCkiYz+2puAyi2hPs9T4bf96f
+3wBL6YOVcucsxMe/TfRD044Nlua0QHq91CwTkHVuiB8yvCkYTQK/EwHzQAZynaR5mz0XToij3f/
J6wsNGWWeXQqc2g+zJv+t/NqOB46sbHNpjbV+InEoDmrlak+gInXN16pq0PRPINlQ6QH13s9VB3p
5B611rtiUhrMz7JAM/ZBXSPxLPW+3QgMK0kYlWEeVzpgt/ltt5hZ0LESKsokCB71SrZvhQY3Gumc
Bx1W6r5rNDjq+hieoATbr+up8p/9SduidK6tMPRYukE2IG1IP8s5IxUotHzAUEjTnkahYwwT4oWd
pROyhNi/ImgpFDdJ4PKTu7Qf7q/u6vCcK4IHjGp4pdfDG0ntBTGBw83SjF4GeSktvA4OtB2ZA7KI
oN8TaGlUtDl5uSK30NRrS86bDCQ8xXlegos1aCxwHO1QDa7fpcX3AovCU0JR5FhG4g8iJBcPexna
JxWQJW/F11q7EVM/oIYSo5iBZfK5Hyz9iKJNiLiNaE73P+3a1EAZ0aala6mRMl1/2ggXzNiQbK+y
c4YPFgO4kBibx6gIt2Aba9FoLoTMSRLAruVObloVp8gQYGOsFyK/BJmNqhLOZzgN3J/THGoX8Yh6
BPc2tFZItEtWq0zGrvBzbri81O1H3FDNg5ejNpS3zfS+MRG4RlXLOdwfdOVDcnHPtZcZRiF+QRF+
i0DImcrej9HNs/yixzUMcyC30GdXoKpG42sjLPyCvy3nSEMdbBEckZldcL1uI9jiNFNHPJoBGPca
AueZg8PflKnyOJWdNh16L2xyNJbT8TsCDCZi8qiqoutbzqozPTXRfteoEaqfMTYWr4FgN+OJBqjm
H/sW7fgJXY1vrSpxlEWhjTXCJ8aa3iqar3g7s/I7+4A0+9A8RCLMXzFxP0GFWbyYFspe0cl3SI8c
eAxiUWLKgrxKpNmivYf45Xs17x/8HlVFTLPkQ2LgnfDiVYTxxhsTRKxJhWRe5d9WMW45lAHUWrdK
xfTDRI3vIUeD4Csi31tI5pUNA0nehhQKcAByyGIoSkpJqWSt4Yo2K94iCZM+NqqZnelo+n/fn9XK
gZi7VpRhLJKTm2y2rQOQqS1D0fUeHsmpbVdrpuAhSujGQa0UTwK3o43kfSXXI7mkqcmXpF9mLFZO
n0QlPZTH3DSzsrehDCloZSRhVQ/4vWm2AIVrc/x9uMWByJL5IU193p0wuHLOje2jq6ZOuCPunJqr
qqMdivWMUaiH+x93bR1RwkQWgDcn5dBFjhmikIqqIAXdfhzUrzElmi+l6pcfkzidnu8PNd8zi0NP
T4UXggGGCgjPYo61hsKJTz/OLcdJPdRhiXt3q//EVQfXrkER+xzHl59lTTfi/sArH5eBJThNFlOD
d3N9LEwYIXbn1ZobNxLNnV4oH4BI/YQt0r0eGkCU1qhlG991Zf84lHuo7tJkJ8YtJtvbBQrJkjE7
r7K5KNAgeZWC+It2tcCWKQOLfLw/y5WVhAmuzugQ2oMUY69nWaP+5bQTOqU9ukdfNbWpX49GhGcv
zbuN9+XaB5152qwmQZzi1vVQSgL5K0XVAXXRRkUEtKl6u3krm0zS82iE2IvKtp/7AkLQy+cIcVHX
0VsikzLnr/5bgAtLCj46SSRGe6g8HzDsGj+XiYJCe+Kk1cb7Y+2DslkpXM7ZMpHgerBKiiYObVVD
w28aPtFyrms4fbZxtOxw3MgR176oOV+HwPFBhizhNTF+fXQ5TM2VjlfVGL9p3WPrTBUgG5RDDrS2
xAHKf7vRAllJTR1wPWQZFIMZd5EaElWnqKwMDAzMQukuo0z8s/QQk9+Xow8arEmE8S71dOtD2pnt
z6ymHnV/RdeCApXJGSxPA5Ifcv2RsQCVZl+XOpXnCo10a9Kc9mTkifl3ElfqxcRf/BAA8HPr0a+3
yFtr06dAA6hpZorewBR0MbRDbvU6kmBBlhxGqfslapaifB87IGaN3IsfcQSwXB6q3QGee3K5P/u1
LcbDFnmFWTKIa/R69jEdduTWVB3gpp65HfLvu7BwjLOC9sYfhAeYvzNInszgJjUPtDgKJILkbtoH
CDYGdntK6WZc0gI/k/uzWtvMDAG2iac7OeXi4Agfb4lURrqLUGLeUtmOKxfeg/E964Ef77Bx6R87
7Jm3xr2NuYgpcHwoLIJBRn3m+mv6Zl4gC1ZNhKW+e25hRR7w6cSnhv87/F1QsHFfOlEbDSv0I2Yl
pFnE53pAZMRRIe3qyU00EX0pS4Ehn6dou1jFvinFH3GH2PKwEXx/XR3X96hNTZHOzSznQGVkcWQG
oeL5HHcjOp++mrtDN2iPvWF6f/dQxt8n3hg8NX6N7vVYZNa5gd3yKsbh+DR2jvrP/Q9wu39JAska
6N9DaLtpoXZomSIDoVD4Q/L/gwpH+HsGNvBVkZXZ5/tD3Z5VksAZuMSNyqNomT0I3e/0qIomt0VT
+zCkwjkE+NMeirQ2P4R26GHti4BGEkbKY1Fg3X5/+JW9NZf81BkDSaq0hJj70KAtqmHoXjRVmKHL
EKOGF4FgiPf6YHonx0nyjU7n7TFCM5mrnNQOuCAZ2vXusiPD6jAoHF1tpmB0iVUd9FZxDpixTN+x
OypPsZBv70/zNhwzJqV5m0uWRHNZOcaUTBvaEjXCqg7Dj0kqnmvPzt8RDpWz1gcoi/L2d21y4Y3v
u7aTiIDAgkFc8wRdTNZPMel0gljFahWFo2YQ/qOSgOOPm9jfuNdvcfW2TeICigJrH3bSsq5aN22V
9CY2FjoAUMCzfYSOfIxxoF15+es6HfpdgqWsG4l+uEjNH9+FpF0fEFXF+7RJ4leilP75/odf2180
KinWg7siAVgcatzEIiwLCCXhBLFgF6AyiQlFRjoNX8rMLpljIup2f8y1xSaJok4DLQ6c9KIuFuVY
dkVDP1HPLvonZ9LEJ4xZk4td6+k/GT6NjyB3pKvFRr8Rw1Zny20EipOXMcXt662t5YhfeSXCyFT6
m9dDreV7+rHKZ0Svmocq8L2N4LG2uwgfHCcTyC2druvxUvC4vQxxooQl2h6HgSuPpA8niMHON+6E
eaEW0ZkwxdekwU6oWtZy8xTP3dkMEw3coXlLa8JgGZv+44uXjkrN/JqiIkUmvDguJQp/o11HI/Kx
6VDusSaUlzJDDccwi+isatjJuHXYYCQKmUPZ2DcrgYlMDZIv2TGPqiXcl0Ju2dXUqdzJnwo8ssry
Yha9eN1iQPZIobzdDdqQH+7PeGXLkE5wrc+QJG69xRKadPjNMMxmndQa+1bDwFMDC+ij2pkf7TgU
p/vDrQUJetjUHGZNA5ML93rL9NQci6mDR+iMqtyDDpAHKo3gFXrTelvobf5NQ9rZHTFFOQwqBoiH
qlIt+KVe/CFsC4TpMewONqLkr7LKcncRJmiK0DnFgmk+0r89gMjiaFnWzehauRTPsaNMF9m15Xuw
bdl3H9u3gzqilxr3VfCl4Kn4I8LOR0UM0siP+FqGhwlvgKeGCHRW46jf2Bgr5X4qJjSr5qevQcl/
EcWgfBeT1LvB7c28Ri2n6PvEDVHO+VqruiKPUsEN9cFC/eJHn+IauadRqT6hu4zCwMb6re0XasIq
3ToasECFrr9UGlERDnKK/maHF+UuJes8tqg3P85NdZ6OYaY/jPipnS2ckBEzd7IfFdD//KAPaOuX
UsleAX81TqEs0qe46nHZa2PF3NjVK1kNAZD0Ca3JuUMw//lv6xl2pYyyUR3cyMuH4qRPRvgoxjx9
5IZ0viHbjn5ujpI7nzJDJlVtRu/T/Q+1cphneoBAwQacE8H4+heYiPBhCUmv2A8JHQ8+ptgPeBZ0
H63EpmPTNYhqH7Djs19+BcCpYsiZmAhGZXEFRE0pOprzmPEBrsJUtMIM+t+g0hVI0gKkA3buMhWX
F0+WprhmQKgCpqYv37ump2F8Ffaqi5tQVXzzlTE4R7Q6y5OND0C488MgVR+0VDQbs5132+LcMjDJ
Bk8FmEnLgwHK0MDyKKMcVMVF6Y4RnqG4SuMLucOSXs+34sQcDZfjsfd5CNGTJ89ZXO1wOwV86BhZ
+txCyE7z+hj7wLZ4dLrxuw7S6Bip7bPA6fNieKhy0/Bt39//1rdTpigBe47bHWwJCnfXG8vQo6kP
qMy6wMnEZ4pDJlQ5EzmmOkOn+/5YK4EH9IpK3jqDLWjmLk574PDAUSfOyST6On9MiU2ZqyeB/Gq0
VV29SqdxtLEdrEYD43cYjPvaQ18bK5o030JD3GYAYD7kL7YWCS1Sl9cT70MdtRKYFnivtyMAmlIL
ThNOOBsH9zbAXQ8z//lvoaPpC4gjtt66gNpsn7613T7WBYYFWHXUfztRZxzvf+S1ATmr1IvACdAA
W+ypJrJac0jjDos5+JB2jhEQNqUwpDA23HmAajZS4rXvCCZ+Xk7KCAjUXU8QA00NAELduXpX+a/y
qc4+CHPYvOjnQHN9VKhQoIWhI8dEcvhLP+6370hVpqXD1eIcZlTpz6iASefgLPPcpQ7CQvg6j49T
0CKJLyPvbRkr+qu88FO3aXv7+f4Hvs3HqUXpQDCIEeQzS/4B+tGtmGCwuLgpATONi0j5HKVCPvia
BjKB9jgGHJnw/iVfj7dqYSupBaNTsEHyh/7RTXm+VJD590XTuUGIp8QeIw7vUfZ1/JipjVWiNYRI
7C8nwy8BZsV7zyjaT03Z/kiDRv9Qh1NyiItgQNOvk0/0bJp39z/O7U05/7wZwz9zO6F6X++GPBgM
nHzSjtZyW1BhRtfnnWLlwWlUCl3HuNmWcGO6HtWgSFffI6hubqSEa/uRKxphUoIMj5fFL/DszPAq
h1/Qmxif7gIvBTUb2VtU3LVjBsES2D1kT8jsi/AR42jXCczdXEVRu49lrsYYPOJ9Op6caSqPHW3c
jVtxdWJUsiC/wI+47aKHtYGKf9a5+HDnP/Q2zV/bzvjy2j0ZOr1J7t1Zm295nOFSZ3keEK+ypFEP
jeJJN0w7PLly5eV4GqoIwMQpYSDvxnv6eq943OKOHUjUKjo7OuV977hWoAYHz3eKF1/sc8GCdZpL
yAy62BQtkLok1J3WBdeJuGrbNgcRCJzFg2CrRLK2MSRxd5Y0FFSEFvGwaJrKLkzir8HpehNaiXFu
BK7kQsUQGwrhBjVo5f7WIByjIAc9lh7PYh/SbciKFhcg14PAg7p2Wp2qofRddJq9jZtlJfAJlfQX
yANPB9Kz6/UCj6RH1Lc6t5E2Iq/e5Oz9TInAcnT1WfgO6btiDAfKx97Gmf6FAl9Ef0EDm4oirWzm
utgqgQBuRFemdQ0lqD9m8ShDFytMudNCcHLnsnC0r//L3JctyY0j2f5KW72zhvtidrvNhhFkRG7a
pSzphaYlCyC4gQC4gF9/D6uqexTIiIwpPk1bd5tJqQRB0B1wuB8/B8TOEJ+2oVymd3RCelNqRKir
tjmkoGDMAzTCcL4cCUcj4P7lbe/MV0DpEl6JIwq4E7M+0umYS9S2pj2AhuFh6evPHKI8YOgOr+yv
ZzaBkwcZn1sWuFdPFODGBWX8eQ8GD6iFeCqQV7Jvz+8buByiuRCnOqBhKBOcfusB2tfTYMGK3WWx
D8k4CtxJHSsTviXS2G7tV5aAXM7Lq3jucEMzY4hMPW46aHczLMxFmn7wJORBBxbSbrdYGvK73gJ9
9Hhq3W8Wb2xwSNjK2zPNywkqK57/tvU4fwcqIXBAY+MYKgQ5BbljuBAe4DHz48tzPLcwgLKvpTBs
KL5JflNBBDD0OVhLmGOFH2pIoWZeOVgZqRLkO9gc7SFhHaYvP/Scea2wPBQ5kVR5xoEJHnuonkbF
uI9hzEdGuy9jUSJBMBN55UpyzseR2wQKZs3hIz9w+t0LJhf0uFgILxLSfg678bcKRJSHkqv23lJj
cYMMC7oTev9an8CZegnCVTggAIir6ojZz8rjqVBOuB6oQPLLfSNF96rUEUlS3engUHaq3jW4iqEd
xOHTUdTA60yyBdoUVexrPUVnNvH1UoSKCTCnKyjydBmgJ1mTsXbwlRtZ34xMIiFB7UcVCX0bzr08
vPx91+PH3N5AhAGhlTWkAwbp9HEQRvJHhk6ivevQ8R1kddAyrBoeZMHUQ/8cSqHlHQEh2yvoFXev
rVhNG/avGFlQlJdRt0FscjoBF24HTaNE7a3IeVVD5PKTJhNHXW6ar7zqOVMG0y5Oj/UsQb/N6ZOq
hlPUjvEkhKJzVjeQFrZC0eVVEA1/P1AHzBEVf2DXEJGaaQTWLrpqoFm6LyN3KjMZB5B7Q0oSUllS
HgFpU0/gVIZUKGDS7uPLX3Q1EOOLolgMksCVAMF5LoXikq5qCJ49tFaYD5Zahb6g0vsQ42/7nd8y
dTuH/TUhnTOGBPAMqo7YLdYbvfEdadDX8GqBblNShu2xsu0pZb6FO31ZWPO7OfKm/jC6lvdeA0sO
EgPpX7uhnNlBgMZAKjZcq2IgyT79wCE08+LFKuQeZlrlia7fR3yEivTiDrnNE34Dfnu6lzit/75l
AZ2wQkyxrYOQx0g9F2UkkknVsGFWxl8gAesfau1yVIna4cop7J59SbSk4swHaS+ajU5fsrWXuFhs
SNtMcxR8E9AJvkVpyD2IsR5vFjXQPSUh3UVO2X4aoDwY7mMGsMRi+5AZquJiJOgQEtPNOM/eHk0g
NSTMdBsBdsQ8+VvPPQpZojZ8PRVL6YHOfBm/NOicnrCey3Q71GW/wy4RxCmSRBC3Y2F/pLq8Jl9x
9i3Rxrnm4dAxauIi45hCOVZOai8Cq/tgzdNtDQo0jZ5OV6QobmsL8pDz8oD0Z3/lsnNmAwZ6CFcd
bEqADpuG7EJEkIpIqr2CItRnbJzve68jEuBTwAMC6n582V3PhFXISK29Fet2/4zfY+hZTBE4qn0o
OW7N6BIcoPzXXiMrObP5IUDEzeAPQSHc5E7NJuplMbbUUnu7H6Bh0VZNCbE2LvUtjyGi+fI7ndsL
AGldDzHQaaJMfPowiKuyoB4X3OQsX38UsS/at4sq0L49TNJ7QOkEmmUjUgmQkMRtOpsqyOG9PIUz
DSsAPoC1APVDcHgjyXg6BwtsCuPoOehqdIJ+Bm0+aFrB0MBlcR8urUd2gnjik+t1fvMQUe2uytsj
2fWucr6PKojuO9Zc43I5szUjqEVlBpE6sIbmBkVlUoOeC2LBgDpO9w2DSjQepfKGtDorhXRpCuqa
ayxhZ56KJt4VQ5QgrEJp6HQlqFslkHi0+v3IZfiI/uTeS6Fvpj84pQCpMeoXyV1Fh+77y1/g3GN9
MOKiDQvlapj46WNFLEbgRkE9PbLYBrkqunXuqw61lF0CsZEM9M3ASuCkuuK+Zx8L7j3AjpGtw5F0
+ljPLh0aFgtkwdsgeQx6d8bNwS8YYPmC8NxW7ZCHM5mvPPa5igQ2C+yDK+Enyo84+0+fa7eOqGLX
Aiq+gm89eI6E9PvoJfU3jZz2O5YIr0pr9FYfB+23YepUVV/vi4n1LpDmFHquMXho9w6ItUGBiLYB
AY1NqH+lS2eRp5c/zZnN4I/L4lqCxqcxIyEnqOjEkwmsUqJ1IfTr10mp34QeWDAaSCQO4tqGcO6B
2MZR8VsRHEgknS4OcGQcSW7QWNkRB9YeUXR9J2pe3jYK5ANXLhJnLADOhcTEagIwecMChjmWMcVx
vy8KFjxKEX7s+NI8xBDu3c/9yPOyJ9cigDOHBjjlEOn9kY2GwZ++oEbN0K94hMJNZ0GBhdUygmy3
XZMUBHDTY59M19LSZ/ZYNAKjeXu9J6x3/9MnQoTYX5RqBBJXdKrQv8AWdaTxjHpqVSYgJ1sciz5E
xJ+a22npfYulrXDdr3/bktBbDTZqlJzXmNpY6xLVgKIRfb93GgB8dSS81CIR9jEKzbj85WedW2MQ
4KAeDa4RhHiGESU1MgBw535PmRjfEafWHyt7BNsCijmHduH0SubujB2hdRFSDOA4QhhgUr5GPnIb
QILgQlg7/Vtw60GVc7YZncElqdjrnheI8MDkd6355UxEsLLDoNEPgTRIv4zT06sdFrgSpaoSGJiM
gohh78S4F7+8mmdcEjSOSFejluCBO9TYnks7KaOk4nJfV0OHxm5f3zIZsR1Nqv7vLyQqUSgaIKZa
n2m80NJp1YzeoPZJG/R9Siogq6qOxO+wAk/o6YlydBiQ7OX3O2MtCdQT0SaFeh8oxsz3Y93YNega
3Hth2T6MGoqyiw855kZrN5+Kq/i0M9YCYo6VoOrP8914XlxVINDv8bxwUPT31m6A1FVAC3Db0696
Zldv28691pZ77iVRZ8BFb40nkDM/3QSGuhUCTNNq389+pDIcsWw5YrWTO7ucyCfVuGg8fnld/9g+
T+6XKDugDQwtwOhbQvHSeFGnCsp61CMyBm4NuoEpAslCPiED3rC0HJ2O7Xtpex+dMlqqG2dEPjcn
ulcHMtoIOf3eLjwQZXWB+60BQUv9purhBjcJlY6TkUmw5u0Cp1y5GrziDZEt+UEVV5BdAyf7/Tgu
8WPdxU2z09KboxwF5JpciR2ffUq4A45xgHoA+UbOef35TwU/3N/mISgF3hA4lLcM59R+9oSd1txf
jiwYv2MJPr68qs8fia545CZWUjU0hJhcJHQBDhGsrcG+ZzIe7xY5SZYGI+6rKRIFYsmtCrHO7QBo
zbXw8Nl2g4omCi64v+IYQfXM2MIlGHkmrUmwlwz0DhlZVeXLAt/+ikOu45zazco0gLwE9vCVesDY
vmUMGIHbQ+4FpCKTTjXIu3cQd+5uwL5+VW/mmWPgpdB3AnTg2lKbmMQm4MhoowGU6IBott7bClwS
90J4bwaLFlnXDDgMX/5+Z563xpurmClUNZChPTUZN4Iquluui2gXLkS4FxroV4tcpgUgetjw+8Rr
wT7w8kPPGA3qZAg2EQEAZGdeJ0TP7UQTEeyXeeGPRKN1mqP6gBpsD54gEPrfcQcX9ZcfeuYzIsZB
HRjpByTnzVCug4rvIEsW7iXtrY8jAWjsyFoLqjOEXxV8PLPZoCyG3Qa3F4R0KDufrqt0h9qG+Lq3
Byy45qlU1L/voQY+pQg72Fs77gmgBS5xcT/vXZBKB5RZr50uiN9BsKX53e0bcA/ATBtvj1aVxU9D
W47zwS1dF7xeHrGO/lgq8EQUdL4dGLqWUlfZQC1GhepYalugvdvh07EvYVfpzy+v5fPMM0ocNpSs
cO3HLRn5o9PX82mAiA0SZHtOSvseYH13SpM5aFZkr2AineZ4CDLc7fjdEAgwU0Y6ECy15jJSUAHx
oub48oyep5fWGa296Ehn4a5qVtFt6VOB/GS3T4A0mzJ81ErmpUcWKwPxoYsSx7LgUtJKQBFSiLHX
Tz4uPGBkJFCn2y3MDuVOQBhdpDZQ6G0aggK7g4Havp2XaASodqVk7E3b23WZCi/Un5HvDqDvDW74
KusgKfJBuxG4p+rKhxYFRJDVTblMSQlS/8BBjw065b+//M7PLRrMGSAsRwMpOFGQhD79CLru0fik
W75H+124051bH0WjAHBYpmu1refbBBqBUMDBXQi1+2dNo71AZwZpebd3YzF8pqMfoo8qdCCDAyK9
1MZt8Iq3nrUw1LVwSVgjBDCinL4cJN+gpg4w6t5VbMpwsFc7vxZVFncKTZVji8abPraBMVuCbAFi
49jqotjRqCv/RGD914myu/xD6f17x7Uowa5u/PFfr/lT+16Jpyf18JX/v/VX//NP/3X6R/zmXyPv
v6qvJ3/IWlUq/XZ4EvrdE+Sa1b/V5dd/+b/94T+e/hjlg+ZP//zleze0ah2NlF37y18/uvnxz1+Q
p/nJlNbx//rhq68Nfu9+mJ+abx2uw89+6emrVBC3/3UlVEAfDqIlNHr/QUc/Pa0/CX5FrRZFc/wH
V7g1aPzlH20nFMWP7F9X4RAwCKDtFkCqlSxHoncfP/KTX9fyFLwyQnwCgG/8y79f/s2fR+2fK06e
ur/+/I92aN50aJKX//zlz3zT/xzJAGb7mANOfWRokC+H2M+pcWgeUOINxEeMoVTqDbMG2xdp06Sr
xfee82Q386k5UtY4b3VS8F0AEFDGbNbsKcK93Qi560wWogQlMdQb0HQVf0rc+lsgF3VYnGkCKpUg
2iPqa9mEX3lUfMJF4/MyNzsKQHoeB+XvKMV+sHWLzj7wqEKBhqvUFR4HBdo9xOOT20iTd5EV//D9
clj7m/ubeemjlFMa7cN4DncIQ627FqydaU+Lb/2cTJ+VI/RuRov/+3kqNfg2GU5kYkcPykHwGYbo
FmyJ3aRj4w6wqK7Ce0qe6lYueUwce0+7xn9tF3ZyhPjtfJ8ICKsQMJ3upWoPkac/gor2C2lGdVu5
1VsKkXmS2pjlLgnG/sACXd2iEYekVRmFu2ZwvqB99K1L2XwY2/57ROf6NlE1SxsJbVGnuIvpLNKC
eHEO7PG3oJy8Qwk25l0rSJ8zF8IBk0Sviw2ZoB0+Tp/2fJSgECWg/m8CG68Uf51UiB15AskhKtgo
8cwNuZMq/sKlILs5Eu63zmZzsy9EFBx9FwxIcHqZgiHDTckUfWztekxbAPYeaq2sHXdttmMeVOoc
S4hU18tNE1v3UykdqGiJ/tXUaWevYkZWoSQQGLjtO+rPAVBogHSisawBT637AI1ShokKyFGUNEz7
WTY7tOB98rDLp0WvY/yfGlI0K330mK5Tn2hwzQ7Bp3DoPthjEe/itRGnpuMnDoBLDpjTA/pBnd3E
5+GVW5ToOFI63mGleVpT7aSlpY9lQXDVKBqSUmd8VFMX7323fy+dvki1HB+UP6gUDJ5dZosG1st1
DtREDh6UGoCt+mvBi1QVzn3QK+gFOk2Jfi76ahmLGlxD0EzSJMyQucfq8S7nvv15CD1oQ6KRAlDH
BjxA3h1I7paUEK3SNnG+iRF3n7pdXluk/bjEYY4+R4T2s6VSGTyCKaHIVRHOuQ7iPlPjqnDDER8L
t3WzxhvEh4nbx9ijUSoK/weZghpyLdNjKH1/xzrbuqFIVaR1zGSW4GRBYPMBWLvifWD147EkzMs8
Sg9Qd0dDgu/eujI+Oh60VkDtHd50feSCdacpnRy17jZLapTmJJ/lDbKaSRqX4jO6Ofx0QtsU4vao
OAK3igS6Gm/tcZiPo/JubBbHx0R7Bx607AA2gubRVuKbCu1q77TdsO/Wj0CoN+Wh1eu8HOMv9kC+
x2P/cfQaN51DkEvFtd0CeMtDoFWX5OAMEKOhgPyk9Vi/4sDr7xYfC93J6K4anOQGOLjlfqaE38rW
XfYtusf2LOiS1JvpCDaz8gv2BLqjMb4rRV/k3gmrR2Sm67z0gX2O5PTeC9hnSMFmakH3T+yO3sHy
BBKzlFfp6Oj6Bnuje/BlF+0QVYIBuekBwUDdKM5jS70KxJJpqDHu1AKMbdxy7xhAey7vIe6VEhzJ
WLXKf6cjGXyIIMW+R29rvR8WVPjTBbs/Gpz0XeOpG8lcAVcLS8go0QU9sLLNhrF8a7venduidsos
cES2X/1pmd/1aMIqPKAcrToS+6JZSJosdpROaJYCSdc3ATj3AQ20YbwLiuIHJaWHLQP/K6OPScKG
HeknmB8pVFoOy8ehjb6B7/K+Hiu4aEfCFHSQkJUu+kfoZFZ70GQe2wp8g01vf1sIvnIdAfEpa1bk
BToua6EgDAdmc2BfcOeapjGB+2A+DnAiR5RHnyox2IgIqz6NvfFhducfkP8DOLKsUw947BuPlFEW
FdNft5W/FXV86Br89zS+OI1T/vVQfhed7H5XL/6rw1O3HvzS/Ecngcz/kcgFWZn/+nds8Cxw+W9B
1vin/XoSt+BX/gxbrMD7FXhndIGjeobwJVnxC3/GLVbk/QoaEnAA4S+RGwFZ1n8CF8t1fkVosiIr
Vv55QAPxa39FLlYQ/Ipc8Kr8BvZylCFx0/v39P4XoctpzgIPAv4Vzw7w8J8zM34/dOBcoXUG7oHH
JdHfiuHTTwtxJii6NLKR1aoDYuNQwMjIK8As53QR127Ol4Y2oqxy0crvZ6/KdBK9QZfTm9rxrnXc
XRjbTK3yIXLboiqqzJ685QFJtXlX6PqaZt+l0Y3raQFUq6zLuMqcMYdU1I6UItu03Gb1okMMOevY
qTIojo+3oHUakIfWyftto6/XsJ8SeG4hlqmNujrjk4h2SAQskATwH7cNvl4nfxo80jSa/HCusqGp
wiNp1dfJrq6haS6t+Pr3Pw2+xGBT7SO7zoBFREC43JfiWiPxpaGNVAowmzPoI1Sd1ckhkV/rcpvn
+IZP4rPhouAHVSaJdF/JoB2+e6y059225TYcE8Q8UczKoc4G7UFkRX8AXGvj0IZjRv3UTyGYpTMW
D/NdxwbnoYivqYteWG4zNR+oCI1FGstCXVylyC4kwZW7/aWRTa+ETsEcMRcfkiG/wmMEzVbz94pQ
/9lhTe34Elwc0u+iKit5/7pwR3IENYadb/qWJs8iOo17RkuIocnBl2kw+D+84pqIzaVVMXweGLyO
SwcqlELr+vsiACxASHVNiOPS6IbT+7Vfzd0o6yz4beE7j2/8lOvjfnL3AtUyYKcw7CR5mwqnZzt/
ucaIe2nOhsO36OnvoxYWSGZ2EGQCrAjaNxtnbnj9WDmK96WoszECNqqey2I3xcM1LNalqRtOD66d
YiEInDOQzWKzissdsv3X4IKXBjfcfmmaZSIQuc0iUjZ7JM/aVEdK3WyzcSObGLqgJFw6jM7ZvRw+
dPwKUv3CrE3cH8CeLQMqvc5Kd3xoCiQPRMuvEIpcGhsZp5/NEHdXaiPfyzK0AN8APdp8pV3gfdm2
IIZj9mEsJRSDWMbCsPoikH+vQFkn2o17iuGZS2OXfemHLCtkmS8TNCW0Y12DDl9amPXvf/LPutOD
A6AFy9y67vZF0FbHEcQb284fk2aEQetHtawp9kKgc9sHC//4Y9uaG/7TqoVZYHAqsxhq0s3Mv1Dn
ai//pTUx3Adc+lEPkBLLAH32kfiTxyZq+H7TxE1VYTVGSguBiVegUmlwN09rVr3dNrZxbo4xbRs3
wMQZhrW99qNsmjfbhjYcqJ0B44hbDC0iFd0oL7q1BYrT2wY3HKiqNfWFxOANRU042At/46wN15ml
L0WDMyfTEAGkYB0EFwhzth0QZkV7LSZrO6Qwk97yd5LafhYm+uO2JTGONnBocdTkGpaFrPbrAxrQ
dPAZpF4dv8J/d8HIn2F/wFvIKTK0GV1Aw2w9gndg49c0XFNH1jAjX8yyztK3inAHSeDlw7ZlMVwT
6Xw2jNFCM0BXv1nWAE09/vfU7P4TGJp9jJ0dDfNMPZqN3hy+Y/b80Yd4wRWk0IXlXhMHP++zRduX
a49kmRGHPrRIXN2X9tXi26XBDedMXGXZftlQ3AafBLmJ2+Om1X4GaPBo3Y9QrQfvor2zE2s/D9U2
8zNhda2qcaV0QGM2tdnE6jSJNwY/prKUS3yH6b6mmV0C5+G17WdcaOk2nzcpcQpeYdoqoFmpKkhp
WBKl90ZsC1JMxorWQp6qdDA4Lz8nlGeU2ttCNhMOa9mcMQJdQVjfHKeCO+gGtpxuo20bTmkzG3CF
GKMXhN/Dgd66ChWXLSYIBNGp34BWlVgDONmymXzFoYzq/FBt+5jPmITquHSmoVktpQaMLSbqkyRJ
vMl3ADQ4nfg0loCmEQweqSBlwcG9KmZ63tufibAPgYv4XsNMJqZ2II6Y0iEEPHbbehsnJgjEfEVH
rHcT93bKms7dkcSaNtkh9HROF4Wx2WLacmnmasBa7YmwHYcC1WHb3I0zE90QwwgyZ5p19vSqrqan
frGudYteWnTjNsgKUYwuxVYorNgHus/PqkVeY1i8NLhxYvoknsaehjQLe5ftUcaGQA+KMJvcEwZx
uuiuIAMBJRbFdsV3C38T8t82rbeJpBENxEJBn0PRpAu4GZuS8e2ICtrG0ePTaVuTy1kFno2s0Asa
zYuUxJvCZIDoT0cm3YQ2+h4jsx4SbOJYL3+P/+bfIQRag05HFrpIpj7ByI0FwB/1vs0DMljbVtvw
TNBj6tpaz7VqEs6e6gBaInNzBRh6wQLNlnTex17ddRKuMyRzOi7jfgT7zcaZG35JZR021OoxuLov
oVEwbkoYgLDzdLUjF5gS9GDRTHX6ntf1wzJm29bacEhbxMscJwozrlP0jslNBzyYmk4n3PoTWGGk
QPQQzzeho+68gu43zdhUtk56tapxjPDFJbxtpgcoylwhmLpgGiaCr9aePc0+jpueMvaOeqCIGNpq
294UGa44N4JU0YxP2NX+exE/8L7Ytn2Y9JCz70VK+DjIfP2BAANDtxmdSarn1CBpEBJuCMb779pZ
0mXxtoWuz2RyVBISNLzA7GZeDIei0j3UngCy2WYihhs2pK6kPa9GDbqZbHG7Yh8P1ra4wVR68xpg
hrq+xeBA/32NYu7co+nTkhvnbjhknYRiZAmGH/olTkcKflxiXRPlu2ThhltyooCyBRA9CyrRP4L2
YwhzLxqCeZsHmaxJxLYrixGO2KFmbytgmFmsj5u+qcnd0o0RrUcJ/2ka50hr3e7KptqWAQd1yOl2
1fXhGAloyQBPfoh8/VrP17S3L6y42YGsmRdAKR7O6bXxsWqX/mB787UO60uDGwdl1VRMotOPZlq5
gD1FZNEyBRHdvNEYTSZDARkk3NLwABDXL3dVPfxAi6P/btsXNbx04Av33AlMTb7zIYhk6szbat1/
4Bp+TkEMRQ0k+7ojujTZUa+QuzBBD8+2aRsOGvUdeD1mDF5P3ZGWD4tVbovqzb5u6HQppDKxbVWx
fANCTidfRfj2m6YdGNfLSIPxuWiHKBsTNd4Ptt3e96j3bAsjAiOEDW1OQJKxhHnJBNmjW7i90VN/
jUD1gp0/Y8tpHYajSIU5GUHHkwi13BSK6G3LbrZeRBFXs6NK7ITFNO48cOaiUY/NG1fG9FFrVa5N
BFCCiRyOAop3EMLZuqGb8gB20ViJaPswjwfevEoCAgCXZteU3i6tu+GhbQB6oKIgYU6r0U4DT9YH
izrXzH29KvwPcvk/VwgTANTioGsDi4U52NDZ9wiNL2+YXBGBfc9yh5fhtojfbHILKzorDurgPCqE
c4fT206LkhQb/co4UjuN7thJd3iLBNpRvd97NxWkNrZtNiYmyEbM2KMhKMzVMA9vgQCdj+A5nd9s
2hNM9bkSDDtgK25DyKjF4Y6NKv6t8Ydh27qbuCDRLHSuhjrMW+2yo1VR783YK7XtamvSyEVNkyj0
QYR5V7ld2tpV8zC5wTVZ3wuW7xtea7WW10NQbrXNIe5SHvbgJ1GBtXHy62N/qkXasvAtbWF4sL53
eW/Fzr6JyTaQWmDKfEWOBhdVCaOZevq2t+bmno/xtO1m9wwi5CFzyAi+alU25a0ng/lYoFFoo70b
hys6bZqkJdjPQLnWfwi61v2ddmW0cXTDV8uRlP1MsDCzGgCet6PuOCDq2xb8miihxJZe1K27JVhk
VT5PUL8R4RJuO6VMGqrGAwsVnYogJ8NAD9D486GIZVfb0pUmVMgHXo8JHyesYpWby9FDA7LfbDRI
s4MTLRA+HaiFuYO+Za/sqbkbwmAbaO2PxpyfnSms+h7UWw1sJhjdI8KxeLe4utpU44MIwqmrokEl
lPFgw5lKObymASH7xXOuCR5c2GfMXtMGAq4AI01hLqb2XW8F/u3Q+td05i8N7p5OfaiqlrvTGIIo
pftRSZ7ceIp12+5jJqU7aeKagr8qyIc6CPfEq4YDtaxtWFiQ8J5O3Rv6cqnCOcx1a9MvvV97B1Ax
lptKcs84jSqfCa9uvDB3VGwdmsKPbi3tDRurLSa8B9RMCWe+xNHUD3pXoCExraO52eaqrnFXLUKl
awcKMbnLGnvXtDrcxQu7xpV6wWZM7syx4ByNQnBVv2qs9wWApnuHx8k1JbhLwxvnahwN/jx6MEmB
0vYda8t5ZzfzNW2wS6Ovf//TserWiWrmCt7Ul26Y2k1V5lZM/SsWv87xTLxqQnziVT0Wgp3g4aNS
prPs5V0VzONN1fXxflNAZoIq54g2S8GxlYGLUP/GHVu8TZpEl1fOv0tvYJyuJRgSUJnHG4ika1+J
om5XTQ4Yfx/x+cozLn0Dw3MpD2MYTRjkHp9DUEFY5Dcc49P3TQtkYopaKHmADM8JIMs4lEcOYoqD
VM7G1LJJJQ0Zu9K1Rj/IlwVU0rPwmzwZw2sEyBdWxlQmdQkmjmMvQFtiGeESWEQH4ALqbfllk9m+
DqoBF0yYDvWtMPOlW2YAc7vbkp5/UO7+5FkBtS20z0GnUId0ytqV+csD2cfG0Q2/BT8BDeWCG7gl
SXPsSlGkS8CXbcH2H+I/P82drn0sEXTU0JCHvRKIwvgYxfHGQpiJLnIge46ePER9NqhWf6D3NLyb
QAH3YZu9Gx6rgqoYHQgd5gpd75lrTclRqDLaFrGaXJej3WPjsxBtMzXqGoyXkXiCHLm7DQEIyqDT
/XiOQjEFGuNLEPX4abxE0aEYfTSLbVodE2o0W7xCGx78FXAM9QhmuvJ+qbvxyn6/Hqhn9nvbOGiB
dB3LcLVK6UEpbQdKQXQMJl3yGqpf3r6o5JIOKFWSbU5gQpBGVCiYG1VR7qEcvAejKn/VTQ7bdtU3
UUi4tC3oc0aCjtSgbXKZT3fgpfazbR/CcOBwnsLZ5giSNQAJH3GqixTIDf/9ttG9UzMKYDDanxFP
SXsa71BVVPki1DZ44DP1HIhPimomQZiHQMigKxPNhZBhKoVXbKujmZAkB0V30GJoRCUQav80xIX/
u0jijTkcs+/fB0SLjy5GB8Q+ycAu8lsZQK1ty8qD4uB05avWm8YRpK75BIrZ92PrO699SeorDrZa
x3MHe0br2bidW6HRHt/VddSb0dLOLmrqbtPFDUyOp3OP7cCiViujPEHPeHFTxE4HoZAltjbZ/DPy
HAutY9x2myQPxADVWXTX5RbIdzcZDagPT2fPen+Ifd4luQSX76umhs5bIqvot23f1fBXvwriltI4
yWOJbj1riJKPRPBrohKXvqvhr9JGv6UzeEke+T274Zqie5rP46adDNQZpyvTFt0yxFaY5MUC3RzI
jTXfwXzRPW1bGePA1Wg6SEZQc+UytPQnoM1UA45i0rzbNrwRHYcRrcDVpxNwgLm92gdLHVa7pEj0
puwcJMhOFyewW1Bix12Ra9R7HroKXGu2LbxtJm+qfAXeMCm3bYu8DqDb2kPQbN8F7Bpr/gWzMcFK
XRkknY+m5NyrIIo6NLZ15KpOtq28CVgqpVfWaIUu1lx3fTcp6t0C+aK2uWtsuGtTo2cNAtFFTjkC
bxA3e69ATutvAzRAvuT0s5a0SJqYQooFCkF2BvEm9rVpG/Vtk1GahKfCg9z64LZWXk7AKoYjc/Ng
RHFz2+iGv0Zz0hXIhlg5TRrnY+h19Z5PVP7YNrrhrwuvwB6rGisvGj1nQ+wUh0lZzsbParhr01qC
gei5yFdu9Z0Fldw3kVd53zfN3UQy6bmr5rWCl9de7T5Qx+o/4P5f77aNHp/azGLTRoWDtvKxH+ff
3JlUt0VkL5uyUJAyOR3djxh3q4EXebss4ODk7FVZNN1h29QNcGHRTE4vu6nIo8DimaPnIgUDEN22
i5m4pmIMWw5NGiv3x4BDm8pmh8kFLc62uRuu6hYgYQqWwMpVW5Plpq95/94rQr5xDzaFoUijUIYl
npVDQcUDmmSauLNzh/Ka2vuFXdiEN7HIi53ex/wbKMHtkZ8uHj2/LLc5VGS4axUM7SwptppBi/6O
as1ufDJfu7Fdmrvhrjin3UjHAXZhPaxkL4P/qQqn5tp183zBGgThpzYPHb6R6G6yctAmBmRXDLN9
QAvdkFc9rSC+3IXRss15TbQT8HFx3fizlWsZTWlHPBfdS901mZ4L62TCncouBGMfaABz6s3ere0T
PxVIAGyq+/om5KkEUCuxGkIOcoL45u3Knf+xQ9ZFbAvsTYkfmoCDeI7t/qAGp8hRD5qOjMuNu4MJ
eVKW63dN1MkDBNNB7qPHqgVte7n8vml7CI3Y2B8CWjrobj9EySz2YEUDJTWt2LatbSV0+TkBzqgG
6ZDbWAd/QHRJu3o69AxUk9vmbjhvQROrsLygOAS6BcWhy6zwyYdc56ZsFLhqTidvo6OBykqRI7i3
7Ba0Y6i5h5WYN1q9iYAaZd91RQwOjggsX5CsGId7xSEUvWlxTATU4iVRCVVgcZSD8q09rwk4qELa
bOuNfq4YNrReUw1xf4TAhtjxGF+1BRnKNsMxMVA9AP52UZHgyBkoRQBO4G8rT02bctO+KUzVVcME
u5ytY9nzRz0F7VMdTfLztoU3DlwRj2xqyobfjJ5ffwkcxn9w1V5Dhv5Jwn8mS2HS1laD7YJmbeA3
9P9Td15LkuNYEv2V+QG0gSBAkK8kQ6fWWS+0kiBBAUqA4Nevx6jd6bXZ2Z636aey7s6sCArg4rpf
P34O1UWgFVUEBzkDV9HdeFYiHBDTQ4hevvSxkfy2do7EBxaEvvjpQP25qn+dRmJeSifTLzotyUbm
W8JlZ7uM1B7hiTIipf42dM63KTJdV4/ofd9G7Fyape7bLNyKhO51ZcP6G1nDHkNnCEB3wae8/siK
ArIatqdo9WNz7oqkumJQwBo/CxX36nPplmGp0t5M6/hMh2Fp+qz288x1ii9RqG+EuUAVaU2Z0T+I
I7PbsjVZVvVaeDAQAZUAMBEPnfFjcW8Crtebdl63aMwmhILPecDbunjqLVIqbg1E4Y0gq7n3+kkO
S41wNLcqCqSd75F4+9aMY1MeMNDQ9SdgjGORqtm21uSWNk2L718u23DaRp5gIgGZvcMH68GruwOD
OBmqzI08mm9MYhEHnDmE6sY/Wt4Hw50Etop+tHNjkQ1nkYCH05dBTo4cs46VSuHLznHtl5PF7wTl
YBpiHnzbGirKAcFug676zIMHjyxJGKKZNGnCUCoiyxHIvH6nCleYO+27WTyCcwFWUR4LQphIGwjM
wu9UjK3oXk9dre8SttnmmOBs0uMLFdz4/TwFOHducVw1j4hu7B3LscGb7YB0aTHdTksIngwCD2Fi
eN5AwgCnbk5kpAaEp2+qP5YA7ZFPpMv5qUPI4QytMLUr4EIGPZBVOJfOce8mcHoCHY4uw7yfD8OL
141FW40Gft7SYu2k0AdEVjVA/g3bRASUli4uoipDID3vv9pwcu51qVhcvg6FGABsjHuE6VQZqDAr
0hKADQ7LEwIdRfSlmlijf80Iy9z0Hi71jXWpjQh+LItKq9ejXvGtgoNvC5AHU414hICmQSfx9+66
BB48vBPOLPEvOiFNEJHzeigw+DjEwJ19EACwgFobyy3cvgNH5skPTmXT5hjRmIes1H3S7kKEZK/d
pfP19QWTw1wOCB72JlnzsjM2WS+8MmEwgoAuI8QhkgQAY5qJJSyLLpfgiLifDP2G5QlENV9N+WyQ
3ZjVi/qM1tHInUbs5pDSkeIxHwdZzd+DCdfoBwIjwe3FxWsDf+5o18obTMhP7CkeIKYiIRNJMI9t
FFVnF9T0AdGwDf9hnEU+KfLDtu9sQwJpyL1EplCgthdEGDr1Q0VRyA9KJqVE4CSCD4fidm3MXN+4
ufbcLdnKi6RWH0uJh6q+5VuZsOqMOJu1ajJXJ2P5PmF14GY3AiJZlTlD6Kk5I6nY2yGHz1LpIeeN
j5A3Sei0/SRhocbXyco+0elcokNN0yXk8/ZYBgW247zBzhB0WQNosN5SrB5kHVJDoWH2ewuTwMiO
EuSOOjpgjjKairRFpNHwC5Nn4NSlCpEscw9/OpJZ4nTmiFe0qVy0Hj6rboY1Yr+imGuSDPFEtTXp
1CULWI0bAVsAl90jP+tDYClNnhCf6aLP0JNZMZCV2pHjsznr+K9mHkPzWJVTPHyspjVBm/IV8cd3
BdVs/eqU1Q1y4Dztq0NTCIvE5GnoEUOV0qW8BmU6FUl4EGoPrA+7qW1AbZA2vBtCm49xEcKk0DAy
BR/r4jzdSQ5256+F4BDWnCajEOK6lzVUhH1A2TTeDVYvnUFe7Gq3vYDKIp9LxD7Qb7itiyvSeEVW
LhJVMW2UPCDNGHTrnTUwvOBnZLe6bzo0I6LQpV5pMILB0q1sOdTgURAg/2AGVfdRGYIBxWax0ROt
+Iz9QkYWoZVkcMUPXze2fKxl45Z7UwyCHXBtFP/exLwNML4IMK96xUa/aIRyx8A22bSc2s6d4oFv
4GsBIeqoSiE+QWDPZm475jK5NIt6Rb67mY90ZJP7mBrHO5INoiprt2vmdZhd1ruV2sdlwDpzO+my
uSbzAOOUBYjar3PVbEkMuLkxwaMsOcJiu8ZXYHn13K3NOymWaDOPqO01JIwRA8G6v3jZb3Lngqlf
L5ARCSJyGeum5QAveMA90t6TtonTlhqPuN1m5ZVATCu4BEVeDiPvdbqUiASqEf2gynstlxFLdlGs
/CuSzZquzTer58ClGOwZEVbaMfyO9ymWyXTf1rU23aEEKKYGliawY0x3gQpIdWGmo5O/d7GtWZcl
gASr7TbcNtyrdAjmZoQ7YfaIHc4NI6CD5V2Em9tlQ389XKfzFpL+sZ9jYFpSjH16Nuw2hyZfl86j
UF183wxOfRbECJQE64hI9Z8BvvtWpGDAaPuDg3MNx9s6BYhbbsjazcgBjl2YKYLo8SFFUKEDlGUJ
4IsFU7lCiidkIRzpf1XFZv2w7yFLJa9YASmrUsurhOwpi5YlOozA49QgDHUl89/8sPXjpWC1p2c9
yM29dM2G1F1OvZlpNg91JULUFhsWgTrt8T5u5evqJjwgGdJWZTBmSNCdK5P5lbXrG1Z1Tb4s0kum
Us1amCCUTsLyp04AQHkZ4wWAvgM3YRkH2dBEQ3Ij6BCrKFsWUyMoGdhWUx19t4J6kyc26HqbDgSr
05Mj0mJJ5nzg3UMYuWg5Fck6R49ALFKgEiNZiU1nbJ5Vh2B7XJM4JYEKYSFBSbq4rC6VwcwS6N9h
85x0Blt5akQp5i+AFlr1s9cFn3p4jVu3gPYGqV9/AruDGJqUuEaH74FNdFimw2hwgEmLeNmISdcS
IVLBbto6hOunuAehF6ltuNcXEdkxeoLyGybP1Qbq5ow7wYIBTdhoqDq0v+IIvy/aVN2fY14I/dZs
i+i+S1b1zKe8C9dgSJtkDKLvlVDYBhDUHDUVABKqAPlLxQS1T7r2ohhO7VTqokp5CMv629QMFQW5
09KS4AJG84xHq/CVVAdRoY5lWYVMUI110AoSYGgEATMLKqgRx+K0apu+OJXlMuEK1n4NblBz8Pgt
BF273vdbcM0R6zbkz314E9b1fh2YG+uUT21YfLZbYqZHfBRx5T0sTTtdHDUTe4haHpM0ge0vSGXb
AWVEknoOmkwj2K94MgVfx1OwNg3bbxz3BwW3NcnrjAzuEfOUk/KfxSZHsDl8ScJ2RgI5NfyWbHgn
HqnXcLal/ZBstUkrFQlAC6Ru5gRf3xulBXYN27UdShKOROFdmExK/pxqxKP1aQ+gMv7/VkO9PYoW
u9T75gspz6uOjfhQAdaT75vBBXusx1nYe6SOh/ZuhWumPMNnJTHLh+Ozi88zcAvzr6DfOrujFITB
JbVLUJpjYUO9fNQ9Mj2eQUZuyifrCNL+U4MpaP9WV1M9HKHHli5IYxpJ8zZSaKY/tjYOumAXjnaN
HNLfa+le6mRAIHBqQd8VJz9oV8ljq3SDqdaqJAs4W0W/iJ/BUmuB/bVW7ZvDIoLrg45cJXANVlLg
LuB9HobLurXN9pXCGfjocdQSN3IhI2an54U+rGbBREtYjVXyWlWVtogE93wUt6RO6vqTIbpK39do
QrD9CHAS/aqmAe9kVosiERj5Am4eA5oB/2kLQ5JHj/iBFYcnR6g4dhQpQCeI0PH8At7MXH7zyRjj
62Opr/29dF3T4m1DxHl3q4jXC1KQS9d9hCvKyLTvI0lPulf9cDPScg0Pdqnq+kWIvmyRB1171h6B
ATIDVoEpfFtg9ervl8La+jDpmRAg/2gXk5eyHxT7WTezWw7Y+YY17eDOC1JsixJPZaDZlNPZanoz
8qVI3rq+Q8D2OsYCUL5qifvXtePoR+Iqb3gJpk2CJYUkC5RkjwRcVLSel7ro9M4ikr/ObWxn+UTU
tLLzaBWXR725psGcw5o0d2Gz1UiIbjesPi9r4lewLbpxMdhtVDGlW6Sn5UKpK6MnBPm1ts6KTjaz
2sVBvPAntOHEtNcr0v515jii3PZ8k4Ie+qmN5Y72k1VTjvln7nZIgSi7GxSf0p4lovSjXTstSu11
iDf03G5dVOwE3zQOu7IKhpvC1kC44o02VX2pWu6QbY87Wc8n6uclzhnOu82dhbNrOi0lArMx3tYY
5LojsrqJjrIDbPhuFXEc3rQUkkguIqJ7fFjMlsk0VPFGL8UY1ea7itp4+lhkMAT3QYMqGgc4zD9F
96qf6nE3TvNobyLHov7EEUmPNT9YLD1VfAzWG4ynIt4ijfTMky+1qfp1H1eb7V5qvMXIjNBbMBzG
EIea+8gCUoDSKtYSEeQWeNL2tqmRTn5nI1zorskWslKmT8IrTrYcXsGqq7KCeJkg0pNFJPz3VIXf
z0qJdggAYuXqBNozhosgtQyw2EA3/vLvNVF+19obgMd1KG/KU7PS4QJ5nd4BYfXvTReAN/SPnT3W
zotEnbSdhCkn4A+C4cXHffH4b332389ISbGNQxcadxqiKjizstHv14r5Xwhdv8MX/W1Mjf9+SEq5
YATHoKpPjWnKXu94tCGwMeBjcRIwOmEuDmmOKgexgeCx9y1MkhSB3T+rpMZZSxsl7io8SDMapii9
tjXjfTL6lPDRh9iIYsw25nwBcrFETj9XxYENJulTXfegKjQNDLS3JJHddFYWOFQ81hM0Mbp5wJ7/
7+v3T2SN/zWnJVErKr26UyJxfNhbANzX41QE7pehc1DnNRJa/pUW/E+Uh99Pba1DHRI7+elkEapH
zk1lEoTMh1VAQSkCpAdnbVFsXOToJpB4yUrwgH0K/11ABFpiG/Updgw37QIxk3G/NsU0HpM2ZOIm
sgWps77DON6y43NNkgUNgbHppruKNREKsnnul3hGFPM09eM93IhuuUP+QInDw1TGw/lqXjMkl0WN
U/Wu0mSpxa5ZDVCubCy9w4qJdYcd6kgx0D/UGLiXFlH0AUmbyLaASRZNgbQvnGZxfveHAeRvNGKG
TU1lRgs/gNzjEGm0axVZJ3vm4EXZuzaOFMLGaje5rsr/fEv/UGT+/y8P/97+HOdl/Pkn0HymP+2X
7sdXFOXdf0A8vriOE/3zfHykVv7p5aurmv+Zj//nn/lLQH7If6MIdAQlPJYMcfhXWeAv+fhh+BuA
k1EkEY8PqBRwcH+Px2fsN4p/AImVqGsjMHf+no5/Dc5nAv8ROikkQon5jD8Qjv875hNgVgLgIHT7
gUwT+I3/S2ePRc0wQRyiyLdT8K3A/+OwzaPT86sA332YUl0mo1RZoFEqg+qj+ApeCs60UZRkE7EQ
OHQ7CvH0x5+s/zwEFNS2f/6kPMMa/LWuvv7PByW4Dk/+5UHBPQelAJRM1Nbg2IHV8bcHJYh+i4Hj
ohQEpitr7ZqP+VcAFChPAJbG+HeMhVdEE37orxgFLsGNQup+DMIwiHdXiOIfelD+rPz/t0AB2Bl+
DczO+Dt4FIPP8DshZJrQBG2a3mbF2LLysyiNHNEJoRaOIRsAfdezMZhSlURVBVyeaH7EusCjsgCe
YlFBugodsAxsqGACi4TFh60I9RePkYtT4djwaRz6NVUbJB+qLda3FsPa2Ui3F9ELk7bCL/m09u3L
RkZxADVkRTdd1j+budcXNArLDyft9qRHnXexVTeI1CJHOtTrTmIO/Dvjvspdt9o30JBEGg+YtS3Q
8brptUQuTCynYS8kAFaM+jKDp3w887n7NtI3i+9Qqy8Yi0b4AP/udPeQ1A8lf+uLon00mx128Aja
E1bhLFoc/wGMVfvMp2q9d3Splnw0IK2gZyu+oSJnT4s026PUZfTReVp3AFOx9sBU4o+tdhEQogpj
LUgOPms6NilWlPnch3EmReLSbiUSxCMdHwswpIFpwZzsqGi0SxYD5c6J4gPCBb8r+BBkts+ndnUH
CxblvvUaUBW86nfdpl8X2ZMKzTzVgJKHs8tNOPTu0jK37Y2t5xzOsvJmEVNxKKImiybxHSjXJZ9d
sD6gxb/eAsPT3RQ1CzJMGjep4dVDHPZgPIV03dO+0I9oFr+hICkzlDDxZWknfIUGPdEIu+PZ4BSW
98F0joDdzenIfxC0YE7VKCyAyd0LEUTcIrgRJxczrweJ7u7NynosP6FW727rmtRFkCnREI5ecaD8
HKgSD2QGjg6zRuGNUWV/KCqgOVzsUezE3cQPHjitQiM7HZJWeKyRqYNiri1wsg3N16V9i6YeZnuh
x8eILOzWQZ/MEGbxq0+gDYDetAT3rS9AuInMfLvic+3IAOJz1OHcsK3CIlmAz81TrDq00a1tj7JW
3QGxWiBieYX7Ma/zW+Cke1stLhwOiPQ9nLZXAZjWhUoguGw3Dee+W+wek+YO3UyT4VCMtsDAaBYD
15n2AgSrjK3MnQtn2B7tG/6lD4H8mUqf5OXY09utHNYdWmLbAV1fhtSmqLjXJh5u+yTWczoPuu0w
i7F+opTxRxE06OJ2kjepRaclt7N/p/iRbFsrpU4QhNBPBYL6WPhZHpsqUJkdhLwfkzUy2Vwn5q3j
m8/qEaDWLm79jm2szBUUrvOSkCgjyGHZjVVVvLaAfoKZNfkLs2zYo4Iav88crey5D7Z8GFXwylU4
noqioujQwEN8Hps+OGFMLdwrXX86OdO0Qw521jYD3TVKP62JgABIe5f8wNPzNdHkegJel3PpjMlD
AHLRmUc7Dk0Xk03oihwAHsOfqFF7KIxfthg5uDvqSbLzjuDoz3QJ1iG6Eq1UycmJGgW4HNDsAcuy
zjcusQLVKBZduU33nevH57aqALeSBqA6A6cFq6y9CEiW6GpyjZNjkLxE2g2XUI0EWdKBxGUinqVR
wchpcQCBMdOzY+cW/rXstjIzYbcB7anGrEFXei+QHXuB8Z49E5BIgbPhN2wzt+jdVZ8sip8mU38S
DA/vekQV3ElOEB1aqvJEavW8ofW766PoHnnWVQatEngsvNIpc2uYoukIlMoEl7MYrvKTl3VKiFP4
PAZ30Lj6pmA0ziiaBN8wwu1f1wlt0bSF4tBNE5hlI1WXoijETi8QCBF9F92MbcLxTsyqxXuG1df0
OBn7iD6oQH+r2BFS77RDd3ZPFv4FSNUIiXZ5ZDBPGWI2Ze2Hbxz59WaPYfQbXy71sRwQQwTYXEWe
GDhp92Hs+9T1iMEgbofCpt8ldlxSOqsZNHsoqeUI244FzuU0NmxCfrx7J7XQ6Ia1WQXFr6OFQIt+
i7NR6QcIYqkIJMlDVtuLClh3whBdmUI/Zsdkm555XN37AAqmwfj3DrM67d1SE/vglkq90wLq08LI
l2nY5hRjHvEDoqbD/Rh1u8oWH52QJ/Qm5+PoWXJ2PDmC8HoGFnx+lhA1gxJjzWgun+Q8XBVOepEJ
/lR45XEGU1GVA4dt9sqR8xomv0LQUAWr690ICFzqEeRKE9XvSOCCOw3vw5lH1ZDLFj0/BKNv32eL
WMZ4wnuqoysrsQRQPRL1Danp9bhYRCJtQ8A1Bt//Gln9iUkPtQMghL0Q0AT3aJJk9by6n5C61zSR
QXm0vGiOG4SCzyqq4pupL+WORBKt4oFf0B2Pd6aw0JkXrFWIIxVng638pGM57NUGWHzcL7dwEfiz
bBPUCFBpVLIPMPNXZ6xCHK3c7oK41vdLg+D/aJiDnQFm7eTB6EFXQgXTPrZxc1gtX+g+6ksg/BpT
/kpsYV+h4/XHBsLFQW4hxXBT8wVd3/CgqJKnaHLhKSrHXxaaEQx2CWL04RyOn+u+4FkXC5pNQ6Uu
JJ7IAbrCxAFpVHVeQG5+GjbB71Sy9A8geEr4CTp/8HHZPom5pgeHZJbzss3FbYtcjD38D/0Jx2dz
gcLpTwRw9QyCxZwCQkxeqS1ZJoxzcNADDw6hplrmFBrb9pqoSps0jvvpJ4/9VqWJH1g+Ds5nEvvE
txpp+qkkMz+jN51kDbKv3/S2LA/aVuASzt79AFLO1Fd1U100Beu81aANRWTOlLM3kjXhnrfRUSyU
7puGDic6+34v2ZJzXT6L3vAftQN8N8KWfYLlvL1BUIPdLRNfdwX4fnDxxZA6myaKdoBTFfer9uI4
oMjKS8Lio21i9WUiG0q9+MTi5LIyf4H2mdac7KOB7mkosxCCRlbT4lxXy2nQ3XFM9GWJGYNhAIs3
etLlvtTNrehdVoEfdza25ymJ1ikPmzCvEPlyY+KW74epO9TLet5AG330NpKPSxG1+7V1Zo/m53cC
1GGBueMNhgZYXh78fKlmlQamOoSYgJNafa71FO7Eam5pBQOIWjecaPxlRmpQBi+XPSxifA/q7dbK
LoVtT6QRHUGPdmOGAbGsaOevCdq8MNlYcmAT2t4G2GXaHFvCT43fuhws1RzM+u9lkMi81HiI8Y7s
kSyHHXhckkMZq91Su28D+TL3XVnhHQ3WW1AU0bQAlyYdE//kvXiKi3EfrbiSEOTCfaP5jV7q1xqg
a9jebbuLJSouZS6AF/aHqrtPPPw0ZhMHiBY69UjWzuA0qFJIhpAKlf0xBgzEVTf3GSUwM8EckvoQ
0EWJ+jsNu/ZEWPEdBoc3EZ09W25blN1pFwZ6R2j7NBYRPr+9AO2ANj2ucdHMIV4YLDKlxN7YIOoT
p0eW9kmxZZ5XB66Cl5rIY6DRtd5wlrgvyvlH6dbLWs42r+FG2jlZvs083NV0+RJ25tnMzQ/Y/34V
9bBzVB/LDkzA3o6HsUK1ghZ9CHpm9VgU8C1sfdveEBr1+9Ci8F1gvvN+TvKAtmeu2L5cAKAYSsTG
Tw61NQIcAXfFmNJzgnuN04DN+iisEQD2XoY9SfsgGN42r/a2rO6UAJh2ZVUmDWKMTNi8dgYamu+H
NyXZWa+5RRhk6kU7P65K50WgTvPCzTkY9HoPeci9s+uySWyW9N/IHL7YDfBU8EarG4I3OUah00+4
TSsCvMbhpRcV2wUztFqIIdkKWeWuE914JkEnjr5UXMNLwJKPfoB7aGoJ+9VsWnxprjZ2Q7LSt2dU
+7ipZt4NajJpGIGRvfZ3NR5DnC3WMhcNr9KuVACLigFTuTZMNiS/DECFDnjKGef7EGrszlNtUbx1
5M6NVY8mJFoEgTo3hNyCaBvlMprsPZTZ+HWOI4sPs9I7OYoCRdEW7wYCC1eNXwubA1Txul2m90BD
uZWJvW+DJdiXmKc92HkgFyJGmskNHfAhUdFrXMMnhcKlR9y3NLu5f4J3Ch87wUIX5wKyL4hNacVg
8dHzVzs3aGDEucMt3Gjkb2IHALyfs4izO1NU574aTJyqrjoDEHTwVn/6cTb3ehYshex7hgiElQlm
3D1gIjtI23cVmjOXidthX45DcIuaJErhggrwEqz7qDG3Xi5foPsiS2HdbqekwIaHsZwTzCDzcdqc
Pi1D/IAtgKVkKy6zm82uMcP6ztH5RAntfnaLXnHaUTTlc3G26M5hiyAuhaHEouSHTmXK8Laspqd5
aPQep8gIr3PP8Z5UH42V2DvaCVJNBNOchfL+gb4nXONYTnNJ+LQryfytqSrEd4QK36uBDxCxqPtp
NS+8ad8QaYWlPIl+2SB5ZqZ+wm6Yd1XFU7ynpxhGiXRkEX1t8JxjWorjPW7A2y1ci02XAzO8OXxO
9JqBLYWdp3WuTmXXfGUQk7GMeZLXOkIBEc8VAAIb+y5w5O9wip8rDS9RJw60K85djXkdEmAJu1oJ
d8C7t+9BlOzQFwvOEwgmyB3osQvHWFi1fIOXqcqaRJxrE0O+T25KBjjpkoTrqYdwj/oBi+pWkieL
IIHdJsRtA9kJC1iRTwRMYd+IajcX8rPA04e9JmpuRxP5na3Y95ktbyiM7peWFg9y2x6ZqC6i458M
05J506H6QTxHHsdFgapEB4cyoO+8lvHVy4O6PGbFbkDODo5C5s0k2wJpvqS3YVQpQKNYc0DJ2f+E
Jcyfp3BwuIhQ+XvRtDjbi+XHomHgAx2rXxGTnDTxyXdEf5g4nm+RXrkc5NCg8WY3jSe+9/Jr124M
Xgq4Z3Aaqpsz4loKmNpsCOV48qmIKnKptHaAUQuXa3VVekO1HTAumZzGcetf2YJ3rGincMFjuEJ3
pxIFprfIuyi1r2DRbMV7S2DD2S9J9VHqGU2BDat0imYRmM0YTvd30RB6VNtd9xoN/AuiQduT0qY9
D4aJrO5jlluP0rgjdsxixVTGAIy/IcgKOXXLLHM5G/nIaAGbYW3oCate9dKJSAMcTcldsnnsugDl
XPv2fLpDTEGnIU+Tr66o58dlTrpsxozyL9LizFdvPrhNdLK+QKzvjlQ1IkVPduvSAS9paoUe3iu7
0uNMtxoo49Xe44UCkJdGBco6TLA7YMPb4jkQMKJfDa1mF8En/uRGo78sU0Rx8hrFUZRM4ymbyJNJ
hu0S4ygAMwrO9GPfiV0I3yX2liLeK/hzDuAsE9j+Kpi4AqkL6MZb+QjyOQrH8TqcuQbm0pBpzeD7
i76NfSgvwTIlZ1zFSoNoLLuMTxZ/6TbhRbRhCLzhsGEbh+rbVrs+9hCjSdyvuMds3bskHPfD4uJL
XWOKIWsteOQTkRWi31e5ZIh8CO5jaM47K2PkKXXFZC9NJaLPyLf0dlTznHkrmlwO9XCugSzIAf6Z
TqxbJfajutjHnOnXiIMigd7d4yr9V0HQ/cNsJTkMSTmeYPkN8yYJVeZKLFf10PHrLeQ7JOqj8jM5
BIl8CNvbFhVKDvwjaL7byZgOLZItY4DFtwCY163Fhy1fMIQ6p3Fd5oB4Bz/EIuMzivwkJxDmjhUZ
YlAH+/5Qdgs9JYkIP7thyXRXNBlckxPsbSGqSvTSyEM3lXOS8bUtz/AmVkeEzibfDTX9MVlG8q1f
fLUHb2M5RGOJjOE54ey11m30DPkeZiKSYLmSsMB0nQqfNopOkkV7JnPrqB4I/JIZtnuSB208HgcY
/h7WwA2PnPXyHctL855YUb2ospB3lK5wKLMpfCoWhUWgCQg6lyzhp60Kmjfkbd4xrgg+wtq5LW9d
4Z7rhqOkgyYAO7hr2NplotLtXbD24XsoyuB2jQe4FSrFcfzCRCQ9wWAY3K8hd3IHUnp9U5sFhFPN
iT5I6c0DPNPmiaNlg56AaJZPjCZD4Kpgm/lw2LfgdMKa8IyoUlFnIiY0QI8pVGwXIlv70oT6r0CI
PyQm/ce1/K9R+f+85X9Xff86flXLP/b8rz/zV3pyzNCkRwgmDNIJ5QzM8b81/Uksf7tKRujbU3qV
ja6JfH/t+gcAJLNr1z9hIRDK8Ar+vesf0N8kskbDBI1hYJkj/ofYydex4v9u+Qv8E8UJjUK8N0nI
oEv8o7AuG4qHshmm/Yhk6XQahHiWfJuRZPsvc+uvv+p3f1VCBYem9V+UnVlv5Eh277+K4XcOyOB+
AfshSeaeytSuqhdCUknct+DOT+8fa+x7p3vsGd9Go4FqlVKpSEbEOf/twC5AcP1JIVBZ9IVp4srt
aFcH8Lb7tM5oj8QTRPips5V/whD//Y9jyTVIN8tQ3ZXW+ONvltWqM4+JSVfV609G6AS6tiCP1xig
VOJUW4Dh/4lx5+/Xkp/IJ6xawnYZ+f6nnzjI1pQzDSUBSib1T9sEE9QB2i138zeP2O2va/YvZV/c
KiTM7b/9q1jlDn9cSu5fx7YsjSeB/8IJ/a1Liz5epqUzcw0g2dnrEsAo0fCWcFxF87ECdDpRUXRP
JpK1bVkOOE/GR17p52DUb8Vs7crKasXGHt1lM1vyqhphHVgiPJRmkz2YfdH8E0fW7yCgP7xjaFCB
GI2Pg7nf6p+dj6lQhZa7Ub5Nle5iVc15Ltob0NB8Luh5h1hliga0FENJtRIdazsG/3jJfqdX/d0b
cIVgs5G0Afn2xyWborgXFVrlbarJNPNwPWSnygjFFoGnn9hKibouOria4hGj4y2o8UXoHsH73tFC
napoUjxqik9RIfT9x2+NrfzHD3MliB1hq4CQpKf9OZs6AZ+OTdJot2hkzT5YQqtCd6mbLS1mqXpW
VS9BoddEWo0CO6Rf1IZ++8dvwfodXvC3y8NBRP4TZ4q5EpG/meq/faLSxYbhSdxkizI1+mbykPlz
AZaIPbdAA6cIurhNLJfsViZ58UMJ5VM4LgtlexmVKJ7HIRjqhXUTjvnAt9UgoIu65WanzbSHpz7s
Q68nPdVz2CG+W1dP1VIdZjPK3qZwCwLoPBltGCtBZCGeDKZCDOMuJ09KBCmCwjpA5rH0Z1E1mhGE
xqB+gHfaw0OEPeTDKdcGOqy4FzVw/h+ySbrXln9elSpUP+alGuu7dpGL7dMF0vZMczPdyA4sfuMX
87atUxdxn4TbiKy29bVKLU9mUZR3NlSS3MRVO3wlyxrwiCg4pFNpZfbeQke9yKycDxxDmR4007Ts
mNY2b7OyUXZqYlfowPtZS3dzCONyNK3B3U1Gmh3ItdLHjV1bgFJtUQVDptRfBT/sCVbVQkPuOPk5
biBbmaLWfYt5SptNpjnhXd521esctfJcZ0I1NkY908/nc8N+ToZlqHZ5X+VnXdrdN63TvLcAIF5L
F8plY09K8VbaVghF6I4Xze5Mb9Bycci7BOBFqY3BB2BMTVgfB707+nnzGMcduNeAA2mPhlYj2xX6
Q9mYBR4nGrUmVBH/uuOOFOuh37UMNxOBE0EiC822zuDrGYwQMP1HjXD0GvVmPR/iGm9HkEY2HyYC
dqZByslaFg+6mGgm1nKs8DapaXcsGlUewE1rfknTyQbLJ0GkmQ+NRHR6qLlO/DDBBOtVMZF4sUkl
MzR1gxKqyQrnKpJkjvZipv3wsb7pp6W3qoWIJgtfhKF30FFmqvqh3k7vgqyZfoNlYaAqlpprBcPS
zdFlaSMl9dU0pf9Hzn8fZkbtev1cKE9R5UzZRjbd5JdNqekgfYOSfJgLLbE3WTlFbmHXotqG0jbv
J2UO44MT9eNd1Sb5t7Rn48sh/o12sMEhk4V2skdqXl5wU3YXFi79lmBdgTk7t3AeJ0/Po2fXcS9Z
XNi/Frd8rHXLfLbLIjspudvvE8JgN6Eq69yjRjWugKMFBoly3iRLk29HhpX5FRjq/ewO8UHDNMAc
DzfyDSPW90vNmPY5N9JTbOOxyXvD3Dn6IP3YoLNMRZrjIHer57aJqvcwLV8VdCKe0OccESzsCdSp
DSxnf6iRE23FlEx+bs3QjBrADJJl5T4KnXad6AF0M8UJaz0b9yjOjxDL9mmE0d4rSML9PJHykFaW
ASEjQW907a6iyA8U0cPT9GcNNu1YuC6MYQH1oEotWOJu2S+a86jYmYOEGUhsUIptVebKVa30DgIo
YlQMSY+HsbeLQ1c59QV5a7lFCgZmK9z+TVgD2E8jbmJMv1OcOActwcBNo2g+URvXh3Rxk9OUZh9N
tIwXtdSX7ynVkueCc/NN2kV8kElbwK+W91GcQ3fZBSd5Id3C0xKn9FrWxK/tTh71IrV2Y9pL4J5B
YeMabLFy6Jf7KZxl7deGpSFmKPJXpJA6WHdyFVMM20+eEzYMi2G+NNMFVRvjA31Zaw8jVX0GtTC6
T8IGzCjHEuRFA7QkbxhkUi3kXS6V+CGj+bKN5IeRCYPSqCpP8EV0oGq6mK9NpmV3IcDzKbGKAYmc
3RyHuOv9Ck84FoXKPujzeK7HaNqWVZ7cwTnej4k2pVgMqCCD2pD4/dp6vBvyuf+OFUc/Tl3S7lQx
4t5CifvaSx1oCbNLurNqLfdllB+KDgrFdDt7i/72V2rUtucI2Vy1jH7bNyqVvrOK+284x8QF0lo5
4AWr6t4eKSs29SQh74yXCbwzUJ1pORuT5d6XBJ8eNatr/NI10iPokv7CwPl4F5FQuFNkLc4aLkjP
bsrPDMHXddScYldVy3JntMuDq0TR3lFg2vrKQhmuT4vuLa6RnBGLGpsIAOsnKur5Lde78piXk/th
yW76mefOEiDLTwvMmJV+7rqy4PJMuFecOp93NZOMb01FVZimCbr0OVu2Wh+OVyfPOw9xAzruptGC
iJ7uMMau6SVCrSZPhAQT4uwjynECttDSRd+EevxDEl61y9p+cTeGnNs7rmTjc0rcarPO6DmrRd4G
ToJHx5pCXj+Ol10CP+EZevMxlMtxqJb3rAbUL0Ngu5pfAY4q/Gg5ngJaxweXkQo7mMKb3gMyx7F8
L/ox3UWrZCEFQTnUMgq0IZG3JbaudTxCHU/i1NTiM9Id6Q9iaYK4TE0fg/i0jTRt5WCwfQ21vTHT
PPMKpflg6rC8ynByD6Ga+4uLuDGxPxNtDncM9x0Da3W35RbgG8v5s2BM6W2ZS+xiSHy+hJ0+RCU+
YJcBvbUTM29d425Txjb5shoEBh3mzm3ixu59L/NpYzBUrPfyHkA5qiAkNm6VSTQGHFS5YfXbdO4h
713tA1dV/47au809PLbT3ZLV7jaeeNY3kZDGG9WGdbewu2JvADAb9gyxy58TBTzXd53hqR6zyJNO
CyGQO33jOW5/CwnVgcPODOnnleVeZQRy0/OmkZclw09XKsm1xAzYe0NVJclpqYR2HufY/YFwH45D
C41c3RAzob6wE5JDHusYAHKlbL6gO3iEXAxHbwBl8b2mjNMuqcPI9qui5FCscVOHHo9vyPSjQcdH
pi0dcPsMtkAtkeA/85NaTVZ817E15iu6mfREFmGVrmcprpiZqpuC/AKZRgEKGlro1/0au3OzXya3
hGRieu8TwNYybLR2TFdNhpW+oCYy2k3syPa77fsJfl+ZKhNFgJOAQptt/ZQ3C7VeLOF0m7Jfg804
hWpFOxd4We5wp1fGMdMjO4RxTqd2Z6FJvGCGTn9ZuZMDLLuxfmitDu2/jJ19HRndgzsXmAUT7ufX
lDPAa1F8PU599RvBO9WxsU65VnH1kmIX/kDMYOyKIhxPbZqP+xHjxyWZO+Mji9cKc2PiLf05M771
Oy+aacdTvtyPdhTuQYtSza/bRt+J1XrUsu+1LYz17G5klts9/v0FoqfPF2wU0Fq3VETW8JC4zhz7
JO8UXIEWkmUyAXjZNh28qUf34DF0KAoWqpza6wWHTEW4/hk8Op12gFPTmwYzfVEbIkFcP+yY/YNr
GAfuJtbLuHjO7Xz6tGmtvlAtz48a5jfX7/JaHgjocQHeSXSqESar6kfSTpzhlEnVYxOVeXwb5HoY
VG4/mx7nBrcwlmg+y3CuHpqcB2KHbEG565qJOVpNMeVBKhhPLLS4fVNiqKuW12bwm2oVvoWj/h42
cjgmVdw9lMmi7PI578722LQYJcmjpaBeYBpVIjxe6nkmW1c2GGnA9tBdeY3qVtXBwNeHkqPAze2h
ORisF0BNCjG5mBeh6mruJUzzCByslNmGjzZdJXFaeDdU8YzpMTZl/cUJz+yfTaKD4cERG47zpDKg
Ln9ZGeHDDBdY0hC6CN7yyexewAajW2E7RYo7dsoeGiFHyBzm4+xHvL0eltGShVjF+FA6/pJ2YYYq
QsS7QSjcgbJOCA2AzThhGOS3pBVvHhf0tz9ShtcRjI6t6lu42bgnVmDfqDNdyKS2z1PBhWO76fLa
JXWyF2Ne9J6Vd8tOELvoDziGD9bYhkE9TWIfK4vEArbEl0zOA3eCC9RdSlQmFdysG9rNLwGT3W/C
ISrZMr36tMR2/1fzxP8XuPdUFfz7Z8n35/R/PitOhySKu3//34nJd1/V3Xvx1f75pdZ3839fq/33
31+Ovir/vXv/wx8C/BHdfN9/yfnhq+3z7r+Esevf/N9+8V++fr/K01x//du/flZ92a2vFiFq/1uB
75r+9T/jg97y9Rn/URG8fsNfwUHN+Quwn8DyrJGMCuCH4PavynENeTiwHEiFatiura8pP/8JDZra
X9S1TQdGcUwTKO3/KccN5y+mqTmqbaD1tn5rhf/r9/5PVIklYwVZsf8OZbLFH6EJMKY/CoKNP9lu
5ijDyGPBwCQSIU1VplfOPBROrv6clkp7aGaXAz9V041MwsqTvf2OP6PCZyFfZak2XtLo2F4UCEvp
fKhGdp80jHWfCngjoz0PdQWx0RmXpTLLO9NwT3aR0gdNI/Vkad/ZfYw2r60OC+SJMej1Bk/bKZft
Hl2QuVncIKV+4PKG1KguCrxRGlcX1yx+WoX6Sfzb3ujkd6u4F7vVj2ptP8Ri2PZGwIaP3a9qOiF/
6BZ1b4bHaDyWaXLWnOes0e8IY5mhlFaGAX/4vHOhAjBjfMLu8+68IbqoFrFOoQY0kxS3jrQIVWSB
g5QzaV7ygeFlKOOcHhw1OrVmS8k9e+nyuOQXkchNl4XjxlQ+00x9XqzlAA5356BinZpir7hPIzC/
JYgCkT+W0vRqrnu6/M1SDJsoPkaoWWbDk1ays60PI/bn/iUq6h1rOQJQuMll0u9Ed2zUxYNsIxLB
/FIi5alr1NafldDXlPZJRu+OudYSXpQ/hlVMPkG615ppO2sC/Wt4Q/0YwIL5jlQvsVHTQXD4ovwz
L1ULNZZNnyn8dTEgYRkmkwJiPNvqeI1nCboCkZokHxn2muy9ImBxA9dPawnyqiS+ELskQs9Tant3
UDxduRpdWiNgKroDYHlK8yR8alov04/6cJPiJXUTElVmogFuOarpFAf1MGznHkdOHrvxIe6r85Bp
wssU2ohQPkQ5N4p2C+HqYhumSsob9+2jdHD2Nua8a3WKRUYm92tIzo+piuCVrfmedv6kEyKzsRMH
CGbZqt3iepD+23pUH1qT1V2yDHcougNhVkQpaN+a+mVosJzMLL/M6YvaFrtoyL3WLjw5vNKfU3zW
mQfFAoSQIaGcxXMbThvdtTZjIeia7c28HNxu2JhdeUoAIbyhra7WDK/cf6f2dAdX7JfohZyu2oXE
8JjZj6Kmru5Hv3WKU9K3+LhPc/yIksxvBOJu8534umcZufsIPjJnVJGpDrc2retNhaav61EMaIHV
ciPFv2Jt2Rpa/go7/oj78CBynIqL4yu6vOvSIiAO4b61a0+r8wMTXfejPl4wOn26ufkjnjWegzd3
2eMpowRB1VrIg1G9dJVE7OxD+R2jit3siNMgJhVFXkzQgnGbrWHvZOF9OBTfcYScsengo41R03i+
e38R5l2/DN27LeSnK6tj/PvT6LZlrEpwLiA8xcCCGTdHZ05/xEr4SiwE9YKpf7eu+qUJdcAZN7hB
Tn/ohgnQRXrCSxz0TBdMo+LmLsyyn5z7qVeabWEujPvO1HKrjdPjqhtzzWzxoyazr8x1WQUeziGu
VoUETj5/JghiO8X5dbLdysf1+DyzkeTEqYA0DAsYBOIPNNGJab5l2S0bk30T4q1t9Mc1/mUd0t0V
ZHshAp7q+ENzmrsYhSUVEn61Hl0gNWPlJYrC+RMayzUHanvgEB19zZ7PWsmepsS1Nk6VL6Q9nURu
N49VrJzJDzMOnOnGrpmfmTzsLYYYbk1kv4VY8DZDZTxmNrj/kiSB0bVI8XPZbNSwfZzjHJ3JLO6L
trymkxUdnHzsQR7qZQ94VQR41KztErMnbbq/YMySn5loT5XjBn0VXvHRKzj5z07FDGGzUF9lPt+y
ND2ltnmnIc8OjROBJ4tfD8lXh3xjGdHTJK71JUORelOWOn47p/HenQX6l9xJj9KgQirM6Tb05Bbp
2OzxFsRORicmerQ/qCoHmTbIDlEpzWwjQwnPoNKSZgGLdYEPmVSQ/GwTXbAPEU86nKJlR81qJJek
oKbN3J7OWGfQC55C5IwVEoVaf7brqDikzCQ7OJ1rPeJG6X1bTkApinoJmWf4BjDfbi1rSl5kV49b
c47rex6MNGi7KDnbRTKdIhK5/ag1qr2VtxX6U/j4PMISXnCy+g36e+5BiIhGWy62dLfNIvnQFLYd
w7lgtD3Os09THVdEkvqSJiF7jJywCWQvnQD3QwV+V6Pzrn5h3H7UFGWvN0q1ncVDS2DROTS6iNq+
7gPJUXWTNoExwM8AzpJwnq2OJu+DMUOo3gmS0A6zDXtEKWJy0IoV9nYWf8T5cqX574PZwrAx1Ycp
RQuDwkd6U/SNnBqgV/w0SlX14fF8d9SLY1Zj58gdn0Wu0ZE3q4o5yw6dXRqB1S8F09izH90Uq0hA
Hch7N37NI7R+qn6Opro/EGj0mGRzeSEgNvvs1BKpnjKmxzAjAAGBJqIgUCR/1opVkuw6rAwBUWPD
/ETWnULAEh8F6UAb9Ig8sBawp1K1N9NQhsAEwMY8q3QBIqRuWwCzeo1OKxtyjV3LUrzrWj7tzJpk
kTaO90XjPI06Ta/qMK2kMhumnlIaIFKyXURISFc9mSIpVar5Q6R1z+kwJSfHHENPbZ15n1mLse81
+n6lucz0bLQ15EBGXaL5roIaLrfk61KWvwYrus9MDA+xQ6Efi/yizemznrQH1J2XuNDuF4WxDnq5
78z+ScjC1wyuknD5nOxs7Zc5LOqdZNmTJN9hA9wx3WaTTNvQODNKBz5jrZLMY9Kau7WhjxMEE9oI
KBDCU8ZHEiCSTSV70o0cbqjmUpnZ0Z2KK5JogpuuTUuWAhLBChlGqFu4wUgrBQKmodYCJWNrGFp9
x9pTOjwqRuoeaxIrflSr8mQZFmBid9Wj0IpqV5SFvdcWI1lQUEutRwAUopEFCvIAversslXjIsuB
MW9xhUanG40SRddvQQwBN3lg/JbJ6KtiJlq1M0qyymhMEPtjs2prqI+tj2zV28SIjk7DqsGJo07d
QaTF99ZviU4MF8iQukLxke6pOyvK3a1YVT3D0KHvWZU+7cKFVK7qn4GBOA9a7Ka7flzMfR9n2nlY
9UIzqPpDtWqIaMEoj9pkCR+NcqzGjbbqjRyVUBOvXFVIJoM5Dk1tqvs0n5pXuaqVCE+wso06JIPH
KMdyX6v1/JSuCifpmv0RsML8Lgj28Cq0hfcukihzLLlM8ybt7pxVMTVFFYUMHIlylxICuu1XbZXa
j+pBX/VW0Kr2PTl5tk+wrXnINbveT25DwNmq1VpCgS5dj3XfGmmyR8CEo0wEt4a9Kr44P3R9r9f6
fsqt6DiAcYOrT8ZW61TzFdYo8ZZVSNYSxnUjcgV1mftbaWbF6MfS2gmfraF3D4ZSLnyoUAiRDKlP
VtBOK1rlVGb4iRaie171VdiGTyE/6voIwsfkD2rEVQK3YIrGxaahizNWidxoF/1lWmVzchXQTRoY
BvdmQdJfiXHx10Icx34aFMNT4u4nyWEqB6KOIxsvykVUDpCLuUMO3m2iKPGl5WwbKfxeVY5NhMwO
O36xYyUVwiKUS1hWd46cXgzU7+M83okJS54XM8jiRMFOyAXoqZfOCuhdFv5EhrPNNUsF0yrP2JvO
bswNODv5Qe2rJ2csnkne2KYdUTAGAWhG9cS9yvhLJ1DLofMnCYZiRukPpde0jcXo5imx66BRqyUY
0/Ym+jzymr5cpYSrcQCsJ03DSy6qS63FB7d95xmsvDwbsctY0QthH5u6CK9towgqP7VFfhXHx5QZ
H5tMkNLeMWfdKyLjdRlVEfSDYPFJOsQs/IHxa+AeiMuNNRPcnM5G/SREQ/LetBhPS570HhPQ3Y1F
oKFnpHCCFay6X6fyeSGf6yHLMvSAqO28Lifnw3bBuOxoG4Z5dW3kqonMePCJuw83qo3yYKqVY2Qb
W1G7D7P2kxx/PASdR9DaDlOCx40S2EXLGWKQOKIEDKE/C5tFIt6MiMV6Q4bGbprJ59LM73JOgsYd
tp3iHLM09lWZXhrtlXzH5perDb/61kReSKntx7kqt3nCo6+ZqjKyyxJgXYsFoBkYs5O69IM/DVXk
q3bW+z31KPeGUpywPh0dTdxFStuT3NffwLxRzGJn26GJ6zZJG+9qRfpmayBKTa2Y3ETAwiAfYJQ3
ubRLJu/V9iUbzGy3MNVrbya6/qpKjog2tjBvaRmzaoxCNe/yrlxTU/LmGusJjIyWJ34RRs6p7QWb
AvFxsRXRKh5Wc2NPgCTKtyQvnycFv5vhaPEtJ2LRY1iB/arn/bzD3yB3XVgnConok/tKMtZyswZr
eE6tOUck0ou9ag7dtpchiJUDePUqzC6/xFiNLlhS3EdItdhrqtwQm9bRLPqascHClxSvIyjQU0Qk
2vtEZMzHQL1x7JZeOZJsiLOnJ9fs2R3s/tpnZXpUYif/aUXZlGOVHIadUcoBWSvz6u5cJPxvSLfD
x0ym0YPWJ1xMQxtS74owKZ56fdZ/AobHme9YtlYi3m9CX3fraU8mXeiR72Y/mbIRW6fMprvMrHFw
agm9mM2DauGBeAxFo8BrSeVSrkRLIe3mLiSLTBBUWXP0p9A6qt8tDSR2syynxTBo3xxTlq9dxr2p
mWilCaEwHtFWxW+Ta0vp6/Hcvvau2QlScSbxAoQwHTChQXMXWRUoZnpYOiU5TFEiu43bSfEwIQ3M
aGiRRQhSKFkaTFWJ07qecJL4BSeIETRWGd1cMcTfvTG4AMyRQRLYOseER8uOw91iNhDuodC2S2/T
ItpKPZ9gdrkj3Mw5MohqdQ6UQdlgh0nH8hzz1CbudIC687AebXRVa/1sApYwOuupUOSNe5eklYFq
ISTjM+2NR1gO+pgs9HMmlu01xAQeJWeMmWTRfrnFAOMpQx8AKPGGKS2+5j7p4AHTA8H+Q1DSqQe9
qW0itN4B2U5vVYhkWtgxilYjSHXOcDtL7lOzdSEKRsqw7EdZTWtqh3iTRXGHrahkr6vRk2NgM1VN
rAED0UXUEcQL1sSFnXK04kX8vYCWGDBaQ6++EnR5cPs8GA0NEq9F0S7FcnTUMAQL149T2RBiNi58
Xz6eK5FvhwzXu0sXpteFT1e69pH3jp1Z/M9x2Fth7/oEL1nLc2oin8qBHUCUHNIkqz5+UiEYN4uO
NZWK9bAOCDal1DY9+bh0fVp9EfVXJ65LReVlTiTvIfEE/rA9LbNML55UMstGIA27qTeW47vuKWm2
umhy9lDSbVo1+kq1kkQG+6smsvO5LJRLO40ysFFEo9YhXUwThGjOgv4qS+srndWBpfylkFGx0fsQ
iU3bbbNoereEdeOQ48zHZ8Bv+2seSgKc3kIFt68FbpKGw+iVaMqxFK9NWjo4HAiZubMWlbev9RyX
ivLSRW3QFg2NqVufgOP7k5pZ2hamcdeGKP0lviufUTuYgArwQjPks8N8aDhnPYfDT380lnaFLvhU
Ynf0k547NCIUzsuV0PGLssLYnQDIEMSCL7Iq+m0cg6Y0MxMRiopkmYYt5DELqr2PFtIpm9bhaMFb
orVPWTWdw96hysyqFxk1KI+cd8NwER6XZbLT1OwyZIiD7ce+U6aNwAmmSXUTF1h9U/cSharu9UWX
7Zu0ibw6bE38oTW4izt/ENRy7t3QuuPMHgMAfpJisYhrsnLJpiWSEtDXy834rAIIBRamnndIbx5C
q6lel2r61saOQZFrI0oOQLraC+6y1fsXuT6gxjvODvVsRNa5b1GnZYgdr31puZdp1KdrBj27Gyvo
m3g+VXUYkEMguJXMb9UquWRs92LxHGxs+xEjZPWij0RgGjlQ7hrOzDLk42YaUkjPuIaYh+04k5ia
Puo6axM1Y+x1bXcns2WHueGekGC2+SBekISJoFncO12QQAMFuKhAM21GI1BiqkZXV0XPGQaqnVv2
1glJIQV8GR/apdo6IU+pjKeblhfmUwHOmDhMoSDTbPEIq7Nh3ht7K6o53aXkeW2o6517Jc4+ybG8
icU48k5euBMvSouqwnbeyXsE4Jqxy24Itg7CKCFPyUB3ZCC+qUs1MJXq1kDj7hG/kgCRJTtcWhAp
ZdcEs+GcGEPuNeU0/+SyYm6bmwQDkNAZjhQYVaipP6qzvBGaVF8pDS5a157Q8uk+GZW674zpfeYq
9rENoy9tiLNgsJZPhlLj+9Yi53HKF7Z9Vt2Do3FIyqlncp6s7q2syag9KpISKm1wtrisxbEmAuM8
I5C8VopI9q2GEi8Ze7CZuUR1bugeF9ctt8LaYyz7i95nu3HG0S3sur5x8exKOLK9xjTla0eaKhYm
AFAzvWpW8UjQO+eV/guB3u9biU+EJCE0ESLzckobv0ybZ9Oesn1kcKIyeZyYEoIKhd/1zYtOSrMB
Fh1Nqn6N+0MUVr4t7jHZBrn6roDHPZJfuDY85B9pEiaKTsx4nMWc7ZxuGZ6wH1SbBb79mpa6Emhk
gslwUS9m3M9EJDk/iKSnUEzkSwMuBtDOwduX+DT0MY/QetRe3cCSCnuqz6k6Zb4b8sVeoHGN69Av
1esgzOmYKsTwSQxPjj0EYlBATJtAtSrcCTEbAqOSS8k75xQqoLN9c8jc8KBqymWMSC+Fs6gdJBbJ
M0Ww8AYyiRuppIFpdkG60CCDv76qjtVe4jYm57GwTdzEvbbJ2mEnOXOzlIzH0MDEJOj+9WIvO0AS
0mCj9i1ruhITXmWeSATt0av1xr403BgEgbKr6tr2wnVJZMkwcw+mNbKZxkef2gSJo8ZQJfjILdHj
HyTLyzySgQgngeB823bFp4jsE/6LM5Adhvk+e5NzpJ6GnniTLBsPRUHyd6oW9qYntTXbFHWOe3FZ
NmPfal+Omne7UfTnfF12pWCX6ARUDEneBdqMaUrorKX8cLUQ47ISTmgHzPE8IifZJKF9hKiRDKtH
NqhLER1xkXz2ud0+paH1FZcmRKWBbxrX3jqwZehjbqTIHb0+7bkky07V/AkV00fjmChQGAabuYP+
VDvjE4/BjVG0yKX06IvqR5xrtzvqRIKcJlM5EchcEFoAFOyi8Q5KvSazYgoDNc9UX0OoF/fKeIhq
vfQExnKPKM1Llk43uoarFUWvClO128IoduYSpQy4EMeC2bpwztQCJEKeRToe8VGPniLckjYe7Azk
E7tXqnNUmUFRpMesHfHRppe4P9prEshTmV26Wl5pW33Uvlj8bYzY0sIV1HSci4VX2oq9RruS2043
DIa4dWpJDm58HQztvlfAN2OipTu5kCJhulcdzhkP3jRt3fxLcaC+efBxsyheNaHfqRKk32p3m7r0
0eyK6GD241WTzVGO1ewZYibFAOKoUX+Rzs5Jj0JshzA28lL+wtXuo3GTWV3hYX1nn+mzn9s/VakS
78t4W8Up4Yp6BhJioG3SM23VtQv7XyUakbPzH9SdyXLkyHZt/+WNhTLAHe3gTQKIPsgI9kxOYGQy
6ej7/uu1UFeSSTJ7sneHmpTda1WVxSYA97PP3mu3JinNMq+2QlnjddbUuZmZ6CqHhbWy9I1b4d8s
7kmWPXgK893Ea2vxTprEQ0ppAPYe/BsTuAQPRwI/fuDxY4EJcn4YXP1aceaN+gusdK53kZ/k4z5P
WzKhuDzypn3i10rSiY0SIAJCoKF3m9elY+XxZjZ44vImvZrlcu5nASohuiiFQFZg4wSkH31D8r8z
CqZgLOkIwll5VJb35nBsbjq2kE6jB6662atIb2hvvRWThJ+T61AmS+BKHv4+KZdrbPBIjbIMg7R3
rCMay7tXl7gZ+V4mTExFz1ZK7Qm8V3ytVMRbHuhxlAI+02RY2Xr23wMoQ6fWg8baZfa95+U70ro7
zxF3NRZju452GVPjWviQGb8yYUykpr7GKPxQnG12NW4XDBfCeJ6bO7vQ7kzycayGfbJzB2yYV4As
Z+pKao7iJOEKiENT1w3Ylvn4ZJc8+GYpXAjXhKlaAMGbTF+eaPVOiNZN1lPlzMnK6jeeASOSSGwt
hR8DAas8MyyfSBWljGph7que+W42SSAS6HwAV+CgWJttIGo6+IxFOyrMm4facP94Ba9Gg/UthvEl
w/wUcXAP87hJ6sa305wWKmjcQ5W4frEOQVVfZARFkoA+xWsaN9yocEhwD8xaZh/tIe1JTGfqAc8L
+rp5jbQsPTVRvl/pFxvT686CFoKTZ2rjbnLVG4aU69ykRwNIDfUqE0zwBeCCQlgiO5+tdo7pnKMp
viRl/QOsayTVydyZkMjkUu49ObwBg7jsEL0AtO41aVZnTXSHxMyCEjRVLsTGZVJ5gPqZPERdxCbN
0/ieqpjLlPBgUUXtLk+761Jj0iG3r8Hw6ebfXVhfdeuxKMNDTyjOyjPmuIadMF2mxA735lw8uvAs
BG2MXvoNCnLHtf7QuSlvFl5dR2KgO6hCe92DPYD8VquaPbe9gybNLYNcf6UHo3VJjIGI+5niDEy9
z3baXuk+uqioBnCoBRMZa0dizuW3Zv7yZNEChkhNv+tT8ap1tvIJhjHLAEYPHX/p+e50T+xi+zlS
Kx7o1cT6HlrpfWSqncLCOwTZdLGcCDbAb48xfDUTUcvGQNeyuhHwxH+A3nDawh6hetZK43e7m3ay
+x2ZkCSq9yxpPsNZu+njajOQgRoif4lQhNJ823SXLBW+Hn8WEbZFxs2E13Dd7RK73eKTYtECe9r+
lecZr4shJvFKED+NTw7RxwqGQwB3Pnyu6hJjjIGSl5qGA98r04+Ly6i9CStbfwT8r54a1da3Ikcg
rJZ6OLaN5u1xdQjMz038pZMM3xc9n2hwjxIXRDtiSKaPBHwX0gJ7yBg+Vgr3eXUT8K3O0XxXVX17
CmUx7ru1Qw53nvlaxILhbWp51Se0OwQeDQVbbL9XMymMX5bDE2xVFCEcs0z9tKajjnrKKzox9fKt
Nyjg5r4aTfQ2uNUjXEvbBzN6zZTh0iSQ5DxrQEdOk4MvFeDwLeU68DxxqfcxfAXSaFnsWe+1Fx6w
LT8ljfbidEQEkVZ/hbBqqpKeVyfjJUp+8qHVTXDUzSub83Jfzma5CceC5gbGhCLWfPIn0P/5OJ+E
59ZBGma/RWLfWN69isE8ggX+gbvEiFFFm66hpyRjku/tx851T16IzltN1tVz0Hb1UF71mKel9Ty1
rdiEVeE7b/k4IOyIRiyJw6AMEQ3wnXCcNrXO0zJGB+q8TqYox40mO5jT07oszW/N2B0WT95DWLqC
uPqgfOVRgt5JZEfvd7NPrLFBIxhTfpXA5VSa3LBoOtwL1dOkJydYWe8mp+tmbnCjdmZkHapMwzEG
N9szoyeKOW65HgW4huGHSUlylP1jz9rGSO/CsNRRCfsvK/1pDEJGOpd7nykVLwmSr0wnUEa989NF
6FkQ+HG7yAwbQxW4Hv9jnricwlKn/Se6N2X/4HbgPsIl3Msp/ehhxUIeqf70YfQldeBREc0hzSSK
vSy0Q6isDqDVdCg0Yy/Neucs6gTGDxHJKtlsQ5OBO83F8F4a4DIoG7pNOk7raL43dXczh9YEuC+/
AKe/qFK6PH2NQiNY38kGDr8wCsJxBg/WopCUNd9oGqbvMP33lI6eDHNaF4wkowsvII2b7aGc7Yuw
w02ZX5MQfEvrRk96ZOMKrl32lOFjj8tPz8RHYc5Hs+uvMMHAVyBGRdWPMDV9p4T3HJeYKOD6dZqz
bXRae8y+3ruFKw/OXNCYk0+wwRPhQYE1Oa4zE1qr8rtc3oa8PdpgLX2GyU8jyt2NbmsfRj+byIwG
9v/Z84vEPbEFV2udzC2ajCtlAPdCV1eNZgi77d6p9LgWQ7PTnPnR8b68fhdn+j3rw8p3unRr2fQa
ZJ5HywiJGmYfYBKHLIn/WKxHjXJTGzyTOsXwpC0MzbijUgfAPRJLLo4J4tpkZI9z/+Q6xxmsllvk
D1P+JFKy5p29+gFoEFx0q/EZUhnbwvSovOlcw/jaRiTFNlME5IqQ09lZ2mxbGzDisLax90O1WpaS
tRKTLYoyl1u9a6ddVTt7UIkw91Imdy+DOJvQ86Ry+1tb8gs2kCcLuoq2UI9S9gM0GNS6rqVegLgY
pmh084EzzTdU955V8wmU/7dqupPtGY+s2sDxuHdoHCfG1XkjZ/aczJeb0m5KXw25s5f1HDhFuZ8r
a997FAMsSWMESdcLijMEArs24Ih12EhyDcs2dTlcelf/NgntuKZ8qav8K3TyM9GWP31Wf2tauNf7
UAU2tgL6LSHRucmDZploUX3z6Frctgf7GFcjXit18ZKWtVSG8TZhw/eja2CRzJXe7740U3rfYkRH
8crFfZPVWPq7azQuZO+bAUcDAQ+v5D3aL+W5jJAgyylDf0qydy65R71uPrMeemUbyj2T43kajVfK
dH7w6BobgYCH/K096zzaBgLUfpn/LFbbb1KwV6MSrt+79ifycY0tyey3cVTfOItPwp1vrktAT6Pv
B5eGkxk7lvxjYObRzLcIvM3lN2rN4pIU+RXJzvGjNKKUaqwuWo6FKUq10o+M+Sfu2WM13FTBohC/
0dnUZm0VKE1dmrYiNIditmlFR4yojYFZ9Ch45azR9jLoG+IjCx/l6RSrvPQHE+UWg4qxq7C2G/AA
gEhGuOO9PH9pQU1SZvKF5RxnVPTca87eiAH+O0MSbfGCR+c4mvnxVWzJlJAln0fjjGeWEidCR37X
VOjdPKscD9q+wuMDHmMwqf6Jf6zEe5qh5wdZItDt8r2nho/O7gPXvBQVK5i54QcdJXHgDM1H0UwX
kzkh2lUm5mCzwqJhW69eFwcsTS1UjnbYzmS5NnMRfdLh+2JNZnQm4yGCVGTWl9T0n7Xaixz9J1wU
kHlV9UvEySWep4xthFq3Ul9dK36V2CAtNqmQaHyNZwFXUc0b7n3xsE2A5R82UuQXGo8wNsRH0xUE
E/Oz5uFJY6V0SzIzqFZSjmAnAV8Eul9FO8W1b8Fn3sObjJ3EDDrbPlKYdlILZIJ6eCRKUh31ikfL
MsJnq7MxS/SYYmYDW6M3nmw5vVsJFAJ9Ek7ARveJIAvxifxsTMN9FzvPNcxSEuM7J2p2JorYZsxt
bd9p3HKU/BWWD42G6a0CKkQBlM5mkn1WHj2SY9shyW1MohYGzsZOTW/Kzj7qJZL7bkyeWi39PeA8
DJ0/kmtDy9J3tCT7D+skOkh5+yolFlrhXmALm2Z362ORlLssWnyVvPSi33n9Y4weMG5TM5hJPsQ6
Sw5KeiiQ2Uky0RM8UN7xsTgVcNBOLpDDyMEaRvPOS+T5xtVaN+55geT8UEd29BzXUfhIwUPDh6HV
T2KGve6kxXLIe6n9oQUp3WbRUDwt+CB/qJXhhBHdzkg5ifIxju7j3BrnQFiGyep17t5SnFr3GHfz
feHqMw6DPjnTOuUCuaslZLqiXVv/oktupdFXWETkSzXmVkk1AaPTBMqVCN9Bc1w4W+xI30dbfVLJ
d9dYyadTs0si9NWya+lY9GgEZPEFVpchWpq7jJqhe0fm+tFoh9e24McIClEj76AVr06VWizLRS9P
Bhg3Fprpd6Man3fuNlLabjHMYOptas+Ma9lGb7M7YGazX9sYj6kRF/U6RN2cQohAozdjI1m2P9eJ
rT30HsKn/Cy5WPhV7GxoPLwj3H+rUyI5fXigCQQT+9BoezbM+ZaOKHmIh+5Wx84jRrb4cbTJvJVo
4C0QklODZzqYshYKTdbfl7bxHsfduRS/k14ntcIEwmamY/vcsZ9P0n06q83EjirU43dXvxtDbzOM
FwMSksPORdm30hkOLMk3NRc7x/ijjewWI+2Q9Fowy/pDJl8LsbokfuW5JRnOjGmq5UOLh3nXa6h9
qtU2kWix1EDt+5ROeO50vKeWXdp+yMKd26JzSh21RSm5V0l1tARL3FlhHBTxW+OF3Tq91LxVFBmB
dmuStTCSAnuWditdJgZefCIOTHEs8/xWO+ZAoUS/lZkevqf4HHey5GK9NgGNWRRMS/kWgZ2t4nMZ
zw/JKiZN4FC2tEa2x7n1mHAnHcV5eCLhRKmG6wE09IpgcePpKJZEbTOn+dXkzidxBYy/TfoV6pr7
ijYY7eTicfOvIrg1o74binUTgJMtpbqYELB0As9xt0RJuLU0kKdql8M1m2wHZuBIYDi6U8TZhsl4
W7rm3HbYdOFAEcLFsJx4357gJYnAov1yjMnw58hSd4ldI85ry1krQRkTkEs1e2EyJsgZ0zPCTUvA
RV5gnzle+B1REdh3WF41b7ir++jidH/iVseqY67sUWte/H7KPjl0eXjgBM7l9F4s5bYscLu6HOos
y2EQemW1GWquZrnx20l+NxW0OMS+u9FhAuj5Pxbm0Y3FNZu8DJkyHeBSmGUJr5LR3cayiu7x1hFs
5mTMHQdtlFSR8tTz3KlySwOJ8ydfs4s6ilugjOqEAeCuifVXdtyR35sglzaGRd48zYiMZjmL2r9j
Bv9UHON/G2tFGFAZ/t9ZihWv/qf4r2GKv/+Vf0tT2H9BRAH24RjSMS3A6P+RppB/Sccy3RWm4glT
GvD+/x2vbv+1cjQcsJ5cHaEgEM74d7y69ZfJrsgAoW/D5zfo8/hv6Yn/KU1hGDp/FC+tGQ/W8fv/
/h+HNAXQDt3kv++R7HDs9e///nyMCwXjw/iXha9gsBEU/ZkD/VWyl/wiH7mWZ2EGLzae0swRC+Ew
8wErvKQKMkNypbIWE1YA+vT4u4W8iv8bQ/SBgnJBZ1PhiHvdnHN6J5Fxf7eq4LKlOYt2zwtvmA96
FioMTmTTBGFuAS5pNmJGN4IRwOgkcYKW+Yt1ClfTykNqKigif1FuZ5SEeZG6dmO+diHVZhV+CjAJ
DOqNBAZRAUrmEVqGqQzorJvgdtqOnfhhDSN702ZYATYppE5cBTLE1cA7NENElK1xiOx1gyMLyZde
JAJ7olXXNOC5CwYwIt/nVEncymM9eh9NCqeOITWJYUeVmbccp3RSKPqcrCAu24l4btganwlRybsk
pHC4ziZIqEbJNNqBdIC6NSORgdKL2A03hsGoWM290s6SBKW3d/ohX6OfViu2U1N074lS1HHwBh9Q
Lb3KGYJ6SaZ3FpD1o6R7nskDuuq0SVzRv1uVaeXb1vWa91xZJm81Zb06aho/0tqrr5x7WLsM5AFK
rRoZabsKFxaBuSm5l0AE4oEXGcmBTYiDHq/ypoPgzT23dF89hbk6Ij1GDxl1UfHO0wAtVNrVwSo3
3RozO4doZ4CEg8gzD2aOt4PXsRkfW6b3LYhmhkbm0emTC8cDdrRywADuLm94uO2DKJfufuEy7Ckq
lizYJiJ3trrMvxZNvLhhDMIWJyquqSv1gX4993eG1ZG5XK5T3z/roFG4s7xm7Z+EUEatXjM7/mOy
50iU/h73xSUfoE8u7rUHNkYvGBaL8GgMmo6BS+6pBX2vqZjcFMk98Nt9Y9bkA6FSjjiCpVfs63z2
SflvR+dUTgw+qoeLaosdXaER2eRo36XVZXHzZi9kGiROfulWlSJ2nnSuWUgZzLSqE88eI/iTnS3l
79UAJyc+gi77lCByQIusYIHncHAIV+BiHUbdeUqtGHBF1UE64b5o0aoJT+SdpucYr3H/I1KUdje5
0TBVnQurJakBqea5nQFNO7gvQ6DkamjuHUwmpkJZHupj510aznbX7G92q+9I2IIY994841Of71lC
s/MKuDj6o/5mG3RDhvNbhp+EdtLD6mAR4W0WGSZtfIWut2xj0T3ZeOHWCjYPAmiio0MtH7Y5PIRL
9ySdcacltg+HnQ+LDIDmBWNyn9nWzvVqX3fUtfU0VsNmYHrTLgVFHbv22cWOPY2gc7XkrAAzAC/d
1YnFogfxneqZTC8OlkxpxeFrMavmUHblU6+9ROh6fXiWTuKrGYACnl6v5jxFOojPcYiXpszg3x1g
yv+O0NEqIAzO3GFniNvhV7QmOFToO9HT6BnP1PCWsNu9L6xrn3zqzgMWb1HSm2UxjARa+oBPqCeK
Vj9DShwAvk/Igrn0Hbd6yCc2bnbBHc8eObwLhOTuQmkENzZaTNKJMGhXiWPHRRPX5t7UQHawPgoo
aDvYDBBcellLCt8Oxz9WPzMmm70QD2B6x0DIufZLld5i092GY3aZMJ2sn2nEIfoTrBT1nz3mzgDB
cJ6yfnqc+M+M9fDLIQe8cZM1GWTfyyV9E7a1LwfZ+44AQp32R1AhTzl2m6Edd8KjlHtB7oxPHlbR
MmPRZ/JJHtrsXs/iL4+eodZYeuyTMR5QWWcstnnJEx5w7FOK0Xm3hDzF7bscjA9CuTSi5clTQXeA
SXWAmcuHyomven6xcJaQ7dtXQ/Y8lQTtioaVfzo7KCxV3ZCAGR4JsDKNsgdub+j1C6RmrunDpanT
UwGPdSjwr7V985Q50JO1H1d6L7NsHukt8MaGDijnhdxTUOUkMdgaM9tNI0Ew5BayEcvFwcfcaLyX
jSS+Lkl9WWi/y6z5QG53U47tbq4fIrDDpa1diPxuKa7LxCGXzWUkmO6nJbD7tqCndyDb7gCKBRbj
bEsH7CP0Zs9DSmXDsEvqyg1kRSqWiaXzF8DtvQh/WHAdccIe4pG7fFF4IA0s2P/6wOazqq8c0ytj
G+QhtsQXE3vxJgJ9T+IQXtG2TO3cb8f9lDT7pasuHasgSH0IFsHSXePOurTh7wZzkDGC8yvKHeXk
2zTlBEgQ53sQ9ZEgQNd/1RQhggW6GSWisySENU47a410WF+LOHpLcXWmK1Ej+NY3PReo+2eTtgNb
AiiqSMrg3k8xYJnRp1y6dacIxNLvWeqk4bTpMya7WR8/46q9NLP2ZWIsoKuYrShONmkuwQxLgFF3
V3cUThhTQ37iWJPh7pX9PJqZeHPxrPnCuTDt+XFaXfN+ff2WMn/pG+uXu7DBqe3fNWT9RO++lqbf
ja1WfqUzOF7LNDcuol0buu62naFAYW7ZhE35HmkN/qlYv83YH4J5uXnGMe/Rl/SEh6sMNMKIFScY
NOCDzBfegvFnbDef+Nn4LbfXxRV3gn6xmpe5YZQL2gdjp6MuK8iSpTaWIGftq/F8i3kQlYJfUnpR
Y208aBl//PyqI3dqPtkt635pVgtUTXeA1u2sBqHYMxHJXeSlFp7KsGSHWb7j8HHPzTKRubbuJqf5
sTjhUgpxAmpJWQOwl5nHQ7keqynBW5ct/Ju5FtG71Qsu0LMqcxwws/fQhTdXOW/kfo4ww5nzkYqm
L9eIEX5Jo9Z6RaK196kZ3tcS4zXzRNIjbYBW8nNcIL2JJbePoPzjomfRo795nvwNh4H32AxZur3v
u1Uo5fEpuyPmcz7G0tpJr/9Wtu36WMfvGGNPI8M5xSJ2zbamw9tuPFs28Xv8+fNRdmZJpYB1UTI8
EqdQKH7AXQ4alcj3Cd+bjSs29fa9MVD5wGyUYIxASF6S7zLMbM5tO1AUEphJzjt3+qTCnApYvsH5
iRLxHZoAAjMzt8t/pfhV0cU9gEB37dqX84dkpREvwFWX4SFuk20Cc7NIf1nFgFtZbJIpvq8h6QzR
JSPEGNtwa9yDbRnflGEe2CUe08G4sFg+tbkKWIpy0lmgZGimaeXOItxv5Uje2HISbbp5vbXtNNw6
1BJ0rs25XL7aq0IeE957i5IWF2kT59dYMzijxGa0TbQtNp3Uv2YZO0zKee/HvHdcZM9O8CuzTy69
HNiDWnWIRY0kp2O94hudz7HrvDe19TQKPXzD7YUOlGDMaQ+NZWww7pIF0ggpAiALf/dmO+OfGHaV
+h6EGSzgSBouknpGkJjDdSKewbbFRwnYFmzlddvm4wlDddaXF+ai7SKVuXObh5Fr+EOczHaA5LWh
iBlFqUIE6mp5Bz7sdaj/0CSwn0vw0ue86rZ4qwKP9fqYmLus+nKnaWszYg+fU7mdoaVggOTjZexh
ucviT2gNxzS/ssU7WV15bikkeMexsW8J70AkQ6DDVTvnIW96se1M8ylbk6ydOtpduzfIF/4xqYDZ
9l0V0Fy8LS221dMC0leVaisBeqAkFcDQBjSlNnuXNcqPVtziBD2AnOtrPNb1kXCWj9sSF0UHZWfW
YR8ZKCJOJ5+K3ObmFACVP4xO5+cw/KKar69MrE+n3VuAVkkOIfigdTjfrd1gedGfLYKF3gIUGJp8
x8nNDkQ4YPT7FTa7OO1XbHj+JOR31w8jkKGUk5hDJzR3VCaf2BmwZv2ogTzNXM9XZXg4J250NxvW
IQZ+91CAntGXc6wJiG/cYCgMnJo1I8BVqPCYJnQ8JGDK/DBcDoLMqYMgXzdkLrnvCHjuuDV2fSR2
Y508xwRyMis/RtPXmE1sl+QdDJW9U3n7NrP2Q/NH6cWWfAE7ut9hNF47Oe6UHLG3m37SZz7T61k5
2c5uUMAiArDDY0vVb/7I18oCkGVgHlmvNicNzq4H+ksD0Ruo+MVdAmikd52DCXt8GX5kzHwh5uem
te8GpV9cXpb3Zt4TR2MAHZubAQsmyUnmuRCOgNbIoDW0ByjenyxDWdyOMsA6mGJSHuJurQ7ZzITk
NkuoPcmFuLZjXZzJ+phmipdU4hymmgppmhQ7ihQ0tsU91x194xjJe+Y8Zi7mg0jHVW0R/iF2qVtZ
8ymLalM77o2iWD9PTyQrb2GoO4DeHKnj/FJAs7IG/09xJ6tmA3KKWjx73vEP/izKWNPinNSEUrFu
RKl+H6pXqocCLGixzLAikZBQUBDlhMhZm+2eXUKyiXGd4Z8fPyKX97komsPC9TBnSlb6J0A5XgMo
fdtGwPzQeu48sngWPOk588fcGF4wGgw3ERVEmWAgZLq5iIZnsIvjQ2z1Le5WkryNlT3BOyEgams8
wC7zqm/S9rTkTbYz1nND9+ZvJ21pJK/C5mSMC/4Yp5d+hkHnj+a5DQxR7ZKm9e+aWjBJBQy//mlP
qjPa2i47pbpmTSyxldPw45LGT3nRuPV0Ad2+dXBn74d+Z9gj0aFJnq0FPjFOeYxbd73ZvBUz9Wcg
E2a3jDdLHSlOOc0X5JZyNYA+x39SUfBO1ok0HJkEElZc7pdjouTwWK8sYnTnKQaaSEcVxnwQfvvZ
vXSwIInr9OuKHtQxmd24eqjafR9V8PvIwK2kFEhkS3xcf3/9bnEr/pDEjLm9iCZZLVnKnsBB4DvA
h+C2v0gPD7Db+7D7od8pFId5HJMEP5HehDvPsCAKJemy1hGHlW5vtKlnjQZ9i39pxhvAPRqu3bUv
c+YpOqdzfgYFO3LAYQvgRVPXG14YdIB0s83DrEm9PVEZokABcG99D0NjUgdlTWssEe079ru6rq5D
TkgqKJfMuIRFzWHU8fDGm9EwKm07GbNz8zyX0YBtKNKv6DvxkVCibh/bTnrQYVppRvuwLBmOpEyM
By5NzMHzMjB6pmTh35M85s9zFXGz1Ib5f/mXJS9Jhq9IBWpJmmVbCMVf87//6o1DvWz/ecXy/48O
879P1wSs8j/omv33539BygiDf/4foqYE6eIatEaia/6tUPJ3/oGIEcZf2Pk9S5eeRFkjXfYfoiZF
k2L1H+nCEVhNjbVx+N9ETe8vmEauCwEXbVOSjRL/jKhp/Y3N/U+apkRRxYZqeabBfxAP9X8jxGB4
JjzS2e8tsQ98YPXA65X8QAKV8YJjQTmcPyMGvaDDgFk1H2Y3amK95BT5zNU6NnQfK024s/XJA0ZV
53TRozfgjl44wUyyhj4tpbIT93Syz4XYhbELhgNiLqY7XpG2aA9pXrPALmOKGwMNulqb3PUlwYkA
zgYaI5dGmz+611BQOacx0KLV1DbJ2r2aWtf+UiFlCOnOLXmXd7uRQS91MPQ2EumvzUi8Z+tdeaup
GoRYMS0cdBC5PL3cu6VdjtgkADuqHYSSjHXagvpHIkFLE3ZCtqaIHuG3F01A/KRuY1y2/C5PGllg
6zspLBZWSJ5WT1vUTNBgE0bEnXeOaDGE4+cnjFL3E3gUOtoNKFxJUQ2bhbbnEiNfY3RBxSeE9ie3
6u7qUsHwJn4+k5PK2yRlW1mWOSV5i5WjaOjQ0+qvBFBUfY8LuiTtaFlWUfigFNnU1VOGXorWiNJD
pthl1+6Yk+seu5ZZ+Wcu6cBAuBFkws96m/fplqASgEv0KXZDAEXKt9Ag2Y8FEppCFBZ/96XpsN5w
bNa3vh5AVkxIOE/8uqz+pXXiTp5rjSjbjE+ll3dT7vYxAbKFu5eop/CcIBsjavYUYZFYWka+PJEt
g7MpW31p9ugf4tvqqEoH+tc02TblA4xsTkKbG/0wQ0zL9ZZ9DI4q8a2w2zl+HWJfYjLGC7Mp4Mn1
UHnR3lx94JA1E8G/GVtG1cldvOSkpyNajDbN6OUkjEs7ZRBDYuSHWYyQz0jwLXzDRj3zXToISx7B
aMrzAq3tCO+6qWR7nSGpWgBilQGnxmfRj4yTI8tzvyzNDFU2qkTvXu1V1aFo3tWowUnzMv4eoTtS
dWYXUurHwbAm+alG6ETvgApV6bC/0iqV+N5iDuJItGCRyX5IqRLAyYnLnAvbMpaQGqr1AqZieS28
qQ63zeKWa9svZ0ywxLixUJksaJR0eaIZzLlXsYJzNUvgIEqiW29Y7bcJNhEdInFnbi2eS/XCLCu9
34zzGkoz1KBuPLHTK59afoyj3hZqE88Jw5fmjt21iVL+aBHRNYjjN2y8bTmwqGSVLyuMpmPdbkt0
mf2oDbkZqKTpPri760+0Rpgfiz46r6hSyPTDJItLBuzJOLhOpsYLszB+47YS5MNaSyc+FvX2ZPKE
JHzYsooeCfIowiG7l3dIr7XuejhAUYs560a7PEJqL6dNp094JnJU/MzCoostPBoNHws0X3VBKJRx
IrKHX7XJK2bj6LAqCeubc3nBqr/snNHK3I8p0jswC60pw+nasQmCEYTeib1ZsEKJAMq5bXHq7Bi+
JK8qqq2SkmDtU2m48B4K1WErTMelpDZPUTLCWgg9dTU3oXUlNHxY0ljt9USOoketo2E9hioxhn9j
+2aAjCSMzNq8U5LHFN1FNGEdSEKuhDGZ+9Seq1bERdQZUih7gTnqRnOc+HHkwTiUkhtsbtT2mUuZ
iXIA66K9m/vI1c48t5FzGs2ywMk5evWEZ84pdWo/hU4Fod+5Q4EHjP7yUv1mBRYNH5OH0LMBg9FX
futBjnmjsDcRpHhYpsbkRIU2zZRQR6yQjC9P2O6SHotEU4KBjX5QmsC8MbHVy6K31hVfEZbxTjnm
y6gj119Uq1gisKAh91Qht+p2/i4I4xc+PKlCsq8AaTQTTLIV54RrngXxYfy9fdq9JW2aapehF1UP
iNCG6htFQA03uNBE9JRHg2w4kEgwB5OMielLEIjEabGqebuMhX6E+YKm7UeVt/ipXFb7D67RstNr
UP+R7nJqV/feTHMwuYYxv0djxmTPrU98ErbBYpKH/VSQPYjy+xa628o0XbBuKm/9SOqxhY/Mc1r2
Ye1oF3Tk1WOicV217Q4OgkRFTKMsvR8oM+Awba0Otd72LHHt2gxOGaIYaYl2jsJbWMYRuV2vRNMp
zYZcqQ4K909r29U75KFl3nle4twN5CjvFGfT+tHQdYIwOc64Mda95LCk4YI5ZWy5y8c2tlgmIotc
2HpFpVVQK7FYRH1mQyZIqmGOdsvcDZ8awZBvrIhueqc1orZ3SV9UNbgQz259oZt4XQd7xCWH35HN
IrqefhrnMmmw1nMAlBsiQWG9aRn1cVDXJYyXziMLtFGja7FJcZRxjmVNMNdzrPHDtQxiMlPjRdku
LCrGWI7vjrfqkCndj7juQwwSYcpkrgB8zMtCsxuQ9eGQdjSHEkCtGCorHDDkLFLk3y3gU8b9qdSa
5aC3UBcf7ZqMp+9JKZlxYrs88YGCUlVj/F38phntJ1evq3iLeSf6tv+VvfNojiNJ2vR/2Xu2pRaH
PWxJiAJJgAQJ8JIGkkBqrfPX7xNgT7MqkVNp6L2tfTZjMzbGaXpFZAgP91e4MYQ2qamHKzV2U3uT
l0gL7bQ8pzXUpLy9qKzdIXcKesRJuhjmR2sPICCGFGXdKv/SSZVp4x1hutQVTDVINQTBPdZY4KXK
cM+LWcIrpwpccL2Vqn7UyeUr8fhUgHv7Ebr6IWpHANqoI95ykmiPWtZEAaV1A+wpX5kJxcJUfWhr
VW/uU9txmr1khtjzgGz3oZG2eivvccIpCvg6OG6hlJRwLFp6YSjb2kzoQ972Rq7Vv4JUMSFfm7UF
QbiTnfHGLQP1h1/03ucCgBd9NF+Rf7q9D1UkiBsqDtA8EySFmOs7tdVyIMhdSQMJqkb5xeSt+6vU
m4YHre8JN0RZG3/GPct9ZyHIj5NfxZsKD8LUeop6QWkmjxN0TVvTrmWsj/jCNHxflcCibqvSlb80
EiYCQUHRSwkDvb3xPYWmVlnm8j0dXwwdrAxVgpUX0lYErpUrPKwKb/C2aVsFHMd1zI8PlbH4kZSe
VQM08vGFVDKwrTR1v0ltmqEPY6Kmbg0R9KY4RwwuyKDoIVVmUYQ1jbGttkFdF/Um5YalRysnL60B
ObgCZU8/opUfQG7rOc51mrE3Y7lBfj8Yu2KV2V5J40pq5eeuaVGX7Y3C/SoHXfXiG07mfqM0RBOU
2nHSY5Qb+epjH6tJ+yUzTSHsjfFFau1RHVTkjRTzVtDWR48VytUCwHDsRgJ44hjWwBPA0niiAJ7Q
VZMe1cRZw2nhUVAYET0SlUK3g8h1jFyYXN0GViS8pYu2VN4bk94nrw5Vw50GWx19YoCi8mJq7Yqy
oKVEybWu5XjNR1K/Hdye9yvl5t9v0/+qhTkRwtRU4glMifDI4J0zjWdIfcilAEgvG7xbUwVkxBw3
WzS4na0nCNV1r7RUxlIHGCtyP+dnGBnQ0xnWLUuY9BisYvLoV3OVn09/gCNRMUAKoG3TZ6aMugs9
dYD9v84HmaBTGCI6o4rKQ1M2ERa1J/Y8oXAn7TnMV1Kr00AeTAShKxAtWy9qM+yP/nnfziyZ+VhI
LSFvqiJHK5bU0YBcLCK9UoD3G5KuTe1JyTfAHtDpyxBAxPlYAtwzmT1sZwhk8+bVDP0VlnMUTFKK
bsR0z+RNw+ljDlZK3prI4wV0T4rCddxtc7LuDaCMAiqnZv/Aucnc+hoQMvx0OBfwtPjW90X9hKrV
cAWlDwD7+R/59gvzGy2ASCY4I4sddTohredh69sx+di4Z4jxBPEFLl7u7jXKuzBh/59WWEyW6z8r
UIj8/i3eK1SE//f/enxOnk8rLOL//7vCYuh/Ab+2mXmb44SqyD8VFv21wiIrsmzJNv8htsR//Ln4
P1UoZ/kAt9S/FP7YchyFegsYqvcUVFTz1NrJ0lT+DdjM5u90WAuOWClHqzWvUVMFR8BJQ6Iv7TFE
KfNPI50UuNCgOKGTxXFPlrnyikoKDqpBvrY3LIA51siT6NLkCgKZoKtSATgGpzxaHHSpN1wJqgId
Nk0eB65dHsKQ9r6RE1uPdhaNPCbcKPtma1IIwxURLkoRIQrfFmxtJPLt7zUceWjjbgnbGzh+aaSF
t3GwjOcv8V3a5OBtM+x148LXYPtWZSi9RHiIQLHRWx/E3krG84POWSSFqnI14HRfkfCCtbLXnYax
/cHGeEITns8+aB742zdxFyB2DfRF7XZWDL0PPOZoo+UnB6Z+6WEBABF4GEtjuEIeN8qebPGuW9u+
qQF/SRFxRYDckvCfAZ2Drs8QZTGtd9LyzkUAp65deFZyUA4bo0My1c0oxnwBO2T0mBiW2qhB3eNq
S/3rsAwz/FQ1CA/fh77qy/sy6sCv5mWfUAWA+oZCuONHtKEcB09XGA2DqQ0fxrhQsYIcXed7n1DB
vXT7rPVveo4+AMId6CSyXs3AF8ags1hEAFBC/jLa7p495glq9HZQVBvXyxNvV6ICoyZ4cXQ2KwNT
nbz0ks8O9kI6VWzXsrKRboM6jm7evshcyYa/xV2zoYGowIDw76EtJWaxh81aO+0GjB0ZHtS5uof9
FhdZxP/KUgR+fqpt3PYXRh6muEYkda0nF6Fpl8FL0eiS+hljinQ/Blbpr2mhRfeunNdP2Aohwoem
Fg3EtHZhsCMgf13EtK8vsXkukxvL72QIT6llPDg6idOF59AIuUqxm/UuKl+FYJONCKyNjRPfdu4A
pFF3itu8wVIB4U+eMyveRMotiLj6ssYfaluglniv5p3zUMtJ/iM0w49qmVvfZC+UeNJFGvYyWolG
gu0hzABnDsKBKjclncQgKPE21+OHXO5lNO/pWKZtjsUCBqY3nqda6cbIFchVBTkWnSDI+l1AIypH
4aVF++p6CGKeZPpg1N/R8clvY7/Tv6t6GaIi4WP3u0qbwNso8Qjiv7MVtCfAACadGlxHqSztKqBw
dKPSSxcmO7S5gnpETw+K3fwy6iV+yKhabHh4YRxR49/RqObBRI13negq+sZ2ekdJHzR/rPcvGcJr
18OQqYCcIZmyOaKtHpJBfq6SCp6X0xshTWK1oLfkCrvLLUo6snltZbGGvETthtEVOZzlXAe0NlE2
gSZp71oaItGHWEYhaquZuZ88sA7C7hcQJsdZJ1Xnyh/aNokL2mGeZD569Mv5vENv0b3MYko/UBJo
J6djnEgfgG+DIUIXPLA+OlLN/arWHVWRbIz8l0gzEZyDJZDftWiUfur7oAQVEdUWXTbT8td2XyNr
jIdCdu9INp2fUBUAj6SsWxaTk6Qp9L8W+JxKNTrfQEgNEb3rar9eo0xXV0IrQn3olLZMt4oiLna1
g/jDLg8jXKN0fPieksqP0MyA3hleSDndvm1sWi4YhhEtahD2Tue33zSzsPu9yIjUtdZQXjgAMMpk
qnplRbmTmosZP1tdqoaf9LzI812tZWUpX4x4BMCu15RaWiPAqMbXPDwSZqei2ozoBkpp2TtTChS7
qMo7ZBPoy9MFoAdwfJH4ao+dHFQtLCFq9NpSC6jgJgfM/vPoJp3J5aapy2sczaGpoGm6rTuTVNzo
EAW0NPTFRgpIP5DCG34opd8uJPynbo4WFU7FQQAeFJlATqvmJEGiqN5i/gKmuG8dVCmTEEBsFqd3
FSXZVZFHVKtcNsX5oU1cC39HxUDcVLjeFaQUxLPg6DKOu9Sx+ULYFSWpukYhCgn6RPZqmIFjuG30
EEUhtIOpi4D23cJs1TAjQtH/6/nfMU2XxeAt3jQ8s2yORnMyxU6cWaFWwXDxUo9KdQjWKRNymzhA
Xp6P9PZjqrKiv77jQNE7r4YARwO2OTeDDPo/5bbU+WKMLoJy1aAczkd5Ox7s5VXg+HSPwMqqk6WZ
ovLfjlXmUrliP1SOWqH3nrqHoaaMfj7UzIAM9G4tnZmjEOSop19wHAzq3CbUdKNEC9YelF9wY99n
/CmWCUuErI0nom4Jn/jTIKBr5dq3Q2dVSC7JDzJK7rp27fqTGsWQJt89IhPWg9jZpkWeOEkQQypR
+H9AziZheJDk1t2MXhQsrIOZLwTnAfaDWAOO+fqmOloHKO1pGHgjcENPIfNXctPU0XVEg4O8KuNB
v3n/mHjKyzTPeQRpGon28T4zwejieMaYIrNqdmpZO1tE6OLt+ShvHoIk1AaOGuJEJMjUzcJyOgct
YQg7eBgFqwrJrmuzYXPTrmquslT+9e5wPAtM2B6KoRqwT04HZdW2BvZSMKNCKfjWF7omTPrU67Jx
sg/aMOgLHqtvj0hZdIOxEaXVz1tmMom0x0K5qAZqIo5P76P2nlQVhLjZKh8Gk16f2iYLEd+uEiIq
GnUJes2aZk2av17goUmaEpHCT7YbLQimXBHOupSj4t3nP6HEoaFRZrJNY7LqDT2tUJLEoJzsG9x6
1HU7Exn4L5ZdZliKhcG9VXXauLDX5gbI4mcXKFQOdGVy8JZUtjlB6DDZitLuJWRctmoeFfiFxtX+
/GoRAzhupIsznicfN7Ysw1IyJnNpeRyAJL3uSmm9BnCYJfLMqr04H2W6BUQUzUSoTOa/2AnTk7dG
q6+3BCIvbv0fURlJe0dJ0m09xO3HxJD+rjj817rZbLzf1Rf2AQfw6R4IXS8e7BAReMcKBzRnymjf
BPrw0HKsAFaxvGRhGt9uAnIDzQLgYHFxC87WyUkCk11qLZOWAYJSdNBS6i0r1UedS1f77qp0nI5u
gFng4nR+YmfjcqrI1OcoM00rWnXfKng/oypVdIn+BfkD9ARjJ7tFN67+OShy+1lCa3Yh6Ns1Q2vM
0C3F4YKjdjRZnnrgDJaEMMoK9TwUnatY1n6oXZFuzo/t7S5QcfSRKTxyF3B6Tj5iTO6lGFibgzXH
Ys0YvF+cQXDzHSiZ/yISn4SCC8HsaamuBTWCm5bioHKmVI88p9E80sdKvzBapYkWgr1dm+TGFEIU
NgIZjzYZFoJ5ZaOYiM0CW94DK6CjWVk/O0+r9pQwrs6P7O2n0k0VHRdVN1QNsffJpwoBa7gjEGpq
K628lntUFCUjWzIGfz2QTk8REQZakyyquYZgMx5fpD6UidhPgawMLgYbm8bsHIQIBrUZNvgAp84a
ciFzGraW/yC1dik64hX1UE3yrXw3sD0MZIQFMadBZMxaWEizkyBSCqiQhqUak19n8NJ0KzqqK4yP
EThzG9TZTbgK56f67VY0DKqpFMshb9JCnZykdt65vt2gEuEDXjtk45B98mQ6JAq+pJ8HWoMPgW5q
N+eDvh0aUCP6jYJDyrWqTr5vJ1lu045Qliumde9DX9pg2+MvnG7ieD75vIoGvZVL3mCHAe2aDM2K
c4kuR2WuyiEtfxrBEEmrII6oROHPWhQbvFQM6YNfhIl+AOuPs8n5Ub7ZMorGv2xSQ507ypouL4Rk
ggQKFfHzpDw0wI0gxpVKf9GjXI1BVR0k2/MR35w9xGOLWgodHdGYmGxS9HWxjRbcwMICGHWvC0s7
iuSNp1+OSgjZ43y4N5+RDo/Jw8fRDWBz6rSXpdLStHXwbiul7jA0QQF9lSG2uPAZ36xQEYUTlSSe
tpkiHNyOd2lcdq2d+/CJ4iiqdhpqKXsj0tGfwekTNgLt8wJo/cK3e/uYxa4XPBdnHpmRSY54GhU4
llu2uocamINyfKr0D+AfvqaO9cH2qy9G0v5A/nWtW+0XX/jdnp9YRWSfp0vXFGk3xSFSVJmm4Wn0
GpRgpwxg+3vJKLeSLo+Xvhc262jE4ccsKKOh3RbeFlXT7aUKVB8eA12h/zr/Mybfl/xR0XTxM8jo
oHXLkzkIlQy2lzbSzbVSZGTw1VhTC+/X749i0kIT71sVgMlkrHHkDcK0E8YXmEU88HBuBuGiLEyp
eD8czajO+jG4TcgASFEt/ufpjAapCpdEhWPmjK3j7VKktp9CB53ErZ1qbndRO3mECrlpdOFuiN02
35ltZRffz491skHFr3BUCtXklOQA7NTTX2GgdGP7I24NWuhJd9wfLShFzezVnVQ2FGrfG02TaVDq
tkWmzAUnvu/Ru9SkUOalvVmva49mRMQHoLEfhZBhTauzw835aK/Z4ukU67R+2DMmEmsceZMLq1dG
0AwKlGBZsyXsapXWgblulpWFUoUc9vVVg2KWuqmU0hy+FA4/aGum1Of36GdJxQe9dEZcu3Aybc2n
UnYVa6O3FYbUloqwZmtmCeIvVoAyy20EoFBHEENpkNWhbfR9QJhD3oaRguOwiTIbirk1+XP24IYy
UuKvI/2fziDtOXbff+8MXj2X1fNw7Of5+g/8bg1KuHAy1ZxXZIcqz3iZ9fYbfc0fqdSVdI5RTQUR
S9vvP71B3fmLO4RHOO8dLq4TSQnnL6p4pCaWJTqFpNTvahaenqkk/hRECcF7QxUtyGkGG7qgeoYS
AkTJ6xzuMEZXKpyNLN8O4PvoFGZw57Ixay7Ig0cHtqdi16sC6OdK7rr+VxV1xWMPOlsoEEVf3K4B
YwnWwHxwO9v7SlEb4B0IwfKxK6Qn3bfcn/+z7OpBqH2cVzL5P01VI/p2KmUi/pHf644qFT1lRyET
4a0KsJM/+b3seBX95fCspczOE5dyOwvy75a0xD9DpgQU36RaDNbV4ij+u0ct6dpfADtI2Qwbs1nS
D/s9C+/05rEteuHEtjmKKeeASJkci6Pn6pHFQX+IeF0H8tYLrmhnAsFXPpTFtaQbCzfdadr5O57B
IqfHLnLsKckghxNuSAVlaGrXmzD+riY/SyXc+5m2EOj0Mvs7kGPzMmHrknFOss3EKgPoZZ56SCv7
sgjytRDYAxN2dMJ8+n1/HAOmZqJYGva8lDr5lyVPrsy4Jb8Hlq9jeNd2X+oBUf9YDqwNUkDau/LZ
1wERiuYF9uEy334SCt5OmOI6oB+KTpBgrXjcoGPnLjx+Zr4PBXYyHZJ1mUIEi/L4VqYZliuckQjt
dUWwAfP+BR62vx1zO78Z2kpf+EqTa/n3qAxgQxzVVNt1dTKq1sZHka6CfjB1uVHXUmIl91mXoe/S
BzjrMJuaHdO7LxEhsXlvo4TvlU9NmeAeUGUOJh5eZ7how+oj4rOtlVtPTYjd+w6NE6waRj8Mv2R9
jeaBJocvflF2wYZ0q330AkttPiFZ7VygbxYZ26jnDxeGN0mVfw/PpBbOC5ZHCMfA6XQ2VSejP9bo
By2Q/W2tkEdE9JJ9ydYv5NFa9670MdGb7zl+q1dxJWEsWtraQo9m8lx4/RW8ZTmAEAU3KVxMNrmZ
08usWyZZ1SRlo9KlRlH7BgYApfMh3EmQUo0cmy9HvkQuJfwXk8DlxhYR/QdQd+IMOsr0dKQcXBD7
xkGP8myteflwmyp3FW1WnEvr+BCgesidiKOLGV5GUql9NKzeXKjazHwKgD80qjg6VTLAaT+sttUw
AWJtHFQlKh5M0LsXFFUf2zZEPEJVO2CsWMg0wwiAtqhz5FsC5aLqY2kh7xU76E8iysfgEuDMt2SN
Rc+7Wz2djVxzKq2zM+najAZ4j0gjfx7B1y8cTG+/OWEMNOJ54spsZnnycEHAvdIqtZGuMcmFe4FY
dP7LiTC44ymFdqafQzi0cdgpgxvv8/lDcW6EBlkMt4nN/aVNvnefKVFXQp69tpWrEs/ezlx4qIhD
YTKFAufFs0zHdJkj8XQKs9hSUJXFTwkkk7JGq+WzLpU7aKDhBiM9zE/s2N+eH9Obc9HQTkJOvloF
JympInAV1se4eFQQVoruK+3+fJA3t8kkyOSbdRGSQ21mOtee/L1Lnwzlsotvz4eYGQd5CGUtqk5M
3rTPQ+JJJU0P/IMkIRTrCb59A6/ottXa3flIM6vgJNLkI3UVSufqiDZmo7g78Fh0C/pv50PMrAOR
VJHRk8LwQJ6croXdquj3gNzocpx227G4tCMMrFLPvI7cfLip/GCpOTA3Kq5hm8q2aA9bk1GhadjU
BapSh84TJr/dY2lan86PainEZKm1Jd3grCBEKcSgkdn08GpYysPe5H2GZgFTFbBdh1qSPQnCa7gp
cxfNRVW9db32incu/parmmWQOtd28ZmW5+b8uOaWHlVVMl1ZEZWrybHQyANgGY2Qnnojw5Fm1Ukd
0iDe6nyc2fn7E2e6xHlkh1ZrdP7BjMq93iktUhJIF50PIqpLkyNI5HycPaTvtmxOrlS0+MrAaAmi
fDTTbaZTmY8/tuGwh1IuAbc+H232ax1Fmyz0JIrw+c4GdGbpsqlNcqWU8i+0oUGWahs3VFZoO1Nj
sxYOvdc78dwoJ9mZMpitFLnELf07uaj3ldOgeXyFjI2vwjlB5TvyKKUoKPc2DTIM13787PkXkH7W
gfS9K2+S4GfXwuHz6huva1ddtg3NaJc40b6CG4F56ya1EY5Cn78c/sVJd/yFJvXBWrbAFMayj7yw
v1O47ZnCTY8LsZE8nf86c8fQcaTJwu4MtKlRDfIBot6Wcv4BgWTU0r95iEMhU1Ctz0d7LVy/+SiW
LVOvMOEeirfhcTrVOgBqrRH1/hblsNG+qLIXp/oOiWwFQvRRa+0vGOJe9SBKQvB8SJ3ehjniYmBj
s9HaNOlV2N6a4bBG/BaHrZ0HR+z8L5y5xkRR5J8fOJl5sL++XNoOJz8qjzuZ1O9DA5tqrcPkW1ih
c3ud3iJYEx5FvPYmGyOQe3h/jYKGUIbYR0MLadXoenJ5fkBzJ9dxlMmMD63pu7XRsw2Cp6opbzrp
ez3oV4maLMzc7HBUgQYyAG9R2D/9tGGMUhXPVv8QyV+whd+06vtgEK/Zp0Ux++8IPP9PIwRyOHZl
y1CQ/6Z7UMLwvv03eQxB6F7SWYIOOS1mNVkNlDsY/YOr3OKsfiF00yUtX3gQzy0zcFqCZGHghjst
mmdBnmp57XIEs/Sl9ms+fu+Wer2zMegwCFQMUC1H/PnR00U1YccG2P6iu3/jjto6qjAWKRYuxrdP
Ey5jOnH/RJmsYk0bGWHhBweoQIgM1TplaNPzL0fQ4vjqqTemlj+gdbKuPOPRwCpuC7O2X/gVc6fY
8Y+YLPLegMpIb90/jNjWrAp0Gzb4lCDzN/T42UkemEjksc9vrNmYlOXpCVIEAChwOr1uMMhFBFnu
cJkM4Nehb9tC60b9ONydDzS7g48CqaeBjN5syhYw1aFpUebRngwqNlxS49AtjGgp0CSFD8Wrpe1t
/5A5n+s2X/U2zS/tys7zhZNvdmWKVtHrK5JH2+mIuNsg21PiOKTSPRJK23K4l4KlBGB2NK91adni
A007Qo1aaB3eicEhVF+EAHsUfnDseKPX/sKl9gp1nF5qtk29k8I8zxNRJj3eaD26EFZZBcGhpdNN
3XqD5H7R3aQ/IjQb0vSiR5pjNWI5k+4qB638hc82M5tAVWAFAjjSafxPwsPXCgOrFwN17mvt3uf9
tXSUzL3IT2JMlgYtoDoFvh9Q6pL2ZMHWFZbsW3DlA8qERbWX4l+SrS4sE515m8wrSEnOYqhPNvWA
ydHSYKdMouoFUHK627AwNoqMUtH5zTU7eaTBohWtg1eZLEXXamoJAc8Ae15jx9NY0jD3xfbufJTZ
kRxFmZwVjSmF0FvS4OAjtdhYGEVQP3t/CMFaN0H3CNiN+AlHp32GPAJWSXWAHvFNk5Y7rzUXIsxs
KB6q1L1NKriU/SdrwMFr1auRrz+U8tdAven67M5XbzQ5Xij5zX0SjgYImYJkyg4+HUmguZUfQwQ5
hOazntxJ3X0dL6V5M48S+gZ/Ykz2TIafjoL0XHDQ/bG58iKtgCwC7Zli+1UCdSd0quhWtovbLgTY
f/5LLY1vMo/1KBdS0xK7sj857dfQeKydl/MhJgCs11TpZHyT1YDFgtID0AkO0nWlmHvjAueVEX1v
DyXv5wRBSUvZ602HZMnaQlLmfPS5hXI8uWICjpZirWpd43dacIiQohjSbWF8CxIZb72f/yIO3RGw
v1z+rw3O4zhmqgAEHC2ukcHptkYV3JmlOqyqMtLWCBLa/2L9ayboWGooYGbeoI4iXUoKlePIwvap
8vKNWV/FoBwDxKjPD2wmtaDi7WgIZryWaiaHUq/rRYMWATsNSQHyUHxg12bQbPS+XCXNAnp67vo6
iTbZbzhKuUUTEm0sN9a3RCpB5d4qyN7hX1tdN4hh5v19h62xY0HCRmhp0BdmdnY30hUCjyMgOdOC
TtrnEZgETpYeq4wttGRz3QwdVutyq2/AYbqruEA1pxyibp+5eXV3frpnN+RR+MmGdApVqRUx3ZIz
rJrAWrnS/WLx8jULmN5mOtCx130JHmfyUccEFRu5KcWxhoaK9LFoUdLoka98QPBo5ZTfrHsluySX
2NAfWmggzFR8bF2hz49IAZ2MKeKxkRG0aP0mOHwdsOzxERICd73Oomur13aa9S9eNyfhJhd3FoZe
EpeEkzGhMqzbuHwew6/v/2jHQ5qk/J4u9ZbaEyNvr7LsKWhuB2Nh1mazHvA9zBr6xTh2TMaBBmKr
2QPrsvIxpw0A4Xl3HhamYSP9QtnxIKcjWqntZR1FH86Pbj60ynqBei3u80noHMlcJRMXVJJjqG2O
CTIzXYPtq4LGBK6h7cpzi3JPtUo5aCUy4CYW20vjFwv/zZIF6kl7neaTNQUIhlIcFPDSGb96m5lD
touaYjPi4Z4E5Y3G3GvSeCmKYIhwbWNp33aXQSovdHXndidPhX9+xKSuINdl6QV6HxwK5cbBZwtB
j8WmzOz+0HX8V4QDizItu9pGFcFvzUgHUH5FassxLw3TQxI4Ho3LKG90kK7DtYzNxs/z33nupNd1
chyEPWzyz8k9bXZ6krUxges8lq+UVt+HijIi1262G8vDoDEo+uHyfMzZ5IDngkFKzWkrT9GlDTr0
YdwUHLeGdNMU91F7gcF6VmMmJm0cqmuN/dXF/CFQYgw85G37eP4HzGXDumBR0sIhWZ3y7mD1uo3Z
ipw7dG+sWiglqws3yuyiOQoxWTR2GJhm2ZFwy9nXMS8wqLyBM7twTc+umj9BpkWc0vdRYvAJIiVo
WXGwR597q0HyMLhtg59xvLBWxJZ/sxuB6RpAHKFgTlHXo+vqJZ5yjCm5GrGVieMraqd+snAbzi5J
HIg0meY/DKDJydOi9li4JkuyRw2qdny0y7/HRor12vK+mx2SoJSiLCqqYOpppqhgrDzEPbHC3l4H
uL3U2QsOg1ujWzrKZhcEYj0CrEotYEpXdLo4r/OKozxDlbjHv2vY4eFnG9dj7K4vEQtC8/o6qNMV
ojMumY+J7Hk3/Dq/8Jd+hPjzo8QYDSsuE4WNF4ZPfomkbnA1Bj/Ox5hdlMj0iCctyChlEiMB0S0D
FQgOKAmvDPuiD5U1Vp2ev4NZ4Y4L0eZH9CfaZLF4LrjpouTVicdrUZabpFJWuX97fkiz58XRkKZX
farHURDz7WpV0DW+e/m/2slHEcSkHn0YSwNGk1VMWtqsaxNVPXfr++MO+Ym187UcvYXT6fUjvNnK
R/Emx1OD+3XZuy0Vo9Bdq/1H1K5XYfUxC3A6cElBr/Ie225DvguNBOHyZuNnCF6yIqMlaMnC3E4P
lchUujBIGLkf47ds3boorJ//erNLxKbdLADvQvzodG7HES03ZFM4JYPmpWqs8XI0jYe017KFnGn2
MDkKNFn5RVcYPXp6HFzRk5LgKJiS6mJ/4eL6cH5IS5Emq15xSx0sFpHS0biAdHpFI4Km/SZdEqia
/TpHQ5qsfDtNG6ggHQfG6KEFbj4Dq19a+0vfZ7L2Bz3psrIhxmjdJ762TasfiJltz8/YUpDJgge8
aWm+zDKz+SiR+0L/fDGJm/8qBvpHoOV5Z02+vxzqVaL3LLREifddiuRf8jLI/aEOFhba/GD+BJp8
fg1zO0f3mDELpdJEe7ZxypNKe2GRzd7DAu8PRBN+xZT0CynEygaV5Lv3DOsaioG1ApKbrTDO3pYx
Djo2fOOFg2l+ZH9iTvZqFhfAFNE1otXwJCvDlhWX9/lCkNkbCjQdUFooj9BUTw+EXPZQ6FNGXhUZ
0kwazPALPXiGjohxVJ/Kl+9feRAdXzHJJozbyapIEaiHIepQufZTeY+UFD7Gbog4KSpMC6FeWwrT
Y512mA5FjB4iyOnTkVVNVDY62DsANuNF5eC5xaUVxdvKz/ZZvnfqnXhEdlG1jVpMxsdbhFE+141+
VaGdHUnIEo31sD8//rldAWccFQVSHwfw7elvUu12dLKI3xQE/YZUTklf0lpa9c32fJy5owoqgKAe
OgI3N9kUKAnndW/jTBp7d4P3Qkvn/N8/t2qO//7JURj6LhUhKQkPWQpOBesoJVpF3jc8FNclF2Qa
bc7Hm32BgyEGBojSIXXvSUA/MvRirMWAnK7Y4Tem78bI1DD/yawLL1cjiM6Oty5M2Na51ycPgwMW
9PyPmNuPAq0F0IlyIOyf04+nIVyZGSaDVryvKjKyNHYk8+v5GHMfDvKW4ABigQIv7TQGBtNNPapZ
eMCa7L7itb8C7LSkfzJ3mHEkw9ikjgBVSzsNUgQFwlBDGh7QVdPXeEPAZQLbsmnz/GeVt1zWjrlE
f5tbMTQYEWqg1Uh5b7IirYjnkpwN4WGQb7zqvjVi/NoeFTRUk+RmWBQ6Et9iuvktgRBWec3o8pQd
EMQOFXe/CQ92iE44gsLNY6jCSL0IeveTkn/i/bmwOmYjIi8ACxZAJE+100nNNDmIpdgMD+iMkvNk
dsq7ZUBrSvcoZSIYWfQPhWHvzq8X5e286vB42BOCtC7o+KdhKyNPcr/3wC78tHZ6jFnCtRKvmx/u
MxUaOMBOfyiGPR6yIN7b6GpEbtkHrOEtlslnSqr8EmgSps2PeUtwRFu70EDCAznpeBLUwWa8kEr3
kzkUl7Jx3/XPQ4qjZYmll+R+GJolGvLsRNAHg2RFs0qbQtOL3DIHf6z8A3fByotweqb/iwDDusZl
6pEu1rszArgz3POcrwplXGOyiWIrT8u0SRD7sio8W79Xeb9uu5+xufOTcOHaeLthUSiFemKJ3it0
nkm1GoY3Vg1YXx20Nt+qyefxC1IgAG9Xif7u+h6iSJCPySuYRvCwp8vJaXzLjzIuaEl/waxi5cRX
ShQs5BxvtwqKJpxutOcRfOIsPQ2SIHiGjwKlmjqgrZDcI7K6dp4G80lKn9VvTrfwYp1ZGYSDii+Q
vaKLeRquTNTeqBCZO2RdTDdBQgH/m+7u1OjSRnbAbH8tbEmVv+/07BHD+xNP/PnR+1UC/xBgGhLg
Nh/vcldZt7lxGfvW3lbarxooVa9/Gevv0mWMTcJSxWGmnngafTK5pW/3nT1Q1kAP8sKyccsc3Z1r
5VcV3oGReyMM7qrcvnC7eqcK9bfWWJOjL+yOmQubnyEaK3BWoOa+IRnJrp0ZovJhOvjL1+pah70a
fh3iAA+yaq1pj/gtr1pt6W57e0mzKaHqUzmGRIXE3enku4mseIjA+QcHu07bge9YYqyKMejCR56L
owOtE/B36n/TNUw5NTCGGGz1OPyS9768yX2kA3V/7et4lCWre+PS3I/tRSrhS7LQJJw5DjhmKY6j
sU0H6/VOOFpg4oAoBi+gqmT9VFB5j8MvZfnshJ/C8OfCMMXJMlnLJ6EmOY9tNbotdYQquqdweM6M
D0GSYdB7Z+GXa1659i7Lvi3EnNk/xzGnVRB9tPCviomZRSjYf/CxyMuuQ3ff/6jLO9/QV/wbwS4a
LguB5wZLi4eqCEVJHsHiIDmaVw8dW9vu2Tp+fNDbZ7l4ip4rWVt7UbO26y+67e0SaekxLk7U6Qwj
JkVSJJhyJOunQd1MKZuh5/3al1gF2GsXrSzU9tZqunAMzrSWQd0dRZrklnZUjaon6lzJ2Kxhs0nV
t7RUUUbfag7cyXUm4eAiX/u5/0lVk73v3LlD/244Cb9BoGLgPbBPX4+NoynuKxdPXzHaVsJAs5Q6
zI0s4AiI3mb/ZovyZpDB6nIYQ+44ndkBcVE/UYYASiXOo1qNRdxHD71g66LQMYHW7a+KDsvScjcW
Tumii4dp0cEPR2z33Pvza2vmymPcf37LZO5NtcURNaNvhnPMKkfyx3WeIqtcYe+1GlEqCP1gvVh9
njujjoOKPz+abAcSkHhucwYr0b2D6XGXWgjPPv+LoTm0mBHx4YE2neYqN/HGjh2266hclPZew+Cv
rs2NrZfPoY2BqoanpHxxPqiYr+muQQ8KIJrQfqMsczq0LG0bU/YVaiMxoPw216V1omlLAiVze/M4
yuQyUTMJjeCO4ogqxfvaVy+a4lbD8WSxfz4bSOHghqFKd1ueDCfpjRarGKS7UwpdW8Bj+R6niBed
DbhTKs9eyPJmZ4+qADpIME6ox5zOXj0adofPFJwdRKKr8XbIms357zM7IMFzIz1GCXBa6ImaCtye
xBmeFM5aM24UOcMr7Wqx+jeXZ6iiW/WfQJOZawYpHXsRSPGxAk38LT6I67DHgzYqNkqFrxDWwTuM
a35SFnj8fxvkZHn0qPSWtbiHzfEiHHdF/CnHwVzx3qfuKfBj0Jl5V1Eyok+LCtHp57JzmGmuAU+D
fGoNNQQH7O35kcykyCD5hWLpa9ZvTa55DfWhGGICOHs13dDExNB+ZSoPMU7gOe1gq1+4audOJpgD
yESC2OYNNflqg6S1IYy+AHXXuxCZ7crDJgn/1POjml2ER1Em86YZqaxKGaDw7iWrI0xCb0H2j/nT
+Sjib3lzFB1FmWQNOZkotHDG0qvlKoqx5e2vo/5Dj45RHi58p6URTb5T4qR0U0EYH5q8urHD4Srz
n/viG5p4d+cHNRtI2H4I4i05vMjRjq6OJpJapZZZ2oU8bPTiqzJoN5X8f0k70x63jaZr/yIC3Jev
JLWMpPF4bI/j+AthOw73feevfy/OjSeWOIQI+w0SIIABl7q7ulhddeocd0DL8L6hVU+4MrT4SINN
qlAr4C1YSwWJszQ/zyztK3qm2sYnY/WcGFUEQ2TNQ4OLT3CVFpKVxZwTw9vOqJxiWmyfYE9PkVkP
/r2/qtX7dGVrXvXV9kmgIYcJ9dSLodbTE+z94iEdzafGkKCeMcIDQpffdXHKN67V6qnB5QH7E9nk
m2sl1XKqoieIWWTndobP2ADs7x8zVWM+O4iGjfu1+hmxqBVAaDsDZharhIh+RPwJc4lBoVLLY77E
THNt+Pyah1D2NXlIQnrC/9zu5VR5hVEUyf/wa9zhRnneDrFbRhYXK4zNtDNniEosnRoNbn/rERXP
P9ivGUOvwMTCo3hZ3PWKEpi2RSGiNpTyo4SSlq0JUb7xOlxpfMyUZr/MLI4l8lu1GTPSPuiI8mMW
lQpAteRrUkXpPkmsCKisNLro9ra7wWr1nSfHott56Idl8Imiex2nNrIzylEKwln/e/JP8HtsTjHM
ScYybl7/zNmZr+7I4Mv6/xA0lezkOvLLdbNDQo66nXY01VPrnRUrdniKNZsFqLVQQJULUlgVVljm
425NKxpkICHEhBeShTPwOXNXqdkO9hqE1ovgSZ3CjYu5mqbMuR30kxDd8SW/tdiPtKMggAOaURTW
rkAd2k17MbcF5Gd3sVwhage5ppOZPIiKJi/+rjSU1+4HpVUf56KSLamvl/b2NyRRr7eBJ/PxkL4y
5WZFMDzF3+/bWAt8VKIZpAPYasBDe2sj82MI6BDHvEBdI8qnUqldgVdz9pVuvF9vtH5fK3dvXOjK
2mJXJQvpq0whNISyuDc8RxxHsszxmQbHrmsK2Oa+pgoUw0jLmXL9cH+pa9GPvZxZtOYp9GWK68Ga
aokCIWPwUleSc3sKtxK/Oeq8Wd+ViYWfCsMkjEZPgFXLfh/L4V6WzvXYHiPxU6581gZ7MzFbvRlX
Fuc/v7qUDbyAgjKxqEhFYU8wZwEbF1YbF/nIn5G0v7+Fqx55ZW0R2lNRkM1+wlsigLPIYTzNMbf1
qz8oOvBJVHVm7GETWTIIe5IJL98roj3+Vkbfo+i0PSWw6ouk56CE59ojH8TbnWvprSeBSHUlidpz
g8JKlH6adFCcDbzrhooWcs/EeMC7OGwPIxo+f3C7qR7R0oPPm5bXYi8lpNnCvOcJqcn/JsBfqNy3
mL5/YCvXm7+dPeRrTDNnGcYUJQ3FLMdI1dHHURDFbQ9JpLi8lN0cAeQ+27hkKzcAg4bFG1IndC4/
/mAJRsOTaFWCi3IiL3pSRb4UMvRio/UZNttTK54aY6uXN9+rxb0D/sjgMShrKP6WH+pK0Kuy1cvo
UlkUjHRd+FSH8WMjlJ4LAXLy+ydHFAHnDEoQagZt8RrP1XhAsSd+bdYn9MUK6bE3n+8f3Mq9vrEh
33qnFmUgw70oujR0xUbVO8XGaAfDY99+rkLTvW9s1Uvm4jhUTVTgl60xryc3UfwuuqjTa3M3hV9Q
U4O97InJPhf7b0LpI1U+6D/v210JJ3R3eMcyucLZLV+VOYm9aCV9dLF689H3mjM11G7YAK+uhH3S
UNiQwGxTfJrZH68jZK13rWj5GDFkcBU/c5SI7q9izfmAgzNwZ82I32W0Gmbl4FQ0ogt0ICYj4uFM
0Wpn3of7ZtY84trM4ttSK5nHa4F+dZhAn5HsZfNBPoZV6qrRl/uW1tzh2tLim0IhplSqkQUZ415A
bclORPHLoJW0fyQ7M3cJ2uv3LW5t4fyLrr5imUpdGcLY6KJY3zTjUQ93HbJSjEbcN7O1sDl4XZmx
jLGpyYGiiy89qD3MLUJ+mSsM8ee4rBAa3xLiWfXvX56xLJ5HnaI1hqfg3xN9O8OrnXpmf2vTf++v
a+1bBucXrSVGTSjQLKFTU6xZcSZ4YBkyMDVG+jciiQ9iX72L8uZH2e2Rna1+agFFoikXt4glVneV
XjeoQeiYaEPf7mrldRWE8ALYIhNYVl1kri4h5YVynF0Y8q6c4JD5cX/BWyaVW5MQ/cCMj37ipZek
p6QN3CGDti2CSaCuH9Sk2AV+/gcBee7o/98qF2EEJr+s6OQ4vsRI5BUBotlViqJY3ksCKsfJMe27
eMPkqvuQA82vQ7g0lp2mYoJKspphn3Kya2m8omxs1/pGaXnVCOyz8zgLxFZLbqZBqAtGCyjMq+03
UHYBWnxbjazV0+IxNU+sQNiiz39+de2SIoigy+QdE/ayE4+MA4nfvYK3FEA0+Sh7G8Fk/TZc2Vtc
81jIgywrsVeE0bNf9vZUnMzpUQr3nVzvRA+5aeUhTv4utl6Nq3v5y/ByEMoSSpFBcoUqqfSQqUyV
oQBOO/j9fedftwIYbP5kct8W22kiOVeHgw4agyKskZ+qpIL65nDfyNpXE6o4cZ4teZVNvj0z6MOM
sEGv/RJp0iWuknOnet/um1hbxwyBosIH7QJktLcmdDno56c+JRxQzcimqxbiln9whcBuUoqnighl
1wKIk2lp3mphSDranARms9KxsiNKvvdXsvb5urYi3a7E9Du4MnSfOF89Z8q0GxqYrdKTJmgb2fXr
cNcy0b22tIi1+pB4fpo3fCgDv3oQEi2Fit+Yjk0bDLsqLCoUQRvjWRRgdCvVVH8fyclz3fd/G70R
2II/DYdc8kO7UM3cDcawtMWpnewhECFcrcy/TN1nYBnpRadWfOuhjEImskIkMIyhaS8NYGuoA3ml
dH69xfKw6g4knzOwmQ7wEkXgFQpUGBQ9L1MUOUbS7EirQwSU7h/VK57kzQ4yEMnUDUOpoMFuz0rx
Jh5LPsBULdkDUD1ZyuiYajoj9/XdKEcvcvJRVmecKrif6jnQo89SVDqd/l7JvrcRUrZ9/lD372BM
Tc1nYNB7UX7xBdnREGBK3gnwLNk49f7+z16rEaLXAYAEtAzt8WWKnkbM6otBQZJZnKM+fQ478JhT
/qAFkSuO02WMgscmBdWblYFlI9q5U/P2UNa1nRuhi5TNaQzlnVeO4ka0XT22qx+2uMWofkZFrQGy
1dvBGaLCDk+16h3vL381GjHoCfh15jJZzp+V5VhymBWJ2/AhsiJHFDdi0eoNvjIwr/LqExXUZY2Y
MQb6BOL+Z85elj/G/uf7y1j7EMpXVhaJdYW8ISfA7ZW1d4bgIoTmw+JXCRYV3n84tvvWXoPbG1cH
hjijN/Ca5a61kwnBd8nRkD8o8uT0BmOCQwpu5ENdu1ElnXm2dsJWlj3foHtmF3uZe4KUTz0lgCrY
mXDPqWSBdjENjhQYdq1Yjj5IdiuVW1qpaw8k+Wq58xlfnWHYhyYqOjzLFe9JBEDCwiTmfjRrV5GG
3t/bVVsMks6zCjOj2iLijzWAelSDSbiNU9LEnh1LDB8n3bH2QmqLW5ydq5fsytwi7EeGFnZqRX3D
8r/RAWCe+iVPNz6Vq2kTeG/4yIDIQZ2+iIxWlapaPgDBlr1Bd6QiOE2mI03fPAZLEZuDvuZQpMJn
mC6zKnr5k/38z/Yy+GdTmXZDj+0+eY9o9LFBSAdAhV2YP63wT+o3VwuVF4cXdEKVFwbQdoGnA7l8
kh9a0IfPWTylfwBvhPIelpV5sIOe2OKlokpBXuU9pZUzcpyOXEATKg4bZfVVZ7yysQjBUwslWNpL
0aUWW7tpTGdMv+lV5KKlYtOYuX9Sq654ZWz+86tbxnUYc9hvo0tqFH9JQrjzNOMf0dLd+2bWgxdD
nlBHMEyNMM2tHb0t/SaomLwplMoeteSp8LRzkZ66PH8Q4uldkZ0KxKO/b5idz/5N8DJnlqaZ94/G
863ZoRURtp0wW3q1m0eGkxYvavmp6T4NRWIrXW4rdIMOU7kFXVr9xCEdScmUxxhTM7eGBb760QRp
PSTlqeEY4TA8IM79ewKVr8gUZCN+WVksz5MY56zk2Qokk45gFKPrxYSv+7u4+jWlZz9zG0IFvuwz
qyUA7nQg61aiQJ4rwZozJSIfoDFwBsYi/sgcBDh066glLmWl43bQAmXkOydCq6/8q0Ew1HyKsi3B
r7UTmmuy4HnoCxrm4oRGXTXCvicIJ81EN/ZhDNTd/X1bu1vXFhanI/uRgvhQTW5q/MhrmrreU1lu
pgXr64CGjMorjEzLDFgIByERer6TVX1iUnHwXTOKXUsKXZXcf3SG5FFKj4JY7TP/Q5q9y7wtycu1
gMUIDH0CSPcg0ph/4VUMGeOpQ22AA1PhDoavGd6gVt21uuZmoe5OWvzyB/t6ZW8Rs9TEaqwmxZ6Q
mg/MtjpKWzwK+biRpa5B+RntQRoIgn9kC9XFa7P0kzBJB4bB2q5wK+PR6ke7KE+UcBzJ6KANC0w7
5bWgZK4wQMb7qd1i2l71oKtfsPDRMBILtHz5BWb2ua20/ZRajhltMVCuepAEZIWRdI3n6OL8OrkT
tLjhMWJ6yvfA100nKKTJ/ZND+2VkcWgRE8+ZNw+98XQPS/lkaj8aL9s4svX9+mVk8ZWJtTpT+mlO
rMLi6PmmWwzScRMtumrlFUQCJRmzxvO74Mrfza6MclMk4cj1kon6FtoohJAHtJ6EdH9/11avFgOr
M8U70FNz4YKFlBejH2EqkPSd8UUYY3vIj1rv79Q/2jvwGLjbrEm0JH9MglyjADHNrT7RyfyvM2S0
TjfKk2ufkhn08X9GFg6tqA06XCLphiWHui0hj30I+tHYK2qawbujbAH2VvcPWU4oIJE3pZZ3e1Qh
UtRIuoi4ti5IlIqayAH9HuwFKa7czFIpbod9uvGGXhsKRID7l9VF6q0GaTE1FY2Cqa5Ocj056Kgf
RgnamDzbTZ31YIydK39TO2s/hNY/ILvfGZp/0aP3UxydFOF5RkvMbA33nWnVb5lfozIMPA2B4tvN
oKNaypNlkutRJ4mNQ6X6jrnJB7FlZbF4LanrUSstvgYiDwx6WtaLPm7VM1f9iHbtqyAXI2wLIz1C
uCnpVXzJZdOF8cwToTWyRmfqNhx2fTX/Zwjhmds983IA/qMgRK9VzbhTT6LR2AhF/Ul0/G89dPdv
zfByEaO6Yz2FNbiybx11NXaTTTLK+YSX6fDc5f7ftjEoemtGrSNhxg8weezJe1pn7xlJtaLQaZvH
edgHvPbGW2Zt+6BsY5aaSWDG0BaflqLvg3ISCSpB/zGYfo7dYxtu1QBXbdCtpeoM0J222e2i5LyI
TUhLSbOy6Bjk6pEJxkgLNk5obetAbjFXSEo6jzXfWhEEo/bbOIovYT3a8InuYjqpVIUlIXOEEv3b
aGPr1kKXNuuEzVNuBqqitwYV5uiUyWtikPVtaGft6P3jT6HhmGVnOoUFRbTsSX8SLwGvwCs/A93h
nL016g2JZXZ9Gl9U9UuR7fnUHYTPWuCEVXG4H4xW9/PK0sIztD6rhsyv4ovX9ft5uivw9pXZMbhN
RLLK3j+KylYAXLfJw4IZD0Zfl/QPXdnLuTL18aUtATzS4MoPRaMkD5MVoy0SD+KO99wujCN9AwG1
+vyFsOE/y4t4NebeUGQQ613GamR4TvLBG46PbSsh3uQAgQlsGUWOKvoOLHPja7R2PUgd5rIWlCiM
hN4eaZYwdCbnWgxbdfwXmtDjgzrGX8JR9zdC5eoimWixoBhAJVFXl4ssAzNPQvJIpS92uaftw8Dp
4nyvfa8V/dwVn9Pecmvzn/uOtHZPrqwuh7Pl0TO7VCWxzKXHoDlnhQAO8ePgn3g5b2zl2lfn2tQi
Sqe9DA1cRHqZ0nqvwe2U1WMd+jRXXu6v6RUBuwzU15YWgVpgTWI8o1yq3M7CZFeGADWG9Ccontij
aGF0+1hMbHWkn+P1X9r0EA2nvP825d27fuuqzlfxzY8Bj8BAMUwOtI9vPag1/NQIcqp5elW46JQM
abG/v941H4Ux/j8Li40NaTFAo4AF2PbcNjZ2bOxm2r7un0zY0G4hE3wzgSB6BhlfOJDhBtohYdYz
F5kEICP0PLefOjtXBtlu2vYsJFvDkKtOemV6cQnNSgoRSSePr5K9RPz2BxsJV+iMG6fXN0kp5gN5
e2C/Frr4VplGqpFok/UG1gsgPUf3w31Tx2hQyeKhVg/9AJWbJT41kbCRYq66CmNMdKAU9PHeoCC9
CBVlbYbI+N9M71/f37gYqzfw6u9fhJgiRF0grkAWoWNQVNWTkR20IN/Bi7qxkHVDsyTZrKhKAnPr
89EYW0MyUoRV5Xw3JBPCQ9JhyvYCaOD7vr/qGuRHcKXMPEnLvrmmRuR9M4qpSUWnTsJZ33QX1uau
VDS32gKIr960K2sLRwyUOqZnxQYK1qNn0kGH3Vn/en9Fq3tH6kLXAf2HNzKRk2xldQer30WNPjai
qyhfI7gPNjxhPuk3Pv6fEUrKtwdkopAQFAKPGTxNgIAXDlBZZ4L7J02io6BEdjJsFf/XJrhh6aI1
iU8wtbkcBIy8LKh6BVxWO3zqtfeCUrkzCS8o1r2C2iZsDAPyTEax03LFcILGSbNyV8DydirS31f0
wC2hWADzDI+1tIQpekIkxU3NbwlhQ26m8DF/jWRQZ5l/Usu+NrUIJ8XYt3Eb86KLxOBQi5VdS9JG
Nrh6CXiTwobEw/QN6Awm16DXB94/Sv0oB6YLgbNd6pOThJG9SfK0agwcFjhqRjHIiW5dxzLbTmgK
jFV18Bl90kat9oKPWiiMJAU6APdvw+qNeyXEwCcZg198yhW+1U0MjJ9q5bNnxE6VnRIEiO4bWY27
yGYB9wVcBnL1dklVX9SxZoQxw3XCVy0yxvciw7hP942s3WsgX6DbmbeAonnhB8yLllqsFPFFnDI7
Sh8pIjVAR8CdZ+2GqbUjgq4KGDFyzNS/Fm+6XksLIerL+GJIrjgphywJXDMZTwVFKSRe9vcXtnZE
iMLTBtABFvHeut09q0w6LWuJJYOo22mOtGpkOV229fxYTUCu7SxcIRNHX6CzTMshuUCxagcw3Rn1
XyUIHpi49pJZ2UPxs463AtfqwfECF0Hi0LsUF1/NLklSlC6JFVl3qnsYqMq/gvSfZIrcP9hHxkPh
32Igl9797T6i2QkoNuSNDPdVEVc7ZiACa0vhZ9U1rozMf35Vfe2CPA7lElePM5pd4CySj1Ks16B/
T32zxbf++jpafmYg8PtvSQtH9NKs79txjhXjPhNQ39Og7PQd6e+iPui5fBkn8ykRP+rJ5Pj9c9CA
tKrLB2bMpkB2Q/9rWj2n7QNIDUvi4/6BkbN2riANpfbh/t6vfQ+B+qMvpkC2gS7H7baEmeTptcre
Z4ljCV9lXdhpzT8IDCKv8MADxf8TOOu1wcXOmH2thnoLglasPLexCnfGs2bjRn969bSvlrVwXVos
xhCKWGnanxkk9EJ8FK1PWuQmxZbi11oMpRPOu0CBeYti8+0OKuDnhGEkvHWG98OKj109/Lh/Rqtx
5srC4sMTeYPUmCVVgL7Id0WVRlBhFU7UaOHuvqHVC88MlA7pFjWW5TBUkNZmWMvUjqzoq0d9L+5P
vQfpzNaLf/V0ruwsLryYh72vCRRxqCgPXY/8w3kIz5BbHIqqQ4fb8ZLvgfzStpkzDmerLx6NyH+G
e/yYjQOdjHpjg7d+z+ISVCXUsQ3CyBfYPYPo2GvGx3yWYi/bg9+EW8io1eMkMaJcRg+ZtPDWYWKA
8rrQ5Vw5C2x8eaq6ye635nTXalYz0pWqHGUVvlG3RlBGtPppmGKayP2XMlCflbDe0xHUc5cq1j4C
17uRS6wxCSomvMHU1VkcnDK3Jqd41ndjDPnim4rTC8cuPXmIkBo0d8uznueuqkLIxExM6+jG37/v
uaQxJi0oXuhv3g55b42pkGTYFt4LU/dg5UwlJ62TiVtSP2t35JelNw8ItNtqoRI5PWkqT0Em7OGt
7i3tPZm//f+zJtD3t/tJyagxdB1LVtIwVD0+gb16FNLWEcN4i+dzzSevV7XwSSuO0zAQ4FEKJ/Ta
ha+V+X7Ivv3Bel4LqMx6geZZ2pCoBqWIqF+a/qCqwdmvH+O8dJKp3sgnVtG95pWlRUjWKkHwRbnj
Po+mQ+nGAv66szxXYE5KqvV//H58TIbqYKXp+zGSndTIno0kfz+TSEmTeKxReU1e4qjb+75E2d44
xP3fQT8dR7G2bKb+HgKhmWzwljyhxK20a/0iwbKlGShWoj6wCI995iewyfPzs356iTQFMvtDNf6Q
zMAxNacW4jNCt++01DwHfmMz8rkRn1dd3KATCSZ/Lv8uwmGbt0UPFz2XKfXigxSZ+kOXp8pnZZLK
d5XwB1KWZOqzkDuvKpGR0dk5r1IzlC2GCMkJnI8moKuKrb5vMqYPISSVj/d9cDWXZkKKUX4YqGTD
WDhhp490iwVs5d77TigOk2HmTp4UHymEn0RzfDH9aqd73V5J6/f3ba8lCtemF17ZBM1QjKUUXxIm
4FEE6cApdfJW1XX1JpsGxa75jcq+3m6mDHiMXI+6vQadKzeZHt12R2TNQ3hxg3Kh+mrxgbk1MnnI
+tW5R3qbNQ+TkT0EcXWM27a2gRttFLrWtg0IA+woSFNSRllkP3ms1KWRCTyE5fijQflVzutoI9Su
bdq1jYUHyo2Q6UE/r8eHFXZ4bKbM3cxJVzdtTq1MiHOYE10YMUv0orXEIio1wz7xvxa0HIKw3UcQ
tv6+p1lXlhbHM1ocheaZWFL+Rf/AFrt/7xtY3a8rAwsnK0rViwOESy6heKCcZcdgPzZTmK39WuQT
cNpGHpPKfC+ERyWhyFI9jh3kp9n+DxYDuAGEPAPyoExunVnrUW0SCxbD3E5O7xxY9WYTYdWJr2ws
0jEwRfGYBDgxar1djWoNqrb3V7G6W6igc+4A/Xl73q6iqxsmd9I4uZRxvqvq5tAoz2Xc7HzGaO9b
WlFeobTC3AwMYHNnZ/leZ2rHLzOrJcTUYW/LAQmdIMS9K2kdfP2t7MfnzvdESGAqwVW95osyeo8t
OkVnrYtDNxdh4zS03q5MQf99x7z5aQvHNIRhiNAH4nXZVU4/nJpEtzen8tc3YEbnzlUzaOUXIUnw
u7QdWvAQsNa6PtCByH/p0cxWfDv3PtOq1YeTYHS26hdOqFNfYFhHtIM/EHPnA02pXCPTAIinLjLE
0JA60cipMhiVsG+EnRXLjpK/3D/ulbt+Y2TxxRwz33ztNVxm2cNQQdDCjO3G2KKGXPFfJpoYXWaa
gs+yuji5JBhCcgQgBEJkuCg4QnPgCrgyrHm/f1Mg/KDeMYMzeYctTs9LtbrSBSzxO3Yl/ElBW+wl
46xB4nN/6+bfvKgCqRbztGDXIZqB1/j2TqI5ojRCw3uaijLjV416MjKw45NQ/03lKHe6sPA3Lufa
aV2bXIQBq9DTRpOoRgD/tAtv/JCoketHknt/ZWunNY9rQuw1E8Es06i4kvxskkZOq5d7u0MX81h2
x6B90rRkS9l0JXYy7EV+OBM/8Yyaf8t1eph1Sasx5XpJAj2zM03WnMGqtp6vKxt3Y2Xhf2JSINNI
z5yUZj+0gx3PMlbDFsvXqhU2jWkQKOGRcrpdCzpfJdqEUXJBkTZopg80rM2m3Eg0Z7dauJ2GuO5/
RhZLkZMgTE3UQy9lbvQ7gCsfIQHQ3CBqTDtU82TXCK3pRlO08cBbXxyl4pklGAWhRYIbBW0LSpEi
tSgNoSuWNXqIfe8a7e+/T1jfLzuLC5wIlh/qyC9esiI6WtnnwOhtKx8cozve9/KV+4sh0HvzrCXg
rcVl6qsSTrGqSi7oFxw9eEpcWX0nJ/KxEyRYD+Pg4b691Q1ktOBVshSi8IU9xWqrwKgyuNNSec+7
1RVQ+0qMDfdYmyKFA0UlnM6gNP7n1gmZxJ/kpGZZPah/Ogu+jTj4zojFx4DR0bH13vXm9z4yvviN
5zTTKdCBjcDjEH+C5RamgBcz21r5Sjy5+UmLlWtWoHmUN5KZTrvjxRIj+cFnpoP24P4Wrx7pr7Uv
YT9S3pnj2NXJpfNeBk89SjWy0EbuZMM+bfMN/1l7ycMEg1oiQ7tzury47oFcN2xtkVzyUWg+t2kS
PZS9BLwJwJUjpGn2bBZm+yGDdmc3RXHkIln5DU6S6LnsMuvL/aWvepeOPMTM+ExbZ3FtdOQC8mjC
u2CB+ySIJd8HQ0T0x9/4NqyhkHirQYzEax5lFXlxmOYkN5MlsMfelPQ2taqWwKNlla0Wz3B078Gs
Hjy1PXRwTHviQY3/Telxxh/j5HkINpx9bdFXv2UJQlKmLk4GGceKah5ddN2DId9tTk2uedW1lUUi
NuP9UebhnMX4LyG3VdVGhVbR/t5qCq9dk2s7iwirKnVaKyY3VyyUXUq9PI1qp0xfaNVtpC6rrktj
ndrxHAGhX70NEk2kW74gsnFd+WzULt0/YsOknaToQa7dQPgoGLtYcqLu430vXavQkFr/MrzINwul
59MW9rQ6Bw/ioVPf7ibFzoe93ry2zsAP2V2ZbDjtqp9cWV3sbNFWiR+YLTc10m0BLOks4rj5cli1
ApWjQU0LPL2y2FS/Tse6m0pSGaiA/Bqevn6b7WLVGWnZAvQQeaAtWaEZ7RMqPeb6QRgZKNUh5k1Q
w36CYFmyBdxaGxfm0win1ox2kuh/3boJ6O1U6NQsvZhqu2tk6QE8xtGf9o3+EW4Er+92frnTyq9R
8wcHBtSRVw9D7cBr5l24ygpDMl3fCOv04hXvep8mFVr3yZaRta2cLcyTrjN0YWFEq6RUrw0rvVSG
/k/bi5/Q2doPqfypACk0oG9x3/fnD+9N4kbMBCcE0w+dG9gpFp+LcaAmK0T+cIasjuaeIEr7gFS0
ls6+oh78etjYwzV7LI14P4uzQYF4u4dmijTb0A/9WW6t/EdmhJVDYPdd1ISifZdp32j0mMc8YhTl
/kLfug0rhVOYpwPjofCjL1Yqlro3VGLfn5uW8ZVUC+IPQ6z/FaqTdczi+ElUyn/aRpQvShZ1lwCl
iAdLyeSNIPfmePkVxDZmU+fr8gat12ewcjZCMJzTVqFy+TXLNDuxyoNVnEVa4vfX/CZ289IEYqPx
6ISdEEn6282uOi0u/NjgcId38KjvYlV7BNpxDDN9w41WLFG7p8pIXYCq5ptvnjANaYWG0HkE4zX2
uWOZ8U4WYjsNtlAVa6Y4PvjtaRezkYtzHKfabCHwG88DUHirPCGtMxMhZvHn+5s3b87iZjBBATp8
1u2aoV63m2ekuS6NUTue5egvv/wChfr9v3/NIWH1AnI3U0eIb+KYRTsoVWJzPOdVuBeMz5GUOWCW
nCjPLmYCu35G6lsYziR/AXl7uG99bXUAOeesjKoEL93b1SliO6Ffbw1nXsDQLPgpEMCk3OL9Xjkr
eA8pWlGgY/xwmf81gxRWcUNDvRa1nd6Iz1UoPuZ1FdkV5Zb7K1qJLPBHUMvBNSQkKxZ+IcsTZA61
z3bqRec2Hbp9XdEzO5fL6ffQCMULvA402tL6t3nH4WajkEu2DSQLLPP8y66+C8FkhOOYasO5QBkm
kJrZHcvfpkubjTD/TfygJMFk4q0RURFyKZGD8SwyNV+XmoMRWd54Tq+eF/ypPEH5LMBPe2tkhMlf
idtwPLfJzzhubImM3eodc3f/qFaC4Kwlopjqa+d8WV7JZV+tWvQCzon+wxD2Gp2cJDmpFojibgv6
MDvy4hpztea3h2rACbDs9GmK0HhhE05niuGHtPA/dVN6GpV/I1F2ZNmRqpdWH57vr+9NzsVZKRrQ
Q9ph4DiWXLRDnwklP2U4N3pke+pzZiYuBYQNh1/bRcItA7fzMNkbAj0LnEyQh8Z4LgB1xMKuqJWf
yVi8awvj3CfZxpmtBIy5FQYL0iud3pJiLhfVqoqraTpnYVv9NNOk7WywZOaH+1u35oEQ28A3RXTn
1Bbpaj0keh6p2ngOgxrJX90iZiia8tTFRPtcauQNBPha1Jipe/mPqjZl7VuPVxq1tzxDmc5Slh7F
4qwEwo+usisj3tfltIdhdSMPWfFHvspzqQpuEVa5CFN11FpInAbiedKaXSBNu4xxxlL5rNeHVN4N
qktHZcPkyp5iEmgOJLE6IWphsmmjWoDHC8GuMtg3VroTBti6firlxl6uOCT0fBIjwhBl8VGbr8VV
HBwng8qO3opnr5ZQ6xoj9WsO6+2+0APzICRq8iROXnm47zArBziX7oHCzmqx1NYXRnUtrDNDns7h
8GzW7d5LzrGk2Zan8YALbIa179tbW+S1PXlhb0zMysvV6dxpD0by3Df9zpIPevJYNMnG0lbCCF31
uV8A4teglnNrKtM0I8vHdDyDyzkINSjVtNtVvbcxvrniHjw0iFQzjApriyvQDGWTjWoxnsdBiuzQ
q54ZL4za7twUW72yNVOvwgZwb5ikpQsPSeO4CrM04/tSOHETvwgqim5aLbsmQ+X3z2lt865NLZw+
N0ZZaSVMJdoHKZZsor43bQSrFV8A/0VbR+OUZlKK2wPSeOSITTSMZ73NbUl9Un+0Hf112KO2Clwr
0ZewS4V7JmXlU7bwOvj1UK2KCYuwFdoCiEV5+nl/v94WQXhYkTgx+8wHZcbT3S5GQLVMGlSJxfjF
cx6+9/wjw66F+FD1/2NFDo1TLH66b3XtlBhSIS7NukjiMg3FJyH+DmTCvSaMNmKvR0WJQ9v329//
JDPuSV2d84KsZ3mXIiVS/N5gdbiD75WQ0PHetbaGktc3UcPE/MTDzuLKmnpfjbrAOaHv5Y7Cv7H3
rd+HT5nTPnTCu3ELdbES/OgRzCyjlOhmIvrbM2t8ylaGkExnOuauLwJ+TG0BvoRIPlXjeAoUYXf/
vFYu8DweP4vsMAMDruTWoCfmU5DUxXRWUcpF0TN/CQMa8B49+30xyT/uW3vLa8McMogpE7UxcgJs
3pqzZD8w2qGezmWp9ifFQFFvoM3lGHHfHwtGWGCoj0o7RMv2HIeDckRbO3vSjUSv7HC0mnOcTlvi
KCtXkVYuCQowWggDllMysoTUhtw0JEJtIJI/wgrZlcXWVN9KmsDkN7U00E5Ad5a1pkY0fVXMe/IS
D/oLj0GPD2byIzFiyLkSEWB/Ez8oQ75xHVcCGnrEMz8SBSgG/BavQqHlruvGyNr0wfbqzO1GiJiI
1fXkttP3jdNdXSP9d/7lXhJ8bk/XG0qOvWaNldGcC1k8MgR1LD3909j+SJInzXth8OMRYRhjcsvi
XIo7mTnjMiWH8Z1U+5CKgXgMldi+/7vWfJyamAGcjVBLwLj9WcGkTwwFttNZUT6o8mPUR7Y6vYt+
n/ENkW6ompgjA9ICo+MipvsmvCuyxuXV+xfV+mjQly2Tx7z6V5Oaz1GoOqb15Oknwfv9JxGGX/Vd
YXKmGjV7wVWe5qPqOvNzconr7yXCxz7Zmtk5uvaz+hpodgAB2P0dfXvQjMvRlOLDAtXMG5D/KEIf
DNH9dNbE7B1hhSZbywkWl1YG8d4/RIXUu4k2buS9bz8us1nQQjiXznzW4ovWW5CBGg3RQ0/+EpRD
Y32cwo0I9TYAYwLgowXvxVz+Xmxl1SaM+ASYgC5nHEN37BVIEz5bqGWKXb73fhtqic/M7TTmv6jZ
qMtcrTWSWtBULqiYyPIxV+nukZAHX6Ui3Oh4v23ZvpqCf4IqJVI4b14N46QORN/pXPzIyuyQCq3b
qvWlaga7KQMX1vl97WfMuATnoX7XN+VzOsHckDh563e0dHtHTaSNE11zJBzW5L6Ag+KfW8+NqY1I
M2XRWUr/BvZvj/uWvpd8rP1LQ91sI4V8G+l5pnFFAQLP0IZlfKLoXnmxKrED/V/d9F35/fyeYQmm
Fmg8MQn1hp0LlnM9Q7BTPIPQ3cPowr0I2s+CEW5UGt9GdeywAKB6VB3ITG53bTJRzVHKUDz/P9LO
YzluaMm2X4QIeDMFyhL0lERJE4QsvPf4+l7gi+hmgXiF0L1ziVnHIE+anXvLgWxHUnuwrHDHxIQ7
+sHOszbOaO2rAxDDcCIpp0yf5NJaNWqp1pjzrmXRzkuKXUGPZBg3yfZn93hZ2GFVUKOQ0oIH4qW8
tDMUWsULSeIncP310O6VFgm6MYNTvNz1we/Mql6koXjoY/+oCJBgbPIZzvt27RcsbiP3MPN4LHFr
TXQQgvp29gCWb92M8YEgNhGbL5CMHEJvBw9y3DiDuIVgW91rtMDZZ6Ai0jIB8dpa7buGPRCLe5OG
bK7dCs3GgOuqDagneRIpkNArutxnTeiSoulIePX+RzY9M0KxWdtc+6wJyVnHPNIGau3ShDgrNzWF
x4Oky3dCMD0kXvyH8dQvinzyvO4TpGkGggMb5Yq1hZG5cVX5OOby9KXVSEi6uBdj0S3i2omqO0F+
QH5z42tYXdo7I4tgAmoLGuhaJLpDZ30p/HafD92B6VqnMGXHjGUooo1DmsfH6y/u2rtEaEqfVAX3
xeou1xaiIhjkfUnJp/qkG486rLGK+sDORghtj9XrdWtrO8lkA9VcOgn0mxYfgpwUI60UrFnN8LUW
fFcY6ltUUs7/gZk5HKZtAZBy2fgdS1WHFwk/pskUdgIf4ZVXCwdz3crH8G8eS0cGgA4drZFlA9Zq
s7IGayu6Zngagf13yoNBGbyLN8oua5sGfwCsCOSLFnM3l0dUeYofVXWH948qRw2g6PIDW4p+/vtq
3ltZHE2VKWnZBr3o9k9t/UeaiRmP8hYQfO2BwQFTzmQ8g97BvNR3AaXAuRTjqIgMCd1n/HW1rZ3B
d6xu3G8X9Fde5Vk00qC+TsvxQ48iG2Ryz0Ho3Am6NreBd92OYOh6ub5vH8epKWUiow1TG26JltLi
w+W3i1U0ep1bpm5pfO2zg5dD2XRryt8E6UtV7rzoZvyjPsILmWZuyFR3Mt6aL6FwE5zQuFNj23PU
n0q7q5PD9Z+2khVf/rTFCxvFVuaZAT+tYVh0uuv9yFbynWHtM+UcQEn2rY+fVOUUfOZCXTf95uwX
T97Friw8dcyRKH2H6So/h+JZ8Y5aRrXGlqUbrT6l0asK4+xXAb790Tt4qRN+yoXH4sA0fyUktvU8
6RQo/Nv4NKl72frTyMdKv62mO5//nNvyIfgcPRe+nTXlqRZuMpP5ucn2so1P/G2q+NoyFnUF0+i7
Sumszq0ZPQxvYJU3PcmW+8+NpNsxxUnDsCPyzTY4TL0TIN52V6f5wReew+gYgxKM8rM5fNWK4Ky6
mv9VKh+zbKepmd0UKkMJu2SKHa1Fs+xzJPyte98OGeyNNt6Wt4L6tWUsnmY9GAyrHPzeVbNHat0D
nFeI9un+aZ7/n+zOyT8Hv1K7OhvebsLDtJkdP2i5o3MKpZvQ8g1OoXEvOLH/Opo76D6bLtjF0Zdc
dErdbR7Cp+Hs38h7FZIaq92zaTbHUt1I6Ut+yB+FwZHHB/XJtJ7S6HMs3A8Qadr9y/CllOwwfuju
9djOZXtg8kK+Fb0HK91BOGAFGxux0krni6BRD/0xOh3M2l06oGI0hXog5XAh/QBLMqb1Xq/K6ZyW
OcShQya7UZ6ktq/oD8mY9p/SuoVMaxi3Zv3eJu8vT0SWCKYl4hjap5DvX/4QKenKtuvD3p24LoB7
HEnrPnWUiKpWdqaqcc0/JRKfFX3BvJT2iaXvFfFsjd8RUrOjXtkPmj2SYzW2AL9SguQvNCmnufyS
BCj/ipDxCU5zbPXqZM7FMEaVzNRtav0kbnEjba5lsalym8tlYQUAZoQb+NONr9pJ4LPIHxTXjxFg
NgF37YfhBB1giKBWGsD9SDU/P8fSQ/SgGLYqnMJ92B3z2PHkXZf/zg/BDQUGQ3nKWxs3bm/JFK24
RvYfNAXxAQVK0oPL/Q+VgFg5SXvXY1i2hEk8lY+NCWYxd+YanSDdW920b8b0W6vc1oV/N+nBVnnl
bTzwwyUA5AzJODEtIdjljzCjKhLTNurpYY4Pgig8wmqCXlvwmMfaTQaraCFXANfwNDlVtlHeiaXj
eckxl63n1pxegm78RYp9F1QmEohdfdeV3ola5DMSTOy7E0rKzmfCQzhYkEZnU79vlINiukb73GdA
4Qzd8YWNT+xjVMTGgj1guES2aAMv3pxCVLo0MbPeRRsc1E20y9OOCuHeo1B4/Y15i00/bN87U4tv
qKgktaz8qufZ1Z8rP2O0iS5prj8xO/1Z0cJdkglg/pCNVsa7rk++dnGxy56b4E9SNzYz+afOFO1W
+dFXN0qqOrI2HOX0tPErP4YhbMjcNyM+oNy/1K/2/M7M62DqXbjXjcModIcsk+pd6uv6LhMQaMkF
7x68IG45hmJeQJ+zUbtoJ9SjZZdJJjlTLah8G217KGlhHlSGdW8DP2NEd8iyfViaNo4sJX2cdLKG
Rj/Usto8X1/GRwJo5mmg5UJ2YvagTNZe3lVAr8wtW3Xv5lBLGTLUUi1sZEKundWpO9ba2TSPw/hD
FRwruIMr+WBadibBgyqN54Jgo49/yOUWA/vHpAlud8Z8GHVjFB2Ew+WPkgFkzVvbu73pPWfWscmf
JF89tHV6AghVdm4wNRtB1cpxYpJxHB1+3pmD+9LkUDKVZcUiJuPKmaIbSKo2go7VRaEAPlPXI5W5
FGQpGqMXmgTkY8YbHQTHRr435MSpu2NCJ6W9yccNTN7Kq8g2UvCZZ0ypZy9BeZUlDH0ysCbJOEV5
dCI6udPuffG+/lV96RLv4G8JYszudfHpQt00EwQCpaJLstjF1ldjqGql3jULz07H75YnHML0WQm6
c5t+77YKaCtO6cLcwtGOsjqW8cgCO9TTcvSX/d+GcAsnx8bl+JiqzdJ3/7usJRQwKwcrV42xp9Bz
6tr7esDgVtdh1QbTZlS0QCoxunF5AYUhzBBS5XoAl7tJai4GYlXZFuZ8/U7MKFhxnhBhGPHSTMNk
ZczsIEshDO/k6dR+tbR8b2SuGaOoLoLeLL7Bl+D0qrfxAbxhd5a3Yx5eBbM9o/SWwVEyNXXReBrv
Yhk8qcmx1l+NpDuq2e0kPmhomrb+z0q11YhJeBnVTHRBfLetj331aZx/nPVNtA6+evp3gigEyhmA
oqIEDpNG1MIJemHeQQ+VAOALn4v+rzB9H/sv1x3t2vGC+mF0EdwqueviqopCZviFhIlx+FHL90N+
VI2n6ybWHMx7E4uj1Ri75uGJB8B7L4YV23okHKeEfoR+rMRz3Zz+fVx+3jfqvHP/AyLuJbyzVtLe
iJoUEGnaMytRPkjDz0Do7pn1Ol5f2+r2USGHawcmF0Cel9dWjjy1kWMsaRCZ3SeCZktFthF4zPuz
vJ6gsuirIFrHTVjcgjibklC3ssHt4dTr9zTsnLT8FLeP15eyYeYNQvCuWJKKQ9bmOmY68yRUL930
MKn342ZueH0xb7M276yMfs5wc1uyGP2rOByDQLLjaoBIZuOjnu/tx02bSVSAjNCXWjzVqQE/jUfy
5Q5WROfwXtLLjWOZ/8JHC/xtRHvAeC21IFJf0NVKKwbXBNSgf0n9l/IR+hZ7s4q16p+YOmIGGxw7
XC2LtcAcL5cdJUz6omTSln8rKjulPkcPgyI6JmK35viUWWc/eQ30n1YQ2FZ88Ppz2PyK/ezVzz5H
Q3ffjMpp3MJ5rH7a737ZIq0pGejL1aLlzlSvqizYSrKfDFv+lYVP/izHOW7s+cdRrPnL/j+DyxdP
8lQ0wdCLcaPynDxWow/o6FWvDn73qZJ+l8n3TuqgpX9qNktMqxfqneVFCNGgcx96vTi4vplLu1IY
QFN5grIRG61+hO+sKFy6d59HKEsJkqv9wNDFqZJtqZsP80bd8vqrz+37fVy4fW3M49hvuVKE/91Z
7r6l4kMrofLq2Uqhz7WRXHhQkA+/7mPW3CUATBgCiWd12u6Xy0u9KogQCxvcfIRTezh2KNb14/N/
YIRmPmggBsuwdGlkQG0zi2qFJ02+sQrJKZsnGVng/87I4psMcmYnNE8e3ET54remLernJttYyNqV
094tZPF1RYWKqrCMDdN78aKfAky+1xfxkY6Zz2nGB4BhoiJAQnW5Vb1pmn1jSBALhp8ZK6Fg7d00
Rum0qbYza0Z/6j/MsWXjS1FWlM5FJtir1h79bxu/Y8WX0mmefwWxjgU88fJ3VJ6vNpGhcmRJiNhf
pynFD9MMg5tIHhOUmhJNH+2wFynqSomYvnhBoQKGjiRpOMeVYZ06oHXJTlBLMWbeLjVvNC0bbpFK
an3KtMVW73Ht95JGzCExt/kDBsGMzERoek5GrUG2ZW0q/MrLMjmiOzM6macFrjEpwvH6Lq0ane8z
xJqADJZp0yAPYgjpzeCW3We5/2HV57JQedt+F+rLdUsrn+kMfSToZxaOmsoiqumgp0v6BEvxoKg7
tQz0UyRXKMg2rbURdawsCpohiGMgFQAWuzx5XymEVhXpA0F/J5YxeKrpFl5ST7gb9fTT9WWtZIE0
gagUoVEL6mcJ6hytSvXQSaCx2omvBL2UOq37GRKj5PdiNO3AZW+EvivuHBQFrMgzUBrdTvnyXndk
byAyJdHNKss/pFNs7Uz4fc8ts301FG8bN2TV3LyRxPLA1pbBVZCZWd5nIv1OZqEV8k+hUY+xaP7x
jWrLAa4c3KzPRf9dAXX5YbI9NFNoZftEctXcg6ChcoJhcpCPO+jq9KlqthLEtbNjMAcGGa4kvnXh
1MsiMPSGFiyjOdMhHE9NXVm7MBL2pm/c1Eb2tdSlP9evy9puzvMC7CSdUCa/F4dn+KLopaboxn+V
VPmbNiWMW7/QMv77H9jhyKgoScA3lz3xJqwMSPFbyU1haIrHH5PbN5Jd/7uePIW0eTKR+8EoBN2I
y/VIcqllcdMxQZsHXw2rOPSTtmOufeMSrmCNZ/Qe8DZgxgoR6+Ko8jqudaqNkisLxfSkaWmzS4lK
D9IgDXvT6oz9ODT1H9OKBKgIOv/caebWOO/K7ZxVBubZKm2eUFg8na0cD34oyJJr0h5q4u6QmMXB
9P27xpL3Qfz7+gmuhVMX5hbvqKQimgWDl+QakYh+snYsjHKnDj9xoVYSH3UeIB2puCHTDwFc6RvP
+PzXF5kI1qE6osNAA3rJTzCMkldmDNq7uZTbhseTN3nH3jJpV94VxTER1d+JUGyA0FY+SN5rxjNm
XAWchIsGvgkBQ83uc2uz4BOk/Nlr1ilnQfyUa8lB0YsNUMzagWo0LcBcY1Bbfv+mlAWe1dEwY05o
l0U0d73iNizjQ1r7cL5r3gY2bW15xF6g7GaeRXFJTyDHkyzmeiq7fuBMIgUhav1+edf5sHNUtxFF
vetXaHV9MMkRj0F28yHJb8ax1fOmk918au2Z0cK61ZLwlNIVTeWtWa8VzwaG5H+NLVN9feoHszRq
2W070CqdVLpRRj6ThmHw2HRblNIrYSwz5cC0ABXqTNYvHsFAT+TYQAIZlALTa0TNNKwhfNpd38B1
K4DDuZU88kuvI8a11yJsI7t139BXCfW/ehZuKR5/pLubmxHw2MwW4JN4o9t9l58B6pjaRm05JpTW
CrtqoukxE6vxkdS83pMVkHmn2t4vECIoPAh+hRzel2iATTcYeJQDv1RuCnHSbZ6WLebij2wzb78O
NsKZp4Fx94XXM8Nhqkq5l90gmBgVlCEktI6xbp17lDPTxPW09Ecbtm5dPYnmMSsN25++VOkR8l4G
4jaAums3moldNBAJJSEGXPhEQRCjVNBwELS62/qHlTJcnR89VGb0eMPU2tnT2UYTFf4CGTaFy5ct
8CetzmVBcgEht6eYu+YkMRDL6zdsrX+qU+fjA33Ll5ZTYklWFWnX+lyxFOKrfJLVU+8F3Ukb2N7Q
zMTniTRml5v+a+5xzhr4piPwzzMUoZ90VW/PrdkPh2o0pL3UlOVhkCffqfpOcVT+sh1VHiiZDKZI
s0nkw9h7+a72pGRvmiB30DLUT51WaHaWldKu6ZEVVOL0HHSSx7aKX+t2UA9xmwb76+tec4UmtF5v
VNVony6+39LI466fVNktvSg4tabouWpRxL/UoP7Wp1QLdakyd0NSKRuB0aphyp4z/pLe1DI7DWJL
yRvfkt1J0A8V5CZZkB2KGs0quCIUf7zJE2kj81m7SfTZgL8RulDbW8RIAjPEQ6AmihsQ8dp+eDPU
QAyu7+da1g0x+6wOSWwCfnthpM7UYQB+zT1C7RugVAQRaL/XxFcz2qOCbecWGcmXSBTsJPoLJGbD
/Jr3t3CQsKtQTqTxcfm1DLnH69Z7sisI5gQEQa1evaQ0JkeFKe+c5kV/6ER92k+mREPOF8pD6Rv5
Te6r5k6zypdMgCZNl5p434dZdVtvYtxW0k8YsMEngO2FcmbpxkJLEHVZiBRXKszpOQcUs5eVRjvm
Sr9Vv1+7Yv9n6sMoRjyOmaUkvuJOyl5HbFFXz5bsgZnLz7xbt/KWSu1aAfPd2oiCLze/j0e9kmPW
1qrFzVh2d2MqHnqhvCevOETk2IXsSkpyEPTRCfoSraMf149/dcVvoOaZXQ8xwssfADilQ90vVChd
mDkTE/XXQhR3sjF9L3SYFaLJP2bhVhNx7WWaU26EoumSAIpfVBR00RsEPyKXCpWbeDCPnuY76ijf
W9Pv5tV/Khsq2sOdbxQu8ky7iR9SGv1xhHWh2iIyWnvDkdbhneCZZKpsWU73fAsVsonM1ZhRDNon
rxbcMtSdcJ9092Mr2nIh3ojFg6+fqvRZz7xH3/wuev6Gd1t5H3mumWjjDBj0NxZbEhh+nShqL7le
fs9JP3aBtx8nDxjin5g5iOunvnoAM8kmc0fzg7xE5GdDX/aFNydEhMuaBMVfNh7NIn7tdQ2AIYjJ
Yhc2yT6RW6Jp1zD8XZb6T0NVP4ZZsxc2S8FrOZMBkYIOHQUDoqDBLy9iN+pBmgtkLZVYfpnkz4Hq
2V6SvlhdutdGuKcH07ctfzg3yqucbSEC1nYfKoy5ykWLiJtwab2Ndb21KBW7nSAc0vFGquN9hiYp
DVbJet7Y/JVXheoPARky23O3aPGCRhyHmRSx7KpKR01/dBggtYPfT1EFDDW1e4Rk9WZ0xiZwGKEu
vaeRcaXrv2HtJ8x8PtTEaYnChHS5Xktvo1htLS69bzY7ON49xzIS/3DdyttswiIVBXpEsEDjFWTH
skYJdi5kQjQk1u+8o+T/lAztk0LpWK/o5SvBTT5Ubuft0HM7i2VmexQz2+lQFMXfYJSOFl4h6UMn
9H/nWecMU3qWiuDYleI58rc6hB8dIYWrmbaXrBmSkmXWnKgFTMUxSVBTtT3B+r70P4fNvlbOoofu
lPHn+tasmCOEYSyIcUPUyZdTlQpdb6kaiM0Lv5ubHlZpV9qpIr8LO6QsmrmXpfdbqnYrwEM8HH1w
alhUsqj+XJ67ZAUZ7keS3cQHh63/TJFLSq2dpUVoJ9/osDtNv5Lyt8rQQopadNxsVWL+P79AIyNh
+ooe9uLFAxBuCT2jyega9ZFTTzljld5tK3p/R/NnKv0NhOjF7yGtEOo/Xijz9mZON3TH69v/sUYy
7wPzliAFLahiFt/7ECSZTzFfdvXPqWbsA+B3Y3poUTxpLe1Uxk/jVti84uAuTS4cfFblfoqusgyk
pQWKGivlwZgm5Vluon5vjka6UyM1+12rbXqoEiVxmjQ0baEt/n0a6/KHzAHhu6Q1R7UkxNHKriVE
wmFIgvJxtKbkoFad+HR9m1ccALboKjGbwOfPiV/a0gUqernOoqtAPUSqCvhJDb9E1i7rNEeoH0Lr
CdLKHPX3wgPwnYOZsKcvje7o3kM6HMzhl0GDCTJNkLgzSBu6tuu/cOUlvPyFi93w/SBuqkamspN7
v1XAwX5zUCy0tsC8esNNkbzIknoIxVfPPKfQHeaOL92H1mS30tZPWb2UoFYppBMEiEv0SFAkVoOM
vOyKSt3bff+ApvrU31aFaUeadJbN32VUnKT8OGgoRDaHSvo0huWxCQwCt8MICCl2TH+jBf2GRb70
4QpxGpUoFNxmCanFEZZyUeZCQQ5Ut13ySR7Dep/53bATx+mO6SDhYdIiBFMBbj5HXW3hTjJx7zfS
E5QAiQ0jyTejbfqd5emmU+ZBsgstE0J0q/7BP3IhqxRRiJK/So0R02xMsqc8ltP7tkna3UDT2FGn
dDx3bb2lkLq22yDxtTnYmsdnFnnP/ADrXSe85bF9Z1PkGZ9yyaocU80FJzf1R8XyjczORcmyDYrS
u+s3b+0FYKZqLkfPxaMlU5oKx6SsTNjXO3VX0jABb2kWoc0AhDDqdmWlW4jvFRQtbGnU/AEO8ehz
nouv0RAMrwwyxU31lqmPTqxeBvDBuzZMgl9aZoy3itqNkOvUsExruRg7xaTc+rFUneQkHHdV5Vs/
+qKRHD8skz9WDjtelpTBrVB6ysbXMH93i2vHQ0zqDT3JPEC1eCco2CdRKXWKK/rTsVRlKOvKVt61
Q9w6MtCLf64ZQY/D7UYwmuEw4tDLrcmGTopa5kfpkX2V1ZBe4L+/OHRj6e4B2YKHZ4lA6kK/Uv2k
V10vq5lOKHeladqK/qSHnuMn7SmJ7fr1+g37GNRCyIE00CyWBVh4idXM07wziiZSXQSktVOqiNFd
0jIbowSm5IhtFO2LVt9Snl/p94BJMuGemmffiTAWO6njxBo1CTW3mvKvuq+eSyX45IXWaWrbB0DR
vj8c6ym8Qf5kw1WtfFFkcjRYyaIoCSwLKYOVWaXWmaprVTIzQuoU7KNcG/ZWN+iHMBbAfHVC+KfK
/GrjcGcfuLis8yOHECxNSYK6RUTvGXpreuR0btJZjEuk3NUv1bjxmH6M2VGTIGeYMb58F0sYo1lI
lGooRrtxJUR7fwwN2xJKZaMetLaJ9Dmom4Oypzu4cPdDKuRRNGqaKzad28NDbgQ/Bu8c+MG+YFiu
qKeXf76lhAb0OYBLwoe5pNrFQddtkaf6DDrJ0oMYH0Mg/aOfOlk8bNRsV74IOpDg8qmJa4yIzIt/
F/rIQ+m3FOV1ZlDkY4iiq1RKcMAKRwVtYiv4en1la5/CW+CjqzPnBtDAS3OtVJe03BFQQadJnW5g
0svCY54rgS3HT11r3lrqjqFq57rZjycITw07CpaeAWFoWy6tViVIGW30DDf1+r2fSR0AGgJpS69s
ceh3uoKuuVUNW+JHH68nZjVk1YhgGHJbEg7VVjDlJHKmK1fxeCgkEGtx5J+vr22lWnNpZfGEjQKY
kVzNTLctg6+KD/G6FD7zPew8Mz8otQcUr3zsXxWfobXABfMJWcXvLgr3xbDxzX+8S/wS3CvlE4jv
KOBebrMhlJEgtr7pFkxgpuEd9dliZF6MscHA3zjSj4/hpa05lnl3bz2rLjsdt+1mQfQ4mQP5KRN5
yUOB8PnG979yaWdb1AKJTRheXnKDMfqhllpVmVA6saVCF/4I43pwxLiId61f0drNK/nGT/UBUg7D
uNPLuH+9fsprV0khIqIUA14bgM7lcoc4Z6K5r004MzqwdE3TA0NU1Y0DXF0pTKHM6HNdYXpd3CXm
XVWE11vT9aOXoSjsIIXkWnlIywxsW3qMvNKefORgtth41k6TagiELSTiGiCPy+XJBrRNhc8O52Va
num+Dk+aL94ZwSDeKXovbnwza+ZUDf/6xq7/QS01Fmor6+LJfHucBOGhr76HAXmEtFVdWDu294YW
r6A1KPlYlqPpdmnhkEtG5hbIes0CZzUPQcB4Qy/ocudCs+rTMdFNN429xgFqVDmFBMnw9ev38TUH
g0VXj9F62j4fuDq7Rm+HqqoNF0m6fBCdESHMZItXe8vI4m0oYguCtLAx3AiWiLoTZzbm/9rI8kSU
NjO9omUlie/IxT3omF241dldWQlFU7KKmUhHRvfy8lAsiXRQHuEHGkP/1CceczOxU6rV7vqprDxr
ROZ8M5To3qaCLs1Uct9roZCKrs7EjeXnDwUD+uquStTXeXxEr4cNSMvKd8OENPh6oLB8O0tVyjGb
0gnXAz7QOOraJ8PJlcq2oo2gdW33mE6BW4nw5yMPUSb6Qzumk+gSj3UnM0x2MUM4h2D4d7A1+n+4
gf+HQCSSvNw/A80SsZHZv0jLv1d66WSB9dhV/YZXXVsPfbqZDxAP8qGyBixJl3MPM0qc24FxF0Qv
rfb536/CPCg410i4C+rsJt49h0ERi4Vq1aKblo09VvA2dPuu+NNlr2Zjb/UEZ298GdtDYz5DDZW5
cEp8fWksI9AGHcM18O8b764p812p67DC3WzpZ684NyjTZ/pU3A45+nwf360qkv1JjIxGdAX9p+r9
7fN/TnFZyLu/v3h2akmG0Lnn70/jvZn/+M/+PgEDbdo5/nx7bt/9fgVa3kQvYYppkcDFaTJ7GFvV
6frRr12vGUc2U6uRSy9Dg1JLg6qIgNDG+Z9EKZ2BnrmU/bpuZPXI3xlZ+GYPrRH6/DIr6ULUsbsH
7rGvBT8U8XsOScZ1Y2tu5v2KFj5arn0/7hpQukCtjor8IxtaO9bjnbYFGF9zoLhojSf6jWF2cb+U
UUetkqNzIX3JGYr/MkzPKib1Q7qVD69e5RnDCisfn8ySjMuD8dVSagtfXdPzmWz9P2C/fGPg4p7R
t2UKf3FEqtZLk95ymbM0/SE36rM4ljdIzyT+1lTt2vlQsJnrZbMKxrJFHwjaZAS0tlxdOaSqrZXk
VXaODtL1a7B2OrN3pgkKfRith8uv3wRUE6REPq7WWnZ73yCqQd1RQgpbFAO7VzeCwrXviH7nDEQn
d6FscmmuCOMgV8iFXcMTHiJ6kfybfR5/u76oFXzDG9KP14bUnq7uwlOnEeANzQjnvmp5l6HfE8IO
zVyJeWi0G91q7Sb0balqn5vcvx3EZAeF7PWfsLav8PRbs6gk/c4lf5XHDEZYwUvtjrCVqO2X3Hyc
habFEUqfXZ48/XfWFtdy0gsdveQU6Fka2JVa7Gtf7G0qNaZ/gJB3D7Ih34hW15wVtQUklOcSAwCi
y5MUszippEYjTPGOKjNBZt8d4SyamaM7MMf/vj6IjskMuQ8gNxYBONJ4ccfwPDxdBcc4WG5LMcH0
xx30xoCzbC3cQjOvLm+mfqBVTWVvaVGPfEUaci6qDGJQTlE+zEpbSU9UMgkyt/riK1063npQL4zy
zKIfS/R9OoW5pcU0JgbCciAwfBuq05ifeknajapsq8gv1vsu/NW0Gxd1baG4TPJCxIJY7iLp5blr
5bqvpLlYNMENmfu/el1whvFILHi4foxrX//McWvAmjEPqy6eAinolHb0saWX3t6LtS9ZWThNnW5c
zXUziKDRwIHkZhnRzHogYywxymDlT0pr15xenxQbRtb8Mwc1s2/jO0njL+8/1a5SIEqU3N4vnT4+
+jC0V+bjNGxAwFfeNMiSQALOJJ4fOeAzvYAIZQ7UIQme7IH+zEnOa3l//WRWVjN/w3NJgroEAwuX
q5lUaRzybIDWr02Hva+o9V6ZJLvzB6hQC2HDXa0cEIkHJSyArG8A8EtreZ9rStAT6KjRS2TcTfVz
MR2vL2jdBEwR3GyIBZbPp0c203otz2cCwsYWff0uQ+nPCcp643y2DC0e0MGs46Jksa5e/G1Dtwie
Rm0jgl41Qel9Lk2hp7AsVTc0OeVwXss4ZUxZ3/C42NnWhq3eM+ZloA+gSP1hLC0VQiEM+kByFclr
7tLRUs+0yV6vn8rqNZsHYlQFNyCKi83qQaVrsVRIbqL2za7wtNgRVM07NRMDhKEF2vC6vTW/OoeC
ULwwbvQRNTzVVq/lbSa54lS2514Qpp2qlZFDHUakkCMEeyNMtaMUl1z0LgIMLcnFrhP6LQDK2srn
qiaUyTC4Ul+8vPKNFRKQCBHxADLgvnxXW96XLtvpQvt8fcnzl7rIG6HWmjE2NBbp6S9Cn4GacWf0
peSChbG14uSNPMgofBhFcVDVz9eNrUQ5c1cXPJcyK94vxXsLvx8HsWZ785QJHFcwAQ7q36e22JnK
l9bccBtre4g3xzuB2JvRUos9bCK8ZMrSOskWjJ9F+r3XEAvO/oPP7Z2ZZeiW9BYTfT1Pf22+dnrl
iMGP1NpYytopEc5APDRTgsLGdrmUyTLLDn4zXkKlQN+lnrK9itrjmfCndTKEuB4mFEf2109r3p+L
qwHCikgG5B29f5omi6tRh5HIZJhpufI02bLnn3u/+9q0h8Gyzp1a2OH0u4+DL9eNfnBelDBmr8IT
CeAG2O3lSsUqVLuqkwVXSPMHoTxD/vZsafUGXezHovpsBiTd3Omek5llOJoUqWCpnuAmabmTrE/6
b7W0S8D5zHv4hzYsz0O2UahbWRmejG4XMogA5Ze5YBZPwJRVMbiNgUygoNx0E3JwGxdly8hiXfA7
y0oKoy+Sm7WtU57h0hcbT9ja5tHBBRXNeBQVlKXiXBcmlpgZrKTP7qm32tqrZXxLhoM/3DT5Xz8d
UZ7792sx11SBwaHbx2TrvO53VZtSV4u8SafgdpbDDK3KZizLGbqNT/mDxyD3o9sB8eVcfOAJvbTS
+wFl+kYPbgmxHEGM7QI5MQmFu+7v9Vv+4Xu+NLSMosXM1IVaVoLbLvJITF7T8NaDWAiYo7iF6Ph4
I8jSmQqZYYSs6YODh+4j1ystvQ25duV0bBL4U//ZB/KH3xtZHE9XqySvE0aEwLsRLSwI9QFR8Ou7
troUhjbnqAbJhiUc0hu1qOsiNb2dzB/qUDtZcpMFGyfzsXU7L+WdkcVS4GyNKeUo6a3hA5BI+32X
GruqiL+OZndnRalk915ly626D0ZQR0rVwp5U3oJLcoaqAJ6/lVqurVqf0583kTtqK5eXUp1Q5Qmk
ILwdrO+VaDnz91UyLvvve/veirSwEgcWUqJheFvpn7W6sFPppZW3dHi2lrKIama93iKcjVj+cygW
jjQ2Oy30N/zTG/3C5cNF8ZBeKU1+Lj41lcu11HIY5lUqprd1h5ajGZxGVF9i1aZjarbxndgW+xyN
MUYtb6X8NdT/KEl16Or0IIEli5M/HOxJrNWzHBb2VPW76zv90cmQOtGu4xdSd2RM9/LXWWLQFwA5
8ttCrYHxIfN3aCUdducGot1RacPjdXsfInV6hO/tLU7WQLVYio0gvy3BH6hTvfPa/9LC4ljjpIVC
so/z2yH2HV3/E27FjR8jkcslLF61Tvwf0s6rN24k2ta/iABzeCU7qUVZwSOnF2LskZlz5q+/H31x
YDWbpwn7zMNggAG0u6o2q3ZYey1vDDSNJdAH6tqZQwU7wpukP1e5vqOctNeHjbh4a9eWwU8cE+0X
Se4quQYH9UNniBu7tvIxXJzL4qKx+rzKWw+dlVY6DpOFhOVZi8MNKNGqEahzdRR1KAssxyBHLQz8
ZChyd6QW7dDw+tIV3CFeVr39uZfNbzPZEx8c3chLr45D1EOMqczdNJhmFvMwVD8wN7GFhlj5eAye
ZgUJGWoPMHhcmqkbmLNDYgEXida0EJ/LXPyp1ncgO7fa6ysOwJ4x6gH3JlXZ5cBV1jPQ1ulZ7lpT
lt97eiAfrLD+dHvXVo5nbuDAOUFNdOZMvFyOCI66UFM1dyPRr+8GqfK/QzMa2Q01j63Ld23r3tta
bF2PPgb1NGyF06tYVnea9nXgJVMhz729qJX4cO4UUXzgjqMBuqTHaboRzsxO59tBjzjhHXWmuD0W
VeUoSrLrxNTJS/8xCXR4FJ9u2165KS5MLzaUTBwBRNnC32f5TbxS3iUEcEG+b5L/rKiyEfhz0WTe
qt+vHiTSiww8EmJRc748SE+RmWjucH+xN3de8dpGAUwWRrdVRl/zSjJaypRMf1GvXKwPdBWKRO2I
wzSBelbyfNiN20rj1+EpBwiDzIxzRNN86fuyWWmx6vkFIQdNCCG9H4z2A2WEHyFTUralyhvp2Oru
gWbGVSDlgKfgcveUvFUzxeDUzBDpr3ic8r2QVOYhF9FYuu0gaxuIOOZcVNZnUuRlbBC3ml4pceFa
pXes5ZopKk9racjfNrO2IjAMfNcAtwD5LjIJqskpvyAv3Np8GhFPDwjtawRnb1tZWQzZ5IwzAZRB
Njaf47usqAkTc1LKpnBV8ShLIhb+IlghUyaOgmeNwfLl+xE0CPsEVVe6cVg8mXlynwfTmyoHb1qm
/PF7yPA0KHBCXUiFaBVdLqZN0jiTrDB1o+hfIf+MhLNqPN/er+tTuTSxOPwmbfu2y6PUpXkxdKEN
SljKXm/buL6BsAFKmCoXHMdXnC9TEHodigSpi3rBnaffl8Fr2T+Y/guKZyLaSOIfexrQTr5TmJio
DLF3l9smx/xDpTB1ixoycV+/T8IHlbnY26u63jnedo1BXIZAfhm6tGJGua8L2ZC6w6Duh/GlU7Pd
ZmHheuswggAwGrZUFnh4L42UJZdaqZNF9uXk5AOaB6gyTN3PMBgcpnjyY51vMXRdP4qXJhf3aTPK
jdF2pJSRJjhS/8kAqsNB9Vu1yNX9s1BBgpIaTODyfQBdEOqDKGOnV/cp0HuLgdJNIN3Kamg/0kUm
2KNfoi38eyx4HGLdSF25SBxkwEgxUrJT8ePmUV3fPNye7ywt7rdxSsWi0bBktZ/D4cHqtwgfrg0A
y1C4cBg6QtVzWS2TTUGicjF6KAadEHU/jOEWRud6s2Zw/YwAo7IKAmzx6MRZoEhFnVv3CLXuY+ET
Sp7M8GXnTC42PtHr6b0ZkAGCgbF54PXkMpeOPU5SUSlK6dGu/S9rdpb4iXrxYTI8W0aneZJPnXBm
ik4wx+8FaXHRuH51pzThHrGFP/2Of2ldUl2FDgaOxMWii8hqJ6WbIEMZzd4tjA7u2556bmWJW6IO
16gK0gAckUkiKvA6auiXqw6qCABc3HgUrZtjYb41QbRXmvw0CPJ5SJMnHYGTcqztLvkeFtNrLkd/
nPzMsJG5mIzuJvOdixelh4ilJjEQ7gul28mKG/qvGfJKt3d0/iOXxQaWyeQhYQtvMa2Ny1UOuaUo
fUMpr1S9gwWVMrejP1qHMfiGasZtW9e3CPDouWI99ykhw1pckKZWlUrR+aELo9P3xPiWSc9xpn26
bWTly+MC4Qnj7WJGaEmBhF5bE5da7LvhULa7qTNkRtvVrX74yrZZRJYAbsArMXa7WIqctOU0UgUF
cvPA8P0Hpf4Qqc9S2p3V8fvtBc233uUJkSjSSUNSD2pd2pWXJySnARwFnkDVyex2aQAD6XT0lPqA
6o2TFD83BRivTwl7TGvOp8QXtiR2agNC2SmwQlf1xpMaTK5WCPcW89K3l7XcwbkMSq7NOOAs9sh/
Xi4rVIfJCOOWil2YIqxWC+VOMdPsIOYCMS2sYk7EbvzhJ8UgCVUEYMbgC/j3L5mjdxFnGvmJSuIW
uXV2FqTXub3Q/Ly9rqX/YWLWNZj5+Wh3XXWAai80MjkOYzcwWh96U/+jr6Vb83/Xm4e22kwpgaOj
w7nsJ4S9GVnx2MSuB1TGpIfrGfJ+7PofeeghHbXl7UuXmNfErBPMLYAyDJa1OKtOyUQNCh3XqKk3
RjaVuND4envfltHTLxto58zCQrj6snlhtGYYVdYQuxka4yOE/qBn9eGJIVl7aP9JK7urvv25RebU
eEsIO0mqFmW5CY6/tDDjxC0q6UfVhtNTlKv9o8nFvivrKroLPH08DmVfH+Oy3iJDWX7W83p5VSDu
IONnFH3h/zD/i1UlRomrWgxGR415KlrtS2P2u7Yfjsp03gx61nYYLBJ8lXzdMG0tHrShatRQhuXF
NSe53jG/pjhe3xxUsTTsRIgjR0uUfJ9WInItDJlvfO9XUQQLJj8GoMg1RvlrCaETWqE1By1B4KM1
CVbDsjpqaKQhd0mJ0qj74ig2RbmP5aI9SYUVDbY/RNZdNgytYmd6Nu6h1e5e8sZL7sO0yl+SVAyf
brvEysfL4KcxQzZ/YU8Wd23na16UKlLiDokR7xNBrb4lmlBt1Auu6Dl+bcWs68JkPJit5fQubDGZ
KZVm4nqvefEzegRXlR/1f+DA8h5i2SkGp3hThNPtta3cGTO2FnAV4Qyf2OIjthTPlCeJ4y+kn1X3
FnyQhXP6MXq9bWXFrS+sLCI0tTXylOZF4sbZvU9wFBe2ZPwD7UmpJba4xeagL97G/7+Rv9e0+IQ1
pUFJJVISt0m1wenlyocUQRP3XqJAHVo3/u726lYuQpr6zJXz6cImsAwuOj+OAaHIiTvmEGXx3p9T
daOJu3ZMLAtCj3kgn792eddqSdzWfEGJm7dF4KAZbD2QFAXnTEqMp1xOUIyrtiLNtUMDTcBlSFhN
wXhhk8pO2MQp/th6T+Pesidbmn4E5c/o7fb2rdxAsJtTjyFjUakrLeyMZlCKRkUaXncCk2W+r76g
W1A/FF5W7sde0O6oUAYfxlz4Djpvq8+zan0m4ZtzZkbXF84ixMxawreQuuUQHyBbH+2i/GqU4ECr
fYf6ylQH37J4w2PWPJTgmrqgRQmLgP7yOHu1L8HL6VQePCTqaeTBd+5VH8397Z1dc0xeaDSKCeZh
OJv//7vAJgs1JMUqzCTNuYblQPEfiq3e8i8c+ftIdP7akJAGSzPnC6AnL42Ena/2Vlpk7lg8hSEK
j77oQJwZ1c+KaIsZdEf5IW1pKn+rPEQri8fcglTe2le6b/cRkjCeAsiyMZxsCB/r/osUnLwuOBfT
Vsa6thvvf+j8jb3bjbbg53dRnbkKvIJ0Re1JOUxxurHn10dLkgHRhzGPLcBvv/BmsS3HfowB2sjd
a/yikAtPUnKCUHTrubhezkwsz6sAaRoz9cvPsylbQFqFmLkDurgSJB2C9L1sI1uccmeePNd6ACVN
8CrFH01RIP+OgcIh+dpqh0D477ajrTzjMxc0EvN4LXHTMonLeiY1Rt0DkFEd2mzvfUjQ5Jv+C9Mz
D/chaPpTOskxI7735vBfoYXPpVI5o/6zDw+3f8n1pcUPIfRl++dQfimYUA5VVEJ9lrllHFeHWJlw
OdOoHClp26OoRcq+DnRvn2XNVji8cvBYntPlWRQaroNL91KmJNLlKMrceBIQ+T2WrVMldt3c3V7g
mhkYIsBxznMA1L4uzaQCL4Q4lJkraklCEAy9sJo/VEnghFuZ+dpe6gSiGvA8kNfSfHW++2CskVaA
VfDBDBWEQBoAr7ZzFe8ethZwBuVXbUvwfCUEAobPQzqz4wGPXaIbJzMZgYYEmZuUd5pYHoT+zWBh
0TekIhT0l5NjAi+c72rSqd8YBr2CyXIPv7e9TN4ZjvEakGwZYtM/rOBYS9Qy/a9J2ey80C7z53b4
kXcHf0vsa9Pu4sLwpiKKoxy7lqkfjN7apfVTHtxJZws/yhVnauGYGr/lkEjf9qS1CwTlTLpGc7OF
iuHl8UZyPmXdWPGpCFXkBHEW0cakfCDV+VYbZM2T6KCBD4Sqm21eeFKgjj0DNMj4hRrEfkgQCMeW
8X8o8vvpkFtNtI90o4XyKCs3Ppcrya75WN+ZXupU9Wk5JWBPM9fXNUeJ1VdL/9b0Bwmh0k5t7qRG
t4E9TXB5fbTGHalGP5xD+fNQJQ+eXh3H5oma7Ul+0ksSjtsHcFVMXP62xdEbaqgYzKFz9NZZNna1
dPIDkNEzScnBH58stJMdlDIHy7lteN7uyyebPSFhp4Q5Qx61xR3SVI1uCXHPVZUd2zB38vFxSg95
kh0Du4wsu5rqDYvXvjarUHAU4NCosyxbh9BrD3ILAYwbJRPyzpV/71kikmFBebq9tOvr8b0h6qQL
p66UWlbjBmBQZ957sfHZhxGkUk2nEve3LV1nhbOlGYSIMs/cmri0BGt8T+pK19pqg++k9K3TJWmw
ESiuuMillYWL1K3eBo3eAUExLF74BiqBN6ssHcJoZ8wnO9CqvdRC5ivsoRGu7UJTNwoiq0dHqXHm
TQW2/+sXvnsFNLWfhGHeUcN6pTpWSQ+i/Hp7K6+zGxYJHefcT9DI2+atfmdijBW1jFoRE42G832W
oo9W3TphdTZhgbtta9VB3tmal/vOVuA1pVn42GqgMVD2oxQ4frn/i4TtckmLYNP0zSpNRyl39fCn
GUTUM14SygaCvjkkf/0xX1paXONjG6dZkcigNNr82BrZQ2QMlY1YmS2D+OuygzdKj6PibyC/t85s
caXXPST8ic4Cq0l9SDz1ZETdTutPpDbIt2+gH9fXyLVhoE4FiH4+1HeHVkuDD4ZQw9jw0wv/01B2
REcO/5DS0DGeBqnf8JL11f02uDi+bKItPZZsqqR9R4mvNkunvvPUR/3ltjeuf9/Qff3Pyhanp3c8
wwHsLW4Uuu0nTTD/GZt9H30bq+449SeLGM+K2zvSiA6JlQ3jq1fYO+OLM4QvLpFIEQoX+GZmh0Ud
24IWUwCsADjZvj5+MaSRGidoJ2MfxRaMTkoZfvZ0PdrpaZSdzUaA50qAWXLjl82X5+ULhVPPY14z
MT+9xcWNoClpbYUjl05gHkP1C8q/ijc4+se6dxrxq4zqvVkc/8omytRQAqvzSMqlk1kJkq+1NnAz
HEZR23vWl678KJtHXXkR+ld/ehvKjXtvbf9hbUHylyoAIweLy72QpNrrUu6iqcieAst6aKRxf3tV
a18OpWzatHP56GrctBeToe0zE/8yTg2fZp/eB23v9OJT6iV20Hwr1Y1uyqpLvze5+HaUCcrIKPXY
x/aL2AyOVHlEehKE8ha006kIh2S9Uy14VMMXs34JRu9P+WqgqEAW5veiFx+V5ZdhE6oCKFT1YDTn
ONYCeB1qOzbSe8oVu2mL32F+NJbuKoPgJOGHM0tbhjeqSHlR91iympzaznOC9ERddSOGWnu5GH6F
HwyANZXARdQ2TFlmDh3Y2kH7D01NDzUX1Gt8bes7mL1uuZhfCyGNZgx2mWGKnR9MtJEIbPxkZ8pf
LCeRckdCUBm29KP8vcs/NpD13vbTlQoCWQipK08zfRcGmS6/PnFUi0qY1Nz1PwnCmV5cakf/iBBk
ZNlOOY7SYJf/eeGhLI/l6Azqrm43bsPZKZbLVucSLsP8c5l18cYo7aD0yC0WbkL83SSPYavaiOo6
aXiUlYfC31LQXbMHNShJPLUKjnVxnGlfa53gK4VrDs1rXr2qefiQJV+yIgDPaZ2Gunm+vcVrTkrU
T6T1q9C/xIZIhVbkVh6Uroxi0odeHtu7pDfOSTVKp9uWrsCy8weIbsucYtAyYaDq8jClaoozExJZ
gOZfcyFyPPNL5D1EnoGiu3AoSu0cZQ0v2sZ9uupE7+0uno1aNad5oKYE0TUc1HTXpaYjWJDbv7Kr
EhTNJeo9/hc/OUgvkP/r+WPlN0675UrzDbdwJbq90NsxTW7NzEWXy+/0CKXTnp8RW/2O4e4IXW0J
bhll1trIN2KjtfsWNibEK0B//hqSv7QWj1061gPWVIpBxM1U6sOvk0aX1JjuxAhuxOlBMJn8jcf9
qCWnpjQ2fsLKemd+VKBAvNY0ahffbqwmWWr2ae22/cvsvmiFjHeB9BhB7Xnbs1Y+GppUfDPAm2ZW
KPlyraEaiBNKR7Xbmx8aYdgpyUMtNk42navh1AR3t61d+/HMowXyH4wbPVLqUpfm0LIK4jotAjfx
v8lJt4tPpulY0GMnsmGHCDYXxQdP2vDiqyd7NirJxCAALUiXF7sZCnFmaU0fuGIsxvupkzNXGAF7
G10VP2SpnDtM2cVOq9SPdTyFG3Wwq7Ok8jYXTKBfmzkSl8CSIPH0KR/mocQkjdyeqUInVlNvb5VG
dfZ7fxbGbNONeO8qECIGQuCPEQgCPqBViw8mGgrVTDLwRrksOqUnfR3qbmtUYGVhgLBnBD/wb3rN
8/9/l0MosWlOZsEcJOf3MVRKWx+f6BwLpfokbelFrzkO0Ck43yQCL5KWxQXYteJoapnELkafq1Yn
/ftglMfk3o93yX3aTKeheNvw1flPXlw68x6+M7m4+3y5E5iSnfewGF6Y1qXx0jjhoO30sWEck3Q6
bA6tNzyLA/oWhjOpb2kcH2//ivmgrn4ED/k8NYCo1XKasaujqRhlNrkORjtJJyc0nic4O25bub7y
5rW+M7PwlzFusozCNWdZH+W8grY4ty1knqXwOdw9SO0uy1+qyYYI6LbhqxBsYXdxH+Ry2guw6TOJ
LL8FJsJcg+r0oZ1WW3za/8sKGeIGCgWHuLZYoTWJfpNNTBXGJoogYQEvOjFQ6FhT/lGKpNABWP5V
KsYfeROmjpJbwGOC7B94pfSnP18zxRkDYlooJq9G++IqGLKxZM1gMM5auDfNbm/1ky1s2Fm7AyAo
hBlLMebHc7G3rYXyU52bgavFRX1sc/mz0avlxkVz9X5wgO+NLC6BKM2lSBk1FlPFb3rv5D8KNUZW
AjaMsNjpRRs5f7F7lAjJ8WYmQ2XxYLV1rISDzKos8Skev1pG4Ri608gfb5u57iKwsF9MPAx18RIv
gUOm5uugv/rQzbtdYBwpaztRdO5EJDw+TqU9yo7wJDMdcNvs2naSwM6YR6YcGFC9vFN9NcwyDT5r
NxZPwXCglGx8rzxHzO0+/1MCWnqd9FV/21r4R98GXhym2JLywumhud2EQq154HsLC+fwvUEehxEL
FmNWAnNVSbsB41i7Hufe8MwxCdZgOXmSoPBgjvMpMavmDPo3TSucrP7Tgu2vjfptZPEQiHKlCaLA
MgL/VW3Jl8TSZh5mf/vo1zfrt5XF0SeelWSjOobuFGt22D5vVlC3DCzO21P1nAmNCRIB2Ycw9blG
Jv7/toTFeStV07AGltAafCEWE4rhRpN+/o3L51AmmOPy5DUksLr8PgRJCmLZ5ChKyXBKedxnkbm3
6m9lsXEaqx/inDmjugvcYzln1GmwFZTpPPttqneIwnyylMdaeeFWJ7uRHrp4PN3eu1VPfmdwsbJe
HI1IJ2V1JePVB0RRVg+9vjUYeMVbMH/zxIQiGiRgTKHqvdw/OPzTQa710E3GQ/88/Uh3enlveeep
eNYS1R2VT/TX40fhhx8UVJ13t9c4n//y9N5bX7h4HSRw+9Chc8X6X6UzGWYXobJ4MPu3dPyb242i
C4E3cCD4aRa2rCAPtMxTZ2/XLTuP+3THfJy+saK1b4onfOZr0fEEfVHi1IDaSFqhhC5SUCfLis4j
IsC3N23N5RlxYUIQmNpcrLo8sqypWw1hidANRdFWEZj+oo+foFm/bWUlRwJuogBaVKF4AnF/aaU3
lVBufA8raFRmNjHKATFoh/YROi/2NHaOEmwSFM67s/SH90YXS0M2TCtUHaPp+I3yZe+JNmjVz7r0
pvvjgUbdnbdFEbOaSMwVBB2ED9R3SwhXrKEEkNdB5BrDQJh7RJLNGENYXQOap890DuwIGs9+q4Jx
pVc0f3mMeDLzThWDbHRxN+Z1XaKCju8r3IuhSmegTWXHQP2KGkbpfxg/C9Jj6ZVnedZIdOTv6V1X
Hqq3SP+HbumGT62d9szKA2kYE4FXQBS5rutQLNl4uX8tZ+kQxaRN6FTQAELXDaAU6tkNk2sX6jx8
yrcC/vEKzVP4URyC5olcZB7OOtp0RvsAV1kZWAf/Kf1+25tXozdGl+aZ1HmZy+s7lNpWyNskcjsF
Is9UdzS9+el7nT2qiJTH5dP8nCtW/OB7X8N6a9pnNdmg7inNVSQwmEt0aVAXsTD4deRWzXAS+2dG
O3+E6GnkiOD1r03laLvXLcrt1Q1mX6GAoehK0+XyC2YiMyu6qI9cTftkTd4J4erMclX1X+Guqzb1
2NeeqxnBDc8CUSpVqktrsMlb0CF2kZuniTMEhxKCJ6cMTqG51++6T4NyBB6Zf6qNB5mKKAwCtw94
1YHfmZ83413tITYsb9IQXXTlB3VEDoZRyezBMP4hFCh0zS63/Gntpnq/3MXrHA1mL8X0CtysVt6i
yDhmRXrXmE9erjueducNH3zFlpOtKGRjl035cply1xVTV7NMPw5tUfjWdY9VuRHdrvoNrwtlqpnU
ailiKar5LGs6Rm6cH1P1eQLHadUvSv+gjY8AoTfSt7UHc552/x9ri4Ob+lLPEpMVeWra7mPNqLgH
262q5pqVGfs8s4/N/rk4rroIaD2gvukiBufMU/V/TJg1X+d0NaAjQPV5prm9PBkNkRNVDS2uM/Wt
TZ6U4me6FS2tPhnvbSyfDKWCDLb2OH0TEaK2cNAkP+Recmz88VR401lo61PYN8/oyD2aVvCh6xG1
SoadMI1HRSr3vmS+Tu2jsBXnr7klwxsKxQUIGq8Y0Oq4Fkch9WPm/atdJR1TI3eirSHUK7HGX1v8
28qvl/zdN652Xq1BrxO7UnUXRj+lITgZ5sniex/G7mmAdinQLUfuCifKwAop/SmQnNQbERst7GRK
/+kFw87a5qh4+WEqGvI29RSXwt6Pqn1jKI+WWD14ZfLRij27q8v97StqJW5j9oTpPuJCkoglv0kh
9bSG0gaauGICLAyHihI4MsOlW2x+ayENk8P0+HjPaZUuQ920GdRhgLzJFZvylJvJY10hEbe3oHuI
X1tlV3cIpiTG7vb6VpwA/2cSn1kjJtauvrExqWQ9rUPXp6JddcFB0UF05NNGFWvDzDLCHn01rtu0
IWNpzkEX7WZ8UQO5+p8vhr4EeR7kNwjlzBfKO1/jIFspAubs1vjPvhXfNrPvFXeg7fHbwrzOdxZK
wcobtSY3TqbsHq7ic2oOh6oaP02teLi9mJUbHdFCOFmp6RLqLhmxvWpialYm0ZeTfdyFO3OUlH0y
TLs22g96nRw71Ldum1zJ7DBJajnPFBJuLfKgsIdxT7LYv37YZyClqrjfRy3YLCs7UfzZeES2rC2e
Rbon6OwJcug2xjQcPd+wdkJqgdBPh7dWQ0IWdd6t1Hkl4pjnkMHrEcDOZMaX51cXaiH7OZlzWckv
WR8cJN9zhEY4DZO0LwshnMuDwrBF3LHqNkyE8tLMM31L7qdETitPqzWqQlH/Y9CmoyUHuz5Ociem
l3/7ENc+NSaEmRrHeaiuLHJAkcqjasZkmlokHqP83EzxPi03WptrsTEDHb+tLD61vuyAyk5sZKC2
RyYlD/m/QXfUTVdSviXpMTNQDdID269Hp/5TLQ+eFEgWZsYVdFF5WhZuimiIoGslbThlepv85z/H
Hy3+/iIGNxSvbrqev++HPzXx2+YlMu/NImHmqwbQCcyc13dJ5dOZtWGNaGm7dVH+mwaMrw6ytUWo
v+Zy740sQrRGS5NcK4DPhdIdJdU4UPmensz2521vW/uI6YbC5APBHWPwCzMjWplZ0rKWIXL1ajyK
vmDLAKqY9hOirYjlF77taufeWVtEhEFstJ4ZU16Lgh6+GMnLm90Y+BIzjA0yp63c7VMxbv7JGbOa
jKqbkQ39h7bNtF0vpfWuz/pXM0ZZ/PYmrB7o75+1hMiZU5UbQAWp+oW+4PQMQx7iSqw2rKzdXSBj
4Gjm5mKzF27ZtdnQNG3JiRbqxzyJD8Lg2aHc23oLR7NqF7J6brYYJVfOF+EHppeIE6HGW06zS00g
zSUIbi6UH5ouvq/r4qltGYdoZkhD4J9ub+XK7XVhb/EoGGY6lGWJPU7ZDuh2G/7DWP7FfXxhZXFH
Bgw05oGElcJ6UAc0iH/CpNTqGznZ6lq4okAzzTu35B9TYXmNxZLiJZJ3p0SL7mRbNDec4no2SILc
GjEgmK1FeOKsxYa1sIjrscpFXEdtdMj88K4WAv+pbvL9GIWSHcZZfsiN/GfcxbEb6SWVYsX/PFbK
dFcP7RbG8BdeYPGJ8nvghoRKjCGAZQFD97VQTROeH99K7jO9PIv+v0XsfQ7D+GAFuq0XyjFWsjtm
7hjvsUmKbDM5oLB+NOJ4Jv//Kkb699tOterE1HDRVNfmWczFtYFsZtGIo8VjVeTnLpFP4tTZZaDd
SVC5V1F+vG1Ov77feZVm7ixgKnPv4TLIkCKt8VDjIHJDhp65mX6XKF+UbqPWu3LpYIU4DVQZqIKl
fHdZq2rUTpRAke1uUb7RDIcBy60a40oUemFlcb8DTDEzVYZQpbLOhtk7aq0cvempFiNbg4ezCTcC
i/Wj+r2qxVEpRh0RY4eUaLTmPtKL1zj5ViRPog4FdFBtRKA3F8eo7iKQSKVKJTGnmhkpMpP3sR2C
Kxe/tPljLAfOZor3izXg6tsA/MLTj/QUlahLx+hUc8irEntW44f7KDVKJFSC3BnLWLDHLov+aeEO
QRMqTvZlBLDdN8svg1L3yGqHKuxetQfnLluvNuXPcaDi6QcQU0xhlzo4neVMQ/+vltSIWEnZpyAY
452RRt495SLTrgMFQqR49Ki0TeH4yWoLz+kkP3icel/aIQIdO0WZQGVZdgzPWEPuqIM+uFIA5lWF
BH4v+b1gZ2qlgzVVlI2LbPWjAdVB0ROYDLwBl3vDx2S2lAkiBjifJd9VxlMidqg3/c23+c7Mwp/1
rqn0fMSMH3n7SnmtesPx5ach+nT7Dli9+3/bWYoOyL4yKp6MHQMdkSFE8/khpyZ328jqx0JNQuNi
A2C4vGvVum8bBnopw1UvViIisNEyqWDaxpu+BadcNWUwMz/n1bAdLY4nAQYohMijuHCuKCANstqw
UwMZuOJc6n9zs5EqkYcyMw4q7dIV5KlLPbWn7N+2RK11rBrIPHuvt/du9YDeGVk4AjL1aWWIBPnZ
8KHR3rT8XITBxv2yumnoM80SlyYDpYtN88m0CQyIjBlQC6bKnhLJZiTZzkW339J5W6sfIToFrBgR
FAICbfHq+AWcMRO3CxP2kQq/0fTB6Evx6KPBsvPHNnRohD+o5qjuxnYo7MGUir/w+bmWCKyHYir1
pMtz082gyOKKfknpN7ss1m0j+14qG+e21vxm1ondRJKKxt+y+a2UoGoDCPPcor9PRGb+yHbdpnka
2sRO5RImXmafctVR2PA4fY5a89BrjT1oTwZadH/uRFy49J4Bps7fxuWK2zzSvSHgt0hQQe4Ii0sn
T5LHrt5ixljzVobowRNZzJ2TNl4agrrQk5kCD91ukt8mL7P2Sii0u5DvYn97SStZBo/TTAhhwdd2
DbPNmyEoDKjGvDx+7YrWLcbHTLwLJtmp6y958CRMW6Jsa88wO/hL1HgmBF3soja08VDVA4lN7B/S
U2VlNqOBoy873ujb3haIcO2leW9u4aZB2uRyJUmkGKFxJ1npPwjEUJ2WSrsSw7u/2M3fS1sKAHRy
Dq6uY2lm/gnQmx30sE9YiLVBgfGsBNNO3GogrjVNAdcSY1AAAqi89MmsKcNoCkWyjuGgSTGS7rTu
Xkxp2JtWaifRLkCv+rEMt2YD1+JRBqehEaShMGPtLl00k2S9Q5WEILsM/Z8UDBpnlkr6izvmvZVF
EgzDz9R3PauDs+RUKLsiiA5Ts0UZt+Yi760skqo0geShRQzdNeTxm1zbijydGdFwQnWrP7L2YdP5
Z0SBR5WsafHW1ThHoIrEux4x8alO0++AlkQHGty/KFIwiUB8BcCF13pJIjGUZtp5c+SjT2azT6c4
2CV1uTW8v+oFv60sS8jy6BuCopKVCMobZGWOoQkbd+5qhknLAvgvjRLzikG8ybxYUhoqW1q5t8yj
3xzyV1H4UPrQQtxbzVs73I3/gYzTxi+RnznJ5KT5nVw/3f6y1952iNm5JGk24O2zC73rBCiT0DZG
WYCCiu/C3j8E+V0Zfuj08aAEW/ikNXcE4cENyegQEODFjSUYVdUUFa2AzkuPXe18TRPfCTt9Y2dX
lwTDNBPnTJhKS86nqmz0BKVpgDzU+ifRNbQvcUUFRvtaeafbu7fm9shJwnwB8+McvV7uXoriVxDP
iKtsqF70UnsJ8uakCW9/YYU6BBAOYFEMr11aGQP+agMq3E0b+CNIrPqPxrilYr9agWG6ka7TL/Ji
a/F8tX0s1kNCH2Oo9iUlDQUqVc36J9ZNJ80sOxlPVnrUgyPQVztTzoJoHG4vc809YEGBgRRojgnx
8OUyY7GK5G5kM40qagF9WQfkZsYdA/CV7Qt+sDHifm1uZrUiFJkxefTlF7s6tYKXFhaRczOUTtcw
w1X2SNA+iFqx8XquWuIeptFgIjllzF707hubWsvwywq8RtdTSUlasMdiWO0HgDDen6qNUB0SkTRh
FAZUGeOAyyvfFIqs1ojV456edCQp0SnLU0j59NCyTSM2j396aJf2FhHdNHN6111LE0MARGb9VLKf
+P8m1Pb6Q5vNQOTG/AC5wZJSralKP+9UcCGs71867E9ZnXwQ/GQL8r7SEIKsjiox7xhXiLqcI/Iy
MzUzn/VISWbLfuAYqWjrBMKlHxEzQo1kRaekBsRR/9sWd01h7G9v6Ergwy+YWZlgf9aVKzYdMatV
hNbwliTcN1WBHCrhVrTzy5RPMrA9NXA65GrUcq9tNu/XthlZBjK9eZOvRJo1g9UWQ0MlqRX2WnUy
vxaA46jqAF/dBeOPYdyVWucwZK2wE23MXIV3jlL588YezEHWZYWJKjCJJrjIee5wqQcrWmneexmn
4GcNkDjVqSGpHuL93ATUvXPboVTdusG0keiunj6VTggbIPIFlbnIdBFvBy0p8PWogmaL1Q/IX/ZB
MBxlazi0Qf4QNdlTEh5kqcN48k3Lxi0VjuvHi5WTIs1YQfrXS0RoVXReGQUiyefYf4At9iBb9Xde
tM+wJT/Unfp1Y6fnW+5qpylP0AOFqFWRF5duO8GgZKHz6FZivgNfcQ6F3rfHwnzRXs3IqcXP1XCn
MR5ox+L327ZXl/r/SDuzHbmNJko/EQHuyy1ZS3erWurWauuGkH9L3PedTz9fChi7ikoUxxrDdwI6
KpmRkZERJ84RHVAQe5zr7VigQ0gPQ0fjqMUHFwVrGEcQBveVZAiavTbir/mcaCv8a0uE6KsQXNir
ES2OyeD54P6v90w/0ZT395cjvtQvXxKko6BJ5GNuS0tL2Y48Y9m5lQvS6JWjO5+rkekJ7XuiPLvK
4FfVf04/WBWfD6ks5k5w2NtVGfa6qPFqc7FYnA/7K/B1TR8O99cl3aYrI+Lfrz5d2lb1atYOqXDh
VcfUs6Pj6Kn+2mWpXzt97LfNLjGS7MakJ67+hKzqIMBvbbYpondKYaWXWf9cqrHvZp+d+WtF//O/
r41BXOo8Bqx7ZIy3dhLGQ2q9xftnVnKgQTxeltAa0Zwbk0Cfsr+Blmo7NiUVLspb1IaZrxA3zS/p
QBiPS+GBOpyQWvkyLy92DEYliQKj9II5f3Kb18LZGU2SfVCTBid6RbgJ3nm7UNjfxtFw9fQCtYOi
BGFKcUl5Mas9IS2Zs1zb2TjLmtnQPUOUeBnn9i+1+tBl8dn7wnDXaVFCbyfRF16wPXEModJKFoUe
293sHrrC+lxORXZp1q9TFEKSO/u18mFQnvQ+Dpb5+31nkV2O1+Y237DmTqQxXgIBnCy/ml5dxkR2
p9RkUeTayOYDdh56MnkrWpyjBxj/JZzygza/WvPBc48Z+p7qLgZGdtlem9wctlLp57ktMRlV57J9
SKPPTIX6I+Udpf3Sd2fN+iNdzdf7H1PqkFd7t7l3aibM5qLPMx5pDB1o7x1ueE17tw57zYVfWSOE
ZLJHF1cwIZLpbwo6Q6dnYb9WGSMr59ZmuKLP/WjyGp/L/d2iJOfEso8zGr1t9ohs40kr1mP1wWIe
YlWrN2o47CQZMjdiMgu9dgGK+0VrYdby3lKsNrss6rNjfiJh3kX+yD7uz9c8VWxk17ZLNtGJTubc
yi68n3xt/CFGtaPO9nVt7+vK3JUqNjVsB/VS5nVu4wqk5p7SrHZ2qXLfjB+jUXvTlxES1bnflk/G
mn3cpfAXf3J76sUgsfhPSDtsXhyjYyxqZ5jZpTVmPyVD321wSvA5Yn5T3OU8DImXm8DStl44JQ31
eDd6Z6NzmirPAtk7HRCPWN9odR+oBlXBT0Aej910Guyd7rF0iVzsP2kaBFDz9qs2sTLXRcQNkQ1u
eYpr5VPphXvgd5kf8r74x8jmBJpxskQMAZHrh+XJaDO/deZgfwxzx8zP2/AqfYi6xutdg1Q+7/TH
aH6ljvKw74dSKzTxxUQ9YLRt8lXX3uRqhcFiVkBcpeZCKFRq3xRv2Bv2kF06PKwBODPlK/CXt3tT
ewM9B5fUpFbyYIIIOfZoQ5lWzJPM085DF6l+VMc7tFvSEw1VACOEuCNEjbdWo8SiOqyK+7t9XBQH
7ZTXdWC7mt9anmDRYBROZTBiUz8w2K62FMsD8vOQGs4DEzVWytMgMU5FtUB1sZcPSbfuyuLmPKtA
nVGDIIltsuXRaM7DAq+NtZP/SHfN4QXAgICg7t5cAkKFKOxH/COz/wBX152s8FGbPjc1l0/7cv9q
k55eUdQ1qKa5hMXbverjvC2ouNKSdab+JSp05V1VNMPxvhWpR4D+QkgEV/yFv3+04FttYpfyld4E
FPYDgPdQS71UexLmhizGM6KLyB2kH2KI5XY9Kg6/6iTkF7eb3D97JbMOSwhrLR3Z+CkUKON0jXiv
RuslbVI9YBgl9k1zsN/Uo3KkxGYf1LwwH5pZ+xQrmsN0lJ6fUPvIH7XFYDQgrNcD2ivozPSzdWKe
RPXdhFJLtebvx6KdfCcb4oMZ6/W7MeV3RPOgwe9SJw9zPiVBZQNMUCt7OdJTzs5jVcRvIv6yb6S0
3D2GZXducHHYtjeQYH/i8cWsGSnF7QdhMLpxK2sVOqPZh6U3P/CGtl/zDKXYpo7iP2Ol3ZP2lZsU
ggK8G4Bobvw3KbRMNVKUcupD5XVPs/Nn1H5XjOhxsj7d9yuZ98IX4IHopeLGIMft4jILKHtXsTiz
cRNaidnHNmx2PqD0CUTX4ecIAgMp23IeVY5WG5QF4R9Xf5j7L5nXvqh0t7353HgPRTn5at74Q/Lx
/tokNW5i85XdzZ2X8FeV0SN3iCul9ic1+7QiSvOutmAgL+aofI3KKIVFcVoOk2spj6Gu/VFGmnGY
l6J+pOP03yln+EEwrwBwp9oGt+Dt11a6TutR38KnU2Co7WNegAYvjgOrv790Wbgg3UaCWkWEmifT
raEkNpfM65zsAjeQShlR63vf+RZ/v29FmjkJlAiTP0JHbEsNl1tOlo7TmF1G53/tkUJIbg5/KmX/
gO4DLD6Udxb32Roh/IQpwcn9sdxjD5JFeh7q1POJsaCtNodzNEbmXvSQaIUiZ8rwVQsvSt18XhCx
7GySxWrny8ruL25lHtYMxpMIb8I9pYXE1ApEnbQErgxPTf4Gvfq2yPae1hI7Gjcy6gu0tdCc3djp
zNEpbW/ML0X9A5gPEwP1tHNLSpyEFhMoeAyA991yQ0ZJlrmKLeSCcue0jM8C6Nqp3/dBPuLK2ERQ
0QBEAw4hM9q4G2+kOjIacUdHK00/OdOTMS3BSlffgwlWjQ+lfciToK2OU44E7f9+I/G9MS4+9FVG
Ci/Imtac+0s+hefWOk6qfnbX0/2TIAnYN0Y2uzUP0GvaNUas+iNhu1Deq/MXSL29nXe0rF1A8xE/
57FhoUy4+ZRxqA5OrjA9XwNQNnyY3sMMfGv/ucuPUePXue/YxbvC2QGFy1zl2uwmKdBtpcuthAa5
kzqnfgYNls36RbOHb/YY7xHISc40a4RMU7zhxZD37Y7ZbFhkWKwx0+3HtDuTa2tldMofPOvUOef/
vnPcs6T2HGrYATZ9QTMJQ6sWCM4O9fcUiRteuMeuek3UmZHknRMnXdmVsc3uFTl0AOEIbsKIl7eW
0z1Hw5+2Mx6StkE5KztN5h6zj3TjoK0Eti/6C9uimRuR+dclqMS0oxm51E1/HmwAfWVran4KOOvh
/ueU2+NZhiouOPItCtJLldz0RvB8kfb49TFNCZHznjiL7F6nykO3U5RTyYk3p01N5kjvnIpHmfZZ
rWu0HxBZSD7ozR+x+TgNj5Ee+3kekkh+b8yHov1yf42y0HxtfpMzLWWyrHlYw3aAqIQPag/pi/UD
Pd/39+1IMnGWKfRveHySuG4OXY0EeQQWAGyk8aepWm+MtH9oC1isvzXaS54Wx7H/z9IOGiSVVyY3
Ry8C30CfBjAkgKXuwJjfd7On71nYzc7aZAHz2tAmKkdGoaxawRYuaXtGweJQI7bWu+ihGXbjK/Aa
3P+W4odvr6BrexuXWRMlBJUp/JJZp8R8P7h/3zcgd4p/N2vjFOo0eFooDNQfrSEO6uqDae0E4T1/
ENHl6iZrUjBSY4PflQMESXnyag7dQVVfGP40shwKmR9GvFfxky6LRwgvThvSAWvjEGGjZuGqibJR
5/y1hGMWhFr4PM97Q9DS/THIQsR0pACH367NanLLLXvRip0/2cODYn34je1hfAHNR/iSYCe9/ftJ
PFQk+7TrJsbQCovGD412daxO983Iys9ABv+1s8nwQ3XJFHui8qBomApPRcZ4MFj9HzwwzpOj03Vq
zCBv3T+BHfZ+2b1YGfgQfb4UYnQTWPf9HySLxxSdRdlATJ5uu64KZJKKtfJ7Uu9TV//Vk+KZ04uZ
7eQlUje5MrM5XkVkTz2DVRRcyiOY2ADNtCDP97rle1Y2Z8yZzaWMKxZjQL53SBT7dUjK0d8dD5Ue
NEj98BXeNBSfb50FDw3XlbMEwUzovUkXzw2MAvLVJkOhohqm9tx6nftY6c1B0dq9VcqSBO42qprA
HqFi3iQJaUwHwyjoUub5cmyd/jGx+mDqxlNRf9S7c/XfB/5Ehexfe5trxpuZ13EU7DnwFZlKFlSU
yez6y31HFN9sG4CvrWwCSVV3WgmFHpeZPfMNvee1897Zff80evVDmv33ohydeWYYoK0V4N5NOAG7
5y0p/19ac1WDqojmwJi19XB/TbLCBnUh5iFgOfYQntqYqauKppZKVGmsCpXdB6U6tHrQutN5tcvD
kucH5uoPDIfthBnZqb62uzluNRwzCnAAULHFW28890V38hhwpbB2f4GyA3dtZxM1FW8q+1GsT+9y
P1W+qZF6dDPN/w0rEKoKPnuIsrdvmqmG5H22FLrIXn2eAC7bhbnfapU64JWVrZt7kDOoK8QxlvbZ
hpanR8JwytVjtXzvjE/3VyS1BY8qhGsMHgGQvg0gCtBKc6GYdqEtaMEUD8mLkSXqAfXa9EzaY5GJ
Z935vlHZZjElKoIWN5C2hbJHZajhCMiSa+Z3qkxBPjIL9zuB3iS1F3yAkPNvoVohy0VRm674bGpv
R0t9G/XW23nxdtJD6VqAxAl6I6pX21dZNBnzUPc1vX61EMgaGCrh+t/pu0mNwD3P4BF08CzpdpeM
0aRjqU6shdpV8zYtSrQ+kuD+rvzk2tkGPvjQuXyhToAgZ+ML6tKZnWMk+UVtkTzPx3UK2lX7U1sq
tfPX0A5JEApKyXYXH+dwcAMQ2nVQmSCI1D58ogtTB4azlOfUnBQggrbnRzyADqOxwjoyj0xNLcb6
8f6vlt1BzAGDE1O5BoGn3X6afkzTaGxJ+yL7zTB8Yhz8nd6NvjcKVqPvk9Ee79uTbQVDzkxRCrp6
IumtvUaNqmrQaIEW6AceRhRY3hiAFHyvTfckUeSmGA8W46wqsNlbU2s+DRrIdK5XNOu6wgliOJK8
PWylLELDF/+PFREhrnL11qA/kptY6fTy4GaQbS954A3fVnv48Bufjp2y+XgY3IKnOl2DOVyw4fXJ
NwuC9uh1t4AnXQwjA9TuYDGhV367GDsfmiXvuU2t9NMCJacDS6ftve5mIrK8Cw7Bf+xsDqTpdZmi
r1xrxWAcrToJTKUJGgUyltkN4kUNPAiY5njnA0pvceZYgFAwmSE0NG+XtySR1S0Tt9wCg3Ocv5ug
FYvqYB6nB7tM4HD7nx45AbQ/e/Sq4g//EhpI8YCfkp6jjXVruK70FJ0aInaepigl/EDQ5TeuVqEQ
838tiMNw5Yagns027shk5/ATM/0hyjvT8Pm+A8ouOxAutKsBdgIx2Kyio/6/JAqIwax2T2s1+bP5
LozOjgmaFUX4+8aknwwcDbUPZjAAsd4uKLYZAo8W7h83UlGkLsqXqsp3RgV+Mits94U/TUpHq5Wo
tDHizHY79W1Km8Z69dBhhEKyS55Os/tN0Y999dn8kJqBmn8J22O6+FZH7xF3mQ817C6ZXp7uL1n2
fRnSxEGhg0dVY3P6BqVflzkH9zaq5bEsXvWxOixe5rvF67SrJiqLjvC5GaADEbygI3j7fasQUhXo
WXHJR3TU/cZ7ZqxmZw9lx1wcNiGVBHvbNjlfNK8OZ8bZL0OPOFQK0L3Ij3Wr+tmotSwrPxgF7WBL
mXcMy5wH+JLQZ+M7UvW9XVxvZ73W0Fi9qFP5oWTPpjl7/I3NujKxCWHZAJubEvIQVt0AQtoPmvWc
Gu2pREB6dozg/8/Y5uQVLkNeigV6w8hP2VRf2sg32uQUmfMF1oYdY7KU4PrjbUKJMsxal4YCKsJs
rZWvBxtyh3wqjk74tsvLY67rx/vL++kIv5xDivLUkn/O1G+ykKLyWlAAHf2UjmecXy5FNQSdUpAf
qbGufCntsk393EVWzFcHDZBfqnX9oVoq/S+z6CGCT6BBrBnoiIf/MTjfvRRLlqRMUizJqV6ZsavC
dvoeeW2R+E4Xqh/j2UlCMeoQvgy55oYc7rFNnpUsn3deqNKDhtY7qGfQ3PY2DQGylGUDatGXCEF5
nlRR/zBpe6UEqRETsi6a+6Crt8zaYbRG6rIQOpQw8/UVgHrjq+a3+9skPVWAm0X1jlz6Z5P46o4p
lLy0rQxAqT6FyZvEWZdjNVv/nSAOeJyjYsZlGBRhoduzm7pelqDcyfPN+5Slb5249ft45yaTruTK
xib4qagMmmXCq6ObCoh1q1Lxm8TtDve/lyyeC5Y7REQAAvzCrzAvS7zYOSDKPCkWBNCHLsidcn1U
xrV6o0zqRbeYlL9vU+YI1zbFv1/tkTaoZdr1ICGacjqtav1cUFvq2vm3lsYIN9P+NBK2TWst6bp2
moAdxKZxCN300KTmQVfLF29QEdbZIX6ULYrKC9LyoFFhE9ksypnLKMp7XlZN9QIKnQKFdVTS6nj/
08m2C6YZ2vAgoriAN1bqxCitYlT4dBbTiQzLIGZYem9GtbjU1Z6gsXRJINZonQnw8i/X75rwXlgB
iIQI8GromE+OP9i/s6IrI5trULHtkCepzv1bzUE6Io2SnFaD6cTQPRjD6/3PJ18R7SswhmLmQrwt
rjyvWphFaGJcYlRbAaOfk9Yf5994yTPF9o8RsYdXRtLKyya4fiAFhk4jXcNzMloHS0123HtvLZv7
aCzWpYtagNaTlQY1wz5u0Z2TveENWRS6WsyvrLMWAskNi3GtLhiHDnb8nUaSdB2Co4bDo+oc1dvP
ZU2hVYWOcOkUuhPvrzTNYD7ZS/OkVmxmoxgwFoiZzZteK5seGS/WYak/yvY5YtCLfH0npdszstmS
OsnhVsxd4P4C+249CzGP3SkN4aPbPAScMZN6YJz0X3XokfJwuwKQURF/MYYfpXFG0K/Z02bfs7K5
fbTFTeJ4igln2nN5aFONzOZlHHfOo9wKw1bAcKiAbOeg25HHBFoI+aWzygc9fsp672TkZ6/6dv/c
iw//6zf7187GxyI3gSiszvKLUHPTvUCtUXaYoM1zkKAw/sqhi9i9v2UDnYLVgItHE3erukkS+gKS
VYRR80u5vqwCawhDmtI95n3wc4BV9Tvze71+bCDZaQzzeH/F0joCD23gTAB0AW0KX72KQnamap2X
UvWtzRC6bTU/m8ny1hm7YwGyaXk3WJEPFIOcstwJTJJNpWWKMhFXFLCZbQV9jbV4mecmv6ST9cA7
3xyaU549lOn5/hLldlwawVB/wFe9WWGzKnXaaG1+cU3l02x238bJeSyX6Kkiz9052ZJ7lzX9a2sT
0/Ums5bKwdbYEAeLpB993Uhf2jx7zWawQM0eoY8k7oIQEPPgoupMQ+x2+wrDaLrKZPvU+MvqDL6b
nu5/PcmRuDGwWVHu5p0x91zuK+TwwxEJqXNUPLovoC5OdtudzT0VdPmKKPIwfkTlbkvZW7e9peW6
uK8i+7uiWy8MYH68vyapCeanARIi3kO/8vajzZ0aNorKMS/n4mF0rVM872Cm9iyIf786VWgnemED
xeHFpXdNgbMP6x1Pk9whhMJ/17Dx6jixjQJET36x9deGdmHe/k3FfseIbPOpnQJso4oq4PW3y1Bb
dTQp5YPnVEcxQILe9+I9COlZIQFkTq/aon6w9Pjh/v7ITuy12Y3PzUufTyUAsEscPqvdd8WkngOl
W7RXypQFP9LWf9e3ue1nyj2prbO+VNCohqUO8W7PNONoJS+59S5ftHdL4n0tJ9Om4REWO28BSXXi
xvwmD4i0cTD1GvNt+G7NP47T5K/+sNSIJCOxG+5Yk39VCmS83wQVzMbrk7GL89rAmgk51tr5unlQ
8qfS2oNxyzyTgI50E2BjHlSbVeWx0zmRiOvMVxCQMueLQ/HFLfcChdSOmOoTs7WsZ+ucNU1sKEvy
S+9+ciP3MHiPU703BiA7yEKCHvFlpkoYTb49AdqitKHSsxhDUcpD0VCtUlJrT7ZGdm3AK0u+iXwJ
xfzNYV76Uq80GEEvnWYfwuk1VF8a7aktxoO+h62ULYjAQZHNURFj2RL0FspUOkWv5RevrtoD+Hb4
pats2am7yfYGgAbaw8CKOGEbX1NW3RqTEJR2muSzb4R/rnpyyD3G5O9HCtmHA8lv/KzkoHG4yZ0W
I7fjXmc1hfZUt+kDgHA7OmuqE3jZ3pta9uUYtgT8wD6Rp2392kiyZrXG4tI10Yn2rqhG3F+N1ALv
db6ZrjMXsFlNritkoDExXRDVKPXil3vdY1kMQBj5HwubdL2ox9kysoK+bvety4qncvih5p8iJ9+J
4LL9v7az2f90MLypFbeTWIno4bTwBew8CGVrAUEKSgxNbRxt87XcbFiGjEnpix4aZ6VFFryLT2v/
Naz2Bg6lliD6BMBOzdP8KbxzdZs3RdU6g0akMdTPVfPikZcnRuJ7hbPjzrLPBkgeiPxPLvNtRzn2
+hANzzm/OP1TlxiP7E22GzdlXnZtZOPHVdtnddpzNiPbIrV/6vo9djPpMgz40/gP8egte0RqDuE4
jFiYYHXqmf/srO+745J7Rjbh34g0xdYLvpWZoFQ5/BDnxZumw/0juWdlk4pM5hhlHYPql7qMqkM+
uk4wu00HO0Xq7cRMWSxj+skSuoeCB0b8lCsvy9XQU8o1LS5eu9poSrbT311Uu34cq8rrUpbfRnvQ
dxxO6tngF2BsE1Sn2zohNNOMvuVZQZxGNJlp3TaDgrEcD/b0/f6HlFmC7E7HK1B3+kWJI1FipalK
Zsc0CzGOEjbJVwhdoG/YmUIW3rt5woN9FAOIIHKFns/mK47LXNZWUYgH0Ty9yb5V0xtQIcFgCM3U
YLfMIjtNYN3p/0NMByHSJqLCxLCUhtsUuOHir7bpD3utalmWSOeRuENTibtuE+f0DsLWqGVFWRP6
Q9YcS/uP5E9ol1xUxPZnuKRJMT0z0b2CJJNDfPsFi5WcoC4q7IXdS1fErxUlnUiFIz61FX/O/4rK
H1Ny0uCm/+8ucm148ynbkVHGosNwF7dnJNn8JRlPYfGa7+FcZIcaegaBLIY6gW+6WaFar3MHDBLo
MitJgmV4GqMf9xcjtyF6PpQ4DOzc2jCsNHaB2RbMQUTrScgIBq3h/LAWLTretyTzeMGZg4dQSIFH
5NYSxJu1Vo5Ycud+AhOmjWSOFrgPr51VKHSi/nkI7eZhbXrt6zrqe5V56UoFowEuQ0K59Zc+UnKX
iirb5taBC0dJtQbmHgBKFj4YY/7HyMY3FHciZiJZckmi6RxF82EaXxNXf9mdL5RFYRvVKkZX4PfW
trChPINwr7FCZlxjxHXb586FRlhV/OPOxSKzQ8wQ5Uyo9Owtfsfq7a50R5M4pUeHuPwUNj/MfDz1
HRxB4042JiHy1nX4t0QrwwEgsQVAjkUyJmhliMHd4eKMNswTbRW4JRohfXxcwBABYZjPk/c967JT
POlP/WD94elz0GR7xCHShcNO4XLpMOhsbQ6GGo7ToKdxeRnUpyk2TgNKC075prc+hJP5eP9oSGyR
hlBXhSWZvtS2y5tY8+I2Kvy1Su3Z75pFhfUsKgo0ZUE1Ol1RwaJV5TvnUZNaBYMjgifD6dbmzWgV
Tp8YUZtcQLgF4efKOhW2P3t+o79jlu3oGcmLlj7nysgE+dd54smvfdGq4dgzC1Pu6ShLDo5BZRDl
INgeGKfbHBx78pTBGiHP1b3+VJ6sLvZt5Zw0eyPGcjuimEsEIrZubo3SsmK11CEzn8O0OQG963z0
PucjuMnpAaxos3N+JPcu3BXM+MBKzAtzeysqSjetHh/6sgwg/9csLA/DbOk7ViSx7cbK5usxnZg4
TLAhfbx8mBATjZNTaec7Xio1AiO16J8B6t1W2aba6WKznVDna8uzo78UNVP9e6yh0v25MiKc9iq7
rIuSPN8dqXIBSk4/hsZ3xBGM//4ko+Yj+F2BucFqvPF8+PDWWnNYyagbT5l6/L4ugdtmO4WsnznV
Jse7MbMJIcliodYYQvUeZXGQaU+Z/S4xlXNtLcHUmx/gxIEW9VUrPy3qo8dAvdfNh7DpDqb+FnZO
vz16MzPB31CeRx+1NR44yxcl6x6rKQWM8856BOxwHGrlGHbP7p68h2y3oYITsjTAq+GXuN2IotKj
sTehEFaGM5d6kGXkjL353x8ThpgNhrgBVNwvhZG50KhvCyulEYT5k7fCrvUS9l9M5+N/D7EEcnCg
VFVomAi/u/IrbXZg5x6onlrWCqLBjf5u+0Q/rGGhnC1oUg6ukNK5b1P6Ca9sbnx5jZUp7wYWRzAP
7OLbrD0lv8FdwwArlJ+CddwC9Xe7LqufJ13PmXqmzOj3xTOThJVzjk73VyKLYiAXCc28lClliNz/
6uuNC7SDicOIelKGft79FRvn+wZk3UXj2sImO1Tmscv1UExv29mZaurJnnt/VD/menOcC4OG0VNr
vZrjwXEqvxz/ex8E6+7PMQIAY9vKSWS2o5rmTMw6TcQcQV7WhxhClx1/kAg/iz/Om4/oCTTN24Rp
Oywb7oiWgUHlZKVfYUY7Mtf3UA9+5ptdguCU41NTLZcDNADvzemBMq6djSeQxcg6HZbd+pcsBbj+
QRvv8Yo57KIIJL0DD0ALMmrWgll3AhNJqHXeuT/kyxezLfgQzK725gxacVyo8VCyx2iA1mF2WJkl
z8I/Yhehxmfjufxr1qEzGU9QNp/mZ+29upwiTdAw5chZ3Xc46cqvfsvmbDbpoqD6yo7b9sFZ/zcp
DPBXD5Xt19led0rG5AKyFx4XiuZQjmyHh3KDErc1MYARqq9l6oKt6/1Me1aap3BxTmGUoGhycLyP
dXKc64dFDNxP4069QRaLrn/DZqdjulJmIbjjlqg4CH5byw52ZVjFId1eeLzuQHZTf/aAdNyGCS9p
l2ZeGZeAfYdsR9efuvJpKv5Sjcs4frPDvSaB+Hu/2CNnJsaKR92WoMZa69IrLT4sdcgmoUycI3eJ
wgSTDfe9RVZsgAoP4QBR3yAXNG5XFqV1qNDyZTw8G5Gde99oTiBquWFSB94Isotgxcvg/Y5ZERB+
WSDkBLz9eRWQR96aLYwsdZA2EqS63qlZ8wCh0rD9e2p97ZKl3rO3ftLK9SndyY9kJBBwlEH+YIsU
gKrbrV1NjWsjn+DI8/T/pcg+J0Z1tCykC6s3ZRwd2tikw7r4fQQr0br6dtI9kFjvPAelu3v1Izbe
NIdlknYWoyOq84U2cjAxoAKw+DHd44mX3W5UxIC4CWoUuDc3q51tCBOEcnGYWN+rup2CWEmdHReS
lMeonlBp1nhpCQ64WyNOWrmpG6UEAUd9XExR0vbn12jWmPgZ/bDb+Xiy8w7BvyOAgTjQNn1z3CQV
7TOO4mQkQdmEz16e/wjbcC+oywIpzPKQX1IT5tRv7rTFjiIvU5lf6o32wdLGQ1G8WSFCaQItfpMv
l6gp/cR+q3uf4Stpp1Ou2g/diPjZx0jba+fJNhL9FarS/CIi7cZt52pSW0hvGHY16uzRdfr0mESd
tpPXy6IcboJ8G8z2YKE2fllWq7HUswk7+Rie41w5lgmIoLg7oJPu9+VT14yvqVP/RgAHHYeUGmOg
ZGEb/2G0DkgW5bpLPLoBkypOncH0d74fcGQf8NqI+PerPE/TKlObQAJd1va1Xj+b8R6l2E+Omm1E
u7aw2aJw5e1nVXy82HtX2cMhZMjAKqonlYGY0ln9IhLvgALi6bh4l2bPCpkIXGBIX57rop/Aa5o+
zxL4rJInq3LeptMxyteTaZw7iHe09qHXT06yh/WXOfn1r95seba0CuB1seVwDVfHaHb9MP+a5EGf
/UZvjecJlEkwS4D62cISGHCxssoj9DLFcBC5gUJ1ItdOv7HR4IqoVXK3AMu63eiV2Y8xC3+SoLpg
cpJAyXaq5LIABKfmPxY2G6102jrPPZ+s0kBXTHbgxpcK+Zn765BbgVqYp6NI4DfrGCIzL4aOU+HM
zmFk6lw8h+dl51jIYje01/9Y2aylSMIm9iyORbE+66F18KbvlKdHRBZ0/VCq0X/nFUFoD+w9zXXo
95yNt1XTMpuFx5xTUr6lNFDM2fMAAQLN+Oh3Ph+tWiphsGHSY7h1g6QNs7ILYYYRHAQLd543fdpn
FBa/95czf2Vlsx6WulaOIN2Ih/qYD8urO4p6/9Pa7cGiZaFZVCsoHQvaXVOc46v45dhZ2zshG5XD
Tl7Sd2qswMr/ANVWm9lRG48UW+47oDQyXFkUrnNlMSmdSIkTDlJXjYdQ10+Lh+yYO0YPVR9/acO9
qq3UFRGHQ3hVaHv+smNVVjSZ4JzJytbz57i1Hma7eyzLrPabPEoOE/50zud0LwWWnrQrw5tNjKFA
mJOSe94W0wzDs25+By76O/4IKTN8iUKuZ4u1TWjEh2sIkUnoGWdAHxmv485+/Y0tYxKZpgnR7xdl
miiMOxCvxAx6G/5gpI/zF29cuVWqs5ftUdTLehrwJFP5hd/WFGD9Wwcxy3DseoU46NbI12vrA5wL
Hvn7SHso99HDi5/Vp8KHpzQ/O/bR2SMDkxw+0Cegm1gp77KfFApXDhpHhqJZOeoAqZLzuI7qP5q4
gUILleMwqnaSFKkxIFuAVamyIf5zu1hnaOc8UxhXm9SlPMxtPgZVXxgHl0Fs1K1RBru/lVJ7MDaC
rRX7uU34ksy1JmvqmbaZDWDno/ZULF2gruVRT+L/3bclOQCAqZDc+ynk7v5sp1x9yKJx9Vrl8NEJ
A1gX5TPlAiY9DmYdpjtvhT1Tm6DSLVUaK4z9XbSQd2Uy+Nqc+q2WHe+vSLjeJi4jmiKyDabLBSfk
7W4p+TIWgwMou53GhWKbe2ri6c/7NiQRmcjPQJTp8RxBB+DWRjxFpVNbwKTNBmkW5rLeqFF2XKuj
0WnHKin+ZDq0V37cNyr7fnQsIbGHWJ6Zks2ZW1CKRrzcJV0Dqpq1X3NqiYryeN+IJBIL6RnxLqek
B+zqdmWF3Tppzzvj0kddkHn6SY3eW08xnMDKp3WvQCm5ZsBViDPFgCbsuJvPWCyDragrxqrycwFV
Z/LVSEN/SosA4MH9dUk/HjhSwGqCoeSXQe66blUGvlhXWhl+FCrqma5+EdTtshzum5Ku6srU5k2j
rDlPgRo/T2jDqf3XaXq/uO/awfGbeu/+kjk7EEwhSAadArXs2+0axnrIi4lledH70QaRArXk/dXI
ikREeEGy4aLizQz8rYk0m2JnMgi1jAz4kdeQGi50sJcgyxU/6dZzUvxtUfvz1D2UvSwOIjYNhQiu
8asOEr2sGDUpxl67Jf+YDzP6WNVTknrH5DfaQnRp/7UkfslVFByRuhhSm2HXqG/rQEtslBHDWQ9c
K1d3vEPmiNemNuHJWN10ripm3Jr4R138QP3ENZ/ub5n8u3E7c7CoW27JKFq78PLKYTWqmQYVZIJO
9VRW0SkZdoKFzPsYrhZUSDDFImZw+9laIxvSrIS9eIQVC74LJS3O95fyExe/jeaQ+/Bq9Cj5kD7d
mvDqSYGrWwyk5H5ndEf9WFUBGJfowVk/TMmPtXxM6acgyTMhwFJ/6eGZWYMm/4qClp8+pdEjhPgx
sPGdHybbRshzQHEDFqRLvdnGZVH6tnP5XY4Lg4fyff5/YNuWfV7qspSCmZ0icG28cmqM2Rkdj0BS
LlTwNYA9eyVRWbi/NrFZRhjpaLYhk3npi/Qh0p+XdApspKTK4l2YRk+hEaq+BmZjbj72res3H7Lq
YC3OudKygxG/t5I3bb3X/JP+JsINu05HiQTvdssXox4zlPKAyDrVs25/iJe/tbR5o5fG29YwH+Hv
2wNxiVX+4mQ0AUWuJTCzmw+dq6s+MsTPOE/1omnNqXb+HkQVrHhjF5/uO7SsbWIKqBjOTDGaa/x2
dbNSaHaUMX4a6virmT6QLgRIDjwkqnvOlu7Q1xR+hud5MQM3SV7Lbn5xe/cLmKDT/Z8iCxMsF0Q1
0xXQqmxOrxlmtT4rhNfBeLXiydfnL2MN58/7+2ZkBOQm9T2qPzxdCX3iKF0FV6010VVxKEQPjfnB
s9q/vah/Y+aoOazJx/9D2pktx40sW/aLYIZ5eAVyIpmkSElUSXyBqSQR8zzj63uFbp97MiF0wqra
6q1oJs8IeHh4uG/f29Z3SbLPAzfya2un1ObptvW1c0p2S5IhxteJIdfGm07K1AqKjnOiHf3Z8qo2
PIxFtnFJrjnQb8Zs8k6DV7p6bSXQJs2AbBfoRdK7ZlxJYBtyMOpA5spe/xE20ka1dnVZMELAu8P3
I8hfG1TUIYACRacJTyVRTHxXzptqbzjIbSPGsj3kSIlP5DEiuokPcnY/mCfF3qinrYU4kML/dx1s
3fU6JHPuhlSACaT+HvEJd1teavXTXFhYeN8c+iHlDLzPRExCY+IbGqSfSXcP7+6GE2ytZRFLY9lH
XYa+xHm2HwsozKdwI1qvvTouNus32uDiIOl9CNrTZylz51KrLaJDY7j9Lp/eNftT2G1Y2/j6y2Lq
GEr6GKni00i7KiwPqNfsK3MDorBaSAA/K+BKFBL+oK+owzw0g5jzKUtUn0fVdWYVJV/r2DuUyOsJ
UqevCACGafYSdRZN7fSIzuPRNrPebZOtZv7qJ7z4NYtzbI9q2E42Hm9FPdLwo/VRL7WtzvmWkYVH
FkOiOKPMkotc2U/V65RJ+9tBb8vC4j7rdKOtMgcLTv6WDQ+FvFWRXI/pFxu18HVgRaExdFiQtC9x
p+/9+G6KO7ir99Rao+FeCftdkcWeDe/47bX9Pzzmd29ONDaXp6COkEV3hAD3oCat7OWdYape1CVd
5JVjlis7Wy4mgyicTIML4/PwEis2HMXVbM3QOxVaeepUJY+Ofg5J/d5pIwrRTq5tTcetXa/ABihA
83xh5Gdx0ZvKrJqawP7Uie8BxHH96eAP1a6Xfm3siPDKZfpyaWlxkct9pNnBFNBSblIvNkHXOI+x
9Hn82IKxe9UdVzE5LPDOacqn26ZX1wjhNYLGIEEphlyHb6NxUinXBA25mrlRrClubzsIcGv3bH+w
UT9aywvNC2Pi7xfhT0Nts+9GwC1hNL9NQ6DdWfkonqGh7FU9LB4TVH8He6q3cv3VuAvvLhy5lHt0
Y2EYtYXaCDO6zq3/t0PiGw0fJvUcDIc6+BBTnKbGeXtbV1d6YXDx5E4NRUIDGINTMxyhAKD8/TQy
3RIqvOcMYxfOGy/G1VhvgwWhdgwca/kd5wrOIirFnKn3WMvvJ6X5YirAhm4va7WUAMGx2EnA2fBs
X3/Bgb7QZBWYyQHBI0QTqj+K6DhJqavUzyAm3aKiZbrVe1xzUkah+W4AMqlsLQ6iX6t+ljg4KVMZ
dftSlvdKEbjd8GVjdeJdsjyGl3YW75Z4Rpa9jrEz5V9qqsOPuleGbpRCAeVFT/lOtv6GG97kXrtt
eHV9gHjE48XgWbHYVWeO5Nia2VWnfgED5YxvsFNb3cZNLY7yH6sDI63DDQrIbYlKmoAgBH7W0hIy
UM7sPBMiRmc3B0hcbpTqViM8cBIAhYBAWdMiqhRMqOWZRv9O+2TBQWAfBnrSdvRlVJRDb6serye3
oytqdTrDBJ6fPBrZ9wyY8e19XX2qWUzLUS8Em6DYIu5eBJxYzswx9lmyApt++TMwD1W57zsv/xrJ
bzXzEuY8ug6qKplxnrX7rVLsGnoUejy6K1BzIzXyx9sli1LbGEXfqNS9LvmhT6OrM0aXD6fhPYsP
AwSHw50y3o/Oz42lr35txnAEpIfy9nLcWrZDRIBC+juq3bs481h8ixCFAyUg6aeikw9tdgQ4I+CU
HHSv1V/ktnLnqXQF+8oWZdNaAAajJtg/GZ4Grnv9IXJHS40yFSiRJLfdtEbCu3A+RS2kak6SDPs4
RRxvoC/DHE3ybWMrxO35h+NfGF/crklb1rVU0guF72oX1spnXfvWB2e6z3dzrD81XeWGWbAv3sMt
LofVg81EApKkwMmZP7xeNvlVULQdHXOoZVr7MbLRB/kwbs3KrW2uaC0jyUd5l+fktZW8iGoTOR3C
Y90/BFF+r5YdK6s+V6HKxdN+n2vlq6RlP27v65qHXZpdREu/men8z5hVjy0tw6DM9pKfu75VPbZT
t3GU1+432ml4MuzdAr1xvcbJ1KSyndnJpHyHUa6A29KKNuL/2qXNcANTqOLMqsssodHTMJRItfGM
wCu0b1w1epHvkng/QdGeFFsaCGvCMQzFgzkGhism2RZhUlar4n+a5qVReVHzPahgrKgahLpenFOX
Socy5Mlb7aE1d5spOlUqz6t23tul/b0M5Y2X/OoW0+MG7g5VB2Wl6y3uJDnVpZDvqem1KymviQZW
ztpCxqw+PBgMQPMH9B/RcZEaDVNcqmgQciYiutx3XZu4cmKBWOp3fbwH5q6XXpSjvb1xya4uD4S7
GDSmNbbkb0HdxcjCFvLVrLcFSYgxmrvB33DT1dWBMEbBmfk1rCxWpyqtmmplR0MsiooHO0dFPNFg
+Xd8Ob5rZ7U98PLSHqaS/1XY37ShgmyfN/Gn22dzbYiOGiXtA1HgpjUnItPFzdfWfexIvKnO/fQc
JLs6GtDTq5ClOFnWvpj3hqQ9QkRVzc0uyMNvqn7y9UcJOt9CMOS2wen271nb/Mufs/B0GHeNmlY4
NFhWfOqA2c/jay5t+dZaIGQkFHApEGHQrItAP7dSPgwVt0zWWHvLeZvG+qGwgO2ZTGo2wZOlVm5V
/IsBczGI+r9WF+E3Tc10SmCHPJfWe6b2ng26YP5ijZqbZbNHhPRu7+XapQI2iZIbVABcK4u7dGpG
uw1UuNed5JXp7ANSYHYVep29kcWtfjOYWsCs/oawLb5ZEDV+YE/EA0l/DyUIgmDxa9WtSseqFcrK
AFehYCP9vXbUgIJb27f0P4smfTS6X5SSDsH86/aWrV1ViJ3+rxHxIy5Ow1RlVdWJNrVuNd5Uvcvw
Q+nPc7bLh3ojAqz64IWpxa7lTRJ1clygwjtofykMQWdmtx9r/c5KERqQ9TvbH/dRvBlXV73iwu7i
goRcHVEn4FbnoPF/thRijWj8OZvSwywTx29v5+rF9T96jxaMSwAArvezZiDLCoQiTN/u9fBFHj3Z
fM6zg91/yIPvNuzx9vxoWSFqwI+B/DWg1FeQ54/p1sN+1Xt4FoKz/P1DFifeKB110EX3vIxiT1Ff
VTNxy/l4e7nCBZf5I0eAQTbeNAbP6+vVOgmopKDHe5Qg2DH3QC3T3PCa1a93YWLx9aa5n0ypx2uC
JnyqTWNn1c0htPSfQtD49mpWt+zC1OKG8qtCH3qxmqh5l0sQiOGvcmtyYd0Go/7wmDHZuJwuNkrg
2rLAP9Vy7tnSr9ouXO70f7OQ/xpZfPvUabOy47yd7flFcJ3L/WM/bY1HrEYO879GFsF9yKZJj9Ao
OdNmRSTtWEqfFfrXMzpLRfDt3ywIfiwebVRYlgB+Ve4n0As4Qa0AGqtfS0t362TD01Y/jQ0XiqBD
AaEmnP0iFPZRNvShSFDgvh9cppT6kz0W/gHhJef/05T4KRemhiJVFL9g7/z8S95lu6F6mcDM3940
8Xv/OJx018HQmAC5liNBUx3lna8NQExq63WY7V/S5rzsajnDEZ3e33yrDHJcLySzQlPPGsQrMitg
JjLsnxQ9e8gRrQja7hBl7XPLMWU68FEqKVP3exN9cOAU4S7RgvNg+huVnNVvePF7Ft8QJHTvhyao
jUa0V4YX+KHK5MvtfV2JSPTTNd7r6KdR7FsEvTrvWWeHn+RddxplOz7C9FjswtSa3EHeonJcm+y6
MrcIgKXqFH0w8hmzcjjkNeFi+FuZ5VdbHv4Sgg9hepdYd1KD7EqW7WG33EXKRjwRJhaexMQBIyyM
JZkgYhZfWRp93cwnhO2LGHVOGN8NqfNqed4jzvgcjy/h+M/vlSuDi8+YmKE8QVYFog2+bgAa1rTX
/dzesLISwa6sLE5hg9CKnussayreYecvDwqipLQYyi3Y5lq168qScKmL806e0cUtzTE4JT6G5ksZ
DbtOe5xPifEMZ95OLxDVeWzB33b9RhD4f5gGvyRerhAxL74dJFy2nDTQ7Ebmp4TbOSiZtuFdeUyU
aG9DbAD5+aM9fRxN9SmrtuC+K+eRhZvMmgGBdP4YasvHGFhxArn+3Ge7pL1PQLpJ6cfbB3IlsaSB
DzAciC/EUtri3rbLFDC1TdcseocPpX7x9YfUQPN6Pqtke5n567a53zjRP47Df+3pixwPXuSglnuG
ZsPsMOR34Tk5hS9duuuGD3KduMjBW9Sp1c8TA4MKs0fg7pufivHBT73c2AWDW4575YN0VLbm3FYi
PjADDqpoyYlCwrWbjcBb0aSbeG/p71TLC3tj5asHhjkNOg0qOip/yOfGHd86FGWgUXkIhy8RJNTh
LjDegSpv4NLXRs9ZC6kr8B3GqpyF35ZqQMEg4u2oKGDQ/hqynaJ/UdvZnWqI5LLPcLfsUt0620Xg
9eYhHz+ExqGqu51Etm2ab1sKNes/yGBOWvA30XFZ/KCIHxqODj8IeiFURs1ylzwxenoI1Lcu/5im
D5Xl0CLcQasY6a/qruzeZv0UwnDuZP9C94veATocfAmHSU7xoS7iiSWHyTxFzOeM4GIN45uzVfBb
PVIXBhaXzlxrSu6MeJLffOns6ThU451m3xvVj1q3v43al5SJiNvHajVUXJhcnGIlxg/KHpN5+qpH
90Hc01/SdreNrLXpOBqIXVm0HWjyi19xsXOEqEKJM4DmeYk2SkrhdJ84jnVQZSR0ZKdtD+CCZjeQ
R3qhuuQfeyXqN+6d1c2FFxGqKnr88Nlc/4bMHKqBeirxqvyu/YUX7Xkm5jIIIW32bOvl9pJXL2/O
Ea0WFGX/4B3rZc0PMtRnzowwf0iMbofkjtsMJ6PP75PnUW67jQ+5GoUuDC4Oii8XYa2NVEf69jEQ
2gLKlvuvbqAo6DMlQwVvWShNolIxEhulQEECG6ffs85TGi//20z2fl56iIBtLGndoAEKndISGMpF
xI/LmHeJGOW1DJRkS/0cj/Nej9N9kElebOx0eR/qW5iAtYopSvMqNVlGPpkEWpzyqo3DLg5C9IME
dXiVKZFnjaW569TUP2YdxF/trM1wbVvH2nDik2pN9cfJCaINf109NIDU4Y8Fq8v9skhfLDlt6EKx
39yq5lEp5L2ivffGcMjql7p7U/xzmG4k2WtOBEe/eIlRWoDy+/qMDL7T6iMEomdovt2welfNb7eP
xVoHFIqG/1iA3eXaQjvJXW03jDKUvRvr+Xd12I8Pctd/y4v+bmw/qDRuxi9B/how6jDLgMDNjZO5
mpsxMkpVHAQ41ZPFT9CrhlgkdH3NtvyV9HnpWpNyYBTGk9rxQ2qlCG/ujJBZ3+DUBOq9mqunjV0Q
sWaZy4BdZTod1TXq4Qsfm+J0LIOGkqmkhF9y1AcBt+z9WfIyUz2ptezJkEkYOTSnMOCMkCDctr92
sC7NLz4zuidsgE2sgIsFDpuS8c/KVX8q0FXQH5DrnWbFG1fA2j1zaVL8pIsbQIljoxpLEX2773lk
7UTDLNgETK4ujJMLhgvlKkC611aivC3kSfFBD82p28rMsYb7eviqBW9ycc6M6kAraePtu3pMNQZM
xbwCLPxLVGOSOIkRNjLH1Gq4S762o0OL7muU+ZD+zh5PDH+YX7J+8G5/xLWzKsapBBKa2bSlXSvs
1WqyGPsIElOwPUb61jNi7ckNF5jgsiL7kpdVs35QJsRwiQal86hJsZtFX7qxcjf7xcLbl6fh0s7y
Zg7VNpQCiqa5Pu7S1o88LdXIsNRu3k+EYhLPZKv7tnY/X9pUrz2lnZnesktqW3NysKsv40+7eOvQ
Rh/ctG/+xZfiHkE9gXknnvOLgAPZryYPMc2mrniX/Mo1t4Yu1g4XCTL/oerBmOJiMc441pI1U96c
P8XNo4Qwd9Q2GzFjTUMcUB4IDpALCspNi6ARyyjdOSmPyjZq1VPk29Nuiop2lzu9hCCmppxA0EEq
kEeOp/Vpt7OGFpJcozJc1a7Lt7RHNMexd0Xg+x4DYOJaner9WNS25yOo6TlpsCVOurYxXJ4kD/xq
OvWLjUk6LYwjGZExRmo9GAFt2zX7LRDa2kHkNuGAMGfOWNvCfaPOB+QURuk5pUyq9O95sTXuveas
vMU45szs4D+L62JsmlIPZfQkeGB7Ehlk1gReYz4SSwVqaZM0d3XbLuwtPrWe8wqxeUcDwnypM/3Q
F4O3WdBbWxT5G/SSVOWhiFmcitDojVy1GjQlVNOdEs67QhtYHveOXB+6Ij7pTXH65yHz0uTiSxm9
1BRoDcL+HnynuLeToTe+bWE1ubg0sfA4R2YKpfaHlNGU3jqa9QCSWA6HB6eqgmNOfg6fcjsfS5kJ
OikqeUJruEsWpsoLUnXy1oT0mm9e/pzFqyCdU6mzDFYckrMLlNvwL7qyogUFCYHD5OQfZHWQkPpp
1iNDY/QPqvqidLCySa+3d3XtIoKIAOQcTVNUSMQqL5KHJDTq2lfEphaO1+eDG4PTUBy0rjcu87X8
AawNbKcMevO0WHy9rtbKqc919DSQHJnH+ajLb7HxFubGvR8Wu3qy9mGy9a5a9RkCK/Pw3LTwmSyW
B0RYkuBZRfkCdhF5MF6KfPCiVEfR7PPQz3tt+iuzEs9CoqAIh53vgJu7vcFrN7ADmNWhZgjd4pKP
gMDd+8rsi3VDZSQK38w85rHXjvb9ZOV7aVMtbuX0m/C0CbUmG2lgexFiZn0oCnVEFbiWxHDlg1Xu
ev3DNCeeCWHQ1gW5sj7YMhgABLILWdtygt/POyb2U75rqJ7V5K98/FF/L4uneatJsWbHEsgLhWKV
CVRh4ah5YtHQMlHKyB90/5yYxoepaV6NDu43Vfl++6OtvVS5isEOCa2/P2m8EieyrV5Ya6xMdede
KXdlg9xUUscOjTrnc+pk/f2QWq1XgMJFr1ofjglgx+PtH7JyPOFZAcYLhEokBotVV6VSy0qHooFU
V15f/pi7nU3+1m3NxK2cTtD6FFkF5xOl9cUbokXYKB/HMjvXOvWjoXUb+6660xxPmSGn/pUn/yIB
BiKKSCkBTvRgFuGgjKNsjIT4RGyShMqfpDLaKY6YfNji+1o7DjaFeqHMZhHiFluI+slg5b2Rngt/
L8nxIYnV3DXM8DAUDhKKVUaVTN3yHxH8F3n3b14rigsgUQBhX3urmkthYPsoDVjKED8ho/dN8Rne
9B0/dNwhLaD/L5Ps4IMZfuqCuTyq9pi/jkkeQjk9zPtSU3jF3falldSDmQjB/wJ+VGhNXf8mfUC1
zfZRMMmDPjvMWdp5Ucg5tXp1q1+/dlhJqH7HBHq1SxhFnaAwBR0A6jzzL7Oe7nsI7He8Co69tNV5
XgOoEFqF4pABMMTRF8sqFS1S+ihHLqWuh6c+tPy9D0Ac7E8Y7A1ViU5FXtj7iJafNykDTV2C534c
BBHUUDd7ZUDEJUzl4WGc8/EgN5uE76u7AUqQyU9HEJCIv1/csa2WZ8i01xntlaI4JkWpHY08dA5J
Yab72dCjZ93387vbX3stcgC0EoAZwIl/vJ0biPXnFjQUMLzuKbC052n6Wpty4cr+FqH9SiZkcsXB
mgcgWdBPXK9PSSOkJnKcvazvDfMlLbaO8MpakK4DaflbhpIc4tpArgV2Owd84tL42EcfJWhHFMWr
9NPtLVv5ThbVK1OH4pCu2xLq1EZMbCbKxHcKuWbsp9SeXWOU3Elt76rxx21jK5sGwx7JDm0nGAnk
hdsqeeYEZqhwGvMPcfuY5VsCq2sGkDPghcb9R6RdbNrY5EmqxKymKUp7n2iK5LZNax1vL2MlqFga
JIG/JXegml/49sSXn+BTy85dk7jaOHvK+ErxaCN0ra6Fdig9IshnaAdeOwDzYoy15QxoOzrtp5p2
4Z7SsLphZc3NUDCn1kQLijHAxSXYZGNX0IMqGM3zvzv+sx9ahyGxT0H6LwQZae1S+SFBg5J1OQUE
T2mkVTOSJlJZWQ+13jSuFerZKdIDbX/7A60sirYaJgSwk2La4plS1fYY5pKD5o2U7hhghcZEg/QO
KpPbdtZSbToYIHGpugqi4oW/GVleWpAUZGdRI/ko6V868+96PueG7A7Sg+3N0Oe2z1K727ArHrOL
q5bZIyF0LvD1JC/XvhGOvrjANORhivY0hcle7z86+fAwKMxWjsFjYdQ86B8sU9qwvLazQkCLPj2C
PhBzXBsOOsen3I5TirdFq0NUVHwbIZhSX2+vcOWIkfnBogsAGIHyZVgKGnB3ZRfl51R9r4ZHRsaU
8J+PFGKCjpoDl6zxh6pmN5OryFaWn0fpLbfeQpr+m5NiK2cYSL6gkIYl9s+eS5iNdhibxe9lGPQi
mi22jtXvcWFgEYqKUh5r6Bzyc+08At+b0a+o6sfNkuqaGR48KMOiYmYCSrj+7BAq9bWpxPlZ6R9K
G23f5O8++BoVX29/9VUzFIoosVGXAjNwbUaaVLmuui5Hi1s7ZvsmYDVq6zlbc0tr4wNME/2vod9F
+IvsZLKSpJaKnm/fOa5mt3sMoi4evXCVN/2DyEajoXJT43Oc7qLDHJhnu3HuZwjN+l+y8/kfL5u2
7u+khX421+P1so1ZKac2pDCe5296/803P0rmc7SlkbVypK6sLN4EQdkNhZLTp0qd4d7ZGwlaA+UW
edRa+4KhPAClXCZCSXQResHbq5GlU5ymy1hMljsc2ctKlgW9sGEc58h0VS0/397A1aVRkzWoltId
X06lxFmpVDHMuudIPoZl5cbSs9JuxPoV34QaE1J2bnJYFpe8c3RjLCvvAEnq+rTrh8CbiuKQgHP3
k3AjyAo3X0T3K1OL0+bUoAIrG1OT/GjG/UOUttz/dzzQPSn/FTb5Kdii9BcudsukWP3FgfC1XG7G
FsilPb5CoFY8WJbpNsa8U5iYvP2xtla38PawnmVVsjBVGnv/y1QVz7H5kHdvtflcJd98p9zYzbW6
BuRzwFtJdB0H1Mj12jgUfj0p4BDn5iWWVbeWmBNFaWvWtd0Uhq4uCPY91QpoSVX2BqnwmmteGl+c
B14OmaKWfEsVMUFVcRXtxex+3t5RfeXjXdpY+AsviGAacmwofbGDcG8XmNXGMtZNcBuTW2uA8xYJ
RwzbcznovOYFq9hTE/jN3lck6+72QtZcQ2BpEISBVIz5++svRbFNy+vOgEtNCJI4gxeENpRLVEnU
r017l3Qf82nrIbdlU/z9wvMlearrpsJmQZsAonya+W4dH5qpOzG928m/nK2x6bWzBtyaVyM8Wzy8
FgdAjcgoJd0BMKB+U4pHtAtOsHiRe6Tx87/YzwtLi7WRefS4hI/nR6M3DKU3Gg9z8xAkr2qugFYV
jZJ//mzhgUe/3CDxIUlbTpnmahDZkkH7qqFjcVCU4WWo5eifn2lhhQcrpB6iUbbwR3NKq1FLUZCu
qxExDOkQ916lGUe1V9wm+DF1YP/H6KH/4ht3t/f0z3sAy9QWfr8wKTYv+kxmU0bcNDQodPVxSFOR
bjXaK9OFt82sgPKv7SxWmI6RnM4qTbO0kk9F8DWGqEaHiSwBT1G3f6nVq0IKjlTZ9BlSwz63aGMo
yNhI5QaT159Hnx/C85DSOno5TNtfHxBbqjWzzliwmT1pbegZ8+vtpW4YWCJxtcypEbcvaMdYlevn
b/EWEH0lKWEJYphQYBtEdft6CYmtdVltsZdqqJ+SxjiUzXMuP/b5czx1CDDdpyPModMWCZEIV9eX
KmYF8ok2LvFsGc4mA3W5XkEdWk33JCf1T1V6zqJs38r2brNpv7qL6MaIzo84GQt/GWMFjZxRGAst
15KeSTM3Lu4/rzKWI4pFQHlJtpYTxrFvqOEcYiEJEcoEbNMBzC6KreR8y4xY6EVA5tEHvkGYyWhf
igmuJn+cjO5fLUZANgTlLu/ZaytxrahG58//I0LOjAn4bqjxbzv2ytQH5Eq4nCGeynRwFpd/nFKm
1WVoG7MnPXMnjmtDQvUUd0ddfTMazQv81gunhIHJAIzWxrlaDSGX5hc7mYC4ifyMg2VPHtnrU2Z+
UtEztuVHKVXcrN9JJfOb3ZsdG/tWrU4WPKSZBKO9uTlj+OedJ2imKP/wtoMmdcnfYzeF7Wc6J1A/
VvWPIKqZb/kVM+qyvel/1kauTS2SiDFIDSmuWHWMXqZfHcLgaYqSA/IOXhbtCjtzlcHLf9z+1Gun
73J9iwhT+mbbT1OWimKCpb8W/da1Kv6BZSyhjwO8j5SB63WxqqqWC1me6bzLMl/Q2lfRxyB4DfST
eRxfJWnjdKxFLqb7ifdoGTEYulhOOstlrk9Yi4I+PCgl44D+JKHWaTXJndlZ0DZ0TAxZVrq7vY8b
hpdgSqvWcsMOMJyJ4tkpGHap8mM0jkbyKQRhcdvY2lV+scolzilOAVE0GTiYvrBdQ38NjMCd8hwm
gcNtQ+uBQKUfLh6psAkuUj6LcVdLHvv0PPH+Hdr3LGifyvCx+VFI96r2Q9LQ+vT3MqpmPcxkWziV
tYhKl4KXK+VXWLIXcUCtrLjUSvAOY/bGREnUPObh++0Vrpqg1MrFQyMBP70Op/IMw402qelZM+7i
9kkeDnL16baJVdegZyAmJSiILxNLM5YDNag0rh8YD8JHbXivmSrLT1r1k7a1d9vY6noujC0OwDzW
9uwL5IYxBm7rowYQesOWHu66ESYIYCUx0IFfbJruQ05ndxixwldBSmJKX5q63/I98bz9I3JAa/sf
KwvfgxxZiWIVOIiFklzU7Tr/pOnnwfjWW2+atata22OCPkk/Cq3L27soFvCHaWQnIVoCwcCYxLVX
aAVacpLPJ4uUbjwGs6a7k10rOyWroWCqbG2rw76CByf4U9AlT/190hauDvNyO0S5TdaszzuIj5Te
hd6s2xna44DeJ/eCh3yQY7wkAQWHhGL5lrTuqpte/ALx0S/SF4V56kDq+AWyNxh/1UngxvkxvadG
b8VbYXp9f/+72oUDOWY4cMf7vIJm5qvCX2PySfKZX4q/3P6Oa5cPQ0pwoAIwJ5dZngbLoEvYxtnZ
+BpWd4W1a6y/8mh6NoIPatvu1Uo63Db4u1G39BwoQPiYgCDFgO71Lo6qwUhlGtJncGr9vhm0zG01
oSvX9wOTx0nGKKk5H0i+o7tuKsI9eFLp5LRN92FISs1Tir68H1pf+lw4/vfcyjpKvBQTjAqhkhyo
s5szlLIXQhxHM+/s+ySsYbjWR+fRViLngYZ4cHd7TWsfC4pnUTyxeJMvWxppUEgNzej0LNnNwdLA
WbaR18rJvrb/+RQWvPqwPv4G0ZF/ipBw4YO9EQ2JCW/L2WhGV61hHapcSd74RquvKgYIBQ86bDR0
Ba6tyDqicoGAs8yB6nvzMAW70u6/6fkceU4xfI+TLj0oderpegbRQz/tb2/o+g+g0c+YEiBi9CWu
f0Ckm2VTDRLuX++YK54f2uyQ6o+h9mL/leRu/+22vbUcVuAK/mNuEUjjMY0AHXDaqFn+rNNXxUdM
SC33Zhbv2nZjdFJs3h8HAEYOBZiiDMXfwtjYwurmWABXNMmb84P0I23Gp9i+M+z4w5T5f43FFtv6
6vLAHVNlo9XDXX69mxPEZn0T9tk5ydpdUD0IlUAHnFK+k8LkX1yvEFUJskamguTfL5cLB627RJ2U
BKBGUdWHSir3cuHcF+XWdbC+pP+aWTiINfMUyeJOmAHdVYTHnlEnGi071Z/vo9ne0itcKTXTbRb4
BhqKlijuXe+hHPowTlhAytTiy9ieYmgU6rw+6QGgCtmr8+JImS+svrbNlgrK2rVzaXlx7ahpSOHU
LLJzH+waI93J2c4IxmPbSPe4HQJzL7cPw1ruwmivSqGWu1Zd6qoqqRSrlQ6+R2lechOp0+gxKraI
eNa+36WRxXaaI3Upy8dNUusUwk8Xx8Vu6DwnOXbZP4cn8OmIzDo4S+AwS0iVYtaF3oUGmAEz071e
mXJvliBhgOxxa1mre2dC8/ebjOGPqWhrbhSr6wfcUuvNh1iZp10h23dqbmwlf2t3DlgbgR4l/YOm
89ofCw3G4an0wQnYpSt1464Lv8hM5iblRixecz+cnrXgC0SthfvFidwz2A+yJzIO0pzshv6jrLvV
q+3ne7vrP992vtVlXVhbnOsQJixI5YCSkJ2P+znSAId2ljeWVnjQLXLc2+ZWFsf+KVSZATQjMrQw
Z8aDkcc6sbhBS2ua0Rn4G4oCtb3Pq6cs2ThYK2ujQkIbmBYg7/zlzKRTdEU5dOIgV6epOYOBD03o
ue2ND7big5S9uDVp0/4+xdeekQA8CnKaU2cZBLhhe1V3b2zqd6+cXxCoRENSEFa0VEPWJmOenAT3
o/oZBvpeGt9MuJQ78w0swcZHWsFEivoI4FMkoDC4rJB0UsVwUJ3k50ylmKt9tu3ikHU6gd8qzk6j
n7XmXQLTK1PDDnT7PZH1Y3j0KWWEyoOWT1u/Z+XdxfAULRCm6YTi4SIJa/OpzXWAltSh9uEYurZN
Y1WqHwW3cxg866mnObuu/xo4kIqmyq/bPvt7fmqRQGCeTjXteODUhn79gXWpncagAeKQJ9Gx9O+H
4a6SHupQotTXvxB4DkEz8fprvHrsZM/IXwe5gsbscTSZiXgwpF++deiS49A95XS5B+W+137lPJkk
9SFSj1l7Z28Ntq3MhDGNIZoMIDghQV3qUNaZLHXh3OTnytqlETUZMzilju6BEgs962dmuGUw7SVl
Rse0d/lVvYzIxFMyPAqlvma2jiTDH4ZmK58We/XHXiIAAeRfR5xtCaeWR7Mnowa2IKlFsB/Jk46l
XrVb5eKVOEN9RuTrBBl6W+I4XWRFneI3ulEzxOB8Cof7Pvxh5d/QVnYLLfaQ+aqH+WFsgg/O97j+
1Wa/wqj/1Km1S3hFTfDU1/5GlrYSikS9CEgzfTYwe4vfM/CJLEAPgrAr8dq0e+9m9TjH1seh3LoS
10zB9wielhKZYPW8XnrvR7NfCbKzLEp2dninGrFbjLHn5FtdjN9ycIuPyfw/SSeoLyLFsnVIuVPK
hw5ByUi1d6nveFL6t2TnnhEYT9b4sznGBk+WqT/YWvsp9Jtd6J9arT8EVGjYahqaEhp9z7eP69r6
fyNWqc4J8NNiq2PJNutyhuBnrr8q/gGBCrP8Nm7hBleCPgcLXDSZKbjVZT1mYkiOKjIzvhQC7bl0
6Rq6/sfbK1m1QQCGhlazGXPQrr+kWYO2gKqRmo/62ZjPWZBBnbwRW9d2S4Bi/2NjEdsmOc38qsYG
xQpXJ12LkwNe7EbTFtJ+5eTbABC5+ukd0sFbfBeOQF+aIb36qHjSIxh9YYK+vV9rh/7Sgvj7xaH3
HcAbWYaFaT7JI60758Asnya7gFNQUvgXxmjeUYWgsgKDyrUxKydJtDrRCH2T6JO7JhLNhvxZtj42
W8F85QFLKIcoU7RF6JYvvlGh5oE95+Aq8rT5YOnNJyeQn1KTIpwdm58V5C2BgoO8ycb322tccY4r
w8JBLzYUud0yjUqOkhqMu0ZXKfI0CIwYri7XGwFybY1kGxAQo70rsKTXpgJ9Roa6h3dh5mqflTtn
+Fl+gIRMedXkxktN9XB7aSv0RYxS/NfgMqHi1dMlacsN4ReV8mxYbXBADiN5CsYWkv+6iw91qrZu
lyiSNyHt4mk0HTxnRAwzYtzSHfqoP0x+E37OhjQyQVYaeXFQGV4/wCE7biAH1p7DVz938fzQIIVA
+AViCDvTzuH/Ie3MmqTGsb/9iRzhfbm1c6kqsoACim64cUA3eN93f/r3Ef+YplL4TUfTMR3TF8xw
UrJ0dHT0W7znuEnepqF3NMJXCZLfNPDSIjoM8+K71r8voxERpuwCr8qallELGZDKTI+ZKSsrj72G
B5n21VXpsdvKTsLTRUaTDhShNskJ6aISAaD4ehWEZdk4tc7ZhRD2aW6Obtr7s+UeEHG4M7pXRvEq
QlqYxnDQueUZIwDNOZXNX2Vy14feQa3Pnh1UM40eVHaW3k+9+k9j2IM5bUDVWTr//MpfVAP6pYvy
sELwsCuOY/eJu62/LG9GYzgpiHcAofkjntY/y/a+G18bQ7Zzvm1kOdBAGPCAtkODRn7X09daaeIM
WGgu+JlPdogCOj6m+B9HoXEAdfAf40krL6+nTFknvkmfXMJc9w3MMCLvvu4Lf6QDrPxWOB5Lkfih
ifDjbvIi5yRKjK+Dw+QineAr7rNidL4NIkdBJE7RPwxRt5PIfxg4/7LofvBoBBSfw/B60dUks9Ja
ECO0Jlr/YwaWMsXo3OgfWsU+1JCajfJuKZ/btL3LJ/WUhE7gNutzsYT3ofauWC/4hiHWkr7pq1Pl
nSLD/Xg7WW3lYWErxekpBIDk9zrXbiKnTUzy8DjySKfgjqs7/anWl6O9GssOQHErFTP1Yvqp7ngh
vJ6PuHYGvULv65JV1dHMDaRf2ezFt8KI3jY4wnSd/m0t7bvbY9wodsQ3Bz8iFGL4DtdR+76E3AeA
Ax7eB8UpcRu5c9Y/b8fYnEfwxgIUCXRJvtdWagPEv6Foc9IvfW8LwJlQaUj2JMa24lB7QrwVj4WI
hF6PJSyi9v/ELfT0ocYDSDUivMtOdrR3U9/KBS8DSflS0TujjGyqty7GkK2JPszuExJ8o9mf5zY8
Gl10vj2DokiT9wqcVMzY6AuAj5LWBi+c1dj/AGeEz3NkPpbmozoGtes8FLiC/UYsBCig1AmvI1lG
p1KnMeo10HJuYqI9NQ3HCqWG2nvdZ8kdSq97OiqbZyxv+/8ElJZgG/b5UtjAXXC5XpVTHpvPmvoV
ybFDNQSY/mIBcwjZ5qik3B7pFqgBUzXe/PHLolklX6RQb7G61ASo1TpedDcqAlDUNSsWiINJj9ZV
zqUd5q/KrIle2XYzH1N3fIq1CGOcRrceNfgWO1lxazvijWAKtg3yOHLLpXPG2GvyCZRRBzrN++7i
NxXtFX2bM07PW7QD+BdI3uuN0vSOPQ6GxguvOb2e0JauZudgjcWDFtn8uz/riXfoFPPBGp6yfj39
zrSLZwaQayQ6U7qSlKtROvPkUMNHOSK+oT4emiXJjyqWKb45NWNAVuoDMyvDQzrMLmjRuQx6m4vY
ONTKRXgJ7yyFzXkHFk43wEZ7W74lqcVc5Ykl3vmH3M9SB5+lz9mwJ4yztY35spits9rRbZZuFK5X
dkM1CdWFrjmsvDce1bT2/DAZ0nMzFK+7YqeG3ApIO4J1JHQsOGSvP7RnI6EyjoCMu9R+LKZPmvpA
f8xc2wc7ye5vf1bx4+Uc9TKWtKhWzw7nVUBUu1ho/OuhcowW09k5rzbXrqPyAo20CkLCMmGxMt18
ijz2bOo19Ql6WnqMYzc8wf5FlH+Z5jtLHZajMWvl0c5XT/PLMmwvi1vY59sD3joFBJgUyTFa0HzP
68k1qnaxxxykl7nWCJEIT64IuZ7TGGVzkBtxj+qZ92FK+nEnSWydc1Ro8FCB3jtcEK4Dl1GDbVjI
TI/G95aWp2c+dkN6cP+9AzJnDeIyQmBcEw7P13FwAepmM2SAY79Sf7hmdkentTn0S7R3194cEvxT
bJbQReVSdR1qGVFJ7WoOHctIfKvtHzPMQuPsOzfzneyztdNpnUGDEtKnZP3rSGZthlM3sH6K9h1U
ED9BQVYvlt/IJ4iCGkifsDLoCl5HgY3Rlc3Ig0tFAf1IJf/cG7Fzt3pRuHNcb80c5RtdR/0HZELa
4noVe5Hl8tqSinTe+E71es7/suKdm/DmtL0II+3uZS1HrPIg8/Ocoyffo8nyvT208eZQRL+W9rlw
EZM+zVwZWf8DX4LLYhzWB9O9d9Asjosvtzfu5lh+xpGvcjx3lK1bcvwlXSs8SWL0AutsJztspUNu
0zweCR0oSyaLk5jqjIOEdKgZ0C+LQ8hiuz2O7fn6GUL8+Ys727QopdKXgGTq8FyG7sHU3wLBVn8D
5EfN/jOMtJZdSrNWbxlJHt6X2vPg3bfht9sj2ZssKZXObTtUEVjcixa7vtI0QaQ6O0lz+6P/HIW0
uMI8HhSzEdpAmlMFSRsfXGC6CGf9ToLxKG44cnFM4uHs+quADvQiJyTQYGYnQ/9iZPW95n6/PWFb
n55XT6j7CCvQkRAT+uLTV3ZcRtkEroDt6DmfO0vx47k+zGm/s4zFtMinumAycy/1QLLJ6TKx6yVc
PXj6NpVh/pSMXzSPN7YiiJU/2jk6avO/LlnA6QErAH3CP5Qu1yNrMp58nYnNmc32vbO8Xd3OVzGd
a/Tsfmo//dtphFODrNkP5Qj6OtK3yuYGrl7Ji2tXIqL+faku9fQ5gn97O8yvk4h4D5U2CFIUKX8x
BFMrp/C8lifkyTwltop9dnFqx5qzZwmcyA5I7nhZLHe3o26USkIzCK0DhD5wzZVJxZYxLVMR08BG
PyRNzpbx3ZjC1Ae8EShwIDMz8+ekCrJ1uah7Pnu/bjdi065jw6GfAxXl+jMmuUrvJOdRgHPvvjbQ
6plm8PB7y/PXfXAdRkqBZpX0plvDD0TE2E8LPFNpW2nvbPd0ey5FjrveBtdxpBxoW41WrjBLLu5U
HLMGeNn0OBl9MC8fJnVPHX577njXA/aCeZfsZqM1a5oqU0wxVL7J8zda10Pt+teEczEgnLaBWYpr
oJQOF7Vda1eLODtS9Z3ReL7bN4/6tNfl2x7KP2FsqTppRiUsVJUwNveqvHustSfb+fv2t9laA6Rb
BE1NcCdUj9dLbbAddYoRxrqo6Z36pfvsDRHE/W//LYg0X303mWNuEKQwRt+e3mkFwnxmFuy+123l
ChuOPh1/nmSQbr4eTcNw6lFwCSexlLP7GRDB+G3SrAdHgfZX6EFeFDtn49YMgvfjQq4D9fhFdEhr
bWdehWSlk6o+p3ztRqdkTA8oqt6exa3l8DKQtI0Me9InvejoLXV5kHEZTf7mUWJnNJtBeB52kMmn
KpY9pT1rhSwngugxKvnFt14/75aqGzFwXKKB4vLfAnZ3/ZU6A58XtVNRijNTnkIeAAn5BZek29O1
8V003tSFiqDKESzrYLaYckPBBCVWTsqTPVcHt3OB833a5ZeKckFKbwQS1jXgQ+B0S4suHN2hVByw
VP0wi+HwHLRTR2wkUAFrgsTKfRIRA2n/oFTTplMNvA60ZQaPm9oryJPHxotO3Z645dbH+SeWmLrr
jzMvdjamKh+nzL3jlB5709xXRt0OIkxoxAMhqjLXQaI81sawpjDqbKe/IFqbn5R2VGncjdHO4bMZ
ikwNWIUWDrD461BpCTNAH/NSiIP0fXGgAk/avcvEVhAg03D6xSMQDNzrIAl0JaMvEciJkqe+Qbe5
732k0P71vZj3FGTHhBAP/jVyI7t3UnPJhNoPmiomj3X5gzt8v71pNgdCtwIxK2xcuIFfDyRLFVWt
DUIk9Roo2JkUQunT2slkW1vTEi0ojmdAlfKbRlpqRZjT8uE6gUtxYgAqe8IBx0mTnRnb2jhocwEo
Yv8Iyarr4Thj15h5ppcXL3oHw69DIkBI0KiwlxHJPd6eu61RiSFR8fOBPDnh5A63F6f1UBVKyvvU
TAOWmobDdrzu4Xo3hqULdgz9VoYFCvp6WHC9kQivYT6sOS7Aw71W3q1qclfkFiIAO72LjVFdxZJW
hLrYrhIrxJoezCU59GrQIU2+96G2opDg6LKSsJFTlEbU6p1SIUUOHrUvI79RosTvm79W6vKDoxbh
zpfaQBqiXfYinDSodUnjzBFwefVzF+Oz0L3rivZk0l/q27PZfLDmv3k/NBa/SE9uBGsZJbVuuni8
ibFDDupyp+zNwMbOu/pJUiFWRFVapB4zEI+vkMBapzfx3nPlxkFFCARheeHjMJFfLta8NbzVFfSE
pfCz6J3WPt/eAdtj+BlAOgmrHD+ZWARwMK9AVbts307e6b/FEIN8cXlv4AgvnQLzYHDfj9Hz5IZ+
V+zkpw0eoVgfPwciBvoiiDaYYwpfkZmy7CFAULV/jwCYkG2Yo2CGTvLGqCP0n2wcQdY8qxApV7VT
YvbZfT97uZ/GuhUMmEy+uz34vS8obZOoiFwnExPsuu/L5W9l/Prf/n5pXyRqv5ghDhMXmv9Hz+pe
DTgX/UYIugWUSxSZqtx/HwFKREomtOR4r9Ljh7nb20mbk/QigjRJo5GUTrggHlgNLZx/FWeI8+0x
bK5zyjDAkqJ+lcsXY42GyFZWtCzTL8n8oJafEeW6HUL8SKmoxDHpZwhpEIsx49bZEmKo0aWqg0E/
qe8X2jm3w2zNFT0ceJ00Orxf1F1MtRvTZhDEjeGL2n/udim5W1P1IoCs7rKEw6SpCVW4Z9ZnZRoe
C1t9TKPs++1x7IWRrxR2FqUTNrYXc3T83nnUYiXYa4LuzJWpXyeFZTINZV51hoJNruZ+0N2/bw9i
65ujYCcYSLow4ZF2XzkOljqKuSon/Q4hs2+28rp2II/16x6EdnMsvB8DfIRg+ItdhlaaThyrjKWr
P854mFTWnvS2OK/kBSzYu/+LIH0Rpba8WQi8XsK1+V6iuOhDQaia7oNj/jlnj6sT70XcG5P0fdpi
XAdHF2PKscvOn/Nh71gQv/nXMRlCzsekq+9Jm3IoUq0xJkew7PLx0GrxN09vD2smfHvtAFch5FgO
6Wr9iW/UvRr+Rh8NFgKgajDJ2MnJ4JJyqddlhtJI2VdPfhjHD81oPjjlx3Uyz63KM//t9bg9oT/j
SacgGu2U7jan4Gg9p/W3cXy6/fdvblqh8c+lGXc8GcpgDSjI0gxAPlc5WciKLuqrfNftRmyaX76Z
uPih/yQMdaRVYUQU/JUTwQta0q9NvvornDG7u8t187DXTNsA6JpodoM7hS9Ga1BuGmvZEE19wmVz
ykfIReYSgTeM1rvVXcZAs5QwUKFevXd7+A2xUaWntGue6jT9NLpKH0ABgHoYRRG2AKl3l4HtgZlV
o9njDfPeHWJz8rkRu+IXc9BI9eacV6bTFiXncBRieSDe4C1/3pMOuBUFxIFM6UFw2lSimCjN8HWp
n8f29dD+xmEMxxcBZppvwG+lRGOWVZW6cVteQjd8DecsQf5KjdF62AOubaZnj8oZ9CycGPkyCVK1
WZWS2nwy25M2J34ZawCKwyPo3dsbY6ONqYt7kCC2cz2WDwI17WEk9CwjpwcoG53c6eCGfyvLX5Ob
3vGiuzh7Lw5bW/1lRGk15O4yrXWHGrKrKn7mfQx3HQH2xiT3sMZ6aguFCAook3Z82yA+1dsPjav7
XXsx+2OWfro9i1tjEm83UKp4TOE/0nldFOhWrmZ5qZ1vRgpbLD3eDrC1uLmAo4VGUrY9+bGyGzQ7
dWpSC3LjxScnb9rAdor4ko44tNwOtSF2AMQPuB32S/+n8nY9GMfow15Z2UjWCiu/eupK9RSlyVHV
L7WqPa1CI9b6Vrh7xfTWGBkc77H0nJA9FH/+4ibUpJVTdzE0RqdZjnUaB17yLV13qG8bQaChwhVB
c4piRDbvcuJ0mvUY9K5j5fb7to7mkzEb80Pdj+HeGb5Rl3CAg/8RLSFMHaU7ap20wxQJdd0qCU9N
nLwxYlBHen9Ym/PsPITVTKJWJ/RGnnW4kI43PoH388tHFx3qPtMKX/cS3kjCYUfyYSO9XP0wsZxf
zLQ9jaiBeLxzapr3KcYXJuEp1U7Su9TZSS8b0E1gGi/mQPqo/VI6sTWAV8+G5YQLQxMjh/A8uIhh
G2804y6sL/acH+zkOGfpw7ruATW3hwqKCI1vNpCsh1VZo5qH3AQvWdn5S/RdzyByWvd6/uftXbO5
rujx/y+OlNVoZC9oMPKGW0xL+KafiuLeSpYP0GL3pB82IyFmAUtcGKTJcDbXWhVrqhEZNsBLW3h8
4URdzfbp9ng2SM58uBdhpJQ2NiBqax3XRHsNIPglOLyq/lqGp1Ubv2ajSQ5ojuCAHsfIfK1W08nx
+rOpz7VfqOvRjYZAnfZUezcKLJBugN8F1QYon7Sh8ISrFt5H2FCqm9yhd3HIrfnZbpunQh0+zu68
JzK+GRCkP4e96FDL/m1zODWxrcDwiiCtVNZBXf3q05BNh2yPS7aZK15EkvYJZtF0rxsiLcsHXfug
pJmv4Vxqu3QCl5Myfdj5vBsnFoBiFKwApdBakEeWZl4aNykP5VOqroHaFOnRqqf4kBtqFPRzHvpz
k/UHLQ5nH3Wd8b4co+bOrFHzXePsa1j38yFua3fn8Nlc3FC1BL0FArQsIOdO+jxawveyKx/A5vrN
2vr68P724DdyArBttg6ORsgjyfpIiHaNdarBc0iX1juYy9MgbtlR/RTTrT/ejrUxzz8MGeiECoMd
GbBchoSfa/KCVRqf27a/i4duhxK04THAlYO3UgjF9HEIc53O02ocVacEXNGvzT0+Ln44Uu7baIBm
QanzgNt8rLKPa1H54Ko+6VMaRPN8cGgeTloVlAst537vN218yKvfJN2FgN3TZHddGOaZ8eearHc5
L2FmkaCd7E/z+0K3/FIbD2P/um071pr6JdWrzyZ5JjOTnYN4Yxdf/RYpbfRhqi9qBLghinPzHiyw
46vZUj84Qx36+aoUp7lYp527wuaHx4BNYDZIHq70Ucokrqd+4qM0VtoFddxR7Grqen97eW0Vaxgq
/QwjjW1KOi93a8ZWTM8YRfk6RYXafnej76HqBi0MtNgx7pRml5OxPT4X/CfFlArD93rR1VXcrKuJ
rK2SWDqvanN/zPME5HHdazhZjNqKKYzX/pFiIHxfD7PymvtodlSUJgo0JUwDN+0Gv0rDcKfk2Fx5
+s8fJs2IPXRLyP4GZqKWGAs0h2X+9hsUJrbciyBidl5UUJOZGV3rMu1DFB2jyPGH5XsXg7V143+f
Ea8iiWT2IlLfZRMUG1TO5+Ghgd9uh/duvqeStblDKLnxKATKxBX3Okg2NHRfBPynT8PAGk5s0rT7
6uUPZfXl9oLdXDY/I8nyC3rRr3wXErzmTA/r8C5N7J0tIX6r1IWhAfPPWOSnp6gY07RPGYsG9jnT
HgpMRwvnbap+EIeJ0FaA+np7UNvTBx8Ibjb4D7nxY1c4t8cLSJYVBvh57cLoqSvCc+SFfjFMCWXR
kD7fDrm5yi2uFfTMPE4xaftVelvyvSjPGvNThoqgnYJM3MMabBCOWeYvokhZfLXdZS5mm9vSFF/M
OajSw1Tm/myqEEdmWIhm5ytr936gaJjcNvanrPPxukTwYa4fvKI7IhblT1YUmO18MHih7q1DOYRc
Xof3jlbucY83qih+r3jvAdMPG1ualXEexfMuvzepY99GdWaK/zKMh1z9s3+0nb27xeY3sCkgMIMR
2B8pCSR9ylAGUUO57aNaDtO5H3SM8yZv52F8L5D48xc5YHRmtS8qDlPemgLLeXJ6qsNo2VnFWzhU
EwwqxxWmChoDuw6DV67rpS1hmvJBa8pAK++zcggQgGHzlIl9iPrje6fcK7I3UwKX/h/0XXBHYne9
GF2VF3VHtQB9V38ynejRGb2dI2FzWbyIIF3Ocgcamwkv4jJ4lT8bjq8n6uckeoU/XO678WU298of
sdB+SUIvIkoJdSnDpF4EbDOPlTt0PWDEjUf0MKjHIr+LvTt7uk819bDG+R9dE364nRxuzyjib9cz
mpp6rmYO423t8l7vi7uq2WmjbJbQ/4wPO+TrCLBLKQmE9kozGf6wRm8hob7pTds30z2Y4PayBB+I
mjV9yl8cOMZEqaY1I1bVDEGbjuexsg/xst4jhIEzmDEFtK/ft97wPm7jSzzswdQ2ZxM9NnoxyNk4
svaGOymOogmkZ7fkna+Dv3xXNu389fY32wKK0Pfi1QhBJqEAJ+0+Dw0JI09hi9ExCVbeKOZCO6wW
FXOkB1X9iqf/HuMI88GcPiT9esxGFYfb+K7PDJ+H7tOiNfdtqqELkVym2P5y++dtTcLLXyeVIXVf
Fmky8+tUvECizoWI8/F2hK1zW8OkQMDQXcoNKQ0YA0q1dQO4tcjvI5xj06Q5jRPs8DsOQe4y411p
pofbMbcO7pcxpcSQ2W5ZwaZnzqMv6WgGUTYERf0hZDqz7vvtWJvrGB4c4D2eEOCIS4XpaOZt6mCl
cnGMjwXAh6Lx7qto/pSNFsKr9qM5HrUW0a/Y+pxk1V6NsqFGBVTsRXjxhV+kWbdK48KNFoTTRx/h
nuzMowz46+Y8Nupj37+LlPgw2wCO2lcNneVyike/5eKEkuMhHtoT4JOTR4mxhmtglspOit68yKDX
Ab9cWDcAbLz+eVlmG23lcZ+omjzIwzgYu3eaVQVFpL7rXC1ow/CIDlyIHNvOdxHzLufql5GlXKbl
HcxmXYVmNq1+Ap87nl6X/be5/tbM3wxj9dWSd/HmlUJto4Xmsdvb+v+fsQMmR88VWTpZbEfVI3QD
oGFcBrUOnOapcksB8wnGZQ1WHSScVzxE/as2Ge9uj31z/XM3FUoMvM7LDbW+sKZxjCbh3q1fCqs8
m1iFDFXrO253biCX3w63VceIq/D/wklLMNdgqCXCcCWP3sGKOivxk/c7QEyel34GkfLomrS2hsAq
F1MDmZvGe2y1L1rxUHjQu1Dzvj2izQkE8vtD8AEwhbSn3WpqAGWzdvTWC5Lp2FppkKqfa1oMa7Jz
QuzFkmYP4rJbtuLGnZTHtONS0X1dFH+gBLfNZs87b+uAx9f4n4FJs1hnMxlfBIuL8aQ4D66mnwAp
BTl74fYUbufFF6Gko8VIRjVSFZ3LJ2qnbfUq01+FFqT0tAoW5yvl2ZiCwGsudT3uVDGb6xHaNJde
Ycsqy62uChpyXklK1Nw46LF5SJpgqneCbJ5rXBEABVM/8Apxndjc3Ku0fmAm4Uye3eihS4tDNpJq
w1M/fhj01u81Nbg9p5tf70VMsZRe5HrHrrEcmIjptfeF/hl7CR9SzBkO2rvfCMTU8VLocLr8yGwv
AoESd5GAaDhA83k5V8s4UqTUK4pUkef3Q7VTV29+MLx08bkVj0qy5F/cR23TTxyhORoTMILHBOmd
PXmaH5XWLwcCkBsqTpOKU9aus9V0rHrhYjJ5+aF3u+E+dHhksWotKAYXNbEcsSO83te/0i5HcSX2
R+2EAtjdihTK4u71xDc/psfRiBccZcOP9u+LOW57NR8Gj1XaDq+brlh9txp801yPRsoRfft7bk0w
Ets0FYReJW+x1wsnshDuCnVhFKJ/Nwk1js/j7o4XiUqe35dBpNWJ5EbfJbMF2SyuD3iiFYAbbg9j
K1W+jCDVddqUTnofw+2dqjzQh7+18WzHht/zQKQDyL8dbOv7IAAn/G54sABedD1ni8dtMqK44km5
CpoSTaN5ue9itM3YDbdDbX4eWPcGgpfgsnT9OlTNwzBFgAvp1k6DVj+UnXtAgOu/BZHOtMJBwSi2
mTzLey7Hzk+SYw69/78FkQ4zM9QmJzEceI3jg6togV0+Ku3ezhGf+ZeFBn5O+MhRWMnKxOuQppa3
QigY7eYDTbigXbPnYTAfZl09d1X9VxR7O+PaXHkAzH5o5mBkIi2GUR+VzOAqd0mS5mLZvGgb90nN
owPwLFphtydxcyPBhkZyijcz8r20HAwzbLoe9QpN7TksVWc6u6lR7xwmm4sOBVuhuQOMWl50Y2GU
sTIX0AUyrwyEGH9g2oPGgTmV59sD2txKcGmF8I7gH0ltk1lJPatVYSZ4MLBr82MbR6d5yHwn3RFx
2x7TP4HkJ8AebJUTVqDba2y523E+etNztqsjtDMcmX2I5DWXmhX2v+WE6I+6X1v3bZw3x8KOjrcn
bmslIGYMsoU2Gooc8u1pqfLORHjpEvUrQAfbHLK/KlvZW3Bbq9vk7P2haAPiVgqTj4Y5DDbHw7SM
rxaFM7CO6m/xoL0zsciCPfP+9rC2JpCUiqQB5C3wcNICh8QdRY0KeaZp26B0v6U420dKdyqnp9uB
tmgYDOpnJCkfFQ7YyUntkGdxKzfQFwRjHa+znjrTRb9cdbOgXtr+3oyyEfCo922wwygYDFUJUDm6
pEpjBx0KgL+xH17+KimbKEma4LTJfqiNj477t6Z+4U0mLobf2OG4xQmZaqiLOKdf5xF9Kgv8nXry
CHYNdv8g0v3URzvZaisbQ1kUZr021i9yIWznLjZcOjwDvUIQ2MU8eqg+O33z0OnKMR1ojCZ7ZuNb
64c9ARwUqTBWkXS1b62oL90FnHY1rIYfj291ww20IVf9edhLk3ux9OtJBCrSu5ZAofNQ/2eZHIc8
PUTc2MNwPdxerFu7kC4ZZDze+nUUn64jUdpUqrJgIGLo8yW1tEuYKkfUB855bp/qPNt5Pt+6wIAS
QSwe7KGpy+WwqbVmXfRgD5fCK3x7sF93M7qx3qvYEm4GZ/5fD95s72ToDRlZsNrC1gDQNqKU8tXa
jHN7VmLYO1ZM2yfun8Kke1Nyiy9c42xYNDzXMiiq9FFtplf2GvrJ1P1G+vHwpcR9BgofEoTXE60v
abLoDvQeb2kepsb5o0iNoM7GO6fZe6LYXD00fsEK8mlBi1yHYk1mlWaBwy1R+Zi96bUD7GdcrEd3
tzjeCCX8e0w0I9FhwP7jOlSJFJHn4T55ccuPbrsGLW4tTenw6Pt8e51uBuKqBtISyQeg99eBdK22
ECzmCzbaIz4Mb8vie7k8KLbz72+F6EqAVaRrjiarjJa2OjejbwXe11TU+wjAUqF2599hYl1FkXZd
Y85x544VGF/6SqnzlODhmVZ7qp4bSfIqipRFjLWP61iAb8dReTOCtrKV97rSi1eqsk8OodPv5P6t
fUZEeED4d4gzQPpK9TJNVlILrLljDz5ebihqPtnWxwWxG7U+Vm3lV9HoN+of0RT5QMnvb6+SjVLM
YnHQEYdgzH6XVn7llco4VSr73Jz9uvjOTcCsdnowezGk+2Bn87CgD8QoTGTonSfDNX3r38uVCe0g
nhO4pnPmyCiAJM95EKthgKf6d6ekV9A+pYjW3Z6trT2lo6hPQsZ6Etj+9Z4a1kYdmyqvLmtiVudh
sWs/LIxvtdq8QWGh3TlpNqNhxw55kgc4wknREF210FcFkh2t9y1671HTvB+M+FCWw87Atj6RzvFC
l4PWiycDsxtVr2s7VMqL3VTHMuwf6Ks+ZqPx7vb8idUsXQlhNP0MI+0v3e3m0jLS6jKNOZ6d34dm
T0RqeyAoQAhdQW5NYk5ftGuGLkZHasgqBvKRALb3rI7fbw9i40QWtKx/QkiLwJl7d02g1Vw0mEZ4
UYyt7/Ur78rHLJlfObN5UJr6lVLYH2/H3aqSaWQCZ8fWAdyXjBOqSwqq3rHgu1atcfZqvNHqxBj8
JOxLsq5LuqI4Oc+zbn2cDAeuUe0EWZkaSNU75j2vbcJofUH45/YP21qncK7QheVHCfLP9ZzX7RRP
Hq3Ii94sZ0T6KeDX02I8Vutes2cLbIkeJToiohTiWBOf/8XnnbWxo4hmnWqpdb+4zWnN7o3GPTqT
F7h9oPJ6NyXeHaT4IHrr9dYpdKbDUiVvJ3cO9Pa9be7BULaWNBxBrD4ZPu1B6WBqF4icUVJVl7Kx
Gt9tzSiIzfDfK+9yt3wRRdo47TTp1Wiw5ua5a8k5rRXo2JX4brjUp9tfc/NI4kyC72Lg4E5343qO
jarSE20tKxoo351GCyYAPHUiXt4mFbL/q1q7m/VXSwmu0nPuEXzeSXtbW5h7Ctqt0JQpkaQZXaay
KfqhYUY75ZDk57UND/G8U1bvBZEm1JoLGJZOW10qQD3UE+7S+IhV357KzSBcnvEfQpaI7vH1THpq
2Bm5MxMkfuKOGzTtYzn+e3dzjjvBR+D4FqbxUkHpTcVacYTXlzrqKt/JH+sx/aZbEFvy3zn+gJ0g
P8tlEXlYkQhe7L4ujQa775saqzPsk0rl66L/pRXJKzbW7YkTS0w6J8jeJqxB8gkKh8Z1oCVVE6XL
evzcTEy5vVo5KX304DqUyul0sIo/bofb+E5X4cQefzEupw8L+jpddXGHxQ+rL1rGw8auy+VWFMzx
xMuGS6EigwbDuWgwDlVZ1yAhy747R3eJle2Qi7YoP5imc4fh+5gQYsSveDGWUI1Z0XNdXzrFPU+e
+TaOnushebRhQa1dfaiqLwAIgzJt/S4szmAJ8ATvdxb+RlJklD9c1OCcgii4/hGglss8Gbr64lb1
fdW2D+WeCu7GCoGKogqbeDqwPH5dR6BNPuRDmteXFtOHJnwdm+cI/UujiP0Qn5nb62NjODRfOfJ5
mDGwBZaG4+CN4Dr5UnPV14z1wOpvPltxzBXkdpytQfGMi6EWVAUwSFJSmswhXNdFJ194fY5lgl7e
21OZnkYMBv2whpHirvGekfnG4KgtedJgdAgDutKmLnhomka0Ri5WXh8zoenfpfpvMCiZOpy+TUHk
gdt+/bl6zbUUb/ZqENuee+5rJXtIYk95MKu529kBG5MovhIaUNTMjiXrgJWtOtCkpP+f8D84zdZo
PJjNkPj2ahunssSQyKl6Y+cSvDWJBKQrhJQn+tzSJM69NyhFWDao/7ZflFgAc73wfHt1bOQPoMbw
Juk8wdGRodVJaKntHJsNuviPLqTn1qvhDP+GYAQ8VxRlsQjRPdwApS81LnrnTknLcZLeuWv7rUh/
h0SHtAHMBZcvJR7/r2MYvWa1g1G3l2S0z5GjHLQmOg5DeHd7wsSkX58iDALNbx6EqJcRUrsOU1Zt
hyhvxG3Nji6t+dnGY7Eten9M9gSX9iLJk5bWOcdiXIHUfu+kn4oQKoj9JlM+3R7Qr6uMAbGB+DTc
QNiv1wOqkQ2IBs76i5LhROEcysw+3I7w6xqjhkVMkrOdjIfi2HUEnmeXvraJ0IZnB8PSvv/oxjsb
dDMGjS9hIszHkdGralPSZYscDvf2yU0+Ip6GHvftYWxNFIDRf0JIC8zS2y5qZpsv7y5+OQov5NsB
fv3gKCqw28XSIlvLS8ss1XjJTa26ZB1OULGtDphn1jxx1nUazMq07vSJ9uJJXz4qS3NWeYu52FVo
BK7ZhPdzoXwqVVBxRlu0Ox2bX6+4YngQSyEgYCGhi/l9UUQUoRKXg7GyDBRjOpQYi/gmZ4I2tUd9
/Lsx+sOsVYofLtPOlv01eYvAQqSfoxaPA7F2XgQewzVxjJCKGcxAgXFFGWEQ+4iRXZBkT7c/4dYY
RW9UKCBCIZC1CSFPpEOpc9h6TnspkCPBjjFEp9QtTjr6z5Xr+PbeAf/ruhRi58IpggIaNLM0r1VW
GRx4ancxjG+9+djt+Q9sTN/V3y9NX6mnDv61/P3TnHBBfB36afSmSvzM3Zm8jfVI7mbaOI0AqsgE
VqFq5Bmr3lHg/T3lr1kLOLqg7bpXeW0OSIRBL5AzT9b5LYrOctY57C6xbd3VDlTrD4NSBWszPuTW
zpuHmJzr44KPQ+cQbU98U37BwFbIgK+6mvQcF4lfwZQ3YyrLnRS+GQTNXdGfEvRxqZRsK2WNXJMg
EfNVpR/H4ZR3H//1ysaJ4GcMqTZWNGQqMDDt4air/4+zM9uNG1m69RMR4DzckjVooCRL8tS+IWy3
zXme+fTnSx3g3ypWoQj1Ru++aAOOymRkZGTEWis8O0vuapB1TI7czbG8j6o/2oikeafGG9nrRedm
MiLym295ysr5mkEPzHnOOzjTL0XxPI5btb2LTsfLRuOvpxaynjSX2SVslbLtfLn+lE0B7/VpR0Sa
VHV/fQMvrITel0XLSVR0EH47jUJNUcsaM3J6P4bZuteYtXTbdrGzEdMvPNVo9Qi8PV090B3rS6ST
uihwer3352LxMif7Wkb2w6AohzHtmGk3vsx9/qIvxZ0RH830TrG/msOP6ys9D4JASoAuCAEv3gDr
QM91RdfG1AYY30Gxj+iaHhJJpXqnjoHbqGm2j0Lajsj43hrTnN9et37+QbEOgoahgQp1hfXp7ioy
na62Bx9Gizc4i5vJR25btzI30vMLGG+ae9wnNDhQXSMdPP2ibRw0dmsOo9+NSZ0iR5jVd7JW2PsC
CTAvXjrn4Dh54IFIbdxqCpWDJLfl8fpyhZHTAMOPAGHPm4S8l1bF6Y+IldxMOhzLz5dgN4XwdpPJ
lRp94xxe2FVKZzST8F/6FOv63RQExWyMaBXZ4z751IaCIuRHVbFh5tx1xPMKXSn0aUmzDfEz3l3V
LaXnzEob2VeMWr6vtH55iCTYCdqQ/ews9AXNWW5v9Gx+BZyqbeQJF+Zi2ngOfVRRctas9SKrZVjs
qbQU30AFYdbRY18+V9lD9u+Y7NJ7Z3mZ1cRl+l/QH4z0rnvhLzrOwefhb6G/psGtbMbeltrK+b7b
gr7n8GG5FjnYpxuSq4UBky5S/Xhqq/3cyI317BTJUHtGZJRQaSoK4huR6oJjI6OD7IAAUfOp1x2p
oVezocsWFLWtwdUgi+RODyHJdpHjcvXa2ZWZtZ+XZN+YH4+SwCBRJ4YsRK0CXs3pekMlyco2UxRf
yyUmI6Sm4bdxV3++fmgu7Cr4A8AjJNli1OLq5NZZM4CJDdnVIlZu5cFsJLeEQOP2Gk+6EY7sRqw4
P6VcLW+ZAI0+VihSknd+XSfLZFvVrPrwoVTEeUyEOX5ljdHkD8lUxvaGJ79Vqk6jAs0D5018hKbi
WfekbCg9J2Wr+LK5y2tPtxgo4FbaDiFQZgw4jznQ/OnDgffU5ipDkJPAaEa7VN5Y2tX4qd+VRu2h
pnj9210IEUio4ZXAf2C32+rpVqY1uT7FGMW3cn1ovMXolNzLyqbgOZGldekBEUSh2K66ZRdGC7SU
XEKk6fqPOE8hSYmVt7Ir5GRaqac/Au18W5qkgR8hKeqRaoa9mxBQOShJY90aS3wYez3eOJaXbIrU
GIUXXupQuE9tIvm5TBpNAX+abX82o4eZBopbak6DqLDsMyp7Y5GXdpoGsUMiAWLnbPRpxiBivUO1
yC+K8XcUQWBCV0rNQXUhMHVTJKknla1bp82G9144LNwCHH9uVzrva4ig0kRqE0/EPIBJ0t6exu5n
qeaO1yXtMG/kSxciAcxyMfhOEUjvtYqkk+fkf+iy+rocvnQDxNO03vcm8hKkDNd95jwB5FbTwSxT
QxdX6cpn0lGqmgH5GjRN9ehnbTbDQZUaeWPzLluhlgeOjHO/hgKFRlwuChHIB8oZu/lc9TdpNW6B
Uy99Ih7V/EW4Bb0bsa3v4tk4duWYWYnm2xnToGWt/6tHYefVgLc2osplS4I+CNqP6vVq1ypOWpqk
mcYkbuPXNBqvs9E9SsPWGLSLZrj1ST7InFF4OV0QHUM6XBmT5ttFRVliCp2jKGLcVLW8bJSqxBW2
is2sRUwFJTvmYl+Vw5ZINqQ2NFXfGLI7sBieVn+rG9nLh0+aJB3557rfXVgaTROihgKTgaGIq6XV
lqVGPSxlv5/+KZbMdSC8qFt6BuduR6MQjwP0RYXPsldGZJ0ZrqhnmsglMnvNqeZ/EnNKNwLSRSOg
SaiFC8lXe3XDlHGDP08hRvS2l3d1XdKZGe3Kjv+LIZQzOeQGBf81Ct/p06osjNoUSl21pxY5eU+4
FN2/H/0yfH5aWog2E9bhAp06nbw0esKcGZOZPG0u71vHGuqbYSYFcvuiVpKXj5vD72TaJdTgee+e
muu7oGnLKLL8zGp6d7CGVz2yb8yPk+uBLfz/5EMwyLSVmaWvR+QmY8uPpNoXVtDV+XBVxQFeRsEL
3XExim/lbU4mhlZLocV41PgLj5aARoz1b53ZW+yc8+tBGEJa8q12SNA+3TKdKZJzYKcWfZ8fbSp9
LhFrz5kkp2y92y8ZMmg5cjMwN85eD+lpxl4OqgixRrN0vHBEiy+E6iqj4bj1ea5bOps2M4IKk3uZ
z4Oey17tfmh2tRt7tLvsrbv1PGEhUfm/NZ3N+I662uFBiiUteFDK5hENkkpqH5Ww5pG6oadyeVUE
BYZ6IMy5fouPNcd4qdk/NYkjrwjV6NBU8acyL4v7wm43Du6FQAQ2R8wDArhHSXl1cHskWvtcHska
IpqnrqSEXy3Alb+vn9eLVkRPhjyTDGzNxIxT1QgKtVZR5Eiq2i00tTkqJH9/rpsRh+X0PmKs/RtS
lO0jt1z5eF0pXVjlSMF2VpbtEgemQCbJmlebyrS/buriikCdI5YA9Bx47+lxKmNVKca2I7PT48FD
cHBAE8CyNxoNl62I+WOEBwK4+PN3yQkigYttRwP09yR3XpAfSQ5mEdm762s58250BgnaKDkzZpb/
r4qu0ohCVIhMid/nodsE+ktL46zVuM4t/VUr242tO3NwzPFgRcQXTDRZiviK7xZllEs3zUHX+yka
yxnxxykcL2fqzNapPds9MLtCSdEBDvfGSzw1FEyA4RJF7RlINnxF6zaniCVtDaN6i2cnTiesiBwV
dQiS4rXT9epclWHfLn4jVAU9U5uzECb6oP/KECntdkYiFdrjJNlDdp8kSf/iaJHtHNPBzKyHMih1
A1icZi8u+U7U71p9Mv/Vusqo9oFhxT9sxDc/l4GsMKJ7EkDKqe31R20c035XS0r9kjdFiiJvVTpf
yynS/pZzWf82OnV5yhI7/VykavOcdbO0z8IgT3hAa9XrgJIldS/mjZW7aunHl4Ra6tOYJ0sHetyR
+v1AWfe3WpTpr3wO4s9JEGWFaxRV+Ryki5551WKYDxrI3mgPwjPijCGe8D1KVQJ9MIwyvYhonA/q
0g7OERxdZhzyoUzjz3pZRKWrZc780OiNpB+iWJXgPBraLzNI5M6NgB/ID0odZ89DjtTzYxFLvIsX
eUbhKaoDGgNZPkqfQzlOvy/WUP4Yrda6TeR6/o6Xp5kr07kqPY35zD+LJIPS1ubloOykoMxgiw59
/xpSupAPk60lyi43lDrxuq7gkZFFXZu7da+aX9pFm/p9WyRl4HL8nZ9RzHCIm36aE4ey2SI9D3JS
524f1125c9pIQbq7TlBVW5j+809chOVy27N3JqMXR627nacwVzbefG+PupXz0YimwGjyrhX0glMX
j9UkatVxGn1mmRUoNs8D71i9NMfoIC/OmO2CxJJf+gZ9FTfPnPi1KzsrZkO0QneHvuRTKLUztJ42
K/nPoMom8B9pooJVTdh0QymahF2hvLZTmYIw7DPZNqCbmXFuuUpqdQ+kFHIOzBcOhBdopH0eioHy
A+XJfI+Qf/0b0E5T7xxl6f5IiISnu2Kw0YK0R4AweyVVo/uxcoJXK85z6QaqSd4frHZopmPnNP28
00CuFy54FutlakdZ3kEuCrP9MC1zGbpGy3QGt681K/aKhlrRRnp2IVbxlKJEIVDFItc83d9kHqqo
MKlJj2YFp/RoatFhqP9I2Zao/nm3A0ApTAdIIvRuaOatXoe2VAwTSnWUpZNQeUH9YXIdRJsPc1LJ
+yJHQyPupy5x68Jmko9EpOgDSzqUFshMnpzhftTrZEuX50IEtUX/gcuBxxB4gdPloz2emp2eTz6P
h5nrQEL9xjT/fvT6gdTH9jKTgqbcWaV86vu27GN98XnSHiCxIAra3fWtmYsBrA5iOx83Rx2RRwOV
YaGKf7qmZTEHvVxC2S8BCj71oqdtVThvDlaZLGuxPC2e5A/feVxBMLWgFtJdsdaXRGa31thO0oL2
X+Ls0RzPb9qm7O+MVi8pLhpbGgPiDj2NC8Ien4wsnJfLGiE6tFPJR41kP0piywtDvXpwBmnYGfMg
beQoZ0UAGAu0OZhpQamGG32do4wadTs1kX3ZCOZbwyx+qp09HqfY4bIBsPdYmErnZYpUH65/yAtH
RiBgKZ5ywwPyXVOrZKmIw1LVFlDftefU6l62h5uxd557oc6CHpc6fR66lInRt3HZTm4sRgZUQfJ8
/Xe8fbzVZgM8IpFBoBBW4NqjwMG0ztAViq+TZnlDSeHctUZzcJOpqPcRPdR9XzWmR6icvHmJK89J
hvaQxz0jp5mk5ubj8KeOLd3rla64z3tZepDlZfmCmsh4gK/f7Oj4ZoyRm5yboo6q12KuO3cu5uCA
8ln9aIdl93p9UecnX4PBQ3ILMZVKnym++rskTa5itWphJfnaND9Wav2tq7StTtwFJ4XPCxhX5tsB
+1idxGpmBgEZzeQvEDceVHUKdvhz/MtSe2ejlnhuSsy9MXiVMtKT5uIqkDFvOS4jrVL9Mq111zG6
+QaxktzTp27aOA/irzr1BtbDZQyAhTsPzevTnaNsFbFmR/MbOa7v1a6d9/JgmC9FrrX3XNemYKl2
njGZoecs87ClyXtOUOAWIXQxipl/QIivbpLGoRujBZrmKxPNPUTqAgdl1PSXxARbZ963dnXUl9at
5PEwhEJi+/a661z+AQ5VLY4ny12TjGw4sE5OrQhQIXNmp3Cf9pOXyTWi6ctXRf5SIwZYWBrEdPtJ
HlsAh1tPjAufW3SycV76yWIS0ek3qHvsz4NCTCrz4UujwNmj/mHrXhQEoByvr/fCBxdXNy914cv0
cU6NQSVC0lfvZD+XUYkjf15QwRl0/WCl7fh1lOJg36pDeiisJPe0xSn31+2f5ygUjsT8PWYI43Rr
cpodTVKAN8n+0CrOvTHHw94sk5aE08x+FIVUboSG84CPPUOI/TA8hDfnKicKFEleanoDtBwT8wah
3OIuDOyMAaHq8ClLg/xRCkb9yS4Ri7u+0vN2rsr+ss90POE3naUKahbYoz2w1EyNvKB0nudk/lqi
+5f0o2ckznNURp/bBMlCfQtdc2HVmBZK07a4bdbXXBzq0WRLrLqWC3Fje8HwT5n4upm6lVV5cXv8
T2v9n0Hh4+8isBYHlId6DDr16Er1P6mdHiASP9mVhJBpC0A8vivqunBHS9mwfeH4gBkAP8A6udfX
06oWmhRMlqBcY+Z2vlPTUPHSfKATORjphqlzZVGo14CiKAyJLgwedbpMyL3mxJNZ9acSDdHKLZAS
txGcXILsXzluHxnSspPS+raq45dxifbqr3EcviVOu0eXbR8wMSVi8MWS/IVdtw/HLWjMhcMFIoXS
CEgKMWJ4FUlsamFVAhrMNzRUH83Si+sfSUFzrdkKI1uWxJ+/+970uEy5NqjEpQiwycNDZ3aHwKDF
vTW/8aIhGlDER6EbsL4LoRs77RQ0KgQy53FsfiRdxWQtwzU+PDKZT8v1g1YOhExmJ60Co5FMk8BH
qH6WZLvC/FlW5o2mjXvg2Rs5/Xm2giU6QwR90VXWViHJCSxrMPRQ842kK25CK//CLbylR3nhXqNZ
zXos9o3lrLsOSiqZqCanIDoQUUdSvB9vAXgwlxLwCNMCYmPZm+bU3jQAJG5pV/b7mQzrYbSd7gv9
2mGjUHy+aOiuIg6KeSRC4/HUYbpI0oeoSWW/bVXE0NqlPar1kO6ux6HzWMAwGyAmgvxCGXJ9u6WA
ZTSND+kjXX+7mAFqrP1taG4kTefRldyMQKPBfeHBvUYhIOolpXK0KH6qtnvkxA91ZQhg1v0sTz+D
Wn3WtmbXnp8CmpY0qgSXiKxyTQTLdWd0BohTvg7e/lmp2mGXFoF5Z5vAwaTRnD7sojwQSHwEtk1M
r1ylhRK1DLtcGpKiTi3uo9JsEf6KUDO9/rnOnQJGIAA66j30Y8/eIoA2Sj2WJ90vc93YdXraHscy
/Ph5o7tPkmuIM+fgF6eul0lNOkQtVpCUMZg3RLGi7HN7Y8vOXQ8rDjYE2J5cdlXcWqy8CKZO0317
CmrkZyXlF2ffea7bVttf3zaRE58m7bgx1qheoVtzRuxoc2WJkywxfKnqkqNR5dwlciEzSl7VjnMy
zF8jqd+6+y6tT+MBS5ikgIxu5OkuToEV5EXZGX7c6EOOjnGSAIOjeKq7eluGW/pY564B/g0wHDGf
IMnT4NRcWcx9tYy14S95bXg2U2IPfdtJh+s7eWlRVO6EHhZPYcDIp1YcFGiWGlFOVBkKt1yenDS8
URJ1Iypd+l48TEGJc5Rgfa3aVihldAba8aYf2zHY2EHPbs1MG2/soIxunI46N7jZD0NFOLXsG5kv
zUAo2Kullbo5DQCSDQQOq2FnR9F0z/uqcmfF6Tb88UKmK2wBdGB1gtG2+ljabKSNHjiGX0OtPJb5
LN1n8JluIGn1fm814W2RRf3NLJmap49qcp9Ps7Ile3HhxqM5iHakQosaduIaoRZPQygPQQF6QC7I
qae7Tg/3evEP+osm8i9ox7qhSVEeYumrtZlyX3AlCg+UQqnACqSE+PN3GVHVOHIYLLKBtp8VM/Ml
mnZ6NEcumWu1sd8XTfFSpTUFFo4M/9RUOCGj3/c2+AUzsuV7Q4PN/ymZ40x1HWmYtA1B8fOjaJNK
gp5iiB3itGvgTJ5lUY0qkOlLZRB8bjKr/VNNgbyRW58vSlghOxAaY4IkcrqodjEloqtsov9sNz/V
wdEOmUYnx43Ttt84kBdXRJ4H1wXxWwqWp7ZKSzKyTMos3+misXEpiY3lYSwh5G9cChcN0UQWIoy8
UazVIVRq2yjagS/FZV18zQIrv5EludpgaJ8DqAUWQ5S8BVmcI7haT5vQyyghhftG6JTfERMBwpu0
0lMzNsNdPxryfTgtyl0xSfM+gRx9SBM5P7Z53r/USnarJ0nGjOMg21tJHRxtadB/yF3afUuquXqy
otHcDU2X/mvRNdvIAC58dRSC0AvkUwgCuAid706NNTY8nOM2AFXKROMypFJo5sarkc0bn/xCjOJw
4l2CsG/wKl9l3b010Vw01MDvuL4UV5Gj6LvJXZ3tqTrEv+tSCJtGfT3sNHOIioOdjuXXITWUrSWf
iyKrNgkq6TAeQbd33acoM9QD5SSymX2cJLsqkafPjRQ53c4O0wNYiuBmYKzXLs1J65pRavbdHDzG
udM8oc2SPmSp/VVv0O7ICPyfPnofMq6GKhx1R6GQvFaFlpV+cLo+tBFPMOfPZkjHrczD6nmhVLFx
NM4vRV5zgLDAqohBDmvecNeLGlFRpQ+jk3tm/ltDJbFBoLSsHOjxHw4uoEx5saO6St7Ov0/dbNbC
tjdKK38o7UfBClEWxK5/fHTvRDWd2hoFYuLUupTKUmgcpWr6sBQ0HfNJ+VdXhsUzw81hUmevAfSn
aL2hEMK5OZeW1hCP1aKwzB4CLtOnLI1F4TKymPVgJHccna2p42c1Q16pNIPE81vI466ZjpFs5WVP
4/ihyGX9daYAshv0Hl3+aPyzBJ3hjTqgbyXSnBeVgfYbOZqIkSfZLtZJ3CkTEx8ovK8uhr4OOq3p
hvJhSEP9ISmWZc/ErOnYRt2fVGIWcBnJjYeAjvJ6/YOeeagwLATSySa4K9ZtKa1HhXTJnfJhqgWf
SdPCCjmoIAgVd1ZphRzypWv+JNX0YdYChglQ1Gl56wnF1lNvjSUA14USVQ/9gmI4lDh5jzvFrp2N
3cbBOA+LwhZIKvCWRGDIs6e2EqNACVbLqwejHoNd0VQODAXSNKVUlE9gZqO/9pDod0E3JZlrhbH6
SXGm4ub6Tr+9y9ffmMudggjKHHALVudztMOILn1VPSxKY75CY0Mwz5hEY97S2ADoSMk4FwdZLvvX
3OgRxImzdH6eyy5zFyc17zrJsA5d4PxSwYseFmc+TJBLvCDtqp/Xf+vZjSU2TDD8aFtQbFtH7yoe
DId51NVDGiT6PlPtx4Is+1gVtvbruqWz5AFLgtDMxaiJgXirYiNNk1RBeLh8WBwl3tVM20Qvd8o3
4vB5MBGnS/DebUMVHa5TB4jtNqhjs9Zo7gVduquHQqV22pj5c9fKyYiceGdsUVbO9xDorQbCkwRW
lDVWb2Xe4nPGqTYZubeEy2tRp1PkIuch1U/VVCZbxKpzc5C4QHCRuuq27awpoEavjQsSM7bPAEgw
RBYNSftBdgAhu7Eche2HgQgCWcWJ4m9wuMXWta5Kb9pamm3LD9VUi13GhybDAanQKNzIzC8tjLaV
4OxR7z0DfOAyS5MWse1PoNc8hHvRWgYFlb6OQcS4q4+6I/jOd8aEu75L1ajgRQaji22/B7ri8qIq
XXNK7A9He55u4NMoCQEsQYXt1IoNUnrJBwnkbz2oR21pEInGi+Bu6VHijqNFsmB0euk2mplu4GfO
Az5pKBUv2hgCJLCGN7cBU4xHI3JQmph21RDcx1NM47v9vAzKsZY+f3g/GXRogpcEeowOyOptEHZz
OSZkiH5fZ7PlzoacSV5nm6nz0RybaTq8cZAaB18oSkanW6rbtcIbpCohpaU3scV9rfaKtHfUra7T
mTuuDK1uarO2taAwkM/LzGGnFn/L8dmq4o274iwqYoQXImxuIRmIm5yuJgjmNoqFqkRpdhCcy/Jz
Iff5RoX3opE3JBGFcwYCrHy9iaRMCmxkTfohBqNnhH38KCPcUXz0TInFIPTGtxE6PWeRyckoGTk2
UoBhHNyOOUOb6cq2G1bWfs2tjk+TxoBXkmlarcJt1OV20/M0ujdnr1JSr+8TN4BFas3HKby97tVr
H8AWCDS4KG+z96CSnX6e0ZwtozIC4z6TP9nd5NU7q+t2122cpQtvRuB+06+nAAJC4tTIDHeDSoVj
3suJKQHPjJKvi24VXweeRHf17ITfO96qdwvws2OoLbFnQ6n7Jvdm+GxOTXbsJcaCoe7Y3hVVBo0v
13+XpaOh9p/o4da8v7ew8T654ddSfyZjQOSMnVm/zittmRs7z+x7cszcG3InPGR1rRwAApdHhKam
XTE39b6banuX2HH6aLbtdJQ6swip1vXBXana9T6wyujRatvgwZLi8nMnl92Lw5jWGyzLt8sSBckO
pRx513UQNSFs90a71y1QxW6kgCPdCCrrtIFFwXMVbFCQhpQ0V2cdSG++TItp30MK5812VNT2Vup/
pJQern/sLUOr1LCSZwALgNXvh+Wenr2njZqbx0/p8PU/2OGGE7h/cWmvHHdRi66Lmah3bxkzk3jN
vVPEPyq93k+Ldbhu6sJ55OX2P1OrgDybfSnnkW3fozT2KUBb1qoP3fzQGbKrquNGKLu0fw7XCLRO
8muKO6dnRc36WIPb5NxnAyrvI+Lety085Rt77h91a1Y2tlFs08rZYbCLAXzsIjnJypw8aFGglJgb
G2dyU7Pod40ab+kVvHEJTsxQsRdIYgVONz64xsykVIoSx6ojf1TjqvZQEA+q/RB1w7c2HCxmq1ij
+rOF80AEmrNo8qZ27ntPntRu9tLS6T/3tlxEuwYl7tClGq0hrTCXqa65WjgvvwYzz57NQla0fZHq
KmOWjVBTfstVowHZnvtmtHe0SngExmpYb/WSztSBudeQyudxLwZSC+mr04+mzH0cWMoU+k4CZGKw
n0FD3+iNETFBUWLK2Y+hZkCWxgzTNv+28J8SnFbvh/0sbeHezpz19KdYq1dITj1AKeMx9DvpLpcT
cof6mKlHa7RdtHuPHzwZb8YQ7DEA2DpncFforbMRdXPox9m3WJP2w/x3iD4zMfZ+mL5fN3V2UQlT
ojMCNxMV4nV/XGLYK1DeJUR9uN6pwd0ERnzekkc7O3wIovCsJkjywBI5y+l3dIyScZilFftNbj/0
wddASY8jI4z1fiN1PUOm4DFYEjxTbhHw9eKXvMvOB8cJgiifwPgo0r1hleNeI5Htaq18HWttPqZT
Oe0zhWEPZqikn6bIbg9zhPTCGNnDES6D+iyPQH5Lhdyt5mr8FJA3PvWF9lIOjvUCuBPN+uuf4Kxj
w48WnEWR/QqNsDWXZ44BxdZakvh18m8U1ox3mnfqoh8hTB0spGrq+R41y13xjcOYWctGsfOieXpy
YItpwtCgW7l2DaGgmWUjQfybQa413CFGHtx1xuBCfoAFOBFXjE+G8U/YfOtbfRclwIqub8GF0wUN
9X8/YeUgpZKmRmqYjGWcf4YJbLbODaTd0MmetgVwEe+JVcgkkxVoT9or4nV16iHRZOmoe7PaYL4Z
679TsLjh8CNnTKkafjEY13t9ZeeuD3mTnRWFV66eNcN/LDQ0i9U+8pXYpwPiNXa8Kxxjb+S/rhs6
P8hUEGjhUpekIU4t+XRd0Ptlu9S1iNe9KoDVbi59ydsN+Mql1Yh4IZ6l1Ctk8R3fHa8kK7p+yMLY
r8s/kuSFz4Vz3zU/P74S0II2iAsuN0YHnhpJ69lQk76NOYStl1W7jFGJyrxVDblwuQAyJSXlzMGH
h0J1akayQs0KTCMGLf3N0vJPclgeSyt6sZv0UC0MX0UNvNG/O2E1uXbXPC2z9FdQYqV+4yl3aVP5
bDZPBpqL/KjTH7JMc+UIIAOCVXeV+jajtKl7d5y2tEsuuQjeQWgkKSFXFUfj3dfL4jqCpDwmvikl
XjHGbm9MbphsCAxcWg54IPiPYD6hWa4PmF5K0aLriR/KvSsRLSGruTxDBn0j2J/lWHSYATeB3qeV
RQl0FTRkZVCjMADP2Sbdp1LJR1dE2N11Z7y0mvdG1NM9AwSvmMvUJL6QRjar7qnSSjd1nsPG/i/L
EWPKHXIeoXp+aknV68lx0j7xEytP3EZKnmRp3KrJnRW6oVzA+ADWpCCuRNFlZWWqy6ppMnxgVofp
2ETKuJ+cxdg1wLkoJtm/Z0mTqXAb2b4rJmcfjE7y4WDPZQcgQ+gmC7nA1X1DGjmhWCgnvhUb0U5y
7PsGPtw+krW/c1sZu0nnor7+FS95PtM0qe/TQSE2ro4YkifNFKTCJxPnyCNhuSGTTL2EaWgbi7vg
L8RfmlKgLyCFrZsWZiX39ViEKRJif0v2jwCppY0nGD0fXtKJodWHDKO+r/RESnxDzfYgCu+C0fBh
5u6vm1k3vfAXkbiB9EVtRXAxTr0yhC445HGaMsvcqfdVUISjOy/OLzPJW4/SceQmdqC4TEUbQ+iG
42bD+sKnO/kBq0+3SDEzG+sy9VtF/s4M82MvG0/ZLN0Esjm6k60/Jqb2rQ7rm7lnChwFadAuCSPf
8wTpsCnLZRc1HW13fVsu/SredoQdmhKQiFa/qihBTkAzTf2oMVxrSvbZ8mJVxkcfrWw+xVF6BJQZ
VGMNKKoTLepBHIi1tw91/TPSnhQ1vnF49Xx8OW/jXyDi89Za0xHiqjVj2clYjtbsFR2ekvWrrT9c
gBPL4VWDO71ZWQfsXrPGoM1Tv9+bdKyi4ovS/ikhe325vhrhk6cpHtOnCG+AoIDawjk49dlRG5xk
bBhWLanMF22GqiSTHffXjVzyAEaekaII0eSzSfd52Ghta1SE6/a7mn1N1Jsm+XvdxKVYIvSvYFmB
k6DOd7oOpc4DmKc1JsLHPHiZ0ts+2JlbipWXdgtIEZcBLRpY/quvUvcIp00GEUsrl+oPIP3WY9aB
WW4ExjPmn4gk7+2sbtKmrUpUC6LUr75naeFKTDVQCnjngSuj3dTU8jHIs7usql0G1mVW9Fgo+sZ5
On9m8BPITYQQFr2VdQLUxmXcGmOS+qXkz3H+NGWdZ7Y3YxqhIbsFPb/gILzfyf6F8B514FW21TcM
0bESJfXzaXE782/YFm5mGRtueMFHgCiDDqKnIR6PKx8ZpDoag2ZmV+1fcta5UniAQs62buF1Li6H
WgTodzry5lrZKwntvm4nlYutb1y1DL1luZuLj0KhcRLCHOdWxx3ZvNVyxrqI28SyCES2iX+Entw2
/2HH+PTU5OlNMqVu5YfZyMwX5uimjID9HS/PwxBzodVu2rx++PQK4gGkKlyNVGdVvDKTQAf35LAU
MkdtjKD4h56WHVHZ2Dhalz4NR1dgU6jMMvjiNE5Qkmsm4ErM186RbtK/OZDsrY9K3IgvI7qr/Ftw
lNcYvnSohyAfWowgJR3aeyd8UqKHOtvqnl1IOECPi061aBKAIFotBtTs1ObYaVMmcMbpvmni29Ss
dx3g+zK8i3r7DqDn8frHOq8KvCF7SI35UJyk1WFNjUXO82HO/EX5lE4u874qGv+Hf/Xq23VDl84r
8ZzHM3i/c3XBQq5qiVc82ziE4L1+Mf3AHeTW23yqX3IKoVwNbFvA/tediUFuot6Zs9xvu+TfEkhn
u4CRNduPZw7c5/8zszqwUitP0Swxy7tqjZuiiG6XbP5h6cnW9XFpOVyFbxAosqG1+9FADbRiYTL5
CLfG7QFtHtIxFHUUo98ocly4EFHgo2oP4gRfXw8loeFBW00RM8O1xPSUAPqHaW1VvC74AUAuMkfQ
CTxg13F7ChvHGRccrm1jLzIsV2pVj3oondaN6HCp0AG/RECWUbsR0zZOT5Rl13bW21PmJ/0dwwRd
FAzV7FvNsMeKzsRvebib4195+JN6c60Y3txtBfWLaxXEah6dgtu8yjCSoCm1adQyv5RvLJLLCoHS
IPbC/3BFIf4HXcchX6I4JT7su/qGopSGM6AFiFhjfizRFqAEJkUb5VLh0KvkEjqpLoQoxFLWROne
rADadUHmpxryp8txyRSv0Z674Ku0NfbnQlDinoXEyGhm6lRrIEZX09oxUhyxgKvrDnmYIC+S5Md8
1qfbqiflzAG9P8RA3j9+qgX4FZUGKitk66twyHtLVXP+51s6c2P/9H4yfLyhAr4XgBAiT0K+al3u
0IagrKIwivy++1WBe5INsOf9XQ5XwNmUr7oQPSiq0EihqynwvKsjgB5Ca0rLHPtLVHkFA8JDJO7m
5w+Hdq6rN2VN0AVku6fuh2BQrqaGHiOx/5wv/U42/prMm/kP3RQBrP2fHbHYd24eW9G8jDqFS8t4
MQNr10s/k/IFFM1G4Ljg6YQ/KqQiauCDqwQGYcqpQQIrRvE32dtkMLvYUCjKK6k75+mPZag+Ol2d
HOOdRUAapyvTW0WrwF7FyHhmns4LQU1emJzomnK2sbaLDvF/azuT0IuyKimUIqD42wa0FkeZBZo/
p97auEu27KinK3J6Rvaws7GfIw09awmD/shrt5iYF24s7nhecDr8Ld7YK88DMBykhl3QPmn+H2fX
1hwnj21/EVUCcX0F+mZ32/ElduIXKokTARJICBCCX38WOQ8Tt13umnmYW7m+2S0kbe3L2msFdpe4
fG8oVCQ+P94fG0FTG+hINLTPN4dPfUDABFiv9fIlZH8iPr9+buEDf4dl/MfC2TthGOOjcGGBk34j
/B9gA8s0ifaOe8KgWI5YM/vc4EdLQmiOPsPfnON8Im1MasxchDCIqvxti1E0Muunz028PwAUmkMu
IForDgAf7+0BwJB1Yd0GPtxRcSZLng7DT3upvPn+w61GwGSB5AzH6V2s10cQuUOp6yhVsRVJcFPT
r1XoX5fW3pbNgPnYaP/5st4/6cBS4YFAqxVXFj717bJ04fgJkDnNEVMxqcFDZL+w+NFc0ti7ZObM
b1eqGErdKryA4UaIoEqrHuWBphOpTn5/vqL33g4rWqu2KI1HGLQ8u6le4oi4JlODLt1tUamnAWO+
yvY3iwIworwkSvbRjmHqCtUpRH/rSNnb71eQ0UEVDuFfWaMVUyGPduxT54PDWg9/AP28nL+9O4jr
vUI9GiHYitc+55IFXe1gyaLGoy9qnfcAE+QgLZB7OtpLY9MfmMKrjiE2NJpWidiznCBCv1POpWuO
vCr8U2PFN1szb7tEwbj7fNPeXWB0MtDHWqcdV1TneVFCF6HndJ0xR/QrcidSeSkOn1t4l46+tfC3
n/LPY9sUIuy1wlpwj5x0HMm4gUW9XVo+7NFQrzOHaG/rB32SW27dr5+bf3cqV/PQXwRmAo0mFJzf
nhPTFSVA4p4BXdaWQYw58h5ZrukNlNM/N/Tupq2GwBuHxBtlfnBpvzUkVQ3inxjr7MNrAUacAhqk
dQTmq1+f2/nwbPxj52xBy9Bxt3SxoIE8cXry2ZOgF+YAL5k4u1uyqMhc1T62jH4x9ucUnyR9+XwV
H507MFZgYGAlaMYRfPu1QNBWUzDLmCOpbEogjWipurAhl0ysHuSfgweexrYvKUwM9Ys33Nbm/vMl
fPSV/lnCORGbGNjcVxGbjqLtcul2mURDuA0vNDXf+TkcK4yzwu0A/xBh3u/tKjCuN4l+4NOxfUXf
IauDx77ZGbPR1c6/hKP5YEWYGERsAgQNnOe5B4/HaAJ+DStS+q6tHwUkKurHzz/aB8t5Y+LsPZJS
qYiDFeToud+leMW+dPK2B1D+iysv7M8HF/KNqfV8/LP/3qgAzwXN57ERPQLUHzT+bsEi6V6KHT62
g6ohanp/eQ7f2sFQRT0ZWuGr0SyZ4qyNkYCBHdRPlvzzj/eBL8OK/mPp7ESvoyLuHOEsDLLOODhb
IdS84TRzCggrXfh6H9weUBNBlRA0tavko/d2VYzM3hwrMR0rgA9af0knZC2fL+fDDwf+1r/hDwb/
zzxZANnkAUT9oBklV03HtuAWSP1w79tm/7mhj74bCg0YkFjHk/AYvF1L3Nlg8sVogY4f08oehHqO
2+9rXuSOF167jz5bAvTQXw5BlEHPTHm1ZBPxe3sE3R0GKWldZqNu/+vgB9Pm68Ar/oXSIShd3i5o
iptIOhYLKim/Dl8dj+XV/OyxjevuAIP4L6eDUMt7Y+3szs7IuhLLjUXFtc4bCUnH4s5cGqX/IEyA
EURWqL7jjJ+DibSLcm4/aHucu2sIs0GgFWy53XcNloXiFTxr/nip2PXBVqFsgpIGRnlBxHVesQYR
gXGcytrjRE8SbXh9SWr4gyW9MbD+/R8HRGUsiD9OOAvcbiZeZygXFuAFBMeP8KK0TtVFoeYPPPi/
Js+DLTt1Cx8dmHQ7OKPgVCI2Rr78+XV6D4FZCRSgAIjyO2ob7yQIavDRxApR75HXBzOzdKEhwu5+
Y8Yw5XVOcMsiaL6R8OmC4Y+37D+Gz849oFI1Bmlxu+L+KPoc1B/eVK1R+Es3fqOV3BAbpDL56fMg
nU2cxl468UusGe/nMM6Wf3bHC9lqLw5x+5jnA58Vn3zu5dBzGvBzaifrMdW2RHnR3IMmnNpHzJH2
KkVXViQZEXk37ky3laY4+FyhB7iLl+2Q3PSu/Z+2CdMBqBoDAwFSzLfnL3bZ6AOQa48V2sRWqFSj
MC1QjGyCLLKpKW7qYTtC+/zzXfrArQNR/x+zZ8celY05aMoZ3pY8JEym4pn5BdqqF5z6O/oDuKV/
7GCU6+3ySrBYEO3DDk1+xGInvjhmN3+F9vG6CeV3w176XBmaLoOH/6yy6cI6P7zeK4UrKm7AK53H
f54KWC1CfN64AmFs5Wwm9QdSVdvF6TOvMlvHfnWKw+ff9j0GYF30P0bPygZinMA0ImAU07V3MVRv
A8wk1PIK0wRBcM1MFntPfiQOBEeuhHjnIi/U494DxNdfgAsO/uForWOdnX53ibvJW1xc/qBpd3R4
HCnfDEX/4nZbn5jNGM2HbupSRvOSD+AnV9eYqDelA+1heeDsWi8vUXIaRXHVsEsOYl3+m97C2Y87
CykmXUNZjuLHsTDYBkWTD8mXYtxRmxf6BNKi8t6dD6q4hFlbb9I7s2DhWBER+Drnsw1tI5timVaz
oMhb2G6gmWjYSTvJj8UGmzh2LmQFf/Ojzyye7QK0FDhEsWFRtQGGtsY96zIaeGlwDOtdWZ5638Wf
nigB1S0CN+akmh/MQna9/q+RXOs3RxMOq1+7fv7ZkYRyjyMV8/BTxp1nToH3qOiF5b6/agDPoUEP
Xm/8F9Dlvb3qy9zTalbuvNJrPTo665HLNwtGeTfQkEJ0+t1T5vXzm/bei8HSCsAFLRpIhM5pXpKi
69tQhPMRBG8Foh1Mzrl13l+EFL8/Om/tnG0kx0j5ov1gPtaPJExbvXOAIn3W5G4EkPnzJb0PDt6a
Wpf8TzzS8URyt4nnv2EwRH2LsIe++f9kBChcOClkq/TciDWCsglGQn8LYtNuXvDRLg5urr797fFf
l/IfK2vE/89SkkV2KnRgxa+fWwyV7FpIqcDvCvoCrbwE45HUBhdW9j6LwHAH6GHRyUHXGUThb21C
Kmg2HgRVjhHf1smvqd5Fw42CkEtDL7wsH2wURpMxOw7c5soMefayDW48J7znyxGcPljMeAsyjaXq
Np8fh3cio5DkQ/cQ7Hi4uCti4+yhHtUw2Gmpl2Mkb+W9PqqCp41CPRNsBrc2TgcIuwj8r8/Nvj/w
sAoFYjR/UUoFzdnbzxg2cplUgMX1PgbI5XWL4TObBfSRoZA7VPvPrX3wYL41d7ZIjGyh/DTA3MK3
RXnytUgn/Wimq+KeY4A3cjY+3Tj+vJ9Li6Tj5+fm35+ZN9bPR3aHDu1SCarNYwv+e59868Ln+Rt6
rNk0/flfLKFJ4gPKhhz37N5BUE/Akzgz0GUPtfOVFC+l/kOL30jXPjf08RcFKAYQgQA7eN4rixMz
Yr6qXICGiPKuriAAU6XwzQ6yjt5s0aZTBYh9ABB0nTv1YgA7+vwXvH8N8FFX/iCgAlHQPXcxXkMG
kjBs6QxW+TAdvZ27bH0fjSGRddGVd/+5uQ/Snbf2zpyN14xDo2Pck5mcnOWh/wGZnW+U5GEVYzTj
YDFM/LnFda/eejcYRDIMXvVVE+V8LD2agUPkBKdmWDCSCobBftEpGmzlRdL6957mrSXv7WX0knBw
AwlLPtn5qCKEzZIHy5aTRym+tcWjKoONNjuPsEwp94ACezb3h2G8cE3WR+6zBdO3P0P3kHiziVyO
SfG9Sn5ye2ELP7yG/3zQs0c2Xmg9lGW3ADfdqPu4QMn81uty7pe7z3fu/SggfCq6YCBbWBl3kIK8
XYnqWzGLfoGmKhMnCH832UD7eO8QIsA2tTinZhr7lILML5Oh2ohIdodGjzUyV0a3n/+Yj74qkHDr
gA3AuvDzb3/LQIw7d5UH+ZXuV1Tetpc6O+89OeaGoDcHPhAfKUF4di/i0i0K5YXFkTU8jx289V8C
50vNIZGUTv+tsDhqXbjqCGHBB4HS9HmInZQLjyRnxbFsu9QfIDL1X5+RlXUNgCTQK4D4/JxBMJ4U
xl5juC3rYa6ru2k2lN/5YLm4RJV1fhhXWsq12hmCqhDo2fPOr9uExnaKOkcHdRJWvbbKpAJS8IDD
Z7K7cCA/MgbkEyIx9PbQnjoLWgqUcUO51Ow09If2C07gvgF1d4yORblcwIafH4d1Xf+aOvMlw6y1
pwRnJ1oUh8rGmF3rnG3XIxhjrElr0HUTzL58fsbfOef/t4pGMCCaKLWfH8IQunD1ODoOsIY2Hdlj
uOymac9O1cGqP2xxgZV7/dzk+fPz1yJYDVdONRyY4OyKz9Irot7BJ3WHnRfknSUp+Ya6bxoV9/Mh
qi4k3H+Z6f91jn/t4cCjyIDzjxv39hpLjKOKheO7LpV4EFau1Fqp2zPETAf6tWwevOorKzDIc41W
Sr0OOKusNzvTlmk5p0b99pZLiMjzBwo/CX1+FNMpKsPwcuuz8k/4LX0c4HHy2Ym1u2a87cs7W3xB
b+LC5p47sL9mALtci+mYNzjXIUNLt2rhZHB4Y/O9qPSBQTvo883820o/+7qI5QHOQsaC6frw7NSK
Nu7G0B2RMesnE78gHQSpdz7Mv/T3uPs693lQgjxz4+jX/siBNO7SqvkaXGT9/eDyvPkZZy9gnFRg
Y/FMeRJFkSYYqU7one/kfLyifFdfwru/C/3xZcFMArCGD09E/fPa1QRZXIhdTNUpsQ8etGPpzcR0
FqEXW+75LcKaU3CJougd2c5qEy0YYOwxEAcc8tkSXYsBdpvM1anpj9G2szKNtjq6qiHHewcmQJps
/S4Pi0dRvbJtk4LXlBS5jC+cqXfh6/nPOIsFHNEA9hwu1YmyHxPmoyHFgV79bQMClW+TvR7Vo6dy
1W5Cf8yc4Pnz4/aB78AUwNpxAHBlnaN5e3EsJvG4wlDLiYfPcRmlRQC1wSLlLzKq08otNi2YCz43
eR7i4e0HJRQySQy3g7/rfCBkURiJHVEzPxn1WEEHW2nUDPef23h3UVcbK8U6OjcrbfDZskRZGswR
G3saI5VOGNPh9aW08d2XgwmwUawcQauuxvkwSKyJZ6aZzad5t/SPgZOTX7bt0x66mNEhaS/lxhfM
nRPYmjKs6mSCuUEfwBcHGdD5z/jb+RWOG9mkbZl5h2XTX/u3orpzVEry9tvFdvx73/R2zed9yz6O
KxeN0fkk1ReCCvc2Sj2eQu8wKcHL9Fi+OsW1BKard64ZakdILzEWNqoL7/r7i4sZOaACVqFzhCzv
FAkKY5IZdJXi1Hiorhz6/msv27x7qdpnF3KFPZqC5MjAyjCfpgLzRmhx9OnQp+jQJCD7/PyoffBr
MD0FGjJEtGDexoD82yuEmKLt3bYEaruVKHDLjp1wvHleKFCJJ14xbLyAdTt3tsNm0Mvwy2+95NAm
srnhq0CymNty28ZehcniudlNvYTuXBSyzVIRcuFevL97+K0+pgLXEBlqDme+xnr+Ekmv7k9Kfh9p
n5vmobaXhkLBi7+6zjeP2Breg3oGJAjIyLFdb7+JlZ7sqHbsI42i0k8FCopLOhaVd+ePzP3BfFP/
WkorSIY5B3MqHGf4Pc9xKHZD44MafZqb9qgnTP/nlW7cFw31+pt5dqo/UvAwSNGkT64WCm3YrVC2
AtWyLG6XaYiedDsB3sengHup0QbCTEY7hu0pcprdhMa03blgn30sRwqBqjosLU27QqAKExA+7uYF
W5yChc9xDyIwGKowU9zmAvNYmIue/OG1AzXkk5ZdSQ+qdeiYuYOpIHIYieWJdH3f8yzqGjmrY6B6
27G0rVxS/ylBTcHQQY6LJDKprftp2UJ0uJWHCjJp87biMfQDUsyA1z/n0QHRMqdgB87rwCzoHVaz
g8FGNoBxLZ3BvakRR3G/T92wxCCV6Ks6uPFlLJtDn7To57qqUjwt6DhOeRiIpQDuq0atmJueEsgK
w7FltONxs/OWcKz2+CkoCDlQMHwdGGJ3FOh9KbKg6F10RggqihgqaIPU1OHwLOPC1jkPhiq89sGt
A/rk3i0PJbRv7zvBNeR4ZaCOpQgHkwNT3t/ZhrDnpW6Gn8CkeQTIJB2cvJonA0pcS/wAqYqk29Wg
wYUW9ewPUw4N3SAPJDc8Y6qv+51VMWdZPU76t3Ux85qDC0iLPI5JB3dI57rezhXloBfHOPlBDY33
uwuSwtm1AKVcBXXr8E0lY7tAAW7dbkvHCJrPohnKrB+dge3A3NQ8FhFBF3QcAowzh5yEu6jVbpIP
VdRDYYjyyc+GpCXNZu2KnUSfxAz1O65uMSklHvBPSZEyv6Lg19TAumLyVeg7ANjc+nopfY2FqXLY
VZMq3Ew6xJv3UZcM15Mls5tZtEh/81BWzoHKokHWogev30KqG0djliR4rSWkZdJhkiLZeA4VNNWW
0DtNp6LOSgNo8n7UYwR6jq4nLoQceflLNvH4K6FmApuW0w/dShKCNqhs4wETLq6pUxsu2DTGhpFk
LPR0heB9Mc1GqHJc8tA3CTJBn+uvnAM7nHYY95xzp+krmuskZCadDNIMEDG7czbPpoJ89UqwHKDV
j3lPPYNFuIYAZ0adSMIkQX0urrAlW3B8SHB8V2DwTenijvPVBDVK5xQBfhGfeieAepPbVlJvh2Dx
wYITheaHBQPbI3QawrsJn/FuJEOyE9ilOWtrY18NYHB16lVIQTMX+p2IY6BlDR7Fqv7agFb7KwvC
skg9CynWdDQM65cFzlka2TF8Js0UYUfdqPtN57Kd0lrT5YrVFe7/gFInT+mAXjO6V0MvsqWQckiR
fCTgkAYCF71eO/End+SYgbcz0z9ta+3BdZoZI5ZNUF63UbmyLsSGJRkg5uF+qtsaBtFGhRBlVZBM
19DvTsdYRd+cDoB56LaMwiCZq4slX4qm3JBOr++cDBzg4aBVmnLedF+VCpoRWGdP4GvxyoFfS7zm
VQxTV4EZc8QPrZZQxNkQNG6VOdAWZZkvSTKjsB4Xj2D26EjqF2ieARUbIDKLICv0Guhi6vN2KhMs
OgR7XIrpZPdrBHTDnCNuD3/qCHok6dJLvmQl5MAf26qxP9TUcWCNVB2pfVOumwqCDnID+UXVQ2oV
YuXrIYNXSLxBXzmFBqyLtyG81uCJoN0s0ULoviaa/xytSjBOxwoSbKjbgawIvYr+ivC5KPYlor8p
nQjlbub7MzbCTMkUAnlUz0GOsv8E9kt/GVRGioZ+C91B+hjvGqVJE5Bkgc/DMk9jLrWPoVjbIqyp
ORsPbQjuzbLpImcXjW3zDGZ6Rx/ipJe7hdhR7Zqgk26KPXH4VsgmiU9lCdKfOwB/mZc7fbOKkS31
dG1HBq67eUYLPtUiFKd+gSbDbrHO8ACdHucGNWUuHibP6eujQ0bpooDt0x063gzwCLj+bxhehIAo
hXj3z36MIHODam31w6Jx8TBDY5KmnomDu3GMhi6L20g/LoPgdUqVhUJionyKvnPUELOLETotG5GM
C91WzI7NwfdXXLCNmWp3TgV+27TGrNgj6Eco2bvh6IS7PpiLW+viuclC4Mvd1PGb6KftwW59uwSd
GTJwgFL6QAKNkodPi06dbK/ik8IgBpqHHQg+c4jcexxqbd0w5t4UsPnaGaayzEvimjDtZ9q2m5YN
iQuyf/z6zMX5VFmIKik+I2Q8ii8jlJoeEW5MbirgMJbrpuxm2NN+PAO/NDCVuR5qAFlJdf8dPavo
HvR+5fe6maYar7QLxuogqaw+9lPRjXveOPaOo3dQb7uKoHQugkSGKRTNnQ0h4wDOqNVYrssY2GzL
4+DgsUFNGYXMcvK0gH/VSVe1TZYHrR5NGjvD8sJA123TAh8aTO/OhJEXoxwKDGZET6VRjbct29L3
MAlPCnsIOp2YDOW3qkKcOs7sQSmW8LzBVOeUmRJMJXBLMhRXbOYsujNVglOkGhINmVHE9ClbG2k5
/HlQrJM1ZQuUBQ53ViS9eopZSBSAmZC83rqCQVPLH5TfbgjT7I8NuFWbpg6iW5ALrXkSyDx4LiYH
pAN9OHW4oBUq0nmBxqDOnUl6o4DKpkOGjFFY2Y2sA62b5yCusVqXwxX2gtw6YT0X1707NuU+GPHX
nS0SE+6MK4fHqMJQU2YK1ZNtFza8u2ZV5Vw7BVOvbR2I+zkws82HUqBsGzI1VhhLH6YYqbj0+0MC
GirMxICDHAA81kYJTqRFvUBSz7hbZl1zJ/zBsAdJeach0tmX7DEYBu9rM8g4SaFT7/bX4eDNBq/5
DEo0oCM6Uj21GKWQ6eQXqFUh/IC7AWvtPOU+1P1qDNAuw5CSQY3PcnLJn8UI1WYzmvXTHk2hiqUI
qhN3WwydQMCHQBTVdKgdg/sdEnNmO3K3Av0eaZMN5FhjBXKdYQr2zPM6dr+0iVfmsQJRQt7y0RUP
hQVPQk7mov46EDAe5owUwj9GJlrqfOlHxXZLqWVwADVYmxyQbCDvcoGIbH84LInYQ4E71KSOA2Rf
Po3xRBBmcQRRiBbiaJofJAd9402LXyVzE1n6POB0vHhF6KptseDfpnJgzZ2skGgBOjyQb9R1bJlR
YADue4ctv4KBxOXGLeLmrkH58UqaGHmEqQR/YBDr6A56bMg9EPUosq6PLmJLKAq8IoctX8aSz/N9
U/CYQTibdQgfMOVWbknZLiorR7esskBJVoOwzXRlKhExnBJG7C9fmDhOJ4wMJTkfqqLfOKHGHmo8
YjSFooyPv3qseQVVKzBtEPfQfxohi69dZNx+08E1CujKB/GQ0hh4FdQKNas2RRPRMjWgZz96c2ua
LRwZBvirOmI3deX1CFxI533BGxKKlMdz+13OCHNS6I0js5irCffI8mWZ04bhK6fxVJUJkhBh5t/u
ENV3Li8WgF2G5hcUFlSx6XoDx1jVXQkgOAq7z14bhAgCHLDKovlM51NS9SUSGEKXZuPVeA3UUEJR
3UbNk7JuseOtJ04JhKV2fCHxM3MwR2+c1twRTYoiE37h+htqtPuSlATFAuj/1NiOIfZzUgc+38e0
jLChcgzLXcRIN0A/bLTtlTcSZTZVMBUkxXQRQK6oo0OyuvcHPd3gEyEIr2KNWpRItCOukk45VyxA
0roJLO+eCm9E5aiMEeunGKROAtDC2Mmm/eDFFlTQPIk2XEsgq6euMR6CkcKv8gDEwTJHRrO0iN8X
FDVRhQLwBKQxqsycOkq63/MU4ZvTHjxZiJGqpt4ZUNsMcFt4fk7IwaTe6TpoDgHTFd9j0ML3co9o
1d9Ffbc0uJh4swSmFBzAhoHTM9s+ElRkoFmvb6XxUVAgbI00PCoQoxELFv8s0qiaQWIttlWKtzP8
NrZt8EyHGlmH8idQzTtx3fG0Hcx044wa5J5TCO5LFM7Q7kIb2lidzZLFIpVMLZsAntrNPI2qfRpC
d4BkfOrAcgU6ovGaBUDKNUGDVSX+JI/eiHELRFZufNVVo62yJOyFTpfYUUvKSWJRiK6ib8yrQGHX
Q1nQYsBtbtws8Nvk1lLpq1R0LITW2BjwcCXV5TyLReUBn++P86+CRYKkYFcSdV4OoZGA7qn2DkoL
zivB+AXKOolpZowIa9FmYxi3CQ6laCVC1ap8sIH273qIt8Qbv9dRn3YOs1A7aqC3CuEnKDXMPqqL
KcB2KCp2Q4VIdOrZ9Eej3gkIqm/86w5/WzJiAnELnA5y94by5rfxJn7j8pK1m1hpXMk6bOMqE4ia
WCYqTqOceVGA1n7d4jcFvpm/EFLWeks8OBp4lC56xMkrHwx4YGWKvzEndxMhS9TOPH1rrWQaHF9l
Z3MLIljk/76cvjQMNHYb1vEKKZSJ6yu6eBwaYqGC2nA4je3NGKKUyNwaUi0I3BaGXNaaIC0hGAki
BrTmnwcq6nvopoWoAYHu5JFITsCHDkIPLy0V6ebUw22AfIYPIuS08RT/XTfaJRg5Y3CDpYmhD5+E
S/kL/GfL/VBN/pzTAnUO/CN1fY0vq8E/44byBlQZzoCvHjkPs4f5WldSSTZE1yGgYS6nYe6BXIGl
rmHQfC9i2+Sc1ZhzKzByHuYxMrvvsSh8spnqsLltqsWCH9wR5fcZ2WqchmMwBGkHCrwhFaWIQZnZ
t0CSQtcB7KraqZL7CSokcudXvBQ5EBqYppvGoNqAE9A1+wZVf3TvtRRuCn5Q9t31fdNeIZmQLkLC
EdW7KnaQrrYQz/WQh4lObsDdzdwNoxB1UFM9R5tpEuWvTpjmi0QJtNx7Hafdvmv6Tj2ohAk81iPp
ZTaZFp0o0TUNe5RuqytMcCyDn8cSutmHwW30N8tljJexD5In1jRqydYnNEr9hSikwUQhZWGQtXT3
i7Ad38kiGOjWLRHvxpV1BYTczAjFJNS2g6x3XPc2ZDU8t21Jf6s9VyK45o6He9/gjU0L6XjlUWpX
j9eBHpEwQs0CFWK/DBLE+r7P9sUMwV1AtN1x9ZQegH2q9FsEsUNDVRriCKK6a+sCn8vzoXcJ+UU/
znSFPCBHhfQJ/3d2B+wJyk4lC8bnJZbSZkOnJZIxB/X928YhUNU1kPPFW27LRV3RwIX+h98NOs5B
QAvodYWT4GUulAPctOfAPqRRVPcgWUP63MFD9RDLDWuvILkkk7ihSZOoFMkRvN1CWp+Cfp35dUYj
5s0p75mMNoVcIPgxNG0HXGQxjy5cX0U3k1tzCONMErFkO1LbpzMtnC7rRYiytc9mNJlipCe/ySKd
70sXDO42RHQ94NFcScwLnHUgLMNxSG7BNpEUqC/z6FaB7zxBrdC6LaJLSKUjJCyBJJeaefFe0KB5
SdxuefIcbwaqxDj2jweef+QydHR57vs2zuJiLu6TzsGJnzyO9y+iDM/4iO7Xs1PHBvkFuDuCNEHd
qsNNbuetiuGi0wTYe3i9BZC4LfJpVWWh8PvwNGKGpNiNs4hE6ngVfOzIsaMbAZJHNLbmaOyzqbYk
zuoCuO2stOHwnfatlZuyZtqHpjzwGGk5jcuPeBrpazvTEOWbNvAeTDf3U1r2iI2yqPVxmcF0K0H1
HkqONzShzS/DQVYBRiJE+KgQ6gYOvGer8LeWY5tBTaG9nkQi4MemCslTAZ4mB3mXWZVOPS5vi2mO
l01MrGK5qBsKqkILJeCMwx38FoonJDU+kSepW4r6YCX7Z88NBN21ZBlOcdzJKp8l6jRpVfakPSWc
h+U+jEzvbr15ot62dgy6PyVvWlwy0PKYLdoLEzDkAR2A5/Y0YbljXFrvDXz7lySohZN7VYgCE0pJ
UZV1SyCr22B26up6ojV0JXrXBfJdT1J5KZ/jys/mbhx+0XJwVR4o0oDnypPDlCm3qeKN6XzvJ0gh
I+zNwjuTVYh2vM0CXT2dGe1Nz7GJzE0zS4NXwFNyBKl0p1+c0YHaRQvxvTE3rQgQAJS1wOvmqvDb
FKx1SAukwUEmjpwOSpKyyxTI+OXGacdgn6CaM+cNoDlu2oKTex+NSEA2SSKaatfOTROn61gkfClz
4ptucCB80ZWIqmRqLFxDHgH1AwThjAfbmVGfGZkW913DBerGkwyjXT2AJh3TmSMalmaOLQiXOTh7
tiXgVTKltR8XmdswggpzY+S0TTqN8nCHvKzMBYMkI+8Ch+cASzSo6enSv+79LtJ7Bi1Y8JdziyuG
Sea4yBcUNEuUhxs9ZG5noy4fW8++1DhlMjNCcAS9ChzZrkpKlU/Gq6+cMWwcoKUdiiIMPiK/6jle
QIRZvrqWhqOUY1EsvfGJP+ksQda219CT6XMuLQFbKW/kcShHgp8QjGgfAqWNsYpFVr/iMoYPZDN5
QlGHz7krZ4qAqQUWEaFMJ8G3AxTgkHmQqOxQKRriP26VhBjWl6YnO09B0zet55KYHCB20u4RiDQy
A8kh7hO2C1HB7JfRLsIMWvltpLr4gYhsLrOythX471WnvH4vIWpXobBLGueqdttu2i4G/5Giy4NO
VEzHDrPzeCaSdU4hRlloHucop0jV9Ba6quED71x+NTEBocwAUh2BQEUa3osZy9WdIwxzSTotpPIg
h5qAVc1yAIQ6a+cZ7aSxuK4XVFUy1FdokBIhzZJrXliVRygRf5sriwhJynq6/z+KzmNZVhyLol9E
BN5MgXTXezchniusBAgjwdfXymF3dXTlzQTpnG3LUBRfQbUHf8ai2eUXnVuLeZq4QoI3l0t7u+wF
7u4nPqWp8t2eAq62IhncWzso3OJH92rnB5PjcOcMWqyZTLqyz3i/VrxPXjS2eWm88lvZTszD4Mv4
bdQxcqzCXgXDiW0K+boNreZYE2ICY3WnrYx11s29aE9DPF1jRekZ8/tH7Zupv5Tu3DskjdJqKl8J
jXX4LYY1pDelaRorp1ou5JdWff3SdX3tM+c5xfqXZNc5BiCHMWDNh9Sls1p5kpaLoiIn7kjFgJVk
3Hsa+f6yUot0MzdW5HJgy8rKLaZVfbPOu/MOOj7fjxEL3KlliqgOpVqb4J78HvW77GK1IRmW/vzg
dTZKc6/aBAg22yKrd9LHUTbx/yQuol3X8TyHxnT5MkVmvVmhrDimLaermdyc5V5Mahs+pi3sapCH
PqzyKwLv59E0+OfOLLY40x1ZWVYaxGYuTqiDWucwNkXs4PSNRHUztDs/17Ja9jezbtiQ69tSKOnH
IoAUwux6/Uw+P5cebDwMotd8vEWE0S2A3TQdmEwDCrblgizfdxSSCItiVjdr5zUcXhQ7UneoY87R
3CvbYjwGjVMWJ/R33rsfMaXwtcW1ldcz+XEV3lFmyGUoivWwI7yYT45eu+YyJ5Mvb41DLys1BBG9
sWE7i/pT7xyJl6ZgvCnA+DYiBlKuiTn45xFlud3auxNe5tKfQ8Klrk5qAKAvYU3D9reey6j4A1Jn
omeuV48lZJNXFY0SDEmVM97sft9HEFh1xxQrQWoY7SvrPPl+D9Clqp7ujAJoC1YAYc1mAMcU7ukz
J5Wysz2R/fafWvtd3FpBJfSxGiL5ONXOiJbE2j2mNDXty91QKbfL6nGQ+0vLHPJhNQx42RaG3Rua
DKicrLX6zbpJ6mSNP4fO3U/duDNL7BiaugupzMCZQ2yLIS8n6jZOodB98Jhop8bPN7TTb6f2KIrS
m+7adHB8OzzHSzc/RkRihuk2zc6B5qf9vqCpxiXrmZHv4PVivzW9rcK0LBKkPL5UzV+3au3ofu3H
xQaLAghjSA1NmHHgTNWN561KvQS9a+A5emFXx7ppGXbLVvhA0iYWIJxzXLGKuANjgRT7xR3j5q2C
N0NVaoVIlegZmF9GgkReVqbr+gKxD7wguRvDdBh6NqKqsN0Pvsz4iQ3D3LezDn/WhB8r7f1qPUX1
XlDOEorpew+SmbqkgAT8YzWGXslTEI0uouB6BiDVKnx2wDEFeEEYbWkxjrFJAQG2PnV0aL21QO5W
WvaGpIdGFtwFGtTfpMmwRQJQuvYVn4YWiyzijuYtGt3tEHFav+ltkL8U8N1Ts87MYYSF9Jm/78Gl
7sCeDsPGppc57cxnqv1OjbnwV/s/KRxvTv1hdL66yup/0aBoLemwGvHiM2D5+cLSbQ6Tq9SzxsFR
pNiB98+lo5ptHmIZHPZqG03WXwdM+Iuw/ajCnaVchBVUT+hWxUfbTQEqhCtQP7N4HwyChJpZdmx0
Xpm11vnadmHC++Cr1wQiGoxqrrcwmwBSZDZVQ/K1VciRLh3D/8OOkPe1rFc4vMIZKfst9Lo9dpYC
gna2av1VFhHjflV30qQOyNnNJJs2PGpHNpdi0huUGpwQLgagTH5HFnmeUWKGzlBAAQNNI8KnDQzg
g8vB+4O0BGaIXvEejo189zer4XZnY1qGD48vknoiwZ2eWkpYG5B77f4Klyl+mLpxgMFwxrHNrHhe
OcQ8V33MiV08Oz62gHjek7ctLlobamfdrNSpFUB/t3QgdqZ21DOy4YBAtJb7GgivDD4XV1f1aYxM
daoon6tTBQ91ZzR5lanVbvWNZ5IZdqb3m1VlIRPgxSQ+Wa077MzfMoIDSQE/xTudNBIgDNDwBYeC
1AecL1NCUdNmY0d0qsnLgo4hmh1iLfilq827ibDqNelo6vVPZcvZJ01oAah1Aj3qMzPk6gPSw2dn
KPIFpNngm+Y4TIX9NBYjBbPagHNlcW/4fRffplpXDT0QxVyjuTXapYtgWzvz3q5F858eklFmpZwj
WKRmDt+kJXvvbhJe/wHlv8s00ezAmZy6uD/xV7sPZeXXezrpOjk1HhMDHEQxHydR1y9q3KlLG9uZ
h8qvN1ZgMdbd9SXf+vMwNh3Uxla0r9U47YJiZRp3D8GCry2zvS3+szcegupFFPoFlUD7JPiYj0sZ
aJ6I6cpqsBTPX70193cAA+Xfba0mVkemtl8UAu33onWBcOItvBHOVQC7zknw6lVVYKeW7ML/pNnd
5LA2SyhfjQfVxjO4DZdl5rFStu9+sltcIfM1Qta0lrK/HZeKsI49difmIdu9VN1WRIfJCzbET2Fb
/Uo6Mz+3A7hCOrMtb0fwSVNkhGOaX5ZPseKRTq3hC6kEU09cBnWYM1ZaAfKAZbrR7oYVmgKidQSG
rMfx0opND8eGkfc1qrx9/K4q5CCIsYOenBXPQjGXicgajxaBo+PtMiUwzaG3XZ+yZlz3c6jdyj/D
V7gVdDkZuJdlWKkYNqHxvFM1W7t7brpEfDa8aj5IrQq832Cxs/PeRdpT38yWJRILjeEK/turjq7V
9E7Gwe18A8DL8DSbqbYPXU+rVcraEFJnRWQTwgoRIbFaFgd3CLrBOXiy0QUwDtbFMN4EO5Ns7sII
f4cSajwvOKPsg+xaH8kE9D76S7aP+sxeVugsNrpIjvs+427zW+CpU9I43Yh+exsBKSLd/4sTCCiQ
t2b+iFjKYp72kC9yRSvXZrwQ858ujoVAUbmjiU4WbTmUKFa2OnpiAQRPRTPKd1lC0vyJ+cfR7VDb
Vp2pwUu4OFEQLNARpfDyXdWDRao01EeUKzK38FNshZ/cDsXUvHcL+DnnSRE9BVvo/7eMm10c5tgZ
nLTc6ugnls4EFmEvNmwwTPwxDBpLn5sKDTHiRxZSFE024QXb5K8tlOncAxnEVWtNh0AbDlljAU8e
aWcIpwOPHagAXLU/pwiCJHmRq8WLKkntffL6tq4fp6AHGw1BT1BC+Ehsbphb/QXitCeaZa19ZEQF
V67IOuItZeYpd2NyHePg1XaSfYU03lglg2ls4e1FNGqWvaQCSvPstjsig+n8dPPRHcF6RhKqbomd
99Z1rjxHh/XrYjZdRGkfr6HDuZ0Ec9ZVCcvPwkQfp1YERKoTON4MOD7+zXtsEI0MywwjaeaJ4gns
F9u72ypu/Fjo2TqgnxqaG1XbDQ/mXkGLrcgowsMasrVmHKjRcoTu27ycaI6aL2hrRJ+3wvXMY6kn
B4ZXwc/tB8udmv2wDASTPhlVhuVxnmCgngIPUV7FebpGy5MGTdM5pa97ddMPq2gfVWhX9mn1O1df
EqWB68XU2NYTuipTneuwSyLWTSPvqfotZ4ZwK1mbdwC8ls5Ye1D9i6c2gqxgfPyhfnOKoE0ucR9B
uiydFQR8w8DMnxSGO+NJOgKMPtlt/eaxnl2rLtV2DU2opi43W6K3U1L0EfhdY3X89dZg/iIYAw6z
vSZaj0k11tYJtNLrj22704lWbJCtvb/p36tnLcvRsQrZ57KPN5NZuyqqTPs9Kr2NzwXBwnb3JKp1
KQmetBPuJ6kLc4v6bhYZQj3woor0FYB1ICiQS6Flki1URRA31PrkTnXCrQlmmXcQ2XhWw/BSigqk
notW7wenDRAbj3VyFRbZOqTGbYznb7ac8jky5bX1I6qJT57QMYwgHxg0D3Mr13sFz78fhTWWJUYm
BouvZo1mnfr1EBdHfmTUcLKD/U0FuuY5H/TQJ6gq3D0B+pDFSPFgVbepT/ppc6jp5I75kJ5BWabG
3nx16BXJZFPutH7s/JX981QgzzssgfCql3WBPf8qY6v1UaIV5HsETt8xc5PUuD4qZML3oyXq+dNx
yVLNe7R5vG0rl29GFzmm/9KZiCAYyrHmqyi2oalfhYChyQrf0h0wMOQuoFa1F/eb7H3oIpLzqxQe
I5QXBJPGv5FTYO0HAOvaHIclwVCyDolxjkyocXgAxJFrWvGTF5etLtWjBYnVn2matpvXJQHM+rDj
oXJvJFdP9XeRUTzfOhu2ILLh7MCcN92Gd04fzdWJzjixZ7LaHFz6IUKU+8J0eJCQVmKhXPYddK6y
4p19G1Khfqfc3pvuXARqycOcWPHy7Q9ew9Pll9q92Zlzwhy2TxEByh8r8n3WDXQkgpEFm2TncGu1
RRTfUd0VJafFwC+eu25OWrDSkGkumyfenxNM8LSkJPP6zpHgMErVRyI5E56yOUKQEUx+dUN3DU+l
RmRlTmNvh/KfM9rU5e6Fh9BtHpJEwIlNvbHeY78VwaFZrKI5odIwbW4FqzM8cip3T4NwuAZ7Jxr0
U8efl5ylMl3xIRfLrC828S98dK6r4r7VBeOtEWv5x7HwPd1d496A6MGorVvYQ6J2OvBenZOR7DR/
tQldcoWmnnaW0vQ+7Ck4fHGhvogbrJ12AyPFwW26w2505xxtzub5zYLSma+0DXwf82aMJhGQuqgu
S+mWf0AiNJWZiG68LZdqKwjyhMPrLgtMAGxyIsg1tGRi6WNgB6S/bG4Tlzeh1c/uKdid/S0iQHc/
W1vjVmS6wX+nk/KLP21IRfRhwdXVwZJwbfcpWAzALpIXlg32YypIAeaHJYcZRwBurXPI9ZFwWSNO
U+5VSjJF89nqF0vd8pojZIh34be/Zcc+RhM6OeUHnaxumPsrlc5vo+MOIW5eI5vbsI/WW1pTWAG3
2cL6Ofs7edmraRzAa+Fb9dHaWgQjXtD7fuZOAbJfbkmuVXvYWAtUwSw90q0an3oEyCYVDD0qtdd4
tnIhJWElS0H1GJS/FUFjINDyU24gJJCNHMPmu+1n+0f64zqCOSh0eOguEpUqHUXfMMR+dAri3nll
PwoYrsfG5+hrprF+gDQR+mQkVM+lkd71XZ5tw7vfCBNCW4WGa1r54ZiNrVLBrbXb9sziho3sxiot
l4dgDwC33aBt9pR6KPYrtbjehm5FOvFFIoPfztbeN1CyomQgs/zAu04QE7voNSYjyWWBbII1sIuH
i7vsBGXTDjT9J3p3/68MmyY8CLiV570PQWuSRdrjgVFm/+DkCB/9kT302UsgQ09jMZl3bVUY6JJe
Ti8A+sNjEo81LbLrtL3W2DP1qR6l2o8dy/2OmnD0/kmepiAF5mGyqR1v86FMKVjGKk15TF4k8fxf
YE2bfy7DxeGPD6KiBR0i8ZF1KrB+QaLMNaq7IXyZNpi2jJRfJbJCzijKVGmv94ardrv4TCjO2dmS
hPKZedtoADFz9WnXifvNdjY8rGR/qnTRid1mK5Jj56yg3Ugr85sB9XgoVGZvQVvm8K505gxRM973
zlaaLCYfks5qiIP3CCFgf442NEK/FXD3gjSQlo0cEbmob4Ap/JGQArHa6WL6GFVZyTN/QDNG8xsb
BA9cSzMO6MIUmn/R2u0jDphpsI5zuaKqMNXk7HRk7/bdytvT5lRLakbYawBsmgQew6uaavdEVkOC
NEDGwj1ID2wtX5Dscs/43lbTpNWT+Fn77SxPsq/nKud1xRcXUS0PpBNXFGt7scW9GXndih2SDnXb
vnbyqqHsCu4CLi0UBqaiVnVpyHlcXYYOXrBJDofZdpEjmhAClxXrqh8MXcKKM92jW4JV0M5G5had
cJTWbCw8zEa2OU+iWR8q5OISKI4JInW7BqepAlrWB0bj5mwRrDvcQ6Enbwn8f3eI/MVCLD+JMMgW
q9u9S4Mc1dzAHPA2WDuy6oOgwreEfxwlOtYGWCgL63IUDPGReY9D9qMMlNMpTzrs4PDbKVH1QYXC
dzJ7X21YPrGML6qxGTSCiBg+HQYDktptLcKzu8R8ZkVosDe38b+gb6xXJDnR01ootAYDAdreDR8G
/Ms0btdlQ6hXJOdjjJ+aNWD7MxP4L7+MGuwhjeTmTmkbNmXwBFnhVX1eC4uI+Zz0ese9dHB0PHaQ
yw5SfLTGB2VPwf5excC3KQhUTYH37HlV1vrD0h2ncA8eHH6dJOsDVY93Vy3NLyBxQVfaPtZT5sm+
fCkaxUQveLJuIEp49r2AnfJIL8/0WhE056fBBpl4mufSAu2c7OKL836Pj4yge5GLYgCaUxNveBYR
kmvfy8jbzt4+lWhtt1kyatcz8DJ/eWt9RdGu2DzbGkPLqj2/+Jlhgs7X8K8AoQaP8HYKbDEh9Fet
ebUsn+LqNQby+JGzp9hXhhGTP5EjlkNqEicxUEa7PYtik2i8QkVuWDRgLjnSyKLMjeCIe4OHif+o
AHXjpYun5WdEQ1HlY+Dzdrnoi/W5VpHAVxhN2/rcE7Vn7txqm6rPyNeVPvLdkkfNIGh9rNMYhYem
5BzOxm4OzI3uy0JFaDt8705j6VgRYykPk1dN2XMKirCvx6gtkvC41m1/hWXa5CcanPi3XFwzoAKW
3psl1PTlj5aNUQliqjnIsFi2bKn3+Hka2ob7lpNGHbuwcSzMluVQMSV7BF7CGrVe8YAgs57yeY1X
whGaJRhfYVPCLo96BtEs0iGRSvYwgGjT+2j/LP5aPTVT5dH3621AjV3HuvbgJvug8qGsDWoYbY0q
T+Qcu/nV7jGCYBj14Wrpjhn6kOJN6wLWVFV1XXIlcJAd2IzFrYjmmEvNL0GhmatwYQAnd5804cx/
mZ9bc9+3Cswm0usSHyzl9tWl5lf4NwdD2/74Np4QMClOnnxdNGiFpxRXaDJYu8mnoKzmQ1hNZfuL
H5Cm2JoNdckNvlHyUbiNRR56fvtr4Hp8tLVtftDgtkEW7wH6pdFZgynbJzv8tRhvDI4zJ2fNYhiO
1rvTXr1iUM/c0rIvku23h4fhsR3Qmv1WqjHWZUIVbefo9erxtlk5Zl73Eiozq8MGVAGWFzz4gJNG
dBfQ5GL6yxjk28c5Do170xojh0fLUYpzzezaS0nthx8JlPIclA5O0Xq38xZMRY5AEJ8nPWmr/xIM
xrcuTcMhcN65FwhNK3WNFm9w1+qk9km3x8qfxu4cTKWIblauaOsCRgwB6vQjPDw1tLOTcztW9rF0
A/jxkmUMzCMu55d6StjW7cAfP3Q1hFs6hDGMr4Nm6jVM5poGCMZvMkRcvKBIKyro0FnEI4f7Hg4P
w2ahJQ/hntYjEmyHT11syOJJTzMI7HaPQwMyfJWnUVm9f8fjGJUHM7PHZ6UDEJ6SeWv5J87BfcmE
U9L0mNgOKr4ZVRhfbzssWUlH9w+G4/G1U7NanpOp8/xDr+3idzihOKm7oCtyLYvqb2n8wkvL2avr
exNtFoAMvqzqziU05zfIRvJ77SNW4NbYQfzSse3TNSFRtLWnFroMiTFM4fJaYIJCilGJifEzCAzv
4h4V9nGq56266AD5L+eUXencVt64HWkZi4s72y5cbi4du8MTsXZVnS+KWkVIhDCa4h/fYlfgIe22
T00NonNyHIXgPS6GxLlbwx32x8h98+4LHwHM0YncnUHDIT07Gg4Sk8W4oPDpELiBgkkzVKeg3oIB
QUPvDOABJDIvGZPgxr/JQmQsReJb944DLFvy9joBVTwQ0cObgHKURwEgsGfjVLicDYlo/9Y8b1UW
wzYPHyqI6jAj2J3kx8ZutPcraj0yfMvE05jXAlCVHJy22kGemcK0XtXvAQbsX7L5Mmy5vhGnWWaT
tP4MVtwBYAybemsbwnAYvy3X6m9nu205nLpy+FR43qCNVrv/3gezvil7W7yXxJTkT/bDIr9cJRY/
W8Ws7TSQ0gm/iEEb0IzW6HhTtzKCR2/XIyBiwxjlZtoEW3z0YnzjuHSivT+abTK3rk+IfIpAba8e
NRiVw7Jcg80sxPH0f/xhBzKe436m5wzfhicOk473j61K4ieBTUkxKbtNdG8DVIqbwi/m8o5a4iY+
oN+q23vfVrJ8NlRXeYrBKakFGgYGqw3pZG/i5w1x8/oOJe58Tzbc0AHLu9UdqhmVCwd0FXHFgizo
tJTLDjLuBNUbQSPtel4d9NUQPMaIR69wr04bLHea1Y8YukPRWdwXRVc1f6DUbYA95AJL8hQqeyCG
ISauJeMZ5GZBWB1/z1Mj3toIdgcPjRAAsmyuznFqk5DnqKhmuqlwpN5B+rK3Tr0vHlA+X328hupe
Sle34FtF9i6eYD6ZmwyJQ2UeOZP4AbHyuL9gIVH9LEGPZ8IBcl/DhmLhYK9D3BLyKm22a0fHdygR
INm6JaIWK2T96rKyrduEG3mA9S8C/ul/AL9leQnBj/pjHSJSYt5AYs/5NTtjju/TEfeF01XOoWbW
Rf4SdytyyM72hH4smRXri46afTnZtlQ/Dby1k4e7t61s/A79W1FTjf9MYMKfyh4HDgjpNFmzxu1T
X+j4y8EE8hNZjUKCWDp4C50onoJcLj3uUOX07Y/Si+Xc0paDQwIRe70e3DKZLq2egzgtUMkFd96s
6+WrUcFSpLy8kZMi3CxUHlHE2ueLb6H7HRKP2LRGdh4s+GjiTwZqWilC7AhVigkCRxpaf5SQSbEZ
fqFoKczVrUGFEl89k9bazsGYYX+ebcbzQG35MAlHfy+TBzDYid6U59gffCyjydVzB43EKJ9ZkEcV
9sdNuDjjYvUcqNW7B6eYF9DVbv4jTRzhtAnAQAGaMNDs/5iUzIeBZluO5TAwiB7LCOWsJG2507kb
Vh35KWx2rN1+a5YsrgvC+6axl25eVAqDhfQr8donYTUgGhGhyua1Ge1D76xWj1KjkM/YNnnYEne1
bxjRizi3ab98JYbOt253Vzgqb8xSbA9TWAmmXjUkfp4A75cMXyFnFS8Fsg6lnPmT8NMpzJYIrq8g
2WGFm4vNZ1Evlf7czQ4MrdywXhB1XR9TXbb+P4AafocG52VxtpdlZOrmteZXMrvnZtCGAb+kvxKB
6KPJyqPRt+LU6Cu0UezXIWksPYy6UwKfiZS+tm+3OilE6oraf6O/eCwwArlIcMKynEDSSsta8m1f
ljcoX4kap8N9APJfF0UeuUrfzoiPAUT5Jh/Zy9vHcC4wE4FB9SIL+kUvh3hv7DVdpqtJOrBsyNwa
oyfVV33o3oKKLD9r66w6NWuz3QvWPRoA2qIwJ7lexZrwz/azsflSHtYZruICobYOxO9M8g+y+YEF
nabYB77AxoDPoWqFAKk9dXSStodhWH0HaxGCRtwR/a6eJmsZurzsenZ9K+FDHAJfxb88b8FoAAiK
/lz47sIQXhL9RO70juWb10GM6BKuok5tUSaS2bG0ce8iD8wANJPPkPbq39Juev4zePbn3Nk2VXMM
y1kP3/RRFgzLma/3HtPAUrTPE/Y1J43RK4LvAsulCMlBVriUUPsOAMx/OH1JdEdDj1mQn8R4R1MX
xkkDr9t438uEoDHmpCW6r3d7fipra3uqXEfaOeS0GE+hSMx/VD5ZU9oEM8whOejLOwzG8I75iGsq
9ro2ODsT+vtbBWf5R7QFfoW99dbgUIVV+0Jg1cqyP3rLQzBA0F+FAAt0xzSKV9+ozj2QboNmstxN
c1OQrIsXT9rtpQuHIGLtd7xCSo7gekjuOYMtZF9F4MaoCByrHn58lEgkXeDvmZpfNVpIpIo8EeLG
8a1R5yoIEiwjJQGAz7bNBv7kjzJWN5xd639kAZDSzoq1VKdRBPKTehcrQNnV9NNbM/i9daxlFz/U
IJPcrbXND8sfgpxutQFF0r33ECEMjQ+Vx4I6+7cObsgRo1NnfH0QEgzzYxdB+aQNlB4NdKP90tpx
p26bhB63w+wNXv2goylQt4X0rpLsJXGqQ2eY27EgtfsfDMQwR2w4jDQsgFDOUMTldzwxNfG/KIL/
vAhEl1+36qPU4V8DqTsjNzyrXcdJJju3eCQSpl4Oq0mmZ20Zx7sE8MTOV6EK782fm+nX7jt6RKG0
DGT/dwPLKlKFZI6QToiW/rKlTUiOjqIi3C7K7uz9Fh9MHz/jrN5ePdkihTDNiOv+OpLNN9MQEePI
gY/BD58HPJrpmtjKm0GNSCdr7RUH1xZcFkioijMkwfo+u9L7BHRpmhQNFIH9aInjmHLFUv3sNCEj
717tzU6xe9S/1J7M34lsLV5A42NEMchO/7pMSBCIEwhOhjDarJ/aahdIvIVT8Qjn4/k0kBs2YtxE
M4Uhdoc5Lik5jljf2zzZeuPTCSsQS69AED13wg45uNDmiV9CDlV49G0m/OdE6yR5ivALoe+LdPli
gReujybUCdkMHkuNBG+3kNpi5SzmzFgSOY3Anjpn9tgr7+x7FRq0lm0iyjcovSQb/XJ6k22w4pxb
MAjB+UbFYfU927+MUz9A1lSR+h6UNU2nVXS4WKtl6XJH1WHI6V3IEV0+CdCMW/b3QMowTLQceqDW
xhNnB6T3amBT4gAmEUy8P2YX2dq4bHCL71ZnTYNKeYMTvkDZXreW/mLaER4QgJb1Q4t0Zv7HAieT
Pe0KQUgR6GgXca9X28OAf+BDuzOyWTkzS6Se6+rxdSP8CCXfjpqUjxsH3Qcz6VJfxqFd/7YV1qQU
qdLI+TBE3ncgre2htTcewr7uh/a4jsvwbhojXqO62wEj9Lj9LFzWf1cEKuHVIrU8yaq2hpw2lc1F
12+j541iE7wGxYZ6MFCx99lVw/Uo2KJCZNjtZMfvwaiHAhBVZVqPM7Ets48gLE/4nFG6cRZ9BERN
oLVSdfkxF1Vbv3oouWD+OVe719E11XsrYrOhUpyXJ3BhNfAo7tholtKO1zNUEBB8UM4iONoORt10
AHr8F23Mmfnk7c3DvBV4c/GaTWhdMMW9dUQ2FahzXQJVCIffsNfQiPkz70OM1VJbCFW5Gn/ZvN4q
Rz4qfyKQd5J3cCGuOTYOEgyktqMMclp/Eqi0+bgQm+ZRyCIhdjq2Lfs0M2Leo4qoPtEhoaUPhr0h
nY3kjk/MXas6Er5XjqcCvVOJRHxqx1879zgzmN16r2yYcZUJT6Lqt+tJPaM6MfUNiqWS/zrURl5C
Il/6u70Ty3ncleIpgUyqeXb9EAk0lMDnNqEcyqJpXh/avfd/lIvcNI3oKyCeTmlAbivByoOUKEQv
BSg8vfms53/weIj5JArl/EdsB7WohoBeEmNh58k5X8vrr7G4Ndp64ov2BW7P3gNsIsMAtTsObu9l
UTts1ZH9R1oPkdr7D6AxSJ+y0PKTQ1c+GGYCOwOhjZmWppqK8Miv6j+cAIuTYgczyd1GXgVUsdsk
NyDFXnBGBCvaF588gJU/swcHVMscMyYmrb6PfHRZHHmDZsoYGanSuu04cNYumML31XH96heGlbI6
yXBt7hBOeQnIIsk+PLSoMgagSnMGVhnH81QtBCoEDfLJLHSbAtLFtyM324dI4woIZPL3qq26X+EP
7NM+xTpgYB83dXtFkX/VRFW0iBMi770N3ATU3OgqfuwdPY0v8FS4y0R8DTWw6tZRD50n5/awRDL4
mptya1Iszs1jAefELI/k6WtwNuwsqyt36HKr3iS9ChsrcrK2K9h/X3YSzOiq2gB/50HgVaDrpbNX
xbwfjZvzIKe9fLQx3dwtTogDO+WAU+2rwLCXPISRlv+Tdl47bivRmn4iAmQx3ypL3QodHG+I7cSc
M59+PnqAc1qURsTec2MbMKBi5VVr/UEhSqsCON9LWZMlRT6hwcIzYpMGue5YgHprvfwxxIiHFyvy
tgBlF7GlmW23QaG/keoXgPhKrlysvoZZtVU84ceweWACxu6r3aOtkD9ZKphgXoq8t1R3bcCl102o
KfDC/T3S45aEWYSuRBJxauHl/xiZMci8AME7rUK/yaCkJ4bpbHwHIdlklRZCpD6gY6LvcJk3cvIn
K90cTCb16rY9Sil2em+g0wdrLdK2JfKSfQQU1LQynUWtKv1vFemW9DA4BBwUF7QseW99J84OHieh
vqojK/luI6kkX0oq+SNPm0Pe+iU1cetehNnb1GwsEdoIunV+VO9DKTaHLa6QVYKKtdGQcmldbJKH
3ijifZ+1nrqryHa6R7sVsnGIbI8zU5SDF69aOTC7t4o9jXVEYhoGrAy0ED7ntQiGp9IKdecItwim
leCBCn+LaigwCIXdX4kFUDwIWYuE3aUTt0IeWZP5KKRXkieQdrqQ0u1BQpEO7zHUX9g9A+oEyBhF
wHLcyu75WYrozYKXdzum+HKk5ts4AQyHU+Wl7q0QTH3dKQMkYpsCAYiL4JPeFMY/AvoM90XW2q9K
NiRYUAiSnT2lRWhCURwQ2XDvJDzEbUdfhKbTXzRH15ozpSnuMHak9qlULdTtXfb4qZGaBqkDpts+
SHph/+y83P0RMgDD2gMSLpNoILOzrguj/Bl7LeFjq/mkQE2MwxAkavlN3xlaOHOaGL5lgys5OxFm
UrGjfNd9bhKz3SSGIcptVTpdc0q6AtEVCzzBW2OT4gM2AQd41zkZfFPEf1rWihkiFtiwAk9Dyg37
5JlAf4BNcjqgFxQ4awrdxW6Ihypfp1Wevvb93/tOVbpPuUoRblUIjyom1JnEWHq0ay691lY6cuR6
CMskr7Vu56Sh9wW5EZ9XQx3bzxBZ0TrByCnF2lTB8BukBShVXweGviB1W6c7jveMM0tr0P0ZPO+F
ZJdSLHi2k6grZV5gY+JKUdclHMw3SviUptU8ks6955GyLdwY0rrT2PWftjUqnqdsoGwdgKfgqU6m
OCU9CCPt5EIOdZB8SLGP6sihPFlDBWi6wxgGbwLUe8RTrWYWMGu3BDshU5rN2VBxF6w9NSvpmutU
w7MwSYNCSy+cZtmWZKXRFVEGHiSlJpRLVKidv7VKyxsJWnkuP4sGXgGlA4m8XVZ0TbeSY15cS96/
MtiJPgCLZaYlVBK3QWKBilywcEuhpisRuu1voPO8/RwAp/ZC8cxa26al6UIh4b7epkgIDmvEwfRX
L0ctYYVmR/MitxYl7tpxeDiBz2OdReDdPlVOrlEststyZWrkmoHOycUL0i8++SwoC8Wzic7Y5z5t
O+eUYujwxcIXdhUKUTffepWSN3n03g6Ie6nXs7+p00KURfoPfGPR2AvKOnKyRBAQaRclIBW5BnMC
xlVFXADABU8zBa5moX/JxmfPytHN3OWLjSze29rgfCpkE74zhVv9zczkfgWpvDnnTRFtBoCuLjh6
o/oFfR/sDswQ8u/o1PHYGEj7ymte8fIZoRl7ZCpTJ12QgQzhqkPeVtYS/CZEO8AhgyEEMwGtNBso
tIu4iL6EcRs5T1YUSR0Y70hexYGBUICtWPzbznREzlq9HY45j/afKTQDSOpSG7x6Q6ELSHTQYhYg
kGuVOiXY4k2AiL7KOrPLp1RWHJGRZSqS10xzyaMkclL+SZQm+5GSGuYLisTikU7GoP/R6HFhri07
784xqa124SeOav82ZIkSkkptfusqoR0vwRpVb8hHGBmccSvmVVRlCW7RRq4eOq2ghlImuufuU6O0
hpVNCSpbW7VA1doCdf+kjBJD6z71mjMHaxOuKTSBQlM4DqStGqemesrium+fYAJAmGjRHlH2uQ83
zOZRDQ5QLssfhmnauH4lsm1cyF/bGrxYKB1mZyMl1Uh41oawDD0p2BlxDQnM10zvHxgDAYjg0m6r
s+d2RnlU627EpTWKfxy6LsvOFXW19ig3TkfBBCqLH27AMVgs3DaEEqjA/v3pkwP+B2+z7AJuCLQ3
AUVjIhBkw3Xk3yI9mlAbpD2vlkbAC67SaJ1ThUrRgoBCQ1LCB6O2cIilpKWNgnm4KSIeTuwsn6rg
0i9UCWuoyLGcA6ccspG6Ko0gIrT10KFphra+AMhH3paFn1mImbgDiL9qqftarZ7dUkqAsMAk9lsu
NQ9uRrFUOKzjV3JAA9xMhM31TVths7Sz9RBiIsW2Wt0MCEFqT31L0W3MBAsWL9fviqfp4C39SKl+
tXWuXmINGdhoaddkeY49ivuIUCWGjPsagkFV/gTIJta+KkhJUATWJal9IUXlFZ9BS3pQqU1QBNoq
AO4CGkZQHiQ3iKJK8tk3G+NnxEED+kOlRmEOjUa9pzWQZATSZkartgCGDhqcwusmzsLK2Uet0Zhb
VHqKcmu3BCxciGA4sMwKijAD62zYKEp2RVAf0iSGjew1hXrsOld2bbLUnqL+GBKteBYJ2f2vJoAu
5VIBPUTga+gr6zXIqtx5tiFJkr3IJAk134FmtjmEW+mropVNihsKv/YWmeT7d3ZeUMyH/SKA30EP
D7V4JRw3f6mkKhH7mtyChfiSEG+B8F17NciC4DoPW5A90kiFTChGyAdiXjfYdy47ducxK69VofDK
tIsKkYHYtLzvPDC7couYZX1phJmXa7816gaYciW5ezjFrrzMmrSHzQUJQZGeLJL3yHU5tue8OGEm
fgaZ5Ob7zMrxxzZUm1cI1F7jO0dKhbJQRbEOHSfXakKSDaZqUTwrgcTkX9OBCzCDPxd74cHzArn6
bsnE2+QGYMCvU7/P1ZOOLp23SwOQCEiioRu10EnkYa8SBW74BYmW1h0xurr8muZllp5xUEGhulC1
sryUdg7cbWDK5D08IZeYXUi6mr9rdWZQoq5Lkh5Ni9bbKi49Lb6QNu+6g2oA+5Ea1YAJYGqpA42t
bjQiRVwcj4jLDr80q9F9YLlV8GNGXPRWyFagYAiKRJdxAtfFRC49bGLFAvlUHcEN1/6biOJ1DAaP
BgE3yYtBct/dIdrUqbK3dtVyyUzNKc+O+qVTLU9LFQjdo/cNc3CiGSrRRhOZbn1so7xfNwVq5gV4
KIqzbbbjSU4qkEhe3YZdXm8kw/yWwB/by40nzi58AWdGb/VG6lsROPRCZaN+PWqYjgLzH6S+9RpR
Gy9N6yO1iHXT74L4t+1+RS1rZuRvhOr/toPdDcAqJHisycjjnlULiEL10Xrpqvd02Xd786hL62pp
Ku9+cixWqruNUUVYphg3nOM5lfW77ZPXG73EBV8wbd/0TZHKVX2ENb0c6tOAhATxvytvoePb3B16
Bsj+Dy8xMrHrbEThVvte/SNaaZOl4cwquBWOJScly+OgY5Fz4wBSVHAeG2S8jhQ8zm6+oap0DPLX
x2N+txEF+W9WmWko06mlbKl2EZj+o6LFL8DbntT6NdDe/kMjvN7IjBOsCG0iTRsmrloZmtMckXf9
bBvKb4jcL5anzogUT/vC4uRWhiFn2qTa9KlUsiHZpWzpGcJC/pdCeRXmJyufaWK6E2hCkcFboK+r
E0YpkxVCsKdXFvHDOcheqvA1dP4I+0dRn//deE1bGY+HD/vNR0V7iAolOJfFD+H/suzzMGfUcGes
rjoyOWEyqXO8zleDs+l/cvSTo/3S0hnh47mxGj/hQy9Q8eo0u6EXrXPR3RNjJQevffkv19Z0rMav
+NCK16iwdGRaQYRuGSnoLFhfNePl/29CJgegD9BcA0EYnFW4C6H0G/05mHszsz69d/5vT4hM1NFI
UlYmPaHAnEmZbATnUcZqQeXlIFcwOR/35O6kWFRzdQ5yA5jU9XDxEgAQiwD92cvOFmKkAWqViv+r
aOec15XpYTp2R+hsR9XkJa6qk0VsNokie30Ynf3qmeexXz5bNXLAANCG7Fuvk/ahUILA4mYQZ8f8
GiIQreKz15Ha9wDv2ehIPe76KED/8VKdfpB63fWuGrRecvggbxDrCP0sXxfUCt1VIWVwstpF+OVx
g/fG+uMITPaY1KSOUZJVODf2VvyTIE0YWxTGZkd6aoQ37dhkow1mTtYtd6NziABmDOgVqhbwEvTC
7C16bDbcvbDbmIDnH/fv74qcjqilmtwRqgJOeLpiaytUZIgF0dlOpDPMOyBZF9TZgJKj/Ca9ha/m
D54azXN8MJ5j9H7Io86J9N8bY0uzKOqMAYpmTMY4UD297gF/nbOVV689SV9AwkPje66r48F+01Vd
MQQQdR0vkskY94rlgFqronNevZIzXCC3FRHlK9+chfmibVBkAgsWLWcGeOpAYAqcMrj8DZlwxBDG
5EgIwQgVZCj6i0AJQuYhVCIroK2yoHk12nclfSKzFPDir82tJX50eXQZ5wIERY++VLbj2bzRm3jm
q2429uSjJodh5ft9h2ZYf6lh7vXduw+T3kabqub5q6Sbx0NwcyiOjREPqiiz2ALzgetNmyEfqccO
I2C6r6QOFkXx+983YPD7oxUHCj7a5EYn5wVGRc/6S0sZSFXReJa+PW7hxp5onMWPTUz6IDWdbvG2
6y8ZaS3Deva0X/T5pIXrFt1n6qp7NCSa3J6Zp/9Hu7weTFMnXLEne4OkIeJ5SdNfwuTUZN/Q01tJ
I+/LPksWOjo/uhq9wnxmp9xsSDrLMJpYA+EUQcB3PWElXIicovBwkVAjrmKw9exJoA9Hbc67/V5L
OJspvJA00mfy5Dy3cscpWjeXL5qLdjeaRE6wR3gapM3x8QTONTQdRzvpQs2N5EsNPf2EUKxEvgvp
VTZutK9621r9h/ZMQYL3b+hvTe7ontcpr7hOvogyXETVm038hLx6Hu8ft3NzIQrsdHVDE4L8minE
ZKp0F3ALwAkZBrV5rvRwW+Xvbl6gyaOR3xeXJpXfHrcobs8OmjSJbdBcIESfHmgx5OhSa3v5YqYI
c0aa9KN0DOtTPFAriBGMetI1NT2U1H0OWjkov0gX5TuNNNoKsdHyFAfURAYFgunCcYP4qauASSP/
pR+QoljUVfa9gjIBt1evdg3KBouK3PlSaqVTbOnBHlFI7xscZW9mp90bSHX0PVYsVrzQJysRNEYK
g0HIF6V9S74FIefgcmhWVXHKZpbinT3NSxCRQXIDHIfK1AiMfL6UlpnN9kJ2OsyUTWYYa384qFa3
zJBn6SB5tAPCQEO/fjx3t1M3HiM20tYckiaB3fXGTstQYPvQDRfTkDbQ55GPkDZNfPAAQJXq98eN
/X1IXd23gtY01cLyT+cPMe7JD2F9iLIMIEtzuLgl+jfQU548Q99pQfxViSmfIZWLvFb1I4VsCu1m
VanD1//yBTa5KmZWqDwqr7+gEzqAYqQbLmUpsbyKz6S+9k63agN9D9f3O0xT4MyGFS5qIrvHjd8b
a+58fAF1nCQJrq7brn13CEoKpxc1Kd+tQ2ku7SR5i4c/Vrb9/2ppagLmUbgE+2/8ndV0oUE7pqR5
iIdoL7WQRKzk8+P2bs/SMc1AVEx6SueCmMxrooIcsUNXvtDDQ204G3R0odVnr1Yz09LdrWKQxmPV
YljEa+d6EMnbeYMmx+zKc26kYOd/BuU7Pk4BfCHJwZY6ktd5as7t0Ls9/NDsZN0gz6bGYUGzkllu
imbrV8VSMrJjFDjvjiOA5a49tzy6WYHM7gqhpFpqD74drjMSnMWcN+IYl073EectGS1TR9/KmKyk
TqRNisSlfEnayN/aTfcHw5Z214VwrB/P7L01yxtAl20FKxh9upJikegAAum3RgkjHNC43YE9y9pP
OgTQx039Nb+d9upjW5OgbSi6LNeiUL60eg1lBluOJRW8nSYln6hLn1qhSstA656HvHihLvAUD9pb
HOFWjCDQEpHeYF3G4El1FMoXpo3gUaKo8GHks4vSrjdUL66vIAEnFcMqJeOEPAC5bUf55Vn6VoAQ
W+bCWRtNC65VlHNH323IS7UL4QDLlgXZMnvSORM7ZRB8Bdey0BGFVatTHdZfZH0IlnGUYJSjJj9Q
k92nufad8srRt7xDVKQCEqa6A9o6zNxud79H1XWD5Jpu81XX+4jgi4ypU8uXitt00eoiWAJP1GZa
ud02FjekjnMIbsfkYCcPrAJisqSqrrhYBaDwTDzH5mnANgo4qrx7vHzuNqXjWitkQixbnjQF7nLw
a7J8rB5eLYi2eQg0Us8E8f+4odvNR58IdDjtbHL507gA7ZJoMHoaGuoSWQiRD9sK+5ytm6ruTCx3
tylDpj5no8tgiDFE+XBfSkofZzVh8qWgzPYHZoq/dP02+Wn4xs/Hnbrd53RqDBpBFAnccifnm4ru
rW67tJRQ96UyvIyaA1XbGKmeNJpJtypj5HS90WkM018LF2Uc46eviTDSwhJfBEFtNkNzFHCP+Qn3
mp1mvlfm95hape9/hmaFouMuhEimejPeoLeLn+qcQazKkWZR/JislcSDqJS3OBFYPYhZwoCYol5s
/IeFQqxvalz3ChCxSStoKClUwFpxIfSTKcBrwJZEshSvj6fu3sL/2Mz4/x8WiVbA+MUJUlzSiIPi
IPkvyEYCOXncyp3YjTEbr3l6xLqfVq+ycsgkB82rS6D+7oFgSeF7hWJjEu/C6De4iIUWf6kSoKQv
jxu+twc+tjsZxT4jS6uavbi4lKa0WHsy252SVZvHrSjizpr82MxkFFUjU9shVsQlSaFOW466SjE7
WpcFOeIRfIZlQNXsiZWLE2rB/gGFu/gYmqH/3MOBnvmasbHJBrE4fjWN85mzc2p9rFUJvOLWNS89
AAFepLyPkPFYuIWprtE4rdePOz+GC5PmbJMXnM0ZzcxOm3NIthuhhspYE3xXkS0mo7J0uxeRsWIr
CARu/eTl5cwevG3UlmH06pplkAQiFL9etiD2G9gyoXnxc2UnJYvhLVIvba88h8GrZRxsY6a9OzMM
JV6zCZewN7bwbLxuUHWCDuhWa1+EUq9zJAZK/yUP9yhFo3lVLPKG6nb9SVOVpQm1kMNjZpT/xkrX
wwwW0oL5NZ58xG7jEvywUW2Q+lag9d5LXP+j22eYcQst2Cogb8JuWYMi6JB5Y8iRUZfiF2BSQ380
IWegOJOjTlQbMc53v2w9n8lM3BsZ0yJyt1XsCkc75usPSyFoghhQnEsIsh/EhlwSYx3Avzbgbz38
G0kfwGn8amz8WQvScdQng8JsjEU3nWjeMidXXDOoFQA/131pa/E5K/YZtuz1hjQUMttHs+7WNgqQ
hYTKjT1s0/io+xdF2rl+ObPl7lxKlKYJdHnAYKbCQ/V6EAD5w8VQQvcFatZK1T/LA2/v4i39KahK
H8EJyqm7RMxj1WbfTHfm+h17OR2Fj41PRiFLdOjrPnTYMLE2eY+OMqxuW/uOqvQyA1ykOOnMpN8b
d0qeqsr9JCNpPNkNPm4JsFZU9wWNGPhNPuAZ9OrsHaoMc9n8Ozt9DC7YdgCYNHOazccgaOjN3nRf
jCPqdZq/T7qT2dqLyAjXaf5NsuY22k0wo1JfB9hAjoFnojxNgYHiEQbaB8HL0J/cXaTte/eoBX8a
xjQM3muN8iha2NmmN9xT1JL7Wyrdz2CFHou0FNLWlp5KhFAdtBPzTFrm7RaOkIeKcRT4M/HxTSBy
/aV/n0QfjoQW80bcw9rgpWy/qdjd1r8fn+w3F8nk9ydHDuJOZmk4/L7WQPq38iV0vdz/p6m//ft2
LGGQKjO4PtRpRGc1RZX0Qx+8VO0XrShPVsaOjY3+xXdbaWbM7s2upbGciKu4tuTJyyXJ9baSQoc+
mXGylbs0QgIw5xk1ZOmu7OtmD/tqJghRbieKChGRqk2pyNY1fTKQVcl1X5WhcoxjsKMeT23jRQ9W
7tehfdHdQxm/CPJm6jueH9g6SgtTMma6fecLhCKPH2GYxOnTQ7r0w0rYXS6gf9SnOC8+YVGw/bez
yO/iTE0UYLNz5PETPqzGGsuGulYKcQwMrB4RHJG/mfEfw5yru93ripA59jkRVMBQk7NHhV0tQWAX
SCyDOQ83pT6z7P/+wtV5CjzvYwuTGw0ismtqIS1IQPxGmP2o8v0kOzB+03XSnMpmW2Q/6kTaZ/oX
K19hD2nOxBt3O8mZPiJ5TVmd4laEJpl+7OviqKNoO8iYCgerx9N1mwsbe0lOAZdY2VBAqFzPlxqB
L0z1QD3GgbNpvGdubLtJMJ5L4Xb/sv2ThSuFmsUzV+XNeT42yw1J+UlgPT8t0ZQYo1mDGkMKipeB
n4Dg/g3nt7L2ufcsBU95+uVxP28uR55qAJkMUl0yR4w+2fBeO4Q4Slr2Ede1ZRDCTouytcgwaEcv
JUeKI5/p4G0soBq2pWka9Vk8uc2/b6EPGyHMg8xSKPQfdaj8UoFljoNCnIIidF+vEiwyzOQA02Qh
IZWnFFSQJKQVNH/xuN/jNrhexNdfMTlzOEJrF2l852iK3z0WSsk5N2d2/FwT6vUKkoQJr6qPnCNs
zU0Q7e320KKd9h/6MQpiMX/kTablIaL/npRN4xxLt0Rj81Llz7U9g/K7XZOmMm4GfXxSKABtrjui
4VyjRMPgnazwoH9Vzpm6loNfpX2OEkxRi3+9t69bm7xdesw6xnSpd3IxNlrWMZR5qQTB/XjclNuF
P4bGROSqatClaY7Oa704yEwfXueQ7OP0zccA3lnii93nPcTnzzEWK/Dh17Bni2HfqngpmdlIBjzD
b1sHRrN2emvmo24jiutvmnQ9F5lUha0bnALNPuAcorb23o1eGtTLZ3o/rr3r5W9BqqTfmsk1Qex4
PaURwtKW1obByfKrVW5+yTDL8xbO2fVW9gsB2Qkxte63rV8et6ve6aFigu8GncEzg6fAdbuDHVR4
VDXRKULp00NfboHxxsJACCOpnxrlhxImy+SXqm8DXEiQp0NKcyFFO+SHhIQ8+SL8DkvLqp8kad2i
hBd8iSjyeLBd4OyccTEI8jM83Oi7WlBxWlryFxv9j8d9uL17wM6MOVAVrXUybJPdEJChEHlhRKc8
Sn9ZwDc0KHePm7g9Oa6bmKwD7PdsrcKP6+QCkkmbfWes+mImUTjXxrhCPhzDauPrvehpQ0frUX4q
/bUQM/C827QWNzPYeRMWFP6T2vTgkNE81J0SkwapyDeleVGKN40HEWR16JurSN9DLVm0Zbj15vCg
t3HsdcuTEXTarlaHtMJ70Hr7rqYUjiK8XXclhJDHU3UnTrhuabKiSwqxSebW6Qn+u6msXAt3m4VP
SdnaVkdktL2Z+/Nuz3hWWhZh6riPructU+M4sOHNnWLtm1QViwY5YZF9y6Gn+SjYPu7dne2qER/8
T2OTY0LutHg0vKBzcCtgE6v1P2a6BVw/F22NozQ5j2gI6oCmkLm6gW2hYToUYc18eS1WCcre8A4w
us0KUFxwRH+tMy64H1DAT5vT4y7en0ByI+CliCghMlwPKOYRtZJKeXpCFb7wUNr9hNlokULs/GTK
l8J57oKZU/De3UMiBEg09VyiIXuc4w97Ty59xM0CMzv19T/a7xhTQ8/BfK9cl9LzkO6Mdu38FNhg
W8f23Ic28uzLrvtmNmvDcNePu3/nGuQjDOr1grvdlCe9D/C/kc0kyU5pBntAb5Zh7y7BPgZiJ9xs
4ar9zJK626ChmQA/iFdMfdJg21euR8IyO5X6VxD8S7k9Bo67CoxTmbZgMWeau7OCge4Sa/KoBRcx
pabk5iChFyMyzPE8ANXYx5PyQqgoqOfAY3fuBZ3VayBvN9bjpole5Lspk+dxfoLUjD5asGzLmfDg
XgvEX+STWKxkW8f//7BsRFZDKFeT/FT6sfLUQYNaI6gxd8Dcb4V0JUc2MaU22fOjF2CWoIZ0yqyy
QBQnUy7QjuewMXdbAa4xLgFSGuqkL2A046gM+xxJCbQ746dRP/3xyr63sUl7kna19bHCJ092mY/a
e+nZfn7CrGehAqs7I84oV1t7m7hHhZvVwjX0cZs3lyqaX5RjdRJxbG7eVdczhB94nZUJawCmTLos
ECvbGZiwrAvNbFaPmxLjBX11ZE7ammwkzMNRQnbD/BR373Hw6zf2Zc2yWknVU48fqKWdSwj+2YuT
rDC51qtz8J2/+x+I0Taf3H2JVqQrZrp/mxqYfNP4kviwQlskpZTc4psM9WvnIlC395Q3yfuGWQDJ
7gWiJuEWLr+LZEi/HVpISpvHo3Ibclx9AY+i6y9QbbUDaMkXVO0fZ+c4f0aFm/w8qKi4DBvd/JwO
n5XcnjlFby7lMZrVWW3E74KTbTLvaiZXOFDV9clq43VmvDTKQZjJMupGv51fj7t4s8YotJicMyCB
qLmQALnuoW+qdZ4bRnHK4+hrFrqbJMOCoq4/P27m5uAc6zn2X9ARbE0yA9fNJNAGdWrxxQmrw3Wq
vvl6tm3TY4uZ5+OG7vXnY0OT8yYsGdq4piFwEu8Ye0OSto+Dls4M253+6GQceHTAlOPtP4kI0XXJ
oHf79AexWCwcLe+TmW1SRED/dXdYCJycXF48y6cXaoa0toUnRnEyKTKVwcVfD7ySH7dxu8p1Vhuc
FHvMwPMEEdeTUwVofukK8E7FkPpj2uQqNT6lgCjSY+gRILUUlg7uQk2IDCOSMiPIEZ456p6bx19y
Z+GDBKe6Rf2aP6ZgKTmGaZlBTj3JZrPApWcr+z9DLVk6pr/S7Lln6+2ZR79h4Ggjv4/k0fQ2D5Jg
NAhwKRNn3wb3Z5rD1fBWqiA1thye1TbdSdkF9/RPXbaxv7eVu8WFFuEaT97polmSfTHMegGEPGrO
NiawM/NyW4X8+308Dke0LhW3ySILixDVY0oBp7qwdxWmeMZPD9sGVf2uHNBMDN8zc4F8iyQfohDf
b3WfdcfSg4qA+Id2LOyFF31+PEHjPXp1S4xfhHiEogGpoYQwWSk1fsEVqpnc5n3+BdbLEkr2THro
zgYGeg3x0tBACHHZXi9GmC5el7R5dcqUAd/jQ4c8V2jMbN87C20kBYCkVQ2y2zeXeV2a+RCW1SkN
D8rwJ7ftVRDYS+GN3iJzIJo7Z8VVY5OrNUJsz0iMojohR7YUNcyvn0322zdmcGs3obCuMidcGCp0
L5u743rgyCl1DTae9cmofkiYAVnwjRSQ+eS1hfxJJ/n0eC2IcbIni8GCxMZzTiUHw4K4blBt3UzV
jLY+edZWrYI1z1U0b8qvFeI/qn0q9wnCMOa6/5m+y0/hPn23m092eGClnoynUts9/pzbdTNWpokw
IdMC4dHHpfshWIhijHEjzafgklwq47cVPwdoT/37NnhTKiwZZHlvSkuelkYS6mH1qcAFynfPSRot
q2Ymz3G7xzTwuewA8kJgvP4O+4eOeGqrZSS26lOtog1aKd1ZYGcx05O/+O3rydMEr1SL0x45UapI
18Plm3Za1CruFJEWH9t3oyWCq/D4ypee/yn2XoY6+yp3KESVzgH/sN7BCEnDfUED/rh2371s3aJf
Fx1TjNTyNwT7nnHm3GCaJTmvjwf9znjwpdTy4F9x8kzXNeJdCsFp3pwcq5T2VdTgsVD2vx838rcm
dzse/9vK5KzNigK/CqSsTvFwrBHk0fBu4xbQ/vEuWowjNXZqmFnb6aWTk8/ZH8Pb4KfmimhmFd/p
LCwGVteYSIYOPvmMJjUcjE/L/hQITH4bJI9mOnpnm+BzRCihjle9Pk2ZSh7iGFIp+lOJcbyBwDAk
tqisVo+H8/bIwyHUIOZDeJHj9e/N+2ENG4iMp0OHiLGSdDsEKBc6PstJ8kVkMw39vaOv542rG7EA
cgCwMVge1+t4sAYTr/FUnDDfC5eJ6S8c6UuAe6n2W5fXMRZNwL9Np11Er6n4XJQbFPo2YdKefQfo
Mc9EBN12DZKF/VrMIbJvT2QqU6N+ADkDgsRpbarwYt8ArKOdBhT4lumgaKsBDWmcrDO8ErTYQDpC
Bq0SIE73ePzvt8w9ahJ2cy1MXhCmlfJGLmm5IPPekh3HM2cho4a4T8uvPl69j5u7XbWk/VVQBVRA
iA/syWFimXIgDUGgnfwC4IiUbSrJnzkV79w2AJ6A/MA15WzkrrueaAWPYnJctnaqvHV2CaB9VvsB
n8Rt/Ds6xc/ZCb3/UCzaZxCiqrapEIdTLsrGXylLFMYf9/fOaXH9MZNVFzh2gtSxpZ36FxlJbONJ
0ZbU3gH9+t2+xPllE+fvw2eYM321Exu73s98wG0AM8K/gKcBOeZVME14pFbe9oCjtBP63JRxl6ry
4j85ZvIpC8TCqA+RdxT1IbQOuoK6rYUq9CbQfwT1a/vj8ZeoY1gx2YB8CQenwLUO+tV44HzY6pKe
m7mBFvzJ/GlFlLAXWoXx91la+hfdP2MzV0vbOD/mT+LgHbRT8GKci0P0OvyGhyEW4oti7ihI2VBd
lhl7ZOZ8GFfe9Ot425AdtTlSqe1ff11YlCLNAr6ur37WiOtX9kus/vmjNasCjeU0+zIzGuJeeyPp
BQ0TYKH65Px24dAJfDf0k3puRzHiRXXpho376q9DfYPGWbRFsajtXqlFYlblPuWfbWUjjs23ATnX
o7QZtLWoNoP5ohu7BAWzzB3W+N5ufW2Ow3F7EYyc2P/90rEnH+atCgtso41Yp6bRLAxEmpG40LW5
3PTY35vxJyenGRRsqN9M0gvCUzrXLFsELpA0KtAc04hoXn2BeTWuE1BSNa1a4Km2MdaPZ+IWKTly
fokbLFArGtnoScs2JgN9LDX6yc9/6k+Ss0qUFUqQDfbo/a7yzz0as7X8OvgzXb47rh/aHc/KD+Oq
945S62Wlcx59Lvz3hBnP/tPcWSCA6B4J9b978kMbRdWiw5oO+gkTqtNghrvGqrYIvM88xe4dMiS5
/6eZyWImiYoHZdfpJz3St3obGUuzz34WJDqi0SYQedFs5iK5c2+N1wd5KOZOgHO9HjwFxb2Iko5+
irJvYfHkY7Ed6hiVOUh8+qBupZlVcq+HBmwNMgC8ZEBsXbeXGiGWKa6hn9AuBjz9RRftNnDeRjv2
DiXix0vy3i05ggN4PBMS3XJv/aLzZThFJ4usEk5utrlOE1iMj1u5k9WgAE+6gBw15x5R/nWfvFoa
3cWFdjLQ3k6sdqmHr3H0WUMyRdbWBgsFpK686NYt+oUm5rc/wmST2/tqtLPY2Oo3tN4Wlawv6nht
FTNL6u41/hcoT7HRVm9GXMfPoBahoZ2SIDpgvrxwgOkh69/iw+AZYoF0/FJ3pKXjIK4+/BOBp6/L
bawsVfXdtXdgwGxt4bxhZ9HUz3jTzCyI25wzxwbsJ5PMnsnNOuWbFP1QqSjnaycFoLmuYqy5aIty
56yQGPzHWQHjqPVX/9JK1qqXP6Hj9nj27i7ID81PFmSn8dRmuRMydjHeZF7frv0gzzHL8+MFo5nz
su7VmU7fW5igZEwwuDZn9BTYjdSa2Zo9l5YjEJen+BWssJSKNv++ayAVuYx5GowIoOt1CZ6/qUqs
woHIIIkffDL7p9bMN41yVvxgZhhvQaBM48fGJqe/E7tDafWadkKZf50VB2q9wvykJRvlBz7ymvZ/
ODuv3bixYF0/EQHmcEt2VEvdliwH+YZwZM6ZT78/+uw9p5simpi5mBlgDLiaK9aq+sM2+aQ8mI9h
fnKRkLz/odMhNb/zrmPPbgDqm0qF7ymx4zcV6dau3DT/Ja9Bk4xZo9+Fetj0G65ugAhlSrw3OCi9
4VvWH9rposENa7wE1UnUdiUCovc/ammNUI4DTMjxNWG1bwMWtVkgCk9ftXCxqooePH+lfPX+yUi9
l94xRTnyVgoTtwGw5EYbuZ0CaKfhjGgy2fQ3WlIrx+PS5FhAE2FSAtF9x38eC99MA9Txzy2Gas3w
0CqHDDer+4O1+C1XQWZHsKDVpeXLlX7uWXcmXWLJRMnQNrLv9+MsTspVnFl2WxlURjAg0M/4+6aI
0FQAn4poWLm3lofMmMBdWG/zpL2dGbE0MX1oe/2saJg0qY8IEErK2pNq6eaHaSNaFneXDp7zNggW
Ea2HOYN+HhAwzT4D7ck/GT0Wbjzlsh/3h21xeq5izQ4HGZq0WmKAcPas0/hThE4Aa0aq1pKZpbcH
HM2/RfyJUzjbo1LboFvrF/o5z5ENVY5VJUJxLTZ9/8wlh9W3bVkv979s4fpgnnh2cL7C2px32808
DT3sMPWzhb3pyZT8Ais5aT/m+lPFmxoedbAScWEJQhvGdAmvATbwHICBL56ReALbVimlL1LIe7it
Xu9/1MJ03YSYVReMIJNTsYn1sxSpNop5Auqb6rhLkn9NtEE5B9gOyRlChjKouNs1GI9YBUYSgYri
F702v4BS26/gURc2002M2aIYa9HwjJIYdfSNb2mMg9SvKCAsjhelHxXuGpM6h45Y+tDG+KFy+sR6
ip/l8KrrPL1UoYrtCDTU/dlZWnKAFwEpaLohktLdDprspUlWjZ1+FrA83baTtL80IsrhVr6415LA
3yNTtbKBF2MCAoTaCtyWdvJtzASHkBREPRNl1a910JtOZDaYzFJhVK3BbjXokPe/cmna+MR/Isq3
EdGs1iWAlPrZBEdbvoQYFwcr0LHFEOxc2DIsQYbzNkSX9gkKmpJ+VsdL530cAf515spWWtqt9K3/
iTEtnau0wfKqUghqlSNp7H72Uv0TMZvt/ZFamhtMC6dHFe5awPBuQ7QVFotDZjBSmqfuZC/W916S
fc0xXpMbObnoQOQ290MuLXgqGSi10YyHTTYLSZoUSZ0RG2fN+DTER7K+LAwdOYv+/UUItQHWFII4
oDLmZc5kQEa9lAKD6xaclJgi6h+3dEQ6vFZW1tviKP4TihL67SjGqVYWmiawGKryY6i2n9Ve/mIE
Uo2v3qBhUNe3u/uDuLT8uHohvFKreQ/dS7E36GO1NM6W8CDoz6L42+JmvB9j8atobE0EQ+75uayO
YETa0HqZcS58xDSoJ3+osoYHlUYlSPkwhvv74RY/yZxaXAoiQtRJbgeRNssoB26N0luCSeeAjZL5
vR4/3Q+y0EkDn0f1E50gBdiCPjuMjMFXsb9pjHPpDrbfnfC8bznVhz99/QEX3tbcWSYIVPFDgTtO
jSdw42BQkI6VnR4C4aVvI7vo8BNFS2FwuycP50g33lTNB3ENhPMew8YFB1iF1Eemwf6OyN31dVmV
9WCcXT8BNKXs/PqEhgo2pHg/YNWpVwN4Wdn6D/NgMAkqqlkIi8yrLGWnmPCCFOMsdZMvqVE/C0Ka
7F1KBCtdgqUZhyoL/wK8nIxu4e2MU1BKtRj2zzkY9Vcun1e9NAqcjmRxZSX/zaRmj7y/km3o34GD
eCd+JxX4weWeZZxjzKXVZmN9HbJfQrfX6r2bnvTkHPr4Y+q8dC1Qgj8ECVBVZpfVcci2aic77djv
gsq0pQJIj3CylCOYl02un4bqoIQnM+ThAL8aPz8Fkoz/kGD92kSXqtlVAqI+5PmIDdjiOdCpoSbV
ptNdG1ETLR8cvLTvL/GlW2OSp/u/b53+/OrWEMK+7sfeYIW3kh0GsMjWGkhLJzgtBPoYU/ZKieA2
QhVFOevVM89G/6HGCjYOXk0ldbJm5ZBbeGWg7SNxwFEa1hV99mBqC7k2FHyNz4r3XRy+Tw50eCEV
6Xeo+lvVTLb3B+49QYUNdx1vlrqGRV8odU48w/whek8ulN74oFfd2fBBaeeFLRZOgmNGvLFOQdhh
X7Fz06OPBQmE3FrGdKPsEVXeKgOujfmJ/N5xIQYkH6tiE0tvAzJ3ruck2LEUL3H72Ww/Ri4uOdEh
Qqbh/rcsHh7TuE2gN7pwc1mkvukyr9AS8xwfzf4N+T/bp5B4VA9tdBrVc79SR18q4RjX8WYpl29E
uuUXxGvr2hmz5ItmfREb39EvKMx61nNuFnYGT2EMtnr0jBmNq62Rc/5eSPNdfv0b5jeID2dgwohB
PL+IPr49Hw0ZtyB84SQkV/dg8mT1mXvOUZBRxsql67eG+F0MypfSP+S+a0ursO2FVyU9DVB6NFVA
/RvTVrrajDWiRmUQsaQ65v+sFLwis5957uh4d3kHyNUr0z5tvXdDQDi6jWQFVExu42EogR+Zl5vn
RAP2vNU+aOMZrn7/hqN4UtlIHVbZypPiPamTbTNx1P835vxNMehYsFdeZp61fldX+qlFI0dPWgfY
rV7t/aFy6gopcODkJ/SVq2wNeL2Up1zHny29pvfCWuuIX1j5gyJ8xQDIEI8ivsSav6ZRtTif5Cc4
HlB7pfJ1O76h6uPo7pZsq0GyYRE6VrWJyRtC4yToH2SlcKK14uHyVr6KOTvQYyVXSgWgyVlRtuq+
MxLHYHApstNVwlLhS/5Jcv/cX0dLNzN9DVJnWG6gxWafifpnoQhmh52uJm7q9KtIpzOLXu8HWZw3
6i1otqEdQwPpdizhxEtqVprGOQwTJ5APbhdvcFGt1coRvBXG2+K8kcfy1CHcuwzdF7BrSzuOJ81P
MSZkXQzRKWo2ZGC7aOi/RSW2lOnX+x+4dH9R2JZp+U0AHm0agKvNL0pZQwWfoGalYHKd2Gh77xsL
YmuG96H06X60xTm7ija7LYu6jMJCY5nobPRc/qHKvwYy1ftBFvNnbklAznicsDpmK2OwkiiVBZ8D
TficNPgL6T/a6th0r573Na4P2Oc0AATEgDP2KUzPiXTo8Z1LRNQBjB+h9TRMlI9mhI2Qb0sl/1J7
9b4M9rm5z7vD/d+6uHGmxj5ETYkX7ly5zpPGGp2R1jxL3tbXtlm2T14QPtZ4X/igjaSXau38XZrx
64iz495IVC8MEUE7BwEpuzcKb16KFguGPIHxs4y6rx13zv2vXAs5W2SNmzVhPBByiKItmv3Iab32
8SUDtu/F3VYVtJWttBZw+vOrVY1jojlWbT8FfHAfkip4jNxfhfdiBPomDdrD/c9b2riUZck06ZtM
2gG30bRGVirUuQA+6LyBypNkHjrB1oEgZLaELveaCMo0Q7ML1OR1aBEKKDc8qNt4ktcOlixREGHx
bA3vh5xXh9ow8fStVrbSwvF3E2k2jrGQ4wVXECl2v9ViaU8JJg5pmzjiYSqsDOPiZwH8sUAbc6L/
Td+uJs1rMWsLW9/AqZWGkB/uVBlTKx2NPnGtGLIE8jOns4EX6yQbYE0H1VWsCDtrrygovNDtCsIj
eLbROOrZz3HTCm9Rv438fBN9agS7/oEqWVDhHyo7cv3QHJX+ddD3crRWKl46CfhJ9Ip5bJIL//3J
Vz+piDABFBI0MhOsfdXxUym9qCae999yITka2QfFyz4rypf7S3dxgq+CzvKSiGKa3qcExWMXv+nf
tPo3dfa7Ae5IYXllNU374N265TymEs6FQ9HmdtBFTM3ToCGYGCSyE8e03IW4WCOeLS6jqyiz3dGM
AZbAY86LXXpAQhPh88BsIXx0kR3gA3t//BaD8TGTQRGtrLmZwSgVYZyGFTWu8M2sOcrUH1X1RRbW
+n9LQ6dzRdNjnID47/IQRKuUNqHO0puvwXg261/3v2NpHUwgEVIdtF/VOQ2jNFq3BnZnnJE+sbXi
rVdj20o/4yGPPOz3+7GmQ2O+DABwTsMFxvMdH6NQujAMRZlCh7od5dLO5I/xKNjtc0UtJ165ev72
re9Em8shUByMZSBABubQ5lHJnsRMctTwrRSOUvrdV3aR65QaZ40fn8LY3+SltI3F8aGPyy16ULjJ
fOmrzhGro+l/NvrEdq2L2z372bZ1HXwQgh4P3uAUFQ+SeJxQ9WP1AOnpiDSOiV589gLiHtKYnQpA
EtNHNGOawRaSFwNbQXnY3B/ZhYsIpMc/IzsvHKK04gYwr4wzJuQvXb03dcEB1QVE9wSWtDvW0lr9
dWldmhDwJ+IaXah5Vbmz8LONKNyfEyN0wlR8MoX8eP+jlrYYSxIk9uRDgfD17amBTnEzQIw3zlGm
YiwYy5aD+6JsiwkP59zzjJVr6D37nZIiHBRKr5T7qL7Ojikf6RWlk12KvP1WaWzE6RP9FPkHvTmK
47HtI6c71xVqNg8izfgRPTDgEfQRB7teI2wtbctJeRt810SAn3s7Raoy+t1Adu5Vg633b6r7AokN
R+sPJXbU98d5CYJMDwLmxoRyhBs8vxMtY8iYT96N1A0pxhQH39+PxmHg4/BdBwrPnRBtogZ3Xbsf
+Z+okoavWve68kOmQPMte/1DZhNgmRinS2ZhnoXioNfBQSi2Oh8+vGQoV1h7HrBp+MdVnJLU/jec
uWGtLbNULrgZitkdUkh9H2Nxap79+Ftm7KqqObYYVgvaztDstnuegJLj7xz32yQ79mt9u6UHzIS1
A+JPPYalP5sJs4lbIWtrE5UbiE+lvGuS8aNKM7SOP4bKRXafZNyOw5918kdTsAY/Dj9H5JU0ivzh
mxgMTp/bklLZpazRCahsSf5VvyUfe2PlcF1aMhTGwe9QyxWBR832ZqPiaukVlXl2ra88obzE3bSg
5U00zLUBO2E1woP5hPOt/0GxUid3D8O4AWy6kdbGbOEgQlydpJd/AS/VZ2++1pOSIO8k3nx4OKLQ
Fa8JkS1wWv/Kt0++RdMd+XfSrvIz31OyXK8081yb+8bYWAehfpa0p4k2WTznumoX1SlYQzcubIVJ
M/6foLOF2DVBVbipap6t9FWzfkw1+VrZrey3aWxm+21SxuWFAloP3ss0tldfxippczMTOGXEsNjo
CZJSaC0XO73MPqW1azit34e7HqwVrZY+PKC7UD6JYWM+60gd2lJu/YdyGScwmComFK+5ufZ5JRdp
ItXMZi08ScXe/SBop5iaaPJy/9MXUhEKO+BMkLamQT5nbVZ1EapFxPBG1CNEcn45OqE7Tg3YGz1a
bysn29JsXoebfs7VQA+YeLtVqVBsCZ5q+XseoGgbrRzja58025KWEOXNOPBJYUM5NbPNfIfzti0X
W+Mx/A+5NhwppglfI16+c9FIEy/iqFEz65zAiImkV6XR7Vz42shrC2IJfH8TaXYkqrC4syhNIYHK
+ZcYwOwQ22mp7it3Z3QYqVu2UXyvGp5xm3oNSbZ4zCFRjHg0thu0lGbNJClTKqsJCuss79VxH0Uf
YuMlxXdLkS+RZNEqOWrNS2095MqrgFRM+EmBK9Ss5CULedDfVz2FSNQtQbTfLh51UJWg0irr3EJL
q2EUjnjimaXnVOZK9WQh66AzBwJnos7r4L5vI6WZHNThKFigd9ON5j0OSWPX4VEKns3u8/0NuLQj
/n+od3IYKXJrvdV67jkRsVKHYwfriR7m/SALGR3nmkxGA7kBetMcQZK5QTgIIYsniD8W2iaNHa35
KlU8PYInrzvGNE2DY5d8MwQ65QWq0we32QP2qIXDmjLo+1mkvCGRWvIfLpJ5kSMGVVK3OjsmzsW3
TCq+CqGCzKTR7WKlWntwL9QUIClBlqG4iIYSgOzbmRQLCWxOJzGTkuZAos7LKaHTeAyYQe4M8U60
1Xx7f7TfTykxgfXyVsX4V9bl25hdRJm5r0P3XJMOe/WukX2nW+nKL3/YVZDZdV/V8iDikuKeq/hP
GL5YuzS1UWzRj+X4U1DETTquvcDfn6voxCFXCfmRejmC+befBRdsEF2q92dfAazlvmWBfi49dd/6
v+L0kRb6vx/FadbgbSNPhx/ebbhWzX14i6F1FiE1DONDMdkPrFAnFkfxOsjsUK0UiHyl4ltnVWu2
kvKIiURlWLZcy/s0fO6tL7r7axDylT2/kEkxlNwXoLPxjuPtePttKfdxFY3sgS49Z3L44FrFBr0/
uzw2E6LB2HU+Er1egGj1ygW8QMa4DT0bVivJassUSutc0pfqo0/PPfZNhx6nUdsN9+nG/GWh92i2
OyPbCtpa9Pedzyk6vDU6rXz3/BwyVHTVYn8abylt7LT7HQK+eFLkQzpym40UOh3F8z5Vq1Y8S4uX
qiql6UnA+p0mT1gkSuul3B36J61Tt1wesr5tqTNK8tuqS/QCIweHSrSz0P+joUxaeTu/6PM3mW7W
rF0TpbiA90eg7Qvxa+dau7L0HbPcuSpng2Q6pcvTcrB75cnoR15TWuUMwUZsfonlzogpCiGiUu2N
NUrdNM23Ge/0C5HAgoqGvp04ndJXiZgpKZGn+6N1TnX9gy/4nl2W3kpu+f4WJQYS+8g7wGJ+J9Cc
SXFdYWlhnS30+iq4oWH/UmWtXfCUXBW2WpxgigRTCwIOrzHLUCCjZSZilqzrSnEi6cgDzAM2ZpqZ
XcmpHcI1UoSLGO0DzFoEuXdMfY9fI7DxaFuZ2HyYr96wJqW3cNeBvFcsiPTwPABr3Y6yGpe+agQu
t4+y07WTS8VMko9BVa+clWtxZkdzI5fVWIjkK0KjPlVBeoAq8aDyUgpXALWLy+bqg2aJUSBlSW5V
3Dp6G303/QgNWlQY7x/8S8sGwYYJh4z98TtSU6z26gSKcc+G5tspeQE0DyX9Ilay7bcruO6lq/o6
1uwghjwlCW2SclV3e0P9ViTPhbYSYmlhTvIQBrkAdax5STKo3Ni1aj7H70G6bKwQL5P+5CpHSXnQ
jd39sZvGf76tQe0SCaA63maz+dGLFEj1WLln7EUfubgcILwbwRd+65RjS1N+lLufZbeSLa8EnauJ
1EEd5DpORedmSAHfUSe0TqXIqwDprnqME3swLMeX/bWEZHHyULtGiR2tNUT7b3dXo6Z5Eop8rJf+
yaNXU/1VCP8lQZgUtf8vxmwHJ27lCWpYumcNU4DkQT6WWxVH0uFbGD2hVpJ52lqqPmWH76bwKuJs
LytKjY6MTETd7S9tjXWHYYsmpmD9k5e95NQAUf7Rpce+S3al7B/uL6CFwh+vBATyZOTJpnb8bAVl
iZ6PQ0J4kx6FLenbIfmRS9+xSrHyj1JysGrFFhU7jh6iQdmk/+HKuIr+N1+7upbGceqS57ULcEGy
C/AIWm8cjG6TPPGuWTk0F5ctTC/A+5aOyMYMDz6we7RGY+8H3NeOUVebPtAMJ2vdfdtu+6/1ZLou
7VfGd+mo1qa/GkAtv3l+JVRdYZl5IjG9Qe1kyZ6yWSQc+nETI++qFl9rc4cXY+B9C8Cl78LMKYov
jbQqrr50kF//jNkqE8UMLGDHz4gaBbVV7JU+jvnW2w47bd9vUL9w6dwj/1EwKsLKJC+diFipAX0F
8zjd1bf7tjIDr88CTsQhPNTRGyq0oODsHEvNSnIybY1mubik/yqlGlO2QxHlNh5m5KjSiUw0fXCn
15NPrXrEmVx1dSdLH+s6wPaX3FvErpTitqge0zW37cUvhsolQ95AfmouLpDmQygKIycklAtHCndW
vgeW7BYbWX4010yllo7FiTf2f8FmmZCJoVSnSVOw8dOERC+fEPT9L6fUdZDpFLvaqGY8Dl4icPZy
R7tluYnkb7GCiJf0JXATR+q8QwK3x266cYdFe9rHa/tomrT5McniYTxFg1RhftO5jVLFfmK455Bi
UKw6oBk2oHSBgFDBSE51u2viH2b+lAbWQQ52hvD5/kZeOj2u4s8vPfSFYHzEuoty+jaueE708Uvh
DOIu19qPIq+pYBUtvLRn6UyzdQC+gGqcTewghqHQyhb7ptP3SXTW5J9j+aV0T2IW71214+gyNlHs
SPWPwgu3yPU86dZqKXDpCUcRgPsWAial6dmNKNdinaNiJnBsglUePvrN0SyQPEDyxKuRm+lb24AV
VyjhOcukj/dHfenBbnIZU5KDMs3TYjYGftNVZSSrwrTu9Dja+MEuUV/abXSxIhvHB3kNMj3dArN1
RkAUnyA/4Fo3f7H2rpHEUSwL58oQnboQtsADmgHzlwqbxL2R/xGtzlFWl/fCKN+EnU6Uq/0lJZKa
M3zCOYs/9ug74xMUGdi+oz8Yo3HVO2Rb1ab010TslgcYGA7dVrx73pXnJD/wlTFvXPwfcCYNbKD0
ybitTaCYdn1qVKSQ1kQ8Fq5EVHknS3Tk+dAMnZ0lAWu9N0tCDgJycIoT+ghyetoJkuPx/vJZOIdN
shqIgOjz6TBTb0e1zppODwVuvTYzjyYPQTM4JYl5MPXAkZQvBkJC9wMuoN3RGIWBDQUWIUXsnm4j
5mFfFYMqc04KFHYplaM+AYa914+BmcA0eMYaxkFlcStlyGAY6KqB0lF5JJN3bkL5a+p9lL1PytoV
vNBN4HdhG4BSMYPxjh3ie1ogK2konNsY8Wdhq6X88xgqnBy8VKTUxkps71V7OekwFP/3Xf3b6LN5
0CTPa6rGF86GOyZ2VQHN0M469uWthrbDGrBscdZhaFLvAN+D5OHtHARxKaP4mhMN1Xw/ZFknzWFQ
cOJrgPvGOVLD0mplceGwhuWApiu10qkmMXucpHUjNMynQAd7AOgi45x0sepd5l5SfNrBHKNkRWnC
R0ApO8nFJU1OWb9yRy1+uD5p4+CPRdV/NsyYoseNEKTCudf3ZlHvjCLYGDTB2M2l8gv965XVvpB5
II+D9D1KPKjrqrO3Q6UjytdjlIvThi5urJySdCBI6aY1sjXy8OI5JTG4eLywjymy3E5q3YuuF3kV
sXhhO6zlg+CL/bH1I7rvcfbkWZD/ojjTHrrMHxxf0tduwsXRpXrL24HeKSX/218gDH48NL4onF1W
rhXz1vUpwp8a2NJh/ebHX1aOkqWbiGg41CHKD+p/dpSMVjf0bsJsVsnJDaNN9UfVHa3WLohoGlpk
80AV1/onUyo+v/2uY85mNEKloFEkYialrY+5nW8bkC/xD9e5/3FLY4mxx6QqRwtMnX9bV7ZtLWiW
cC519y0tsl0eo5gDwz7+Bvxbrb0VyYCleLT3aHrz+OOym739skiSmyRi7hrDCetgL1yqvdTIjli8
9snh/rctnQTXsWbrJAoC0c2mddL1ox004IfXjtOlC/Q6wmyfF9gUp3U+COfPfi1vdax9he1kznb/
OxYyXnMyh530gEm+5rL2eqnXUmKReumF/tSbB69/Nd1jXiAKKRVcIFv/+X7Axc8CVwNlieIxZd3b
DabhGVhNbdhzOqIlLViY86Ktq4h7cc1RY+ngokUIkBztAwXp8ttIRSPlcpqQ5OXa505/TI2v/hpZ
Z/HGvY4x20pFzGosKTeeXeTr3G31eTQPBg5Y7jG1jU2g/LZ+m+bu/giufJcxW+a9Wcfu2BLTkv/E
zR/TuuTt2/0Qiwfx1XfNj0FdEahk6CxvhTNIjE8S+mfKWXQPVDnL396XsVwTg1raULC6AF2CkIH2
NKsfWEVXB40pehcj7sTNqGiDPabpmm/f0uqj6oeMPw92+R3Duqjc3JUUWuYYNyGWtm2tH20pIbVo
rSzzpZacCY0bsCWVWzAHs+8xc782zUCnN2U1mwjWRDB+Lx6g9KcdcOAcr8Un39qNHPmDRBXXfdTD
t2R8WZnHpaP++lfM9oCW+dYo+AYQj+R3A6/2of5aWp94DIDe7W20CUWkdXF/PfeB48qP/BKheRyj
NUTd0rBPyjcIKesyAKjZNolFRP46uXfPiAPYeQTMLHwqRstuo3rlPFuqC1Em+SfU/BLQvdFMYnOk
hY6Bhqna2CKbD6keHmBoXTqrpTrzEqXI+pnSk6a+lGsWaEvrGA3VicI/CVPPn5ZVmFdamvIaqcSn
QfDh/q7szYUpZZtMKJYJw8J1d3ustbqRGeaYepfKQrsj8Nie3EDRN7/ggVWtpWTTzNzkCnhpTJKw
k509ShTzyrE3xKFStIaPMyntzM3U7lTxeMfaJnjMjV3RrdzhK/H+HkxXT+RiGNOuzognBSnODN98
GYeu4WJVnxH035TpQ7lmC/ZuPPlCg5oT32fhRKzOtkgj1V7Wuap3aat4W6Tqoez2cfRcWOonV9jc
34/v9sEUC3zA5FT0F/p8O3dJkf9vLNAWtMT3BaoetSHsV5vVa4FmDxWzTxovjEzv0rgfik5BZAhL
nES2izUm6WIgHiEya2MSc50Hom5Tkkd7l75VNiGsA1P9EI7WMZN/3B+69xt7GjuLCeLYFkGPTxvv
amXEoYjuWef7FzQjyg4XhXDY8PTfqEn20CvBKY7BsGBvCTmANSJm31a/dWltXv+C2bdORNOs6SP/
QuO3d6Oj0D5UenA01WQTVZHTxslG8n7f/+yl8UU0w5B4eFFUn/czDCWvYsVK/IvIkws6sIpRn+4e
V3tiy3EMJCcB5rAXpj+/Gt22gsyo9bl/UeOD6P2eGOuwjv1/rbvGJPJo/SfM7PAKC+hwek2Y1hu2
eYBsf6TZXVQ5VSGu05zfpzFTuAlWSNuZCuucX5QXmA/xNiFcPTgSZ9hbGHS2i8mt2W61T4PwNQql
lT0+nRfzE9OcbNWhOiOxZMzWaZHXbe9LnY/8GgDxR4/F+eQGnwR5768tjumvehdqmi744hMablqw
V5MWKWOgtFnvXzwv5KbTG51r3Vu7At7b60yjCIYa6BuJO+n0bRh0bvQyQsnpImmhrWffW2yh/Qhw
yfATS51RDRw56ffY81ITKbpDPZYO4kuOGL2W+kuK9nEnZNALlA2Qhv397bE4Akgk8ZjA2xp45+1P
04U+DkJp9C8RWjJRDJNzJYNaCgAhShVRW0EbfV7xabpIbbvMYjZjjS1esGT9Acfb+5+xNMQgtaf6
LJLEJA3z56QbUI6oTf8yEY5GP0EMU9oa9YV6p20cfufGqylt9OCzkMQI4tm9uskHO8qPovTHj2OO
9/8AJqKLev2TZkPb1o1WmANf3raJejFzTToqbvft/ocv7VBKqBRS+T4Im9Ysit+mbUCNnjM18kFz
Izp+wE4kVJ4x5ols0tQ1auN7Fsr0XVcRpxm/2jRQqOvIV1z/okSPotmTQsGSpQAy1amLWAcl96QO
4SbGscpozJOk+Pu+Bnx0EsxfNfaC2vAjl99877Xroazs23DTaKhQ+IHDCmf3fLg/QgvHyc3PnV06
YdJ1racLrIwCWRtxEwKcaeAsW/GXLC7g7WXb+wEX8qGbgLObIEq8SkxUxofWwAffcjeVeLJcfyNk
K3O/cJ0SCAMiKtXwg+eCKUpXyYHfRCjMi29FW9tqulGkgbW8SRQU1LU3bfx6/9PeS+VMc89Cm9SA
JxD47Oms6mUallkcXJTyq2RyKkk1Bru+vJeFzBFc64jyxtYS+qMefFIFwWnqD6NMR79bE0hYOFYA
vOMGgXD2hN6eLcIqKMUq8/j23pB8FIoG1IiS/F/z3KfPvYoyWzt1Kg5pjSL2pQ2/qftQ2zf+5zrd
opR3f1yXZhL6LtFA9ELen6XQQUPWVmOte6lH8O7nzHtw2xRNpvZHmvi2BfPGITO8H3NpX1zHnN19
ru4GQiIQ0zp0z9B/turWa54yX3PQDP33ocCTQcPCRwBS2Cxp0YshIIfOwotUO+1k/7St6WqoH9z6
SVh9wP7lVs8udSBlUELhKtLNmV/qbdtKkENroiXiVsD5oQ2nnkL3KuR715OeghYjFWxx9GfB3xXR
3izBiFvBax8y5F13LtrfnaD8TH6oj/i3l/137HqK4EtDg6Ln4g6ro68fDNj/9TGUv4XqmgjB0vmB
QSbjRQ5EcjU7PwJ9bEYhLMJLMNZ7CuggUPTkMZGQQVrr/C3tIoQFMKdDThUGxGxi3DqIYsGKw4sc
/KIwFa6V95bWtU6rB0zN3wf97O+vimDQrIipsEiqhHY8huNTET8ijW0DJurqDkz5v7asYBfx4IZ2
SF+LTGB2IYZGha4I+t6XVAc8rbR2GD5QwlnZPYsjdxVlltKp5KfUkjtGTg8tO6nNX1T41jwCFofv
KsjskGPQUl2ymvAiZn/65EmzNlL6WTQPvo7pXvYWrvHQFt4wKG+Jf9vAk7Xp7KOkThnIoxg6ydv4
0WMsYmWuov+QrsmdLS3x60CzD6t7rcKfgkCy8VHUqq1kcP9fAqPaperm/tmzGIryNQnLVOyZg4zg
S/WBMFbsprrcyO2L1dAgEhyr/BwKK0/N9wQGahIU5Bm4ySCMQt1tZiRGloHRB3m+7GkfkiE9mKVo
T1LVbjRsI3fcKBqaeY4pfAqCNYTkwtwRexJPJCeY1K9uY6ux2sWCTOxWecnzQ4rSKUf6mt3Xwmje
RJmdTbrXCxY1R//SmFJm50DG9PBRwX2qH/WXSD3en7v3NeCJtsvnTGKx8AasWbhBDlTMFv3g0oSy
eHKjuNiIsTE4OH03W0+M463WdeO+l4rcLnPDPRlVED75uuHuQL2ntEey7PPQ8WqqjSZYWVkLuxMN
b8qUnNHTw2N20FS6J7mkwqRflrevoPyi0/GrVhO7TyDFKe5GqupveKN9vz8o00TOrjf5rzwGlzd9
mTlUUhcwJ1N7LtOuz1+jKPmYIoujKGtZ7NLDQuHdNiG0aSUr80KiJldeHRpRfMF+b9gPiVXYzRhi
VeKdca1V5doj4ctsRLkbMs98zTBn4TMxm2AP/T95k/kt2OIknxRJG19KBEqj3tHfRnyu7g/lwmom
BtwbSCmIKMzf5aGYBq4LFvtSlma0ZerEp8qULIAvqf/VkKrig6cma3oK86CUU8AQTZqKtJC5qmaH
hK+LbhJAx710cgscbm94Zw0oSaEb+1BZA2pPJ/b1YpmCAdNGrRqS3wQQuz0VFMHXx1ohmCe+5U2/
EyXBlnPM4mDdmxfL2LTSW1NuukS0XUNyIn2FkDefxSm+hhAwFruTme/cFa3XXatPSze+KG5sU33r
afZG2n8JMrHCmUZUQ+ct2IRirRUBvLyUWmXr2pe+rG1h1ell8VOuoszuLG9MuKmjILkM1Js7xi+b
OMUoRN5fk++eWNOQ8Q8IzukpwPTdTlmvdlXY1VJ8iSJpV5k4U/iY7UWvqnuQHgxpL2rpUUrMnSrU
tm9VaP7gJ/UvN8b0GybxWtK2iZQ67wHRGPESM2bastp/QfWG4hUrxd1J8TYT1zro7wrTf6NNFyfo
UPp88+aWEcm+qJTMXzIiO5xvWtIOykRTmyvmsV5F/TGwersgVx9Rtc39PwkifPeHfWlXUqaa9oqC
osr8LY2Ws1uUiFVfRM5Wx+y4bjzShu1gQJdy88q146wPDveDviOQ8+V4dvIgovgIGWpeXoUrOrqd
SVQNvrbgfsvGg9xnb7HsWB3sX4RWuw16X4r1Q9SSDRaPIdQVDnttpZLw7uunRhhggsnJw+TtMf35
VUlHbDI39sF+PZuKIG5FV3R0jF6ccRg9CjcaMllZUu3vf/y0X26OJmLib0wlG3Qj7cZZsilovtBH
ihU8Z/XgbypflsCpyuP2fpT3i2sKgw4Q9wgu3+/a4mo5SXZg6f4Mtbvuftd54SiDtEvrYKfn1qbr
vhT1yQ9alLow8DvXcf0/nJ3XbtzItoafiABzuGUnBTdlSQ5j3xAO42LO+enPRx1gQ80mmvAMjMGM
BahYedVaf9g4na5Sk2jmXHzB4sAfQIgYfWOHz2YClz3ZS+NjF38w9OIbefS2U1wKE8mQIof+azhI
vPezh7ZADsV0G/Us+XfgxbWtb7q6F96e49x5xC04ty5x4sUkdVbaMuF9quT3YR71pzhRlAfNh7hW
ikpzp6hWAInhAxD3hnmOi7zZN3WoHmUMbT7qgT0ztpqmf5gaBbfF2E92UoGXicw1ui/S5ktg6D+l
FrM13NujQxCQJLo9tcuId6aw8/1UJjg0kOxbLFo8fMpkNJPmjG1ze8h02cRz0R5O0RCJfYr1z1Y0
utogAAtsyMHWs24ud4kxBYEkNWVzDoSnZ+mL3byoJSYg1UtXDa7Vfa965V7K+pP/tb7vg8fW+Mnx
NQXWxhXxli95v3XmnsMUdqjYUrvg7Lj8EOF0uO3ldXNG2fheKA9N/xUNc8y/ymAnRHjQS0R//Een
s9xSQtK6+yiCg/8xaX8KozsW4pzp5l1efYNME/AXAmB6Vz+NX0xJOfVb4mNvG/nqa7Fs4WOI4FEb
uPzaISSX1SRDcybV8TDkrtPqCCta7pjgA9h8EnGLJdK/JiBu0qYPWjYd6sbYI7ecmvd98ZBWs+yp
F9TGLkPhznBejXGY9dU2CudvL8Hld4L9fYNYEPAuZcflqmpQn0vac2KlxeRWvVE8Z8rspaROQQsK
Qsihvk8qM3HcVljBozomoe+WA75uckiNzIakhbCRjhXyp7IAluiarW4/RKU/ZIc2rRQviltIS6Uf
ZeAaJDv9NUUCOGgh2uhXWRq9QEWzKs4Dgfb3IK5kkppqFQ17PWvs6ZhpsUZtcUq35FrmE+iq5+SB
uO3BuEMKupwhXQ8RpjDIxtUoqRV+uDe6P5nyHVNA+M8f7L9FHnPXcNcDFUDflvfFUh3GVAY0JINc
OovQP6eJz8KoHixjeoylsx43hPu+8vUvzwqapDqkEKJZGiKii8smmIRWUUCTzmb0QGntvm/OA6+a
UP/8t+2QZoCigEsHZxIPw8uRbAcHVdSRkF6asOC1q7uqfEDJ/tAV40bssAxH5zvlfUuLglda9FlV
J6bwMCbfqdIku1Lf/JYae6N8Mp+iF2tj0c5i9yZ12QkKELSjtx+I0/ZFJh4NkUINi34l1d9mpenW
HIPNajoER0hcXA5gp+VaG7QMYJD4D/2LVh789hyn34lauBE3VsXVul80tngdSUpu6ZSo6FsWPtio
O6P+6hapAfMNZEQ9uUh33V4fK6P5vnvLbJQp2gkJElrU09cwJhtu+/sJEikMqUD8ud3W1XV12bsl
MaozW0mPC0d4MgXksN/p3YeM6Hk0N/IgKyvxok+LFTKEtdXpCe1M+TdKsChLqkelON7uzBVQdLEw
ljuY+HDQs5hWeulraNpfOz/9kvnqo/opeS71vSTCFzWDJ2FMLRYlG1zuZay6bHzx9pvywtEqxWdV
Wp+d/t8x/cv4++33z3A0yCdEY29CRe/ibzP3/T6dJOElDvzaQTHC19ZU+51QquLYlUXule2wlTFc
mzeYn5SOAR+h1rU4q7pUmsY+bAKvT+TejcBbPqTWmHHNyFtNLVNlc/94nM8BC+9zKhuXuxpXuJBA
tw68Ri8j6QCBmAgtr1NQcDwQPiZ1KipUlcp8OJVT2R58WXRbyjkr22F+AeDRBTlChx95+Q1pwtEi
xjD2RN+H/2ihA4q09fuDMjTSbiyqeqPodZVAo9N4QWEBirsETLllZT63EmcanCb2hg73DtVH8Yg0
FjYrouoP8RTj/+zvWjP0VLRPNnbLPHeLUxtlK/SIyCVg8rYUASjrUTcmQ4k9VP2SL5GTy6dRKzGx
cLR4NySFAqFXkQ6lI/3TKH2/L8tcbFxQK4croSm5LjKkaHcv6zCNVUSqNGixlztdmR6HaTJe664C
bGE7QV4eA1OXk52WlVm498M42EJ5r7XP3YVqNp8B+2Yx343lZ5KZTZEnjxrWE1GZnIy27j7Lqih2
MW/ORzmQmhPO9OoWFHtlqYGQpn43R5E6C+ByqZWTPCpx26bIwSriKUdI5eQ0FcbwuX3sqlI/3Z7t
teZ4ybG5IKAiu7nYXWPUqrVVlZknpgzlEZ5oedruMNLdgUHfMlC6yk+xrOHZYGnE/MyUm3nc351V
WSfbVR9Muac29t4Srdsn5r0fhnexesYMeYc4A57VbquYu1SRnnTqinWqPbaYud/u9soEI01t8A81
AuL+xSjHddAEulkWXknWpLAgngb5yYnth6Ia2l0UtS+qFB5ut3lV4qH3b1RjKPqzsOkyMxbNr91a
bUuvyu27TvyQyucy/Wr5Tw6+W1SHjai5C8dXoW5pz66c1qBDLbKpKjN9FRjZYw41UclKT9GzP40l
DpHRwz6Ktsyz19qhaj7nw9G7AFxxOb197MedbzuFF8eckHqSmq75xU8Mc2P25t+zOKF4Qc/EbbaI
Bn3rsp2I4iKWVXnpjXV4SCvYhuSajD486sknzfh4e9pW7m+bVzt8OEy/KA7PO+jdmhVh60tw7kjv
4BD5rEhZdhIIUW0EQmtdIqWFKe5ctSD8v2wlB/PpW05YeYW243S+s0flVEbi3NWfe3kLhrWyD1mB
s/Mc1+l8jS9aY6FKTo89qYfpH2YmEtTJh7Hl8dQ8Gaf0YBbf/elDhoNUan2PnK3leN1XnlEQZSlg
zFthCSaW5T4fTS0qvKSDZye+y5ogr3bPZbB3Qs392+m7bGxes++mr41zaYyLuPCyBmX1CsDrljrE
PFiXq1FDkYxktw7Bgnfp4giNbbNHT9mOPUVODgOCGzGcgKj2P6RWsUFsud5gl00tnqItdj6zyHbs
Fagyh7j4vMTJFoRkq41FvCpVkVQhsZXAlckgQHZFmCApm9p7M2+aL7cnZ2UlXAzdYnKoE/RpITux
l4rSnfL7MmEl2I+ylu8me0M1aqutxZonl2tkocU0yc+5eTSGL81PzLt2SbrFt1l5blzO0vwl75ac
QT27iFJagviST7sB8r2TkLwateA1CKp9Ib2m0Yc+wUAXXFCvbEUvqz3legPXB8JN0xYz6DR+G5BX
ZkH22S4T1deo7o/yGLiJ8LEP+Hx7Dq/jcxIyXCusOx7fcIgue9tY42QOcpx4SYnz0bktTnq8b4w7
KT779bMu/77d3MotetGevri61alOnCqGcNCIg5w/pgEWprhLjTuED0WFJl3duA4JwWLYcphcG1dy
TyCE5lGFCXHZ07gabW3SAAFXg7QPXaF7tk2WK/sVb7Enr8ALMH7mNNf/mlos1iAuLb3KaWqYvmJC
Oym+q6rd0c8xYLzL4/GkWXsx9cju4TKOs1zoH816cGss2W4P9+rsvvuQxeyitl4KvLwSTxf/KI/6
9A/6MGhltJ/SX3K28VLeamv++bt94yeEDb1dJJ4lThkGs6QQdelYlm76G1k3o9uiYl+V0N5GecbV
U+CGLrCUPpl54b5itYk3ScfpWOO6If1MASyl050yvUjtb+2hm86hieNXup+qw9geza2k1cpTjx3K
9kGYn13EwrrsdSVJcWo1SYp6b6UpLq/CQbhZhMruTkSdMmckrLKhRNDmf1JSvhgUyDLQvhLT2P9w
HIMDJ76Y315XPJQ6GoZGLvPEM/T6KKd3Kst7TB7T/GlIho2FtXbNvG9rcUiWcmQKi3vWI1Mu6s+J
9FFyNrLy10E+I4uCPCVZbkXekZcjG2tm0bY1J5MT93u89nin7gMb3RVkXoZvdrSVqVhrD+kzxg/V
ckSpFoGA2cj6lHVl4vnTWcyORP+a5r3oHkfze+/c3d6Xq5cMasgWUpgaeNXlCyYMQjsfZYnG6i9j
5Ka47KGFEnUDyo6KK0tuJsydVBoHdfo1buW01nqKZJJGwQODcfKnlyOba1UWBl2cehJ+o2kanCVx
TC18fdp4J9kHPO5u93atvflVQb2Xa81YpiMroWnhoAxwz0L5wZAelUra+f6L0PdWBom9RQLgdoNr
RxFSBvM+YGiRZ77soJ50ctmmeurFbmFGbuM//zsG/PcXUX8S2haAYK179qxbzNrhobFkLQ1WO0G+
dlLOId8VsP9NAUs52xkhT+LsNQ/8jTfNVV2ZuSNRhiskilNwi5Y0disRilLVUuZNE7VlMlltrnlj
+VlrHxvtU+f0z4ntn+EuFoZ2AMi+Uz8IKoGAnIqpgy9m7KfwlxQ+tF9vj/uVus/bh5ESZgdBqYJ5
dznwjijwCvaT3LOz6D7sjMeqKX9qTvHbABGJQlXPgjOgAOq1fColdVfxYglcERBe4ap59CtzJ1fT
Ryk6kQzd+LaV+1/HWBhpEr5uNoi//DbNrHrNHKTcs8x/B398mtTItdETzqe9kF4y2OTVsznF+7YL
3MG/0+12J5GmlLr7yR/ciUTp7Q+a21s8PKCyklDhCTXjThbfE6WV7ku9SD3f9neGDtdLt7Jz2Efq
vhCvt9ta7fu7thbHddVlsulP+nw376X2RBlrVzLwdbJPrS0Zya1+LTZfKsLEJu/F1aAFBw1mm/oq
yc0x6zdeU2tXL8sfFoxNsMUFvAg4IpILdu5wjFU96uSxXlBFzrEDQhYglndtLO+DRDtO8G+sdIu7
u3L/0TauUOC0yCsvU8qQTsco7cLUE1hz5qF1H4/VZ2dTYuQKwzJvqNm0lEQ9gsmcL5eLVok7yar9
OvU00K1VPRzksP/QitfW+pkIZ9+Y7mTq+94P70Td/9D1z8mm88q8Z5frFBkaeQaEwuJbmkCVbaVN
k59xvJl6slPtHEMYx/z39gJduxAJo2aJRoANJrX4y46CEogDo6KjYfbHTsR9GqQHYzB/j9nwYAC5
s0JrZ4jsg9EbZ1ve1+2wv/0Fa8uWC5FLESyUfqVrpxadoZdJmULBobUGoAL68wIiQS3GjfN7bfGw
ZhHyn6l71CQu+6pmGpPVNzOyQVZcu3UkFBMd9aD4mK3f7tVqU2+3BEZ+pDcWteIayLoJU2xuKjsM
QiMirOsPIY/a/9TQPIN4uyFZt+gTj7qyCa2e+dN0dA8/hz0QyXijsLLWG5D8oNXgq6KrtXg8alB6
0twhkJAQMDt0lvq7r3LZNRtzC7qytujnyhX5UKCYgGgvp8hP80IufCKISupJZjzn4bAxYCsxijHv
amirMlYR+mLBG11nO0OZZ141dTmOtENDwt4ny38qpLHx7wNJ49ko+aMT7SVKTScuKjk9/PXyIGVJ
XhsjgLlatPgINCnHKmi6DHgK1qLOEUC3g33d7UbW8pWoSlHfxNndZnMtps0p7FSP0jL34rraIzSL
IvaAtPyY14cqum+c3dChanLw9bsi/lKFDxJChLc/YSVEM1TExnUVmKMqL/vZ5QlMAy3OPJA15tEK
A/9QAaVHzBGmhK0Vx8rEZGLSiq1k6doBjjwUJKsZsA/cc7Ev0nDI1YB/eVwixY9SbnpMZQd9h+Bw
fx829jy5SnQqxhDj97Q0d71D9TdUovQZBpC0S7SsPv79YFAbw3UCj0YAMYvAY8BfJinQ1PZKKbYf
q9xRDjUhyoNalPKDKB1xqPpi3Bt6IL/cbnll/wKynX2KScQzH/PP36UI5GDsUJfMCk8ypqNfdHdZ
tBtL+XS7lZVgh0z/DF5hwHnILZab7ATT0Ex57rX+oSx/qN3d1974s5k5W2sGxDJmFpx55B8WM0ul
bahzuWIYi5hZTCKiuEG+7yftKe8mY08+YIuUunJmkPcn4JhfGuzaRcQzpcGQZnFeoM6vPSgZNEek
SRLrnGvK3kjuupOMwvztwVzbvO/bXCLEskJrkGWg1tb0r7Y4h/L3zn5pE/k+zQZW55OO3V2tfpwA
yKXZp0rkp2IrJbtyGM/ljplJgC4qp/HlsnEUX6rg9RU8caadNHyv861Qcj7nFjEO6tsQfikqcvUv
j3sZGESclT0FxfhOiQ4y6OCC99uh6770yRdlbF2RfEriw5Zr0UrQAYSVa5kEEsfwkuXUjebg+xoP
uTZR60OqNz809Md3sRXKblrYxf72ZK6tH/QYZhIK+U8CkMuBlKU4b9NxzIlx2ql0zVAuXIEW37PS
USronPsS59b7qotKrNskeSPsWTmEiR8JscDjogC6ZKTkpFutKJQoHDmAVOtgh2NAnBwr7a6Xsvko
3oA6rywbmIaEJCDbcUZa1uI1f4w7raioHbVflbZxoy2fh5UOkXhUZhYtIHPAO5fDGSUACDoQQl6k
6dWdGBFOzY1h/FhrSew5uQrSRVIFSqPC2qiGrBykc9IIDxmbotUVHrnXhr62q6nwEPshdeQ0H7p2
vIum/1B+46yZdceIhKA2Lt6NoHpbpR9jSrXTsAuE6QrtcHtJrgX+lLbB/VF9mCuKi9sIsnuaqw5l
dZFJDxhmv3ZTsyutve1Xrujyl8CqkbPAf7YvbddvkmOTbllqri0UlYcWnoWwN6ErX87jaOoCMz8K
7H4cUnH5VLf/3u7kVgOLYexqe4ILkpRenT0O8tch9zdO6ZW7CPciImNA8aR/l/TdLCjTKBxF6aWz
ImQgny0kUfVDrqFPd/z7vsClmJkbzBrR+OVgpVMh20Vel15uYYyd15O8E0m4UUtY6w+BgoL0kM6z
dzkjphyreV3opacX1a6d1L2MGrRZRy4yKs+8FDdi8ZVjmKctoFodLy6OxUXEgCTWYI9dXuEdh82G
GB6sVj9pHJdusNGxtY3L2PGgmNOvXDmL0UsDmWg/rrw4ssuD7pRPfdzmd1m4seLWBnD21JhhDzNf
YL7w3kVaE0q8Q93qFZFWcuylwFOKE4QmyrPFy6Za6MryRtuf0B6Iymz9uVjeZlEFcWQmNQ4t+ZfJ
GTBjLjeKAWtNEPKAeUCAhBzyIvKJ037sqWUBvqk7uP2WHx26NtkqAaysA5sYg16QcCEMWBwEjs9h
lCggU9TKfuysyJUm9EzMdN+Fp9u7aKUlIkdMeuDgvBUBLudHMvMk0SDWeOgH7PXwd5N/kdGh2tQm
ux43wDyz3DZYG9I3S6yNKqVFpnegSM1Jtp8Gw+6/486c7G/35jquoBXKcOAoSFZxLlz2Rg7VqFcE
cUUWdB/0Psug2/vKXhONc+9H0IWHwS5wO6ulg92MzuF269djSUhDgAjCkwMDVOtl63A+i5zrK/fq
vkCnPYmMZ923kr2fD+SOBivY6O1KDXvGv5F2pEJPpm8ZtQ0qmqeBXhSe1gvwlJPUKB9qObLdRJGs
D0OdRU9Tzb1sVyk4T7P2zX/MrsAnIYNYcrzd+euNzuRy4vNFLCSm4bLzoZn2genzpAqV8QsyXB80
+RuGCG1d7ixr61heec3SGrIe6BXOwpZvl/m7Y6Wp46BHPH6GiKl5uq/rovzGCWP0rt4l6vOQ5+R8
paxEryKTQv0fNGF09UMPqRLHz7hCykzrpBJPjMkq/voKJKSc5b+QqJ0TpouBiCphRF3qExLVtXk3
itw/GX6oHJI4MvaSH74irKJuhGFrK2/O4LG5QBXby7dRN8pZpEeER00VHGVJSme3ngerjIpdadY/
bs/0dbQ5pwupMROmEM8uqV9K2hh5ptJYnY/unMF3EPiaxt3o4ywcOwdytBvX4tq2JqpFBIAHCkfi
4lrMiTK5nTkO6/hVlb8XyiGwHjThNg+1/jsyt07f67uRDr5rbjGDfVs7MgIupddHzUecAu4G8xuQ
kC1Hj7Udg3bKrPxnAwhfZl/1SBSllfEs4MenPhHHehjPQ0cYrSYghqP/sC5NbmJeIZzAV6mndpDC
thjlwrNj5RQGwGQnp/130uyf8vgrgJB/e5WsDSJ1wTlTT10QMOfleRDHrVR3tV4AZ4OYWIPEhSLu
jFvChmsrH2EfpFo48BnLRXwRCL90rHYkZMZqKKvlYj8a4tsw6a+Sbn653aUVoAfkPAifwKmB8EMj
uOyTUlt+IMUqjZE/xKXhLujz46DuYD6FGqbXPE2Kozp+sZxXOdaxziDO6Z9k6zyG/+G0ZZtDaZwd
h67ypVkz5FpS2qVXjgfV9Orwsa4+WeLOkDcaWilu0WdSpSTLoK0hJHzZ57CZ4oIrr/QmPLoUsoZI
dt0nVX8v+4abOAp1reFzVCSfp2LrWbsCXyIVjC0IL6EZYLrMhlQp4kNJNJVeB26JgBiYflWem+pb
auluHp0T5cVQf8gwJRv/Mc5R8Uulj1g//HWszI6ZAd6zltNc6L4cArSapyTwpdJrVctr5NAN1Ucs
rj7dXl3zQF6mfi5bWWyYMS8nNYSE4kVJ8mCaO7TaXF7VhybbmNKVnfn2wOSqpm7I7XnZnV7koWGE
ZeXZXXuQ7QSqt3rfaMPv2/1ZbcYykeqb6cpgWi+bkVpRDv5EfxJJcyDOqSBay6Q5BaTGN86alfth
Dir/19Qi7pdkrL0Q4qu8oOtdOz4bkdgFkfQaNsgDlk7kxiVaGf5W5WR1xoBckblGJI3a72UPDT8n
wiqD+W0TuaCRDzmBjh45hzjfWIFrLVHKwoODxxqbfh7rd+FOW9b1OEZV5QmKy2Fi7rX4AcLgsWz+
vT1pa9sdY3RCSUDkoAKWlS2nxltwEH3lKbnSPsf5WB2VYpx+ZobanKoij9xC0R+70JqOk6w+NGG+
pb27ci3OtBVMF2Y/cyKNy75GaM9V8IEqD+GfvZliHDd8EtIxlPRj2R5vd3dtXCkD4DRCS1BlFreH
lCPY5MdT5WXxZ5Eg4f0d9JivfL7dykrABA0LzIcKYx/BykU8YTq1ZDYxdxRaOOlTwHd8S6X8QY74
v9IO7UPS4MOMmdPf0yKprJDVpUIJZQOmw+VQiq6WBrOHc5C0h8L5ZgTPdr2RS13beu+bWKzMqkva
LDDk0osTkrUZ0iAyRaRsfNGd5iDLHxP5oJan2+O5tkLmpAWxtUXucfnMb2sShfys9FiAndHtO/yB
HXfq2p1eiQ227OqGQN6TGIbwk4LyYjnKnQiVzjYrryrUH1IoK8fOssWu0o1yD2ZfOWLYPfuFimxf
CyAzbdI7GwH3Wn+xYKMEzFOPetniE5y0E+hJkENp6ocidD4QUL6KMDwpQnlqzI0Exzxhy2sIkg+Z
IQTaWTqLLRGR4626MGzwGksOHKWIgSS+snFgr+27940sTk5RZ0Dv1KDxGswY++g0OR+l3i2m/3Bs
YkRJxYakODXuRTMSJKLAbwviNWeQz6qS7tLReqgjR98HuRbtby/LtU45YO/MWRwd48t5Gt8d0n6T
AaHGVc5jGZRQ05HDbZSq3ydGeeebTbPR3MpEUayZywlvFfNl/lOOLEpwiV97VdOw9ky73JHBjsHg
BFuWB2vPbWqLDnQ7FgVGgMvAV/NjJ6jaxrOCogBK/SfDNtUNha7txwGv+gbs/tGeJP0uaWXtWKtp
9tTj7noM0sAGSVd0GzO70nlSsggcgBhgqJdSg2Voj7U1RDWXBMAVYbta1+5NbeOgWdv8pLIhGs4v
XeLfxcPTUYeyDaqg9cyTUz749iEsHxurph5wn+f5UbVCdv797WW00jXSIzJPDCxniLwXuz3z04Ez
oO7egpnWeCkUzY1aeXe7lZXFetHKYrHWiSi1aqo6r5/cYvzSNvtc+dhTfbvdzFpniI1m5BgvJobw
ck+oQ+QnTRb2npn/7oOHQNlpza/bTaz0hOwX1YZ5KRCjLw4sOPG5TIq099LpHIWfC1CTfqweHOQZ
bzf0tsoXRyNZPSr6ZBjnp8AicK5HeUByte69NgJdOwbFh6r8Sn4P7SitTyHngKkn26Y5d3mqvFQW
VOdvndi1KgL6P3vz+2Q+5VnklkxopfOG/JhkT2b32QzNXdiDPGniOzMqn29/9drwgOohG441CoLZ
i48OU5jRk6/0nhVG+8zZowfv1sbn0Aw3zqP1hli0qDXOaa9FlDOOSZGYVtt7dZGeUEXoSu1FhPnH
UeAGe7tP86q5mggeYkhqke5CnfNyVQ2TPAxxrPXeeBLRfW8aJ1JOkdm71Sbv7zp2w6mEfWjAUqcu
s4w1wi4ZBjmCi2p21N45zJvHaB8Gv0rlTyH9ud0t/apbEIkRXJ6nigLakveq4cY4kcLmBWgM7sAB
O2yRUK+3I6ZZYDZs8kDknJaLoZpKU9TpnLrDenNPgsPtdcyVFP1vLYBYaxBiMFtApYqS7fIujOrJ
JDKLqAMmZuPKAZ68rX2SQzSfYtxVE9nrn7o42QjWVgaQRAH+x6BwOW+WaVB/sJJ6GnmQKXp5RiXp
u+JkG4fASs6dEvFs3qTNo3jF6R/k2jbjkHiwRU5gn0wKxvRW+mQ2QbJ3StTxcNbAdbsi4a4GNibt
U7rzoU5vbIG1rr7h5eB/cz85i23dFklh5zKPeBwTD7GUHXT/5+3VOP+Gy01G+QnKCxlD1j7IostN
RpbZ74LaKr2iKNw01LCij7t0p1b+udCVZi9s/Y+vghOTy4276Xp7E2eT3587BqhgKawvdYZB6seq
MLJO7gye9GZwFjMgJhYfNP31djevjy3wPHD30VOjagO/57Kbqg7gEWZah3f3pN0XGurPqh1E+6Bp
xntLy+WNiVvpHMMJbArcFHGFsQilkEfOlbTLaS9v7sChfC18xB8k3ARcfewe9Fg/3u7g9QlGB981
uFgpVTymolDLzssc606FkhGUewvExsQKjX31BFnkdLvFxZBy2YOr4bXJaxcTnasnhKILrR8w0T2X
kYLGmjlk90af2DtdiabHpDG26m6LU+2tPZKDwN8Vrn9g25dTiFGPbfhyXpwtCDw6NaCQ5Gtpfb/d
qyVA5K0ZlMmgZiHYS6Z57va7+N7SazuhykIzEdBzLH2MB1T/0JSNimI3Wb32qxmT+KXrEfdSxtF6
9BV92KtZ3z+MoZ9uvNMW62j+GjAPILUwGCDqWSYlnYLiTqiq9VnSx/qoTOHnzIo+mQYkfEek+r3k
I/FyewRWxpnrluIm5QPGeZlOyNJaYFak1WeNFQy3UAqQ/Qt6wpwp2FhCSwLPW/e4AclPIlPMPbIY
bD1PNRQoVdwZAiW2jmj4++D5WvhpThxKROChGZeAt6rqa5DHnX2QFAS53VyTxC8fQ6p/2rqTnuN2
rGw3bacKITwM9zRUXZO8OlRowAwuundy4EIgLDaSIstCwdvX45ehzR5Z3LdXMWnPvWGVdn2ulKTo
3VhE5Z2wpnSf5xbWP3XXS6SsRXasWzM/xdIg/wBG1ahu0JbSUSojJJBkqX2IQkzzdB8pzq7wq43p
XL5u3r5yTq3P6jikU5bzGcdTMAaZVZ8taOXwrqPquZYEGJchmXbCTsqjVLfJzjADh8w/Ns0CR6ON
iX7bNe+uGT5ifsGSbHgjyUH/vtxV+egXliBTdZ78GH+kVPUNsVeHaeb/+daAeGUe1l/Y3357DAAw
tccKvFnjZuMgfvadr4GT6ZuSyEzpyic7HY1dZRjRA5oAmSBTb48FD8QBiUM7CMzsZzgOXbPLENvl
ndAJ7ZOBUJPkypo/TYdkaP0a3ZhB/vS3W2e2mUeLScMAboY8XvayCqfRjPuxOeeqkh+yqlZgHfJ0
6AxnM4U7B9rLEeVeIT7mBCbvvhjRtrSsiHIjbaGwuvdFomq7po5w/3F8e58L3/88WLm/16VgvKu0
lo2gTt9wqIs2Ftjc0PJDOC3QD5jFUZEjuey0yKuwkAzWV24NDjL54SffTOI7zFPJw0R4nUX1312u
b4uJbC5UttkwDre4yxatWjeqWJ+aszkVqHxahF3NpKNY3JriwDrrTyB6mvvbc7sIlP6/UeBaPA7M
WWB8ESiFncBiK1KaMzZY1TOwkBBVjSzfW2U7HogG61OrBPopGMdg509m9l+aJ9xmH8/0s2UZWUbB
I21bptsszGqnG2n/DSFpBWFu/Xec1um9qUv1Lu4qdUfidKs0v6zRzb2nVECsxo04I1wXzz5DphRp
+1J3NuU6fE3MGhsEXUa30MbbPkRZ66AN4XgY2rzdCaL3Y92U0o4w50UDJbFrSrXc51kvvlpds1UX
WoQ+b9/GSx0wHcgj9coYW24H6B5KX5yFIPNgNyDDOx1f8XpS3JKs2rPdWf7HInG0jQj2+qbkjiRb
C2sOWsuVghF1kqKjKFWdOwx9BrcSNVwuRzJb+YRLqW5tLIHrgAuOAQJjZKnIODMVl8t+stqgj8Cm
n3OK08+JDo9EN+txZxsFiPG4MMKvt5f8/AsXOxvoNifjm3Q4wnKXDYYiCqIpdKqzpEbTUZoXHonp
rUrQarfm5BG5FpKqS24jFZW+djpRn9vBN1MMnjutinekrQrpY+gnE5Ge5Gv9tPGKXGmWYi9StLPu
CeINi9E0wwko09w5dfyuGGB2wLCmUoe+Y7PxxFpZn4RRxrw6QU2Rz7wcRqtQnIrXZH0uMYZpEmNn
mc3BxLiuBdxSWPmpzrbIvitRLEEJGQYqJBBfSJ5ctln0VRZ3bdudOZmcr8JIvg5mkh+KJDX2gYFJ
jDNoya4jbHVjvEt25MMo+oW6gfVU529JcK0sJLTe4SDylOa8XjKyhigv/Bo50jNsPf0lGMR0TLp6
K1W+ckKTGkSjDXtCgF5LTmdB9r8MQ7U7x3r61Dr+Mbbk/SghBjLd5xWKNpb2qdeDjQh9ZR2RNYKI
CFCN0V4ezIOC97nVV925Em3nBnmPU136Xa6Du1K/u70fV8JlYOuzbA7uE9y1Sy2sNOcVXvtGd5aV
JnzVfKk171Ip6pxd1PjRkxm12Uvs24XjBhrn9F4uauBvTVWmvzWhx8dezi035hp7EkU4fKTi962M
a+WOGLe+r2JJ+dhp2LLd/uq1AcKXi5QqxgMzyvpyKQqwO+1QiP7cgLTvDacD79D90Iay2BVVcrrd
2MpeI9M5a38Tk8/pvMvGCrPX0iqb76mh6nZjNVlukiS/G6F+D7pmXxcg2PRmK+5ba3W2/oXIy6zw
4r9sNWrN1mqLsD9XpvFapx+m8leXnGKfOKQ5zKa2tzu5stA5s+aU2xuLaPkotPuokIYm7891Z94N
wkJi7kuGPl8RHxwtO2W//X7cyPAva0PzJUuh4u2+o0JK2u+yi/YIiyCWk/5sTTbSFulo33eJiaQ7
oomnRpe7E6KE+Z0Ix3ifGvY/xJnNQSHX6aZOcDJGe4vmubKs5kuQY27+cwUCVoTliyit+zO2FtEj
OnnNaSQzfVI5GO6lZNoiIqy1h7AfgAX2H3fivAbe5QWmdlCklmv+rOjTPgfs67Lzfggt/4dYtPn7
PQPyjGiGlBxZCHmxoNLGaUwskIYz3uDfSlI4zvSnMMbPwiw3MKVvOjOLS57cG2QwilC8+Jf6XxGX
UCQ7YXseTXX8hJzb/3F2ZjtuI1m3fiICJIPjLUkNOUiZttPjDeEquzjPM5/+/+hzcVKUIMLdaFQl
0EBvRXBHxB7WXutz18Tf5aovPTme56dATW0vrIX5Bty+cNOhqV8QLEl2phxFSEZGepw5U5n/RtN4
qoBe2+WnhoXtfSq4Thj7qhMXyXiAHEHdD1QdNk78ul+DZ/LGgetYANJkIev4oSkk06qbZDjFmhkz
UCx16QOpg/UpCMQ+6fv4GGRt/SGNrOAYmhB1KioQ3cHIyXSjzNyXoRhhWzOE19I1OdRVbO87W2+P
RZ9PaMMoLQo4hu/IqfUxzGLJC+2OPAeCZTfjFvKSMn2M+h5kYN9ujbnf+DrojtJrsYi+AEOs8ZUj
Yyl2nbXDqUrQqwE0E32K+yZ4i+i57YahrzMnbMRnxhUnt53FsM/NadypUx17fTfMu27yO2ds+vYR
KlX/0eKCcmsaXAdbD4xDPum+k8sRYjsCVe+4K7QNR75++fn9C4HrMkPPnbWE0O9OTS2rSefr+nDy
59JnJE4qIWFBRuz+hXh9NrFCAMmjz7UIG/KlFYs5VTnJuQu0Vmq9PFHm50Athn1qyr1njp26sarr
+55yPOiTpUZIOLMec1CMRjTzHI4nI+tVN7HM4Rl+mtnRQtHvzKQIvba1Cuiu9S3Ws1uWIZOhigJp
KtipVVyX9HBl+iW3UDOW/iFSg8/xDGPg0Oswgcrq9Ny24lA241Y9+/rJoeEilqFDajcIV6y+o5F1
BoK79Xzq2wMRmAcByPhBN5pHRTpMpdtskRwtRYPLW2mxB/3An0Kkbi3/+zu/MWkqTXkczaehHA5q
FDlCQY4o+FApmjvnxob/3FwdHRCFOSkWd9XU7JYN17v5xMR459V2BcjClgQnXbcdZTLPEuBAb6qW
qpNhzBvedMN7KaSTADHZCbXLGp7WliIt8gnuuFppfzRK5kXpj8H4HSKqcv+Y3NhUDNmQ/8BhDORg
9YYzGmMqg9zMJ8YWwvpFjs9691lOJhdunvuWbuQfC7yQxbAxC2hTvfx+4ehLhpza0ymoSSsEINRd
FHpx4jbUBzS3/dq2qVOrh97QvQ3TyxFYuc6iwrkMIpHgMSxxadr3i75Vg3k+0QTtXSpo7eDyPFh7
PqT+ZI9h5Uh6RN1MDzNvMqEmCas+2sgKbm01s1YgLNkCot5VHBo0XWhVGj+ii2ZPS52ZGojyqKeh
y428sdk37gSSSooqVALJZ9d8Z7MyquNYaPKJKsUz5XJrIArS+beAAav9ppb1Rvx5XfegCsFNsEBx
CUHXOCEq1WORVBMCx3r6IBFjvyHNGDllLm3hDq+3EUsQ8yPXBriB7bz8lkYZlk0z+MqpgWdR/WBV
v3rjEVILh+nTjV28tSiuNipsxEA0PlbxnVqL2rTTSD2heNQ+5bUVIhkgiX1XttL3+y56/SjC0f//
Hg6K8ldaiW2l1GagT+IU93m5ozfSueNsbS3o+loBMkUlmvBoOYdrWP1o5nkmD7J66nrtkwpjuVzb
ToQqbJ1u8cIvn+HyyGGKUy64V1TS4NX7SxxuGFNkqicohV6F7CnyM9T0+2CSD4w6H2pqHIy4bhRw
rj/Ygr4jEaIEB0DUWuWVMK8Mid32Ar5hH34/Sv8SpN49pHAbnnEj98HSQg3J3UzguAai5PUcpHHG
8kqjVU563/7oW+aEutwo91kRvCoa+m6VBH1Kb6I3kSjV7FDFDZ15rl6qqP1LtiAiXkr+gFXoCBIH
UDe7PBUUxvpB+LI4lUnu1Nlv4X+576A3yr1/mgpLxMkWX5HPW3pQW3OjCHSa5Dh2lE408Ar4sMlq
E/eX3Kj1l6iKhtwjKicLEHqdAooFb9a6TSR1427o2lFyQ1UvQjeVQ5hX7K7NNg7Sjd4WPI9E/4va
B8Mba8S8XY1hGY+GOJllozlpkpqHLqn7pyKwK28C0u/qM14vhI/0V2X900ndtOGGN44ZND+4IM2Y
pQGyuqIGPTG7oe60U2z9FN1CaHPM7Wyf+erGrXvjkMFIgroZh5qJ4XXxZ/IRFYm7RoM0eQII0qOl
lpqSgRxxWhx0uYx3ZTWmeyltw0M/ik3q2etbi9iaIiZMEEi4MwB76XWBVMa10o/aicGSJ61An16O
X6e2OY5y9BQkTC2LBy36GSkRVXfoaHUFdb7XHpWc+85549wD0iJSIsIw2Y11aOjrY0eerp24rpkV
UDIHKvwnpkff7tu59WEX9ZYl1NZBN65CGFtO2jpWS/1kwwZrN/NhgrF96AMk2DYs3VzRO0ur61ON
aqsIrEI/JXUN9OxrlEWPjfzz/nKun1KyLyaC6FfQsSDYvPx8dVnSckUP/aRrVAb1YRxchMk+Q3XB
IHHHJNKkoM973+athcHbAIIX7eNrXKiW+w3viKWfxoFi6DCZACWsVNuXbbWlJnHja9GpoC9HGsgU
27pBlYbCaPiHdgrK8tWwQZ+F8rNe/6ogmr2/qOtwC7Vo5uSAiNCHIwm73MipjEK7QEPvhFTFo2Q+
liLyQhmKZeUfUf/O1f19czdKANijRAMhGl1FTF/aA6DWl1076adMn2XUcYkcVFxemQ5KN4+1O1ah
/RTATPnNynJYfVtaeAdTypkKnrSqaI6DMunnSrEj2emNPpndVBeLDAZjW/Dg6G34S1OzEEi5mQ6F
IwWz/DyZZmk4Ijajf+6v5kZiwGqIilkScTGl2tVqfMVADVTVT+hUqFXkmP7kpFJyKBnntGQ3VmC8
l1868N7TMDqsfOPrrZF9y+PJXU11Dev8sS6taYLoaymDnMwAcfHC/zikTDs1X0UYn9uvpvyYdYPT
tvs0VLcQb7eeK+qHfEdiZm7wdat8rBLgaXCznNTxZzTrLii7H0nzCksljTXmZ0XsGupYMkh7uL/t
N94OEh3KpcCziafX2KksWWD0emWc/B5gij8G/S7MWumY9zbs5apc7KzaUhJHKkfIhOkN7e7bv3ER
oM0NTAyCNObl12WgCkpP4queWBR6Ty8Yi9TTgdu6VSS2ZK3/rGUVjPI2QMjG9DpzUWtghB/OuphC
orV4jndwOHqx/b2K/JcEgKMv3ClsmNxDTCjo90b9FmgL5+5xyo+lfi6D3+l0sMPIUeDgbSg5pCFD
B8rebBl/Fw/3N+WWO5C30bdeQMfQtKxeMt+k1iKMVJw05btfRV7V2L/o23mW+ryUAbqy39ejODbJ
FiXfDeTS0o/7MxgKPzZbdXkK/bmQrJjAiYg2OKoiOPio/2r6N6scXfTTDetZRv9aS/SDKVrP745h
1B79fNzXenhMQ+Pj/Z24fpv4OXg5xQKaNtdVQjOZ9RCqxBPyj4WLZnD0mMS1tiOtJIsAvUrZwPrr
R3ch9gRMuEjocLuu0odJxFbp+xFsds2MkG7jl16sqpmT9VN8vL+869O30MgQRcuwGJFcrt73Wi4N
o241tI1r2y1T8aGOGnfIivM8ir0VdGRkBu9++3rf7PWTiFkBsH2JSzl7y6F8V0MrQz0EkWUYJyl/
m+rXcPw3Dagbbr2HN1f3zszqRlelPJ3kwDJOIi721Kt/K+AuRN69xAPjD8SIEHl5g7QxGnTDZVgc
hMhEekDp1wWWPuzqyjQgI6zqpdwRGsFTOJbVQ5rmmWdJZbuzSjjf7u/o9TW27Oj/N7ra0TacDTNM
oFfrGUfzaEVQ8u2Lb0Hlt7v7lm7cDZhiPIBsk2LWVUkyb/1JHxJ8Jrd/RrDXm/aR8+yqqXzM1aek
fuzDY1hufcubCyRChBkNTP8V1YxRagBKelS4ySmcFMlk5Yvhb1FUbBlZXXtqWje51C0OMypebRqO
H+vPpfbXsScbCFyKFhrqv9a6dBTYsQHtkc2dYgfBrqFc5XZZ/otyU78RoS2X5eWDgyWeNyIavhg5
0uU5C/pyrFQpNE+xDu7NUOLKLeml/w9WYPBamkFkuzCyXFqxKrlOFhKO05AjpG4NCv05i4Dhvt9d
B7ewF9JPJdRcUGZi5eGJMYMD9VvrlMsZdLlZJbupnVpondjNIywVszMU1T9paG5pKNwyDKKPJhcc
itSsllvm3WUFL/w0SfJonfxhRsnFyIw9I18Zun/RvBtjMz0qrdoc9CQvNo7aH+GW1fdj+AdaHZ5E
3uI134cQAwBhabBOevk2y18Q+9tn0XCcM5i/oh8jgMlEOWq6tOv1x34pJNC/YlTYibXJsZviyPzH
owW5SyRHj2azYM4224DLY7T+ibjYEiNQzIN/6XJ3giyNSzOSjJPRpvFvuB3Kt06SfSIFv3rRJK1w
rUokHnm7diiNmeobNO1QvoUuxFiSZ4Wi21fKoL/QppLdOtasz7E9GED1jMrrFOmfMZuTj5EsDRte
e+NxALIPSxvRNnH3Wpuz7ErNSieuMXNW3HjSPTn3iv5rKD/Mxb9t9aro3+878I3DyEPLyw5SEez8
GqY5RZNdTn4OGYsudTslNX/4LZin+0Zu9JxJ/jjqiyQk52TNImlWfQEnoW+c0qk6FfYuM5+oHLew
yDvJ7AR2uJ+nfwz/dx6HTha+BMyB+O1TYJwFrRclH/aRNTw1xN+1kwy72nrrrGOlPhcNs3u7JKTf
1Rv1RjjwR4Zk5URsCk1+kGEMba15bSWNWrrPrXiSZ6XAt9HU/qQYtf0WtUabuWMi5IPamX2G/I3G
AdfU0A6AbubTf50WMRhX0euZ9zD9RHSdw6r47td2FDim6suwu5ppDgh1gMAlNBO19dQMLpVQz9p/
x1mfkZgZkkh4SjJr/8b010NPFVEuu02YIrHTR37PPFXRdulO0uHf88ow7jJggPEirJBP9g+9akzL
0aWsOi2ykQl4S58JbDXV4T1oS3VO6ddNzSOhkP8RYSjlmxYmPjlvo5IwF3qidNxlvmQ6XaoksQv5
nn1IrUH7GsyiHhx71OvPbZjJsVP3Tf41hZW/dYKmCIiSdbuDbi0oEw9oHf12X5UCV7IjHscmm5rO
mwa4nR6N3iShqWuqgju9K4zoANWLUT40bdP9kHtJUXcSZBrawdCn6kdB8fW7EfRZjmit7geu2eXz
cERozhROOqt6uYO1L/8kd/QmNvLgdfwEUB1Oe8a9eSKXmahV1IaUtt3OjURpJpLLQ6FAnaeUY+zZ
Re8/RYPa7vxQ3sLK3TYKEJD0X1d0cxUIy7USyUUfGacpOXZfrELz5mKnNPs2+tuEc1keTJS8lsS/
zD2sllfLIRNEoiT2tYXjh8YXu+oeyOw3otDl/+b9kaLFyF1DfM2s4DI/unqUs6jUSjmTSeglToDu
qT6MPsNBiC3I+1XZYrHEmeV+Jmdh8lG9fAHSvPTnvm/10xT/GpvmRcTVYeifozxz2l5/GS1xkPMP
bWL/TIYtCrP1JY5tIDaA6hZfYaUr23plz9LsE0r500LsE+/plTl5rj+ace0ojLQp6MN2G5HIOkpc
jOKZLBnSN/5Y+UpqG00CMMk4dVXshG3s1eDbA0j0N67y9dOKHTRugbZBhkMeuO5Ud13oK2qtWCel
yK1D2lgMrYJkdRmRUfZq16pekBqBC0dA8xCH1vytMZpyb/X2t8RUu6cpG5TT5BMWpDVsi5PeipNk
oAIltUn8oPWwB/t6bux9JdwihlzrMjERBqEN/TboGJn5xi8ufSKa0WHSmtg/RWngiARN5lDKPveB
vJf9Z986VNqTXZuuvFAZ+NLzMNW7vJwA/HRumXm69Mkcgl0dKE5NEzy2tn7fVa2P4hpFGGjD+Gng
J66EseskkKlW+idF+R3yEeNqrzQfkp1WBV4uz/D+U2oQXORK81zUW192HQks1gEeIXSwJN/6Gg6s
tggaiCb1TxnjN04RSbIT+sZGuHFzjZCzUZldzgdt6stvICmhWcIFyaM6VP8Jk3ZurB7935LvCukU
+c2bHgx7PVD2sEUi0beFPL0+JQJ6dYEKCtUF+F1X8XpYqJTWidtOlpY7gZztZYZaG/Dz90/JlpnV
dSoMPwysfpJOajQ5rX6Qyl8KCjn3jVzlvHyxPzhqiKVJ3YiwLveySWHGTnxbOtVWclCH3oEl0Rho
7urf6x6u1bTxXats3XRKN+AaV8jqxfSiFEHWA0SZ+c9L01ncSoDh4+DsK/BfmZ6kmUes68arr7Rw
XtbOLPR/UtF/krr2FbG3fweIKVuNeGR8VHOD8uBrlLrW9PH+nlxFmn9+GDgWyqNsDh24yx8WUoBM
jCoLzn2zgwoBdnJXGNG5Kvap/mAyd8vIQpB/zJD2hHq5hQVNLT4uIgkIvnhKdlRACHbx57jY2fbH
rt6rcb4rx2Mc91T5ajcqH61G29DNuX4viI3JqHix2MsrNgXwN7Hw1ZLfLO0nsKVYorHQRVCnxaZr
yWxdaTHUwdDm/d26fo4Xwwt1B08+zcH1ZoWxpjNNGpztSD0P5uBMDLaj/7RLsvDhb0396aLB1oQY
Ovfbcvu8y1dTxQyUFFXDc+Vbltea8b7RlHkX5D8Ane/v2/pDP3EZZizGgG0RBIB1WAO+gdgISSIJ
REs2nlvHSII6dfyGwR9XVWNldJKONquAB290JIk4RAvt9NWU0Jl2wtmenooK6gx5ttS96EGPO0qv
DL/sOg2+ZFnRbBym668AKQSaTEQL0EtRTVhtDVUFJdPmFKUSetQ0e45B7j/S+FnG1jbOx7WrXdpa
VXFNNS0r5kEQZZ3SZfjXH7ximjybKe59HlrfYkmb96GcRA+BHDfH+9/l5kJt4j6gmNTq1zF05eP9
VBXSsxQ/y8HeKJ7TOvLsbqulcSP4Awy5FLIU8O7LyNLljlJArTM7i7MzeZPbBbBi1p9L7T+KAruZ
tl/aO0N4qHLJ0wtzI8K9fkV1WMP/TBos+e5aykhYY+rbiNmf+WXtp7TSlKdMT8SH+zu5rv5A7mIT
PfOOwpsHtfHq4FawFFjmiLae3vvR40i7xgX+WIIuGdWIxcnic0aND83duvY3Ttct2wv7KNcFcgy0
py43N4VYKB8lpOB8SNAG1Fi0KnFDCYoP2H4SVXwoRfnt75cL2JOSE76z6HlcmqyUTpXsTiDnh+5k
NOOz4mDG39jnfdK0THF+uW/vOu8CwED7jdkHrivInC/tWepU5GLUs3PeMzNMSWIIA8kri3HIX+ux
iNWDnVhzfQR6kli/7tu+5UALUxAie3gv1b1L2+1UpFXTzOj5ZYxgzVNLK01ouff3VhZEItMZXAig
zS+tqEjNAFCRkWBt84yrWFZe7FKZdvet3Ij2ADKAsmTMC/5znrZLM0E2yFnS+tmZZpZj6qHbDkyd
9EcZ+HUYjntJD3aIJIaZ9Unyu1NqbQViN2J+xiZAehJTL3Ska2+VzSDjKE0I34Fwd2QjbveVmZ1l
M/up6p2/h68mdJLC5DoaW9/NtfmnWbXHuJanvQ9V+SFv0zd4lTI3Ia9zFsCaG7RqtzNFpu0j5X95
KIFKUB4n5weNux7/qmbUfxPYSc6tLe3h1HkZCUia+rX2t3TQb13HADKWcUfoMmg0X34cRkPUTpb7
7Kx2fvIFnUPfQ4htfB1SW8MbdHXDG26dKpJhzhVMKCrKqpf2zE7YuZHh2XL627YTB3BGRjwwPObB
lq7iH5G0VQRg2+AryfhIh6/Gvw1Y9oATS3x2FI0+JD18HGqgyEcdIeDnkPFjr2+ZzpEzqd7ZmcTN
CWOnByAoPsRGXeyFyOxnkoXYBREqXHOIei8NaulDFgTMDiuNdZzs1vSaJtSfAr1KDnTxXoKqlHZa
nJeHIRbBoywGw1Hbqv+tWcitS22RukiSVVA6ivphUhty5cK09lTBfCbBknbjvb11UxMGMazLGSca
Xn3gPgVwSAkO+Spp/k3+8BbKvqMoyR6/drUmcCcZ0OX9I3/TqegyLmMBsAOu68mZZPlqPdb5mcHn
p1qZkF941sL8ZLbf7xu69iZuFe5I0lVm7fDfS29K2jaSEGxAEJRABgHbTEm9lgOdzOZL1s9v961d
x008tNBKMvJARQcSk0tr/kxaahtlfhbGv715XAYestqph/+0IH0CTPwRbdf7Fv+AgC9dGJPQIdED
B8SIhMGlyWBso0FWIMLXQzRpwJRObeEkUmT/auF2mZ2CaUFyPWHXhUvZApD3gD7Oi0Ct+aucFPpn
Fa6VyTH7cu4cszBE55RyIh7mNle/F51ffrJDvfoZACboPTnLAqa69FL/0SB6ttdA2G0s6NYHA7sN
LOIPbGH95PRBXgFcGvKz1DKSUsoO9WOARNNbYg2u3sVbJIu3PhmJIL0xtpD/rK6bMQyahOytoKdu
PEyMmp6CfNqnSPCFvny0RcLU2pYc3/WJ49IEuAezlMXYyHo0ZeoNlE+nID8bMCCV9j43flRW8UgH
vAnDnU0+ft9JbkS6GFyGaBkuWNB1y3F8l1ZZmRqZQGgRkJWllto9487fMhDUj8FQ+p8ZSLB6NxOJ
9SkEDmwQN6VUO8e+gO0q1EdAqfd/z831w03AAWFcBvz35c+Z59Qm16pynpQkcbWYrlqY98hc9UlO
y80uPgQaZEUoBtoblpe7bH1aKLmSQSC0tcSml5Y7ugqynHBArVHzekNyk+QgQvmvM3W2meCbxg1b
x7tyacVXRnSb/Ck/D8qR4XAnjT/2tEaGYnZNeQC4n+yojGwgpq8jwsUoRACwt4CIWdesVDvpU3ma
uXsGaBe0FxLsjWjw1ubBvLaMczGoS3n0cllVHth+YC9it8y8F8RjySndbJXfOv9igdPSkKcvu05z
Q9NXBHFUfg6QiUwAwVfSx9H/5APBDOaNNPf6FVoGvqFgWVDupNWruLMNxkpMo2DLRLqbe42gs3NF
Pu/UvtkiQFu++drzgAVBKkRKt5zD1eZFU92G1SKfKxVPfvBJLj/LmqMFCCIQ2vycrB+NvUVSdcsl
ACnhhEzzwoC/sskUZQNcDQ1VOn/+vjH12YvhOtjfP803CozMsMPtxpFiips4+nJpUz82jHg0xVkJ
S2QK6LK+hnnl+tNbfkQv1yst3Um2IohbzsgsHEeY6QCe29WV1os2MWd0zM+a+VRmb6n+WMtbFYJb
99R7G6u3gdpK3oc9GrtNPMHD+TCXzPbCXwwblmDibMMbb3n+e2vLr3l3ScP6WZuiDpC00dNdl6hu
bpaOKL/ETXvUxZYqwi3fAI4CuAbyX96G1WGWhy6OpZ6cS9cBV8QtcR5U0FsNthsnjAEmuFBtghSQ
W6s1paNStXOelOfAyPNdM5uiApvcqYdpzKJjDtvOxibeWBZrImNlAozhgvXM1GzHaZmnHeLERRnu
A/rEDuQlf6moSYuIlhb4ziVvsOj6rw7WaFlRPFl9fdZG1X/pO5hnrFIyvY2DdcMjltFgZpIh+sDS
yowE6jiBFX1RWKCwO7yVY/icyG9aPZB0lq8pjeVWTA/Lv6EU2gnIGkKUJmC7d4qs39MN8PxQ2yhd
/QFeXdxkVP6osFCD40cx2bv6phVMm3rDms+92Y3f0ymJYreMmQ71hkkrjm0lItnt6CzEnogSyetj
3ThoghknT+mySndQyzV/JmAJfraTjwpBULWqgxfWjTvFk/YBdqQaEHlthzsfZRBzp7XhMLpV3YAM
nPSqBcEOB+ovqVO1YC8xgGu4zN0Pv+POGsd9avhD97HIjXY41mWdCKeCjqVxzMFWo11g9ks1MfcT
/gwmA/xBCYfoxpdbrryrPaLsRcUcp79SvVETuxzsMjSIYivxYGTlgy9nFM6bQX7IQQG65tyakxOF
YaM6TQ2lQm/Li6jUED1bRZVu0FFcB4C82su4CBAVgGiUMi7vFoRWyEVBqZz5TK1TpOKhyFpP2Acl
FbBxBo9w8e5npnGCJP4wD/5GQHR1Wf8xTwGK9BLw5Zq3NcpTxerM1DgPTbDPK0MhT4nc0C+ijUj3
6sZeDFE1WLTcaN6tZ7GrKu7ifi6Nc2HlgEeg0EhrMojMqVsGldvnwd84oxsG1yxUdmULYFGFcQaK
73TQE9pQnDalp+iaYya/JfvLhmctMcnKs3jQwbaDPOaxXXeuIssM20Hm9IEP7nfcVMWTiLT/5g7g
fRam6IRFxay9NRWQ8j4Xxb4cBuMgLSoj93/JrW8KQJiPyl2InZVLZVmo9UjcAL6qFa+zD5qyo4C2
8T1vGwHZwkclqF2HFgRomQFHnnFuAQI2NElpq3PvbxzXLSurrCCzKdkEfo6V5rGl0GjmB03fCACv
HQXXpzhNr5F6B39enkD4KpmHLzSBPHHmMaylKkc/eYCqyRVok0fWhl/+6ZJc+gknDfw/nY3lNKwL
H6GMOkitx9qZECpzwc3OEO1OurzLog9q8jpp32X1i0zZWNZyt6VuVffTHn3RU6Ax35FuvZi3lv/u
56xTotYIRhE0/BwhnjUf1kLjubW/tOp+jJ+GfKPvcR2RgkIi6ACJsLD3s9uXm43vJ7GpSybCrLLx
PCa56QQl8EGfaG4POrM+q1nAW8CT8qHXy8mt0KLd3z8fV5EIvwG9F3gh6MzBz7UqzKgiTEBSmuY5
5X2k++Ql2be/t0BVnjcYqBmMRsuevwsYrYWZx54b61zKkuYmHHZPTsstsYsbX44SBXBM6jFQzqyv
1KZougKhQ67UbthL4jeA2WcpOmkPapR6pOl/fa1QEaGrAfYDJJtYU5T0ERqBvZSwbZb8qKuUtXOk
AbXC2BI/vD70dN5IXPgnSFMwp5e7hwhnqahwtKMW2T/lTRvR4o8+KL69cRKvQmCw8u/trA++2tA8
kLGTDLNjQVWRRF8A7+7K4e8f+cUSqBUaAvz1p83yzh8iXNzqF16VnEthb3WNcOQgSJ0O7K7np770
0Lezf4RjFaImf5T2XZfrXD+5tbvvmFeD7qTTGpJd5Be6WILwVeAqw5snmYGPtuIkOQMST1n2JVR3
eaa9+cwDVgdz9qpyfIn1/FM5jm/07BaAaJpUG7/kqrq3DAjxWC6hB5fgeojACCoQpI1qn8lR6PEq
efNQpeZwnESe7Ai8e6YDfWVftYH54E+q8nB/I26ZZ1IXIlO+iKDMcOljoVGVsZ1jXhpsGCKDxitN
wsA8NlH4tR9muJONHHVGfWPZV4kDqQn9ZdqSqFxSbFjdfzEvDXh/vTtr04sffdOpskXzbyt/8PWN
bOB6hRoFJ8g0gINBybIGo/mTlMDwU4/n2YbuUurQORhdyf9KzbAaNIp5kgu37cZ7fX2kMLqgmRCL
QtF2PdUwDSIc9EAdz4r+EQwVzyks3K+5MW1EHze2keRuscUY3cLcfvn5mk5GtiY0x3PFVBn8Ik5n
5QwGg81WPilRtREhLBfO5YutMVDG3OICCMVrlgfl3fEtA7lr/CGezsyCPA806EsJiZZ8i3T41qIo
ezE6gVDvdSowWnEt0dWazk3DZOrwGobApHOnhYX278eCl1TxvbHV5ddZYN2RMJjO5hziCK5c1J4t
ByeRZv/l2s+6ee6l8rkoj5G08e1u7Sbv1TIfv4DP1oOIsiRrvZ+00zk0HiJTesgTxwBQcv9839zL
d0ZW52zOC6YQ5Wo6U/g7mFrkpMP01D0H4W6Wtr7bDadHsID/UkqBPWTNjjYyQmabST2fRQzkMvou
GtWV5X9MsfFe3QiemInnAYF9H/ANXf9LP6xNPDw3uvks1aCbzIP1TW4ZHfIKwkOIdnd5uvHkX/f/
oZZ9b3F1TSaDmjD/j0Wzm/eWVnzsXmeIllxKGShkjsUzwvPHfHTU/n+yTDuAmjl5DKfvcq1xUo+G
EQzzWX/x82xXl4eM/HxPwdJIftYfwP8088fsbyv1S3+LgTAgxszIXj1KMAMPU6Ug4xPHFPoiaZeU
yd9fy4zqUPJlPJwYc93wUaY4iUylkGmii50ulQRvyKxGddtwOUe7ZorOomE8XZM3TsQNL2UAgqeO
4A389xqXoNC7UyZRy2ez71774phnD431T6J13++fvOt354+yFBNQi6dCTnz54QA01VMdB8oZKsKm
fbbL3slKNEK9Se3dXBE7s/l13+KNc8EEnxDw1OOuzECss8RZS1slMZQzJDjanDlxo7hq/N+QQpWS
PxndY9IPD3Bfvm7YXZZy+S4sk4OA9aklLUxkKx8VemcR/erKOX+WrOOsKZTV4ISf/oXyl7mvNv9U
GflOMf86hljM8hQB+6DEvi6wx2nHseks5Rw3TPgnT4n0o0WVMXqJpI085jrDuLS0emb7Um2VeDT5
lm3sdD/l4E2Vv+RV4oWPPgRoG9u5XF/X20mDGQYmskN5lTXJvdlCrsq6mmk3v9hc2ozm+zr6Z7EC
2ZoP48ivgBvvvtlba2S/aDPRANIIji/9NbKhuNG1XD1bJpNM9j5sX030/Hy3i35K8saG3nJVXJQO
2kJTDhXB8ji+CyVqOUrm2CrUcwaWdRi8qHHQPoaqaZdVTlSdpD5xUrQ97q/x+uwvU64LOQTlDcFt
emm1bENjmuNUPVfyCQRXlzS7fHoLumHjab+xl9hZlreg84mWLu1UfiqiyqjV81g2rlX8DBFKiqMS
DA3qcrb+CBf8/YVd6ayQx1xYXH29NB/7WTcbvl6ROEkKH3nh5P032uOScKuxOvSSpzU2omWmQ77u
SKENaNwr+LMd/2306sm3D23mDBViErhZE5mHPDAOqWq6ugDtvgXauukBYLW4Lhb+Lrzuco+KOFM7
o6vUcyntYz9x1Lj28j1QT6WCQK5yfJPh1i3KxBtlZmgDiBrIdLgqAThcWg0npaQ33eN3of4L8RR3
tKOdLLySxED+RcQOsXHtdCa8uZl9vP+Rlv/v1bnmScDbKXIDHV4PjSl6Pcxd3anER5YOH0RT7Gc/
Tfb3rdx4d9ChIVaAagaCBHv17gx1NVtZ6OMJcf7JH+dzNQu3iDpPMnIGgmU+p6Cm1Wxcxrd2duHe
JLEGyMTnXH1PI6yHWqLedS76f2GAG7AwSajjOmL0JstBCVj8biTVu7/am2YX8pA/x4y+/yrADftK
LZtaoooI2h0580aavNHIHGt8MJRvZVJ+NqS9Gj3D6vXXQRKcke8sr17bAnByYiaBfi7GqmbqdSBy
aZFGub/AW5+TZ4D5eKRnEOxbbatII5HHfqifY58+WsK4avvfVD1IMDYHfb8bPlSxebhv8tbRpGm9
kDSBPWSuYhVfy7NOr4cjew4aR9610ycVer8qPgzFZzk198OcOMpGDHF9NojjCeaWotpC67fazInZ
XwmC+fmcqrHYdV1kPDSSWT/cX9ktK3SUCY0WTq2rEziF2iyKsJzP6kxAO0Xo1UCX+7eqF8QjPKNk
r5QIQU6vI7/ah5M6qf6PtPPYkRtYsugXEaA3W7JcW1ar5TeELL33/Po57AFmushCEXpPGwESUMF0
kZERN+4tp2ddmNKDGcK8Yg5KuOFN1nfZpZXFxs9TS6dkzcOgQ8T00UC0ZY8OXQNdqincWZ7ab8zd
FXvcm7z+qfXSNLWEvQ3WJCdeHEvPXqTo33PNGg9SZxIeaF5Q2WADtgS31+9j4tg3Arn/jWgXjmzW
Jat4hxB0UewGvuw1AZ1X0GUJedl0G8dsPkaXvhmuYkSgwUPJHLNlUjfIBvBeCGo9V6loG6NvB8PI
lfRB8/9M5oMSbRyx9WRemluc6qEU+tQC4QlQKXK0ZHQ4cA66vdW/Z1wvDc3u5V2cJZM/VhtfNACh
5L+Q8H0MwmiyW9mWjcAWjAdB0GaGztZVvW89yjC3z9scdaxmdc5q0m/OU2tJX2GYhW7FxLnPKY20
v0f/Tv9WJH9iuLlu21mfa/D/c1vFTBcMN+pilEkdBqWAwNzzVPk/U5DnXHReunHDrfcjRuj5oqLJ
e5W02+VUSsicDWaems9WkoYO8DzGRMUI0H3T/yfjeWdqEc3paWbqBfQrFIHMzDbUItuHA5Sf/8Gs
vbOy2IS9P0VdPjIg00sPTTOhxbfFK3RtA7yfs8XCwKZcZ53PwqTGLhOKzEmp57XGR1NPYCOJPt0e
0LVT9c7aMqk/k2Dkuse0SVpSH6zWa3f+1LyOlv8YV+O0sR/efm65u0lh8GiCdW5OoF9uCHWqq7BT
SvN5HLOdDNmV19RPtSXtxcjcTd291bRHhNnuVLl1xPt4TOywlY5S3n63Iu9r8SHujD9W7NnKdFQk
Hj8k/INYclNFt0dvZ0D0wy44jkDqc9Xu4o6Q9MPtCVsvz7yPZRIwBBbciIs7ZKpCaH3BxEBINkwg
4Ljb5V0z7FTvLlPNLR97JYtmoivMMSWDTPJ/2beuDkmBcnWsEHx/iawTrahpjmaIYAcVHIRhOzre
0PxVhHOQynabCv/cGU6/3szBSFBDqAHG8XLBamEGjgqF8txB6rej0qXYaiRuITyuhE/gpk1sETvM
JMWLWMYvBYHul1B/LpXCzmqUGPe8+YzPiONVH3s3C6oNN7ve9yT/4VAyoTOAtfatieSdk7dy+jZ8
rwLo0MHALZjllyIl6STG34TS6jbC3nVTKuBanha0n1M/YxYXbkNtY2hkQh3kUCzvy2yiPidnR+Ab
vG8t+ScQqAgdVpN21S65Sz3ORdPER634M3jhnSIXCowJSXWvSt14P1baz9tb+gqsAOwvMgBEXmDg
iCcvF9lsJVpjvMB49k3poRf0x6rxXmmltnPrs8wzCKHYnV63J69ODtBBpuqjptzXkrmXOlfewoC+
xa2XPmL+mrkFDxzrXOu//JpeGHrL8ygWy58HAguTnuhvFhy1Dk1cWvsz/CX1jnU22tPtWVgdbAjD
AFcw39yucEUs/G6rx3INg471PHXZfgy+orfrCPnZmD7CMnrb1LzcFyOcTZEuhgOeii7V1MsRAk5W
0yxqLHAT+r7OX6H/tgW0WRP4kPKv6ofb1lZbfWFtcQkrUucX+FPrOdP/NmNt0zlF9++3WSzwtqHV
bY8hdNBoX5t7VNlJl8OSKn0UEivwnhN9tEsuRjn4brVbbDzXrJCPosgPSpFC6GKdxKhFcVqIPILq
CpaInZT9VNKNE7EKjkhAzShkOOIIjXj7XI5EBoOsi4UvPGt6Wu96LRdspZfTu9vztfZ6Mj28ZDak
N2QbDeCXZgDKV0KmiMKzWD1GlOxGTbPr+DvKjl2T2aq3kwvAGNLGMq03Oi8Rk+POMw1Q7ZJKFckW
IdQKxXfpQrS76bfV1HbX/jSkr0h9bNha73Sy+GQO2eTAalmzyxGWURfFQjYFbp/9GULpo9k+iXG7
A5kBFZa667dk/1YM0FxVpPUopgE4AVu7vC/bKqirCYUNV+VMpfWP1olFF80SAPk0vk+Pjfarh9Cr
bT+AnEdvDSSx0DxAXXMM52LDVzQSjAJmUytx/Ipc/Bbfw5XJBwJDmmC+03k1LQ7jNE66Z4V96Jre
Y1z4pFk0NKX/FN5XtLg2QuIVWx+TQZ6QfUWXJ9t42QoBorfvPTi33ax7jbJvXv9pGh9HrbM9vd73
0nHSfpeCHRLF0pyY/coqV4bKTP3SFQrMJZNoKzDGNzPW1t9C561PGDEF+36mMcTLqYuNISK/PI6p
ErlSCHSuzsi/JoNnbdzyK4JjZoAtzmEmXw7ccJkxnUaPdCFN6q4m+zb91LtEjO/mt0gBD5MvnJu8
vGsLcWd88Ybc5j0uB5SUwVylPgWg5Au9cY5AlDoW+zE6NG/AvgF6Dm2XhlvncnZcl7cC2LKZcPtN
vF5e4kpA8HhGMIqx2wZOnb2qeXUoZ/Jl/Wcr9ycvRZthwwFd2YxgsXjOUL6gqrfEuQaZLCWTYcZu
Zd0H1UepPYf+fVM/AtDc8APrOJbqwfyHDkD02bj8Lh1B4KclBJle5gZ5dwBCZ4fxaFeMtJc1u/Ar
l6co29DbxeNnycueyqH758EytzTCUsgAwQei+PIL2jA2it4rtWdBsJxwHPcQvyRkLSQ5OZobJej1
xEJ5OFdNwNTP0eUioPL1Ma5kM+T+yLTmEKZCYI+DJj96uQSqX61VV2032byvG4VgDepyCtAr1cUk
mNLQjIXnsJDg7laD3nQyy5f2UwIKVBzr2mmAtn++fYmtPTyoFjJ2lKQ5zqsTJuV6JxXyIJBHMKvJ
yYpQ01HthTAHD5/Xnl2PnkUNLhRrcQ+AI90SmLuytd54m6nzzzR2sP9fLixZjlSV+okv8Pwgt4eE
Dn1AYMFjRoLZ6TIOapek2U6ACtHO0hgeF706EX7JR62BXOf2fKzDExPsElIHSCtQzFqG+ugko3Fr
iokbiIO0zwR5cLBJYblotypYV0yReqNV6k3E11zi/7OePGkVWLFbD4qyi2dY1lDR9lAO4xbf1JpL
gTHBOgLoDq5jnOq8+d69l3IBfFbYRqlbIPbU0F9gljVkgZXTPejEKvgNefjEOX7EiXTjLquMU5Ok
x6I+GFpuV9VwGNPyZ00Hmbxx1tbvhZnAntgCEiWQQasZl5QuCYImTV3Rs9B55KqXjt2Y7rwCTPR3
qWodQzsoyAw1x8Z4SFLhn1ccEiVzbk1CrgH/sjjseFe1kXMjdT3xXs1UzlyyS7cKDKvDDdgY7j34
DMxZwPMtlHw3/77aQh+EUgVxjXofqLLT1i8WFAWt5lLHPNzew+vAdGFtMSRNFdrWH/3cnczuzix7
W/TuimH3KYI+DzID7VlWtiLFNyKXi+tvtglhB8+h+dgYC5uEY3VnDVXu1jAX2IHU5ftIzl7oOfpR
qWN94LIKH6IuhJ23TcedMtbRPc3AkG+KVr4rvEj4EWTCVvXz2ryTi4UlBX4iID6Le8vvlLEZuzF3
qb+wi0KDhsGmM8C/Rt+DPin3k7rNsCZzmJZTQdUATj7SLgTpC6OVGel1X+u5m/WoKWi1Kt/5Kn2D
ZZ/6JERq/2T6PreXIAg7PU69BwRav+WSUd71ZWP+3dgM88SvvoavQMsYeTkgK5dHvxBhuzVKNXeH
KT+Vkm77L9VY7OquRp06tGP9vrWQANkh83Lb8tW5nx8qNPGL6FQsHLsVjnSbT37him3zqW7HaO+V
tCbL2qQeo0w0ILybsp+3ba586gzqx3PPtzfJoaX71gQgUMI05W5Iog9kfIQwV9EKTgUsf3/b1CoE
nk1RLwRVRRDGa+ByXvVprAl6pMI1vO+K/Em3Pt3+/XmXLNaNPoIZKs0bjJLGPNR3LqOXEKBILKVw
Ncs1zLu82zWxM9QfxldB26HUe9valcW6sKZfWgvlSe+TxChcNXnVEA7WXoIffvoR5ZbbdlbxBg/J
+cUAW/3//n1pp0SpJNbMsYCeezdCO9j/LbnlRf8VejMnHsrdbXNXFunC3GLzm5YwErhgbkKyLPrY
bhVxry0SeCUABLRdEjgsEp+WYJpZSNLTTeTKFuqP+ngfe3+98k4qHR0Bwo5e8n8fEaoFsGnR/gHX
1cKiTJKGxgUWysweAsHfq6iW/HcW5jl9t/HqQIR4xsQCnQnCPo19uEtG0oi3rcwbarm9qZDpELpy
IZJjuLSiR8loxWFeur5+CKCkTV7kNLMHYwP7eG0DvDezmK4OSpu8rmczyBg22X0gn26P45oBYOhg
fyFIQEVw3vDvZmto9LEggi1d06wdKX3KtoO3K/fJTCuPwCXPAkAIi7OZIHWlkXioXKO9hxe8VW39
rt/FxGyKcRDDsySf0MQe9sPJqj+FgbpHhzy2e6dqd5p0INuabvXSXlm8iy9aHqssKtN6MCp3EJqT
GIvzBrGz4G8nbiUlr/glwrI5eKJxdG7auJzeKG0bWBwNWKD70RG7v7r5EBI+SJEPy/rL7aWcf2ux
JekL4RVEXQFaoqU6wiDqSVmkReO28Es6pHaQsK2j5JREFD7/3RRbBslI+vypYSwuj17vSOUHdeNO
veSoqIlGvPPG420jV1aJLtA58KFUxxFbbE3sjuZkNI2bwhUZpzSix/EPIx/vy77YuOvXr7g5QWXN
jPskB0hbLcK/qK/xSnBIu2hKPEj1cTTYmuqrYrwase6kanSIYcX0BPVUC/oxSLaoDddjpbWPZChN
FCCxoJe63CcqTI3QdJe1y4cAovuTyB89YTcg5nl7Ttd7hGcKcLo3NjQ25GI/wqEdRqjh1a4kQCSd
5fBTykch30q4rK9J4DQMiGTLrEK55L5r4FmWs25q3EyN7F76mEd3iHGPCuzOY+aU6t3tUV0xR8IB
pRVAsPxZFk+GRlGaPlYawib9s9AeQNZ0tSO2HytnKsWt+smV9wmcOP9vbplfkWBKhIt7bFw9+zVG
HdLUD1X5TUJsyNuFoXkXeardRL9vj/HKyqG89UZhQ6KBRorLHeLFSZVWaKC5IcJbavcwP2a9YmN7
rN3VTEDBUSOjQnJ0GX9KSVoUY+41blLQi0nnck8GxcsAmb54RrHhr67s+Zn0G8EfSqG8Hxfnu+lI
FJlh37pjlP2eaN6PwGZUk4Tk5VYsf2XyQJDN4C7q2Ixt/pR3t5zUi1HRKGLrNuonyy9/Tlb8ffD/
vXbIG42aPJkonpFkRBZmWk1HHz4qW7ePnrzI1RT/tdL2gnCvV3/1nmZpn8S+JZ2iCZ1SJf+Q+afb
m2TdJTl/Ab1lUIHRrAlvweVAJ9GDdbDNW9cyE6jX7F5U7MB/kPODp52naTclmYNCxRhAO3hueOkW
1uMWhujKabz4hnmTvZtsWc69cRq6lsNPQqR5bJXk0UR9toZ/ECGub5O4RQp+bXmpyfFkpYLK+V94
77yV6x5kXevK4ykY/2RFYBf5YWNqZxd8eb0yte+MLCK+LoNF1IyH1k36h84ADSM5g0b7rfhBGY6J
f1fpX8LX2zbn1VqZBCDFnqJ4v4qcchm57hTmL7Zt6CjoByE/kn3xtK0k5lU70LnB3MObH1jW5YpN
uhWkia60bhhZP3pEXsxA+JlGX0Z1q2f/ykXLLOpokEN1wx5dpqumLpImscCUFeWPYfzUtNm+pLOT
xOWuT4x9P1H8aXtb6jxoJoZPYlZvqDOvI97LL1iso1APlR4is+QmXXWO5OaTFmzN59X9+G6Qi/ls
I9PqM4reLsyv+1oKbKt7VPX/chzzR7w7ZooXhLnfqrhPOdt10t7ot4axTrvO3gReHtD3YI3ou7w0
0fahiKCXNXsT9WNSPoU+7apOGDhFc0/K5k5L9PssdFTgzUCen2NTe/R139aG+k4sKKyona0Ko60h
smL2Gy+j9dP18tsWt0dSch/2JsMv94gU85x40V+k+BNtEPagn8dK3ogxru5cQDs8kRD3gvhs3lfv
5juo47ZWBL9z2+aDOFKZtMInL5xL5PLTNHzISNhMU/GUivWx0sQTeudbbZTXjilXC+gU4JncZ4sg
UYeIYdTlqXeFvrKRAq3l3laqX+oWdfG17Ttz18OfDG4YsebLkWY17cuxJfVcYDyLirvi51SO9m3X
du2SQJyFXlq6vGdSjUsbCkTDlWxEg1tO5T4SHw15PzTnYfB2xbDfUgG7tlfo7qF7hKiNnObiyKdW
K3iyng6uEHdOH0RHjTYbnEzZZA9dZNgllI3iuLs9wmux1HujCydQCdRBkjQeiBL/BPHBMChqf9Xz
OwLG24bWZeY3FA8s/jOcA9TSYr36DnrLXMeSkfvOrFiamdWpFZuPdMHtvPinmn3LGrsMazekgwVJ
uaMufSvCH7nQfddD8zjBqKBX2X6QEqdQvEOJ4kD72pQwT4vp8fbHrtFefCyQdDKcM4sM0P7LhZe0
IID0mrVIxVOb7/SvSL74w94aEydNfjb79FdIK9sfCCQG71dQ2t3GU2/+/cWdemF/4TYhpBtqqv7s
hUi+Kw3h1RzyrShs3rwrGzTKirgocqDLjIdRhVKileXgTkOwQ3Hou6k861rzlOZuMJl2DWw7b/+C
etsbk7Y1wfNmXhqHoXGuGIDx4n1+OcFJq7Wq4vWjm7RW78jmeBJRRKIhTPE+CmH3U1SgA/Ab4RiW
crkPRMTcWiPaDZPUb8zDlTOu0SbPgpMlo6Yy+7N3HrMTCIibNOJLVPFbmf8RrfaMCpjTCwDYv4vW
Fs7xit8CbkKZhAQjD8Hl6wU2Mk3tm250ZaNwJH84qcW+M3pnCBJ7CmAp8u/BVozFj1T9UpWWW/1o
fe8+ibZYF67ucXoV4Rol8c3QF/emmdVm4tfT6DaZG8Fj0Qa2rDwY3dE09mNz6AzrWNDVDx3g3dya
I4YHEaIo6U+m+Ru7/dqtRQ8IhTtqJ1C7iwvX16Gj6bfiOLp1/tAWTvSn2FmdPYF8eZa7vfE0mV8N
f6NT/KpR+pHI9oEwA9W5OGOeMI0wtKSTWyCzNKAEFrQQV0O7PpHaA91iknKQ7dif7AIlQ8+wNp/o
66sSHCU1efA38MYQQl9uPT3Mh8rQlMktoy+QDD3WP5iihzKySqfsS3iYC0cQHSS2QL1Wwslva1vy
f3dZ9juIf972eGuHA2MKGSUoiFgHOl8uP8VURiRfZHFy2wE8k15OdzQI/zN9CUVCYHx0ZtLMzXW6
uGyCrteUqqlEV4t8Jzdkmw7yv0n38d+HQi8RMwp8ipt0PvDvDrQZodSjCaXoIgH70MtGaCupuZEV
uJJdoa+M9zPvEYDR1nLHChXoEpoORDdo770Bld77UHhqoufEq+2JmEpB6jJQt/purq3Sm6457oPy
25LkUy4i+Kw9rKLgMtow3cR7tKy3gAzXtiVcSnSTAseeWWAuJzCIDS3BZ4huzu9XsXcE2fCKdN6P
Igj3/75W700tdsRkZYnYJJroSuq078YnWD+d/87C4oyZKI0pZaliQRxBXZS5bSnJRtS9duk8fN8w
hGSZ2XOLkDeIQtmotFScq5QxOhQiIq7S9M8D4WGv8iCFhYGi6LIUagR1J2FFdn34RJvqmCDIdXuq
1sPgp7mSyQtRZQMyc7nuVi0IdVQniisioxkl1b4H055Swr5tZr29CDp4m8y1HJz98r02VCS68mZS
3RHR1Vi8a6bQnrT7MN4qg14xxOEEozx3TBLBLy44Q0jlro8l1c2a8hDp4bnwzL9KDe61Sb/cHtP6
YMJuSMkVSNsMql2WGnjqZCl0v4bLpWIH4vcCz3bbwrojecZtgd8i907hBBLMy9VpRlXLpiY3XUNx
hvSxKceX2pNwo71l11GbAVgVfmhhXwMSfbLgvd74gPVsUg3FJQDNnU/sMn0dAvwfJjW03KB+alsR
VtonvULjIdzAKm3YWXZbDWPn10EXWK4QRI4XRnYHLkm27rrk5+0ZXQd+84DQkWE2qUUtA7FhFOVq
7GLLLaynUb7nTW178Gq12Q/Jl+5owfpw2966w2XeHvNbFUApeHZjsYK5rmUxLeWCqwWNihTUqZbu
xbw/V6ZIW1Ln0PoNQwZdUk/W9DIlgV0Lv4te4c6nXxq4T7gRAV2ZAKrqs9wjDbEUuxcXpQJP3Vzp
Cc5GLuwm4UfcKqdKKPehB0FvDxRiEwa2WlsM0ZUwy85RB6HmcrmHTa1HY9kvZ9LYV2uEiFfwq2bX
GcLfHhG/29N93dbsY4jqWWD50lZTtVUamL3+3JraeB/W9SezRnWiKivjEGlKcrhtbnYmFw+auakY
NidwdoR0BLKX5qoCvaOm0mBV7HZFCzWlfuyq7lXVvc96F29ZW+UK5t6YGU9KVQIEjrhwbX5RqE1N
n/Rza3zVjS9d6T+gFtKgsp2hoYsncdR2a0LXI8SmCpE/bxaUQZftYMh752QSaLqsuglSrLI5E3wd
q84r7TQZNUezAKjfntT1kZnHyamZwelkzJd+tY8zqWjjxnwuK/jgsHnKDb0+5r4onShUPiitFz0G
sdAc4zz7lvNadiBCQbsymPTX3CqRF6nPFL4919MR9C67TYKK1aU5yyhyt8zrDrPOsv5r9Kh20/9t
PkcC6t4ppBh+m9Iol75uTMUcCl1uMAxB/kfoh/ugofFyg6WC1CGm48Po+MR4P0/NEfK6DmWm5hNw
Wjt8Vf6Od6TDVPRUb5teXW4McWb+4G1Gtw89gZeW68pSg64tIHOMkv4gVTQ90DFgbgRRa3AjZngF
Ej8RWDOdi/BDs/zCqxLVejbESv8++i2+XwpU66shT/XPsklxmmPvW18neiRLu/XC2LcFfE1xGMae
3tg2DIzkFEx5d0wrs9/ig702DRAxI9UG5ywlnPn/378r/FpM25kivJr86REO9dwO5LHfmOxr04As
9oxpBLxFPnsxDXpOJ2Qte94zqILiYSI6tmypiikSo0lk65OeH2NjNPdq3GvPkgJkLdML32n6tN0L
ZmTsi1ZOEO2Kt9iHVj4HDNHMijcnpmbGkIWHq8uhiMUoTt1UlpMXNQyko+8lzYvnS7UThPRJgCqG
RcosRzDd9Gbe3oWrg/ZmHtWcWa8EGNhy+oM2FNsiAMJspNYu68RwH09eSD6u/GfkjY63MYnkNEpa
MhTDlys9lmECGYUZnCEZ7n8nKQF3F0rVaawTEeht0P64PbT1axKD8+TOSMf5Xbe4iWM909ok9MOz
Xv9Sh489Wl1QPB3CT4UM8X9QHjzBEdQtJozVDYl0Fi6LTQaAFA+72Gl+gCBAGZvhOVNUxBpL2T9U
U6PuY70u7HDMtlTnVvHGwt7iRu5RJih41zJK46HsP6BvE4Nb1UgvOink/LfndHZKF+6Sa38ONIjr
aKVBxe9yDQUJ9ZCWrqZzqpHIydBXijo6ZFXtJzRaP2P0pzcCgCuzSSwF4+DMuTlvm0uDcquqQtkm
yVkJH6UJzbXp/Gmst3rNr22VCzOLUyiVtQpVdJpAX+ofgXIbmf8g+eExj/e57zkJRbxWMU+FZG68
P1fHnwl9P755/O/cH9TuyWDEQnwWUQfUhococcsBEpUzdQsbakwd9dh/X8L3Fhf3Ti/EjcqpSM7V
+CxY1Q41GP9JKA4VYoG3LV1ZO7KgSAGSBjZ4xS0m1RCQ8ZBDOT2rCCFPXXhMw89K2j9P8pYuzJX1
w7vDKjX3kBPcLDtLzSqymkmO8/OYG9BWaA7zGA4OHO1RGkFR7WR5Y2sRSPbbQ1ynO4EDzwJ9b127
BCyL9eurPJR7Y6Jbu26+l4MzTnZNqtc6yMG+Se+kpLQr8SiFyUnfJFJZz++l7cVKWkkDEYQoYXt4
DWCISbJT2qKv+GVjjCv0w9sYkQAjHUOVaUlxmEV5Y0ZxmZ8F6VyjoZrX/nHwHiPrAf0LsnW0N541
4ddtq2u3Ng/u/4y+rfi7g5HOL9amrfOz1Ag7IbY4HKqTVneSCLnwVDmIsny7bXF9FC8tLhx3FQyR
L04Ms6tffDHZSdNTVh/KcBf2z8g5AF493ja4unsJRqiss2XnxC2dspdnv0mLrONizs+VqDudJOx8
Uz6l2QYP9DrFMcc8rB2KF+Q4QAddmvH8IePNGJRnwUOViVRxt+tRh7EVpVb2Tcm/1UMs7vIBHZlE
GdIv4JtTp/aN4u72eK/sVypCdGHSrPQW2V9+SDZ6IVenVpxDtefRMEu33IOdhSlzq+PyyszyRKX+
Bn8gdcYl5isvKHSRqynOeTvamTic0Wa3I6C4twc0z9zlbcitRMadnBvBMQW3ywFZahprU5eWZzNL
ukMZiPD1tdOWINqVfUmjBkUt6DtIFC2t1MFUxlU4lmfKfgfN6+/ptXyJHoRw/CYJ5o8xmY6lv3EW
rvm1C6PzR707fkHvj21u1uV5FPK7OPpcVqRKqvtU6OysGmxDawEi3g2FkwnCJ78Kz7dn9toC0pwy
i7RQvkIs4tJ8JxtDkHZSefYaDbXkxum6dt8I+e4/MDM/9MmXUlpYem9vIrFiFWp5DgQKYqVaIpdr
HsZC/33bzhVnBijw/+0sPLUZhFpPvbg8a8adXFZ0c32UMpgrH/PEpbFsAx4z/9pyW5ozv8fcqQK+
f7F2ftumcaBV1Xmos+ZFzSP9c5vHlkNtB4L0XC72kRT9uygoIRpVb04bnRFr/gMjIf9Wqml11qLg
hDRuRtVPk36RcIuVD9BLEOS3U3YUki0KnyuTC+0hxS8AHtSnlhVXiRKvWdDWf560HFEI82OH+ulu
yOIXje6WsDENxxKoV91e0vXZnzPGMkZpeuYhvwhuYoq4aSLU9Xk0KirOUhJ8rnU9erlt5UpgM2u+
ENxoPJHJJy7uiKxMRSFMVQaXjvGpDkb9XiutcKcgYk4vuVh/yMt++BwJrbkr9VY4xDzCThsfMd98
lxuKjyBJgWgBVKiUSy5Pox6bTZxIVn1WqlK2EXIj8VNZPyRY1e6mEWSY0c0NsJ6WOnnS5ns0qy1S
gtE/N6zMeQxSZDzpSNgDebn8jryGsZOXe31ueQ7vKb43pylKy41r+drKvreyiAM6s6KSEZLhgomr
3xO/wxoy1s3+9qSuD+k8Fi7emYWfBseFFY/WrjpMmVOpLR+UxovgItB/RXJw9H1fcwK93YBIrF0q
BjmimASEyXm5nDy5DFNFsDCoiSNCbYH0S5Y8xMj9aktocH3P8zjUqRDNzbRzzfjSEmk2g6aQqjnX
1e9u+Ky0P8r0U+Vt+NQrE3hhZfEUzUg/DkqZN2fyRxA1w11tB+guQZcDH1mmxiCuM2Or43q5NwhH
qBTOBXfENWBXWAxtrOihsFqtOoM76J2iKCuytIG68ShchWxLM4uxyU2RTUNpglE1ERqU6eZH5Kv/
43X0oNYvRvBnHOs7QOT5P+6Rpd3FtTv1xZCQr6zOlv65j47N+GmIPt/e97OveO9L3kzMc0gkSr57
6dB8lXJhUvv12Yi/yzVKesDxEJbbgxSH0hDguqrZiFBteOvlZpHBN+M3qFuSuZiT+5dbckSAwvM8
kuthYmu/sj64i0x9V6JoqavWRuyygs4ujS3cZZEEcpD6UnO2EjIaBzFTxdKus1G8rzpI/xGnj8f7
YcA9nNRsMPS9IGd14DRtBduTZmheeESfuJvb5Qo5OXllbZhOEoe0R+gh8l+7oqvF6STrCXAIpdDr
xCmnbvp7e6GWp5hRgGCbFQrIYoF7naf0XQTIs8vXm2TqzsrYRUeBIsAxHoMHAPbRyRurbOuSubJE
88niriOzRF15sefDIu+VNEn6M60h8lOYNsKnekyNOz3sEe4UuprzXUwx2J26c5S4EHZFocBepked
Q1lMdvJJPkVFITmaIMh3EcaIfdJ66zuXr2HmZab0QRJ2xiTgSy/nxRdGdUBcpD9HrWfZupw/aFZV
f0PxsnpEv1qxB3JW+1LPwzuA8NJ9BVHyBrJrfYZmkMxc9AQlwzW38EJZnylFnsv9OezV/p4cxLNA
7+ZXtSqafSgMuduG3ifDV56lotvihXwrSF0e4LmQgOslp8qzconeTeQxSZA/Gc6RL5dulXjDQZOV
kSJCMDkECeIhVmh3aSWhe7QmlI70tEM7srSKfeoX/Y8oibLnuFFkJ+oFCJ4Sred9j/KEgu6zHffo
pqBtiKMrKuMesY7yISq6+BkCnd5pLNWzeZFAU5Z7mqOL4wc9nKxDJ3b+Sej01yovO6cZxb1AgGb3
aQMbfpblG+++K/6ZmhxEbBDWzUH2EqeU+XGVBGI4nAPrZ5vLO39Enyf4DJ3/yYzl8+ABWpEPRGKv
fOHtY3nlmFyYXrhoSoXwYo8ILWWy9qzF3mulS18HK36uu/tY6KMNx7kKQOftTgF2buWjLgpH5uV2
rwvYUwYxGc5SFKGOoO4iaOGA+DmJrNi50DhKk98JBWACXz3cHuqqaLO0vdjnata1RmVkw7kzRlQO
SjoLJnnXJcdW+JF6hiNb3m7MaBhW6/jYhwdDNB0wn0qyhRC7Nulvzwv4zIDGL2MnKxKnDuFk1jtq
bTqsRC7iDumBsf5L3X3j9l/HGDAp4XFpLeeQQyl3OePGaNVK3U0csEigAuVp0kmrrOrf9xFEQXOS
ROEBA9j/0oqpBKllRuZw1lPtpQsQY1JpuvmtWvSaf9pYxyvTRylGBfuGv8J3zv//7irJDb+B7FAf
z2FTnsJAsyvzczneqXQWjL1gS9Z0r9WWm6FlElB9ZKyjFdi5caqNXxnI1axKjrc/aRkM47t5KfLq
B5NJZmw5x+NQeVpRhtPZ91Seh+1Qw7uWNPfhyEV829R6OTGFkXnwXN7L56mFrJCSTel0jmdVmJDo
e+/lSra7beVK0MFVhDui2R6kL6/wxRx3Wib4YSWdY79r9kkSNneFqOZ2Yar9sR8F+WWkfAutoO8f
/FIxdnqvGjv42cyd1k0dys2e8RhbeXbwg7R8avJEOhpibzhB1aJiE0it8mJBBbcRcb7pll5eJ2Qq
cC0amVBg4st24a5IUD43I+U8+umOlIG6D5D//au2tl4cNMOuRiey0TqhszfcQdGTfZ3mc1fZxVY2
78qemHuIKTYhBgNN/fz/73bp1Oair0uZcm4IRbPiMxJIlbUF91hHVW90wzMkkIUCTHFpBDqqLqij
VDlX8ScoWg7RWO+THgmYYCtOmQ/wcmLpiub9NeNLQEZdWgoVyK4bPVfOyTddOBn78jhGx6w6kP4R
7qfc6U+aZKdbxH5XdjspO+gEgTqCNlgSCEV9yHKGk3auNP1+LEfV0bTY2t/e7FdWCo816/XMqAZ0
eS+Hpsh9qA5xZZ4bqat2Rtwk9lhVj1MTbinyXbWEs6CuBN8BMd+lJVXuEnnwZfMcaUK404yw2amt
mu6snJ7224O6MnM0l4kggKFGoXNk4fZFpW7SIDLMs1CqaEaTfUJfZ9jSMrg6oNnrwTIE4mhpxRBq
pSkGwTyntVLddcRrIf62jb40kBC/3B7RyhYR4symTJmYFz+Z+MvJMwS/SIowsc61LOYvsefnykGQ
zYFDTR/OlqDhqv953nQg/kFRzF0goBkuzYV0upiFYQhExYltQXBted8NpUeM69i3qa3E03ksD2rb
0fBU2n7lHfmnfScgd+NvoC1Xa8mn/A9n57UjNxJs2y8iQG9eybLtJLa65V4IjQy99/z6s9j3njNd
LKIIDSBgBAygqExmRobZsfcsYfpGJwEKcvEtJeRZw7pLfHfMGX6e6upPPPlbhK5vmcbFDafxIHIN
mPoCygXB9+WCjabNU4aBAncMv3Anz5r6QfiKXmpWQ5ySTAdFPWvxSxE8Zf7oyNWjL4v3g+5UprUR
qF05NX4IoGM2nmgY3OPiQ4tSWtcRbs1t1OgUhAn49qopmCczMjsOlY2LsmKN4gt/SD7oRy7nHQRP
EhImbCO37CabIw6cqduJaGQm+9vnd9UQRM9Efrhi0DGX+4v3KuK28iLXNIX7aepPVjr9E5mxY/hb
47ZXkDwOLxjxGYyjQARCdnVpS0sT1WQyLXLDKPg4FN/S6Sh2n9rk2A3/aAQnom5HEpTngLonCiXg
1KgL2xWKiNFvXUg+3l75FbPh28+BKJgiHpVWgpfLn5OlrTTWYhe7IwHHMayjTLEtqy/sog/uLESI
n4cBhT3ZolQZSTkDe1ocnPtO6+/ZysDxtXpzevDqQcMBSyAl55memShtdjfv3mcmhRAEG9TY9frk
BUmbD7HZ7kexs+WXvFIcJT9m9BKJWDpTDGCInOxkKzS/zoZmMhqKIiKNBvp9S9VUqFSToIER3831
e9Kmpyh2y/gYqOfcONcyx1Cg0S/GG0nYtSOlPjxXRRjqA6z41qx7t3LoP3yTTD52idnscOY3Lf60
wRYwZMVpzSKb1NaBTfE8LCLILvDFSgOk5YaSOThlJpLqdKaw2zhaszNYeC3EsfGMNBRmQfaFsygi
Q/U0s09cT05RuDtUGjXboDln2lERMsgbRifpGDPPB1tqwl1l3nfJL3BeuwpEjCo8pl68cc+vmp2c
dupbvPJQE/A3dbFyPdAKzWuA3yVB8snyzHOXVz+1/qBl1s+y6JzR82xhROX7N2I1TTwebm/J2sYT
EM6sf3MfcjmDIgh9pnd5kLrZAAJRGsbxoPmwsN22suLNGOqe8TEoelC4WlzpKFKzXkqb1E27xFHK
8DxOL1MafRLS/7QeAAdMfgK9o1p0eVE7GlZdoOpsZ5Yj8XZu/GHjEK1dCOpezKjTQWEti7AslKZe
kcMwdSswy07d6z+9oYWkUci2pnfWbjzoM6Zd2DxegmUEGCcgQtqyyNzxKMJ+0OuHeDwNuuuFz638
URhfSvHvbzscPCAXWB4AkSVNnqGYU5oCzHXjTtYQWukE2xKUsyi/3j4QV1VEbjlycTzZkCdL8vJA
FFbuj7kaZa6qvDRnSKFFiljWa9M+RNVzJZcby1q59xfmFuGZV0XGlIxZ5opazkj8qHS7tmh+h+OA
eGhnVXeK6W+pdq+ceWySeFP3Rwdqqdqtd7XkSRM2I+n31CYHTS0cbXLDvwZh4kFg9la5VwQLEN8v
nZrnpYKa1Jnrh04TWQcJRd1XBk8yMleRdPL2l3vjqF/4UMzxB75tGt7mosPgZWYEyXaau1Ey+Q9K
qIZ7r4m7j3KdDTtxMutj74vDrvFpHVWFrB7KSpYdQ9DhR/bj4aBSMHVyDZGHSlDqA4T7CtOpquUM
UaGfy2EQZ27bYCf3umZHQZTfi2ktnSyvh0LIR6Ug05v2UOGvDqE1jPuiGONzFRXRQ12Gmt2BW35N
pMlwPDYFAFyPE/eD7DlGp/pYpWjsdS0dJqFsdr4gB3eUU4s7mZLqh3qqoJE22vZ4e8tmF77cMYVO
6yxTT+K9lBKtZF4b/mfujmqaHhVPyg4Cei+OZlDWHNJEOnSVUb1aSbt17q+LxZwN5J2JxOmcz47k
0h0Gk6XUqUoG1DLrrEpOJ8lHczr3oTtox7iKdqU4P3fFoUvb8+1Vr51/higIk7FLt3lhuhDMySyb
KHd702Rw43MXFq4x++SNt2XNlby3s3hAZa2Vc5QFc9crD0r8mn0QVcE2vK/mzIvZ/dNsUWPOv3v5
Nd/bW5z/htFTH8RF7lbhd7N77qEqte7ihGoXp+f2Fq48NRRRQNDNZLb8bX6838VeOaKhQEiszC3l
UD13Zki130RFrE+a37ctrW4i9G5Ua+CLvNLM8Lo0T7KURandQz5ojkl3VI8CaJJ+Ulr9AlSo3qq+
vTHxLjeSEjCzF8R8cIEuPpxgdQSenYCDDHZSgdx4YJvVj1B96eXW1pJo76cnU4sPZu7kXrDrCbgj
WzuRldqxcOe3DlG2HO4a62EUkzu9Q6FCA1Ngvvz91lCvIPrnU8zNp8uPYLSTGXpanLtZYzrFpB/q
It5NFP0Fsz8UXrkXy+AzUzAbx3rtmDGRAmkcgRPVusUxM8tUCpSoyF0TcHbdpU6Q/Qmtn3ryElnP
t1e45p/emVrGgG2RZ1Ul49G1SqnwzzArSUn/aOpA7JRJrvZMjyNSl6R/y1I6v1zvDS+e5YFmQybU
OY5xyD5NemuP0kNRFrsh/JrEv24vcu2EMwVtztwkEvPDi/2Mlayd9K7K3cAL7aL8kDOQGX8QzWgv
W+FTnzyK1V+Xl1keqri0smdoKbI3lyeHdEcu9DYu3Ekyakh/ylOmpaktKaXqJMiG3ludhuJrPAnH
YJiGUxME+aG0MngAlAnKNT38NfVWu6tLtTmZUpecMq/oTjLvrCcF6e72Bq35a8hDqN/TneaxWkbO
luhRH+Op8AarYwYnTc9mwlignwu+PQTVFrR0LfPh2s9VflhBKaosLtaUJGjdemnhKmZ9kPpPcfot
0c6eB5fEBxr+bf6jM/1dYQJp3ygOvk1uLF0PWhWIVQBLRm5tkY+0RWaNnPPCbaZi78X35PefGsVy
1NDcl3L7qY1/wfigD3dD9VwmrW19nJL7UUscUkqi4v4+EI9CjNZDf9clCXyYd35kp8IWbcP6Fs3l
VuroFNOX87yBOtSWJQ78zs7vjkE1kKomTBQgETA5USUndwHe2h7koTw1mjY+ydGYHkOltXY0TuSN
6eLVaMLg9jDqMFdXl/ADtS2lNhaKwlULf19Kpxrxdf+cGXeZ4EzPijGiNvIU/7x9Lq+7S1wjNEVE
mV4NA/lLB0xdZ2wmMytcMZQOYIBzhqz9X0lQ2Kav/a6KIXXKwfweZ4c4Q/PX9B/7vnf6YuLNEr76
MPCopX8qhD+1EtvmJvnBmmNheJPuNDmaBLz88pYXkOfr4tAWbl/034mvLEeoGbdWzbQ5ywWj/Eps
AqTpBHUvtHl9uL07b6/k8ijzJajdw/EyM4Bemm/MNhPMrCwgoZtghyuHlEpZZPrtN4so/aEvdW8G
3k8owXC6T11XwotjdUp9bqJILuzR8It7Ua39L0XW0hDlQHUPg6wW/dw9gUU0VeJvG7959utXv3nG
y+JtQJYv5471SPTLQhU5R/J4l2sIsJeeHWUEa72/Tz8p+n3gOVOlOvChbDyrq2eYJxVBdtiO8c+L
d6CJh9iILLlw9fSP4T0G5kyv/JwU36bKdOjA7i3dlsz6ydqKG6+DOU7vTFA6Uy7MmpOXH6pM6jIz
Uo5xCKAKLgcj+JVuAqG3jCxeVHNILKqh+FTZ9afc7l5q79HvTburil0UndLkVflmaA8xZUKgMLu8
IAfaePbmV+3y45JrAFSgww+EHu++WKdWemoz9oU7qMlBSbuXTtxiZ1kpjJBXQN1LRQllCi7dpQ0Y
RcVuqNLSlcbAiYHOJwjfgkY/h+lD4MOxZIxOKX7OvY21rW0vpZ8ZnQb+kuHtS7tprpgoVmalW2sW
AXLQeo6gKSVTX/4mDnM+D8t91Hij8B7k9WhZXNqqBqGFPLAq3Qx9obBRHwsUCw1GcgUf714WpyIS
7mUPYj8r+7hxQee3/so2jp7nmcSDUtCl7dKbxnJg7MO1wOExuMoraYiBDqgpsi1moYZyzHe1DoVh
VNfJPhvCyjHHvj7ndQVvI/py9u1fdB2i8sHnaIoaOO36ZR7r4Ry0sRdLV8nkT8DunvUuY/+Nn7k2
okCcnYxhy1HM33K5B3PZBqMwHHKmL/dAkztGofu8dLs62hsBzMl6cR57l1qpXI7IY/o21XYnhusw
G1Gp8aaNNa8dNoZD5lrcPI2iLn6A0oIEp8XAYdNbwqJEt4NE56FF/2NrrdexH1PK70zNP+Vdohk1
aT7FEmzbXT59H4aIl/WP3yd//EK6m4zKqZT+IdQtR1RHe4jT+7pTHT8weO7F46idhmILUrK2droB
iGgSrotXtFhtXFplbCSly2S+LSYiip0wI2QbO7y2bNjy5hIdsCdi3stlx2oCrzIJvat73bEuZLsW
rd+FWpyYyd3fPsBrLotCDNiY+YOq6pJsRy1FJRxaq3JNT9iXYuGInekmTWUPKSWYqRNe8lyAQrOM
H/XgcNv4iksG1Dpr0wKBInZbPD2UlnMDYq4KEM1Lrv8cjY0HfWUfSeQZ0UBJmFGxpbsoZDEbxKmt
XCYXBZkG+PQoJ4/+Fr5j5VCA1AGn81YQoWl5+bmqelTaqZ0qNwH/Lib7EVZV1Apu79WqEUIpaqr0
+YBeXBqpRSNMCvB27qRWThnADk8jtN+aJlndsX+tLOvfYtg1utqyY1HaHYxEcETlTyn/MIP/8mXe
2VnGA74YlkmPnak5mx7kGn5lW9GxiLec1UrXFr9Me1SGuRmHuSxyClkb9VEuc74T+sQQHCgdldYU
oVlgD7YFESTkgNmRyCp47TrzePurre/nv9YXRyMJs7gvERNyYYB3FKWyQfwR6zPWCs/lbVNzgLh4
F2aWfUa+mSGY4R6XByQb1NDL66TmgOjiQSmF5CjIHaSfNOaTXirgz5LFWZcwfdQB0exvW187ngp8
GfTqeZPQTLi0DsYkl3Ig++5YPYOEPyRdZE9jvmFlJfGcp5CAkbwR+oOMvzQjSFndynpRu2UoMR1U
dodckQ/IKtxrcnuwfOGhSE/QWJwtvd1Fk3LQNOF0e6UrEJP5N9CVfKOHp9Nw+RtkA8oRyaxqF3rS
b4X5qIG6RUpzP1qJjZ5NS8pdZAKqDbItG3Vml1L5IEzKKaj8Q6e9SMFWOj4bvPryBO/EfZC5XPFP
+TnSvXD21K4gTMcRoXhzfFKqH6b/LIlM2298g9Uv/c7aHKO9e5PNIJKFBAiPKzQFg0VtbI+6m8r5
1nleuzpzSvK/q1qGGYkoRMSatdt4tpq9WOZkN/LXbNNDXBc0+Zw0MalnK5DeLePZTizUoGVo0CU4
h2pf3vvBGeIOu5bU/ahtbN76ov41tjg7YZprqeZjDPV3y/rmm6+03hSKb7fP6JovmDtuTJYDnUPd
+vIbDWXOoziMjVsS/4vZz0772oF36oejGL/I/n2cf71t8PpiznCrOW+2yPeRIlo85aHSTbLmCzlR
aemEfbartdIuQSyDTLXEU/wQteVRi0NbAy7wt2N8ECHOXfV5TAYIjLwcrjNH3w/jnFJHYr0SsERV
Y9ed/Ld7CsQdylrmUwiX4AlbfDq/GTVx0nXy5PZ5OPvnVj8Y3lES7pWkQ0V4Ay13dcsW1uYv/O6W
JbHQxqOoFYCNXMlrnV4N7VLewlde4wNnM0TYM9iYr2ctDoqRWV7kWWbhokI/zwnopZMY5d3gi4JN
jqF+7JUI9DGJ1Ck1s/woC7KwN5NWOVRjc89DVtpUFvpdMLcMbx+pq3s5/zQgMXNWC6hoWRgfkwhh
jgjZ2Dokmymyg4I3SzS7r8VHxd8wdl1+ubS2DHzaUvOrtsZaUjBZBVeoGjUOuhVOnJuPYt7ZFaWg
Jgps7m5pSKfba70KhBfWF59BaPopaSajcDXBg+tLnzwnNIqtjuR8Qi/eCayADqGyjWPQ4BG5PFMm
0YHZeazRTI9TcYq0UycwEHROaWwYG7dl1RaFtJkQUYJaZ/FKiFOk50EkUM4yRgTESmfwHs3uoRbF
U5lHLyB+t5Km1U/IfD9SEDoRAjWty+UpxRi11hCXrsZAOCOUv4zqU9lL+yJGSWlXGdK+Hvtm7mHs
GcN2b3/B6zxq3lwEB3hFIBKkt3xpPRthbkkrPmGgwm6e/wESvcvV5iXQcneIhMfOQCm495/1aYst
7epNebM8DwwwfEd9axF6TXmeSlrsl25TiscGehbhR1VbR2iGzrfXuOaTQApIaG0ggAKD3uUSo6CC
V6Mi8RcTtAj90lScwKzo/dKd2biP1xeC2wxWHv6imbZ8Wbzu2rFTzVwq3WRKJmcwSp0oo9nSSVs5
MpTL3oifyKto+ixuhJAkOu+RUbrBS91Gdj6Ydp8cYZ4dA8XRvcNQHsz0KRE+397IN5a1y5uIXQ4K
aH3eFKYCLndyaNCvleqQtKCSadAHRJDaQIATioVwhFZApvumR8y3xv2uZ1CeoTJ0CyyTqWqxS15B
C0KE5VfFs6IGw77KxJcJNs7TiNSV04t9ekiF8lB6IlGMKj7nqh88xqOhQOeR9HASqN0hrEzJFgyh
2vhwV5EHFBuM9swNO+L0q4b9NJWdqSQBKb1S7aMq2INNP+Qwr36kHtWiSmfLbbe/vZ1rh4XWoKXD
LEdHahmQa2CeYzMtyL8nC6SryEBsM4nlRpfpjfJ8+dGgkwW6T+eb4H/hX4SsyiG3yCtX1u79IPky
jLUDOHPmzKXMcGyKaKcLFpQ6/U5Ek873p6dgYk4HeQcz/KnoKV+R6ZLcKagLxsmHomcYln5dUX69
vR/XDkEBicuEFVTURLXLtyxW0oIOZlq5afxpGu79V4+BF2lj3vP6ecYIbzt1bjQ1rngn6JsOk2VS
u5G9j2UzPURh57SBekdtcmcFG8O9154HYwxMAEhlOh5G78v7knkWs/9xRSHHEB05Lk9i5BGkbBFP
r5qh/8IE4Fy9X5bRg4arI9di5TZQXeym3Ayp2CviifHeLY7J1e0jWZslCqD3XyaylQJZyKBKlVvL
d6ElQs1yQsDcTvwvfrOxeWtXkt4Ag+vMT1KyXzi5MCxLP4KRxW1D4Vc6EzwHdoCIfEUHW6KmKhZf
xHILW7ZqlDYBMwkAKZnEuPxi+ZT7IJ4pfBjt0fPg8OtCG4Kf3FGIN1LjGLe/bh/6tQ3lSfr/BoFw
Xhr0er0p0klgQwVP+KRZ5Y9AanZFVaa2kfYZc9aKudGOWDUJpzXlCNwBodWlycoo/SyaCwFlfFb3
CQ6ukYBJH/10c45n/qeWvgcmNmgmYUCYD8ylKcjQJZo8pPjj8D0kOHUi9SDH+k7SzoGpHUrx2aq2
SO3X3CrYItIqYka4yxfLMwO5UaS8rF26uzT1m530t+xydM6Zz5wHe+eSJn3Xy1Wh35lnqjTUxEzP
UfZ9qE8JyGEr2DNxuA/8zFGDrerFdVyKSahY3saJeYLnb/ourzKFOFLHSqnd0NfujK9R3h6l5wTK
R6gBPpOLbDyHW+bm///OXO0nreF5au2K9Wh7MKx3JeQXcfajUh4l+b4gQb59DVYN0pOibwKE+QqZ
kfi5IbSFVFPO16aDb8Ym4YUZH5HTTU9WPzT7vKGh4CE2s+Fm1pwnocxcAaApRdZ2uVSzUiLInnR2
tm7nyCmoD74Rpbvcb5Ld7UWuncx5JGEeBKcHtkwuuqAcxsoLGzcZ83Lf9HJmGz5O9LaVtWf0vZX5
V7z7doo0SbFoRY2rJ54dRtpeDZ59/1WF3+Y/GOLNmTEkMPMt2xR602lW47WNW4mlIwvBTuleQ+lL
Y20ZWtk3VNGseZwCpCjglcsVhYVVxY0RdGizR9NejNvsyfD8+G+b0YxqzUM5GtpTM0xw4au6xOsD
v4OuGZf7CqbBnQIEnbTgeHvXVs4b1Z55RARKBOY2FxlmmmRWpRRG43ZhZtOPtNk1Rdqi9ljx8YDz
mENDrITDsByw6kTVG60wbd1ARxZTaLPIKfr6Tweo6pAyovNQ9Hq94TRWV0ZFhmCGugeMWpefKY5S
WSqFAJvhP03wQUmfhHAjA1k52yRYNMVg2mK+3FyYgM2vHkyANW4t0vxIek3eCQWosRZFnl0N9GXj
iK+cPIXuOHkjXTJY/xZnAjiENcqB1rpZbZWHsdEneCtgprt9JNY+FncIRkh4lGj4LY6E5k2Gp8d9
S4ED2hWvesgnzVGepbI4mEn2fNvYWvLICAUu7Q0FxizF5Weqi04M/FDrXQtN2qegSbWdJVSyy6yS
dhJIvJygtCBLKwX5kIihfNfJeneoYrhRbv+StWUDZGf+jzhkZuO4/CGlGtF/NKLelRo9O6oCgNVK
GnZ6k73Ievxh5HhvnNCVci+QIcpIDEIycQHP4KVJqy7q2lKFztWnkLcTJNyuksLwYBVxQ3+ryJ/a
JhN3xBbCE+9NcZ/6Frm1CKRaNIQtgc6VYPPi1yyeHoGqxND1eucOjVjsFAS7951uCQ50HtluiJXw
ri0Uplzaur2TOn8LkrHy5gLHIJgAZTlzoC3MW2UT5mma9m7GQ2tU5nejfmxS3ZmaP1M5nQJP3FI+
XV3wO4sLR86YkoVuIxaTAImK7lv5GnvVaZ4zgGrJeBiDL7dP2Iq7oGLIbCLlJbp7ywc3BwqceXo+
uBMMh5nbW4PtjRQptjRCVzyfSrGHoT9GWq8nUhSj0zRoqwc3gjG2LaGciKe7TPp6ezUrVmjfoSIN
dJUi0zLNMwEsVYncjy4iKg9I2A47X032QlNvcTKseD1eW3ThwIQxLreszIl940/w9Uxu1OnCHTTc
9a4s5HIj8Lq2Mje3UcHFAyj8d3EXS70fS/j3OlcIcwBnla1u4XCuNwwLNMnI5cCMk9pf3vYy8AXf
9zhu9VjurRI8tGFEDsJ3W25lTtIu05zZEDEQrWRiu6Vya0xY2klD07vi+CgowUOZQ5U1Rc9zB0m2
i+lbFvz2+p8IMW+8T2srnBH4OuVN9lJbXCjF7wKJebDBrcYSPcaG6bvcacw/tw/eypcCi0vpHWoA
2CaXag91J6A+iRCmK/ofiiKy2+mf2wauPRFfCeg4/zrk8mQAlx9K6rqo0jNfdCsj7/dFJKpk+/rw
EcTSLktnvSC0M/ZDr6Ubj+GaYZP6G4kVSCLehEvDRq1JSTyFImhfE3qagz6gHyI4g+iEHf3oZIsp
dOV70fPjSzHIRU1u2RwKTS/u1S6Y3HJobbE/6XFnD+Px9m7OF2dxGhkAoLrFHZ7nMxYXK6aYwnVN
JzcfT2n9T6CoCAB/mMvCWr5h6trBMhlPYk81Dc2zK/a6sciGXrGqCbC2eRiS7nnq9V2Pvo4hTOfb
q1o5hCraURRK2UCYOxfRApXLygzFTnS7NLEcoxWDXVWVxcZVXvlA9GCY74PagHx7SUfjGQkk79Yg
un7aO1niTn7pGFvELfNxXnwgwLbQI3Lm4aFZqiHGYSU0nqCIbpnuxwk1a8TY/QQ1zKOiQHmXentZ
/HF791Y+FFgv2HbhpYFoY0kzCL7Vi2NNEN120BBSqFPIF6N+smO9PDexJW58rJUjSKMOSh/oaWBv
X05ae1KpqqVeSm76VGmZUxrGwZPuTeAlQ7Y1or5mCxYJWcMFksYvgRB5K1tF7emSS804DIddPYRO
GAcfCvm+/3R7F6+pPZhUZ0oX6mQVoVl6V5f+QhmlNqqSWnYLQT16w2Mg+FA+VbYOq1kh/jPWNoy/
MBtIBzXLH5PO24tBtp/64twG0lPhdwfRs77c/lErPuz9b1ryn7UaA2f5UMhuXIT7KdwN3kHQ7xr1
mJqvrdpsXJCVhuFc+aLwBYqUr7ucaxoCc6J1F4uuoJ8SP7U95SWskh10PEb6FAuvNPKYbjrcXuPK
5ed5QA5kFju7lnYM80rtGyOT3CYdA7s3uoExM0/Z8GYrJ+nCynyJ3lVOjFTtjKmOJHdeV64xvCE1
UORPji+PthJtQCXWrM1akTgCkhKGci6tpVSjgrjsJLdGTxjecdl7ZJRuaHZpvXFCVi7/nPLMGsoU
mLVlZUPW4kL0fFVyw8rYa1EXw64cdVDSgijMkq2i78p5pKoh421Q4FV47C7XVWp91mujJ7lWX+88
3X9i0DzSXqTuuySgTtO7t4/GSk5HaMf4AsxU9O2oD13a6ysjTrKEzrhMravsXqb8j5I1TiaNZ03b
D7lwMD2YPeMHK7YeOm/YODTXrHf4t7lPgYbSHMwun4zIaBLd9EvuX/prjPwvI2xfUL2fhUa/KwzF
HoGexJVyJHI6RJL4ox5Gx9e7c5m7MFy9hofgoXhmSvP2tlyPec0/S8Pfc2/mGHjhqtoEMYvSIK/P
m2qnJNhUP1amK/WHxPwWRcE+oNhKSyX+3Vo2Et5dBWo2ee2g/6zF37DRPkSMs3jW1g9bcyD8MDCX
wMksmEUW3yvJoLsHJsR+kVeMaFFE/riLwsI2jHbvt6Y9qjATJOOx3lRpWXEjBqEKJdhZ1h0yr8uj
IpV9ojZmL7tti2ZcJ3QlQGFhS7Fk7boxZAKbCSwF8xzZpZW+16QMUIzsquXnoY92Wj1RZVAOXrZF
87PiQuZ/H5wuiKNrX1xHoRKgsi272aTs4tTfgWiAo8K3Q1gjCnN/+0itWyNKNmVCZvLQy3Wl/qAw
qM+HSyPTOJRaaO19puEOAxx09kA14Y/QB9nfRxIIsMFAQxvpDQh9aTTU9TgwjFGmMf9Zy4wdaNV9
Kzz2TXvUs62CzAqujNeFbJHwec53ljP0ahW0DaKvsisJ0z5HAKqF/ED3lf0kjjuGjx1PL056+OSH
P6wiumv7X4V06hVm58d+4wKvnSJqFkzzkhoz57bY7UHvpXKSJ9k1x7NVf+m7l8j4NG5Rda9aUakm
GECeeHEWXkLqRssYGhhFxSj5KHXDo1Kl+VEzm388S98CPFxDkPFJ87QGXFG0DK7GUEY9SvMYj+Wm
NUXp6mjFB1DAB62O7wax/uSHz1n3s7D2TavakyXu5aTZJanB342dUW7xIa+snRuqztmESNa+FOOZ
sn7IoixR3Tw9WkMPu0Vqa8MLBCy37801lh8s0HtDi032PU3JkiHGkHov9GAp/Hg3tqihWsODksWf
RvMZLoBKOmcy0htT8jmthQ0dmZW8hilNAg3eZbKbZeIZGd1UAF5T3Snz/H3Y5N3JiyrRyVXQ3beX
u+Jk35tawjhQ4gzFMhpUN83FB2FIXmLov26bWPty86gAmC5AgeSdC6cA23CRhqrqilmjPdcy3de0
z4XzgMzpQd0u0K/Z4xNS5CErZGZuYS9DHUbruT1uN2b7Smt2uvFaaOrObzZ6UGt7997Q/EPeRaBS
K8YR/oC9K2FVyEK7N93bW7d2ELjq4OHwcADH51/wzoLZVkk3yLXm0qcp0e80gMpuQGzWrjm1+X9t
LLYLQYvCENNKw8CwHwsnqM+WEN9LXn0YxXMhg1Cdiicr2bXDR0vr7trqQ9G+9uKhYgbh9nLXvtz7
n7LYUHFmsE3BGPBCJvtcrp15U0P4662tV391Y3mkCOShogbRdbmxo1aP5IxsbJJAYpOhsPUqRxsl
07VYlxozUR1N5Hk8fWHE0suSWWNDc720SRI7lmrizEKj6mhU3S73FP9BlrrnTk2NBIRzeFY8xhDy
1igeTDXYgpavbi4PM9N+UGuCML9cMmxI3lhCoeXmsmob070XfEy8yPlvW/vOzqJKF7YAtcTO0twq
Luw0+q7CwtUJG4HG2tWjq/h/i1lcjLz1Mz+oMMJCavVnb24Bfdd2i51CXwpyUCYXF6+AZ4EaEa1K
dwPrZyVNAP6+TUpLtvfnr488vYE3twhTGiXVy6/iQczShWqGnQCalBrJhD0qT9U+j8PykTGbrXWt
FUXmKiPtFSbWwGotPo9R1E0ViaHu9uI3uYbB33gy+vuszp6SwHd02A/jUf8Y6sdIt1PNOJnNuXtV
Y4g/9tkWq+fKJiOd9/8eWzT2lqW1Vs2nKINfyPXIetL8Wai8nVE9WeMW8n7luFwYWpz9tmrNAswC
x0X3bZqJ8Lf+/ZPNQaHYMc/mEwkuCp4xPWlx8ubvKA92EVGOrl3Ne759WFa8FoeEHJF6DhCYZecC
ssrG9IpWh77hSE/YDoNnaGQ3nPBKy1mj40xcLdJD0K+4y7qiCbSR7N0tk2h86DXvVYDEZteVIIuM
JBOhM7YCqFBVrThLnWke4ymG9xUAUHz4+/VSBgEbgfOcQX6Xl0MBKTnmXWK4kvVqaAhn6ofyv3Rl
AHcw1gNnw8zKsXz/wn7oS6MxKCKfITFR5Huv3sDwrZ3z9yaW62j9IpZyTFgKNaNA+tEWX9sExL60
AR/eMjQnhe/ihUAKBkYASsNVqm9xYO6m7tVv3a7d6jlu2Vm+bIKni2bbYqc+T732KfXHpyIMf3fi
Roi1duLf79zCDWuZmXSVlxuceAb0BrsOTBj7//yHY/bvCVjGwGHfJ56UF4YbifQ1EarqwrvU2902
Mm/JZRuBah7dRkJ6mhIc58tPY7SNpyejRaENfbM9Hkl29HhU9lU+WU4Ilj0I/eAUmM1Whe96C+cZ
f1CQsL4QjC4rXpPSJC3qEoqLup4TRB8MmpwIF/796hjIgxmTsBvKtoX7U6JBMTy1Ulyz/2EAxuqp
rYcPsXdu+n2Xb4HmrmsbJD+8XUwgQ9dPZHW5l2JdlZ0hD4pLN5ARsijcy21S79XQ2BUQYU9Nt1H9
vT7vGMTf8mfODpeagdYwVDRgJMXth33UuhUw+yy5860tRc3rd2q2Q3uEFjjVqCUfsuJDrpjT6XIr
0DYOKaBpK760BZteX82/VhaXqgh7DSC9rMDm0dlafZwL54MPj8y44Y7Wjh59TbrQkFdR1lw8u0md
llEEMZCrCqKT5q0d5prt6RtW1pfzr5VFROMPZamlDcuhHXTo46dKQWhAquxS3wjot5azOORCQM6e
MzTucvrsNnsOys+m8f32RVo7AfpMOE7yz4u3jAencQq1RuEiIQ2t3kdp2H2YmTo2+kJrzohMnAFz
0mRChMWHya22T+SpUd3W+mT6HzRmD58t6EwKufvkC0pph/IwbITsa5cWJrM598AXiUucilIWbdSh
KuDCt7g3q98QT00p9KHduEPQ8nB7G9fOxHtjCw9hekOdRIXAmZAfi/CbWpwDlMu1jQOxtiS4+ucM
EqIcqnKXfkjommZCbk515T76rA37yUI97UHSg1NDG+H2itZsvRXgEZRhNmj5yZSkDFt8kMoUWdh9
1/PU9pVfadPto2Jj71aOIEcPnABxpghZ/HwN3gURsuqPqjlEuut7U3XuE2RDoiSu/n49s5djYATU
Eq5ucWsrRsOq1o8Ju7IWkFenuZ1UObkOAaTgRf9oof/19gauHAmAzxC0zN1gqv2Lj6VNaqyDejXc
gtsHU0uqOUap3Se02h1tFE//wRogtjd6V+p4iwPYxD3UnjXWxkaDPqnz6VTuEDEYWud/OLuy3bhx
KPtFArQvr1LtdmyXEjvpvAjOJlKk9oWSvn4OPZjpKpZQQhqN7g6Qh1ukyMu7nHvOaM7+DxeQiDV9
DrkCJcSQVJIQUgJhEi6a4tf7nlqTPeOV0moML1vRnIdaccwK/6lMsucmXevzLvhDE14EEF+MaIGn
UVljDRH2IG8d65wYYuOW7zkZo3lcAyovfrcLK8p3K6xurusSfsOcD9ZghEWfYmp8APHHyjuythxl
+zJ9ZE6GCZyzYc/9LjfKd1dwNLqSek2ZbCEJB7YDnwpUAvDxhq7unCVI2WepDVrdcW/PZ22iL3U6
PBSolfDuKbAicyrDmhWHxh/AvflsQaoxjaBVNec8curaWkn65Npujg7GVTDRJ9lP1bHDwswbPakS
C9jLT12Q/Jm4GdEn4u7n5Fy1qHczkf6HGwJ4gGwWgdAF/GbXbgb0EZgtyiuU4Cwz9PRiN7DP+fSb
gMzk/lVc+K4o4IB0SjJootgi/d2FP4P+q6d3Gko5k/bka2d0DAZ3JftfOKNXJuRPuDCRzVOVtVaH
7H+e6d4v3CMKf8MmyUAlAG9TrqxowUNL5KrE6oBgHK/4tbl0EOBH8RO8OyVNHwKU10OrSNZ4cJb2
zTRQtvdA9wJ/otwHH5ovtBuYc067DNF8hqYz6CFWOfUXHja0OhBVS/SBVJi5XkzrIoifhgI1bnub
YX6eF+Dz0Eo08171sdnfPwsL51zC9jEODVgQmlrKzuUAynKbo8KcBMMeQ0ORGDZd86OYXltOdjo0
1tnbf7D4QQEvZSxAKni9vCoQ6WCXsDil5qtFCDv1ufXaNp0XYToCbxCn5DhMmoZRUHDI3je+dC7B
WoL6PjYY+jKK8RrBS6JrHe4YBF9z8/vYk5AnbcSC831Dix8RMz9Q3EJahqns61W6GPpy7RmVPK3j
207/3VnvXhN3vdgJsbKhC5AEF/cYlXscGSAzXeWydb6XcYOh1OYP0y4T9WvqtpBS+10WeYTaVdRq
475Nkxf021fu3dJ2opOONi90yDFSqwwr9sBPpmUwg4nILSCWDS1HUySR0wXPvkH/3N/RWw1WKC5d
GlO+XQdNSczbg/bIBc8lhQaKq+vb3OHVozcYwU8D4M0Dtaj7ErDhNORz9Ulre/Z9gq7ajhj+3IcJ
Qtc0apm5BmJb3Ae0Yk30hwEpVc90RoQhRp9Di6Uuf07ddzPtwRSQf8+T1W6sXKXyMKFmASQUqJch
pqiOrWVJXf+vZy0nCBvMG83YJIV36DpwQRohKeoQtMK/uzHfmcb7/S+w5P/g/XSg3V0A+FU5mM6f
2wmYG+/sl08pAQ24efov6Z4FQiFA9NCqRAlcCQS4wztUVFHfSvKHEmDEfm0ue/G2wOtgQg6iQEAO
yG958TRNRpH74wDdHF1L98AaH3kAzRJfixjI3+s0akb9SBsRZWC7vL9/S6cEs1+IuUGNhk+nOHYU
1ZBhyttSJlvMW2yM1gs7+wRqhhUvJ522ekYuDH1swcUSAz5obABj29klYEkYIsN51AxUTjQw4UEz
ObBWqkFLBwN4CAC1QAMuoaXXW9pbzeQbVeCeq8oJ9aDEBGwSsuY/FO5AGfb/ZtTJb6ObLZHNMEMa
z3/OW0McRjH+BFPRyqO4FE6AOxszgAjngX1QPI0GxpgaVULv3HlpmHdZJBq++/uzgJlTYM+RKoPB
xrzesmm2MEw7p7hLGrCToo0AlclN8FYU2t/7aBw3dC8wooaPowLWpmokGsI99+zpbwKB0dw8JEY4
F2tSQAsv3pUd5RAk3Tj3eYYV8ebo+bEP1qbeyzeeeZ68fqVcs3Dg/rWFcSLl3QlED/0feeD0zgrN
8aD5UAS3D3/9icDkIXFpSOgwYaEsaJ7IEIDx4sNRgFXIKsCkTuYmMhoApRvTW2M1Xjh1gDIZOG7o
f2L+QQnFgs7wE99Ehlx3P0vDBQT08/0FLe7ahQFlQVk6z3qC3jpk9f5h/Km1CB6p430bCz4Oi0B/
H3UFMMyqVX0G7uu2mgrv7HRHw/lTzY/QVWhZsOLh5E9VPNyVGcWJ24NlaE2PpXCXJlunKdk+yFG8
LUqDRm07vfdl7xxrtww+E16tuLuFhiBgNJg9RMEQq7xRoreCniRzMfpnJ2sjc5gOxRDa8ytSg9C3
mgMhn838vXcAZFjTAFqAUFybVlyTWWv1TD2YtmDTsLpT08x7g7ANRsPEz8LmUZqM29SyD0UAmZ6E
r1T4ltcOuS90BsFBAyqVa8clWKab9cB8YNnLXT+mp4mTE7LVbYfWqJ08mC55yOSYVeaXccm+3T9e
S3cEjwxiH9RM5VTztfWa2wyKiJN/NgfIBXNusojq+lqQtfB+omcTSHkY0H0Dc3ttBRMCvMxrwI0l
B8HY/JOVfCdAlpGB54nuRP/n/qKWIltUgEGmiNgKMwJqxudkLtPGRAe8GRjY8TPzN2UJCcEDcO8H
sKtuOrfZzP4XbRhfqzpsIIc2BGsV8CX3DVwHoD9IygI85ddrZg7kYNMJRU5NuFsRDIcU0XWfbivX
PaZrs9NLXgJYSiRgsIhGs+KJvL52WSvQUedjJXZ+gY4Oby3nmJuVuzP9fO1tWvJ8yPcA8UAVUM5U
Xi9umrRUg/wv8pQAWAfdqawQVVEIz2XmSrticWVQh0U2JFEPjvIy+QOHHuyAlU1Dd+haD1hwURph
nT4S6q48UAsgeRzPC2PKXXQ6AJtahJrn0aBOFoqJu4fKKX0WAjhSbmZ9HkB9YrcbK6Xl1hjzrWNm
ZWh10KlNSj0sZsBXhQWKBZF4xovfVvV25LV1QphfHLQpy6Do165EwUtXWG4NekM62MNUkjmClpfe
5C7QFOX0qlvmEbu14qCXTSDiCcDrIedurj83I3UxoVvqnil3f1dG/X3SpzVWj6X7IvvIgFlLqkx1
kMhMWTt2nYO9d0SEdvke7f+H0U+i1Gj2nUlW+v5L5wpVQZk9oAUBqePrJYEKK6clSGDOcy6MT47F
0e6YArG3TTL94OM4nO/7pEV7oHeTUtB44wLFHQT91LpDgKiRWG7oTPOOtmXYlp/aoNjdt7T0sXBf
MNWHhSHWUg5xroHqCehXxKeDR3fA2QyR69ZrjOSL60G0bUmwOEbDFQ9Qtc5UupWMfQqxZ2Z57AYz
miukRzxYCYEWF3RhSonjfIdSY3TRyAHB6LChYMwJ/dxdo0hZcmmIEpEQOUDLOWqOZ8qGdUooIDQJ
mIU0F3IgxJuHnR8ka7nKminlCwENMqAvJaPt0t2L3PXDnkJOho/zSoC6lJtjbh/DkOgCgCpAZVNP
qm5krp0hKypesuGP5gGrzPd83FGPhRBr3Qb0JV0DoiweDVRA0bFE3AotaOVqGUGdBRmMOlV5yns5
Z1S+2MR+cNw2/g9nHc+85NeVcjjK0SB1IqaBA46k2/zJImiq6OXKo7C0GqStiEqBVcOwp/K0djx1
myAfvfNQd0cRNLssSd8qoj9Ck+7H/dUsucALU66ycVz4rJ59mGJ2e3Lc39T6avb1LsDgSZav2Fpa
Fpi1QDeNxA/zq/LvL0oaGNY1KiOHlzD7/JHSk5liNG2sIw2IkPurWrCEUrgcKUH4h/hPsZRCqBSE
94iwq2ouImQQ3wxMpvod6ML9oF7LZBf2EFEXKlEoSeGrqaUTwGqtyWpIcB5bui/mAK82OGCjSSuj
kfW/cyvhKwdkwT1B0VmSUVmoItrqw1UAQ1T3YxmcHZf/rmlOo3zUguj+Ji64DIw04m1EGwvv40fE
e/G5cgOPo0/74GwAKx/qmZmGrUu/VLazv29oaf9QqAH/C7DP4DxUzmASkHomVhNIXeW2OAWNtnNh
jJcQGba+3re1uKgARWhJ8o7/KicDkWU1Bc0UnNM+BtqlMD6xfiVyWTp8yAP+34Rc7sW+sYxQjPYP
2LfAjlD+3UGrGGQSxYaKNc66pZ1DTC/DcNTtEClemzJHmteixmoG78eQWafyteFNOFfviHX+w5VC
wxqNJpDUo/ipfCQBdW+QsOrB2aOPTftg1o/jV1f/df/rLJQEwH0Gpnj4AuAo1IoaBja11scQw1mI
7y19M+zXPNiIFmoj6bNpMzASrXyrxQ28MKiESIMjHD815wD4Ceh2unyrG9/Y/IKxoaFuVy7t0tED
ZRgCQADubsmmykE3JidxgrNrn1vxZShfRL02G7909hCGyZOtA4KuStnPLqh1c/DInQdTROAbckoo
i9p/TPP9/odaWgtGqyXkM0AKqJK7FZS3ndEawTkhHdsAelWBRlPPPxVmsb9vaXFFGFFHWAmCFsxF
Xh/xtEMNerYTnDvrTbeNsKRxHiCiXTkICzPUQIWjI4Kal4nm8423yztI5Op6Ao5iJ9th6e3RN7o2
amwQ13U1KR4Nnn0FoV6zRbVhjoQntFNResW+zw3tOZuMYWPPZN7nxNK31sAAM7BAxmNC4zPsHMPd
3t8XGWYo1bOP7idGMzEN66jIn9r2prHDVMUZgymfkiZ9KbTHIvnMh2HvoHg/Bf/ct7cU110aVEke
dA0LMZwkORPH/BUkhhdKjsoGuSUatSFlBoK7BLweLGzstcxp6bgB5CD7Eigc3Rw3f+ZsYpYfnKl4
B6NTqHU//GotG1w6aeAqlGBmhJHoAl6fNE9w36JdlpzzyeOS4J/tDWb900GrN0TtvVpxqAuuByyj
krkS7MJg7pI/5+KZMAToIzqCq+o4sUn/1D10UGnsEvANZStnZcGtIl6VTU2cE7A+Kr47qGYgzyqu
nTH0vrHLbE/yKTKGx2nA0EgW2QzanOXag7HwzRC6Yolo0mHQXXURdaOBvH+ytXMmzP0AcHFSmLuA
rSzt1oqEiqDkhRfpQ4TzehdTo3bGscJHM4MW+jN2aAVDaNorFaHbeOvaipI9VXZiBGhLJ2e3EFFi
lxuyNph8e/ikBXSTwMSOkpoasSa6hKWIIoGAHKa5v4EIdKN1n/Lh5f4tXt6uf83IQ3lx6Hqh54lF
S5zxQmseaGDPJyMpDmWB8eb7lm6PN0rL6LsgDwT3OE74taWctnjsBjOQ4Pk88SNd33lo3GdtFjJr
5WVdKGh7oK2ELYzUYBBBZe9qrLHLjarC9+l2ef+sT0Pk2I+TyCON71z2ws0vqdB2PChXCmELz4a0
LJksP6guVLggQsmqrRx8t7L9YWSvjRUW3hxW+a5y96YVz2TX1gByUP85eSmana5tNQ9D1886Yd/s
xP/S5GtzBLeXHb8Im6GDyhjbr47XkmRwLIraIeD234thDKkbDeUJLnt8NXsSpSvfeeFqoIvzIawH
JC/u4PV3RtGi6RDNJeeUw5U0A0h4wdqxpp26cG5lSAgeEYy0gMRb/v3FuRWans5CtNhmKCInbIvw
A8LIb/eP7MLOASAMj4w4wgFCQi71wkjpUSY0DW5yrsdd0EZ8eCPAT+G9qabNNP3MvV/3DS68qRBd
Qt3MQysKLFVqrcSwhN0VXaOdvbIdm22tGVINFiBmyFrP3fgD8vaZGQKJm3/RUPDuoxrAKkg0tV3w
951LeYDB1yZL+lA1UhbvtEMN1WlHOxu5g25cXb+P0FNfSSkXeAhgRbpq5CpolNxkEdMwBlNpYcE+
D00zP9pescHAamhNfhR0O15s2+6Tb7FngEl3vQYkvdje3/SlowRWSWBegcAHY6Ky0KqZmJMEnnbW
qm+t/2JNBegR/zpoRXqJCREXpVBosKh52Sx6Q8xGnsZZCv5wd8OqT8GcRT1bCcqW1nJpR3GyHnRk
287laUwyQEOm+lTLMYRqxb0uuPKr1SiPBp3rNnVchtVkM6qUJ8nc4LhhATm+YW3nFk+IJ1mw4cZR
XlPHQesRIxVQ607jufyHW1tubzLDP0Cl78Wxj6Tim6x5cXgdjmeQLhz7sV5DqCy8xA6YRxFsouYB
fQ7FoQnNMctkttNYpu+aBWY168njZL86ebPkbiDPBRwW0NIyhLl2N0Fe+B6hDYm7l4meWvp7bB66
Chpw6TvoCBKdrrV9ZZh3nTKAYfdfg2oYWMxOYzd6R+LCdSG/+7vWsm0hF5hArlZ/LA3IL9G44lm7
Eure5iowjOIOZG2Q+SK+vl6pLNx7/QzDrKl2zHfwHn4V6ENMNorCn3zoB92/4kuf8NKekjOWXQ4H
6bUkDnojbKfzzJIQsrLTKmpz6Wbg7UNqCveNPygLqx3TGttCkNhkB2f6WrUPxP0p/DJsvEeACRDz
lOkns5VzVcb8fSw+txqIuYY9rVcczpIjuPwhyoo9SnSgVU0SN8MDT7+35hsZV47PsgkoZkmJLs80
5d9fvI48yMaZmBaJK5yTLjEjnZVhN6yVbpfOCgrEoLBAnoJJE2UlY29aWeCCh6cjG6P8Plb1m5Ef
srjzunfmf/n7g3JpTLnrUIVqmOh8gjjNRzxhPzDjBVPgZrvGurp0Ii8NKY9OnRtoXbceiSllm2r6
bYDzzm4N5JVrTO7q/gEEjndH4i6RDwf4XNefyetwm60ElOZ1sQ0yfdcam6reAZCyIfM2SFaehpvI
WzWnvA29YWdAujNxtuGpUfQ2i41Bfszez9SNTdfY+NOvie4cutJKVS8ems4YoEc8+DEuANXe61Wa
lUMdJ7H089zUO67ZWWj7Im5GLY/Klh07qv+5f1KWDCKsRgotWxeAal8bzI2mGVyWG8BEBWFdgHhS
f/M6FiYOjQaarjiwJWuIqlGDkCSweOGvrZmi9EBMUBnnkdEiclrvR1Lou6Txv/XDBAEWey36U98i
D9dazpKAQBzJOmAs1wahAVa2FcCt51lnEbjEHwtrftO18oRx3QhSLC9WnWy7ek0HSH6myxdJMat2
nybqpe7EYBbVzD8BYVGgt2/3P9yaCcVFZxg7RT5BkrNg5inn3Q6thu19E6pnlP0zQAxRGMQ1wjie
8rWaKiVV79E0DtJ8N3sBOHSNA22+3rdy+4murcgzc+F/QS9Ph4QjptRHsLtDN7Cwgig3PnPOjgTJ
Zxd8Qgvg832ja0uT3ubCKKd5Yg4djFo9xkpSQIlK0JgbK7dZbtD1McDSJFsncETARnhKfWpi9lyN
DqzYRRtaDfiOWxGJ/sSztb7+4nrAXg8+P5T4AN29Xo9win5sqyKNHdAVFgGGnuvN6kt5k9bhQKCK
Ixu3uFAoWSpWaq3SfXu00liMHqCMqRa2HiZz+Eu7Kxj5GAhihss3GKg83/9et6cdlnG8EFCiIAH+
q+v1gUrVbos+wE4SM0fYAdWIMbO93X0rC7uIRBHxHKIAjGaqpT23sFPQHSeIr8ziiAHDsDPSI3NX
SLwWTsWVFeVapRoxGUFzMDZ8H0K6r5V7Il210+qVObeblEN+LlRGkXIg+0fmL5d7cchHq8osO0fI
YSXvrM93PkhGnOJcjX/q5ilvv/e6EU7OUYyAwg77Nv/bqeEP+yj/AaSDTcVowbV9ABiBcUoLivfL
2BCHborxdfoMVORaXLz03STqUuIhQfigUnCbae63AUGMnyXzvhi8T/qgHTz75f7pWPpumMzwUflF
ixoVqOvljICF+JyMNDYcirFnD7TCz60OaFu1UnxbNOTrSCswaocJJsU5QbKl8Xp/orHj71vuHkd9
S/Qq8sZkpWyxdKsgcopCJrhAJGmPsqK0Tlkx6DROLPI9SXMWGjoIFO9v200oJWnYnY/uBnYPp1B5
qTDBV2hFUbE471/z6QzGtM1sdEdu73xW7vwmjWYQUCK5WANif5Q8rv2vhNjhH6jwftzo6/WZ/aT7
qWVlsRRyd8AcN/t73cX42fOozYfao3uvinr6YHvtTu/qTcO/NZm9tv7bzwmgvsy70YD7ODnXv6Kw
RaVlXsrjNAeS9BiUR5bEY98/0oEdQMXJgOSgTx6r9j7ZB8X4HJBDCY5bOIWV7317T6Q0D0gWoaWB
U6xysDY2xXD4MOXxxH9a1a9g2NZixemoER4+NsbLJWAEGB8IOyk+hxDulGZT5nHiOKFWP1ShAZk7
51OGauP9c7W0GHBfoWsPmXn0UJUcZ8qSLu9FnceiH48iObglWNHsNe66hY8nV4JQFY1aIL+Uh6eZ
uwZkyUYeE0hI2yjSmvyHntQv+fTr/nIWHleQ/2LDZNaNBFEtJni00tMpMfMYLPgRhdJN/60rMMfL
TmXfRsaURa6NAClZw1rccErKT3ZpWMlM59T1Jy2DYbeKiajDoXyl9qka7T3Pq4gN2qbC/1gErmUL
rruf/iAsc9t9F8T3t0BN8T5+CIrFknsJ2A9L+aLgPADCbXbzuB76MM3SMBVfSnF0cXltD/x6+coJ
WrT3EdsC4AnslrJwj3DfQ8KP62BMr3bV2U3Iq6KJ8np0j8IyMkwtFnyXlfZwuL/SpVuChCuQFBd4
pFWsHS8HbcSgNlhp7P7kckS53sbXN9S3v47auGJsyQ2CaiLAUyLLOSAzuHZANXeauoHuEG5Kjuce
HednO6vopq+STaaJKso72u2c3IZkV0C0fel7/DGpRXM0ypwc0m5iG38s+Ao0YWn70WGShMV4VKHy
c/2zBMY1iqmuirgJikc7cV5zlx8tnhynKnmqi+cm09a6qotn3cNkCKarkdqgrXZt0zFaMvbULWLP
eBq/EbEfLHjfsd6je1Wn+6EmYTm8uN7JNNpQ9sfZGz9Va4Q38l1V3iX0IoDMlioewDkoB70EWbqf
JkUZNynQ/rNV+1tjyKb/4O2hHONKwSlIL36M61yEf5YDKfFZhxWCJ5aav6CNY698wo+jo6wEJQsp
nSrxekBqXe9nKzpToLBQxLMehKhn29o3SKyIn/benyDwUG3s5GASPYTcbuOeOH8HQYZ4SMBtlv+Z
ym/FE0Y+53Erur1ARuGYu14P/7ZhD7eCDYCwCEB4mAqylWveaX1WjAYmftxs2k9d+6uyQThFmrUK
383804ehD/I2/Al0IcqBnnOnNwp7KJBU2tAYrvwNzfQIKMBt75z0HxV9q9CAq5yIJRtttT+68FKh
3YYJHRCDSOvy7y8+N/SwZ1EQVGR1kBX4T7N40owTo+/3PdfCqwv0M6L5ANU4KYR0bYW6AZsACcKl
TTQE8izsarbJyFpE/1HOUw4WiqQyycQQKoadlKBRL4JE0wguajof2oqEWvo8oOrcBmAsZ1uRfWqq
fTYLZGhlFPhxQXdt+g4ODGiB5yH1T9krpc/puOvGyKj6kAfjvvAfoQB50sRKuL5wmxH5oy6J0XOE
VyqxFO2Ex+B0i5iXIDRwfIxz9BUbV8LIpc8LIAhG66Gmi1kL+SsuPm8VjPM4uHYR1+I9hbg8BV1f
OYPI88/9D3xbjgGkRXI8AaANxhd1hl+HapfPOl7Gtfc5AESMtn8grRVNQKEEPwQ/i8RdeYYXHsMr
i4pPzsaOZwRF99gHmUhdbOqs2FTsj1nnm0Fbk3VbvKQgKABYEThCIJSUA2wQK7dmW5TxNEVZKfCp
3krvJWhbaF51UUrdN9Yfm8FGTm6fa7qS+y8lQ3jvJUEBvD+woKqP4IDboMyASKusQtDkhzolnxJ/
2NWe9iKq6XtRQuWoH77kYxsmczuvPApLhxW3CvVXdAARgCgOm0w0GcjEq7jQE23XdnXxdWo1fSVV
XrAi6chAfYtkA0+dcnsDl/CM16yKx7r1tsKfx2OeNcZKYLNwVJH1I7RB5uojhFP2stXcOvAGu4p7
+xtPn2ih7RPdOBjUgOqoF3kCvePhLxFT8K1A4gDSBLwwnjxXuYZNXbpNb5R1nLPOBwNzaUXDYK9x
Ti1cCRjA6cD0PYpRH2IaF5edz6RINa2tYwxdf9H5lqbDwUtFRN3feb3ivhY8+pUt5d2o7MyvS2S/
sTOh8TXbD6SdTk4gVk7+7cfCoddREgL0HggeFTflQGyQtnXRxLq96/vROthmbe+aMTtlWfVk0uZ7
1+nmzvPJ2tTJbZwJy2A8k4EQkLAqaIHjIkyQbmjiKT+VGRKY4AmVDi1jGyuI9WRtDPp2P6U59L7l
rBCqvuoJGUyAWzy3iXN30w4PWvkEmMGKy1zYTPxi4GOQzaOPok6MNbBtBLzoYkPUD8DYPPvtd0Yf
aIZ6iut/L+nWWg1vbu908CFyhbAZ+SKGM64fINEIs/barMOWVc5uEpkUvwYG7P7zs7B7GCCU6j6Y
7ZOFhGsrg9sU3OBuHzfeTw3aAk4JWvpv920s7R6Q5KD6l+R7eLOvbQSC1dSrnD7OLGOjU6iFoHp9
GloenSBi9odVUJ6z2/19owvVWDBXQyoMQF+k9/j32mopCrdlrOtiJ7eeyy4AIMo6BkMaou1QE+dx
pjRkLPvWM7JxE7oZsqeMtyuOeaHKIH+FVCWWTUbkHte/Ip85zZK+7GLQ4m7ccYuHMuz5tp3+sa0n
Q9PDshyiGmDdldUvfNcru/KbXHg0CDHWQkDJKO7/CH/j2yHT4gpEAPPGeSJv3nYi2xF9ESsMishb
S1MWXt2rVavc9Xk6O3h0YV2n+nsz/BJin6Z2OBrtFl58ag8g6MBc/cbGo3t/4beeXPZJoDEEBCzS
TZV9aQQWx8uGBpaLX45zNMWRVeil9eHcttv7pj7Kd9cx87Ut83qPQWvFGDIAnDDJ87CvkufOfisE
JjDBgAxawKnWwurHP5Z4LtoU9YbHPPiJ9lcjtuPKMVtbtZLg2hM6ym06dLFJhiP0wKDRs+fOe276
j5NNV4wt5Apy3Sj1wi1hP9UkFAy8HoiT8i6uXG7+8i2hn1DNCaZwLvXmTz/3oonolHTzlmEutQ/9
JNONI2uaotzZg+i3c5Ll1UvdoQWT5o79oy2yiod05N7nMi/MCjOlTDjb2TXp2c4as92An5Rpe0Pn
Vb4npdPrx7F1M+vB1wryTC1RrNGFLroPFEpQqQONNkomitOiwAJD73Pu4u4b1O7sMD2b25w9jOPP
WT9kdR96x6beMGMlXrxNO7C3sCZha2jZqzK+fiUy1pMJ95b2PKrcJAl7s8gPo5cMX708SeOVQ6zj
kN4c4guD6tFhRdkEICiIs7EOc1ofTAAwPPPIvHLToSSXj2+5PUfa2tjCwvOG8jxgxfgvyo8q7QOu
Cfcrw+ximptWxFImQmeY1xScltwgMLHwv+DRRHqlPAKa0zWd7vE+rvOHjv6TmL/Nv9YIAsoQVYB/
bSgu3ktST0/BIx+7zjd9iGt+Gpqt2Jb1o8DgZvsABET76ob9g9l+aur3lPL9yjeUZ1H9hpe/QHH2
hSnmtBesR5B8Imn/qWmhodf8JgwTdtvuwbe6h0b0Xzq2NrG69BFRAMFxlWOKYFi49oAVac1Aa+o+
1mZf/1xmiB6A/U1e769v0QoyepSppWByoCwP0+0pVKCbPnacUj9ys6mPDubSVnBppjzp6i5iaBSD
32DygTizshhiDV1fUbOPBcXQlkNHBma2sf9uC5ds5irrH6tGm58x8+JFxDKKB8tNUBcxfGjmUQ+C
tXPabZDj60+YzsvQscz9Ix8LCOWSWexaDZNctpnUbzUL+FOpz/1BpHQNtX8bcAAqLBGvqHWjE3xD
TDohFbBb6g9xrlXkl1VzEhWiMV5KkRqPcwvxZNBXcUx3grgWs/TV3J0MMLb9vP/Jbu4dfgXSDpQp
QRAI5j4lyektb2injIvYZtaRYly6Iemx69aID25OhjSDc4GalQXRJrXVqZEJkBmzF7h6Dv+W+p07
RlUpgJa+v5wbr/xhB+VWcBHKYo3iJC2tYKmYGhHXYNHdcCv/Uwxg3bH5BMp+Wm7uW1vcPPDT/J81
ueqL2M3MfKdIEUDEblAkUeBybTtz8Hc2KBzs/ospNEXkOBxK1sorV7C6GZO6FTEK5GFtJieeDxuP
zitdyuXv9K8ZJVKqAfLILFBgxMR3vmA4MjmZQ0BWMt7FbcN8J8j6TOmTFTdB9V5UlAzYtqzZF8a4
devmJHxje3/LFs/Cv2ZUUE4f2MwfMGMVd+bvbjiJYIqG7HNtjit2VpZjKZ/GY3PlaA4+jY+ROg/V
/Qzzy263pnwmvdqV10NdBXcI5TmgOTDvo7yQVcBMypJRxHpWk39KLwFrGGmSIRQ6VDNtoHU3CTWn
DXQW1rLqhRWC+QK9KEwaA66iOlxegZ/Wy/kY91ob+RyJkdtsoay8khIsrRAkZfAUuhw7V1FGxKDY
NaMcUdzZVnZstlNI+WhEDcHSeh+A3fxvsf8A4kMKG34CkEC0etUOoFm1oAMy5xEQBCsP66YvQ0/P
flNSAiU/dtPhr4/klTnl5fIbyxoyV4yxEGIXeHMbdhh0DaskHzdO4q88lAuXGZwlODCoFmBM7gYu
05lNYRF9jAueH2x92KPZ87dAPrl/FyaUq2z3pgD1iznGLv9qt2LTap+Y/Z4ka1zhiyfwXzsfj+mF
py2aHvhY0xpjxr+CC3prMCi8BdPfOyb4V0QWEKcA0EBlJA/6zPfazsMBBKe21f0y2tdkXonjl1Zy
aUPZsaonoyhKbYzHdopIzaK+QaU0ebt/0KQzUJ0FOCk/YDUoqqvOotAqgGwbMsVI7vTPpAMxN0Ky
7FBXRr7VGmo+uckkVkrAS/cXg78oy6IFBsSZXPrFR6qDru8xCTair2q7YoNGVY47S+pp2s3Ubn46
HrW/luVY7QTRkvZ4f8lLARWwCgCHAaKsIwCV78GleW2etVzDzgrUTf35oFmPDkfdZjgOwxwKM4t7
5xCI6L7ZpZ1GuwTF/I9au1o3ch2wFWQim2K7j20NQtGY4+2/C/ckyJf7lhbeM4xJoIQq+WBdjLJd
r48ydE1IQMbYCxAr+kmzS0rmhl6Z65GV2Gvd4aWv6clxqABhqizMXZvzcjaJQrOmeEqtNg5aMdLQ
yRp32AVkmiEv1vjWGE7pBPbqxC3TtYbM0sbixQEnCOD3+KrKs2rzmRnFYM7xXDWPoqYbPw8OGPv9
zbXxH/jRNRdzYw+JvO2AOdgGBALNcGV7B93GoA4ANjGB9uEEXUIwaEXN8EMjP4vi/S8/pbSFUiN0
D9DJQFB8vbeGNQPLpPnIRKnYFYBRkBGiI0N6NM2V43l7K2AKjRnIH0D+E6ASZVklE4PXWs0Qu26/
dcUnHNe9nYy7PvnFvSpMexRxCP3Su2sUxnINVy7IRhle1gyAY0E9+Qa2leO1YwJDGrxKo5H+8MkJ
Q0sRxxv+z5A4+/6v4z3MmuGJwLwbwB3g11Bifw5CsLksqB43xmMFAu2EVGdzzHYlXxuqv7mJH5ZA
eQ4qTEhcqUvzMcTXsDLTQePwFTxu9bTPUjOsVgOihS0ETy1Q6yYydjRHlSuQGnQcoXirY4zOe6rM
buvmGQpxYe01YQeex2rMfvwPaV/aIzUPdPuLImVfvmbpbTZmMgMMXyJgILFjJ86+/Pp7gu576Xbn
7ejhCgkhIXXFW7lcdeqckm9EDWuDOzcqPQG0FIBkNGSqL2kDKHt2VNMPnP/J+PGfjwB6LlFgW7gw
8IyXQiFatFkHIiP1JftQ1c7X6Wdbr4LJ2LgVrrwYHBhAPlAIg9goAmjpUhBgNh60vNFeRJa965Pp
t2XITe3RzPr7XA+6bIum5TqlDoAAuoYgsoe3KOIIaWBpr6WqMZrmC07jbm6nwCitvcu8oNCZTxUd
fJNjoHYirlRkKcnP29N6DeQCZfiiNYlZXWgg5ccVdCaV0rJn96Vtun2bPRZgWS5qoEN4VKqxR36L
8Z3Oz8W+Mg6U5JFtf1M+uf9VdQXXBeqKLvwbOn7wLdJZ9KYCUi7MTl6YUoOw2i6UuwF5CMyFtpXW
u/bbS+s15hvN14h4/iTBz6594k5LXUzPYq6CDOTeU55Qe5tSEST528bcLl996dIwq9hJ2LC4gK8e
4QM6FLgzdSQ2Gmad0rT6OgxEe8wnEJ1YhcK/eEzXwkk1WNAwdT5Wmv3UQEPrlBctklDKFm/t4rsv
vgegWGQDgNfAmxBwScm3W8JAuU7D9/TuU9O/DsUQ5Y6x2xj1VeJ5gd4CjwlgIIA84Pi4vKyEriWI
vHsSj+Co7eZXh8cQcgdTXJTrv0tRR7re+9AAvW326vGyWIUC2J+uE9xe0g5S9dQpdYax5VUaWZMZ
tFYR/v+ZkHyDaSl5qXQtiUFc4yfGB8m2VIiv9uYf1DIueUSIqEfLglQEarl2rsMChede8FZh5oAE
tmrdFwggfON6upG/uXLekkFpRzCWAZ6WYtagLO5zLz1R/Udtf7VFv2FobevhXgcEDXk2XO/S8jSk
ZrlujSQmaAgNeztRfIYIIxhc9T/DNf+M6a+pZaecHXCgkXWFlzA1sXhSXGhVJD6i043kw7XfXswg
1ETaenFZ8qVu8zQfZz3BYVJ/paW2t7P2ueHGA0H5lYmj8X0A/QDIQh5zZ6sWel3DkmxLdy5LjFoH
txeJTSeYWUDcUOy0LqiTH5XyUEFYLD+mvT9aPsLg22dgZcOAww8NVQtOCOUzaR3T2iK21uNwqw7a
L6rpxTNHz2eF9owGwC3w4sqmATADsFg4ESADZWOAASr5QLCStcHSAK+LF8Vixb53jY1RrZw7JNcX
JANSmUury+WWKQaX4UOwltqT1cWVGUFEidQRnzfsrA4IgAF0QaBuhfm7tMMsJzMKopAYEdxB8d4g
0EBdbSMrcRUFIpgFdT9iMqBmgNKR9n+XdnXW1YzG0K+f6T2ByryivVANcPTcH0UbGlu9HesWF2YY
PE3wSpE2RUOtCqSGnMZ9d/K+CPYMoDLaks0q0q298nF7B24Zk4ZX1JPSUnTkxTTzIpEgjk7dwBlD
R4m5hx48F0FaGty2uXbYMad/Ryj5yd6qaccoRpgmQDqar5Xqj+jTN8AKboxRnvxKh12NV6+11QZ0
DbP8s5p/LUuXDrOZoY4TVlP7CfHEYw9suPJWpVNM2/t+TOFKncDts8Cjj13Tb0TDy1xKAcPFsJdz
c+ZKTdZXKq8x16BpKyIm+jkiJXgDNmZ3JWJA6Au3goZAFJXkiKHmAoL3tKAxOBRN29edPSuPRIfu
eVRD6Xq+Gzac9+oeOjMoLafIWovnCgzWycMCOrTiAaG+hkc1qDrKV0rJ7vYQ19wmcGbAYIPPFW1J
kkFF60uQEGD/DOJxHHZa8Zt9q8sNI8uPXK3WmRFpq1RGSqe0bGicVDrfdbP9I9NrDYgNAABuD2ft
AsKKLfJTSBcsUPnLjVGg46SpcCjiFgVRzTlNu+Ro3HfNm2WfUvqzqg/Ta51DH2RUN47in8rV9Sj/
mpZG6TS6VRiipbE7PiXsV2PfGW3QVGg2Sv1JvWv0sK5+2q/dd9oFZvM5NTM/+cnE5DfVs+V9Md0d
FVtim+vL+/ebpHPCOYhaIToB90CVJLSqHKTfqMqFimfGyrxFULU5BdI1ghwNdAKcEi6wyXa1OcDP
sx7Q/B+p1X9qWwJ3iGaoQIjT+Duj2nFwD6O2o/kBCq+iBLR/hnt+Noxjx7Lw9s5Y9Rh/N4bcX24h
G27Z5fJpVo2m6KkmYWOixHnbyjVCa/GKYF9a8kULj/xywM8ck5J1Spu2KM/ZPFK9x2Ri+7J/LY3a
n/Rd5b2xI63fILh1Jz7c5m7qQAFyBJuK9n77O9ZX4u93yJ4LTRxjp5o4ciD8KOfA2nUFlG0fmD3h
VDxx+9GmYSsaX7dCCEn4YwkNsD6NTOc+b56V5NAp39GNZ75sfNZVFuNyeuR4hvazMJiN6en77B3K
iEVzmLIDq54QJDasfDa7KphtcarFIfd+6vQdqkpEe0FiajJA+dSZfpYcxLQrqpBZBMiMh5SDtLx2
7ozBZ+4UcbKV/lt1XmczKcUQzJiA4nZ1FFyTdN5NjTv6ZpXUQesMW/JVV5yMKDUsTmspT8J9QWLo
cvcwXqNu6MCFFEbq05IHhKdHIHwMLxTqoc1m5FtejXlnt8Hs9n7CX6d0ab81edAgsnFan6cbO+k6
7yp9k+RCgE+xFNFWiNpcZd/M7yaYagglYanMO6P9mTPXF/03pL52t/fKqis/nwzJmQyGPptViy2c
pXdlERsl9Q3y5FQQjnkqyQ5J7eQ0iFA492SrbX4t7D43LZ1iMVSGQ2eYFqryBUuh0PSeCwhcfnX1
re75Ncd0ZkuuCNqi9miLP3ENpR5TJf64tYPXLoFzC9IjwjQpmiI7rCDXpwOb9CMHQ/gMjnrVyTZa
DdZ3C3g8QO28NCbKLYnz7LR11Q80bkAlzUCFEvaOuBNRotd+3h2U+etkbwlmXbe/Llv0zKh0RBUb
ZYgGBelY77k/CUjAHmo9qF8hBDudypT4eGMAM1WVz47yueEbG3XNQZxbXxb4zOUXY8McvRmX6MYt
9ylea6E3mvDs0Dbaul6W97McY5zbksKbDM3LRZkt93l5Z88BVx80FZ2OHFR0vjLe9wMJ0voJPQLq
RmC17PhbhiXPpI3OOOcTDGfOYTR+V3hCecHo522yJ86H83r77K9dE+fDlHxOrnhWLRB5x6R4rKHu
RrshSI1vSS+CLJ0RV4W37a2PDnh5vOXheWVVqH5UdAVN0PC7R6s6AjvXm4EY9rwN3diot7Ikqyce
L22kXtEdjJzT5YYBKrnjdeLSGK3Ynm8MZPZnC0+K22P600J0tWRnZiT/qZMCMByCi4uyp8zwtXnn
VE9dd8Jx8c3RH6xfZrIzlMgu/HLKfAOaFVtC7NdJ/OVknn2D5EhH4bHZoviGAWLJe+NO03wVytCB
aL7UH8YnEdr5I9NeXXFqlAIljS0CgD+ULf/7JICn5nKu06wnCus03F4qkten9K0vfMt969DvzveV
2Jn5oc1f8uHefS6/gKDDU06EgasEZAy9TvfcIX6jfyLV++C+UD7t/7/WCHChy88rWNdViYfP4+qe
0V3fPWbtvmt/zPkOzBC1u5uTZyW/b9X+qCpzSOfed6stBPhqEgG8S+gHxaZciBkuv4LpEM5RU53E
3l1OkbXTp8gkH9y5L9pvtO7QQamFtRtZ/fvt4a9dTAYAWWB7Bigbl8alXdFOGa+KBglRi6Jv+0nl
b+BrDUBqtOG91k7cuSHpKBA2twAXVUhfj4MvyBBY7ufbQ1nzWOcWpI2e9JXltA2GkltQ1AXseR7u
c/Y00B9VsbP6LRjqqjkQaUB+D492dEhezhzXiKlYw0TiVqsCMCyESc583kxh4lg0KMFnEhq03rjo
1pYL/ecq7IJYAViGS6Ma4cVgD0hGUpYEdn8HwfU2fba9Dee/GkOYS3MdYAyQQJY7aFGZMvvJQE7C
zjsVoZ4yhkQn5VtN6nsd1EnPIEKefF5V3r2hsfaTmVv0eHs5l/mT3cb5JyxTcXane41rKLyjNHa0
0KxbP+uOfTH5hXunmP+wN4EwQDXORLoe3OeXpjq1HQu1wsM0dSv3xEVt+XgaKxs33OrD1EFYhoVz
IFQjt9A4TV/iQkAQ6Exxn56G6jM2pTH/rn4VgFSYz1qX++Rjtnb0R6KGg3dIRDQ8uT9uz+vaQTz/
CumYlJMG5GWDwDpNVXtvl9DfLFS2hb9czU0CJ4JSKoANYEOW5nTu7D5pKEIylkWGowRjr0eWgk7N
Twmeb5YbVO4DhHLaj1HdCpT+1KXlrXNuW9o67TwOTu0tGYDxqYBWWNIqp67kRw4We/XUq3Ygcoou
jXdd/CQ9CyZtl0PQQkFe/9g3PyYLfYEHSzs2Jfj/uzBNviuCHnONHkzCg5QrR4o+AdLvb6/M/zJn
iKKBrgEmS54z22ZF3U6IgQYepe2PUn2YZ+uggJgn8efPWX4kPXi1xM75fNvwshbX8wVkp4ku8kV/
+nL/t7PnNSru2rjJzMYXzEOPlZFV+0kx7N1tU6u7bxE8+L+m9EtTNhuQjhpmGo9A+EVg35oPQtM2
3NeyhW+NR3qM9JDRdrxWxWNEaAd0x9RTYKe5n6VJnKTfk8GNnNTdivWWSbpldBn5mb/qgXfXVY7F
c8FnmCZWYIHYwTHwCOlImBqQ/QB6wZ7v0f2o0im8Pa1rK+iaaJlHoIf6nxw9MxvwtmFAPGuOYxfp
pVXslDxTwpzaxT/4ZUQoIBMCkS1uPmmcCvDWpdd6S06Ag8K5O5E+BGNlpPZ2lBbP/zAutP/AMaOj
F+n/y0lFZqmyJ5rlsZFkjY8y6hSQoQGrUjFvPQlWp/DMlOQXzWJCAZHzPK5aZu9zPHKiPE/JTuXu
tHHfrDooFN/+Z1gyda3a5UqiU5vFqqjBU9+6dcv81GucbleTfq4eklkb+HRSLCQNAnUwTOEPZAAV
IpQBrChHKYFEAp2SxsGgSa4d+eyk3V3r6aMe6oTi36lRGFXQDY7Cn520JPVvTc0qJGxsfdxP6FUq
fauo7enOHXQQvqT22FSHWhVNDa4FFQoZ85SVi6wCeGOcjfGv3YQIYhBrA60FfJPcsFvNOcMJbFlc
ux+aXZ9AkR8lJljXxlyNlfJXA/nwTEHSjc333VQ8DCQy89diSCBW/GtU4sT68EjzcXuvrQR0Bl68
aBkAMMW64tMovIG1o0h5bC4s3ujSLtRiZ7Mp8sQOwh++GN5vG1zZcahoIZgDbhPCU7LYSplBv17v
CY9bUOUGmev8ykT23dL41pFdne9zS8uXnPkma0gSiDTC0nQa8kNX7pGqTKY3oyxDqIyXykMRKXhw
WFECXp/PrvrFGg60D6l4uz3i/+VDgD5EswREheWbhruFcASveDzWD6Me5WPA1DHyIKr+pn+tX6oq
Kp4hdkjRlapOPiMvhe5nI0TJXm5/yEpwuRQT/993SNdQ7VQzrZSSx+ho9r0p1Ko7FD7mMUi3iDHW
ygALzGvpzVuUFmV8bstMNBnaLeY++VQfbfdRdMEYqtD16fz6ve4DbfjZfk7HU4H2PCMqu09V72t7
p97N34otmNJaRgJf84fmd5EdlTX+eDH3TK/wNd1pZCKYk/deueMu0riTOLTKHQpBmfVu2k9jBzWk
vvGZQk5WtkFptpZYRqsb+MKBBkfLm1yEaOd8VDSj5zFkGr/PBTpI3dp3+ohZYKIIdWiEaLGpvKP/
YzC2vM9yQUkX9cLPh5sSJHWAFUr5CDXr60KYM4+Fm6MU1dxx0Krd3l5rkRwuYvQB4c4C+ZzME2ax
qYEgkIpFn0+2CEDD2iAzeJ/ZgfW5fvOggeBEtbWRmrx2YMB14GpecCrI/cqZDL2pHGqaUx0zsG0Y
au572Q6Z8w77jBMfBPDRxiiva/MgN0Ka2Vj4UcBUJsWN1mC6HLjPNnbJMUP9owOn8/0wmL4zilDJ
j2iYn6wNBMsSu1+uHmyCWGl5AS9831Js14DMoyrLso1Nat1pFDh0L/uoe2PX6+L37fFdbxSwSIFE
Co9gRKv6H2d25jWTkZvEtUQbp416D25LxB9kI+S/9kOXJqSgw6VDIeypamMHfbmsEch3HqoKHJUa
Kmobh25jODJ9eTHldmcR2Bpb8yVl+c5IthApWyakDaEKm5ZatwwH/GxWavk0/XJ7Ta73OBYfAS56
+vA3GoAvb7KsScqqtxjWREyJr2td2IBwe0Y7rsXKiFbDb0+tN1DsWzalywLlQBPdq7yNeUIDw66O
E/pmC/6pBVC/61EKNA+3B7k2jWgBQnvOIsEGOeDLQVKDOoVZYBqtebKjyaGWX9vq19tG1rbeXyNo
c7o0og34ybTFQbIaM1Lm2PJ6XAcx74NuS4Bt7cyem5IWbcgFirszDpLb/BSglm/Y7k3ZJF5et+Kg
5A8hCpxZyTNoZpU1hMDKPCohF3uiGbvaoD/abouEcsvSsn5njsHzMjqWetvGZeEVfqKnLwTMAKjx
fVaqcqMr8jpIXBp0gQtEDyG0+WTsstW2Y06tqY2nKg2LDJVv7ceMC+T2Zli5sBYzWAbwLSzQCWnL
DYM1C22Gmax+SCGzqOl1pHjFUbjEd7JId9LHLDGCMjW+WmKOxnT8z8EwPmBpRwMeHl2GshYiSTn6
qAq1jVn+XnoYJrtPsy0EyupknhlZTvrZwtkdiOV4pmGUnrLLhuyOKcMnrmyKZS1u+/KSAjMf7n60
imAfIt13aSdJPaVzzAQbhP9K8JYBWDhAKVYFjrqm4LvlPpt/QagF6T8OaFlEex51JVJSJX2y8jLQ
yRRU5FXM2YZn+ePkb32ZNAMofFWkqx34T4ScoVKHyUsNLNTvZI74o3MYNABiQufNebT6nf3hxm7S
+JYZdxu7+tr5YIJQc0BEDLou5LIvJ6hrzcJNxh542twLMv3TqGt3jJ9A/W3Zm3nXxT/LYwbbGWhE
0BaCnLY0ZkVRrKkxRbcAcWbiT/xY599LL7K+pdV3RMQ+UBUK/4WGz41RXvtxlDPR9vhH+hzMPvLt
Lkb0cTlADWfON8u+q/MfG6f2OgCDgaWFxERGF50B0s1Ug8m7ZCbt47YZenDui1zVHvoclZB73rke
2ePf3g9NcTsjNLk7O76dV85BV1CADW9/y/XRQofFwiKLwBOAbJkhQc3nNHeTbIyRp9BIiEYpMCZN
tipCEOlutQRdO2AYg34I+KzRWw2gl7R9FK6lelWMscLY0eRTEwgNPmOk4+SPxVYcuDo0CLWigQS1
F7jJS2vJOJed24gxRlVOPU12Yj+OpmocQV5DP/3DLKJxFEJKQCEh0JVMEVvNwW6MgU3oLgYcnB10
qzTujAQo5tumVucQzU6L4tcSSUtHsHYJiLgTfYxpSRo/1Q9ZLiyg8kYQKU9zdNvYCj5kaf3Fgx+l
sgULKc0hii8DQkMxxeqoeJ+81G6gWG2laD5Gz6c3B6kzifwTko4MtFBpvXN469QnUjnsh+h64H2d
MmEj9HG1/rUdOOOfb3/g9VHF9+E5iHZPsBXi0XY58XXXlXMBrHGcAKhzxx2zWMC/W/pq13OOlplF
xRAvtKVjUQpRnDl1lMpQprgC5vcOjS/TyQYDM0iGG/KqmsOmOs21n4VBG32LKFKideEP/dHZhWdx
anS5YU7AOdyz9o41e+0Ltb+N9X4EttA1X0bwH7S+ehQ0C5CM9Ifxuc4+KnOrN2TlxX/5JdKRnYVt
pWI0gE1PI6O7s7/b4kHH+7j6TneQ4VQLy2d7r3v6fntdVyqZl3albQ4WL2VGAm6KO++rgPpIfmjm
HU92yMl/SX9usXKtLTAQ3AusBAqf4EG63EZGDwF13hRzTHIdVYaSTEAGJU8eqRK/18t648W/AhtA
RIibBSEGdJQh53BpjzQtm3AHzHFn6KFNfuXEr16T4/usHbreDUBq6+5uT+jKQUGJFL22CG3QIelJ
l+nkaQ0xBnVG7Gs3O6pSsZucdgstsPzK5ZWNjtYzK9I8VszLQE/Tz7Fbl0GtJftS7LuH3ABe+871
6MYDb+2UQK0FpKt4bOESk65R1rKCasKbY89N+aOKYNhnrVMdNaUx9o1Zxj2l5fEf5vHMprRyvVYP
AzwRbKo9RTFUjHtele7hX6yg1IAUBtAlVxhkBJTQviRIqutm+8Dc+euAmuyGkbVNv5AceHitIsiR
vdqYQ4GhU5G519sxfUg1Z6cnxgtz3CKcCIR3bw/p+jbG1kArO8ieloq9fJMg4aSUieBqPMOP+4Pb
tT8xzcUj1NmqrVvrOr5abIHFG2lbMDnIxIxpb85mk7hzPIMD7DhCngMViqYMIIE9BUWupp/7Fnlq
ZxAgIK7ZdHIGz94ICVZnFyUJ6EdBIxAR8+URX2CVmjPggT4j03Wiudv6xOgmcP1ZCJ1n9+P29K6e
bxdQnOUqhDVpX865zkE7ifZupx+b3cw11XdroWw4rjUrwN05iyQm3uuG5EUsruiVNWSgD3SG5yLP
KxBGdy//fSTnNqSJq7xOcQjD3s+5ovmkb9Og9zZxDmueChE4SFsMUFMgdLtcHid3CtfgI6z0YB5D
f0Nz57iTd0zGhc9ThSBb7jZeVKcOWiHNGjiadLJ9LUmnqJqHPLKI4u2GZqh9rZrmsFNs8poKkwUZ
g7Dz7RlZOzroLUR2GPh2aJJJdyFKL1XhcV0FziVJQpB9okG1RSNxR1ke/4spUD+jcAvCFZm/B1JH
RdrkngrR4m4KdJb1b2UDRmJrQoHttqnVvQS5GVAtLV23thS6jZZFCGsM7CW1Sx9n6IxHpt6q/7Kb
zqxId0Rbc8Mh8Nix7nbmLutEebRZZ+5vj2V1hRb9cpRGl5yPtGddnY19bqdarHHoqFCQU0Zi1ukj
8i72xhFcKQUBZfLXlrU4v7PYUJiobVLFVWOOZzNy9m5d9PfaOJXDITVmtbvvJ2JMvtLMfQ0W94pP
B4N4KFxpIBtDFYtZHfJAYH6HvILVpH5bW2htKU2qtv6/zIoDChgVtOVgmL/80k4tO6XVEhXw7lyc
tNaxvk7q0DyDY9vbSJIvEywHHqABBWABQTqQYNIRQenfEa2Xa0Bx6G/jbP2oK/0ls+JUAygT0fNS
i2w3Qqq1RUcT83LHeKAwkVWr68ycq7GBzaFeRFisqguEkmU71BO3qHHXIh2Qki0ivTboNOSrekI4
0Gul0OKMFj65a+1wTKK+2dXDRkywdijPDS3/f7a5kiTJQWlZLhu5+MQzErCUb2RXVi5GXE+oZSKp
A1obmWRpMJf35LIr0iY9FW2zp+hy9K2BB075dnsDrsXZIMeAy0QfquFgd1wOZ+rrzBt7DEcF51qg
p31otxkE6Md6fHTNWglaUg73bW2aQWK5DzaUJb9wxRAbs7oC5kZOAOhgxKrYK9BpvfwOwdCMk45U
Q93S9tOSPYwmeq/0z7XLfIA5g+pktmiPTfVwEHjGTvZjw7qoY/0TL8ujUqTjxtFcOS8XHyRdf6Iu
PWXQl/OSQTqP7HRW3iWYhW4a/HyYwGd0b26BnVb21lIDxOjhDvDGklyxOwpTzUgDmykPTfpJBWHq
7fVeH9VfC8blNI94cnnQJEQNus6SHUMNxhvjbiBvdV/jxU4g75rcV94WG/FaluRiZNI2m5G7FKxu
tXgqPuz8i/KYekiTzNMrVc19SYlfthCAJ4FnVBH6QR6hJUK8Dea9lVIAJhc076B7R5jtyWRtxVwg
plbgIwBUMBIwSipDkDsWGIU1YGAKjgxbcqJ2u0u00fYLatwb4xb/1rJtJDd88Q3StnIa3CjehHuw
BsP1d1VR8fIr+r77MvaIlGaQjt0Pea+HMy+aDW+86lbOhi9dwfbgFhpZhu8Adam4PxG9BqbzY2b/
PWO6zDNU2lH0MBC9SNu4TgiIayHYE9vtvWnESrMzpw1mlRV3f2FC2sd9rzM2DRXchf2TJT7oJHT+
PR1c3C/H2ydmfdb+DkbauS0frMG2sXP5HPQzP1gu90u7fIImwW1DKxCiy2mTbmgEgZNIVZzNDlnB
Kj/WfGc3ZmCYv3RUx5RsCDUtUKjxac75bnT3oh+ekM6qzWk39fYXkxu/LKJ+3P6qVYdxtpbL9Jxd
dxoeSxq3MNGu9p6REOotvjmfBvKtUZ4K7cnI4tv21tJaqJchr2eDsAmtAJLBoqOEImmAi7z368RH
u8YkvtsfXPdd3a/FS7OFY1p3C2cWpauHl7M6jcu8N1kSiaryndnbi/yZTOneVL6X+f3Q6XtRqqXf
9J+tdiNHs+r0z8xLHqHj1ZTZSbfAgrx6n7ka9Zu0otHteV09MKhDIrsAmhTctJfr2Crg4FJcbGMT
NJ8TCNM7V48U7Z2LLGznr7eNLT925eTOjElrmHatILOHGRWl+NZ0rAhcqmk+Zyz/l/vszJK0doMz
OcM0wtJstRG3nnM3qo1DY9+Dx1qIOUCuZsPiqj84sygtl8cHTgcHFp2+2LvJYeq/NhzY+X53ew6X
37k1h5K3NmtdY9afBau5n8UD3astdDvM1M9JFWr8PwtPgUofYfr/bBA5oZaMJs1bC+OCem0D6kQz
geC1uhHZbmwMGVfFtZIkE8Eu1AcvAhoj92Y/Ud9uz9zKCqEGa+hLpgdvTTl85oNndAl4DuOyrq17
DwjRl6S01B/ZWNMwHTzrv+exlqI4MM+I1j1DRu6Y1HDbrIK93tlP1t2IVmtFL3aT4hxuD2zNN15Y
ki7WwVPLGgkzDR26EdRuK0/zi+KBhmb13rAngGmQef3vYTByZo4FMt3lBSe30UG/QhtLKKDFopiH
o1oL9gKUYbHz8A6L2k6dX0B3y9AxZZrjIR3NLWrKlR2zSPOgewmUWCAulVyJ0rPWLpEgiRsigGes
I9ZCTnJqo42p3bIjORLuOaUwSthBuTm0svSpq9wwdedTZZxEqwU56CEsbik+WlmexOAd3Tw/qVm+
z/Ek0aatjpmVa/di2JKX4VDkSLPBwrDT+TU1T1o5PxDQeU+acUeYGTSFGil0SwNq9eScTbbkc2hO
UPooYXVg3a61012CfvMcvI1tP21M+MZ8/9nqZ3HFqJTUcwZNQ5Mh8Qdz/uo0j7MJAoaNdV0CQcmN
nk/kn/fvmZ2+pwP0FTAklf/mzte+ZifwtvqzVoLUCWEWUw4Z/CrqFbsS7XdI7AZ2LjYGu7GafyKQ
s4+wmrIvkXLXYoULnwzWyR3rR5Pad1bbgzinO0LBJGqNrTlee9xj8ChNL1K7qJJKh6eivV2h4oBJ
zlwwm+DFQ4DDBhBuhCY7DlUwzxDIs5xgNNSg8bb4n9YScWDMg46huWCfrjDZnpdbbdW7Wlx0A0Qf
6MOA1mfV6B/nxkbKetijHo8HtX3XzPdmk8cTNf2ZHGxl9rstBtTVNTj7lmWjnK1BPWrtqFFsBIPt
BpUGDaivQmeKKKi2wIuR/8ulsKB5UX4DT6L8lFdTpWKNreDBO75XRjDMO830i24jdtQXj3+1vc/M
SKNqNLcpBnCAxgVrgKvnBKq3om4zkH3QXkFzNUS5AjqgDwaNkUnArVH4TSuGyHBLL2zcOT+BXiLZ
g1pojHp9eifOCE1Ir0lOvONmNOtzC2LFcg5JY/aPKUe74O0TuhL+Lum0hf0TlJKaJfmcAYkA2zRT
Pc6T6qmtyzjt3C2SkjVnA0q3BQ+y4Ink5gzi0q53NIpZsqfpQIzUOboNpJ9RDtpCUK7BAZBBBYAX
ZA/IQ8qNXSU41RqNCD12cuMbutTQaLMf9EfdoL7lxTnRQ6Z+zyrkDfMmssYyDQogtm7P6VWwD6JK
ZEGRz8ONuSCJLvc6QOpzQpymeVUt4avoAzVJEibGb2GnYaq/3DZ2Fai6gCwhe412B5QTIXRxaUwh
ymRqSt+89rmIlUp/JmO5S0Xb+QLsvsossO/VQd3ftnrtWxazaFFfuBcXel8pyZ9WyjBzY2xem3na
uW2/F+y+zp9x0JDX37XT15rdC/U1baNe6/dDA+aNvWltkXv8YeO8OID4DGD1AZ5a9IbQoXg5+ryh
2TC5XvM6k7f5CcJ9EABg/d7p/MTyzWjap0rkFPfdbwgzT+KO2DuuRd2zEFFmnSCdog5+dZ9pe3Bv
dvk9JEE0Hnbjncb8Tnlq4i0C15WdgU4dlJIQSyHhKxcceDdXqQcw6iuQbKNdBp3+xYHMmVbCV8Br
bKzR1eW71OMgyAo2EkvDckmTUzXTkADm27zSXhycon4t8ne0+aIHsd23aXpf5ugG0Cx0jw6/W+VX
534ZmBZufMSVi1w+wgRqBZ1oLv5I+5Mmrd4rwm5ec+DAAZM9GhV9Tp+tMqSmHkwtyKYgFuX1UVIN
jg+c4deND1g5IAtyBv04qH6BxF0KLRMCun23IO2rSb8kQ+sP5S8w4R8NXvido/qOeBJ5dhw/N/Vx
EA+CpYc6A7mfEVrpV6LlgdDNjVaT63Qs5gQ1JwPdrni3gDH1ctcisW11FTfaVwP8cLVxD/yOku5H
xEUgeS498LZ1v8m4t+mnSh19l4soN/SNt+Ay79LJMaBnqwLQvpwhWeXbHkA3BKKa7jUtK82n3mT4
6Ngcg43ZX4ZyZQZ9iMbCQGlA7exyqKhvTKqq9d0rGC+bNOB5lLufifHoVCBRek3KUC3DrvvYsHq9
6bw/vPJYdmw9SMZJVj3a5SpFeQ0SKzPfTY/TGJhj71vWHZRFcRf6tj+Oh3kzrr464ItOtou3EojI
ceLk1kuwMLT6SHovzspXV3+oFNDp1+9EPDAk2W8P8moBIZmDBO/S4gl1PjQCXo5x1rLZ6KxKiR09
8yv6g2+JHl+PBYcWPV8gycfKAXZ2acCqUK6o6568Gq3wDavxXbFzPS+Ahwu0dEv9cc0aSrBgTUK/
OTIhUrBsKugOwFsB1lyAsVBwK9/1LyZ4FLd4g1YNLbsRUDrsfNkHM3Pqy6I1yKvuVoviAH8VeGpW
h4psHPOrkBcy3vA4KCQi44enu3TKOzzcLUch9NWJQTvuZyaLyqT1KyVgKK+o/4e0L9txXMeW/SIC
mim9arKddg5yOSuz6kWoUQM1ixq//gbz4vRJS4aF6oMGdgO7CnuZFLm4hlgRijfWG7ft1tIM9HIE
0wPwLx+P9qcg20gBXzakDBbtCcVh6mgYd66OrPly/+itXCpWRoX/AjwQvmN5MlptMoyC8fSiI6Ey
i9huHbS9bSoHwyHbejNvGsNBx0glaJ5NKu76p0WNA8c5T7T00neWnZp73s0ur+U9uK0Em1C+BchY
ZeFYHLr0QJsjXgUd/sKeYjIrJ33NLmVrHAownZfhwSD0RLayh3V+uLAk3u9PK2u6Gu/lCEuAeql+
VPt154f0mNU7zSUIWN6lLXDg1toWVzpurEolRYW1dbOdxi/d+NQno71VU1+3k/Haoxwn4aMhFsZE
xvXKkpwVcslIelGo23THPLtEg4twNFaZrfYJ2KwVe5qPPdkPO/YFJffqT2u59w/peq34DWL2CDcQ
LtkQWcmn3ZXmIdZlkrCLMe0b+hwmx7B+VOSf962srxzcLw4mYE8IRNEzubaSZdEAkYGRXWLih4/a
U8v2Uyhk4f8VPyII/9GfR6QPCneknNd2qqpPGvDvFheCGdzZDNTsUZ+etc6xmlfBCJ5u7N4qZ1vY
W+xeRXo66hrsSeGT0meuWh+TTfku8aOvggO8L4DCAKKCageC1MVVS4xoUmkjxZe2+SnJb9VW9HFj
ERiRhn+CXgLe4iX/Ul9YZQ8wdXzR6e+Rv5Bil4Rbhft1MAeHC+SGCcghkHpo4F9/GQRzBQmrMr3I
0bkcM9tMX+TsUZp2pf7bVPzyokVH7aT/sPrcQc3n/vFb7iAuFwJ85D+YO8eYzooFfx6SFrpm5SUC
yxDTgRnZ4qVc7uH/twDaICwPVpbPJSvHuhqntLyUc+aO/JTFeJ77r/eXccsIfC4oMlDkFgMT13tY
WwxnwZDKC9UTtD5+18YhZbt/tgHuI8hLQzgN2fky4I0KwuqSkOaCUaY0s2wJXaNoi7T/xkJEaIE2
DioAmLNdHAamZrncQ8n6ksiHFAMQLN4Bw2zfX8n6o+NlEnEfwmoMyC93S8+spgbiEvUFCuLaNDMI
aOGyzPu/WVksRepIMZQSrGgxUN6lXWIG6r6FVREB24SFCLQggmZA5BfOUy/NJG1DmOjkh1kDHMPy
DcUxjNmOXkCePvnc6UsHCjFEteviUBQbMIabGynmKEHZAb+6jNZlZjBdjfL2MvbcsnNa51C6nOSt
Zd42g+YeGjhQu1rWSsC1E05ThBJNI7uSDgJKB7TdEH9TWhtlb+VdYt/7+XvXunHvylvkDctnUOwx
KjUCDI2BHRSjr68W5CZRHg5RIammZq9Lb6GRepPytU23TuX66F8bErvw6b2VUQadRGv2wgvkeZps
99WLvnWJb22lmM8T8CwMmC3nUuK51PNcrvgFNBjxGWODljvPcbu/fzBXZaWPTUOPEiwUYL1A8H69
lnnIx0GCxvQFMh8l/0nfxvYhpO889ulbqjlyDDff+qy2W3lXkBnsCpanulLxe1JrFBhOINwzaHlK
GHGhjeBg1gTTp7mFfzufu2hXjn/0CaLI0HYr99aWDPetPYLnQX4jWLvw7a9/fNWBN7gmUneRuh89
9FjkYWvo6taZQkFFFxgRsLoZ4s8/fWpQhGt0TFl3ids0exh5WRyawmzAYG5ZGFqQa3fje4hA4HOg
IL4HIkkhQ4mOMqpn1walpp11q8s7xHI2M48pRaXoLMW+hciZ2ASF8iB/nXdGdQHLYfdeMLtEcmAP
1K1BQu9qrcdf1fQo/+Ug31N+Wq4C5oNTOLnxVtz0kXbf+6mLvVHGXiJKWHaXId9NbIfmRin9ROUj
ahwhvxO0+oOVB/nwXFezrQ5HyDYl0s8K0gnQrEZ4DDCDSt5n02GPtHEtw52sc4+eCfM0IEe0h0Hx
88Ehw9/q0Ay2XNgy2TXsuWQeVGgs5sngmYXeR/iStvZQtU6IqQD8xay1+z8s33Uns/Jmw1cPya80
So4mkK1g6RrDLae3LPzgkwkQJaIS+HaQci2z36bJMfAxwbfSQyZJvxKje9Te0h+U7A3LLxp+Mbuv
6T8TmX6Y1RTULfCewKcLL/XpaKplkoUCjXwZdCBt2rn+rqXWu5RGj1YySxvncoUIENYgHQoyUzB7
iUx/YS1tkqIz4FwVNQMq9tLqrVtJmksRkRvvqfoMjYN2m9RXuJ/FGQNzgwhpRbCxkmwbaFJppEft
DqyTiW2ZvpJGLn/F+CeYzoDYkj3EN89atRFB3XAsSHQ+9H0h8YQZ6evVgoMw1xop6i5EfyyVCOzJ
W7WZVftGbOhnE4vbQ+LaVOYx5Jda3lXYxLjAeGO86yOfkYfKKSEEaw8/+100fL3vYj6awKs9FcEn
KrLooiznbUDEBsY0Le4ulerRzAl3bfaU75l0zKG7p9jhs1R70vB7w6oIotZWIUAkhmmhLrJ4aEwi
hYXawrHJv8aDAehDZGvfJU9T/SQ6MCeUXuTpBAL47ouWXbrWJq7icLaRW954uUUT5z8/YuFdhxYS
1LGB42Rm3eDFmApzhkQtnd6o3u6v9+YJEvNfqBGamBxeWLKi0VLKSkf/AzQV5aPUcOe+gRUrGg6Q
iHXE2BTw+yuB7bRAy7sASfOF1494j2Oj2enpa6O9NvW856NXlpeqtq0MZTiM9Et7QMohQG/H6MWU
D00eYvqu2JeFD9GU+7/s1tG++mWikvDJM3VDo8rQjEElPN0r9VFHwb9/iZVvBXO1+Skkfv2NP84P
WfrzvuHVEZPRpENZVSAP4Y+XRcHGjAfe1WodoPllMb8yHEWLzt30AqUTTx5CwHm2StPrwB6FQTFF
iS8A8Cq+yPVak6jVRs2o2iAmz9EUhBZxR+254NTGLNv0Broy1TiVna8OUEp0MZEkdX/ur3rVmjfx
E5Dya5htBB0dikDXP6GszDhOLN4GHQXGwSbcmaTvGfSJ41LyZZ04BsWj/JRMh6w+0Nit8xeF/J0n
YOL7+tmCHu3viNgqlN3IxgdZFjQ/fhmaPuCbQutSXQWXOu8aNKnbQG1jt9dONfnL28swvXPD2qvh
1iTF6naLjTA0qJSjeopq/uIhBvE+AVgPU02gqnW0+GiNiWO0L/e3e326F1ZEBPfpdJfAZWcTuD6D
If9LeW9zTl2rr11ohRgE4tDMT5V9EeZO3e2L+XVMko37dfuDf1rnwpVigEbXI2AtAjCbpnGxo4SD
t6twKJkO7Vy6cuJorII6oZ2zb9/G+qSx75y/AnTphbEblg8aNDOt9AXtPjkqNjKKmx9BSP+gB6mD
cHZxIUowECVGOrfBjAJNF+3HsHWyLeW8W0YQlaPPhqlsULkvjHSmmTSchm3Qm+QnCOubPaNzhmk/
awvXtU6Q8Lmh047Cl7hc6ANcf+5W7WIO6QAe9BL/biShF42Pc9K6XNspEfSmNMSyR1ndF7nbque+
O6vjg97tk5f6mIbTrsr5ac6+xBCVR2Pke+Kk3oDmOxgN+vpQ9ruS2gNAf+C/r7fqWTfPiXhsRWEY
SqpLiqByZIY5W5QHjMhHNugeGSANHE/nJDJsrdSc3Hwh7d8QHyrG9GFOfyLWtNvkZUjQccgzm2W+
8t5FrsUrN9Mkl+BU379NN1y2GKCE6jhKyiBDWPguLqeRbjQDD2Knzx87FA7JeFanoDccufgxbLZL
xcG4ikLwNUXFHv0I1MdWHDsJnBXShKgLur+cAxUDxp9zHp6nl2FsbEQB+0T/x4lh+EDUsGXMQ4IQ
VxTMrs/PqKJsXuggBUH2MINUbYg9K1KY027rFomQcbE44WkpUhHAmxC+XpuSSquJ5WkeAwAk3EqB
SJoVOWW976KNAacb1+/KkPjzTy5Q7pWoqbg0Bj3f0ayyefrQTVuA4FUEJTbu02oWAbLZtnjvWqxm
YG9R+rMKN+Lg9W4BTSSutoSBWAOWrhehKV3GKOiWgrJMyl2sV+zIB2lyzXkq0cpRIvf+UV8/hihQ
AH2AbA04BFA+X9ubQRjdM6UZgyihe/6cAWAfhq2Xgy0MXK6NHaVbiJT1DqIEDOkazI9DBgKX7Npi
rwFO3UvKGGSmFXlgfQCkH/Q/G+v6oGK7PnaKLCObQalZ6DIsPeSEKebYTHRsZF/TQ5Plpo9KsOIM
UsXcDvKj+5EQts8ao7Xbqfjbm93kJSPt7SgfIw/Y5sjuG9b7qOxHnsnGbKdGmMi5v/1isatfKSZd
RTIJHo/FcUp6PbFqNZ4Cqxpsy0ocKQdx3GC65uCnm2yAt7YeLuY/1hZb30IOQFcmBIR9XbpRq++1
tthout9aEKjfQAFMQR8LNujrrzshM+4GjU2BimZC+JroOEaPhvpVks/3d+6D4mi5dSBAArULmCYA
MFq4MJaF4CDJuymIq9KPs+9S45ukslPujM/NC41G3zLfYnNw61F24ul7kp7zaJdCh0d2IR+Q9b/0
b0VCbVMg48aNGHPti4CG+6iRYiIbhZjFNgyU5tZUD1NQs+iU6CimWzWGZuMi23iqbn1SNCRNZFyg
TcUVvt5vo+yoMhA+BbPJnyKt2St5/Hp/p2+aAFQC24xiEgxdm6BE61ptwFpiOUYsX8g6FiPNGwtZ
FwAEgBAtNLwQAvOyHE+dSkOuG0OfgjIEdV8Iv7CLqMzdBoP5TiwGr/Wk7fcFiRsnn6bWM0Y9f+BN
0zo5T5UN/3HrAyJxoQpkXQDAWTLEZNlQVk0qT4He0mcdByfr8meAjHf39/aGu0dKCGg6MOrASS+b
YllGcTYMaQoSiBAXQOixufCa5se0hcG/dS8FoxQeF6hCGcsAGCJohlKrbA7aPv3TMMst8A8bRUJX
ma0LtCC3anPrGArJ7ieDixvAuRKp5hDBYMd3g5w6cvVLKy6ZdEgqWzF/qb13fytvHiDQFeEUGWg1
w+lfn9MZg0h5jlZPkKcPMogRFfkhhC6J3XM7Qr4Zab8nMHxMc/QMfr9DW0T7+z/g1j0BIwpGf1CN
BAO92JFP8ceQyrWKmas5oDSbnUaNqh1R1C3tuRXTJ+DVMkXHTnBaUaQai+s4NTHJ64Qiq6dsL1du
P7lNYivcDXPDTr+odIdpJmDhdxXBHGdXu+qsHIGvbVHcTtj3wdinef3QcPXL/eWvi7HihwEagZEz
Gbi/1eCZ0vKm0PHDRvJsVGfUJ5yYeAoEaF/Vyk/078NWOevWJcVGoE0E0JpgEbnecUUDCQLT1Bm3
J/JIqProihyKbIuX4NYlFXgrDHuBmgG0pgszSmGNmTTPwTj2GXBkqYy6RN2ANhww5iH+fX8fb0Rk
iISBqEbpBgd5SQzM44pZI4+kQC65tCsT9mpmRAfHrMpPeZHmu7yRqddDEGbDA9/YTRjGpJsGBCBI
sRbRQS7lqlylMGxBqKLWDR/qfn480Zd/Xx+qrWJIQMCCPq7xp2sygVZJC8tyChrmW8YfNC2dRgoY
kGySeWm35khvuCEQOIkDooLFbDULEMWVNKRWMwVUyjwaR2gEQr/NdCfMsUvSuahQzw4v/75CBPCi
8SvIvpewGqWZMWYJQdiggbquFkwE4xaeXmDEye/TDRjxLXeA4QNgKqD1J2A2i8MJWhCam7U2BZNF
PdqVz+VQuPqY+mFqHFh2SonXoBM1vOjJsCtm/pUgiQ1/W8aTpDsJqq/BZP7u5l/3t+DGlbn6VYu4
FiIQAyEJHvMxAtDN7A9KOrgDEPfgvN4IoW/dl88bsDi2oYlDK3XIziNFy+y26GxFiX6jiG5bOFPp
gM1vNkzeeEwF+y9GulQM56xe7amIoOU4J/A7XArCaFeFkmfFhz77qRve/Y28dSnF0I4C1wMPtBSA
CuWZ9Y1azgGavN1+CM3JJxoSmlSd68N9UzeqxmjtY03QPMS6QFV77efKyWhjaa7mgEHAR/masz8Z
/cWfzdRN5ifefM3IW1Edee6i2z4cebq7b//WUvF8omMOoB0aXAtvLpmkHUCOhl3VRrYDAcgvM5kj
b26hv3jf0i2ngNoZfJxIulCXv16oEtPammS8G8Po5Gf1Szk9q8dZSYBr9aN464DeXNcna4sD2oxz
FZHSmAO9HmyOKenZTLy6izYyL+XWnUMGjxlNNOlRtFrEH3xCmBmBFTXQehdsHSD0sqrAsr4VTQX9
ysSeKy/V9z1pnCH93bRuiByfvYSqnbKHuj3USmqnpwjiMcr8pI+XpDLB9EMfjS2tmlsXFtU16G4A
dYj0fPGdw7HWRlMP5wBoEslWG/Wlw+y907NGdqwYqmMtBp2d0uT/Ra0DWCPUHVBqA6XqxwZ+ennq
qa1aimmUgL4zTPgrrWtGgK9As3t087f7R+zGR0esANpMRETAySzh9Ix00YQURgrAaGF5cpyDY4eX
idd02RZ51EdOvciE0cXQNXiJD/kbseGf1pWm1jAYdJADk0YXI5NytwwR/2WjrDjz1EjQZwSCdGxI
6s+zkXuzPst+10j5PoIjOzfJWJyYkYB/pzPY0UQM59O+H3w1SSK7yazuMVW0wjUzuTlVrDS9oumq
zJ6NUH5Xe+jSoYCpemhe5i/ZJMXnMY5MW8r60s26KN7wUjdOOSDNIi1DJQ59lcUprzpep3FXqEHZ
nXLePObTiwndCaTIGxngLXf42dLSH4HcrKyhqqQGOfXnpgCQZEaM0nhxUe7l5IlmmC3pE4fF4MaL
/PT7FB47CJnSkXy7f5ZuJBZiohGZjQQqVpT7r79vh9ZOY1n4IZJcuK2Gmu0WsmAFGMeduDIhjvOn
I8RJPo9WwdSA6UejfKJNaRPEEoL5hY6QNnyikiujNJhNJ26A97Gxs1SI0Ifp+b9ZK4J6hDR49JbY
Spm1rOVGrQa6RE4q6R3Kko1E5fZ2/sfE8rsqPVCPWQ4TSd85OhSUAEq6v4gbqZAKYLAlGr+QCFsd
UnVsqtksiBa042E0/rbaG7e16U8X+vmvGsQz/n17a2cDc0ByosAunMCSJaLlytzEeqEHOCh+UjyP
+V7Ktviz1tsGGWmJqoBmoIYIHOX1EYG+R2swjKkFQ2xweyo4Bq7RN3DvL0Vc32tfBgw3fJnoFuAf
S9JP0uYQNSSGHnDfqLndzyfigJet0d9f5XRrtOXGvmF2S0gDA/oBHoTFy5yxHlymSaQHRp2fakAv
iFuo/caQ+o3WLAYNUZFArRtArFXppRmpNKi0xZLCqvFbmTcgDeEYc5QmdirGOPEMbTb9mg3yfqho
7mQdjZ+oystdrUC3btBZunFgxMKWuwwwLKoUeIPxQi1ejGZOMR/SV3rQeiZ9hyRirf0a9L1Odve/
5tpZA/aKk2EAMohRrNUsD58NTJu3cjDHri6pdvnLGH192gL9rb8j1DiQUyJIBo4YJcrroxmLIZQp
N2SkWnW2wwRWaSuNanko0jT7+yu6kW8JW+Jeq+j0ANhwbcvCiybprS4H8vyWtNabOqYeRE4Yg7Jz
6/U0cTra2kASc3MGyGWXGMqeaTZYGhMCOMyl0VwGtEP/+/7vWtGnoZsCdD0OsthpRLXiU3zy4LWB
if4EDZFgwCgTD+22G16q+r2t5589CFxqFMKyHtOYkeSo6TO0IdBNem7qt1IaLmBftY1C+a3O5kYe
uL7OQJ9o2Ch4Q5SPl05D7oehAYu3EsjkgealPUylXbSO2cR+OX8diV1N7xsbceswIPACxyG2Qrxq
1xsxDlEhp/iTID9PPTSp6tBNyyy1I4k5hOMZl1LT7p9qC5op6nM8eBJk3cOeHqKm27hmHyXH63sG
1QkMwAosMEZEl+ffrEvWD1OsBUMTWhBbAnNdDXbFfT/VbVBqlWRXJQmBzdF6OzRLY0+0qAA8fOj/
buyK8M6rX4LrLuuInAD8WuR2rGlzIyKJFlAZKt2xR8k3jsGI1oQkFPN49sQd6VinfkW9+5bXJwBb
8MmweFY+nUuJM6q2GraAWZCldCeM2vMciaWTWw+EvbTxRhp0owysY6hU3AaUsHAhxPn4ZDA0iQzI
SWME8amML+ArxYT7jgQpCmpksAtegErWbi3Vl6qNpvoN3wDTcHfg8hCDBks0IVPzkER9ZwSglLaT
XLUt7fsQNmAzlFwwmzpJRmzFbypPhTDLL7iJsvGqbG+F1X7SHpP0EEWZZ5njxu9ae3vxs+DsMUNk
CnGd6x2BQCwvUm0wAqIre7U9VBFmvmfZLUrdhwzU/e9947mDACmYRjAho+GoLeei+1jWBlWfaNBl
dlifGszZirJbOvlp+mWK7fy5GR5L7RCn05HKG7HdjUAWnNa4/Shk4PsD0nm91m4oUHe3ehpw1Rsw
GWuEEHk4pd2XrP+d1Wf6dfS4XYzpbhbw7DfgZKZxY6pFvDaLq3b1ExaBkhSDZWFMBhpAIFQmvsK+
AumHKuOjyY8phuDv7/fa3V0veHGxVVOeC0JmGiAbNZyhAjsWrSZMtpjlVv5889Oi64A4EFEmKpyL
zR0KPsc812gwxpUzVV9j9HOMozzb/VEr+QHFghTdfOpm4SPrXu6vcx1KYJ2fbC92FbRNKZe4SgOL
7pLqpQwhdXkaNpzHxw1dfDvABVRcE4yuYgBl4TzQF9eLNlPTs0YknJA6C0ExGtGwx3hS0aa1a6Uy
upO8VgEUSDhj5WPdyuNbUkVVDbZOwsP9KLXJjxpcRG/EskAYhMp98ZTmI4as+nICDZWFvwzNPykD
rrlP4iLcc5ZKIG+ds9kEDwqQk24fDfRP13dJ5WDavMydZJSbVxMs2O9aPIGWcxbJOW7BTHepmuN1
14eZGg+si0jna1qFqp2cAIHlkEIT/1FOMmdgPPvB5xa0UxjEKx5GNQQDVtboMnoZbHwbpC4c3CIx
ekxPqHLugAQYQnYlr2nhMCMv31M6dqGb6SWBvN6gKHaLrpvuTOA1NF/GBrH7H7ktwR4A3VMUFIC3
nX42+dAW9piHevE0w9e9deDEnG0NsOcTk7OsdqomzF2jTAfm6p0JOaih5uQ0S2rE7AEFr9Y1sDfM
hZjh8NMw4haatHmPrlenKKW1I7OuRT9yC9T1ttTpZe0npYYp5ykve/UVEnHZaQqBQdoovd+4eUKV
ANRNguEdmJ1rV4MXqI0VyJacMfT/kqKmF7EfhI4bgZ1wzosTiaI+/vsgGTKAXlzcuVzPMZ0ZWemZ
6PobCfmTOSTGhg+5cbfQixHyRhgpwtUWf/75yVTlPtJGglJQnjo9+MWHB9Ma3aa//PMdxkQYKNmE
h7YwuXFth6ghx/B7xs48RT0qin0zOWoh4L/Jxqe5uWmfDImg5NOCxhExIPQZMaPEf4bF69y83l/I
xn9fW8SYfVJhSHIq2dmi7KclEdsyun9Gs0Gy6H+XsAzYIoP0Bk4uO4+YdJOg8GPzpPNHC4Q099dy
4xjDkAABopomRJ+v9ypKNMSbpGbnTqtO01zvq1ypbdaFh/t2bjyLqLQjPEKqjXUtmWjCukK/NKRm
ALf3MivMDisdPHfGw8QDnn8D1c/Gwm59JDQ0RfqBMATK9NcLw5RcEaIAaQXq8EU2H8CX/d8YwEJw
moEJVJeZhiL1AFVEPWbKrJNmPs9RumHg1pYJMhtkMYag0lkc407nY9bQMAxKrjih/EzmyU7a3O9U
UPa9arW0Vaq4ESmKxgvq45ioh+T4wqAMllNVqWMiYrd8Atmn5nbJ12b4WvXTAZy7Y+123Rer9M3p
q4SCqJbboeXrdeWkW9IM62OJqowo04vBZDQKFlesLHtWYvKdBIBcOGozApKIUat0Y/RGLOjau4JY
9aMPYaJtIn1EPJ8cBdWmQov1LDkbHHk5qIbreVe8ZH/jRPajwk+kjS96ozJI4fvQO/woiqhLd06J
BLUphkcD5DROG+c7zXqzfukoj8hOJ2cPM40fZ6QJ9+/eLbNgEEBagqhGAQho4eFTqpalAb3Fcwu+
ARcA7NzPESV7odoMZ+BBigO1hhGRyRAfQLAsv1qs2FKYW39RoUyCAiUAMoC2Lvl4SJ+jftPOyblK
JhNDlhSHmZfkUOnh1sDq+rMKWjyhIgF2EAh8LR5N8DKFWdGnxZnKEIEFUa+N+ptdmME8Z0cwjGGk
0Lu/w7csimQH0wXIO+Djrp1NHyW5mUhZcW4UdJXs2bIL9RRZbtk5vQaFebrxRbfsiT//dHBVvZBV
psOeZrq5NINmyFN0D3yWcKNmdlHO95d3oxkCjsr/Xd9H6vvJXphVc8IS2COyY/IfBmTgu2MMsBqv
9jlG1UKnTw68LnFVNScOeOKANe3+b7iRXgNcpGOmDHJpqOwspz3zNpN6gKOLs6gM66dmeurJjzB6
lLtLXh676ldb/bSgfvl3lNEuR5uqlJ02yWx1TI6sRKAb5Q9zszXufeNL4FfhAaW6KIwvi48pz+Sa
Gml5lsGPxKH0BU+1Gyu8b+xUZ490I7tcx2rYBCGPgwYm0F/LBLfoutRoQCJ0joGmY2fFxJudv0bV
1qT/DQA1gk4LmSzmzMELsiQObNuGTylkX84D/6FpQFOEx8HFyc69b39rz/qbhNAdvLT6iSYlsPbH
eiOGWxfPFPgJjD6AMERMMC/xZLo5jjWKutoZrMx2335J6sSGQE8lU/zfC4VKhJE+W1NhG324cdTW
/lLYxmwKKD2RCqJ+dX29BuBbYxLBtiE/atUPTXlQSWmr0gElcrU8c91HfrNxpVePLwaH8NgJZhGo
uqLFcm2TAYzKooxZZwXk8P0hI8daczA5p24BEm4aAmIY6Ezx6C03lk0ZsFlhZp2n+G8YYJR9jBob
MxNx49+/sWuvIZb0ydLi2cm7JmqhgGWdKwiSl28gA9X3tWF350Y6jZpjTV+V+Husa9jZfZdjDmCL
+2N1W8QIKv5nmcBMYk8XbtIoWZHMhDFoSTF7/F32XybwN02bXJ+rWFND4wHdAFTXBFW7qlx/u3gE
tHaI2PDFJHH63GEMzlVq9Ezv7+fqw0GIEEBE9BOFLRS5FlYkTuohLjQoH7q97ulweEdevsxacN/O
6qUWdtASFlhsxGDLMWFNn7IsJZ0GEt+TzJFmEycxv923sZ4U/jCCMXogQbBrH2fn04tSoMcPGsdZ
+8L9kX3Xvhe9DUduqb/y8IWxg16NdsaOQ+4AuGzLAUBddiNIQi3dNlC4Pm0S7tzcXRTJ/ucHLQ4r
igtyOmWy9qX+mk9eCf6KVDsNmeJDEvz+2lenBaUzA/dORh0ew3vLPFhjfETbSDOgHw96kOoNlaz7
BlaJgw5EHPp6KMJiwhXg8uuDAqYy9LXBoX9p0SW5NCWcZDOM4FqOaeqbIJV0MLWgnXsr3hL4XV04
YRl3AdKZeKLQLb62HKtJ1M8YoLnQ8mB2e6l+tF7+i4G5Dyt4lPAqIJJeXrcwBK4zTbE+vY4BU/Eg
em5ztJXSndbOB4MyN9vJPNr9+64KKQZguZAbAUl0vTYVxQsOlEZ0QVHGmQ2Q2alOVYAxNt7J6S8V
Na379lbXEOSpqHliwBO9cHCLLRJYoiR8ajmYFwv91KYvk/47nP45SYYNvDa440AZojWwOPSTxSMV
KpvZxQB0ZVR7m21p1KzP4rUFce0+3fOsS9M6VZrs0psMHNBPuVk44H0lgonwjCb3xqatG6FYERWa
upi7ASrCWnylVKFp1+oau7RqMHYOJ8jpvGg4E/WkFbKnI5gIc+lQAtrS6H7aTnahdW7ZBGN1MmLw
1pT+v39G3Aggq/G7wEW6+IyNkneDgkjqYoTQZIU/xcAlpIA8ADt/3Le04sJDjQBhMQYHMQ6Fe7/k
6qxYyiue1PkFleQJ7M5lVP3Rhi4hTheT8g/lQAu7MeXzSaW0fZ+UcTKg4BgOj4bMoQdhEivFbWpJ
9gtzjl29cYHWDYTF71tsBUawpyiqeX5h5XEsJqjTEDuetUMkJa6S/S5lHxjuwp4iTC28xiMirmHj
aVu7XuyQAUA4yjUYQF7WbHQpIUM+Z4J0FkRAYw95Nm2L+PuGDYD3UXkC8BxyIstArsIUSgRlr/xi
SlW1QxAdOSBCtDaO1a2PjTiACu1KGXnnMh2ywpEWU1MVlxC9/meLNMo7oBVNQKquc2Lx+2xZ6g3T
VkZaYWerVo5tBck9WNoNuM8dN3Oon7YQn0R1KbbaeOMXrp948LoBxINuEYoOqPoJB/fp6vOQTlFl
0v4iVY6JGDNuksGp56CO/vDUH0pfsc5Df0iV5AuJLbvuYndqL1EXO1CUiUJXJR7EjOwKXcQtubmP
j3BV+RG/Dc8v4kMFm7csdUmzVIO4rxkuBNTDkexX4U/o0YK16gzlGSec91PRekyvMYDuJyQ5hH22
A9tfkdc2KZ38fbTe0aNA6FpmvqF7cb7P4r8dxFzMZwgJe/jbXfMIQY8EjQgLwEHIixoTt8vKI9Qj
EuLD6p1ofqs/1lULYblfhVR68VPyJ+/BJ/XTSN8ttKlRYLvvItbeGAhrgV8BRkQAUxfeEa6Ap72s
D5e8Hgq7MHrDk7pM8rU0+dtqtVDBMH/3HWEbGdXHQ7LYb6TJ4CMRLycCvsUzICehAbS8OVz08S3U
AYuT/DI6lMV5Ks9S8qJSOwm/WuPXhKgOwvPKkr3qWf1pHBTykJ+kLyl1UxNiHk8jpM0iR5ef4xbp
9kE7aqavG678OCXUlccAoiaVl7wolk9TbleNPT6Wxg5AzVp9tf4olnt/Q9dVCbw0qGvhGpqYOgOn
9fUhL/R2oGFDhovEQBcAftNGe7Y0iLA5VNvF82NXA1yTuDTQHSjeRF8M+lg3o03TnfmUx3bMtop9
qnizl1v9+Rctkp6xAX5+isPh0oMxQfaHGkx5L8wC/zt3Kgu0aMZpilwN9duTcTDiH/3XMLYb8qJL
mKR8J71LSyc09ziMj1PszdRV8sdCw+PgQjREDfcsq3FyoB1wBOtVvNHnXQU9qBBikAx0OWjsYTZy
kXkzhSZaVQzskoZEP4xAATvNPJruALTPxl1Y+WlhCugUBJOATWHm4frLtSb00VHRY5BGQJkOr2Ln
KCZPnfsH5CMYvfocMIOLJsYqRPq2DONA8l7lVGlLsOyOZP//SPuuHdeNaMsvIsAcXqsYRKVOVIfz
QnRkziymr5/FHlzcFiWI8Ix9jg0bdhcr79p7hTyQC5GWfOQnjlCphUKLUUMuPW3l2plSxmqaymmk
o1g7AqXeVQAPEm6K9JLm4OaONPdHuBT4odZ35lBGTezEjHVQ0uHgLU0GpMxBT5N88akqJQMTCXGp
jmbq2KSkZNOYU1Dbe5xJQCRFNrCc/XtqcLFvsykPJQowQfcvKmKopPP1qHErx8BlBDAfuihjAoqC
UwB/Px9zNtZJKQXhHAwdW7tvbKRV+p4wu+msNn+Wd80XgDLA0azM9a9E4WIWAClG6h0JCeQPl3LU
ASImflCRM8tCmn7VZmQ2pdWZdehkViBvWL0rKtoBm7KFBzQkAQazkyhvQSs0IMNbkRFtNtaeoLT+
k201q9pKNmCGek2yg34Qt4D4Bd9VQmrI23zUEtC+JH7t9zkcZ3xIXUBU8JBmBhE2/LuvO7AlkF/0
hIbDO66MqPbayelyK07dViVdsIL/uTboqB/PGDyMPpRN5o3w5x5WOJDHwqoFIx9wL6XvbEn6HuUH
A5j+nDdrKBnWptpt+tYx2HtVdiuv0fm8WQz9fDbOrG5o5l7wLrAMh4KHPbkn6U7TPJfsXm8d5cSn
J57Z2VqJ5WprkLPG8QGNJyCQzjs7It+TG7mM7QZbvk0AKUbis7u+2QT9cY2y9AudOu8aDg/U/wFw
BMgPevXnjeVJ1kZGoECJk6qPDSB+xekhfWztFEpx+6892+h03O2l51ah2iGEByMoNvHq2r4ywWef
sXyZ9qIxaT0UL7yKuKZB3MHkPhLylVgFbTYccWu7M20AOSoio8x1PJghUVzOckN75440MJFbkT7u
lONrm1Mm7rzBJJ1dbDLroBAeaupWUFqbacOc18a503lL+lQfBDwXHDnY+o6xl/BqIqFOIqqbw7Zy
DihCHITHkGYkgIzPfeqioNjeqz9QpTVdbCb8B/DU2g0ExmukctL9yw8cogZTP9am8NTkZnzf+W51
fMz3ZWsVz5pd0Bafy33q70pMYJ9GYHTfO5I9Pg4NLfb+ViOZIzihfbgvdCek3wfebW2ntL8NopgF
cbHKKb+trAM0z2iUbAYzZgAkUp8qH7w17Ya7inRPd7oVUjO3LYOqNDRLG2DRV7cicAUl0KKFtgSs
3GzkEF1bcSBAa0BUnABeS+Df8r53NtjZjwAoWZaGVGdyMB6CXZmTgDzo28xKyL/eLklHQRTEkwx6
oia0KYxvbSe6MkoaGSmd431oFgNx1Qg1K0QMUH5+ADbzsffNL4X2RCdVT/fv/EfmbF+q3bEylec7
sbM68hRY2NGZl1PJ5cwHf1ueNA8OWFZPvnob97fFPfiW0xNoA8OA5dj1JgyYLJdtTwXcS6jihCbV
mRu5ka0dU0KtFlAyGgLQBb8MgjUSQ6plMjvqu1a5eeqJ5PIk//nqTfFu83XqXxSJkHBroqTv6o+D
FWxlEm5I/a32xNmqRCQTwJ8HSuDrHsAbg0qfiJY8TSJ2bftO/K1Rw42PMsQeifUEiolVmYm5L+yO
SvSlgx4i1baJ+cME2NZtauJupQOdHo6RzRPhsT6FJCVehvkVaHc8uvif7Z5A1L4nBCkHfIsZUIz+
Rv06KqQkVMcPxUhw9DU084/JsVVyzPGPgrXLiI2w54VLrc2XbxUfvY1sJMmITHozKi0jtY6bF5p+
y85dsTsyip5WKdVoajpRY2le6Rj3grCDjZWZnL5dCFxh5e/9PW235eHL2YAOUpIvfgMA1WbS7K2T
bgvyaHwFOQl/InN89e2Tdv9e2OWJFWa+LVoSm9hoPBmsgY4bIjlbl8tNWB3oNLQYzQ9HkThU+XpP
6COoW48AbJEtM5uGkk1KMLSfNvDP7jFF+vuu2aVWnRCycS1ofJmGaWk0sMR7cC3M5K4km5H6GJuf
75AkDsLs3enrNbt7hu/2Q3iI3818sKcNj83A0sNWRf9vh0y/59XyWJ3rjbNq4iyGtLiwRghtCI2k
d56AOvVoFpol+vQtcPnGMp5H39TmtXe7zYuHEW4K8ASQExCRPNKWIuEpmCeiLwP5NtLmxNgzooCg
NNXQ6vyf2y39PnUWvQPGEEwusE9BqFm+wfKwE8s0DHpPH8woeokkrFK4DWu9XXSbUHUYiBKSGSEc
VEgs3EUjmRQaQlKCp2lm+TFmGbA9SITEoRlP27p8aCqHL59WPnMOxZafOVsbIBUEJRsEyOd3W5eg
WF4nBV5sYIJKjSVBzA/ss6yUSMe/D7qtcgYcFSAQD/uU4uinbxm3GbX3OASssdwW4ItJedcRFXS5
MDB1fm2VzB9w6wMX7xw1zjsJaYXek564u2qbNthDDeR3ES/7r6rqHqeDkVMo2HUYvtbk197Sl2Bj
HYwGMC/xCzUZyLedj5AapUlWNCJ8tJz2CzS58ChqblPY+LOywk16GE6KM1kj6dfQsNd2CIomYNRA
6AS/l4UtKVGhXqXh1QmXKOxknXHdBHJiMt2pmSLj3cAKozXx8BglPEqrqCJtWgtgvY46Uy2fie0P
EBjC5+01I10GXxgRRF4QzVFgaCkupoSfEq4Q+mTwUhGy4FRgyDFuU4kMDAXkELghGD9CqikxZxpC
rD/G0ye02ivpAQ6wZfoKl44Ul5JSfaSo+OREHF+MqbCa+lBIP4ClUbCTI/EDdJUE1IkBBUMKgdmx
cWM8qNWVsPXKiYC+IIGHKgOi5mVfCiXmtV6KB69Maax+d095ERLpPXmSTrdH7fpk/m9Ly7On0oSg
FkW0FLuGTJESD4OPcdgmIuUxe/+i0IknWvYrJ550bf8AgTTX2KH6cSFYo6OknSBsHFCrIQn0U4g6
WqNVQ/L5KdpO+8EgnQu3Z5kqr2LopqHjl4jnFJKiIjhs8JRoqAjVfaB9h/7AM2g7YJInAMNdPXC4
LR6ZnXpMdZOVG2MNGneZJsCin4lFAviC8HpbBN4tl5TZ2Mm9J3d+ipQ2jqIhalPKTXjR3J6ea2v6
b1OLc7AffZj4MWSueEd6BYyo0kwNMRCXQRrbnuSV1i4TZThUUPOZrVpBfwWb5PxQqau+kTgJPUsh
Ozm1VJBDM4VmR+iwCfBus8xTK/0asgMUAiljZmv102sMfGif3Mf5VpIPBqQ2/JTk26hxlSAgQFiD
2uTDq+gfM7y02Pkq8pOfbfjalAcj/JqSjZRvxsQOk3s5gENyT2pf2ffyHd8c42Hjpys4w0vttrmP
qDYB1jEXRS6MgVKlrngdGarxJIWk5Vx1y0VwFqCgR6j8a3EPa7borX1uf6oR3BE8kW3DmyBff4RO
f07rNY3myyTe7wdBfRy2S8gIL++6WlUzA2Ly2Osmp1i+xuMV3pFBdAUNEe7TEG7yipRbmANAE7FC
DA6DnIjW2yC2tbV60bXXHEYHeuAQ0Ua6YplRVCfGa3KFjxlqU38f2K6+B6iqqmlrqV7xoNjwwZDF
bmXhXW92Ltsi/Qb/nN/j4k+WALqsUtckWOdJsmmCB619ir+yQHKkzMpBpOP3SogiJ5WV0l2rylw7
amc7kf9pepFD1cs8quUR66E3jhxDHZcMo2kou7E0hTWy6CW2Z55roDQQ58HzCMfu+QZLGKCQ05yw
xcUtxXRIaHsnj06bbcdxrxUnwPduHyDXzlkA6+EGgsASGn3SeYNjyCd+N+djW+ULOg2n8l8+0e5k
tNVKyHbtUISyElYMEFPw3l4MYy+0jSSPyei1fCdZCe/XZhdBRrQre2OlT8Icgi+DL1XGNQ9Va0SJ
S6FHRR3Bfi2zwWPFTp7+pT6uBXOEl7ul+2bC36sQWE7cGQZj8rJze0CvtY3aLmqqKC6hyrmMMmpB
YphD7NbwUZrlHHFT3m5hvj6WvUOVH1cLwAUYzcX1EhRJKccDHCXyHpxI1lMFr+5A3UD5YmUgr6SQ
UCCDR68KoQARGMLFpAl9U0s+aIqe6ig88bcggAI8+jSZ2GsGMT5gQguFelrucwNPEtK+B585oDAN
katD9xyvkQWvBCPn37MYXK6dWj6dEIwUiaF0eHtVhiswBYYnfIlHayNoqMvWQlV5xtjpx5nbDk5t
z8SI+DIc8kgvZ1D0vz0fVzYtyAmo04FuY8zOmos9pIw8kNpdPXooew7bvJQAGUoqGbVB8FXqGLRr
X89Cu+Oz2pHLUt74fbImUXnlljj/iHld/jkhoawadUGlD3hwxIab5hRC651MO5sp4ETZ/ps2UnCt
Ulo+ZyY8DhJb0VHao8qa0rhwGZOcf8l8Evz5EgYADkoFGkK3yuT28kALydGKjZxQ1eSH7SFGCXU8
aoEbtbuUig5Pxw9NWrsxLo/t869YLF14PfRVIhgYD5EgyBeFkvSdFbmNRkdkS7KEyNO9YLww4yvu
bDV6hAs04OdV+5ApbIW697vpz7csPgYoXLysEY/hQXY+JFw/JgyEfQwJEoQa0p7GRnvS8n+tAXlX
KP7aSmp3ncPZWQI2PGRubEkntXiShC0XEyl7QZgRNjaqrvy000qkJdtDm7hlTYOVY/rKsAH6hRcF
wMzQXP5F3v6ZvESQRqUeh9Fj4kPONSQ1jnItENaiOAR35HKFSXRlrZw1t5ilqgnwFIzRnISB4XSN
yPkDm0upQoH05YtvMFpGz7f36+UJDf2O/+3iMogFyDIz0qQfvTCoAfYIzXoMN/9/TSwe3zK0vUcx
RRMZi2hef6B48v/QAN4XCAiBRcR0nS8oQyuagM3TpCfIxeKN1BQrG+jyvsYo/WlhsWRTSWcSkICj
F4n/ODEx8dYlEdKht/txGX6ct7I4KxqOlYE2D5QCl1Kd4VXtI+TJDWqkn0qzsg3XurR4LPmcOBRx
JIweP8F6SfrsOwVsWX/ler66vP4M3GJJN6mSq1XKjx6CIbxHA6RnVfHj9rBdbWOGSM8YPJwqi+mX
o4yhooWe+HgR69JXyNYqw1fH6k8Li+lHGbZSYg29MOpXpXrJc2vVQ/zqUYPPn4kwMDtZRoQwDlVg
hx5NniiOn2IcmcwYaDA0X6ziW0tI8Ib3+3Fldq72C5AaqPdAAwCKw+cbR64g8Aa2yOTV1cFPjnV7
L3BrEoxrbSxWACtaISqadPJi/aNgHTHELbfKv1trZBEKyUbqp7wRT14KxKwkuV0pWBUI0bcX2tU5
mlWigDXAI2g5R/rEcQPj68nrygc5eOrzas+XJ18Bo6fDreCvUZWuLmzUY5HwmR2alnIQrdwHYTbm
aE/8LrjHWvZu92ft58+j+ud6C6Je5squwNRk/xL9pHIrxJBrPx8mCXhRQTuQN5ZZ1zoWwbhv1cnT
1OJVCutXo/jPUrjgW4JeAw4IAAMAwS+izT7ppqmCFqaHzCkxRpcpz8Vo3h6ma4E2JA3wJITlGhBE
yzCA1+JMLBgOmD4G95r2BkTNYYlrIP8n93Llg2rTRD7NpIkJO3U0DCiECBrqqEMn+wTKAKldpcW0
Rpm4vC5AaEWpHkVtwGeRYD6fPkiItSkTc/gwMZr6by2pxzskukJphXp5Jd8wN4Seo74DFu3yFTeW
RiSVfIEwKDN5sPMgTK1s0mGfGk9SZcqHSnbyFvAwghrWytBfbmw0DaaNBEIkXLmWkNw+TnsuwVHo
xSlonnDS66Dlpzhi58ooJQrbyJTUnd++nrjpHqq9vb4SWlySq0A3/fsBi0GeMnhJQN5w8OTI1Xmg
tBLKHPGzfmYAnQA0WJHB2Ypfw26ylPAVemsrAzAv4PNg+az9ZYoJL9oUFsZ4ydQm08wRKoaPQKvV
vtUhzfVsHJqQsE2xdvJcnnRoVQMYFJkXKI8tl1Y64GnYi+nowQ0sVayqsBQ8HGI3LnfZmhPdtWWs
AWYIXMaMPJXnU+TPKYSJ5wq/l0evkpyodTjfGl3+xWhXUplX8iCgOsxoNfgoQ+1zCaDX4iSoQVTj
Pf9hxPsnmyuy/k9mIjMYFu+9T4LJxPsCSDxjO8orof2VTqqQt1aRxZrZOss0Bcc4BvQhGk9H2yBp
f1T9d36n/WcNJzghgYAH5XOEQSCHL8YShYKsrlKN92q8bgVrfIyGh1Z8D2aMmGOsMRwvEfxzc+Dh
YEBRU8MUnk9dVfJi3UNt1GO0h4vVprwvM1pWQM4aZpjthsnqkKGGmZ6JLSqWmFYptoq1EtuVxQpx
WugVzJxTTO1ii2qtwI8DlqtXs23vRKLdQqzW0ZO9rq1g0q/cBBpEFVFmBXT/l0B23uGCy5oi8yfR
U1qLr5+T2NEGEnK0BmgV8Ef4YZqiWQ7e7UPgMscFNTBc/4AkzhWuZRwQyPkIInoteYYAYXmrACyk
55+qNYDsldQNIL9IZEMMF9wglJrOeweXDiPwu4n3Rr+ZrBRH31uQtGVI4pI3SD9F4r7QjXETGXA3
gguIeGyasV65bS5PfHwEIlLQs6GkgDDr/CPqFLYlHCfyHkwR43SuTFt68XJ7QOdtcH6o6rjIcMBh
P0JMYyk4oUEEhy+aSvSGxIM4HYmYvHJxXW0BqFjgBlAXuOAaJ4UYKTkrRXjCg0WJW1Jp1kCxVwYK
lVtwjpAFnCszi5g30MVAZrUoeZIMGEK36QCvWn35XFnxiC9mXOxcfZxr2OfTESt8O418JntS7cbG
hvUq5fdJQ+NHIGfUPRsp04i4FmlfHpcQQcOLEH5Qc6jNLw4WgckDn0Juwhs7Mw/NKN0NO9mNlJXk
xzxEi3Vw1sxircWtnAUMvn0o57LJMhjgElBkfm+HGWu2somvpL3AA4UOPbxqAEOQl1kKrgFZp+h9
w5NMieROvs8Gc3ImGpy4u9btXhSnOcXQLVaIphzgQKnmNiheAaPMnR7LfympWzjqeYHi+N+3t8Pl
AQqVb4h+Irab1WnlxRzz7RBkRRj63lQBUbtvtcwtZEBgoRXA0tTWVPN2e5ebA+0hf46KDsgw2ITn
ayoDIjSZasP3ZGClYxVP6pUz5HJeISWBEwywHZnnQR46b0D2IXbdNbzsJQTwxByVD6poBPraiXqn
rtHmLtcqGpuVOnhohegoyJ03Vo8S9H4AOvGS8EHM9h0zR44qHFlZq5cse2yJv+3Mo/onTsraohA7
X5G9FnZA5Z3+02UnSMqRIbcab9wxfbsqgnJ58Zw3ubhZDX3s8gbRrxf9vDbpc8Ftmb5ypV5ZCwgc
cLOBxgqA7u/586dXAV+V8DaSFE9WoQWrQC6n39xebVdWN0j64JbPzxeQ+xbnJA99+hYucooH1oBe
HTN/O72HqWOYa+LOVyJMAzcXTktcXADELUVE8dhTRB+8OG8EKu89K23R6zZ8SIPsXQYGTyVFTJ7G
ypEi53YXr+CbzlterA097gM1DRXFKz+h4lh7suiquDsZPANygD7f9DfDoLy/gwS6AQDjU7/yTPnF
AZyfpHAvRhnOAOcWL9FfuNGfaWwKTR+MvuE8HQbkA+CXmqd/1JxTR/dKQXyh3PbSWzFpBOWprLAT
9gCbkcgYSMSXpBSBZT8ocU1iDFO6beRNEu+BSsnyu06n3eDC4AaMD6/mjuFkwbs9/Yb+2coYzvv0
Rhfkxak0lsXYlmrNeYA1/0itK8LVL3OZcUBep3zgXORGO+atNDr/0FuNLg6PNMy0MDXQaM5w4D8l
KW8G96r0iHp6UdWk5B7FfI1kcGVD/J2rZc6kgiUSfB1KzlNEWjW2r1MgxA323e1AZrOk76p22adP
PjWFTDJJzAo2Sivdnm+Us25jnSDGRE0apB4k7RcHtMIXg6r6ou9Vz0ZEdEg+dB88bT+qzKyNJ45n
ZF05/2Ko57UJIgtiJdibIrw8Pz9HaL1zPsMSbdKN0r4MPPQad/1TIBBg0vo9597u48W1gEcRiu14
maioSEBc+7y5jIeKsqFyPp4KqLE9l/mO03GbH421JXRlLA0kBxFa4C+QnJgzCH+2XqFXMBPKE86r
4Mp7jI2t6lsiHXT4eX+2FFpgZf+fn9Jz3+anH6juuCGWqCBBKBLWVQrnpYHFyudC3fHBXdmS0LCZ
4egpVYdj9IYEdt85zRqd9uLGmBvHbyDKIN8E6NV5f/MYKiEwU+S8QrjrBAhJFvnKUXBZPsaPh5Ij
CDAgCyJ/uVgqQukHw8hYeBL1I64/msWulDyU3Ksqw1IhtzmaWbDwpn7wnEtv+k6aKDo7lltF3Cmx
Be3MlQP+MnicO6xg6SIUR8j/W2b+M8mwrK+LyNfC08Q9hK07VA9yfxqGlwaXCii7BRWrZxGsVal5
7URgjeE7NpHpOe7fNY12wAFC8BP+cqRMv7meRvAvnQq7Vw8oNXc9nq+reauL0GH+4NnBFI85GB0s
hb0CrfRBjuuCE7zefFOw01dZoxqBqPPEYB5NdQnmJE4V0BFHDuxIgp/b2+83Gb84YmCyBQbZDH1B
gXMR1GptDxmqSglPkIMl5T1cxFozBJHW7d+hINe/Ty2ILc3zVB6E6q0tSwLoHkLvj6IAtY5ACcFU
7Ewmua23FDhvEGBkq+Dep8fqlBkUkGlefUSQHFmQSOAVC+RjQEAFx98bOjUglOKqL+VEp2PkMh/C
EzBTNottqNp+akdfPu42rz2AXYHHdUYkDlliM3zvAzP2v24PxCUCAQJuGH8REGRIXYNWd75fMjGU
tWCUsZinA/JeEQCq9wy4OaUONhWQKYcI8MWUFE86+AvcRvGfQHrtHluVsjU40CWEZv4WwHQA3zMQ
JC3BoCNqwfk0xtGpxbOidEfBTN8xlNW3EttjMpAy8eqAigKwfdv5VAaxOp49x0kZRJaY2hxEZWie
WEL30q9VK67sejAd8QcWLY5sxIqLgSrjCiD6LDqFLvcK2Xv/vok3/A+szYOjj2wrXkSA33Kf03eW
/Iv5A6Cy3AOYISuPl8tgDoM0A0pRl5+FjZeaMMUwqHXb19EpHe+NJ6xTZZ+dEEay8YGbeeuTDaIO
grvJ5HWnetK6leP9kvaAD4DH6cwl4Gch28VARPCYqYWQi09wwh062ky00Gjx3fgvhcWNu77KoerT
kZodcXly9eNQ2FVg9TopPoK7RDn4HG48u4F5wWNbU+X+9oK+eNwtvm5x/tdD2EzS/HUov4AyEAPT
VOCsA4WgePQBB23N2+1dlgDAbIEfoQSWi4qUxNK4r6onNkJPOzvF4r4MTfWd9y0WmxW/Kw6+b2Mv
Rx5fbwSJhKciplMFB4OVgGnu0/lhNtvc400L72Bk5C+Wplq2gx8n+Snnfwwc83hernRyDjQvW0De
eL7OoUqyGFXBj+JEDer81Okuexh2kt3ujC1C8qDeFKa849jKKpvv0GWDUN1AzQ5AXtCuF+czJFZa
TpLC4uTXP4DJDu1zV/xXXgBk8eDL+Sv6jNK6seiTb2SB2HZtccKVA89wcSJ57MmNJTxza9CNyzzZ
oq1FyFB2VZwqU1OctM8eSgagq+3CcJ/Ez1x7p742jMIwMy2s27P2+yZZDiJKNMh6Q7dDgF7E+ZEV
s0rKjUgrTyFIdxPuGRim5W7H2WVHQ2nfNWaWWPy99FNB8whhfJtAtGPDPQTGnlP+RUIMKBipILNZ
EBXC5DEEBGiabzQNkhnPrHEn2M40bheBQLkdcYHBLWxEOBHTgj35a95WlysCyVIcvfMiRNS1tMUr
4egTRn1fncLIVJR/RX6Q13w+Ls8ONAHOGPK+gHBemL2leeNzvjFVp6BpyTA81WA6Ro88HHVGN39Q
H29Pz2V9BOod2LfqrGAzq/gtFgXoENLI8011knzwfAg03js3rJ2QHcFSNetH4VGxSmIkCcKSL7Vy
uJUNcK27xhyAYQ+gurbcAGXT+ZLQt9VJmczSJ/2gO8kgmakBV+n3qKVKs0b1Ui5fWegyCrV4+0Bi
Azn88xWZGlLrV2ysTp0pDXaB130OrUBBtPSf6pkhsQomrpVz1OfNNLeEyGaQFZDp9JiKcD3eQeVo
ln56r2LSWiKg5THYnAmtdbi30TqlU0Cb++E7L+kArTnmluUHmEpsOgD4X2cb9UNsaMdtUIIqEc7d
Fyu5pEsmDmJv4FrxkEQRDznxuft/4nBhECN96hRQWCXCg8WS1i9xRoPKrpORSj0EGRwe6iihnbyN
yuMgm3L/JH1ryHsoZh/T3CDNBDijZWSbGA4ijU7k2kUpdxJNHtG7SGNtA0H3UNsxwSwMG/9Saddu
k1+k8vmxcd6LxdkrVGkJSU21PkFgIDJMbXqStAOkqo1p3/xMH8hC4xHuO/l3kZLgbdLdOLYFzfFH
qumbJob3+VbkndEcVTNuN33uGNN9yu9lDmJ8du3T8FGR7op77V/0KEHiRXoJ+hCBAolHK7iTP1vf
0op9CteBl4Hb1Q6kxVXjQUMc/F3FDpzOueg5MZwmuUsEe+I2fmKLCq2PBZ4p5XGMSyhyVRRqUJOD
rGeInxJuOTAwVQr76nrfVKjN2UJHx/4+/IBUUWWIeIni132PHGO4ptJ5mZnFogBnYL6gZxOhZTZj
rAspaTitPvEggufND1yLiPqUPyoOvhFknZXH4JUA8ay9JQtNynk1wzqsT+JD8hzsOuVxepMPvU6b
BoqLb9Po4lwvTLiFFgreF+LT7WPtt+azXD7qDINC5XfGQi1SG0oq5n2Wob/GrnpXHxo67HKznmxR
RUy4g+4SCJxQVnDBlWU//EsJkpBZ4aF+bL/4mBqf2ibLMqJAfqDoLHjF+QTYWqOiIGoZsMTAmCV3
kHsSnH7a+7Q1oaF5DETCPuKHDgsCzHJ/TaX5svY5zyEkX2C1BkwNJHsXG7sfUyPTouYEG6JwwKX4
oxYG1fN0w8Q9z1cUQivHWvvPsSxaxd2ASB9+7Ij4z1vV+S5TIsWvT4JsgQjGnocBLP5/4S7ontQ1
LOZlfnruoz6rPuoIZS/cIypZRJKTi5tTiDdX8x22oq22h7p4QapVLjdT/Kl0kGcEDCPYgiWYp2tk
jYvM4+ID5pzZn9MTdqBhzxdJc5ITNxVmHQpIPyTwfd6tqobhJ10s0T9dXSxRFEukMZPRVT5xBQhf
x1D2Hlau9ysPRtxweFYjlEDt52IfqLnK+2ob/K6ZuHmrFC9VNspdlqAiqp3UcVcxhyttbSQAYOD1
XUFVLLTa4W1AMW90+GgF0nvlpTJ/kIZoEJ+D9Nzidqr0IB07FeOr4cBj4XGwYaUg4I4B/SGFT0tJ
OUhH6QCg1GBe36fgp6fbXKG3z4drs4ygFKVESKci7lgEpcxv1bJSWsyyjIp0Zfvh81R8+s0WCY//
bOGEFYWamwasElK68vJhVJVJAkvdsD3FkPT+xLHPIYWCRzISXEit3O7XlRgfjSEriCoV3IKRFzxf
vqHWdEMxVe1J6ne68Kr/cJ0IvLktIEseOJICXdPAqppkKyYrj6VrkeRZ04udI6hlVkZQNT3Vn8JH
IklUGk0ZilStTmDDTRvCZLN4UhVnODYyUPZRAsuynb4Wol89Qv4OwWJfdTIckXihaU8+FFp6MxEP
FYe0TYwU20MLB3dGIWvPC1TrNppndCsr6+pNa0CG91dsHEfmYgYMafILrmXticENNit3pWzJFfWH
Q9kqVm3EtBHICLEXX/VW5v4yn4mk65+WFxMw5qCsNKgknuIGIlizX5mW0Qx6pTxSv99JY07te159
ZuNTw3ai4QbjC5Byw9vKZ8zNLM81vDQFGXkACaCPxTUVJhGTqgLnWpf8Gw8dxAvsQZ8fFmO/za3p
nSt2iexqIY1ehTsdjnrlWgQ8X0kXX4DCPd4UQH9h451vAlFNIklssuYkvAIVeN/jPd2KUMniLT7a
xVYuO37joNDXDPa480nt+CmUaeLvFgHatq4Jb0avnDMcYDWnDFSLHNR8uv9MU8WxMKML/ucj5yPq
z0VT+pVoxAqGCfbIIxjKoAZlu6pEMjygq+oSV5cGdERnSXgskaVKCNPyJFQA7zjBHIwWiDtD/5jH
ZqytxF3XzlVA7QB3hob57F543qk0TzutZF1z0rfCXR+kkNuzchqzu3QN2Def0Bdz/KelRVgiTH1p
pCFaanPgffqcU+ygqV5W1vK8Vm+1sljLgRQLnQycxgmv0hP3of7E1SbvbVHaqznhCzc8NL55u80r
KQZgiKFrCX6ZAtPqxfnB+iiQtU4B0KYNrRgbNCnfFOm/zxOmaFYRhhj0bHB6Pk9GrWR9FnPNKe1f
Ig16Q90DREah4SchPu+74f+lT3+aW0xWH4VpNXF+c6rybwYrwUL/KJNo5eS9OnDAk+Luw1MHXLjz
PiEGiqdWRZ+YQROgZiEGkCb/GcyPLQvPKRxrPDCWuM/PGymFgXFjHLNT4EPpTyFDC4zUmh7FtasU
+UYDKaAZJntRe9aSyWC5nLOTJjxGKi3SHddvYZligsweyBDOAkmFa+wMcrxSv51eRUelkf2sjivJ
mSubDIhgsCJgOQu44zKt7EuV3iV8wU4D0sWTcGjB1r292q9cFrMuwVyJAzUKqNXz8RwnuSmzibGT
BNEwXJJtufPZJm3uZd++3dLyaEJGBBIfyKwBIIj3xVKjt0uZD+dekXlQjxP7bFv2/CGMDcjYtw8x
DKmSNazNcvD+b4OAeM2FEthuLZaKGvFi3NY68zgRL+1O8zq5WdlXV5uYwQIz9QCF7uWS56c0T4yo
g7wHsqNiCJjCf9xUv52AsNQsSzQnqhfBlGqEXJ5FNcSzJtXmjPtKSghUt1f68Ztl/HvOzs1AzABm
00haQadk0Yww6c2Ee6XzkAaJNqps6hWBBh9nJcIu5Df8Xixc9lHsGms1Yl4eG2ga7hdzqgD0mdnh
7XwFMj6N9dqAypCKzEhkjYeCp0X8f0i7rh3HkSX7Q0uA3rzSS2KpnKq6ql+IakfvPb9+T2ruYqQU
V4nexdw7Bg0omC4yMuLEOcfhJZNfle4kD7tRfFDFJwWUmscWjGf3tyV9AM7mUfwE7wFcFtCrlHmj
jpu0auZTksRWg16GQX9DrqiT0fjMiMwkCb9FzTIAemjW0gk0HGwE17Z09FJNUTTAFmqrbQgFtGd5
hCSNaUA3mhSokJvSxsIGvzxiR6+QwXbV/wo7R5Vac2m/xd0+q98nEL4BMyYdMsGrSlCImXVvqcIe
uIJXod+rFVoBRcDYZIYzuoms/5mqfz+fWimlDSeu1TBVvbYTF0SUJvJx0Utm/Mkz05DQ+mzljJ6I
rY2JKQNKAFyjQErTXiOJ5TCL43E+Zbrddz6Iy4ZDfRj3ouzU3yrhdcmtwdiN2VH5HFCFvb83tq0D
ios4FjcBsALXC5a2c6/xaw9ejPZFhv5A2x3iJQQTu2aGKC9LginWfkl4Y+sdlzqgT6umd0FnqTre
uhmohuK9jowMyJSBVrj+DLQZGogbZx7U6xln1SKIxPNsKRlOgI5RUclF1RAIAGStcSHQKcOmErll
VnT0n0DbQcoflsWd+Cchde5P6s09cDZD9NMhSUWeyNeDGbWRB9DE4E9KEM0PyeTUyecoSKZyBh6s
DGs3idDzqNCeBYg21DdQqb42twzqjNgH5oT61Ai+1vgdWnOlwkL/fAJug36t/Vhera6oH9Jh+Eqa
7guocitdPGb3xOYMoz4MSiJSz6STotKaQcWMfMsMhoBozr01fQBVdyYxR00m8crTYJJRB0a7O2gU
4F6pSV6VRkYKOBFOSufIy3N5kktL516KF5Fkv2NETO1iR8Mj4ZdGucvOsoKRjthaZqJNj/gWzxD5
DCC4eF6pelhrELAWTvn0ZzW8Pn8WB5jkc0fOofTCEm7bmlpMK3gf0dKEo0INuJA60Yigk3DK5+PQ
vbeHBkAeEDHf37s3bY5kN+F4kB4x0F3hX693Uzmhzj9nnXDSOqd7K4BizdXWkpBSSMEpJUIlXsRV
/Tyun4VW7o0nhvmtZdVQLoQfBEoZt9a1eZCkReiHaYWTFIO2FMiJ1m/jHAWkZ2P8Pk+FiefsDOnA
XoFAVmZLYBQsSIfA/c8gwQC9uQiUXcSBgqQcXeDSAK3LYnkWTqLqVuB1nZCa/qrfxcwdp7cE99d9
c+e8Om0PKBecG3Q2IWFIBSftoOhdnQnCSa2OmeATvXfQ2YXjcY3tfgK4ZlV8CRrEoWuEdle/pe8I
RE0182b1hAZvNQpUxZrLxExXB/Tp6Jso2h8otuW7an5YIWe9FE5dMSbpxmcjX4/3voHjh1Q6HND1
UjWT1kp1s8rwO2NtESihhW6xmnVDkRWn5gYivOj8RgM42pRoHE7bgZ9h1bX1VHeNqSzf0v51Sb1G
Vrxvc55YPGGJLFkb4KYSgq2HHCc8GJT18E+dWpFc7utRbEb+lCp/oi+QfI26p61uPv9afvVhZ2kx
azpvEquIr7HdCLQF9x9aQalQOyvGXJNW7Oh6RVEwl1xjfe9i+DGkrqPSqsf2Fc/mTgZH/lssMt4u
GwO+tk4NuO6bYW5GAbSBo70icdOgkTisErOWd3UvW6rmt5l4AKzn/ta/ydafRw3+TSCh0XXD082a
U74M+qJXCLkWNx/3nNaZa7X6AuqbcnaMlz+t4aYRIGjzQVE6VDG1F7xbvR5SAeOvfmCcxO1FAGKT
1L8I2JQKYOUoErXMaEHL8xPksWv73Kx+xX0f/6gjCr6vIPEc/Jnl9G5vEsz9hVFy0i5ukkQGhECQ
EXZyYLnQhc4Bbdc4B42GHpfUX5YPrgdYZ6dX04/KXtLHSQCGFAyEa/m1yA99+cZYEzq7eV6Ti++h
TjbfjFOC3T+TVqilPGiZYBqVo5YonDxHwtNiimllM2PAG1zkP2ZJFxZeDgCpU3O/5lPVCOM0n/g9
NIg0+UXrZi8S0RJWf0/1T0lzG7U4phCG4F4N5Pbn6qHudtm6k8YHsI8VzdMsTGYfn6TFU+VHPWkY
Hu/2ciLr9O8HUus0xkC6dDxeN+kkfdQGF3vJEB+4UlwZp/GmqEZPBbUCGgRROGCv51OE/trwVYN2
gyD2qBpntcupJw2J/8WWEFJiCop921hi+MB1L6nw3OavAjQAo0/GnhBv3LBC+KpI2hAXFVLK13tU
SdZalyJhPhlQ+5idsqjRlidn8pex6KtbKs3vHlmYx1ZpQocX5gMHqhgT/Z5fU64XjHfa7c1DvoWk
3bFN8HihPGVqcHOZdiDUy7MSq62UMihc1ZzhC7ZO5aUVyiMin50nUo4RKx/p5I3QkxVMXsKj/Yub
Phizu7WzLmzRNUs1baWCA0/IKeMCrvjUi99r+F39LpZBIlkRCpdx5qfHan4VlyNY6RXGUDcCEMwo
WlAExLPoKaCj6RF/qHaKOJ90/jPXH3u+MatydKrUR1fKlB40FazQQvI4ZL3dVp9q/7VA/mktdzwC
Dx3llvg3OKTVwpXnQ1+jwru+rKWXdcpR50K/0yer5p66voFgiLCf5AkyE/dn8CbJgcsTERtyDgDG
gqWcegTVi6FkisiBhBRgDdmuqyZ1dAC+gRSu+xRQiQXSRuvSMiZO3DwWF3bJn1+47rmJelXO1PnU
QfkgHO0EuXulliw5fNJyK5PB6c99E2ovGh/wip8i6D0DLg8t4EmxY/WjyCpQFKMXAce3PLAIu27z
GWRW0IqGvALSTzfSbrmOA7iO4N1rZahQJL/y+qjkdo6kbrqDTKk2cWa7D0G4e38xxK0LhFCHIq2H
5mx8wvWs5Jw8KWmE1VDi0U1VAHJU/aCGi1nrEAEAAXsU5SCMBInzoUWzr/BQ16e0swXQTqyoWxer
dNAit1SflgpZVGZIufF5yNTKYM8lCVvk868/b1SnEshb5E3b+YgqhVknL2JszSgZZyPkKJZTBGbA
JVB296dlY49C8RDlSgBQ4LTodG2uNWWud9x4Wvn3Tqi8VfW6qnHnsnCkibEExDldR83oLAApBVKO
aCpFT+n1EA2j0KdIhiSBPIMSOzbH6R3pZ1UMRv0AOKH8cn9oW+EjXi8Er4ryBeJl6u4eZa6EIK00
nkBrWL3OcyQ6Ney62CVg3UDmSMLwnxMs5qsYTdo+L0tWAL3hr3UwboK2Fh8BrVpqyLWc52KbGOPp
RQel/zDIJl95FfcrX6FRxZLSOSvD0hOsgh4CKgyknYRGleaonyBvrYJ+WF3K4yor3Euu9aBOabII
1UIohe7nATteqkkeoodkWYkOjnIxBidZVjHgVr35zanSYi3hUCDrCdDgoKW6NSASPwyJ/paJsWRr
IsCgq5ap/hjWUAcANaKNqlHvSK3+BdWJ2uOGWHC5KU+QBullc0AK2JX5RWnMbpDgbxSpWf/e2YJk
Fp0AIJxCY5FMHe855psoKbLpNOblN0Xsn2XuhzY9j82xk94YG2vDwep4FRMCbiR7bjZWrvcApcXV
dJJDx5B3aRXuDGQhyxgds9OfMa/srii+Ld1kFRpnLmtuMj7gNu+CxCRa9BGS4RihIeT6JNXjEK0a
hKxPjeyGwA4P0PAVcT/WaCWb1kO77spkX3DAQsg/+eG1GtAs1ahghP4o04jxUtja4tDrRq5JAZ0g
YEXX36KUqzLKSg1YYPi9GX4uxiO0BVrV1KpjVTIGvuVBUGbHu0xGvweKkde2Fg0F3LgcppPYpz9W
EHllmmoKa/Ko/hy5GjKs1iCyoFubi31hk5prUBOJNfr7QXQdcj8hv5WGXlXjCo32Vd553Aqw7TC7
CcQYwnK1RWh9MxZ7Iw7DgDHF2NdgMzjnWi+u87Xu+yEXeuhNQqgx3TVDoOQP2fDIPwi9k4C3FsJR
bX0QUrjQ1S4fVlYLxeYKX3wAdbTaoWjkhew2NPc4Sl6Ys1K64RP41bwhyY5aKTNCT9aIyQddjBhX
uJqmKpY5XYTjLHS7pjACZVBZ/Vxbd+7lzFLRNAf8RGWkmNmF63whA812g4tX3SVATpUamgaX1dTH
2E0Vs1C8+8u6PamgV8Dti1QVzabDha3OjR3GqBWfDe/32WupmdzyIgGkzggIt0IusPEhkSERa3ih
XM9nEkdAx/PtdJrK31PyoMaaFRLdbfSgBHlnVqH7p+r/3B/fVtaCUABC9gPjI/3k10bHqi/5fsS5
ARPNok+O5Cqyl0M8arA4yGIovj70OxD2xr/vGz7nuG9uwQvD1LVfN4aeV8qE87LuhPglCee3lc9M
0knawjXFag19kNTkE9BmRIccfacTUGq6byDemqBduSb1LpVPcfPU8K8i1Ehn0QN2bg6RZxGh7i37
+vh+/5s3/fnFJ1NhQtdM/TxUmCt1RH5UR1dUNPk9xyprb00NqhKk2xRN6URh/npN4nmqhlXqkCww
HhQ3dsBtIHVgXHsPFQ+NizlkMiIcgOI5/9G9Ge2JA6EqkH1mZYRPIveAt55aPaB3Zt8e1eFpXr1J
8me8BO/PxsbRQF8+ihhw8OBkoynZ0JoWCzVHZsMr1v0cPivSrkmgaiM/NgqLPH7bGICLgAXhAuMp
XxMm65xxhYJziBbk0o8kaJ9B2i37yUPDoxxZZBYMc+eY9cK1pbOi1GvDI6Gad1bDq85SfkX7yFPQ
2pxDVvL+TG5lMgnFwf+Mjg4U5Frqs3KUcWGmryGkv0St8yCTuisBZmjl3u76Rwjxaf1Ox2YLZx7w
epQ5tfaxDdu9mPQPUFBlrO5WWI5vgrou6ssAPdCFDKUcRWh745tUvnoytLBGRjWHOO7Yi5qlg4Mc
hUkFQqCRtgdQEMzBClCdjKBl49mDFwh22BkEwdPtzkDLDkYsYdXr5jkWX3hrCiE/GUFST2Q8sLb8
4JUp6vZMm7kyWknFBmu0x6b0+4+GMBElXcBz++Rnq9gp0NfotWBVlonToPwgeWUhbUwuTHj/68Mu
ZWHYtgJEOsBCoZucMcmmMacskkhqQ4OXCkVlHeILKErpCIUpK+Cn0nojnsRAeyxxgmITEcn0UdU2
msHvb2bKSd5YopzXLKyoY0qjCBqsRwjI7MbcDpkgtBsjCpoBSdMHaZJDGYm6Kpc1avlMRAu7KD4X
y35sCdCBVxhl2g0rxAAeRZBPR8KQcjrYfXrGx0ocCB/q/AXCf7kBq//LX84X3vPAUKDDUEL8CPaf
6/WvZllNQScTB5IGVQMvsQTtkLNAEtRBAjcoiC/QmSyQOhjqUtRIdAgmN9jPSVDbsvhQik7D+fry
uxMYuQNqM8OODDkdvO0gy0JKsZSdKV6KvI6aODCWYOBtgcUsQoWc5PfBm0KUD3T8DRDH68mScqgw
SFqcBGnvLCr67RCRMRzflgm0KaCXCeJuBpAC1yaEJkR7Z9IlAZBFoE5cXFaNZGOOwDmMbjdSIyeo
52sDhpDUMepQSVCOHvoy579fa6Bm8dCDUB+RdKHPRp4b2dAufRKgAjxnX6dSt5vuNP8lfSJZCngT
EXc/gCp4VVLD6GU9X3WuTgPAwuTogde/mOzFG0tBEAtYCVwCKp7x1EzNqSHlUpUGHaq13HuDvlWd
UQ+4PRiI62XS9YPOQwQylLeq0rEqO5CVBLO+K8f9NO9zMHwd0969f8o3h4KkoQSwKnwKPVuqOA75
3BZpoJkZ8jjGMKD5gZFbYdmgxtLzcqqqHWxI4V6fvgQAV+q/P9+SBCE6IlgqEPjK9YpUWZLNGsJy
gAbcRDN1nvHW2xrC5e9TjwIJ9WscDvz+0B4XdPmq9sSxshNbNmSSRgX2BneiQdkowizluWxKg5g/
zi9CYeOp/PeLjWwPLxIsE3qqqFiiM9awTtM2C+S9EFrl97+kXz0fPbCII3mIoiIuDur2a0eu6pXI
SIOyeGyTxy52/vr7wZWLaiXQ3QhL6T6tcJn0JkpDfP/y1vu5ckrf7hug26DICPDZGvwT8egAS1D7
aC7iKVKaPMjMAWpvrfe77qxFBLLOXF61GsR79p/wi2H05jqHWZTDAQ5C+ot492ujeRnF2aJpKDN9
yPvpgYOKcfIWvWUP8lN65PYtxKG7H8vLfasbRkHRgUQv4INAWtM0HXXR4TSV0noANWPhrKHTeymL
fORmR6NUgosESFBAarBs1H4o0q4E7HlYD9Oef15+hYztTCcmEPkA0YLEBPgJSafmmbPg4jU0tQNQ
leW4HuS99tG8zwlhdYJ0M7rVqh1LjeR2MEjAY7ZILgKZShpWukaNrqYqlInC6jhxf0C3yOTMJAt9
EXJjPChT4rdJdxMM0F6sH4ClzaIEDCOcRVSIkfWG+tERiAH1+f7qsyxRl6ScDYmwjLCUcvvfqMJH
kqUsTs15983chBRkQKD5ldFfghuGLqFMfNmjlmisB7CR+S3jsN7u4Osfp8ZQyGIXrTp+vOf2WfVS
xw8rSCZG5/4Qbi5iMgSEpqSzSCCVgevDKUZcPNdJuB7K1g9BN8sdwDWQIq6f3PuGtoaDeAVlTQF0
ROhiujZUGnHfNHHNH5LSUUZQ0x3S0imz9/tWqBT4eYvhssfLAQkLlHioIxkZmQSge8sfIj8XjiiY
qos7OiFnlx6zr3ZrRAaalZHRwYYGDPB6RBCDzVHM4PkDFIgXyDvyVjgAXsK4mumEABkSCCfRLELI
x2SZjr35peuMWQ3HQ/U17nL7ZfUW9xNamZ/3Z+52NODNIu9g9GgS5m/q8oxrJNgktZgO3+Xdk/R0
/8dvdxkyVoi70dCDdx0czfVUlXVaKlU1T4dpdsDXgY6lWfEWxRlZQfjtwSeG0LpBHvVoNKVKIGGu
hwUewtMhAQ7Cqn7iotmhPH1/NLebDEbAIQH6yvMNQEUypVysdRXDSL6DLLFq6Y8dkPaQw+0YkeXG
2l9bIk774gYYulwtNH2dDtJH4Q2/w8/Ckv7IfqKbHYtdlcr2Y5tdmyL748JULq49HgQwlT61TxJv
cs7gFrbqQoK2NDX7/gxubLarGaQ22wq/VmszjC1W8SKn9vQ4schiaFj0zYCosCOF7FmotWTuHuOn
sTf7H+O3wY73vDvsQCA1fLs/pI3b+noCya65mED00rZdVcJe77aJC7ZFT/L4APwxO6D6w5WxB+l2
QHp4NE9kMg69kfDCdEDrWpNYhY/kEips60GEfPEezg4wN093edPWRif+ztqZZI9f3+UYLXkhArNw
RnZdj9ZIiyLhOJyB6LBKdvW7r+y5gil3nFwDPdJLg1MeOwvkJfz7E30bqFxbptZV40TU8jJYljNH
T71Y8fR1Yc3u5gbFPQVcLzDe4Ma5Hl5dDFHajyK8YbmTPTztDqAUUq30EWT26mBWUKHl0W75LLfW
/dGd8xz0xAJS/A8RBRIh1A2WiknctxCFP6SBovp6bLn5IT6iOu1zD9Kz+mpOO8m7b3PLaSJLheAc
aEgCz7serIasYTMY+XwI38Bo5femcZz3Mcs104Se5x0LbAtpWwLOBci1azNiPRXlKsJMHqhO5UdO
BxnNY/Og7A2r9cf9vNeekh+rq3rRo7S7P8St9by0Ta2nVpS6sq7lfFC9EfTYkHPbq2/3Tdw+ruBB
kZgB4B2CCcjgUzaKHDA9uYON1hbM1dd3idf7madZtSe/QBXU1RmhAbk1b7bKhUHqHir4TJ77GgYn
C1wWjCMgbk7Zxa9Tu2JuwyWcR/w69+o2L/Wpc6Kvylx3o6nvVj/ZN3a2V3fNbvZyX/xIj9pneFwO
3RPrYtryNEh5EXYYlGqQUL/eNrq6drVERmm4yVv/Ku91J/NHPwnaY7cb/rYm9M8uvTBHuRcpVbOq
Kuv50P3pfOO1x16V3MQRDrU/PU0f8TH/ei1eWQRtNCqRNnu+XS5uj2Ul7JlaNR/GBixTtu7VO7Ux
zdLWbdUW9t2rbKLHIHuCqJUlPY97Ya//H/zqudUOiDCkT2iOknhFrFN1/XxoVk8fLcTMC+8wjgg5
Ajc7lrTz/ccGNblVUo/posNG8QyGn/JTgTpX+VCOLxAy/q3yJrRxE5aQI43M/s/U/muUuphVLVKF
vO9gVDWhy/NjDZYv3Wt9zgTY7YH/idtD/Zn6e+kTtyZXmxXrrrw/ajzor3ew3A9zZnQtPmB5BLBy
31nqLzTYdhOiYBO48K+hZhwacjb/93m+RQJ17cgn4F5F9sPROS9JnK5nOJ/NeAdbEnBFTcPevNGn
CJupC7tmPmTv4HDZAWK1q/3Qr63Wy1zGviFn/GY8uKKAH0cO9KaTDrJOMa8CXH8ASfijNKLfxJQ+
puP6zYhMNdD20y91sMKfhDvOLCPWlbzpgS6sE095cTajEHUDdLngSi4sDfSGfwj3/y76nYmmmFv6
a/ML/Vos6CndJPrPtr2wSm3bKkHGdBVGzG/oQIhJgCtqrN14aA9TagKEXPpBXdjJyWBcldv32L+G
6chy4IwkBu5nPvDP4QOhydMcw6qdydbNxp73rclijt6MPy4MUjcNvB7Qj/kELUK3zyzjGLq6D7Lg
hhGhkwmjN5FCxFTAlQ3dFpqLfmonpLcEEYpMmalD/6l0uNpRm12Dek1lQRvq/qbdup1RcAB2HSlC
PBWpXZPWnTAIFcyhDdsqGZ5064Bf/jh1Kc6xkqLjET+e+WAP/eAY7/XNKPTy9ylHTeJiaA7i98WH
wnyeH2cb2KTmOf0SnqNTb/3Bf7DO+MYDFGKoGoQCQGcIZAsVPjWKXAO9K4mHofSWzm28+L37NFYz
AQHsL/UHc322HohXBsmxvzjWfc8LgxjCIJ6KZlQ4wg8uM/Mv9RVq3NJX9BRJNqHAZ41zw5uARx6w
VAVkdyjhUWGwXGea0I6aeJjCpxGQosfsQQ1G2YV4iHBUPON9eGpZXOAbWx9QOtRt0bIHujmROmFS
W8V633LCQej2yzvEDAja4ZsaqP0+6bz7+34jaUGK98BQGSghAjtP7c21VRVjxZ8fBignvI6LK/DW
KO2m0UfbQlHbbfr3Fyz2DFLLRHMNlNw0jnzkBHXoa105zJEdvYD6AJ1ONchpIrNfzKaw2u9/wCRz
f5i3x/tMTAJ+DpC6ERLV692jJMkyTMWiH3gZvGnvC4st9dYpykAPYJ8gz4THEj2meZhamet5/TBz
qxn+Gp+HR2n1+ho4QUYy5nZzwNI5JY/3PEgWqA1ZFplSgMEIXQbVZ1iCR8gaIjtfHKuEkoHy15EJ
6jHIL8IxAuGEpvXraUONYW17sUM4nbzU6h5NcErKikxIPHXt6JGSwOE6M2YTaOe1DXHiAfBH5gH3
SRus4G+U/Dg3vezExyZLnnVjmdBMjWrjuTAo09raQj2oTdzCVivYaNmeXRTU5F8NnoAq40G2sUyX
luiKVjRPU9aNsKSYOjDW3qA5x361hl9TzsDf3FwuoBEg5VP0twNqgILt9fwtQymMDXoZgoTfxYkT
oWlf//jL00OZIKfrwvdyjcGX2bTEgbov3fbl/o/ffj/qzCQkxbMR4DVawiiO+woP1yQJjDioFc1U
O69ZGYeG3N5Xe0yXUUYFPPqcN7lB3AgQzp64Ia+CAphkAPM+pq6FSBjjtGxZASsHNGoRtSDQJnvi
YpqELOyErK2qoDMhjJTzZhz72ri7P13EH18P5QyCkyT0xiA1Qz+w1TAk/b1pERizG/EPiwW9BghS
8yygNW0HhSYQh5GXH3k0QG7uejCTpAzTAgrogMj6+IjcZ/BttubEfEvT5x8ANbRCA4mD5SHyF5SP
WdWm5kQuLAJVs2Wo3Fjc4+AgMwlq5/hJ34876aUCUnk0u9ytq+OamQ0LsHFzCdLfQJ2hWurapI24
Iujtj8mJrcwxh4/+yBrreS9fLh5th7qGkrbnuKI3iqBxBkdwx6DfyY5wMtxqX+Cv7DnZr4fx0Pua
84Qiv8t5qg8m/z36Gx//+MUryM1N3R89aOg4hZu4rEw/rbCHYs+Zpgj4NMBvFIhfUauu9o3RlDpk
Q1/Aq717jMCU8K5W1u/WFKzS1E0odTsi0lffPiOrtTJbNBWrBnMdBPnw75lt2KETOve3PO21iSAl
GNhQhwQoE/2O9Kw1eleG/FQF07PW7xurhmRcbIUfWcxw2rd7/toQted1sSlTbYEhiF/Kg83V3qi6
yolnpY3py+E8oPP8gm6GKBlcz3I6tJwc6nMVLJoVIVk8uiCphrYN+tic+W+ZJ7CmGJUKuheEsHhM
0XSURWSMXDgZcH7H5AD+c7RmvGVPwyv0dFfWS2RrBglJEpq5eMSvOnWQ+FWuQ4kD7/60f4QGg0n+
D6IN86MyXRFqC/v6K/lgPRVvkp9khNgb6EyEErKMoPJ6PoXMUNVWS5qAGIv8fhf5kd/uJhyxqDMh
MbCrd/o+OvS7zAe9BxhvHqI84O3ZmYKYBfk7d8dfH3J0R6JNBB1tOEdIoV9/jRFpvcypdRMcNDID
730w2goEyitfwX9//4F0sxnbEUh1//krs36P1mottuBAHt5SLEBCrdlZcJ4gMc5YIfqOwlShy04V
sEbADwBUdP1xqTaJ9TiuHdCCpuihAlWAeYxxjG7OK9StUDAAaTmgFoDAUds7lLthBvl9HMToylAc
9Ktohhu6cv49YhEF3+w3yhT5lIsrtxKHYkAOIQZM1IzQ+voR/QrHvf6XFH9EsQvKJnCJgFEjgUZj
LMeubzWFE+Kg0uyqc/GMf9C4J44RPxD3crVxYAUYTsT1OuqtmLnrwehYGzHv1iRIzNBmKUXe3nHU
r1Mrjyg/LtWR/Hprrt+gKOf/1N3cUU3/vremmwTOk4V+UmChyJWOI3k9jFWUG6WOAN2NnzgcORl8
Iq/5YbER2wmQHzVHVmPy+RlCTxwOGijRCLMrUIvXFrO27Nqm45NAfFbRQ3ngwRT9FjkALTnZofiu
PMtubqID70vbp5G5a1KX1X5349ExudBwJyLDhF3vBiwVZoIapkYSQNqAgwuKnDXQn0CdlVv3Z/cm
P062IrTYUfPA3UHSuddj5XQj72Yk/YLFmV/l9/JZRxFueImepxd1J7uav3q5nQXjcwty+h9MUqqb
0gdtn1rdBExRBifBPihT8By0lZ/z02yDBuIZiYrku+CtB8PhHDQcjeERleVDuct9VvVu69hjb4Ev
hbSEwJ9dT4KRTKhaZ2kaLPvET18HEZPOrCqTkdC7CpJsYE0lL3r87dpIVUdt2LXQCF6IVmP2XKV2
+Zp+rL05edNTG7nJI2jZP6tX7pP7nFjx903G/jzRKo80EAjGb+m/NHFAk4gCoLL6PO8SqJG8Q8Gp
+QifQrMpP37d31ab+5dk6zGbiBVo1m+tE1G0M0ZAir80f3jLrOoRaPLuwAowN70QEd/6H0PUVa2K
A1eBwyNFpP1nlq1TaA/BehyPE8tl31x05JwAWgbMPdi+IGp6vXolt05hTQDM7vxD8gAq/HF/xuhn
63l5/v19ndodozAD2VxgxiQ3C/YqI+TdPmYXP0/dBVWZpCjX4PNHd3HCr96VEYHvunfuw0C5Mdoj
RYIH5vIz/NS+y4KJh6CbK6bYePdHeVNeOA8T1UwCZEfkQA+TS2PsQrJeqx3tPzV/sZRD/y2xQCzy
nLw2Dov3YXvbXxikNojCtaMh6Usa2KtoQpazeJa9tbabQMsspX5qmTLD5N67OeYXBql7Ec1zKS9H
GCEYDpzl2XCjfRf8Wi28eJ1uFzL89+ZBu7BGPTEqSR1x+s7W6kC0ZGABxj+K9ef+sm1u/gsr1IUo
DdBi1ds5DQpff4KGx4H1kr2pd9H7gvLAIBovy1iCheELZQ1zeEC91Kmd1JZQT+y9wZ695SVjdSWc
kwH3Fos61WtRQjUtxu6QPUggZN8hnWt3dmdmCJ2zveGgAbg5LXZsf+M83pc+QcjsVT5/QCDggxDI
DK3FZSUVNz8KNLRolEBDFwFZXbsaBCa1nCXoNNDckcPlANw8VKfGX7mXB/NrdCgDA/FHB9hMF9Re
/6f66LziJDm9M+wGuz5GP2uPFZBsRmGXH0U24kVkLIViEuUzPop7bF2Qxdid1UNHOP4i73XZvb/f
bqozZDtcWKOZfxcxqYF+DIm7kq3ESvDw+1maBVIGubeYnH3fHE2DfQ4xL81R3nEVF6xFgcENTmlP
/vzxS3BjbIT4cfqSHnmn/7F+a51ir3iCHz7WcI7pAximRXPyI69/0wk+yyvwImN811YEf/ldlPNK
cginhDy+y+YfuEduJ1vSTkITE5SYAMY5JX6Ggo7kl1+cI+xVcDCZ2nPsAHP0G7yeHYKoU/RTsvgn
PgAI8cgqUmw688vPo1xdtxYKV2VYJQkP0feG/E+zPleE5fvfGWONWBuQbqbVozpv5BTG+D0YuUzJ
cz8EUzZT54sZqW25u8txUc5o4PhUznSy++AK4kfOHJEni93FjewZOSrJTL33P/eXetMBXtqkDj2U
21OjW2DTeM3wvF8cyR+cwoPEtcVZowM8zke5r1mTSqIK2v9dWqVO9QDh0nhascF4L3lZ/cFKnmW7
cBu7/35/fFv31IUhGpoPCvdQ5QcMb3KUAD0tpuGlzmTGz/fNbERRhDKflAEBFkPsee2lBOA0NKGa
kkCe7F79ysIfIetQbrwV0OtByGbwWAB7ADmzF45QiNuO43I5CYTe4uMHkEChvuCCa/n+SDZeCygu
AjKv4Q0qAx9xbUatOnFqehXPa2EH0BdvNWAlWVF4ZyrYsixRc8bJ6iJ1EOQNILsoRG9tZELMJnWW
/lAyor/NqbsYE+XOdIgZVIOgny1lpdMle720wuxt+kvFHOLP0WJIOHnBoocUHnWtg1hrSlQhA0rQ
eMiy3634t81fZwNo9QXRlYQEAf2Wa7tm6Ue1SYJMmi3MGNvChutH4QfFenSxoY2cwuHc30sb8w6R
B6AqkEZFpu6MJr/YslJk9EUuYS9xnJ2sjnJoxlMh2THLR2/4zUs79KuPR7+CMg1aEoBrdoJAVmiH
4b5h1d5ZVqj92mlaXSwxdlFh8uHTR6a9hxLj4t02cW7zxALfFMWaWIuzMceRQLvtDA2QwMichtWj
sOGryHoAsEDYq3DKqROOtsIlbxO4xNrq6qfuc2J1fG5bAIYdJQGks+ney1hvsrUGGTME4Ce7jkeb
ixgpxq33NwaBti4wy4kSurmpQQy5llY8khrqvjCcHKKoihXKx2EAfQe3k1j4mc1TcWGOLNzFTq7W
VDdiDYma+MkcGF3pm4t+8duU00DPbC+G6C4IKmS/5Md2v37eP4YsA9RlW+aSBNpuzFWY79F9q89e
0j3w4tv/ywrdyjlUAy8UEoYRvg1H/Sk5zQyAwMZ9cbnklGf6L40bq7xBtgzBspCYEOPWIz/+MfWO
kb7fH8qm3/p3RQz6vtBiSVwLWBJyF6DPQXfgakERy7PS/psHBX3dwPOgKIhu2+tt1XFRWZXgKA5k
3st1BJeQUWhYOZjNecOrDsEJ+NNvYFhGE4ZFVSEB1xVOmjio0lUQ8iqsJXZqVhZi85xc2KIGlEzj
lHIDbAEOBUBbzDj2W/MlousRkDw8UNFudz1fqdKRskaFXvj1VxqdZlZxYWuqkI0W0DIIeWosyPXv
x4Je1BpPwri3IQP3rqn/4j/D9DFjZfU2wlJQW/1riLpL5lFSwNCy4B7/037CVDabLyvnqKHNSrRv
TRniOVKlBWXzDcBRTzoylUISPLav/03ade1GjizZLyJAb16TpoxY8lK39EJI3Wp67/n1e1J3904x
i1uJmRmHARpgVLrIyIhzTvSHkQOCu/w6lWDHkmjgSQAnzaz3ArRpWyXIHuaveoZqNlHk3fWzSL+w
filQNj0gQd/S9xcxhJDLo74sbeIn1ouknVLwkVwueGNrGFQkAkEPctQX3Y3KUDGDlubOCmQDs12B
Ph68rXtBnUMYBDKqbn6XdgFEZB6telaNddN2iZ++fgGLf2wczf8M3iKverWOtScc9fv8yXgOnevz
t5GIXNulR/bs6qrrWZo1yJ744WsI7rNqqyqB7J54qOQj2gggt1XwVHU2HpWwSesZQN1RwSY632c2
9aYbllzCWEsilORu0HeRo97XL5NIBp10j7WJXiTQKifjj/nz+ni39gusQscMlDIwspnhoivXEiW9
jPfsHUZZ3CmFy0OqXTo5EJQQGqM4Dj0ZrOh6dDV4uKnQxalv/JCQzf77ZWdUTSHgRDsH07IN4xs0
vYRsRYzP938U1GsmMo8EnXyQh7w+U1ub/twOc8uJrZHGsxmlvuy+iYSTH97I0UBjB92mce9QPSq2
XV8T6pUeKxOVFSHAJSJlYls/pGfjR/ol/sp/S4YDvn/7dzvT4wUGs1h/2MYSQZdqvTbmkKi1oCqp
P6Nc6xufoeTJv4YPkfToRNGS6zN4GSfAGPopQvQXXewueN/t3GpF1fTYCOQT+W/7mHGc3/Ysnllg
1mjumx5kOFjIX8Fgzx+6/WJXe8X9HaGvg+CYyAxdH9LlDbgeErO3s7DX5okOaUQO3HSKA0TKILvJ
mbjvLoqsVz+fOcZBQLk2D5IWZiZKW9SAbYFowi4m4TvcA/Fa/zg6sfMjdNFbAGnX+hDeDe7L18LF
ZG0dArQcAvUV8RHqbMx45yYvLNzEmS+1D1N1VM2D1XJSUBsmIMYGSSuAgtHu84Lo2i5ZVpcjgDqu
9gO0Wl4j2I1dCG0D8GghKAgJ/W9WxZmzhXfvq7icMgBnd+jvPezr4YSzJfOUYTbHAe4C4gVKpWUB
zlFoCWLW65k/SjutPY2Ja/DkIHgmGNcXmpk5NQlMTI3bFkeYEHiZuo18rozQDnRZCqAGsouxsaR6
J2Q9AqJgp90EXuJBwx9wwHn/+4V3Dyobl9HKFnPnx2FfCDW1Bdlv65cJKORNeDv44sviaUiwZjef
0r5zoFHkxl7v9E+Jne1rp3zpd4Wj3Myeum/cgZYhUMJ7mr2Kew4v87DryWC2f6E3Fdrd4ge+So7o
TiDaouspkuk6aezA+VHei0jGvVqEJzr13a2ScQCrmaGb+mzTTrFZqmgEgGym05P6tj9KnnnQbQXX
RGlHdnKQ9ult5S2OcaM7tS3dvrfH5hAhJ71THFT0HdFRvdIDEv1JLInsZQ8SsGfRHqxK/FgFCM4Y
3GdeDpZOB/urkchCF2IDISnO8/pXV1Yw17IaIa4BanQ/8+DdWydZliAjhssE2p1sUmNum0SQFbye
qvsJ6xDa6bhPFdJVH9ed/Na2hIgflcQBQwxB2noYijDVc4rOG36V+pF2AAQMaGSTh/zYmiwq1ADM
OhLiCGjWVtI5T4OwNlDN8K1PNOu9Poatr0MumWZZAZ2BW11/XctSSS5rEVksBEhP4/7617dWAiQ6
oC6oiBgkJ9ZfH/J8mOW0xs0+e2nzYah+ETpI2TlcQtiWyzu3xJzAcQBQWJCxEHJLDlFEAOq6PpSt
xVbxsMErD9UDvP/XQ9EzQezFvkz9qnWD1C3Do1HsloGTnNmyAsavBToUdMnQo3VtJV3KAHVlLfWb
yFWnkxXYlvqQyu71sWxN1pmVi/S3VFUA6sHKOPhSvUO3UEm/v25ia18hWY20IrKjMgSd1gNp0AFn
Qld1ZEtcw+VV+DaiK9SXEWyADwf0G6tGGMW6PuoJjoRZ7ESATwSiSK7Veslso5fj9YFsrQgKBGCn
gZeANy0zkASK5Y0pYd3rhvSjE0CPTjt20uG6la3pQkN2yObiLSTiJK6nK5raAolxHJQlJpbdP1//
+lb8C38I7wHsGOBPrEdcOiFYtIVu3sVDRP/TPM1kCG152TcxOv8+ansxT2yx32kvHMvUO7Gu3tDh
iXFN4ZV3gbsSRwhShwMGZhFpuEWLlfrYFK4uHHt91/3cW5yhbm1t5AYs1NwAh8RQ1xMJ7dOyw8sl
9TuI20c75Dl4crpbGwLvMGyJ77YVbCk0rWJadDVS35SO9UcW3EiZy3s+bNqgqoRQJkPyX2P8Ztmj
vVSX5oh135Gv6W+BDEhVXjPqralCNx0dkEIcdlwB66lS0XYyyS08LcFHQzK7bk5G/Hp9+TcOKhQ9
oUlIM2aoLjC3y1iKStaHAla/fEMGA7IRGnLnop1lzp/rljYGA2EKWEDOAuG7Tmf0LBAKxbLO06LL
fFBCoJsATdpo4DxANhaFZhRgwMB7/AIAOoEXK0wz3sRdbxe/q+4mtPYhr6S/NQ4JSGkTEFPkLliY
hJag/h1mZebnxk31CYFuHntmw9PgLP5lgP6As4nSx2pW0TU68xUAdhUy8lq5bs2SBK0XMN+AS77Q
JNT1QIpUq/h+eyz9USuPRXZE/e3vLzfQ1bRpsoIKO7t3BUNNmnCBFipMBOODABPjw3UT2wP5rwkW
w5QalhCKZgO51YJe+PloL7Vn8RrQbFlBrIqpgpw55Vyvl6MaOrPUMiXzVRc1pRSpcsWODc5QtjYV
lc8Gmw7TBfW7tZFMKpsuBJnAX7B5h9dWRA6Hk8HeqCQiF2tBAxzkUEQoLNUnCo1YVossoxFeEB5n
QP8etBddJjMwYLPTjJzAlf5m5mKBbidNNuMFCn4Jc2PWs1pEvYkxDT/1P9lTgdB7Dx2/tvnxD64U
qhWI7Bt0HEH8YCxNY1MNVljkKJgFtf3ZmM71jba1OuffZ05kVQyC2eRZ7ovGTV/6CCvDgRONbZnQ
QcKAnwenUmNTrV2saWiFhiEI/c4oj5C6HKa/XVPCsp+ZoBv93K/UShJOYp7TDBASDll8MiZOKMYb
BXOb6FkUWI0JExgF4m+MQi3/ySjwHgLwBFeWyCZnqizWE82owT4V3zEKgFv+2ShMA22RUPEBA5l5
SGQBsmhzruXUr3RySuC7DF6ubOveNVQgh3FLwbmwRZK4WCyjFZRvG4JM1JpET+bzEJ1GnljRVl0E
b2DkgGihAPJIjAMbZS1TseFg6g9U9ha/lSGoew+V4zkg2bvOkwmna8wcezzAZAqIQNgClO16m0HV
ry4jSfnmmzTCTX1AS5WvKuE4l+/yBmsGrDgI6oGEjgIjs9WkJKvkMAe4o3bV3eALe/Dj0ErzUN2X
9rgrEmhRgb5Ec08kB28vdd9efjS2cnwZXG0f3iMlD3DpwdgVdooUUHpInVcUiOxklx2Gr+vuY6tK
BF7Vf38rC9sJxjQs1B7ZFPnB+GnEpF9I+w4Jx/TFvBs+gp/dx3RbQ1LyAe6RY3prNbDyaEJpQMMD
yijr1dCrOJQECXXLcrFH6DsRXJLtKSQx2qw+d3+syZHeEzKHZH5un037uvWNGwCXGR5MEPCA6jUL
j0GRXzN7OUx9S3bMzls+uoyEgx3/MmGPc71tHCjKJ0Oak7ZPkdhsZ5uOSx52QGVMmitPD1HtKh9l
5Pcm6Xm1l605PTfF+IdEl9MqgRQ+CAjlq+RnTxUCTd7CbTzLVuNhTq1aRksKNgww6rLz3o+kylF3
SRY0qgWgjwvr3NqioIygOIAnKN5ObE+iMYyrWdMQfVT6Y0xiu3TS5/QgkuCu9Ct78LSjAFV0Hgxh
YyZXVplDvExTIuQirM5IhRrky9jxEHMbNxJU90TaUwBEw8s+RIKejmGCJ0GlkPZtqO0uca9v8k0L
aPRKMbEox7E40r6u0E+1wmsT4stDSUV4qr//rEEc9ZcF5gybShW2ICjjPTvbn1bnBTc5b0vzBsFs
6WDp6z6MMIhAfkMj0Wb4WP7RSpyNgtnQwzIXUd7AxFKB9qhZrrW/vhBbmwlYUZkyfqkYKVMR1as5
suYYr+UQiNG+IkF9SoPDaD78vm6HRpPMzaPSPCwK4xAfQ7vbtUs1A80qjUlGBlByDEipKa/Xv79B
T4E+DMWm4ukEap/J3KBVsJRlJZtY7xP0W3xxb54Up/O0m2EvO9pDCtqT/hSfurvlE2ltBygHcNGF
XeihZQ2w5cYOLeSq3fUftZWgOv9R7EWCYkEXtCo2oXCX7wXULPJj4Ek/gr3oy36y6w/x03WLGw5d
BYcb8GK86UGCZ7ZkTuHHQoRZmIYnubbj0sX5Svfhoeoer1va2jh4N4BQTblAKpusRG606yYd6N3o
YB40lFPs5oHbQGxr15wboSfwLPpeogGxma7Fvsfjb3/Li7Eb8vzTTGDfVwA4VPTTs5s5OUlvlF0C
dsq76nS++NU+FPfLjfRT8RLQW3IbJRdwO6TppQM6XOI4ww2ij4xWXH/NJXM4LLGBs7XwWywoJtxE
vyNb+6mh9jjhsszc4Kj4kpfn6LQBIYfuZtqhE3d6r97kb5Nb3gW/8rvuNvXQ7/LFQqjAecZ9B9XX
JopuubM1GKJFDKIQC43d6yLPiV3lhkjcuTMUvkNiHqs3qyOAJ1r2fIgPk3A7/kbFEjSEvXH4d3uO
OeMGCFHxQvdcjos1e42d5BD9/UrF2VJc6KIKYtVFALLFPoT2TlCaP3Gm8/qOvlBBjTV0Z9AELLXo
ujxR0OtHEsmD9UoVajCWGl0pfbGhO7pAYoP3LvoWyvv/d8NFp08JsqvhYMKGg54ssv0Hmp9viZPe
yu5zeDO+xDX5giaw7KX38s0MadJd+nN4yfa85nJb77PVOjG7cpHEsKl78F1UvF9oQVd67Xbpqb8T
RoK+hhxHvnXT/3VAIfqyntkRzRSVJgOFoADR+kfPa1jN+TwbDSl61DYhHUz3e74V7Okp3WWIvGYi
29XTmJF431S3Y3maec/OzQj2bGDf03x2uOWoKWepxsBKUjkW/uODjBzu5bcWKtrjzrotdDL63IZx
dL6u7KJvouWZ2dqYoNNfwGzjIFPwc9inh9CWbB6OYNMMWnxQ8A6qdSxgNzN6q1IWcDIa+FXoS+VE
cQGwQaP3m4DzktoCjlBNnv/aYiI1Q53HQAxwMIJT5ixQqBA9xTd9+MUYKl+8nNHmUT+zRt3M2QSa
szLpYILBTQH3hcf3wQCVwvCuu1ve9DFnrMz0RGzpkPI/6E2/qyA4LryoIhj61+1sBS2AGUDnDe9d
E1yd9WCiAa8rhFFYJsjnTLhRmoq4oXw/jRxDm7OG8jOkZySQW9gqRBmjwmpOALt6Boqr006W3UQl
IS8v/Z2mZ7c30vdIECFFhMcNszpxH5XDTLvvyQ+TP+/1Y7QbT+H7+GiMpH/IH9CvnMSfoH8tUHAv
HmavRCzaP9U9QeMxB11oyPUJvpDOBe4RYpB//SAmjurGxExD+oNm2/AsNwUZt9w1N4mXvqheeqe8
JQ8LN4tCl+3aLDARVpTNyghyAaXGRrvk/jNwGlfYLbbk/8rveR56a2nPR0j//OxAGE2XG43wPeWF
9wUFN8KTN94Qq1hPInMcllaFwOoIE5VT3lrAYtxare2rTnoj3zePNVTGewhHpJ50DN7CQ3PsD+IP
zjpuALJW60hP7NkosxzQA50SKLKD5qi79NgRSNfhduV5zq0b6Ww62XuhzeNFHoMMGTAXqGzF5jU+
/e57eGVzfLvTs5EM4dKYeoGRKHc1KMUTnmqBXb2pR7TfKG/VA6SFjtNOedLs0ZudeJcVRHWLz8Rb
bmdnuo18YMMh/A0xvs9oX9hcpfONTNL5TH+/7M5+39SG+n9oMbI92iJJbAPsYNPJDzIx3euruuX+
zueaOZxLMdR5XmEqelc7NPe4/6FtPnNcH88FfEcCZwMK1U4ZRNp19DT9vk8PE2nJ4A5Y2i8UyA/W
Xc4JanijYg7kIHVzHUew1zm6awG/SMfFIytSF3JtFzFHUhUrM7YGGFkkItwuxxQ2ri/OhhLV6tSz
Cu3aEEsYBkhYqMDjuVPd4dlTHmVXd7TX6k5Etw97OBW302sJ99b//jB4fnTrxQCigoHaAOrmkDdc
n3lIadZTOxWAyssocKKVculwhrhhQftu1YzetwC1sVA89IiWulQDqImSdNB48y3YBWh6sUfr5qfq
OUTqfWc+SJErWESsbYiua5ErivdFkNv7goRvPLX/DedDWzJKVJIK5B72+lQKC/SJPgKsnUCeE3ge
jhu9VFKEdu25AebEhYowSlMJDoUOuGj+AU3KnfQz3xte9KsTye65RM7YnX1tFz1qtqKQ2k1vk0OK
9MBdxqnMbcWNq9/CnJNpGYQC2ILUP1FOws/T0jjz4haxM953bUraiP5zfcG30lKwCclzWtyioujr
LVU2gqKnEeWQ2JE3QZ0FLQ4khJJeDKExCxoPbUDiOeaY3VpWlFJBn4NKsQiRwbVVAbDxIU4puCFG
Yt4rpne14xSE6ScYf4CSM2SJDUggyxdges0c1dooAZfpyoeaTIEjJRCyL31K/+UoetN1YUyhLzjq
U9/ESchArkczlm1RR1KV+03tIM2WQq31h9gdgZriLNaGI6VSYvBC6BAB/AmTyI4zNRiaAOXhNtkX
MZH/VPcBklSRbaJRzWOIxfux7KY/egyN2n2WOBNnTjd8LLQaUQpAw0cNOAvmsKQ6+iQOwZz772Vp
WzkJE5Lx5N43JnNlg/FxeoGKWz3BBkioqELmwKUUNnoZizxyFs8Qc2GI7TDnQQlDqLWD0EGJu+gc
VSJRyjnXPEPMZg9kvRZGFYbGebeI6JBYvY+zoy+cM7WxOLSBKQAKAMGg1Rcznkpo9KmWrNwP64QA
61y2x745cfOwW2aAD5aA24O6iMWGg1UoVUUC7Ty/lk7l+KAYDvY5V/JjyxcCHChTFROqK8vCRY0u
0iLTRGULHkJOHP1DgBo32iOJxARDAkJwAimyXQ2JzetnbOOIrewy22/uliAUAzH12whlcOSvdFAI
2gMP27Nxz67M0D1zFoJBkjBLolBC0evo8XAq29+GgiKYyWg8wZY/SmtqgbGeUx+MQNnnYYW+gQGM
t8NP/+/nWfp+2eqDFGQo32SH+UXd5V/50bKzJ6gt3zXusRTs2bUOnc0DpW7Br1Z25fWU5VabNVkO
uy0B08GZCFUeUknm8ojQGzcHdhwQvUCuIA3BarMIhdhJYQrseHBqC0eg7aDT1gEd1bzlmdpcqr9M
sSW3UI4EnAFgecGUSrudMNrXd/NWUg/QBQgZ4taAFjbrFNA2tw2KAOVbQ7Et/7G6SY+Ca3yWu5b8
UmoQbMW96sXOdasbt/vKKOPwzAKtBwYDRhuIPj92nDFtOCDa2xaYWySCdBQS1/sgMCJJihIgbg0Q
oOKJfNY4pWruXR/DpRU0Z5AVCi1C3IkZXFtR5VjvzQIRyiBZUPJG11IlcXgVhsvlR7KY4p81KE2i
7wBzn5uNXKGfXwOiXPzbzE/BzFmIS2eG76NZBvR5ALi/ACUs6ljmaEsGJOxA4vAAZyk9tk5n1+PX
9dm6vOLWhhh3NiQC+gZpYC4209eg2rqP5tltTzI8GP6dIWbxk3ye+qXDiBLw4aMZ3NbYWXiuZmvt
gSQFScWApCkgyuu1N0v0HLdyAC9bV4Ckn2Tz3nGb03VmgO6LM+8/IJ2QThStWh0kB0l2CAiKnCT0
N3h37aaxJGc2mFhNEI1sKhXYKI86eVEhFgmi2PHecqs9ehtkdkB60rqN/buAJ7Bt00aBs3bRvVng
/JLvo3LtlzCbI63KJmlL/JLGl2fS3tQ36Uf0S/nTTmArNm7lDbaGnkiPwpMJTiOvorJRUV1PBLNl
+tSMcgmNXZFTMaCZDG1jkh8h/pRXNpV5E0BiLL3cR3CRvFZuQ2JsKXCN72JP2hUfy6v8mX9KroRs
D89Pbh5PA9vMoj2aLrgDfZ4qSS8AGQ0NR0dD0O5Le/1gxPvrZ2bj5qR9ciAQiasEmCgWUUgfW0Eb
GQCs/+rf8b4rd1UNCqf0uLxycZlbZ+fMFkurL7tEjVPZ/Ob+FjUFx2vSQdQ4pdmNmh+GhPGAJg3m
DZoprU9QCVT5MkhpjgSsOJPMj55lqAYMnyG6Ho/OwKO/Xt5o1BwoN7hEMYnsw0c2a7UMKfQ3z/Z4
+swUfnN9kbYsIORA1wqUctBemfE5VZEB661IuT+nx1IljXiI/8GNdm6BcTpdX3SoFcm5H7WnMnWH
xs6DQ8HT29pwbXgAY48pELwGM4bujzPXFmbapCkCXiHA/vaNPQ8nE3Xh2i94XSc2NhrIXkB7wwZ9
jTD+TZbnXEgCAa8qaQfyQlIeB9P5B2xFZWWFGY5RaanULrCSS0etIEgJyWgzyNteG5OGXnuAeGL5
KZmQ8ZDhpDaRVSEJU2ZHcSKC8kHhXcZ9z7k9N+YMGD5g7EBfgDGROTWhusSmWjWp/7OzdmN9W+k/
Z166fCOmAYYULgD4LkrxZNxtIVZaJ+sI/uZdteeEflvzBLYlTocO2ZaLVgCaNLRLF+AJ0LVHvNoh
d2vdNObNn+tHcWuWNCQ3gJlCFhS5lvUWVqYmD+ohhUzCI3hWs0rk5sgrqmyNRFPBsgKoGFkjVlpP
SKtGngPYkH4a5mf9aPQvdeiDoH59KBtmLEgXULIKFNGA+l8PpcisoZ36AAnjwkGLCAVSXk5u/e0o
E60GKVMJSwOxBJ15mAmZvCxyg10l72K0fw6hii3Z2df1kVw+ymCEyhCixwrNPjHbKg+ySUzCCCwi
YE0WmnwSPhLBpepkzyovCcAxxrKH88YsTQCIMz+A+MJCFqQbRhJkNvJdDdDxIWeVLn0/RDnAfceb
Bk1QAFpcr5Ia5jr6X9aF7wjt/lNKD9enbvPzyNmhcoAEOnQ51p8frBFoTjQNp4xrCGOBffMPSCUY
ASVjwLUgzmBfS3oGAG8bSoU/l66lUhND8XF9FJd+BV3z8CKzwOOnyvyMv+8loVrCXi98ibzxsjGX
J379bfrnZ5dWrOeLGlVG4eO8C+oJ2cY2P0FZ5PoINtZBBhgTcqlo+kfhAGsri9Cmei8mhT91u+FJ
kI4P17+/MQqgW5DwgXgf3Bdb1mvlfil1Sonx5D/qzzfO17d+PUgYkC0GCQq98pg7KtehX1R3KeZo
0Ej7lYg9GphydurmCJB3QZwF0tsFE93qeiUHxa7wq9Dpxl2s3i7Ni/nr+jRtD+Q/RijrnTkOCZi8
M/iCBa3idZYXj09dwjFxbRzUBHODiHoCxkqOcSAIQmq5UE8VOAC8E8EbCOM2tERQjHGkVuQHeClL
Oi6Le32uLu8PZFnoWkAg7bu9yHrLZmGCPpgW5moSfQlKUmADQerpXQ2er9vZmjDaOwuVKEgM4hpZ
21HGcjGquin8xdxXyV120y9emnKMbMwXwOYIr7GxoNvwrTRzdsobXV9qY0ReNB46Ih8C0EASDtNg
0wTCBnQYRsYNwo3MOOa+R/sQ3LctMQJHRWxqX5+oDQMIePEAQcoI6CiWgyqGU2X2oYXkV7Szkju9
PRTB63UTG2sBE8h4oSII2hFbzUp7uSn6McZNK+70HCTzj+5F5Ekkb3jzlREmZsjaMirGMqEpluFe
+PPvRsCsglh0VlQIuL4XdAyVT8t+gAqEwqnqbK4E8oOo+yHCQiFkvdR6iBr9LGMlnEK8lYb7ktfy
aXOKKN8U5RyQmlnJ10guhSHTkedMxX1q6/3u+iRtf54+NhBOgQbKrEAf9ZOVSiGiXLiOU//0777O
+KYeraGXbMImqgHd4eQztmYezHgq3ichZmK1laSoG6NcaxE7Ay0X3+bPKY/qvTU3qE6jxAlxe7Dv
mQ1UpLMaVA2SGOJoIyfFg9pueFU8v1CcRnkB+pAGM/Wihlg2VsPSj6yXJiBLfkjQGmPcK7w848ZM
0f56tOshmN0XrbOnBO9NWUnRn3excZ8aObFGDrZnw1towA3QBgAI/pEsXR+DKswTPS+aEmCU4ywf
8/cWYpqc87wxDPRMAFATwT9oPRceSQuSojSSxlcQwRrLyzC8NIJ7fcPybDDHGcxuuVWStEGXN8Xe
1WBPSCnHY1zuKlSU0Mbuu6wE6QgmgmoTQ+9mZSghciXNpOMtNu/z9FFzdr2ptR6HUY/Pj25r95zI
bCPhhrjMQkYZGjfoScsWxappzCcd97TfDLaJpz3a67wMNeSuoUcbFyfp73Z9Btv1O/cOKj9VbmfV
WaXBLIIwMAY/BdQh88bKGzV7CU+CzrlR6bSsstPokAAxRNx2aBNKH+PMtEUtEPdQj/CzzNPq/fuc
7oJ9q9ij6sa8ct/FJkMpBro2uLsRhkA5mjksYqGXydQuim9prj7abbAbeb7lYhegKgY5XRx3rBe2
G7ML5jiOeqUuZN9bQGu7fkYu/Bb9Nm33QFXCdOyF9VT1S5gHxdjJCD7cSnAS9NW9j7Kbl+tW6CSc
LwgWQteoUKoJBDZVBV5bqRIxgCRVod+Er0bleuho5A6n4e26EXYoMIJsrgTvh7sbQDrq1s4Oi2Ck
fS+XhnmTollT6JyE5nHf8ZRPLkYCzjreS0jsI7lPxRDWRnJFnRYt0QQ042rrlwGd3veiZAvJLuDp
y16k+EHg13CRwBV/t4hk8+FVC2iOiciQyql3Xn1bk+JzbpxjfseT77koKcMUlYjHCxxBNJ77zA5T
gWfJ4xHCAVFAJPUghWCMH0SV5PfWUUJnoI/2dxA4XvBQfEnp/fVlYw/rf2wjBQAnSjtjM7b1Ioha
SQWpu88dIbDb0l8eSolYyW4aSc0rXNGX4GonQlYCTohqrxjfQu/r9TODOJQTAyR40LfBv6lPGant
SAc9hhdwXLhXbA8FHg/jQ0YQshzMfkyQZG7GJozhvCc/OOr2o65Cc0tAJYon9/ZdSmCHhWediUWE
ugDCm/Ww9GRu47Jo0Tx2Vz8qP0U3iQhpDO+h/syQfL7nAbwvF43GIH/Zoy7r7Kyl2twmQgt76OwS
u16uoe9z82B9qZz2GBeYITqJuFYhAwRtP+xRxlCNzpiVkQMCbNxJd/qr+Vt3wH0T940d4u/rO/EC
RE2NITlMr0L8dUlbHzUxLNqFgprNh+ReP4aoKz7mj8Oz5NeQRC2hlz7ve96epHEIu3jIwECCCHKT
qBYw2QsjoY0NKBEHrFB9BmtkvM9ADG0PisvjUWzO57ktJiaqlmSSMgG2Rtuijbxb8gOvf9AMOpuX
gWOvLTqb56aYPdk2otx1lEvYuhq6bl1fK/baxcdVXIdIT6LhBFIMzDhmrasQbYuoEma24soFV8J8
w1HgUqdCc7QDPJZlvcPLNuvRDQLAXTMlxe/adPQv861CacKJSvdv6xJjOFTkkPIEkG4Hv31tLcv7
Zl5GCcOheii+1RNxV9yZxYfs9L+HlMw8aP3lPbY2yHjdSkwadUipwWcZDGnhBaBkVzlcX6SNKwzd
IWj/ePqYoL2g1sNKErOs9QHVcFMnuWsWj6mHDobG6/IVpjYEVjjm6JowB2lljnEWSxlKkSaoVF/t
ZjGy/fQeArQ2uh1anqT2kN7EiddWTl8fU++66YvYA+t3PlAmjKqglJZPFgAJ+qmKfAg2/wZUxvz8
d0aYCwWkmiUODczm1O7ek4/0DcjW4PG6jY1QAGEgbi1ck0hGIUW4XrIINLIF/+agjCpog7k4n/lx
Il9gkoR24WroRMhrhHmBV8fmX5lkdsmShnOqjnGOy2vwxOPoii66x3TkHlKVhwlqRJpzfZB0otb7
BO8dHbBrA9ouUK1gDKq9lXVCX0Iva7alzjX626W61XsOhPzS1+IBguQ6Xul44NL0HjOVZikVaCQx
+MMvVX5Q7YNkkPBQPJYDga431JY4x+3iTH/bwzbEmxR1FbYYYealntamNGB/2OUX5IRJ6VS9swjk
+vRd3pOMIWYjKr2ayIEFQ2Xm1K+5rR7iL8sFWc2N7Zc/opN6nPfDxfFiDDJRdxjGUT2IMHhaft1H
jnTkXf0XO4IaQMcKVNMQUVwgoEVdDduxlgd/+VXG0BIvZcflTNrFdciYYC4UscTrpNaUwY/ix6R1
4uZeVUm394OBVBkZXsMfE9oOa78F718aZrxipdXhkoUwrN3JFnq/gHIX1faP0VPEvXZ8az5Ax+WY
vLg8mbEy61Ui9M1zOp1phI58uWNFtvqzQodjp3u0il0gc3YkPUmrAw17CvKpKCWitoFDtz5pbQTg
XxLGoy+jB+BBv+Ghui5dFGOAuS4jRRLaWo1GP5gOVXUoJ7eObpWP8RlYmFvx5iW+g3r/w/VZ3BwU
MjNAq+BxrrKFhyou5DwrMKhgsmWCEKfhxbtbWxLcD8DHaGngojYXFVkgD0ja+7P0LtIMhifZDYnI
nwzYQfUdQ+JYpNN0sU7/Z5BW0dbrFA3p1DUGNWhXaBEc28ZnZ5AF5PYFRXmOl99yh/8dHYwxN5mo
9+loJuWIm2z+YxEy/fngePgNCwCQIUg0gIzCs4E50lmZjHGslBMeJ8NzC/aC5Fa13aJvT85x7ZeR
lAUcmYU4FLEh6EJsXyAhws2vxcPkd+jICnWRoNyJwn7SyQLGxKHk9Sjn2mOcRjNNozUr3eTLza2E
tnS2YdnDrZifopYI6AzMewNtePjV+OhhOHtQjoGkj6PWT2AkD15rJ3fli3FbOwGY3hJt2Ut+54Bq
/115LFoEpYrY0LQUkV5jszlL3aRZX4yYVac+VeTjyNvwlw/ztYXvJMHZuOYQypmVinUD/NRTgMft
Pn3tOP/s0Os9sMsf113GhezRfwb0TeQAKgGaC+tp7Bq1y9UR0zja0f24Gw440uhXre1aJN1UB9I+
N+2ucUv/dpmwj4Qb7ZA7pff7+s/YOBeY1v/7FQCQrH/FnIlNGg74Fdmheh7d4K33K7ASrhvZcI8r
I8zhC5BprDUg4f3ne5sHqtvYjfg20Pu0qAxtESbAQRV1mDsL+6IXd+3kQLa1tUgHRWWeNhTPEP3z
s+3R6InZVOOM7eGNAjkc+z0Pu7d1da3GQhfrzIQwycOYRhPd47KdYDtIHjgDTvQxZJBMRNfvhOPk
LxNfdM8D/QzUEJwj/m9tUZkjuVl6afK1J2H/HCCMB5P/vnasQ8zZ79uDOzPFRPJyHmdRPcEUmIWS
9xw44G3vbl24xV126/NUyLe84mpkzJ4r6rhIEHtPviCBxmtLi6P7wh8hd6qHwuZ1ur88RSi9AaSB
JAqe0PBP62ks22pSwlKa/Z+Z17k2tEU4UdOmAYCKEPiCroIXw9pAMItAXIfK7Cs/wS2cEht58/v+
LuF1a7nQGAPTG6K3fxliNoQsdqo4zzCEy0u2u88Qamv7+VVB96/4aEDDLj603lfjGjqpEeY41v34
+aT/7cua/ghTA7oYcDyooa5Ha0FeftIaTKes4ynb2OqN4AScrX8hU/g9UkCYaSkFH1SZa0yQsrjq
RGP2Jwi2mW7ndVTHg4xH055vyWJrLkDA0H9o3AIchRSiOzo5FuTYgI9i4Of8gyWmJT6kFoHhBNue
2UOzlKtK1dbIP0PR9zkAt/cmQJNh6/66L74gEKL6BQAyYDiAwYH2wDbMMEZ5MdIiXSDPKJC74tB5
olu6C7yN4H71nhLZsy9xWX0bt+vKLFsiCVNdGIsuX/zul/ky6nZS7gXD23d2Q5UfJxIL6BbCOTWX
GRI6VjznaakfMYvFXA5LtsjV3GULpBFLt4ucMtpXiJvd4Cl6tI6B/dQ/FQ/RV8rzdZdv1G/eLACz
oIEiacE48spQ8tKoygWli8HT3VNzl4JkhL8PKgnIb3RC4aoDXnqItUlm+5i9AqWUsVp80ZZuVMc4
ol8U4aVyL5R3vjcPJvJ/B8b2LGiMMIUMIaz0bnEn288Liexlf/f4OZC30JHsYqfY2a4Eh0exOZHK
hf4HtY0KMa0So6+XyAKdi0YLwEGF7cnDG/V12U+k2nf7zDG8u4IoRwnd0HSvOGoQ6f/B8/AbjnFt
nblPxrBvByGBdf2I1L9dQ4oy8uJTszeQSZls/AA7sBtHPSUn4aDeQKma8AJvuoTrJxl+AopTuLbQ
BQH6IGu3mEOdogzbGkfIAzXubvJMN/Q0p3WrA5hdkoOaNp5oCH9kVOxJgYyjy/EdW5sMGFcUkyQA
7PCQX/+CVFPm9n9I+65l121l2y9iFXN4BYMyFWZeL6wZmYMYRX79HZDP3ZYg1UTZruXa9toPagJo
NDqO0Uf9tC6fwVGSHurHYie/G71T+MOLvGptxe5hLovVsOXOndLfvl3937KZMMfQMrNQxW4CYvqR
jDN5VgOi57QIfvp1s8fzrjoVgEFD+/2tsp81mOjO/hpJ4j7N/KcnE5jQln3IyHtov80eQeEFZnIM
nzW2+74OgVWz9mtf9jS7nT08DSv9wLPu9yzC5c4xr003ZYZc5ti5HHNm7SpfZ7yJHHr61/uDpgOM
4oAKiwa4rK3LwLQaqJFmrlvV3gFQZF0seZgNd94OFH8pmy40AH7OmUfxwkGN5UbNjCEJ1ubT8Vl0
I8ClNXbmnWzRkxcAVSBuhInwgWNO79x8iEVTArrN0FSBZPe12mmR2BeNXAdrr4rc6SU/kkX/oT7C
lGeNPavIuFBfxpaIgQPsNGHHw924Y/UgH7MBmH8AOSjw4K/lC3moDF3eBuuVlYERWn4W/PRP8YX5
/oX1x9oMTvl43LWzZN7MgVKzE33eSOwZ+Ic5XDQ5AjuRFjyx78yDIrWVZJWaESBYBM/qNn4HaJ5n
beXZ4GpefGhI5qUzHVP5E4nJ40F3QrLzX3Ty4kt2vhsWAHxyZK8HtHJCJlfG7eBYhtsQD9kVSseD
oUDAHbOBRCxWWdCeBGutzgRPe21m5VPlokfpBT12fvlQzKRdxHNW7/j410IZPxFQLAFG0MNg3Rza
1TSDbriUD6GweV0X9zTQwkASTt/A4jC8da0BQdkOLSbfhXU+kmAT7fqFsgLowqYSiboQF8E88oFS
9KSuwm3gC2teLwRr+ZESQ2gB/AAqHjEAY3dPY1jVgGgLN/Xj1kyceKMvUmg6FvvBOcf7klC+p0Vu
Su1xvdAKEwxFFQlYAhLda6CeepmTOPUK7i/QT/HCYmaYYGB3a+2aOUc2a8HOq8RMKVKc0CQYsmvZ
mXSqQQGBVQLSD87pNlh2m/QJsz/qArN568TP/G5RbWKRcHNa7MNGRaO9zqJsHHQ8j3la0dNaAOaq
CjcakepN8lm9BG/VFlw2NvprlpPiAfpJWCtPoycseB0hZ9ygy8vNCmcv93DsRrOC8KPbubkLmtlt
/o46qJ1u4rUWgQLkfVz1rvjgC7teINymNfZtgnxMGaChR0HiEmERc+ZKMQB5tlPDTfPTLyeb03d5
MwpPf15BVpzOpoHFg63/R5g7gNsGbphkYc4qz1xOTr5sNtp8I7j6F6ZhwRC4tJxpU+0TEDYEcB3n
c8RACMiyjYVUxO9qduPJ4Xsocx9mI9HbiLYEZrl1HhnHsDzFmwiEcTbwtl5a9IqgmSMisYp2YOQx
K1fdnlx4cj/jSnRAq12ugsbm6PtZqa7OHeE88tGoNwKsFtvOKJ2kyccqzY6nTU5KeCONDbAbAN7I
6MnX7ekV//efj93b6KT4yIm81KjJRGj+OLkAzEeAqpNvwe7Jy4QiGFKU845YzgD7bjsijOAqdCp4
pcAiIly7e+a+Yr8cHqiImTMQ36Pn5/qmdq0wZFYUjZvR/rNZ9c7cfq2d6bNzwzl8c9kGy/pLTP4A
zJ28qi7ZeoUz0xcapv+3j1vwNBKy+PO4+OxJ5Lz0qEU+7PcKcZbr3n77ycly8FSik11ut3jAMntO
Myq+NMN/1s5Pb7//dG5KNKAoDPaPvsWEqKfgr1+0T2w52LX3YJKTbZJ0kREfrqC2RTgyWyuzl8F5
K8jTOiNuZ/+uVefm0V+2hI1vhb4cOtUIx81q82cj2kBTfi7JYvP1ZzE7bJzNdlG7+GftLpfvs/V3
PXudc57gM5jMb1/AeEl5fEryQcIX6H9ap17r9uLP1vv2vJ3roOBbkQe3JzOdzIg7d/21/Txfu4Ts
yJLM3h2Tm864MeZQ7gsVYUdl9FFVQ2PC16QA7Xs1AOP0+4afW55/Wy7jURd9EICWCAK85wKqtXnd
liiYrlKysaBnjygi2TbW/ep5hxZXej1zd8vZ+uEFaBurpz304Ivn458nRZlPQv8Aup0orRMFvru+
FoZgJIMmTNnmVSC947SLcAUEIz/bnpzCJNoc8Oz20ZFm9dxc4JPamRmSAJfEqZEOOHo/yaZ9Kk6c
JMjN04aOnnPjvgjuVwDlMb7D0bBQkLeSZqOnaKp/tDBQC5Q1k+g89MqbXgO0o2JQQAPjPEae4Swz
yz/qhVGdrKrdICQdYQVCN7VNJ3DyTb7Ao2qHHs+W3xOJMjKsKKRKBoj6rndcq6ZINoSy2+TvyJhV
LbIrmgunbPzSNoMXEHFuJSSSvMji7Cqr3sjTo/8A/hHm8jB8cXZNLyIhCYx9rdDLybbHm9a6dUc6
fV5n87bj6DlPEHN8WpRmJzR9YypPtZtuq2C0bXRr2dNrTnrhxsdFbRSJX0Q6mOtBdyPLFJmPkVQX
fT/t6k8LWAtv05f0IC4tsF9glm4hL/qQiAOx3gFx99g9ArLP+/1G3yDVnD8AbbF0PzXaNXh9mKow
RaNqnqbdsAwPKtJYeI4FX0M0M82qZz/e5fC+rEUzTza5xjnP84Fd3l0k6VBZxLgDBpvQMM525FSd
dcrFVJB2JR6t43KYlYObbMH4lRy9jNuWQ13ZG2ko5OuY3UEvBJvKUUYpUqopkHZS7Qy6lzjGH0QQ
mSeu+6cTTxrr01OKUXRHYuABGDSgrmUsJYiy62gqrHBfAbQhxJuLWffOydG4WDkq1zlgI0FMLSJB
h84mFETOEzfXp6hZcSCaaZfsy+forTwSc3f8Pj6d3G6RLc15+xRQpHeO5txsJ9JiKP+hMR0s9nDq
GE9KHHGgR0WfNp3duQNAZJFMXkgAE9rmnFtys5eQRDu3KXk62o4NZi9zrcyNuA/FjUJOzmkh+LFt
euKc18XCuuQYULkSw/ioo2UAsFkQsKDlyUnnKVAYOd7nTT3uLxEW7aoDuRiSG9fnZMVGLgpqLG7a
Be44EgYmaZzPcGcvAUK9/vr9hO6v53/CWO8ospQ4KSdsWzqPHMuW1zzmghszed6wvwUwb08WJCdl
FM/nMrhAZF3LDg9o46Ziz+wY+9gcRWtqhiESN8ZDW5L8aFNCkMNpje17CbagicfKBifeRavIHz6t
fYAGJxA5egbQfX/fTvZNZ7+EeRRaLZSP+ZCImwaA3lSstYwdbk6H7tmVkWL2lLHHQ6aZTU51vXUG
5Fw1z3TUTyJjsIm3nvu36u/TY25VGQZ51ydYz2iHqwQA5cZengvI4P6+bbdGnlkRc62ErFGLusAJ
Yu7ZmZwIaXx5Ubz3M546ngcvf9s7xiKhX3uotB6Sgr11RtVP5xIJ9+lTtbJ8eaHYR09+CUSEbLyx
J95NYGKzsGqiOJYhWQYpYbVSMMfC3Uee/jG2YwI+zzE/4bwmz/Ly01z5CHapXQDPjXal1bbuWzu1
sa3OCbnru+lZOCs/Dd+R7qYeC5MmOhbAONOijKolCJOXmSMvjo4xMwGkyT1G6j/eHOOFLMasyHIw
NoWZimhn6tzRTefGPHCKeTRX3NLhAUzfvpww+hfC6Mdc+JQFUA2mJsHCFof5nqP5vIUwFqNW0+ao
hPjtHs9J7ObQ+8E5uehWDB1uq8e95xj+hoF0KTLmwGO4Xoil9LkgFEdxA1Ih1OcASbRKd9UmsLn9
KzxJjIlShR5OowJJ9JVsSOCgT3FZoLLLu1X3TcfFmhgTJSW5Ih7pmga3XzQE7VmbDhAT9az8Nx7G
hSDGRlWBKGfhWFEbdXJUmz6XxrL971vHWqiiG0tTw4J6p1+cFomD9r0fG5TUB47q8c6IMUjWqbck
QFZDG7ySHJHosnwk3Wx1zuvgu/uKXOwcY5W6TM+KIMWKOryKGQJP+IB2uxc5C7pr/P4Ww86ABZXQ
gfcS6zk59PGVFwiFbJ7luWPFJcRBpo7xa0NH+vT6ClVmD65166zYkZ1AyLjOX/75wVzJYA5mSlQt
7MyzSjckcZCRIJQjl/da3NmvKzHMsVRWqoG5o6bH0mCCU8TjN8y5loDedMZSX0phO6RCMRvjKW7E
zZG2zdstahcSKhfFPLZHGXkA2ifN2T9qxn4TyTwOXVoDU6fDwpStvqd2VbCLeZaRzhGd5Q/PLtx7
94CGbSG6QYkXyXpmH6WgDZOyN+i7h852DLidcIuM99jJuP7YbS4AA44XsthSzGAlqVG1Z1m53/d2
eMBkrNMgdkQr1Fp+CLaSXX6B9mAproID19jePcy/l8pmkvK8qS0lPIunZj1zms1ft/no9ZvajhDn
cc7yjq9Ly2saHaymM9zMXUDFT8qS3sTmxkSF24QKABKICprPMpsXQ960JcGDodEqGsQRmgNEk3kf
pegYp7GeSHhLZDtzwO33IVdkeKP8UZVtooCIfuMPUeQs8qbQxMplXsvppAmFMkAubR+xLLTvxcj8
TuvBx6O2lp8pjehs6ECBFmzbd9rm1nCKQbc5Hrp02r9Ne/HhGjBK3EsyuFRGkBd0S21bRU70GB/i
AzVxhtsAB3gsSYyywKHwabmDZyXu6vWFeNZ2C00WRm2aSpsIIzats6nX6rJdx3PPk/zZyY7eJVv6
mXDu3GneeyqN2hoK+Cg5Kfj3tUGXtKGUxbHBme/BLjVvNhEe3GBO77BMZFRreCp9U3c7n/aFRGar
Rb0fQyVuwRMR2TqM72AbD8OM+hPFvAFNAKI6ZEskoqxOIJikUWQwB7SjToLP4BOJr6PHD05uWimY
j2Ih9xMhjlphwjZYc21r7pH92nfLyZPRRxI5mQjchOZzdPpZhfJWj2j6yIXHv8kZs5/AmO0hiJOu
VPEJJydzIrgJ5SbYyYvJBtTJRsCFEB55r/nNfCErk3HtESs1ujB2UHsXAD3pXDlHuY0zOhrGoB54
wxL3vFVK2vT/tY21MEataINi1tLmj7KK4BTTsaTKRjF1zrGbd+KKK0GMSWknsCtmIham4DqVfmML
KNqBwDwjmBTiekX3klZX4hgvvO5yK5jougaUyk84uwS15B7Ly3cB7AVaEBf/cYGMO44gxwBXGz05
XBYaA6KB3TYOxXx0QP7Mc2G5isL4fZZxClQhgHIC9sLJfcv76/QGjNcISx6izE0dl1VLxiidWmUU
OgMmosND1C8Sk1je5LSOQEIXEH3zAEZA2GvwbyvbgPKEToZEE3ePqSViHalLbWUslRnKcVjrONVu
2Z6TMgEKZf2WGivVETaS3eyoHbAcgZtJu6nZMVvA+o06phKsnN5Mcx8sjz5MoasQ3Q9fWkwBVdj1
LXJsW1Rd5paNOd1+mT3rqHXbrXvsibHsnAxtKaFd/csE3KW2s50T+XEwLa2HMpTucwNYqcDZzbQ9
5UDkKPk974cOFUpARwJnF9vgVoE+IsEInrTRMbVrnC1Gv+zRVJDMuVlUnixGw2uhG/Qm7qkT0jvS
w8mjs0+9Q+1/MQ93LTEwD0KfxQQX2uCmj6hK3+ra30tlVN6Yyi6OQ4jvlhZaLpC1xaOX/FOA/L+0
6m8pjEYnuhLERYENHWy4zXaxjffULALlYPuvwpCLw2OfVNh66VQAkQLZFprU7B8Dp6evJ45PJuq/
i7TADQUsXWDOAc+YeT8zJUN2Z5T+uq0JxggmDIeELg5v0eM+mB4Prfuu1waXEXB5wNaCTObM8sEA
nOsgSOggGn9OjvystItHWkg/roXRjSsyrzalF21KRHnCTOP5rPc0Fm8penRQIUTGkUk4dmNgWXkV
yRsLN8OEhlKAhRiPDbx0TvLn7sN9KYvZ3GNnilmrAzZznCFc3lj2Cd0L6OTlByH0nrEX4VIS45LI
cX5q1ASrAlyP17z3jwb6EwLwWrY/9XvhHz1wkWCFIyd7ctf9upTLBD+wM8mx67HC2gn2pd/DJ9VW
YCT+MQAVoHyLpEWrwL+wbwAco9O4OrBCWSMfBIGU1lon451DZ8a2XIboDFFm04mIK17wes/AXMpi
TlDSyzY+Ti20ZU4rkfF3s+hnvPrgvRfzUghzeL2G8aj0iAXRO09NJ9z6mQYH7/eN44lhzkqrmyEI
y/O+pUh898vBkUng6u7vYu6mNi6Xw3iR9VjJRl70Mqqq/bbZK6vQLZEm6mfqS8xBzOQtifEgW3mQ
jSkbqCj4/+A2BL3cCdrOOyHumhjHMcYbZ2ro3MCbSv390KVm+QTiH2lz/DeZvMv9Y97UNBeOpRRi
UbVzcgY/diPk9qM5nLf/qBCMJS6LqcFYExYFYLQ1TQhRu49F8cwgPYUb43RxYZn3swQsBXA+sKBu
Sd+0dK6+jz4NUlsUqTuETVM5s744WngnUY32l/9ZCRboVOkDqW0iCKX1ThGJmdyelqNTY7Dnd0n3
/G70nYIcDJgEAIIzmfMy8qmLMnWUUaMb/HSOToK14ny2KMGjQzEg70+4aO7x4SF09nve1t6xT1ey
mSNsBHBhitokb1av1U520xXwHNBgitZL9E4BNyhxcy+b8faWWgrmQK+kMgfaGkelkk9YMeZ3bDlF
nBHgHJt1vjv5OpxM5fH3Lb6XY7sUyGZ6mtbsZQ3zfxuDbCQnXFXedrFzK7/ZPc2/OHt6x6ZcyWJM
fjKZ4FRNsLjOVZHJipEiTQjmwzmX754fdCWHsfrW6RS3ao01vR5J9SbaAmry02LxTfvy395kr3TO
0CMB2n85u3nHBQLrAJDBMAaDNj8WDzZGR4yE2S96H0+I0NDIuKlWrU/r19y2A/WOqlzKYiy01qRK
IVVUln3Oj2IYIEEXUQu2uX6GaqVjCfwIiFpjVj8BLIHxW4zFAn6deem6vEtzKVHljTrrEf6i7oaM
1OKQIs6TPSToHBHvHmdT793ES5l0Iy7qvVqqFirMgLyRtsE+P3ToYxVdxXnsyXnq+DkDuHbrK+4w
5wi+p6+XghnzE4BCFKO4kow+5WCZrj5SN3TFDbV3PQEFnDM40fzkRwNaB7iaxFs0Y356uRNBiKbI
52GH1McgDShFBB84W2AUPVFKQd1TQIyH68MzCTzRjA1SpUouWoNavo/Nh+LQQanZbIdE82n2gJF9
npG/d2cudvl8my+OFxBfpVoV2OXR1mcAZzuS7Z/MWWDUGcZWh6WvaXy2GsjXf93kcyHgQnTUKkYv
gW0M4ywjim4CmRbbx9mORtXvpaMhGbjnhaEcnTonfi9EqrVsnFALoxYCCNgkwUBgh+wtzyO9GUFE
ZC0DRZI2qlL4VJOxtUYtxMey0Kj+ZCVJMGG99bYx+QYmQe3qEh3w/OFcF2pWb2zDhUjG7CqtpCRx
iN1E4Q218nJ5RNqgXdYHfV7Z3ArJPfN3uUDGEp2kse2iIxYYRchwepvH8Hw15FfxU1sKDm+07e5D
eSmPMbdWD+THMvg/XVFt4G67pY3dpPqZAbz1pwPi7u87evciotHWksBShiZqxv4ICKiPraDLm+I1
BI1571Qv6HA8Kq7Ow5m8q5UXkhhrk3blYClHSFIkkmNkRkOEG8OYf3ZfMQ+I6e4TciGLMS+iXte1
XJjyJsbY8fowVBhm+k/7xjqoTRNOqh5jNVVnn2QypkT9Mi3KA1/xTAhn49h5Ti0OM82IDBq9xDlp
NiDhqkaihPY4l3mHdH5cby4YYC8wuIzpdiB2Xz+EejMUVm4myqY5ohqpH0ke2seYiJ6JP0gUbocX
ngreS7SDl8ESRQNTaQC/Ya6ZJg5ZJaWRshlGN58PsMcqnt3m8wiMRBkxmvXGE3l3S1ULjCUUthCD
dterbJJjrXZJqmyso2NmRFSdQiPx1/iYPJ14bAT3ok8g62MuAlNkwHRl0aXKuDEBl1Upm+4nPOTz
fi74in96Th9TTzU43uHdhf1PFtq/rxc29N2kDVaBrcT0ZEmkR10h4WP4VTr/FFb1bPwvJDHGXwgB
vW8MkGSatgbwsc/TT3Ukmez9fs/u5agudg8N+tcrStVal1MqRyDiJv4D/1PHHctRkUx347x+aj6M
xQBA+aff5fI2knEII4ALVUEGsWVNghrt+Z6BKvguOdRLYfffRDFXTowtDB4m0A/hIT2kyIcFBSkf
gV1cuv9NELWaF35BIAAMNGzL85rMZ+klEEgcE2EvhbbES73dKXlTykja5EsxJgGUdC1MQQNQC/RO
zAm742y0c5egUuckXjgLXckR3MYxHRQnST3L4dJj3nOmewC69J6kL5ODYXTHqAGpEQYGJNCYcAXi
zvW3qEYf6lljZL440z672QR8gsQ9FXNlM7mWZncgwarckXcX7/hHsGV0LonyTcKiMvttNGk1mJFe
+fH75BW7D8EedirGI10TK5ZX8KuzJ8PhnfKdjMa1WOahbU9hqwJaufKFuWgrmBlKn+RFPDutLDfN
7DaBxzQh9xVhepyOpAJQGu0tplu+qA3HGt1pMbn+FMbOTmMVjmKFHUgWE7gYwM2Gtx89D70tvlqb
4zqZ/8wLW9iZYJX+XdfvZO8xSwE0Ncy+oJJ2090yKWKOTrf46AOsHTVMwPhh3DTcypzy0j09v5TD
JjdCXQHPWQI5vZc9to8T8gESSbaCe3R6gP8ILhR+E6FfPwA2x/tIwofINee5V8y6j/DBWvBGt87e
/fULDrQuqDuGmU2MV7NgWhYYoaX62ILTdgGmBsBRp3PRVV1tdSKAV9Hnk5sdKvtpQJ/2U8aFZ7hj
r6/FMw6lqg153dUQLy+LR+E1Rq+9gDKpM0Ob6RqN4Qkp3zg5nzutCJAp04l2g/YxKYwF1ULtaLbp
6ehbc3mZfI5HErzpTu02QM8KVvpH6OQfHPWiy7jZ5QuRzN1G24wal8149KOF9qm8YrnPwGb4KFbx
YoyJtUwOtPiGLg9e5HybGaVgbBRcHyCBAEhg11o0kZnCgfGBkYb5dG+XIWpe8uZn79ouXByqQCBi
BmHAtcnMwJUrKCOYkVGBn6Fz3BNctARFYBpZKygHdyvli+KL/iS8Cbl7xhqlof9JPl/si1eqzosR
LPWQrGFWt0aMrh2ylbqd7HfL6VYGZz9vzlFTAJ6EiwKyERSjREZdpVhNE3UYa398VsELbNe7o+p2
FseLuZWCkiW6hNFCoKHmZTDeRFWIepN0FRDTPYwrKQUJEduhJhxx5NxEczBFl3IY5QBcidaoLeSY
Iyy/6JrJLMln/URM3ojqHUl42jF3SzGObnGAmmMYTmgv7P3C8WjGOiEq59W+8cCAB3gpgXm0O/1o
JZEGCfBkvSMgOOKF6e15fsptIyYspAj+SKoA4NNlvfMeXZhilfcjLnIhE+U1PSSP3TNwP3eNnQPH
JyPhLt6ZKOtN4BaRyRe34nZnKxEYgFkHXN6Ig9iE7tAWutg29eSP4A04Ac2meqAtPye03BXuuBpJ
vEMiJZlND7/bMKoMVyYMK7+UyyhLnMddIQrHyX91dpyE223Mw/w2Yx5VOcGcdI3ftog6++hXLTKK
mr1Pge/4+yJuIEQAPH+1CuYCj7UhgDoLkkb7I58l6CA0F+qimE+z5rVx3pv5CBQk3cdzC4QR1Lnd
cv77F9y+PpitOZOzYTyAouIxplJQi+Og54nmn/qZsRzWPuAMydO7//Dl/C7JoLt2fWJADdDoZLSG
4By5t2ujbFSKbqSDovrtY3oiLvqiD5a9PoTE+2MR73MWE6SRF/ir4QuO7brr5Yv7Td7X708P3QpA
JV8RWc4f3Nn6bT7fz+evjz/7B0BjOCsn9F9XGNVZ7Ufe+dxq9/U3M1oWBmJVtSdD9VevJYCyEAlg
KGBySiLPMsAiHgnqXu6JmOhm34VEbpfNGmpiOBo3331mPWK3DzSPGECWJKAmsrmN0QoLAEZkuu8t
FoK9AGLit+6o5NNwDfs7cL53MSAhAJwGmALyMDcW2eszIOLIePjiRZdnJ+y3T2G0ttHDaCwMfEpO
xmVOXl8t8rH9wDwOqdevH97jwnS+cxuQFGgF3n0OrwXQFCoCO4vuUe+dQs+k3n5Vut3queMSfZxH
Cpivw7WiNB+qApPEZhG6Kog6KRd1/+TlBFU7gzwns2c0CLt0agjpQXsbkm/DnR12u7ed6RzI6BVk
jfZpxx6QSZ//8JFuzkHazUcBDZfyIgPGyGC2rFXEuosBI+Q3y3GJHrwOUyQtvk8Dwm8HoID6dQXo
lOWrArgiqNrjd4miHD4ezDkEMUBpH74XQB1MFzoisNhWkfs37CBCK5gK2Jt0kTyDz4y89HbjEZGg
Yrjn2qpbNwB4BoCpkChtIKVsvb6/YWZq9THODf+Vpq9rqP9zjLR8hokyBMGoc2XobkRXDOCWTPSI
v8poCQe6xDzX3N8tiUpTauxmglYSQP8IkOBQMptZD13VCIli+J3deyf80WAdRwDa4V4iaEDn/6FY
nBzQpOLAtzjtE0mBv9W7FOEoI7tw9h26ZB3bjUwidGMu9/vOtjg0Zgq1ZzdfCRg7SrOOXCSb+4mm
rMrG3DLgAhgkW6RAcpE8WkUBvkw4lxxabOjJZ0bW5aJCxZ722Q3w+TU7Ivgezp7dvpdA6FWAHAns
e0RX7J4BVQuEKgW+psa+lOQVOSjHgPrlRCE4MCQ5LERbuo2vOgTr0P3+NMnnJ4VPOmLjgEUtflIN
G4FwvE+dAjA/GKrglWxvwz+wH4I/TASlI2j08B5d6xjarqpAD0sTdxdgwgBGjezTXAA10InsTPJS
4AvoOAew83wEow5voOYGCwiTpsC2EVVgsmDeFCO01/J1oQdfcZOYfkUZ+xbJQgT8TAMwxBDYcQJM
2qOFzYtkbF5JJtR3P0LwuejrHehaacPF03tA8sX6CbW4zAY8OO4iMnDAlXr6+v085Xu3keJzItQQ
TRM4GddfOtRDgddJ13xafDVRTAfP0LzaKR7SU+SPijF7HfUzJFHJI4UM7sljY0+GI7ZuwRs3vuMv
UbgeUHyCCxw5KhbwZVASq83F0vCz11Z0PqaQKAFCV7R0HsLn7M/vK79ttMadNymOJlLSwPVm7RAl
aMu7NjD8zatGnAlGVJ4BnMsgr382H4nzUUKrX/G/IYG5tOnNUvFnpmd2/8T5FGryrq841owxJIzn
YfzqBjVI16q2jovG8jHsdXiMbAmG+tOwdWQHBZtiaCJd7obkz0TwV5zCrD4444qiqxWof9ipyYmg
bl0sfA8aEzFxJ1PiREZ94zrSpKQWLH88uRrYC/JZFPEbPm+CeAAoX0hh21jVaVTTqYKUKbADcAqq
s1Cx06dPA+Af3W40OIu64yRDnmmgrRxiaaRzreqakYiZNOaBnxLhQYSdih7Ru4tr+Yj4usXZGkAj
gxk1ln4Pv/X3M74N5CzUPgDog0E7HLLF3LMAKy3Tug5gETDhVWFPyTTagYSJNq3jOOP0t1h1AqEt
/gEWHhB2GFmg5ytA5Z4EfhaBldfhQU/fJjRh0GBa0W2NrDYuEPP7sjkcG12UBD9Z06TuCWPUApHm
DYpkNmapZ+YidoXclQevsI9znnG9Ta5BPLYRKQtKPIvExfU55nEgh3VVWX7vHAH33cA2xcRwK/ft
qYJHKM55j95tSRrt7Cjk4MUDyhYajhhHAYW5JuyULNrmPyrQIoVttjCXuZtuTgeARQYPITxV1GO4
ZZ+bpx+5GJrUQ0KDhjpsyr4Yx2ObjZBbuoCxnQ97sOwuosZXZjqP0Mm6cYaoLEMGaRQUFfEBs8ZQ
0EwQl/TRdvX6B6Dd7nYrEUAjfnnoU/NgHNHVQA7uAYEVORwSx/tGH0AJLylyHr/d3eMfwPt+t+gM
WONFXfr2m+/uJtuP3K+f/bO12K9Ge27ARV3CQX6bP+y/EFrs7Ye97S6d32/azYvGLIQxXllZISlM
FxL66g7EcnNgaPLyczde0FmGBapoANMC9IO9AcdC71OhjrbiUnKKd04q98b84vIgCwPlxlQ/EmWM
96KXoDSUAhPqdiA72hzz+wadOcyv7AP9fQQRogpiXFS5qSpcJBcHZJAzKbCi7fSJp4U8ms7jxxZ4
KSlazIAUSP3cnrTLl/Wbe7LdL9Nekve5cpr9/hm3FW80nKqwhmhwQ4YV8FXXn5FOhiG0Vpdth5Ec
R3iQKmiwfIBpJ+gJal5k7tzGDQgOQMJlmA6sGn1QYPJgXgBJqoW+M8N8iw4C02kDNCUrdou3nQ6z
PXx9/eTbgQtFzeoj8iFgi1RojR0Axto51Xux29I0dnpoBO0GCMYBUItAhk1yffH7ZlKFuzxSpB8V
AJ0BLQ5kKXAlqEpdCunCvk+nJASSBfmnnVSYGsK7hT6IM8o64uHr3x4rNTXCygj9ai1P7uaEpud8
pj2ZuO0S542+se0WSjagvAarHJL7qJcytl2o4zY3ejNFIsvyyiWYIxbHb0wnU/BhuM2gv5Si5ZFb
pGQdMCoWXZa4ykgsQS2Z7JWRyeWYa2lGXQMiuoWzPXxWACZHhYoTQN2kWs+iwCGjA7wdMtkAKgrU
qdP0MvOLxZGOuTuChMAJ46OHYhtt5bdwM+xad0I/RkxSZDuKk33MORZAYl0v+hFw7jCOC71ENZi5
CI1Yx2Oi52joRPOzgqpo/prLJMd45RdmUEIuEifr/UAeqnFnNl8A1aHR6lqF8jKLTP14LP04d14s
t6cRK1Jd/tOLOyI38dyhCKvzFsm+nhAKJw+xhEF9rtuOmkqIlBz4K36ReUUPegYLuJFO2czBq5A7
EpAAefvKGm7QkCDmo+sDNBKeUsZwN1YPML6jCEJY0C6H+zbZ17FdD5xq602cRMUgqkWghNBSARrL
9W5KmAoD0odU+fU6TX86AOmDWjr9bEAbDLiAJ050cjZQ17YF4RFgAnS4zia4jhhxqZYFZRAZRz+t
iW5g6rgk2acWkyIii3IgQUfixpl4XDk3ZhODn3iiUL+VgY2NSPp6kXKcgTQzh9R81JHwAEDUgOUp
DsdbYF9y7KUEoFYVjziFmGfxH+LeCDCbntS+NT5r2Tz+DHjlqHsSYFrA0Y2zonQJ1wvRhTwAV0Nf
++asBxH41ug//qntp2kOkOaBA9wE1ycjAI1x1dAoUu1P7aysZory9vvv39FqVKFAlg51gx6w6FmN
YSRKecw6PyYTYHpjPyvfOafAiAA7CJI1KPug3Q5c3/B6rvfopHSn2JjqaTPI3gjsp2jT13947xh7
b85SkFWQLIo6LINX+1pKpnb1qTGmaVPIjvISPKpOjky37JjETniswIz6QhbCL6TKdOSfcHvYhywG
rVkeZaO+SWJ3QBjv+/L4UlbuPzoaKgVnrwHgGNimeDKZfTNUtcg7pFs3kgUQh5OxMZZmxElAMvr7
lww4oxQoBKLObtyFa3Gsei0/taq+idABaYn2SetJOHFcXsZ/+T8hqOmgTQWpEJbvupJ0IQpzTd/o
sMzTnPvisQomQbtEUG7hJZAMWve4PnpFC/U0AwzMRoneo+xJiGwtjuzfD4N55MCEh8AUbBF4c85t
CcwjBzjO1DpimMmPa0+Xlg16vOJhmRSzwi1FzuPGqpeECjfeGMhC5ooG+dfraepS1BK8Dn73fkzR
uEWC1UklvFD7ZkWMFGbXYjXP0WcOKeJetPtd99QnICuzvo8SZ+tYHWOXQ9XjQsekk9yq+QRBSklU
J3rOvn8/GrZBCbUulbaeIpbGfuGkmJfZOkVBWonpiJzB6FZv5pGc0H+G+FUlnUpSHTAhAKN/Q4nw
pZ4Jy+wPoDDbWexF4PT6Pn1X+2pJc9W/f9UZoPXiZaVfBdAlVL1hVFVdYwFcNSHvYlEeUHx+3cTE
26CYRf4gc464Oz/XmAAJM9IYG4mV0F2kwC/Hf5DI+/iguHUSTSi7u8PL+rF8Bb9A79LUcYTkuoyO
wtKrwECDjAiJMSS7B4OFgNmoB5ccZuv18me/QuPK18/vKzo3Gf22IkZjass8GcCknVCsKJEyWK16
TwZGSYKZYMtD1/bq/5F2XbuRK0vyiwjQm1fa9l7SSC+EpJHovefXb5QWuCsW+zYxWAzO4AADdLJc
VlZmZES9Co+a5e5kU3urdrUjSUZwrM/GqgN+B2X+laAvuBb61UdmGf3dPLwKrnfEE9TmcmuVjVwp
YyFGnKE8jmqOBihWgArOyxOqiKx+EC8L0zBzN5RJst9/7eckENux02BSFF5lg3BOEhqaxLihXlLo
bwGWDuRSfwQnWR+Mb/UgrH2AEGWrIY1dNheDDF/nwbFsv3b1wqajY3+gpfD8hTAS8EyoH4Lte/pt
xQjCoWaMcNbQWvXsfpfHHs9t0+edQoWu8OOZmE0EjAnY2XjekzoIS/7910TInRcCgB64B4U3I81E
ijDxt+oSkv3umIAGwLWOzCRKedQSlwgruliBmRF12fO4qiFgkIA/CcWy2PCuj8dEYx3IDMLTE2AO
ntwKUK3TQdVhLEbol2UO7lN54m4iZ6vAz36hXjEM9ka+SK3FAakiLcwlnYZEdEuE9sAIBwEFCA7S
k8mqXadUOZ8dpatCGJtysyYZt/5bMHqc8nUGCQebW3qxknzZ5EjDKtKfeMEpaBsV6M4LjvElGRS3
+ZGHyuhzWBucopeFkUJWcWlvzu4b4gpBwwYaOgTlM8L9GBFg6MZKfoy+83V+iqCDahbgObr5iwzt
xBFRo0JIjvAMlycI9ug3VJR5be1FGFUF6RpoOBVGjurgLtDlv+4tHfRMXYeoBiyBge9MJipcKKtg
DUGBT08mGizZGOm3/CgBAH6LxbUANsFoFYJdo7Efb9PZnQqcN3IZeA0i7sE7kToTHpNBNJFTKugy
hupT3O3ypZzxLAhBjy18Kiju4UhQFaY9Se/2ox9y9bH49s6VeFB8+6kF3+TjccxcCLGCwApzRu5K
+v3UZVWvMYlYH0VHMJVLswufHhuY77qpASphjFhOAwcIDPCoXssovslQ54Fk6MJ60O9oHF8kI/AU
AEQXuroQRqTcxsDKnejxzdFfI5e2bj/ZTXnznHoTgeLE/dM6j4c1d4qUPeoSYhOXASU21xwhJbz2
NvxNXOeWYEnrultYortDA3AU2hHIawHbQQ2tGZW48yuxOea2gHqhWat6DnbdzG6Aj43NAB0OAHu8
VqvHQ/zRrZ2eYsBJZfgkDdcMRL0ou0lTDEHEYEqFVfBWoQn974ePapAFnWYRXVtw/9t2FcNJojfm
D+/p1Sr/yj6QUpNxG0OWVdWhZR9+BUuO7P6EKHgQQB77B+oyXWtuHDUlEzAhIVpqwS6g9z6gLp98
bzct8tvRml8IOe6cEoik/J9B8u+/LtpAaLg0kGFw2MRroB6MTli4fuYWkAVGLg0C1apGQK9TC1yU
Sr4ijeMxrjdIMyT5noO0pms+XtLZIx2KsqQXDU80RUHiWaYHkrVJkysle0xBu2lo6JBpoKXLm+mm
3qdvS4xzP6/X6Q5CsYtFHhakF0jU/6ANf82bpta8AqlS5sifkZ9n/ki1vnZrw7ulGzC77hn78fDo
IjRReBNBEQ/PD0EbBF/ULFZ17cdVxQWnDtjkdqVZMQhzOFNAqT8GbRWDEJ8x7A5785X/TE4NZ0ip
0S3dDfP3EBBYSEqQHgkJj3aWeqsOQ9AraZZlpxZmo6fyKn1EZ4gHoVmDSNNmjmwku8xmtwmoV4cd
eles2BlP7IW/DE5tS+ul5MzstiKwX9wkEDP9STaR+/r3OlQF8KvZCOQJCGmwEG/LZ5L287gHyVMZ
VGFIvEPRkXIWxZigagz+/NMg2uExeOJf5VuwbzfuLv2GruIGUDmg4KAMto69TbhY7iK34e+dhkIh
ughAkEdefRC9ocwjQ6EwUhIKJ3kjGyl4FE8lKG0Du1hwirMtTQwR0hiIjKM/Ebie6VQKWgfmPCEV
TgLeGolVoEQZ2p/Cxt1Cn/P6eD+Tj54MiuxhZO+Q14RSAEpdU1tqETIdo6n++WgtDGPpl/npL7OM
BvlNFEHPgBYYS09Cerchm4U6IHwZGEmBc6ELgbWvan6oJdk5N70KUFxe1rPSYCM8p9k1INO5njW6
j45HvVmYsHuWcV0hVwcReFKqmw6rVcc8HpkkP/c2wO1LzHCzPYZxQQ35p3MEoQZNTMfFXpVFPZ+f
uT/RNgZkSQU3XIhhPF51OvBDJPaTdEQmBVsM/00HAeRUl3NCUpxleTuWm55zRM0JFUNYahuezxaO
C8G54sFKXjyUIV9smlzimvJc/hFM8dTcHo9jvsfw84RHBoVhItVEecGi8VRuaHr8vCnqC3N079NJ
J5aEtCNIAmleCN+V1az3muocxPqIakkb+7o/Liz4zAguYzzkeZEk/lH7pUJXrVCryG/d/AwB+uhv
Od4Q1/zjFCEfj+YWhBYow8A5U345SxmprQO5OPe8iVbZojAf/z75wokDwe+TWx7dR3iIzZSyBLfT
hnj0yjPzkjxFbxpKgYkpLQaoM98PM2ioAtKPYI+B3qB27MhmPJPK5ZmHtE7MmFBdFO0BvbYt0OUZ
QHWlDtE8R7iqyyL1s11GShqg8SE6ySDX+onTf11tuVdhFwZ+dZY4M3srnrKn4Sk8usCBKsBXDH94
5OXa9eNppYM1LBYemCQZgkeTjJbf6XjFIOZFN676c/8ZoN6K/FNjckttQ3eMIKMmw5uR/lK8aaZG
JLTYZ5C9lM5946TNtq2gON2p58cjmW9xFJ1+GaE2IBK6SRCVMCInDt+vAv/SRgtNVnfGgfQUSBeI
VyNPTGocdaBWvlfI55LfDcpOSbYdiM+EhSWZ73QQOWElOALdR2sfGeivbZAOkQem7wwDEW3JfReQ
EmSbVddswnohyJy5ZxxTeGi4A6RrNHC7Ty1pFScokZzIZ06P9shK4bmzRHsz39PQAMHbC3EG6G9m
GspikA5yHrjyuYssJ+6sx2s+X5Dpr1N3v+RKDCfH+HWPpNScyIhHJ376dxuoBSEoxPsR6WHKdQZD
7ylcUSjn0rek1hiAeub2QbOwtea7F7+u4K2PqJ8AT6lFH2Q3i6qhx9aSHR+x3nXxfNxZbISVuGlk
gPcAOSBz+Wtb5VXTik2daOe9V9suu2pLQ2XMODb/ebqAFiGPBdSdEDhRZz3u89Yda1U5d5nlsdsm
MbTWihnn/2eFio5Gju1C4GaUMwd6+PGSgzzSNfJs4XzMLwO0qgHJCWgIQTTQV3OVlFLSdbV2LhuD
j/VyDVNuZY3IH7wtlmjvGQPEnBDSIezHA2C6PnGZyVrbctq5DfRAMfzCOoQbYKe6q7dUT5q9ndG4
RXRn/2OLfMuvvTBEaukNJaudOfDzbsYPrta1S7CGgIXFRJa6pOR7Z3MjN4bnOtLRSDRq1GrlYg02
I7Z0zyW4BZABR9VKuT3eEHd2N8piODmATgBDQQOH3ND3sjZj3HPXW1plufA2lffuLRUQ7owEUQEe
5T+xFFZqOnFuqgJmmyvuuR5BKhTpPuMtkkzNhwJcG/ATMtqfMaIZqB7sxqi7pO5ZSXUJ9RZTcjSn
7//5nCp41SOWgtvB++8nMfVrC0ipInt4IDDnDiQA5YvbOGplSEuP2fldBivIZAJsSDAbNAS7YeqS
K73Iu3jNJYgdR+mewswcrpm8EODOah7Qh0WbGNCNADQRrknKgcqJ7yGAqr3Lc4C+ITA56HJnJudm
Gyi6HyFpjxNllK6xM5JiwfadBSMPaJGwuiEG+Tltv6ay4GPVd9vWuyCB56KGWTk1+Akbpx8WvN58
92GMaEJDag1ziv+Z7r6R4TmVkQXvEpfHPLfUxvG718fniL5RgdpkkYckZOV49kIoemrC1YaUiYbU
u9TMBoeoZ60+cyJpYSDkmPwO5oE/QrqTXEeo9eGNS91FZeBCjCxwo0t2Ti9LnB70LOHHSelEwWuB
UwkmfjqEgB+5VgPX+6X8UzRHbi8uff18juBp4EDRwYzoDFnsqYGaExMe85RdVCc0mucYXU4L0QAN
/kTJ56dlAY82gtVCcmZqomo0vM6lob5IQJlmTo9iuEAkHDesla9BRMTrXePI22v2AeY5aW0qC1ie
WW6IfIBMwOUkbTMHo7llG7p5JDSXweBs8V1Fni+D9GL+DBz0IV2sstF+Al4CmGSiYAXBKvLXdLwR
l4icPzTBVUCT3bdybM0PjPk7MLrXDORD0JbSYwtCHqHen9wlBOHsOvyxjio3YO44XAjyptZ5oU/b
wYf19k+PYjpYYjUryPT2O9fzp8WpJWs32fxkrL+sUZ6KCeKUb9k6uELZCFLdDNq3IDdqcI2JhibV
enyeaaA0HC+xhhgfRTwZ+B9qJwmuljRe1wbXSs/X0dY745W3aUJgQFiz3Hcr5labUr6QDJhVvmGV
EISgewpXC5591Bgjwee9IfXDa/bd5YaP/s/UVF+/+L8cutV0XtPlVbUEqp3v2R+jwNDjmYyjKVHu
kUtHtBBAfvo6CkbynR0StCV2zriWjTxaJ62hLmQH6YjtZ5AKHBkg+3gQ0uFhghi40ljYk41xFfoA
jch6lOrDy9/Hazj3BmRgvwxRAytcwFJ5DoaC5+E7vypb9St5bzy9s+Ijl5CWXmHzuuPRIdob6YVA
ex9/wP2Z/fUB1Nu6YsU+HOoYy4ku2MvQ66DMs1kbKle32lHW5oI5sjuoEzIZL3Ue0w7Vo7aHOVA2
i8Yb/3USj6hIojfX2WknM/xaIqi+v5IAuQAIiYuVjh4rsVRL9FaGVzbZ8si698kaXMZP3oldyoj+
l6n8jyk6r5uJmq/mHUxp2hOvWNGuRYOxgFyW+hJu/K+FmSQLM5tJxArozQQLBtTSp56ti8U4Svk+
vIpP2Vt8jc7FPnF6q7uJL/45ujJLmZ57rhRYQKQTkFTGDUnfjV4gQxKBxfCq1BpRYGXeFSOHKFq/
b/dLbBn/xZgMbgBkr+C9qW3pCVGVdGqLuYx3iIe8PXdRDGnQZWC3RDO4Dkul+TvXFKIKROfoO0Fh
jqWmc3R7se14ObwOjuabCTp8z9d4CbVPfoReMwH4HRnpErDMStRDcOwiwDm7Ibi60XPjfye3AyPr
G7bWveEvAzKpj/PCJpnFM3AvhHtQxKsdjoanXoMhxyg5w2nBFfX4T+aa9SZ6j04JUtGrwoz+ChBb
bo3VeFowe+ce/G2WTj1GfT6yYwGzjRGDhuLovQkX1h7f2BdmqQ3v3n2EpqefzDc2Cp6J03OgDUkc
FLwQwVZhfYwgC/+ChJL+6Rmg9TOiJQdGwhVqCZHCw3MHUTRxJ1R828ldXg1MkFyBqOD01GwZQ/8S
3sen5pr4+sI83jNG8Ko/8F5k2qhTEDaJguc1jJXr9po4TaG3z/HGSI7hpli48YjjpceFiw5ZfmSn
ke2nTMl5KneAKybX1A7O2RIPMd0vTGIVco/+5+cpv694wTCkbpFcg8FQMjMsnTC6hbE+bNOv4iOD
iNnXGGK92JdhlT6phw7c9t7CdN67bBEmoVnmp7dsRnHVF25RqmqfXEFsfxEt0CONH4UTAIGpnFvr
SXNqg/3QEPJnq2rbLEzwrN5OpoDAIPGARX4GCK/pRpUqAWTM7Jhcc5T7OzSYBZEe28A0Ge6AdsvG
jE7MRrBe1/VR2vU3J720BzDer6RvPKt18RJ8PN5dNPfOz5r8/iDKG/moWVVqhg+SdH5Tvef2BxEY
CP9CrhjQJAjZSxCB7Az3q1idsy3wK3q5ZS6fFWRRPUd7UlE4Cdb1ytvH+qtg1Q7aqfIRHfTNLVwU
IfwJZun9+ftjqWNeZ0Xt8S0+NkYYH+vJOZCN+FobjMm/WNxFspqVe2BfmnVtrB7P0zyCIKq/6K5A
0hExhEatWy5EaVuUeX1Vn2C4XX/iiVY+J4sqcHfiB3RXgYdCJo1jyBVThjqvFOOCgyEAu59GdFVH
OyRv9HGDRgWzX/DR8/tuaoxa/KBOM4Dt0/o6GAOY1d61t3oAM9nz47mbh3tTK9SqJVqJYbqw0tv+
zX9egsPOnRYocbBNUXwgja/UC+hfP3X6W/Q7lU148MWIw1U+Cx8gR3p5/PN3Iprp75PY4FcqSeZ9
z2UC/D7vG9FbtPWva63SI3AGPCVgY1oqm9+zh+If0gwoZskkaz+1V5RF6Clexl25awzRxBCCFqOi
h8/FrTuKH4vh6Hyl0R2GhA/y6Xgd4o02NadkPd5MacNdZdXgn9YiLBEw9I6HdlqM+NBgLwsTSiZs
6hEmFukAmGf8IezKmruy5+o9NQvn4v4tV5/hoYgMd8nY/CYmhVRSKUJ+COlAMvxfq8d7flgTPoxr
8hz+LSq9v0mH7k9yYnfImSwl1e94AmINzeJofNSwsSlrXhGJjBIw3DV/7WsdKfxWH41N66RnkOp3
evv6eCp/wsDJVJIcAhAdeO4S/lg6+4jGTqGKCre65WvlI/kKrBZNJok1Ql+t3rKn0hJgvFqVdm13
q2ZXWsm129bmeGQPwyq0Hn/NPFagvoYKRZhMjBg10KobD73BwqrQbuqB9SYEQIPwNX9+DWDa+PbM
BT8/A2wqQOQivYguYfQJzbmHmLAH9rHg1avJrOz1RwA+Pky+YcjbBUs07xCq8lNL1GGJeamWuBKW
BifflevU7PWvFED3EcSrolGj4cfm0OJTgx/aX7VW4KimDJJwzgpMf5MAkufZ42nppUzTAs6+itp1
mSQ0JBWiIpIeIBEa/lU36TqFmglhcha2HMhvYwAlvnQwaoC2vMMfFso4jMPbigPpBz12IjQcxQs5
+Nn9S00WFXGPscAiF4PJ6gyAJwCYINRdpI9pYdvNbkTKDnX9clWmZVn4Yyd7JtxAJLwHw8nnyzsh
3qp2LkBUfx8bnYc1xCggL3hS/DRWUztBY5kukVJJvY42kWUVVtJqXAUGtwkPA1pTSzDiHUGEZ24w
r85j23fmFR4bem9IRCMepbUfOqGV/TLMGYTkelYYPat7yN/lOtJO6I1nl+pr/MxfQ2ACohaotSKK
IlQAUxeqRlGWh5EX3mpQ1zX7D3EzGN+QzTomaMPyUOFH7xpr1g5yCmhaW0IrzKDwQBKjg4VwAADm
i8ov+bxfHlwVa7buhTi8yU9Q9AALeb6qbKNZuOZ5ckgmrpQyQzmvjivCMkSm8pboriOBP2wAf5pv
4GHKr0vEzaLuHxowwgVgOxR0QlfkgeLz8crys2c/9RHUVMdAbShVgI/I/3grBnwWUNLGAyMzkLdB
c2UPXh50okENXc8dVcf2jg3pCKF74/F3/MQY9GSAiQAZKqjqEEz3dM6Lpgmyzq3CW/UeWUip2BqY
7lxw7PPgwlPsxMJX2TnIHXsIKn5capDVQiTYCJxsJxkldDAhrfgq680a3HcO6+A+ML7xqocILF72
0HnriS74Ig75p3lr9tkqOtVIWRMHk/psPwzbMuLF8NbaAsjr12ixJMRF5xGNjDyoDwaDhSh4vi4c
yDicL43d2QCPrllbAL2L/p4AqN73+jUwmdMi8dZ8aYHrYgGWQ+MZUOR0uqPn+0wu2Si69bZ2FF4L
K/nOT6HJozNUcepVaYE1BOSkC6+FWQ0WNf5fZgGVnK5kB+y8lw0wW+8aRzxnZ0he2po1bhoki/ON
YmJtj/zH4/0z6+2AVcSSLOJ7UpGT6eoNGyAxkntsfBt31fkPIcmFPw6s0B7xGL04p93uxfk6fX25
f7pjdGRyvV0Ko4nTn24FEvKhHwElM5Af0OnjJNFClG2L9Oa+pTbzzlnR4mmdxzsYJdBayPMg8sA0
U4+kIecKty379DZsxOfmDaxVbz5RIF4xl+FvbXVX9wVbah9BCCU3F2XBiUOajRDUAQRfy6MVmXr3
lJ1QJ4UvpLccip+iNW4954VDUS6FO0DgvhT6kI3yyBzlhrkhauMI3YQINZNVcu45IzHYtXYot/Ia
bQgrwSyepENl1xbSMU5wTZ+0m2uB0O1FgeLigXmNn5bc5Z3ADwvwawoon81qQcjkGvkmE0VYMJcW
jm9LUBvjzcx2QZn9eFvf2VO4gUjTHDYUaUmenqVeSrRelLPwdgSg2brwerWgyTVrd8a5+WVhdlql
Pkt4foAF8c0rjO45+oIo5zb+6ExvrwurIbTEdYD2yidAKZaEre84KIwLcA2kuchjkPIUYpoKjYDH
5y1J9A5X36o8LyKSZ0cGOgXA7cEKsnmkyYG64NLGVWov8bJbuuu+mU8Yey6e+fdk419RWDalTeTq
4ze4jU7djV3YwrPX2f8aB9aOYLl4JIem69eWXZmpQwjjN3DUv/iGf5V3scWcUifw9aUDSoelxBqo
WaH1h4QdkBXUZRS22lg0Ipthc6qyXTxFidGPyJt2C/nJWYBEG6KGVXR1kuTFmN0EQF0Mb5s9xVtu
kx/U1ZITWDRFTsivWEwe2Vzlgce+MVt3n6/jI7Rhdv4FacN/rbj8DArlMfDKwH0DODK1BE4RIXI5
Lrt1G9HykWb+yF+0p5AIDp2kcJEtY5Z1gT0kCJBgRmCNkrRITWKJR1ZOHOpNOCJZ2F2qs3qMbv5W
+A6OSyftzs6Y2KJmsR6ZxvOZuLhF22BT6y60tZuXJVZ/2lnRA6KclS+rPQgVYMRfxydhxR6Bj144
UHfHgZQK+jAQt4KUbLpGgdtGfJQXxW387N6Fg/8hlDr/4r4/9rqz7D9GghIE0hyg/yD5XMox8eB2
QxNwVtziPyg3by+ObfdbHffcwdVfjPOKyCM/Nnln7n7AA2jrAo8umg+mA0vQhdV4bFXckosHfv9j
DQTzEuZk9mpHxg3QD9J8BT4jEAxSRhiJy2Q/k6sb4S3+AMFG/+F9pZUhQ/tBxOhYcH/kzkrpIDpQ
mmde3/h6o0smeZsQ5eIrYY1/PO7ZU+/nm1TAQUlP+Dz3qIzD6KsqU+MRpILAL7mY6EZNbW4LhQEH
max4JW+RLQBLvrZecGM8cf2/AwzaNhXPNEWLNhYNtsFI+wLylBDSTuVa3rTHykZ4bmfr98xOzGfW
VO3YWuL4nb3/aPOUw4nbXOAaz2tuow1OCAdd/ohaWSdfu7GOB48tAfGlGB0AFvmF3/WHdLOUL7nj
XRHOIFdJOkxRpKQV56QulP2gaZublxtBvqs8S2a2zKp6SffabmmP3/F4hDNNRWkLrXSAeFEDroZI
iZk4aXA/Sfo+vEr7FTTiV9+Pt9QPFTe9rL/NUDEausuVlAlhZnDCHb+RrtInt7Vt6KjLp3Ll7hzp
TXfAS9vql7Vmhe8Wsz6fIdT0dm6QmbrmUP34/tdnNlnr399EHb0yqeq0ruLmxkfbqt0LubGCFQ+E
kRrRf+jAZfM9QEMjhIB96Rj8xTzHS3SZP68DamJAlYHXNboYEVHSL7NKq1p/lJvq9uft+IFcEaPX
60JPTyCUD/QK733y5sdriYG4iAcWHvIH3U4/FK8McmmHw8basPrmPV49CRYUyuAxIM3mI9c44Anw
v386ok63Pj9e03tHlTRAI6YBupadBVKFULAlTxK92vFZ0/OTCN3MK4Qfn2SzQ0pRsCCkoTNr1uQQ
0zHraps6xcpfCBHu3AuQ98C7C7BswNmQDJt6aTkPeQ0Q4+aGJmy7hNw5svs/cgpQKUDHFPSpS+wg
z4SGmbmkhDF7V2MLTYxT1ysveunY+H5zE/fipr3mUMSyvA04u9EabPF/kO7vncIelCUPTT/DaLvU
m7MD5aGnMm59q6wSSRSfkF4g8xjtJOTahQT3hqtndgp9Bu2m6PwCCHYG2qDM03exlrhemwkwz2zz
HXNQDtqlf1EOyr53mg/t5O+XaMz+yyoT0TEE7gBYU6tcongse33Y3NxeT56jS3717XGlGdkneO1l
XwcmhnkVbtfKYj1AttzDElxzHuVgpUkfHhwyofGhnIUm5I0SKmx963egGFhJkY7G2Sd5aWbvLuwv
M1QAyo1lCogRB2Gkb+GT+RN9oVC/E6/FMc0Wsnt33kHTEVFTOg5pPgYCTI3grHobMYf7GDRlSFdv
2V2/1zq9fn3sMWg1PiJ9gtoM/pJJAx3wJNOzqrAjlxQJ9g2YespXdy2/JhtJ2nQmZITBlwBVvOTF
S3V5ibNnliKgDNN9jmLFMkRxsb6JuMrLnexof7RtsecGnflO7OC0iDMi1+bErSNlipYHsAQQ+hCE
dtORisMQFonU1eeiM30OiZEshcpM7FoAFRZX5S+ybcPCfTa/ysHnD4Atogbw5GlzlmeXk4PQG3t0
qeqcsmobwx9sJGqhWiKbUBZrn9uF7UrWazpKoqqENgFCIIQmbGqUCNlVcah89sxdeTDhdA7fGSNo
Pr65ZmHr3LOE+Bh5PBRUkcyjwkIxiUcNmIfhrO5jowRF2PMlkwwATxd5GWcHnWAy0VuGsJyAOWgV
79hTVTfWuAF8iUAS4cWp+jq/zRbi3DuLxeM44KSj+QYBgEgdhbBsWK6uc+E8GKlgxrKTGFlsKE65
iUqrcM34z8LZmwXW2BNIxoK0ADVpwtA53ZG5NGQoJiWQZtbVfYnKJP5wW9+WOyTweohJGYWIMGHB
6syfUVap8NItpJgRmCy6yG8QTftyT+I62jU792X85w1ChgftA8AlRGBcqeGRjokaaVjIHsYoTkBe
m+/0EoT0u9QBMm1hVMTZT/f91Bg1qtaX0nAMYSxXj8l7d0CvWVWYsQZtXmlTA1KbOoNuLsbqJEie
moUgEVJW6EZFoI5S3HQJY6ZQCjcNvcv2Y7iEfyR5MzpSb2Xr4FOEomkOo48HOnsBE7Q++FDRIAzs
/oxzU2mHruXYML0oV6/S7R5ysNVSP8sdGzgF6OcH7oRggKiLtSnjKFBFLb2AN5bxdrK6S165d8Hw
FZ2FsjCaEUpH2nfryuZ3iyoQ87gCFPU4g6CphnUBw5xO6dAIbCADRX8prHyXHeK1eJbP6LsD25a6
Hs/am3/pbpLj2iKKudp6STRzVuojFPm/7VMetMy9tMcKiBfeSNe5HW0Sp96mK3BsIruBXnnHW8t2
uPKO0po/C6fIzmx+BclBZ6m+Ow8HiKaNBvJz8GjA7dHtwYWc530RFNIFcMLvPEPxPNl7u2TnnRBK
Hpeq13P/hzZ6vOQhiAZXBIQ4tZfZQZWrhmfkyx+kD99EULOCP/6Y79VRH8PFtq155AFBS+BS8Foh
rg+Gp+tctUVVNlmsXdoVCMVe0mux519du9upq+gYOpXl79KvReHw2V0Cb4Q3PF5IILQkrYFTq27O
hsog9O6lkfQAfI8QQPCcg/z0+JTOvBFlhfJGXOzmSQdO0Eui2y//7MCpHyc+6VeuV20yhmUH/Hhz
GJCiOt66E0CNuQ5gmPN4GPMgjZgCnSmaXnEDg4tuaqqIQ75nOsG9gKu41JlPzU6v7iu7FiQ9DAz3
RTstIt3J8Zp4VHTbo/sKrXSE+xkKElOT7sB6YiNx3pVZedugNSEur1k9MDrXZsV+lHv1kL0g17YU
qc1uRZjFfgCbBBo/CPnS1KzUFdLoi75/TUQ7ZvTKAFuYgII5wPZWYVcLscadXQjaLFBK4XBDTopO
MQI0rRVdGvjXFMVfBWUdASUrF/qlb/+6gKQnAiySkNuEJ8Xhng6rzFy58Co/vnogLnLkrxIJnBf/
hYFH2YGI+Uv62y+UymZDoyxSE9nzrgeRBS++cp8pyscvEOSqdilIA5foZ2a3FGWI2ihi1xce62Fo
AdHWkS4Iqnlh9Xj+ZueYskH5qIFvIeoTYTDtSbOQOnj86/PjRf08ddGCAB5cXwJ+3r9lBwDFTeUQ
yavmD3BKErJOIYCKS86DfPHkeFEmqdutdQXXq0aY7KyP7inm0VApnS21hkTv37MrLDiQ2RuBskbW
8Jer0th2VEoyQNAAqsgVn8LGBth73GsncUmK7p4t0H/h6kZLM+mjnNri+EYruIrHWkFrFPBGkEJ/
DpByXTGQH1psvyAHZzqPuJsRHMEx4rJEL9DUWpKMYlF0vXj9E71jcMHFt+OX9Fn+bN+jl8fbZJ78
R7MRYASEhQJgWXBrTG0J+dhUbCSJ121nQM7XW6FXc0QHpQ++7d54rW7v78iKouyw1KE2P8tTw9SL
COw9aVT7ggigfiQDTRm+e2t/4YjNo5zJ6FDlno6OFVNoVo08jOzza77+cNeRo22YNcjPrKWetB/H
Olu2/0wloIJTY2hH8APOx1S25YrNjPaoXAQPae56E+xk6LG3B9k1/73TD9HyrxUEtnJqNs5GbWRD
TGT0LNx4IFIDizsre2YPuKf1eLfM7k/KFOUWtbyIuRCb9moW53X7zCw9DpZ+n3KJCtc3Ue1y4pU/
Q+co5E3/NCRmMxoe5AIrSEmhj2Mjf46DJQZL/vLOocPxBvcrqjFEP4vaj7nAdL2X+tK13DG6snV3
teUesU+cartEHzGPhklq8f9s0aiLEJ1bhSy54pV1+l1o6p8QjSutbLfUNjKDlmBvTAxRW7Lyg1Fk
AkW8KtfyZgugG9+yr+Ip3QIQBt5QwSifAN4EQPdULfVv3bmAprapfdkWvTCIiSZewdfkbd3TSR8d
5k1yRrCfe76+aPCOQ5mMldqcha95EXjHRDRIjRARBlWrQySDH5+AeS6cmlFqiyY5dMeKnhGBbw7X
6anYo1bsmiUmVDDaJ3/TvCxxJs9jkek8UrcBgHYlevGwMVUn03e9tXCm5z5SwlscWAtQ3HASiPKp
dQq0OCGhsnLN/7Dfio3eE8ViKmijx4h9gKDzl0KT2YCQe/2hJiSENABHUgtVC4JfCgPvA0HHonzi
rTnr3+ExxAbeFHhvaqAIoulTEqYPtKAV0ca0Fjf9rgderdqBRdZagkPMa0KUJWr6XKEYlEiU/Ftp
MytmBe3jTbEvV2C6sdwVdw7WQIdvysWcFPnZyWVDmaUmMWLDoOlGmO02/ilYiUZ64s6vaKdZqzaz
Xtj0swcMZYza9KnfjAwD4MItOty8SBevI8gYw32xWsKv3NmM03WjNnvBs54L7Q//xqxUR7G9jftX
sqQNB0yhv8jtfHcj/tokVLzaJargxymGFRyO3EsKpMHSeGZx48/EEfJ4BWBN8GNP7+ZU0GIpYgX/
BnpvS954q34lOO4RT5aFFZo5PxgigFACfUXYSO935HgyOZLL4JZZwD0DMR+b0rbdyma0Hg3CKEvo
8TtgZp4XDM+3BtEkBFYfLfIgE6Ij4yaDdpeb8+HP9vcuEnJY8bfiiNsl/NQcKCFNLVGrJfYgsIpb
WKrNFiBvtARYL4JVbbMlh0h28/RoTQ2RbfPrYeF3WeCOZEhgxvcOb+3p01ZNaT/Y/sV7RVpwKepZ
mkKytr/s5UM4MnkNewM8FeEYbezGRFKC+/djjIGh1gF6XtKGSRMaBHEiFtCoCoHDbEjHKndQj5zl
o0K1pKczB9aQxfplitr4WQAICLLa4a2wyl1sF0ZsvrUQJU5WgdWvulwfTvxRPRZryWAhLDxc+s+/
BcrYxuPtufQdMvUACBNAe4sa39GBZZ/Dyah36hnpTtYYrNRG9d4J1p3d/InW8XN40ByiLhvZynpx
U81C2+mEyFQk5quFitABHwINGBMluspgLvXL52uol/sSulWu5VpLYNR5GhRGAVWH/4HsMQgnqSMT
JXzWSh12VmvLpS7sfGPcQrtdNdljsavfN0Z4zvfFC7dEOzR3rFO71AlKQKwE8Bvseu8iEGU8h2z6
Ukfp3LVObVCnps/9gMDsyKlhgJr5kE33mtj/TP+PTC6kvkAsBPpxQJdpDvrc5fKyGdBdwjrixnXY
DQTiUC2o7AAlisZxncopV9xmBFROtjMg0LvVEg/t/LmAb0BLMInQAM/D90wdRDeqaiZ3eXJrvqsD
AHrGzlsXn9xTuOdOj8/LPLwlFEo/ZFEgpybtNFNTqCSi6XRM0lsJ2oPR5HBhqWsZKqyprm2QFV4t
QiDIx1PeFnTuIphQkZkF6Rd146dgHAOdXpreKr3A09WzNONkvRMM5Ol/SPuu5chxYMsfuoygN6+g
KV8yVaqW9MJQt1r03vPr91C7d8SCOIWd7peeiVBEHSaQDkDmSVYIWXDsgAJjDE550wBrKo1RtLbI
azdLz5F5zzoaf98k0LiDmhxVsVP1KB4gr1cu6qK8H8U+QmWnBfLBAYNDLPuELn3Ux9zepG+aPyHh
6hwMB0gs0JlwjVS4ehsX4xidI2Jpg9OauHEtJ86J2zDfdQE4oBfBQ//ECQdmrWscXi7TLjGEGM1L
KFI7SlaFRguMx7XD45u8jkGCwcpivukChUhpn9o27dh6Yoymw3x/CKRt0plgQzWL0Zm4I9xH5jPY
t9g7jUJCKMTjP9rewFR7LaOQ6+4gBEmCyiqNyNsDqos2tT2crdtr+c0hUjCUYLHmD0ndxLBgM3l6
OX2w7qu/J0cUAOVxKyP3Yy8HgLvSdjXZHyU7JOZ/f8mgYCiny2vtmOfVJAf6JEOonk6OPm4HGWH7
+90BhUOlD0owupWRYFtqp3cgkuN4RN7oxDO1bYj6vtu7s2S7GIiF4sapvxYvtJRFtSWvl4E0wYHq
pd6IvysL3D0YnsxikPuWpk9yzYAodfP7MRy6PEjOzwVB7xZqTROHoWrfj1ATBgh+8cCFwwC0+lql
UeKCA+mQAcO5w7Jt9tH+9MDMJRdM9QpFvEYJ9aJABQFQwCkoEEdYo2wV95xPaJH9eLi9PUuLhoss
vDDBdaOihVKGXtDRCxB46ZnzyXPWo2om9Mh6fRtkwalO3H2YajA1n4DK4VqerDSkQpYaxAbivkp3
KXjn+HplVoz2+EVDneNM6zpL9lHozXFcCpzn0SXGgXjnOibbE5PqeWnR5jiUSmex1EtGABz3QQRP
kHqHQ6DNULXJa12FbmjaHIPSZrnwMe1DrdPzzp2mh8bvPav5btEy5xCUX+MqLWuNpsJyxRtxxZuc
zb1K5onxZLoU6q4kmVZztiv8WEtKIECSEL0HTrlXSKpvtPJRTlFd/cQ6rS9Fg7lQlEILAtjFhwpC
JSR6iwJismrdp4W/sTF0/WMsp4JagiTsXG9kK9wytn3RO8++n25CzVN5qrPHz6tbNyeKrZJjaa7f
B7TIFz9umyVLAei3c61Uvbb00dI7mI2pkWTLmYWV7AV0CDCT36VkYC4XZZtGz7dt1pbTviARcMSQ
RE7gcBZD2ximSaehYaf2XDlC2TBh79RORYBmYHmsTWLpAGWcWdwP3RBh4YqP0JE3v43dxgBXhB2d
hrW4E3eedbm9VSyxqBynCznFywcAWsHj72S/XbNEYpgNzbiVuTHvSjwAnmWUv8u/QMmwuS0CC4Fy
A11ecM3IwzD1w250eoLSF5btM+IMHcx82RvRUY3N71C3WKxKGw1ePmFEzMUc4EuTUeR17c+GJuZE
rWonTR7Mdl+Q4b1ztmsdbSHvt5eM4QzQ+noNVXqjnJQSjAZtCaHxsLefwNXaEflH5aMhhVXcwoif
GAhxDddIlSfw3OTaHEvR8VCdg8Eh3uYmawmXEpz5ElLOwBM9wfXyT2eggNJFN0tntJR1uZMxL9M0
Y5OxjtM6/bvPRvHOtWBepctZKU3mE5FXzAoGh9D+KbpjGdHtmP1tqE3tFmFXD1g/TLeQNxW4OtYM
QW57UdRUXwvCd3wvBiV0D+fF+qTf+zvTNnVWTwxTESZbnoXsNK/qjhMgCP9BMJt7NM1pjjrLi972
CJg4do3SppKAwTlIozoT1z+6iefoO98MMHawfUtBh6J9NHtuldqsA90y7vQyhysFTMGiFjHyyt7j
OB/eGx0/h2pqeLnc3qdlR/SFQK1fogQdz2dxehZO2SOGnW8lXGCFq9sgLDGo5RMKpSt5FyDQaeOx
c9bS/d8BUKkUr/YBLi8AkIwkRh+U/it8uo3wL4r2z0LRV8gYNTx2wwCIQwdiL3M82lJqbzF/iHEK
ndbiuwP4wqEcqeu3yKvSKMUdAX8BAf3dU2wzbJOx53T3J3RNl4saWtWBMAudPz96e5sfGCD/krJ9
CUJ5zjBvlaHUQrgYtNQmeIznSLSqrPAYr1nmOXn7W2tGOc24KxMpqXE0DPc7MKA6ugRCopfxkJpr
1uXUsuP8korKp4SibrtQCXBPuX3G0PETQ5TvLxWfh6mv36csPjWqQCgb7I1QbTUiiJagEOHIHSuL
J4lTElAF+dbjY/Q7MLWeiMiuGA5hWdFBeI1uCjwX8DTlrai0Su430/UoGKj6jUC0NR5I0FdhsmLd
pAHftm2GRLkFFJM2ca7glln8XYD5GVc6Pvihdv0BPbmMZHv5aDfDojyElqRxErSQakANlmd2+zfT
jtfbj4uELEVk6P5i0v0FRlfV426sG1MOYP7GP5mFc9sVLXrT2a9THkIvjMyFg0jPl6l/7zH5dbr9
+4vuAVehU1cApl/RE9YKVDIoYBlG5O4tK1lj6GFCkFndBpn29tvez0Co/chzsPMKPfIcfYVAunpC
AdLfIUhU8ltyqIfzPaTY/jMoGqFa9YpfM9LDxY3+koKeR4v20P+X9T6uHhgau7jLs5+mMlxxCPD2
XGGBxAtopbYYR75m7DMLQcIWzVKnvM6NCLWzcGV4D6ztk/v4lyJQbtnFy5zOGQCI71s0g9vMI/Sy
r5otEuWN0TjVDb4GVW3s5PFnZt6D3XJfmgw5GLr6ST03W6jYKCUgAWV4eP5pvCHDfP8rY6Bdrg/m
C6ERAeCf0c69wgDvcnUbYTFszRaKcrXDUCeZgpecc7zxnsAuwrxuXjy3zAAoe9aznCvi6Zwkry6l
Je3QPwmfEYDJ468EoV2rJndjGBUwi+LokeiMydj/Pf9CDTRo32UJnawa/dyVFC4OFLWUIW3ByTwz
B4ekHkujlpKjKxQqzOeoWDfwT4YHJ8n5KZBNtOnxVDOw0vsFG7/Cmf4+U10hK9Ken6TB+X8zLdjA
0t0FzUL3MUYMg6MHRxS68ieSpdQHUVuGk7gD9iSQ/BWMLf9eUY06wTkEtVgjRpjoAgcI9xUzmi53
uVM95ZiXJFzM6N0nDGtfCH9XaNSSGXkmjHWuZudn9+DwhSmjcaZF9lP+vq3JLBzKJMEk3NVxNeGg
LgYjfI6me2QdvFgYlFUihnCK2mLlBlNdYUoiIjrqfdCMfr4ty0IcnK8ZfdMc1VqnRROOVbYka5mX
CQveBQQMOACj+gEFAjy1VkbdCQI3Yq2CSweqD30TbDBjKcTNEsv8ly6yrqCoJXO5Tg0zEVAKSrI1
HFocH2yH0ADfHgj/g3Xhs7hDX5J9RriZgVah1EThJJlCDIczW/MYOR+M8LLsbWYgVMYIwpK+aXqA
RCTc7AZ7POKe5ImRCzFRqIxlUGpD83mgFLa8OkS7wvSehI+n4QcDiLVkVN6COTURqhU+l6x5E9bq
yU5fP27rs7hwe4V+2InFFPUvoIajUpesE7qy0+TpiOweomO+GbbJ0V2dXSs4BAdUJOxf+suwzyyU
I9i3sReyDYzNBucZur5R70PbUpum6NovBZwABSvfjQp5Cizr7yAofWg1HO8ko5vuhUXTUfdvJ1bB
1FJmdiUFpQwSJ6qDWPPpOSvJcwHuYMkjqYL74AdWB9GSxV5BUfrQ1HKmqyWkqexwk8fmM3q4S7OI
zentQduwWGkWfN0VHKUahi8KrZcAbsf/7gIivNzemyUzuvr9CX/mEUC6EdcjWjfP4x1eurXSBD9L
StaXbC0+3oZaSA6ukKi4WuD1XvIEIA0r0TxUK/3X+u8AqFAqR0oZSuo4PaTw5k9wfjEEWPAEVwJQ
YaEH/XuahjAVXI9uZLuMydv6g5EOsMxx+obZdhRdIHZNBEUOUCvrDI09SGvWncvtjQArwjVGGbml
mmnAaD4O2Uq28ov7Xzlbphagf5wKhj5fI0QSZoC7PHbCfQK7ybkziJlZJiPOsMSgbN4t1FbQC4ix
a3FZ/dT917ZfSgbKzmOh6kE+hheFjBwCElqPhh2xpnexRKCMu5Hz1OurAXcfPB7mYquwWkbZ3kK+
fLUTlHm7HGZ2CfHkPoKtYYLfgjl3c9pL6mrlCoEy6z4KKtF1gcDt+O1hejlAt2rvPIENjVGzfts2
MF30Wqt43FOPlYYdKQqiE9PDa3yxZvr3hVh8JQ9l5XmGYdZRjT15xvlCNHlbM4u9dtky0orbfh0U
5tfCYAxBJqUyhDlvasJKxBkrRad5sEzZCGP8ON9aIELHuJZDXTAvVBkr9RlaZr4qSxK56nz4w86U
nNepHlolwX3IOvLddrtgq7xeKVfWfMXNoGAKcRz+ZL5nNsPpLiJg9gAI7MH6Jn/L91UdfU2tBCPR
UFGUjUR5IN07IwuSpu/8ZigzFGrHq1QaA88QYShrjVhVvC5wAndqkKCAjiYDmV5ttise9a0ZEovo
qK7WNVpomh8f9ht/t2XdJS66nq+voVUEfDCBxPGQOSLZa2G9oFGHsaqLSjhDoIJAJmaZV7hAqGti
mNz9roO53o74i95tBkGpRtSWeSqmgLhg21SgZC65jcASgooCIR5IOLmGjsel5QRE3/uYL28yVIOh
f5+vCTNDihu/ELsOIArxW1LZrWXcOaFmZefbwrBwqGAgN3oVFDWWazBfy9ExzHI0beXpNghrxah4
UPZ6UKnYlfOu3Duoz7PKS2nehmDpLhUIgrbro6wDhHbntLtwzfJsLLWaRJztR6VqmVFU2I86w9iR
Grw6p9sCsAAoV2CkI9524f/P4+lZwXAQZm3xomv+MozPA+dMAjns/SjxcaAEs9XGIM/RsSd42ou3
nnNbEsZWfHJfzYCaXsprWEh6Tn9l5A6WHrwzbPw7kf+UiM1koYy84ppGbQTsdmHXoF/lTQVvK+Ca
xWNrgE6RtjS1B7skp3dWQThDk0XK9hXZb8C8hF1KiGBVIfmx7Yjyfnv9GCZJc0YNY5EPeQGMcNPZ
+uWXsAL79e+/8y+fr8CzTer1xshB+TkFaiVDozUYa1/K41+CUHYvucUQo10Sdl9c4MCOyQasuCar
RGXpZfVKGyjbh6LUQzspnNUbq6bBFdamPhfPkSP/3MlrFtznHt8I2vTrZFi5bddWUL7ndi+odrA/
nAc7v4969Az1W+limn1vQU4hsj+4zPzDm42Z9lOuImy8WBFDfADKQ721t5VPOjlplv4nJ7YvGPr5
Um77LvWnYP3Mr3bDZ6HG4FnZz9vavnxPM4OhcoLR19K8cLF7PUIDasHe31wzXTFsaukGf64jn5nY
TN8x2CsdNB9rhnrKzlZ8y9UtXKXhccUXD5imCe/B6vlkSkY5i8ANtGyYbMyqU5KF5A33aIGzBrXg
Xy6hfB2c/C4sBjnAEuJUmjwFqx9vqands27UGL6PfpeKec7VEkH5LHsFEfimtVmtlMwVoxwG2sz6
ROkBcUjWjhO+p5i1xmIkXRQDPLVTdQlmo3xSlcw0ASMiix6TWJApgDfpJQPpg7oO/sTxzTAoC82j
QOWEGBilaEWgLxK28vOwY12iLgaKL5RvEb3A3IpGVKfcLXyRHlCLPhW8agxZlq8DZzCUgap6l4wa
8rezNZj+vYFhk5hvua2PjKD+bWwXGghBMPLPxnwyRM02BqSFuldnwInyFSY+vGL8LNgCiGmD1GSz
PVbnXbjhHH1bEUxVg8WiZ4ldsDzZ5DfnPvsIymYzkLeoeTAJK2Y776ExUGGFGPLDJ9wqsVixZFnh
Z3CU5Y6+m/fcAEXZHcQS1b1COxWKiCvGzQITh0rzgyTrkqzSpqNdguV7bi1vO3583PZDDMuiyafL
pI0DjwcIWrGKy07sCE5GaMi4jTL5gFs7REX7oDd8F2xaKEuZ5p93YAz9o1x/timTnDNFHNLEH4p2
UkQVYw/5gHV7wZKA8g6BWKPFp8Pv9+iHOKbMp/0p+72xQnTgFvV6GCIFK/T5VOn89OxgY76F7OGY
LCDKM/idiFsxDoJMb/uieTdOc3HSx5JZA8/QLDp6t73qZq4HiRICJi6zIf7DpUGjLHfn34NYnV+1
eBlF64p2vq1rDA9L83RyepdOT7HTKdw4cXftWceICdVnzRBeFA8kAVO9Gwqt6SIu9GCV8K8GnE5z
qXfR5iliz6ldPP7NMKa9nCt1F0Rc1wFjp67SPb8VMD14kMy3Pztn6uhhBc8MOALornBRC6PAC4IM
e3XBCEaHv2D4ogJ2D5bzXDxnzoAon6a2SVMVPAaqwaOByhQdcqxS26X2FfDJfMlC5SNeKoxCPEZT
KY6A7HTAVOnfvYlYbvmEdcu8qGszLMqv9XU/gAoZ69ZG5hFsHDhBBJgdwormy3rwJRLl3IxRH3Mt
BMzzaI37e/Wu2T8wWeYXHYPBg9/agDbLKuXhqnYc4pBLp+f+1sneujfkpZjLOmREdkQMiLltpcsZ
yhecNsk80+0qBKszx+cY12aOznABuwi5x8zvZ8FmRLjlODpDojxeYaRGGypA4kFjf+dbMiiJEwjE
UoZF3Z7hUNba92nDSXWBchZwYXKIc9wf9P8aGqoUQCI6tWnTj/xNJ7dRl5RQN7DAqOaUd0zXzexq
7qVoNweilix13V7F7I3JTKNjALLoFqNj9j97UljiL2hEtS/OtfknGzVHpRaQ52pXHgcsoETG5wTn
yhqsfy3uhFhAS6o+B6ISxl5ouX5Imuys4V4wfpHNijymZLTLY749MfSchUVli3HIe2ldYM9qBxnc
YAuTVTkVBjLDVzi3wZbc0VwuyrsqQwMlVLFt7cRyhZHyL5kF/kSWO2Jpx/T3melqlWTkqg8YDFH9
ZAsDH9EdqEOh8q1Z2yDg9uAGmWQvLFjK2aJOVNBqo5oc1IjpTWCzseQ32Ub9bm3Hx/5VuKjsoRRL
Rj1fUsr1RjFKeKP60xLGjDSXwdYczTGeuzff9PBQpukmr9jJPbPdZjGOzZEpfxy0Uq8rJcQtscpo
4jLzHdhMwPmUr5iEDJMS0tnnF9Y3qlspiVUxlifFccSJ8XDvCHvVTBSbDCeW9iwFszkW5VtwzA65
Gq0iUNL4XbQ98quzmo27e7htC4sBZo5DeZOuy7tajYFTxeRnYvvO79pOjyJYPf/zwPnpFDyHovyJ
MUa512WAGh0Zz/89uskwVRmVf8zkZnnxZFkB/SWmCtPPzbEWBKVfDVPhn4Y3GUwVJnaOEzdrGMuy
2v+D8xlTZyaOjFfhvOYTp3rtHMFOV39Qw2hglp2IOAbuQQxbuPYinC5zdaz1kx6g/25aM+6gvLEJ
9Cd9onVbB/0H3soxsBXzM69xvM7gKk+CbtewIyfF7twrq6fIeWfo25Kjn+NQ8ihCNfitBhzwT/6q
SEuCzeAYKwGPv57FLDhdUoQZGr1BfSDLiSsCDaNIyM9+92u8bFmMPZ+vFjeWjq4MGN2uLPzJLXRg
YU8IpozdtZaKCXk4Yt89jpaD0+O9t5Flu/8I11tjw6KvXXwmmItJGXEc8GLS8viCsd0q2e5p9+Ad
G4wtPHYbpD26eXsPlyLMHI2yY3dsIo0bgaag8x0XCc1z/XYbYcmu5giTI57ZVS8PPZQUTt17Q21b
65va5jbA9ykx8EVzBCoH0MSBr5UKMpSWOBGrjFaKWmSNKJuEPB+8B0wWI51zL3tW/2Rbb9vU/GB5
qaWj8fwTqPyg4TRj9JQp5UHPe4SLVJF8sDgRWRhUMqAFCaZlTKlOc9nkdm2/eRZLjMUS0bkclOco
qrQedOVTHTQM3jgHJLBdq0W1xxO/M+5vbxxLIMp9+DEvZMnkPqQ7Z4LpzQEPD7cxpt+4Yc/05XPt
ZW411IhTuIgR32SSgMsenKSMCM/QcfotWRxGMegDoHRQux4a6JvHj78ThHILqdxXOsdhsawAySaJ
zNGMULHEqutb9AcYgqKrYLGTFfpIbIS5kGUthpe/Ss64ie7l9W0xvnNsTsb6BUAfgnMuSoVgGsRu
pb7tqFvV7EFEgIFkGSkR1Y9paTL54ycX800JZphU/hVKsRdqBeJuBCeXERUNw1N2qVqtyTtmcfe3
MlJ7JRZZXkYJFhH5s2xymBIhPsVOZKrn1nzzMbyXn5os2xVDCz8j4Hc5p94P2DBGtE8RdOZq2w7j
mQsV8+Bx02iFL5Xp8yQ7b8OesDLNxViMOYD/i0StKCfDGQ0SkBRMUCS1g+HIfWaNq0ZktrSwoKjF
7DQ16wVfnCKUE1rRYb+dJvcyX0Gnn7m1dlQgxMDIQE8k7FkVrXFdi7FDMpF/CbbZjQ5LP1hYVEhE
QpvmYQyRRqcFj2fog9ZMMqu7hwBtEqw7msU3ZX22V1R4rDolTcDmiHYTsABJdrI3ShzE69V0KkDJ
3i5b47nK9FcMQ59U4PuCTsz1GoazqJ+Z1kwZo1zjOT6ScONwt3FQgNYd9j3qqf7kDRPXkf/AUNLx
spSD8E6e7m0M0shE2OWv6k+WZbGEoeJ7VIMiVfAgDKrcCuI/Ty2Ce5doF3De3V63xYA1k4eK8g1f
c2Nl4BjC24n9Oyb76VDFyvoWT4rzVZtC82xzSiNvvGLaHCveH1ILTLKIvZLNUvTlaPK1OXSEdzWZ
U33ApPeW01uNXT0VG/7Uv3UkNEur+YO6zZlU9IsSF9eZlrmwq+cxJfkxR71jymQe+vSi3xRbxuAs
UFNOs40oLytwoKT0C2jcRLAmOM+BZV6awIzW0tp3xDNq1TftY2y7LCVc1IwZLuVzURAgq3kM3BJ3
/K/F031x/3Bb96ZdvyUZ5Wpz1PWFSgWEnXtAS5oJT8vYIZYMlOdT0tIbCh4IkhNbwiNP0tUDqy9s
svhrKRTMWEM3L2bWgZqZvjKWZa+OM0NuztaGFYymz7v109dbcHuxv+eM159JLbYyNoPvjVID7ovK
SQ6dY7KeBVkLQYW0DmS9nSdjIX4+3rOqJ1m/TW2k2teJ2mj47cRkstAvnEKul4b26Z7BNYKCH5es
x8oCsYq99xCiTu+ny+09WKhsv0ai/HoO78S10xJFZAN+2Y7sYMQn1SKOeXpMV7tXCzZgWzYa5GxG
3drnc+ktZaI8vYu+v6hsoQAH57V7Cp50OzF/gyb4YLV3j77FgcrZXAcn22ys0/qIqe2m5xib99sr
wNpHKhBgmk3ItyU+wnnEDR4jln13/9erS7n/ptUHTDLFj/fkN8vKFy6L5z/+rRdMbxSl8jylOV8i
mzsmq/xnTEB6HT5ZHIuf/7bZ001hf7Pg38Z4ioI7loo4Lfg9YytZX0mZe8FVrhsU0OW//uUJeZYt
tGMjGe7kqsDyy0q8byugSg/vGzg+CboBX60QQhhtV9+n9enXOkKZWCe4g6ZP2o3pU6ZEIkzTcPbT
vWtF0nXhPD8NZLW2P/5yIyibGjQtbTkeIvXEZPy0xNpkyqT6HIWBkYrfxqEhKkj0kK229t1+II+m
9dCQ/frNfD81O3NlTfxXWym0ClZWx/gE6h72tjV83oz8uxP8Nrk+8AWU+4+QZ/faELyAhpZzcDcl
EYn9G0zpt9FYX35tIX/3WxPWzCZ6KRPDNseHW4+MrPl7jnSltJ/nudkv+14llFqAX0Y1D4ls5aiA
87QjrFlLIguHin1gb8i4KgbOswMuCkIOd5z5ejh7toynnDV46i87myeny5pFTcMw+c8ropmAXlQV
QjK5E9zBsNwJy0DoullN7/OOm/zJZdc6jm+dQzx/pOTHeYMR7Y9kbW+U1fbiExMsm++DufUs1ivP
Z+nQLZ2mbNSVxbioe8j3bFmHx/e7u3VBXs4FcXYZSWy8vTsOyF8zEwOnXAss/aDO8Ig14k7P/Fg9
9KZ9srfy7hQftuQ+sB4/QrLebH+vfx95sjJ/SORw8DGQZ63btzVavJ2RqvT1EWe0Ffr8EFEF5861
DpuD1eFTXx1lXcGboMY5cSSyx5SO7I518cywTPoCNRyFChMnsGuJabPU7ZPq6MZ+0BW7auenfTH5
GOvskcNmWumVaf884yXHJyjcTTHc0XoPECIGJFloXiOKZf5q8NQNj8o4AH0yoN76mGsf9D9SrsZc
JOJjQFlrbZ4ff3gP8uZ5dbA2hanf18Rer0xywn9RcInbcNW28YHman0KVzq6K9csbWUYI31Nw/ma
rrbTpoOMhpFdL+bxBs7IGKstopRLpmQV/cFL6kRrcTdzKAUM0+ye9TW6CzirYs47W/JmcyzKHys+
nkP5Xm3hNQMMs/zlktO0l7dNZOHeRJHmKNNqzlzX4AZJ1KsKiAHMQ/T4MzHjNxTBMckzFzrHrnEo
32zEepUZCnA0VFt39qv0swSbMojCUnA+cqjk8nFbbj99lM5tAVmrSCVMTRXiYjL+XEXMmnzVEHtO
WvcHrN7X4lEZkh8awxjkEM+KXSIlxP2VQCliWOBtcRYTQNR3SpjXaXzOrbneL8XXoszt9fb8fBBQ
84t4UK45sBH7eNMq1zWK4jxMoNI28e+pMa9gGPuSQ52jU/ov5FI+BMWE3jw+VpvUfr8t3uIZaOpE
4KcRhopGBzt+dCNuMGBgBwMd5uo2xKmxtkfbTJ/+EomKaZwmSY0UQhTLvYSjVVnbyIqsZj1No2PO
NZ7WhfaRM7HoQAQmxLRsA4iVWwrpMDpHIO6GR7EpmEg1NJYThnDfnxgmdfxnGenoE8n96CUChItf
xrVyXJkibg79rXe6jbNQXHCNQ135CK5fuXJgtGdvl2dr2ZJah7PzHW7jxV2COQPxwUWMN3OyxeBV
oh4LjbAMfOGN6PobKJ30QWJd+dNGDqhji+x6re8F+1T8/OtFpRyyG3IcGoywiQOowFECCEZw50k/
/kEz1rVAlEsORbEw2uFToImIJEGvXOdgSMCKKdHklW6pJeWUA4z0HOIeEk1jjwywH7ToMEIB9HEq
gMY4QriviASoiWcisxSUcsspz5WYRjzZuQP2oXvV4lYeEIX72wq67P2/7IByy6Hsp5zveR3idXOJ
VjGo494C5oPUQmfq9Y5RvqSRdAPM8dgx+aHzTXThQDVWB9y+5UgyDdN1ArBFrVrXfNnGB27j3VVr
1pPwgqQgDlNlUURqAvYwakGTbsjLjMMntM5zBfaFEiVlJ1b0ESaFoBTmCoVaT7UxxtHD+LnzxSC+
GfWkBxWWRypLxFtLbAeOdxp+MlEXvOcVKrW8chJLciJDWVrnM+vCaU6wiak7Wyat74JFzKC+FVFW
rhh4xWQRCeHRdKDYonVi1VZILJDrS/f/wQD6wvPAnoOqOWOXvqROsK3Xsl08GI/jQ6xPvSF4yDRz
hPJs/VE+iOs9fGpKtk/5Co0JqO230BZs8WuDWT21lKddLQDt0bNkSNNph7HWvG4WpoEnoZ/u/v53
vvuR42mXqOuBcJvBxfXTbWNd8uSKgFd+Q0ZVpIZJbNe5TarwXhSGsNbBRJG1u9+/5cwE6rN16JsK
z0CocJF0YYeHfoAUdnI0jvJd8+Rt1U2xUuzgIUKzxBSpjqm93vVORz4avOt9pA+chf8bUEHHOt4v
JeBXQlNRxYiUvqg0fE/pHESbl8mqt9tjjXc+Vt8Oc32pwJJwWt6oFaAsdzVdtYFc7ulkvLDOFIuu
aLbCVFThUUgRKz5gDj+97b0OlekIa9rmognNMCh3JzYFX8gDMPJ7d1/asvOAUy4j2WXJQTm7SBVC
j69dxKjwPrB/casSh5Q/iYRX+085N9RnimHJQ5LCruzMbmxU1yDoJuxpbUvJ9RyKrlSKPaFXEA47
0Kihl3cn7Txbs4+ZUz/lB5ZcS9cCV2CUkzNGFLnIHFZPuBOeeTiSw0Yj+kqwHFRxv8rb4eBtY0uF
P7Femo2ZvinrzOTMvS3JBK7NJWax2foHCaUxIto6XOe4Xbcvtz3O0mnq6iMpZxDiE9W65lq0Fblb
5Ye362uiJGRl8ztQmq0xQRPIP98LtHAGzoUBvqzDqiahLA3Tb3VqhXpVHZTMxwoNZvf27G/R5Vxb
UxYWbLtDrKMxaDTzkdjBWb5DSGjw14h0O8NiDUFdurMGDRkKwpE/6OK3ITe8yEkeh3kwyAPDFne0
AilWqZX8Ljb3/TpA8ecL7uZPIZF3qBu2WGWgyy4QxXmaLMkg/uIpF5hKpWv4LU4RUmNGvzEuKNlA
+1lNC4vmPEOhvJ8X5aqQelhu3izfOTN6wYUwi8lr2cXOQCjfF6OJXdRDgCBEX1SUNQY4/HRnnjzc
Vp6Fg7gCTuR/lozyfw1f8KWcAwcsaY/iScKBZ30bYdlbzCAo9zeWiZ7Uk3oiWrR3v1/idWZ9MDAW
jgFXYlDOT1LQDFGmwBjM+F1Y57t2W72b4YrF3Lpoal+yfG7b7JbL81tQNnxqGLS733CPqtPieuS2
NEun4bk0n3o+Q1H9UOO4ANL0juQ4Gai9X4Pj1GwUW3VC9DvVmcb8GRtTsLcBrJ1xecLEp/InYayk
MpZhR5dXITGFXXA+I7XkzMaBA73PNjne26V7Az206YHhzFg2/HlzOpc98UM+1YFdDOT1bIChMzBd
ggpAllpOFvQtf5ttJeUseN7TQHUIl/1sBfbhIG6lY/GMXEnBiPn/j4Pq5IRvwdFeQ6/jUS2xp3lO
frwIl5DsBGfNLgqdfuc7joSRubhZVr/fLOetL7YuYrNB0EmT8k5hKaCJzO7B4xCC77y4Z04I+Bdn
9YVJLWVUhE3i6cDE403qw1Vhdm/gfHSMLVt6hoFdaJKM2coILp8vXDPdCGQ+SJs86nCTjS5h92JE
prTLzBrnON2J1+bLdCwXCWfJuCxSLuXq3bptmcunmtkXULsoYzZ2PUp+d37uUwJSIG/b7gy7+CzQ
Dwm/Sw/6EYxSmCOYrpjH18nsvm/tl/hUTBgMSeb6COB9g3avTUrcvU1a2z7dFnKp9Ac1YpqqyBjj
hSH0lJBB6DeSr5QdYo+8BddvAF+HtlizTzFZ5BCs5W1BlNGqfzQhqc6YibPLC4RzPgTtk/ojOuHf
dc5631+MurOPooTH65s2qnGLRB0TCOLIlM9PoO6tftyWfVmVdUFCYa4gSwLN2u4pehrEoAI/D9sR
j3sv5hPz7WfRQnWkRzyvokqSHtzpgt64991+kiR9Vl938kN8p276xz4hKSbPvT6wio2WrpUUNNdJ
2E7c5coataEZOuEUzo27c/ARXaYpatNlf2DunR+/jnhY84h2EB5GE+OQ/VUesk7jU+5Lqy3owfDY
pYuYGU6PphkyPutDPumQYgyoCy3PkQ32qT2PUWT96sTqeVroElMg7BcclW4EmZAHelR0aBwHy3Nx
dHqQ8bpksExupbCITRYzXlFUeVXRNJgLXVLppWVXpDr0pbR6JzzXielppgq0eG2b+5eXEaeP7IVH
bxUjSC8Ur0POGTKV9dfu6GZBW3X/l+DWXYX76SoNA93eRUckBS56GanikgXOAamswBskN+MaiOq7
5CDtY6LEhHdqRvKzLBfubiRNm7ZRpfavErNAyidlhaZqTrT1iHf47aK39cUz+XVc/Ak/FlYSFs8b
qmooqkYlj37ASdoQQjAFvEr7RwNlhb155JiX1ct2+AWkT1nsLH7pXTmM9bSCFzCQolT5OSKybTjp
SQDH5lbGkFvr+CbucrNJSbg17usD68pw8aA6k5U+K0qt2EZ8gU/YTbyb7ab7XRzyH+luXCWbN3Rb
YBTp2g7tdbhyj6x7uWnnvjkCWVXR8yBo4jfitjF2xTjOB9xQFNMlpG83zAKahSYq7OUMg9pLWY8x
ijcDxqG+TyNzupraIiyvnnDNS1Czw1msG6Rlhf2CpN/kXKHIu6EbO7x8K7sEZ+91dDDsexCL+gfO
EjbFT9Z06c8k+MZK0s9yrhvlgxsihFjT+I3qAdMVwY2BlhxoDbtpetGBKxIGWimqbMg6tab8GLdg
05YRsDZOwJuphTZ99a7b16/hdmDclS3m/3h6+F8w2qG6TYI+4wpgFw1XV3iMFjBmQEQDfczKc5ZX
cQZFOTSjiQf1/5D2Zc2NIz22v0gRFHe+ctduLbZlvTCqyjZ3irtI/vp7UjPTRaXZyjvftKMjul8E
AolEYj24pTyyFbai7yLeAtQtuiOSfY1ODCliNv1OOhdj3oigR/c/zYo0Brg1yZtFc6RNYWWAyaHP
EAsw3JgpH4OXZLL9RVAVXqa8pRjhcJ9qEvExMHeLJiripnbGH950A4vdTTDNGUaN4WVguh4D/I+c
EWPuK2rUoVt8jq4o1I0EY1kzM89T2QqyIwwFfQ3LiBTqbYg6YeBmqDSeQmztGbbVCzOFNOVjQyUE
ThDnaCORaJ0Qblyc5rjMpZl+b9qZIS9yYBNbRv7Vbjgm8OeUSRyTozRiyMRbORNvRAWJb7Q5ZRjf
V6x3kupWre8j0nXMMGJKiGOaVLTWe1JXIfK9Yc8eMlg7TO5fgYUsL1IM2q1j82ri/XEl1vjs5OM3
Jks5oVnepOEwgOwVuG+YFNthuEoA1IN4wwMvmsQ6c+4NXVzF6roqzWhztVC4YgRwUz4MCWvQ+CIr
WDdHmbKr1HipWnGkjvs7MRVrMH4lDgtjejJKHFG535bRPc8iuEl+IdxwGwr9926mIytuYK1FrdfH
eB2tlIKVspl8hMYkqQt4rfkE49xgrLfEr+Fk2hezXYum/9I6ohv/CSyGgZl6E8b0qHvSzTIO7Wug
t8mBRR7mxtewjbEYDjl24qJ9shJvk1lECagdogI8MhUl/UcL49dy6AUi3gUTr1B1uC49E1ntg7yK
mL1DU8ZzTIqyMk3bz+bY0EzKh2R9cV/onom6KnJfmWVWx9kC5VKWPMn50C/6mCalmFwxdCGaH4kP
yhnN1rf+NOaAonHGLFxOPnvESVIFXlUViPNRklLVqFct8uACopri6802QJczb/tGYJX7zvl+rilT
bcfEjv5DjtKUmhu4TC5A7kYGzDt9Iyd6it4QSzDmb9za4j+2JTZJlLqxVgzrleSNsKY6NlEjff4l
956vHzIefQllbK/Xaybd+hl0VlXMi/oV7zW78/SDkq+M1+/6V782/j/qcpMmfkSVMrda0tRtmoOq
6R/sVK9cgifCW0Gmt9+6EBl8i1G/YKMwJjwmLd2ILOUBIIUcxFUFsoBqyXSHs1XkZHIWVKlIvv6Z
TKlrWWH/XdWWINOa8WBkC26pNLq/RXrzV2sRQEdpd0Ot50Au0qArhnIJnXTDn7ec7XxovzBv7aBC
Z7TfnH0ztx+cLRh7FnTNpHcCHUROgJfhFcnUwXtJGscZ5xPvpEWKEmBdVou43GcCrjApUYcdekDp
zXtQGmyzQ4N9oscvtRHbLP9u0lyMOKIeU0XERg4vCrtTU+qXdpGvRL0KdXQeuv8BuBBENyJFKZLQ
V00uJWBJxhbDZttshq3moIED76b+/IJOJlNACc4/SV2rtI3XMkzB8AqUKV9v1AHwENVhjoLh5kXp
9av9rbqoolaLaFVubi7DMZi8pbLMo1tUFTnkAiij6MOv7VqQru1mOZhJrReL1Px8ziCLCGV5Rc0D
RmgJU8gvPUdbJTrqACmDEXIcPy7kiBFK1wetxFR5AxqFlX8Ky7khsJ6qqVobLtE/oqJ0vB40vkxq
UJB0szigkwda3lmdE9vPpTXt04wIUUru5UIlJgIIqY7Eo3e9z5AYMT54NIE2ZvNOPGRWqnQye4i4
CTYChQbEutRrlQIOIgbiJXmtAC/vfUuhHnzE1kvyK8tXqfmfBaFjgpQ0A00U4qwNutP5t9/pwC8U
TVRIb27ldi/P5Tnp949Yo8SpZUjsq5GGh0h6D7Gb6uAZ1f8elBSmYkSDNhYYYBdrYmm57/g1wB4s
oDo3K9+cMW7SZJpgTIh6d9Ko5Ouhh9jC73NqZfaiALov8gQrxnWatugKoJDnHNEHheKoR1ewl3nX
DpF0vPXdnWK8pycMNjw/m2nTNyJD8dMKvlhHKsg0kq4GhpQgS3915NN7/Flb6bma6fJ6jV2hrTNb
fmuBXqz+9/sdcXSjLyDGaxS0tEPJ+6WEL4jgpiGPXNlzR9UBpfWc0+mTG9GhPF305eW1WuREoIER
2d6LaoqLj2R/c/+Dpt0xR7RNB/hJJHgVKF0tfxsYB8+NMT/JcisnHa2//NAZ1eGaRFFTgopwDE4y
UlaFydlMaP5pwzQiQxkmLvAibC0GGe9L2AF81Em/NAsrUOzZPrHyDbKNjHMiD8WPh2REkHpIrmle
+XIKgi3Jjl03tes7wnKLltLFioU5ypIhZQS5mLvNGx+0NDcGlmqnS9ZaPHMMllhUKAMohdjTrJCr
zG9mDWqavs4dlY0KbC2G6KbeeVmUeAnYO6i63edLR1cpk4Y24YK0Q8XLX7Uv+U7LzQgVDMWZW9hm
5+kyqjMr1TOCy3/kro1o00gviiphWjABbTvZBTsveGmt5p0jEavHTJaRY6FVZEyL0snaU7JEq5CO
u357m5UpGzcHtURgCnZWje5Tbc+Q65RvM6ZHqWTPYf8lmrg7UmzzrXNozQxuIe2zVeIhnkR96Pvq
Gaxp4Ek3RCb1UxQvOQ7e6aNhLFQvbKKEmObDxsYKX9E4YCdma6Cj+/g9Y+nOlHc1pka9N6GQxnMg
NnanxOy3OfqIHR8R0nLoWU/11P0eE6JenPLqR7EsZ93JFAaztHgdvSjut2fJwNRknBvRgx96MpIg
9bRgMUw5DyvwdM7WCkDExV9CioRfa7EUhMUT9bbEchjc5kR4K8Bctu/KKlzUFxejqw0zmT9lTEbi
u4/Wju+478/7vAcp/80vgIE+M5n1wsk84pgGFS/0VZCEyQ003m7GeRVvLwKaXs3wFRjTuW4cEV2/
PT+pe+7nyUmJ1I0efBUoyS2sx2pXGbH1+3ehLwDCIgTWSTSj3mrWBrc6+qZrdBsDANt7afHJTFCT
C/XsI6hr7gVpLHhzcoqb3I59w190vW64rm9/ui2r2W7SHxkLmXp7yqIUymYAy71xBozyTjZl1Jwi
lJlZxVeWylCGRPKSmisKUIp1M9wiOYsJ909WkXViCxM8cIUUR9AnhViWMiDqLU+SopzjXou/6l3C
W81H+1vW+TXipYOABnrXPFa7o3FbIbS2exQaIFdWfmLyCEcfQRmXuivnVyXAR7yZm3IdvMxtu/lV
6O3i8J6iRYIFdTeZ0xwzTVmY+NqWlRKBXm6+AVm/MIo/W8PYs/iafNhVAehZmC2RJFq2ad9XQo4F
Z1hUeFKs2wJgCayhh+nnZkSDEl0eR2F/TQiN9FeqYGBbs2RzPX9dYuJ+c40MVlg4mcLDjpR/mKJk
p9Va2XEhCHKXi6Lzy9hHvfBwOAx6YfjL1NktToFZ+Ga+LI7f7v76e48aovFqAOe5tXw0SBnHPWwf
S5EJnz+swOizKFuexGohJ4WIR0N2ulW/eG7pJusJI67pGk0SXCUlzfHzfKn7jnhcYhvzfs94zSdv
/F8e7rZn9EikrTIvShVEzLQwRLMEDhO0ksHJlKAw5azMFU0SBUBKPvon6NZT1QRLLE7n1YWTjetN
Fyxjr5nfuZF8mcwBwck3YkyPOhiPE65VK3hg6txjAlmDQ/uGOQNzcVgcFOPFev9Aus6QjMRd1k6v
p5nu+jtgcnw+5/vuydIKomDCC/PJvCApIvUd19gr5Ey99afzGa00A/DvAcs8uBhI6gCfoq9161eE
maHWOSLx7Xz7KCYCxYwhfdZX0JiHLV80lYyyAoaUBNkJdQWj81+H1AhszRJfHMBpHLn37/IS/zFK
bLz7vmFl9tBarM7Uyd7YkTQkyldo6qBtiraDNMwNtrfpu3gJiGpRx6fMOAPwKNimCzhh/H0nm5ve
tRZLFPOf7rmM7j4ewIKKSEZIqXf7FslBK3r17TQL9GTNL9t1aolYUbEK17WlISCoHR4zf6yc3c9L
9kiWesA9uWyHmwSyku7hANTFWtUT9q60n9cMZFRZ4pCalmXgCjxes1SJeI9TUPEkfYUz4A8tS04X
tvwOTVvfmfHabo6oWb8/V/KfD84jUUqknCC0sqfMkTF2itfK9nZHuCXucxpT8hN5kdfQP6yqP1A7
sZDhNpMLhcivt2IrMCUHM0uYHH1OZsLRQjv6iA6loUlah1WRg05j1HaI7r7yfY6NwjmWFrGSF/cW
5Ufb8EiLOqx53CuRdgWt2zJbn7RU3xWoPipmEFvC4oyLsQSmIXZnG81KNWpTXvJYAmVdDwvHD8zo
14BBQKxRD9eaFXmmsr8BRkzC+DqsycZkhuxEQZ99LHXITReLSd+g3izoyaKwNlhSp1j8QtaXueMZ
jGOY0qjxKVC3peQGKUFzBDltYjM32DTLZOhnvPcofcrR9aJm0GYipE/O+YbxZx9oCoox28yA0/K/
z789EqP83ULpi+B2u0uPbCtfeTaWHFUMh3bKtI2lRozD6CHHS3NF8xOIFJu5g7Ihq0Q5fQdRjMfQ
Pa/glx5/P/Fv9a1P79Xanf9l/fquVm/Prx+LAiWmpsKa0rgDBXRhW5GZuyqBeDFZXtuEJ06O4y8n
lKT6RlbKGeBVT5K9OycGnmZb/WjfUpvpKBN78fPa/KVE+T2+hxmFLrlztAudCPgW8DQw7cxuKp2+
oH8pEdmOTr/iuEjQClCqrAhoZXCMb7p4lIFHghEz3yxWrEHKiarDgxTpLF5fpLkUaZDiW7Uv0Ftj
bNOdbxrPVWLCB36kQlnkKBDjVpNRrZGwROt3YHIfHnYQowVDMWPGQ8bkiLLI2MgbcB45LSBoWFhq
0X+SDmv3P5McIl8C/MOJPEcZU5mb+ZWEnROIBC/+Hu9zjumgmRlzOqvDYiJSg/hGpChTess6pYjn
d1LIHGBOL3j3zMiebX2MITtphZYvxoFNqvyIImUmKtnn/TxD1StadObveNMtB7Ss+DbQ2J5TmrQW
I0KUtVC8KqvEGJnWwjp3io49WYnB6mImluDH/R3RoC3FrC3DSIs7lFrPCW5TsmSIi8UEZSCkK18q
Xo4M5yohC/D0eIHqBatzawKE41ELKOMwFwapmTUQVXYu0cR5CY6bykA3DLwNYH8sOWOOZTsloPNy
NMDwn+IHmQ8RbdW2PuQG/4Gtmi/xYiktbj7jEAl/TwRMh7jNXA6uRQFt2YjLAUEudsgwIR0nsDIf
2KdDXK2rmzoVQeStzfTNxTMS+CyYoTQ36osnYpCC0wNruzzoGOR0OOw2+Uoc5qVnnPTd0I0MNEBB
vSTW7oZM07kNML8AfZC7H+li+2pcFwALPLA88wmSyAABPA0lYQU7yyjl0pKuwjbHBpOAA8A0jRrD
Ytcjw+uYsjCkhIR/JGGucjRfSucnoUc6IFK0Vc/N3G5XeAswyJRYgf7tsWbsJhLOKK9gGIwgCQiY
oacehCLOxFmfQZdXFTb+IZjaoDe4NeGQ+iE2Hc2N1Mwc9ZDWOgusSpwwbQ+kqfdhxmehlIkwpsV3
a86QeurWamSSLzgHG9hyLGLQZ9sC8P5GYCrGzeZfxGNn/IqP3VZcYcB1jZVjRPN8O3GUF4b3NNE7
+CgZ6lnhpbaUUlJ6IggUc4QOMb5Gsm7AXLOP6tbaeltpwSqLTnQFEKoS2lHgUmFqhnphMqkqiyyE
BRNAkezLjreYAfcttA0qwOpTlsebni1npgRUtp7ZUzzh9jxQp14bKZ0rXekhX805vANMmbkLL97q
lrmuXDLn+s7CSZnyR/Bwk1YLeMGiJlNNWLGXt40ngl1JLxdzs3EQN+jScgaUX99mxQ08ecMo8yjK
c7LdmNdgwyTKcJdJ07WxgjIDQi5lZWPUnsf6o2hXrgB4up05uWW5e7Rm6pbxAVjJV6arTOT35ANo
duFUXoOa1DlqxJ5zeA6Aal/FGyTwtsus0AWg3WyZvenkHtFEFQ69kGT/Azen80TdIKdBLqjI3vHL
3gK8AFJW2xdUGP0/z12IiUKELI4pUTe6khQuCkmeMHY79CskeAIHu0BqTiBoFv4pQ2/kYAARx5pd
Iizw430dKNeGq5zm7LmOCWfj4WMoh6as+bjBNC7eQjBtYr+Vpa/J+rbWkFd4rPasrPrU8zBmnnJu
srQUIzVTyNle8fi+f7RIhZoMCbOYojQ45lDtTzJyllintUn1oTEAFBEtNtkiWpSfBJUnV8xwoTiN
mekfksOblpoazAkx/mfRGkeN3DNAtzh+LtGAWzOv5jwp9HsMNp4v6uaCKqWGwYqtqcPXIf4OQal4
zvzEpN8jTcoi516E+YMINLm9BLWZH8lkugXI1JcA3fo3zCGgr9xjts9PylziJBW91Rh4ovHxKk5G
mrUIe+xpwQIzQ1tuWYEtiwLlWQx5hWT+LehPqRuZmpFsDe3zueymLJ8y4oHSmznX9BpXEh504bfR
OayzmVT+f34fTROwQSN3zIu4K1/34MAkO3DzXa1/GN7v5zzc3z7KkGGJDYboeQWp5vnddxoRSQoC
FqDy/ala8o5oSaB0iNea8SWjwabdM631xLE80KMsyCDWmIeZgZ52JAlMJBQrNHvJC9+5YbOrgg57
DtXcE4PLCXMtkc5DNJ9gWkO9e2wjLn1srQtQzu0Rzl7fGqfZpHA1/1RrASOKrFBm4j2SsKwLeHmo
byqY4ns8NnUWYqOw1/cnH62HgXljnNjEJIj88PuUBJM5phKHdN6fVqvNvUaBVMop+XO6GvpC/7Nu
rXW81j8wBmBk1vJYbjJgOn8iFcGwHMKkTEd8UuofaSGWGWP/CvoLNvbtEAJMw9e1badHx8NBqPA4
rTE1rB/DTE93x2/18L3STp8rFtLmVEpkJA+VvibKrI7bLkXJhtsHL90iPbS7uZt++shYXBk8Tz3G
ACibo1YGT4fY6cezlSI1lNMesi9tsgh2sxsWp8w+dSuESY5jrW9mjgagGt7OUVt8f74x1HjClQSk
iAaMBE7Cjuf7kYzUeFDyoZkP1+GeaVqpzgzQYDPgmWb6zLkCtJuVv5hy7qS5Ar8Z62/wHsmU73qL
h54sPBhg4jYtXB1Nb9fliX/7vbvubb0w10qpf5SH9KXU+8UxM1gAXtMCH30Apeyi1NVFmlTDaXXu
Qt3HvMRLb21+57adGofQKEyrMfMCcHXWkgfiEFBzdkhcslr07olj2kqO5UCs2kjwlTj4slAVw+nt
bZOvL5X+u78avu7MDAfN2f4LdqC32HdI1mhEeAcY5848BuqqdZzmYQUxyK9Qbuity06zf1ebTl98
hYZjRYibSuN6PAIWc8+85pPm7O8J0CiFUhM3Ka8R2quz6lyiz4v4OsCyLQDL11o382P567i8ud9L
AEt/AEbnNdKZAfzUo4Fto0CVwCCUwt97L0biH0StiiJpgPglWza4BJ3V5fH0nvKYzKytGyBQjk2q
K4xXYwLlARVKERALcxRiMbJAnXoo38oMed05rtuMNwLUlexik26w1yHazV6RB4r0pbbE8NXSdRv3
zWXc9gkDC0QUAbM6mLbiZBowQFDDNPWxuQIdAhvRCJeFCYP+vWco11RBcUyGhgoo1LhUpQFcAoFV
R6EhvZSW/8FO/0+4Mw90qKyIJyVBn95AZ+bCcm52vzvMDBqDY0F79ePeZV3aKdcG+WvklokJ0wAg
/3hpBd8v+raQ5iclg60OdgsHtwWAOdbSeH5SPzOECrQDfcqYhta4H4CJaiLzRdjEcNTsSu8/1sbA
RP/5GRo8kqAMsaf2WXcrEzxyy2GlW+vl9tgzHrcJRXikQdlavwiHWaGADQKqUhgLfd2bFkNUE8mJ
RyLUneJD2POgBiOrmS5+bJHXvO+VYpmtCa/gkQ7l/s84VE6vFei8bQQ0smUH1kgL69Apm+z19TVv
SnLo1b4/H+WD+X9SqjuDI5unYdXIMFzx+xVcqkzHPt3jcwITNcYHEdE551BokaZsQUEC4lFkh0bg
uu4n6yQYcqKTr34+pEUr4SDiX9ovjCWzmsMmsruPbFDXPIhmaT2gVQF+KDBrHYhqCa3q9T1ruHEC
0PGREnHPRkciRVdEfCIoDbvNuTHO50tguLur8Xu3sXN0+3Vox97hGd4zDurnQ/BIl7r8XO6XlUQu
//x8eWmxxc6yIv2VcTN/mmdCBE1HGmIkWEvqwmSRXIdeeUUHFjLEMMzw6PTh4zknE+gVj0SoSzNo
BT+r5tndUr4edmR3lns4+JumNg/rfTyYWg4IPJ/AxjAoM9gTqWA6AF6TV/KgHKybAxLx6wrgGXbo
YD8FRDo/rPV367pA//4rit/Kx7c/oBlTNQTmfZjI8jzI4J7CH2lRPuMVreQg6Df19Q37FnR7ob8o
BmCz362twVLafzGE/5wr3YteqZXmBxnIFVgShu3Yt9Xe/I9M1V8S1A3sRBmtryS6NoFifjXeAZYe
iYwDnCiqPIqNunxaDVi8W40D3Ji2bX/xL87L2iJ9oJHxxoLJYJ4RdeM6JVCUPofQENsO9s6e45Cc
0s3cNbIiWJKEVVms/ruffvYjf9Tr23JJecslCHFYNbahnZ7r/79Yyb9nRL27UpsJWZ9W4OgcbzcY
Szgho6gHbr7FagMGLfKpj9HSIyuUKYlR8Iv4K6RnbjpMbEU2OrEM3TqGKHtpJusBmOjZfCRHGZVr
JFYeJ0IzVqtUNzc4rsXipTWcr9o9wLtcYgJBQ9cZ62H7F3/pH5HSPas9V4lpNgObqW9IlyVUUUX1
qnIZ5cvpB/QvGcpvvmI3g4Q5DuQcrjq3kHeme2OmwH+WDR9ESOM19WkfllpA9N0825WBEjuCW2wp
xnK4Y+6gpZsVdLCYokyG1Ae3uC+K/iS/Sojm7AVWE4umg55TYIUaLBEyj4oyHoI8r5WrBBXJgBlm
+pvqvMT4zX7POKqJ+uajHCm7MQ+EHCuDQQdqCJuBfBjK9Q427Lka4G6Yg0as91SijEakFIPGAQzw
9IYNeJf7W3L60v8gE4WYysBSaRb2Aus5kSg7ogE8KJR9UIx1rG/cVDbelB3jPWHZeokyIJGH3FeT
QzvOJgprJ32B7Bp6/jFcsFIt1j2eyK48HhplP6q44m9zFSytQO4CeoF9wD5p27EyFC1xr7/3n58c
Yzv3pLnneRX5PADYivfgdeQFoLOzgn8PTVEa/XoGeMtzG8xP3ujR71OaCCzFzJNa3GhBf0Nb1eWy
WyBjg3UmDUYGDYyBsW40ubE/jP6IIKWKHcaY5vMQBAmwIcb7SWBv2KrFWhJBruozOpQCJhLPSW0D
wUlYcHZ7fy62iXIYdGHEBaV5uVymyiy5i81Uf2HyYD1fAoPP1V6AD8/SvEkjOCJGKV6j9JXczlJU
ChKkDZAsZyUmpu3RXwp3P2ekZX7jz65KBHZy5JB2MOtfxBwheYCZQ5btm0xRjGhR71Qr9EAC9HAw
mh3tchdZf2DnfrKcC8a9uefsRhzVyf8cv3AMHcl5fvwT6eaH47/b29Gv+xXXNglxlt+wSpeU2S+x
a58KZ+Eg07oejJtpbbepmdouojwWaxP5xkfq1CulqH1d8xokuEInxbBI5hj6KDFrAnRgo/oNnBH3
0z2+citmnyJDEe8WcsS2ls2y2Afi0knZqQsJ2UyGbkz70yPdoC5tOR9mcX0lnJlIIsP73CHmqZFB
vpnGsnf/g4TxoySpa1y2wKkCWBVJZQEO0rb/y/iZlmQszf1znZnOaI14o26xpGWikqm4xTB8lmLM
nQ9jud/XHwwyjOtF9zKXkqjkMRFh2OncR41Kg4dNWAavsAIthiGnge1uWlEnDYmUVyZnSa633BXn
1/aCnkeW/WM9UnQ9qwvn13laEFKp/lbo9dqW1njtFaRpMZltxeclMxyezKX8PS06KdwDcgnAOzgt
ZIt0s8LGvPKobbhWr1h9o9NezIgUdZ2rgm9SKcKtQlRCgpIvwBDAqbAM93u1Z40fTSenRtSoB59T
o4GXPDBmIoe/sVMLBeHFoTKdj6W17PWji7Bh9flcKaf9T2SLMDkoqoD9pmw+33Zync8RVQoAAtnl
x9MCcQO/0LHt0HAxQ/D9fbtn4hhkpx+Bv2TJIY/sVR4Is1zl72TP5x2GNQH/Z8HZNrBbFc628a3d
9BydQpyLcsmMYcwm6grEuPylTsUuYdMoCV/WPTqu63V0umwWemeA/mm7ZY3V/8sN+UuL0qFIiGtf
GkBr9QaocVLvD7Fl3sH67jVspwWH+Llo/0Vp/xKk1KjwRawyIkEtiQRhNoErJJsO8lJ7ecugxdQe
ymUUUq2SZYW8tpxzRgPwhjipnv3uWNtfFrxUy3QZ3JFf/Ok8/uWOeodatY2ijnjFeGH1FCqDGrbz
q3SYeH//8pb/pUS9QEXKVXk+g2l7q/8ouoDbsXAyd4AH/g6AzgG7ajHvzWDvX57Zv0Spp0gJqv9O
clZWba4ClOrVte6gMb4xjE9psffNzzcmzgRRwX+XKTqJHi9jXQdiqxEfszRNbJbbKO4OHUSV2TkN
g79/8c7/hz+Fo81NoKRpSmKMi7bzzIUuIhdu3CNdVquFQET1jCvKxNThDXNRAQkKTdvcEdf5kDp2
uLog+YjMCPhbry13bhhH1wRAghua++SVldqaztr9Y2oUegwHJl1JS+X+FqPJ5hTqyJPowxJxPVO2
RHbPGKYsTTtTsL+hJAqLMSZ0ZWcuAl91y3gxZBYZyr6ogi/cyhvIqLGuBWhVPfeG8CfFMr0kxP+R
Pnm43ZW+yFR8xuKP46w/lkvEK0fL0heB7Zl//ryjH/KMLidtf10bnx6C2eXSQljbXFlh9HTiaHQA
lImayV4VeSTrbAIPI19gJGIGt2HPMEvTvt1fvabMUoiW7c4jyYAr+vON2YWzjb3Lmm0nFufZAVMW
SZlnV9Unoe2wKExPJyBFz9mYTqSMhEWZn9bna77qwEasI6m3P6NXg4BeHNAnrNe4qlvLCF+ACXPc
r5jwUtNe6z8ipMulUS55Gkcitw2oVoZmcX+MpV8znGOGWVfu+jLyPGK1iqOO5IqAyEJ8LHirTktA
EqzSOGKCjFVaYZh0hS6fXvsOEWmEVNjqUpC5DThYhxeg6eu8/r0EhucxYsTALJW/l41HLDZ5F3DD
vUYnL72bPt/DDkg3xBvmc3VhEqIsTh1weV+TcPfqeB947gHX6R6ZivHcV1ToBteI62JV6KAYb6sc
A5PalvsIj4mxv/uGzzmaaBMbe4YYNXl8CtsZ74fSjGjH22Yzx5OfAoTPwfYUFzXbo+EKWO7LkCLj
naJ7lGJJvc21DEJcBVgVitU3/mnPMk/PvSZA+z6y5QOascY6B1J6C7EUstyl5+/iHSCuCCmYuFX3
RVZP7NTdQx3pX1ALt2yeQeM727ys0Ia/2Z0Wh3DzdUp2B/QM9YL+9aXrRoUmS8AOaOvVMT72rsuS
LMMVVujkWVQhOs3I1SvN1fmys08vbYpzROpHWSQGwxlm3YZ7JDBiuxfCISkI2zPXzgPdcwE/Q0Cl
GIfJeAXo/JkURr4EMFYSsclYTLdRc31ITI6hlf+SePzHHNOJtKjx/rsQYmOPCQrcmnHQjV9L1NZx
91guKOMO3EPjkegG/38MyWqDCrT3AnSJ5xeb5XjeL/6IQlsjy1PJuGW9YyKhtFtEdr36A6tPWn1Z
Ta8Mi0Vn47oklwa1gyaEy6+CjfnL0gDK2ZDyVPALUts20cdKnhP00ToWORlUxN7+j4KjTEfQJTe8
luAFY0uXE/KZWCN/Lz+s0t+sdBKDMTpDlrXxnGvnoLW6ffMf5fabcXUmhnQfzDudGWuaMIky4rum
vzbovY0NZ2FvRMeGPhx8B7VZfWuh2x1r6tF9xFBBJnEqIMln6I0tK3B3tc7I5Z8utrkSN/PCvBlD
bnnNXt0Z/bu5d7+PySa6wnas/o8mis6d1U0kDyraCGA7TECawVVFL0SCPwav00XGv47kfQRidN3K
TJhjuQ45yfAXeqwUgz+jpYtBhaUuVCSC0Cq6diSYLK5G7sr69dT3DBIMwyRQ/kAfKGrIxejpQGgc
LhXHZZkKRi5KobdCzjMtkvwKFM6bdMsZFz1HYghwes5swbjJDKtE94c1glg3cgtKNwO4sWtfj52D
87ItDyhrM0jNn0cq99h8dPx+3MS3G2z6yTRvsj6gwVr/hXRiwPB0GQogUomLZFY0dTiAI0R0VwBR
IWIQGVVeRooLgF6PrpMw43I16ZGpvBkYRTV32Ffi618IanUM6Gyx0B41+goY/CyIxem4QQD8vob1
lrx6V5yRDHl/7ik+eec1982OrZNsfiFbYqGkTVIWDQavnx/apI84okfdJq+bBVWU4cwkfdW52mv8
+/nvT0deIwLUXaqx5jLBDBc0HTMQ9uU3Ii+U5BJd/9iiYLVf/WdaOCJIvZOZoMRq4xEJ6ouF49lo
KdI9qz8852vyWo2oUA+kmqdZdw2Jbz2YQHZgmezJzMLo54mFGqlB4CdJoBXkKsn70En0e16eYeVY
ukY7ysBj/W+P/bzCXD3pHP9CTLw2SsM9Ij3D4mky1P/LE+0p3wZBDW4kRR2sf+NoFGxBWsmYz9XM
+UfFKodNmvARMf5RgBKnZTz/X8TMTWJzf1yTxc+kuRuRoOoJiRxrWnhPNYrG/PCOVDuiRJaPPAEr
COdlREV8ZKRJ2ioNBUgtMS8Aw/7qMLCuW+EC/S1+bj1XaiYxyhoU/q3vBRXEzPO5XKf66maIaJu0
xQ9O3RULt2psBkXy+T+ixhF7tHkoMh7AF6BIlsVdHR0pWh1VC1dasLSddVyUXQBgPfxZ0u2KSjam
WNAv5Eio+65RsUBsqC1uGMN7e84dSwkpIzFDZ0V2rcktFkt9FmMwg1n3YcmPMhRCqOWtRpQwW4Sb
bqUZHZprv4lzF+FfhspPJ0r+nhbtqjdDJxeaBmpvGyTXIUKgPpkH4AjgD+UfMrwKiMtGx6pIhiin
66Qj0tSLHPPxLOo1KApWUyLhjE1bSFbeDO2Y73y9f/lzs9vlsBQ2fgwX2nWfH+R0s8CIOm1O4uLa
pqSZc3VJvypbgobuVeuNOWbNUFLaVReH3uevAwQs6B5AKLdYqMuvl+4xZGVEp7MkI44ouxLytXaL
RKKbG9I7B+zHGHdhieIWwGoZ0pv02Ea0KLMipkIqcQF8gNI8NxZqTXiYax2wqJghQx2GQY1x6354
71cfa4WI6TfRF/jbh+O2OKAagfo9FsAx7TPjpaY9eUmWvFndg1pjbArdt+YO4KEZ9266njQSIGVI
FDDUFCR93SyTNYBKv4WVlOo+tvVugUD9zfShWExRVqVrPI4LFdC7z44mpnaZvTw/JZZfSHvxQywQ
pkDC3qUWMk2t/gf9r6q+Rb517wqn5+QYOkH786oKrGTBIwwBqnm+zXT5wPKkWYdET2w04a3nayI0
tKDphy/Sp28hTLD2JePRJNflyZtJIw1fZa1SlByENtiLtAh3z0XF+nXKMOSRwAsqyRqvZCAQVYvn
v86ypHfs2pFnm/BanlU8fr4xbkuzI7vm/gzLYmGsWC76tNWREUmJGtlmRtnsUEKbUhEhhlO/GhNr
tIG+ytpXQnyGnyfxlwTlAnozmb+qGUjY8xX/kug807ywmKBOoxowDJt68FrQD7zZNJfIFHKLf++x
NRN7DNCShHwR44Sm36C/TFHWWlXjWyn0IMlfEiynWr9YH0vDfU5kOvYQOY4AUAHqih7CmA9qMG/z
hvh9KTaCbuCPoWml1jEchCE5PEMM/2HSAIzoUe7D/CakNZkDPA1/sPnYEJawm89Zmn5RRyQofRPK
NixarSVHhaF29HLtMEiwQLYR+TY8rDGrJDDtjQGRW9AEDfBoGkVQqnrxOhCUpcZI9bDSB5eAGxCv
7BKYarjy/iyPGGAI7WwjRKs9q4tsUjVH5Cnl72Uva5sA5Hf+Hi4KIOafC3Q6CTMiQOn+LJDVdu4B
tUrQg/UmMHZ2ZDavC/3AfaIdr3OOmExKXlkpmOks5ogspf8QtuL3g9ydOnPQ09fQQbNrVcOrZfA3
qZIjOvJjZJdp3YxLVWyeeHtTcGqq2e+K9+ciZPJCBT2kz69WCvCyMr3lzEcPCmrP0scngww5iR92
cMQKUZWRUcd2ozIQydaO4hACXvlwbyRE3ejYsxgiOv2MEhHqiBJqRrdEScFQ1AK4pv5/pF3ZcuLK
sv0iRWgeXksDAgzYgG3sF0W73daIJjShr7+ruOduq6t1qBu9z8s+ER3hJEtZq3JcebGJl/4KF6G2
5IVWt3rNfxclsw1SsmZGlT7C/NbozNR/pTIY6tR4UYfInhcRAdcy5eWLPHH76TwZCQaX1xrHROZ9
in8OVmY7p/K4uVyuEl2H4mQlIeiyy0m+Pxy4BNkcS5FFBkzKtBtTK8CyjnXZrVG+OgM7fGP59K8s
5U/OBaWJxjyhh7oR7fLtEm8zcGNcDaToAtcoeWHj7AM9OT/mjlm9Eei9Co6481eckvhxFfJesnnY
n4hgrliIzV/GJcEnwswpOF7SNV4yAtZlY/VDcQ8Od2CHpxJz11ItD0Ujoyfo9D+woIpmh3tncGvi
25x7LfNkMbetC8HybMaQ9eJQYtLCBVmxU2w37+1omwdSLB8eSrf19J1WY7Ad+5c5bypH/s1oJ7c9
rvWz1l5glLnTfGxdoPB9c+QpyPYFteeq7K2UYvDpFKyWsQv48uQl6lY0wncKf+2vdM+3HW6kTy3v
DrqwDUID+PviwqLLcTbl53Igx/ZXSLzSD1QbbIG+dryv6bzf/W2mbHsQtoGiy2W4yStI70Ygck0f
dC9Hlogj6f67JrMljDLWsPSnhdFQt+RqY3/RQ+n/zAjt+tz+KLA9zeE4d/NNGBPlmCe7KPSiVGNc
88J9Ub+aVZmRFXfO576/I9+SpxNjzKz40qoj/B1MRws/VXtYnTssFbt/erPR10QTBk2GzhzLhN5u
b/91/y9zLYC5zGYlFHnX4PdHEZwNsgBuoBEICSbeBAXHtNm6QqvUw5DSg0p/JIfxx7/DBLaMoOR6
rIhXnNAmWHiGd+ZgHucrs402ppFWsUpPCU1gKQrMb2Couv8hOJ+Y7bHRroIUlgUUCJYYBbhwNlty
ogIwCf/uIUld212NnprpadOvaGtu85DH3iWzQbOGvsOng227b9v9otR4N382cvw2XrbdBgTWsqU1
9OavTuYTPPaydz55A4vzoeNECjW/yT1Uyw6zQGcoCCJFyXunU+gL8CYijQ+mZJvbTkbP6w5Q356Q
iTjwO8R9nNLzzJy6IbZMcI7IWqJAxnX3eAdIjXMiSxJCDOUIwLG2JtjrdT6UfvIyBoeIF3vwEJNd
0psKelO3FGdq77IJEHTXCz5bwGwa8ftLseUCWSqCUGlxdFdQdL9Wm6ojNtbM8dCfc2XZ/p58uMhm
KyMm6Fcb3TYfU7tDHQnDPVcHJ7dWHrnNjjy/nJ2AE1NFzM4qRBo+MpcuQWu7b2OTJK99aJ7saXKE
TJBtaWKChbj4Tr3mFFjAtD18ap8o7NB6Fc835wAT276j9Yo4Vg2sL0VhJX7psM+hczqQ0F9BxFUT
s1m5oncfC2/OwJ3bpTAvdxqnRRhkkKm0YHjYZ+RnAz4d8MNwXg2ebgxoFK0iq0ICOm6rIXFALjxQ
n2811NDNAHZR01LZkY8q7rpctigJNMYGc0/Yp5s3GxsDVofYc7gkefPp84k4BuVbozBbbL2jCW06
XvaUro/mUv0ZY8mF5firhPgH/4nzNP6Xj/WtI/Ox2lKUrDPlZh53a2/pCfa4x4K/Ly7CU6P+0yi+
5TAf63I9d0on0LNcg0Fxtwwc9A9T2qAaPP8gO+MKpMHtPYGM19WAb7CMAgis0ZZHh6EwrUdZDqnL
incFzwpmqx2O6c8HN99aMmAvYkClVUyY5MsaIr1N32NLy2NwkB2RZKH9VK15O2f+C+p/i2RcwEqs
mqgX8QHBAnIh5uMD5SMDExNHs/kn8x8xbNgWgfZsrGkE8JI9bK726CFvUWyuMV1QxZ0N5BjLTefJ
m2ldBEWTEywAVQ6e954f1R9pSgLvR9G6HL14l46N2cJUbHKV0uhjiCRca56HOWR/SVaoeR+et+1S
gWfAazOhtn7HNNm4TSilQDULWMnZcAIsLotijlY85GLjNSPA0jKjo1CCLT0yOakLVBhfenOhe0jr
OpxXhmcbDIYUVhr2KAIBiNeY+4pf75ve7a2/d1wMdHSBEuapdoMo5ySvsH8N62k+KC/SgPGD2G4w
a/xwXqLHJANHkpMtuFuSuefJgEnZqGWcDtCwfDhvP3IHGHJ5eHh9wHPg89o7Z2NtAytgMd2BFTms
s19hQY9clgn6FC8gmcrdM1ZaUwrF+6c628Ss6dhuCo5BbFVg+aQxKl5F+pWOMzvAje6jsMH7BEy2
tr905xGtq6HXrkNP336GYIo0XU5Jau4OTMUzHzXXKhM1EIjHRpwCXTvRL45+cxgyFcB8MimIr2MV
oTq03ngf3i992fi02RNlrxwG8vkiePcFzmZbpwIZ7JeMc673Z9SKQPCyVt3Sjx993s5D+jfYqzCV
wYD9MDSqJcaQcTp5zgBin6TiRLKzKYWJCJZkOm3qPlHoh8Gu+kPyWv1E7T682J/cFVdzb+VUEA2c
JiDftVJnxnSeHi3swSpwHtE8kpEH6if6uvty/+twzI3ddWsO7aDEA4RdXMzTujxEnw0esOtSk5Ea
Ru2TzWBIYSuBr1ekJXADI7NSQ0wwVtXQ5UkosZWVlx6bM4SpPOr9TA9PRotvH0OeEpPkNSPRUw5C
yftnNlusmwqhV2wiJJTqfuhkCKm90xoeVOu+52+xK79dLBIvGw0Z8R66ffmBiLWRFXdy/5Z+Y819
+gPowzP5AX3YxLomjACJFDmPzUe1IAjNpAUZXd+XOO0r3G/IPGOXXtCQ9Ye6EOZuHJBi60eaULtC
Sw76zbrdhiqj7ijphiKbNMyeaKbIkjBWPf1+UOwk/QcEky25vvIw4xaS/3GKE1nMRbui+fwcXCDr
ZY2lju/lo+EnuyEkF6cGz5VzCFw0iB1s3QPBGh4abpJ1/mAnP4Ax1jTFiFMv4Qc4p/cABHLw+n14
qAbPD5m75NNDZexVD8+Fci4hZw1yjvI1PNy/D7N3bqIGY41FKgzBUOPPZ4hdxGXruH7NJcedy69M
dWCMsI2KAmwHEs4KnUDvSxIvOlt1Hl5zjDvaLZGWPcd5m01HTCXSU52Y4hgWRRUUkEhTBCfPE9yL
Rw4H7nwMTzPmQR5itZexO4Fy8GAg14IUe6Xu73+i2ddrqgzzCKvGdZAy5JKpV4OZOqwXVIn8ygHG
WXdwKoV5hvtSGkMUlyGlROfqCHPAqt71wn1e+aHHgwp6O/64vvDR0FBjmhghYYTpRY4ZHE2BsIZu
H3AlVAV9ACLn5Khh3RHDJvaswEpUUVIhhva6nAbH2KoEnccoXP3V8X1rxCb3LkOmBeZoUI28Te4M
67G2H20Swc39HP4fPdvzaDsRyABQGMmprIUyHf3BeNHpQ3FUJ0NX4hdPtdmWZmMiiYGgcyZiAWyK
U8RVQgYgerxg7HxEe8H6UURZF/gaH8Q15H7qLu8icwyFzfUVZnkxsdcb3ORO8DguHg4r/0tbmjbv
89H34p6lMBAF6m4rHTvIWfcr67YkeHyS7CcN7Wz3bXLeAZmcJgNNcSynl8rCab6kyJ2j+cobMOtm
2YvFYou79vXk86ifuabCoFSpN8VQpTAVp3a0W9PX4CmOvMxfZGfFO8lZSJzox6CVEsmhGTW4CE5H
B82VbXESNKA8t/mXd7kZDFFHvcoTExgvIhHQLYVttr783H71yCdW3PUivM+mMs5NJ0hlch5whtW7
8oqZIFUhjUueXSygzPD/0IRiqosnJL8BNRU3azv7TH8fKtsXXA6JGks1pL9cXKwQDLfepl0oZ1LF
ZHx6E1+fXnhdqfOvzkQkgy8BOBtzUaIQfSoAmvs3oOYX+PNfuB+Sc8fZPuHsjDnC6qLhaF3Ki1k2
RHDVV//z/sWbdaTQZItldAr2tYrMvYPHapqjbKJddDFuff4837wW33+fuWRpI8p6p+PvV64DRlxK
/996VwfDg/f1mPc8J4owFyzG+H4XWBCEzmTbSffhKtyMoq23pN48oUy+1Y4Dp9f6vyDIt3LMXTO6
OkskBTI10AkT0cV+O1Rsf5pkFVXk85M7Cj4XRxu6AvsSJZybyRymmvbXLqAmgQ3Vwke+Oz9raIZv
kLdsnktsIe1f+XNyVIc/ngDdMk20YSNRdaOWmviMMnrJGyuIRzoBD0ZjgWh+JNnycqix8uNKUs9/
ymxZtDmfU+WIZe5ZVI+dFcvJCBcSxi8l9uuz7bdrX+EipkYf6nsaMg+50mC7iJxAlKO/F0Txcgfr
FLw9Ottff6Ea+ei+vtH10QF5Xq1WaBM80ZgDvgVKRZ+fYMGyt28Icp6AAJxHcd6+JmdPD2ly9iGy
46lZ4JdtFF8D1Gyx8wscB7xVzVw5zDPfiiCoEuk3hmqbYiMrJFzapf2lPBZr3eV82dkHaqIUgzi9
2umVnEEpuIQn7HFBlL+VcICZzesFnqWTwxKqf2yXuS/BGHWmfqWiwB9iLk4KWPbD1A0efMqJ4vs2
aEEboveYzsZ8NnXYsCoHPfntGoEyN3E0C7WTX8MilBGFWiamOGXnfVwrrWfZt3c5elZDwh0zufmA
98yaAadGMBpJViCOljRHJ/KW+2W0M3Mb6ao4cXyAYmCbsl+CSgBmfFjRHTpPLzxXdfaN/taaTTKK
vRJJaQzbwifo3XfsHfWCB2WBkWgUA+lmos+/i28mIqlXO7k24yUxr9kVmgcp8aqVmBABzsHCjbF/
wNfeWm7pnfNl2ZRjGESYkRAgcK0u4BVIZxQoVuI6xk4dkAx88tI883H8REEGsdSkTuSxo/LQ25wc
rjvfBw0iB304wG8w4JOW8VBoBoSg2ngG+SJqmtzEMAd6DQZ4kEOXk7YJ6abLtWd5mmi7eMjAmMkj
MuBBnMGgTivg7RQu0OYFjiK2RAwkBLM4nVTmHNst/3vn3hkM6Jx7o0NPakDL7L2dPBgYJgHqIJUq
bUWQHl+WX0+osQS27nJdRs6jaTAIowXtRRRqHGeK9QNO/KTs6bAcZgbsXCD/DsYNBl4SVQ9xsams
mqxPGzm3xc8S9WgsZSSa83fB2rfJs1nUMs8bI0/pI/1+WaTP4QbUdQdw7vREeOClYebdrH+eDZPB
jziPzmVfALI2wCzvI0comq/BDhkf/PVfesgTzRhPB4OU11QAJQrt+It2I2JdnCBv2odn/yYDGcNg
yWYRUhh20qfBQMEC3YQOAnkenz5XEoMbbS+bclvD/jEXc8v/gbTmAVn8NRfnZ2OLyckx6GGkYaok
ajSi0oNGE/AJUfpi+C28BhMe3poMeMh5mQmJAltfny6bjuR+SUAiI3OHUGdbFCYOC+vgB2qR5+cO
Z3ddRAWBMxa7gmtYdvCQN6S8OmVNdHJ5gLf0uY7irdXZ92/1rfPtDniZDIIIhlUEyRVmgiwM5vp0
W1kLoCJwYhfcV8ugsgPQxHo9uijl2A1t08eLGsKXoPEOn96Ga0sMyLSSfE71Crf+uvK8yrau2DYM
VlphidIF9sTdV34+1/ttT+xO1nTElmdFhD0hc7jBCpwluHE3+1eTYBuTtfzkSKNGwx61qWKBgK6Y
MpbAM9ZbtbLWjUYGd1Bxio2C6a6FH+9y+zPZfCLM4UibuytTaYwJj8iuFZ0FaZgFIbkT269XeCfc
CHUuYTgVwzx+Y1Z0aOE435wGgaRg0vOvH7ziz6xZTKUwVppHeZz32s3/QTd8DOIt0HqjzMStXM92
K08lMQZ4rRIp7QLoU6Nu14xYYoVhZJt2BSJ++ELMYmGBIu9bzUVIE6G3HzXxXzMtD66RRr/VyelE
utI9ouR2CJA+eUbIE8U8dZo55uDFgCiadT05FtIXPbmc1DOkvXxmp39nhWx7viEhe1HTDxcsooMy
Ev2MgistAyQ80oXZVqLpITIPXg3+6NC8QLProsLg09rDOKiJnQFoDAyJZjkVWs5tcU3FG0sD/bjB
LRvLJQWZ9QenP4R5D9NI7qKG3jxn4zQNgXQsXsb/vpAzQGb084XjgM52p5iqaSG607C3myWOjc6C
FgsltrcrGHuFtf4fPQ7nW9Lf/Sd+fYthrkZoNa1gdjnwCxNJmJIGx9kzrbPwvDGOHPY2qNIoNSa9
gohDwqcQi15iMNQRHNx9hWYf38m53T7k5NoZESr1oQKF8O56lB5n8AcwaCObR98cpAXWvOTr7PTh
VCRF7YnIUsMGIDODSHQBg3/kfaN455W2aZciSmQx3lXnvo6zLaRTgcytULpOMPue6pjtKhDQ+k/X
BUcE73vRf5/o1F/VMWvbEjqdxoe0ItZTAm+JNlk6n7z9K9L8I/qPEbIzK5mqp6LYwdZfToAsR0ep
Hpw0PsblOVpRa75j7bdx44lWmimGuhxXNH50RHsX2UVFal89Gquvg/FGN13+P3Zd8rRjXlNBk3WQ
70DouHsBEz5NMSdOuU4f0iPIMHh9grP0wVPjYJ7VsCniPJOoNZ687pAEDtw8LDtCsfb18+uLS3k+
75J8fzsGQMRLiNKwCnGUROLkwNf0Dbs/cgFk1icxFRlc0hb8LZExyOvlPOi1aiKVDMqp/klztZWd
yF624MbfsxpNJDEuXSunamhCKRyg9ppg2giTRsISw+UcqJqrQmloF5VUA/1nJpbv/X7H5OicN0Gj
4hqri2P5Ye37t7pCP886/Lhv93MFvt8kMQ7CUOuCkJsaJK1PO+/j2LzuLffXT4JIH/Tfmd0TjesZ
z9w1zMxIomRaOi2uMB8sEKOiKkJrPOrI1bwIpLCr3jbBgOpWzvOh3JSL/ww+fvLAa87fQw1MAt2M
oagiOvx+P9j4ej1LqVqItEc8WB3pwl7ydnW2P7A/gUvIduMDY0DlN2kM/Idljv3iQyveUrQFljnh
hv+wvAv5CEni7UE+kt22tb39qLemh/m40gZphr9GqHX/M8+FProMxWVQB0iGfjODCbzFnVa2eR+J
qJ6tN7JbqahQw6sWIdH/spZ0hQ1HIgUTRvffJDIfuRGv8TBg6cExe0TF1jBAkol0MJqRrq9P8Ktf
+ImWGV/3N4nM7bx2QhKOQSLSUuRGcYIjpatCuoW7rnXOk/hNEsX1yWnm2XkEM2sKK+qQn92NoyN/
vvp261vHT7yDMmWFs9HGyXul1JkHQ5cl2QLLCXh5YMK/C64LWUGYl8GgNDJ4HYx4fAAHiovl3QbB
C5nYtDqKrAza6quF+WaiXP+RvVoLOxnsfu1jTQh4jO3opdzb593B6Xhpw7le9N9+IfMRuujc11gm
hF/YrlCYAMn/BvY21ovGBcEbjsYmtvlwVolGtxSaH6DR63gN6XPw+duPYL5PlarpORJxTOAg1ggm
XVGT8EyScN0tet5/GPnkezAPeJKEVlFbObRF1N0d5Lfz0X3+qj544f1cpes3jZinux9HuHYRNGpX
juNbDdiiUa0NnjZrjSgkwhRg6aUbC+3+8GgXWEq7wYYHGITwYqS+za0azwU9v/0e5m2XU7zEekc/
s+N8qG/jh+7kRAJFYUM6zAfSnNE6sDgJnLmYbyqV7UYRLoF8ySQqdb25buMnuQKXW+Q8qstF+DAg
TYCdRpF7JaDcR1/dZf0ZOtd1+8GDtlmg+f7qbFtKYoTRYJn4GVcUEZEFwQ77wBuwnxJr2D85MEod
9jsWxtKk9WGRWXpWiXifcd2DxOn2PhIT3KmweUybKMVEDnIbqbXQ3gR5SItnCpFCpMUHW8CcBSYt
bCgX5twtTbfDuqcgA2kpGHTEoiuhYEGubroq7NEPycfOi0qioSdmm2WkcOCklovDaljYWxDt2G0M
DiOKsDSoR8netNPXvyle/WZtDJSVl2K0Ih13Dnh6QvUKA1HYSsZ/t2a8yt/kMCBSlJbaiQFOAOkg
0RZiT/1UYzRQjoXHs1zO+6EyMIL5uCyXDHrYDl166IYYLn+gAVXrRwseaM3DsKLoomVKsmaIjGLG
IAVQCyb14jlBQpBAENHvSj/Z31ySiSBGrV4Zeiu61FQt+valq9Z7iwCU98XMdYTCc/rWhwE9JNMa
LQggprUbx7tulXUAsroH8nMJ0M2J32xuQX224eYRZk3kWzI7spmoZth1LSQP2LX0ii3q4WdCxsHO
cDe5u51mH7WJMMZHbnVwKkgWRQLZvdgxID3ADcRGlgO30D0Tuk1P9GZBE0cqK7sI6yKgl0I2awnN
15r7Vi94sT3v9Bho04xA09QSUoQdHI83TNWiFQSdCZznaS7b85s2LJRZNRgtqb3rhu3IvwIH/MBq
iWnXdik4/iftAol3T0/3rXKuMe43qQxMmXJeZX1Mz7Czs5350Hryqdk65fOX4HxGC+5O3Lns/G8C
Ge/qbJ6lujQgEMPtknPZtC05fLUfABHuLmNpFrAmtshAyOWSi+ZZo7Kw6ea9It4yJBnIuw7c1Nkc
odxvajEgIo4JGufPEFU6jUdXJ8aVjQFVi+h26gr7c7we7frpa3z2D/niy6BdNRx4phL+eAonyjL4
gq0pkWVR+6EhWmHrP194zVlz8e9Uydu/Ty6cCTaHc9VARGvf1ooiEBVGjEh/+eADtD95lCnzXgVS
MiaCTlGSTOZKnFNNuPSYrzjqq7ok/ab4lW7Ozz8jf9WkzqHdIRxc01of5yTnL8VELnMpBqNNpLKB
3OhhfaqPyNUoK8T49gH9dZwLOJPN0OWJKOY6iOFQxxcBolKSHaUtKuGHT84Vn0XkiQjmFqRBWJem
CRGls9l1r4aL8a6Dny14qbT56G0iiLkDZiVmWqteEbTXPnJ2Z5J+oWCCWTPaXie7tUmkfe22Tnp0
3RKzzJ7w1CMCJs+8dt+5q6BIumgosBnsWmESYLERiYGmjzRPU6a2UhGH653QQ2NvmyLLCFQk/Edl
qcEvaRpexMakt83bB50boN+1XthfTz36MzC2yvmGPHHM0SpakVyvBcSlxHl/H8luATbdjGyffW4z
zWx0NlWNARLhKuARv1DVEB5uTrujB/reReCrYMpAXpnrf81+re+jZOOyDDlRU8v+9yh1ezjDGUIQ
egwXg7uKwTEV8dIMt7DnzsdjQ7BMCcYkDQ3c75goH+m4EiQ3xgLolbleuQuMpP0iDwHZrghlq9H1
1ZODLNenvge91o8QLBcO5+vOgcDkxNkwTTZroZLoiYtnt76sF4t9BD7Sn2/2FV2CX3Yje381eKpP
ZTJujXBVEi274AzWp1OE/Cl53a5kP+AuFJ9z0qZyGCw1FD0M0Q6Gu3gMCV215FqJvVwsCPqVBbj1
dvILqFpxGVjm3n5FRveEJNHMpc7o16Fwhs0EAcIHAdyt5AQ6MczMFQMZKht1BN4nnPMSp+IoCE+e
xnOH9+JygTi4Nd3DkNiJbz8FGIZa3reV+cvyrRZznIFRFN2FmoqxP6CbDnOH9//+7Ns3VYR5kOQg
i0GlJEARZ5Dt6CAt9NNK/cB6az/ccUeEZr3eqTjmcQobWU9Mevmx+zJznFL1r15ou1fvrVqumnef
O4Q8x6EHw/8+QQZKz0lvop8fCqKqmjtYMIItJ5QMcPFI2cltWsrtiem2RHd5Zzt/F75FM8h6ldNQ
NrNIOr5cF3ggsR4u7YnOM32OibA91XVhXpSixJE2h94BxQGq4ZyYaDaWnZyhQRWdWHt16cvriEUS
cCkoCSEolG06krc3H0BBgO1fPw7YyPrJ/XZzBerpt2NbqZUuvg7YmI0DdFpXwJdDimnBc6TnKp2/
SWGgIx9lre5yWMiL854lBOtYw0eRPIsEhf7Qoft3eA4n/Yt/Pkj/GAZb0xrMoVRqC+fZ1kQiwXI8
08YCpLtRIPzifLzZxIoCZn4UAVS0gbCEL8lY69WgnaVje7Ud8VmixZVt8WibHo+Yba41Up+KYsCk
axq5061Moo+MI4bLGKN3brtbXSWX2xc1i8ATtRgkMeWsAUN/Dts4Oalb+4rtgJGK467P+mETIQx4
6P3Qy5cWQhyzIuJP3T+cXzkATF+KP2xhIoIBiU4txyyt8Xl62IIfuscLqWxzabxL9qrRuQQiN0/1
jjz2Luc56PAVJPaO64uLSeWyw3WmA69tSF6CBTrhSf6x36Pk6CSeBnYg/RifMGm0XLnVUi9Iu4TD
y+3cmEXK70NgL7p+zstWuybSsTRJ2vvjaCPrciVf+pnznvJM1GAuu1VpsFEBJprLTmRh+NCPnvzV
86oqCZfOjH66e0fNOAla1hrn+IqjpimCzWaZgD+qI4uHh7fVikt8N9fpNb187PhELIxnZDUhbTPE
BGvsEls9Ba88Vq7ZIF3RDAVhOqgJdJm9Em3YKG1SwF7tcKs41SJYKvvcH/Yq3adZI75DVQVZduUz
Jfrz/csy/xBNhDOXJU46PVDzSoL7AMbYzU63d3Az9w3SPLU72LSG6zvq/q/w+lssy5FQZlLVYNGN
dNRKP/e39hDa6hrFd7o34K/KhJMDvtW1Jo/tEEiNEmDvOSoJL5vOKwg261idg1T4mstdNWuhuop8
CyjH0NrBnKemgDsguNYUsD3Z1W3Efnvs1L4sV4cvcE/e/3rzL9G3NPYYYzko2/P1IiHPQks34Wr4
oIOMaemg2syRNYvcE1mMy2KdrXLUFGi22SSho/euKqPVsvKem/dDio0PC95TMds1ganp/ztLlkc2
qYNcG2top5DOy2X7YQXGUHdwZQt1DOdzPNzXkPPpbu0kEzNJ6jIoRqWXjl6/yH3VO4icxbncz8XA
V3xORyHrIaEWnOtjA8rOFMsxlmvebNk8Jk9Ojgly8ihRlTbHyTnIWMUuSokYlkNPNZ9vmoLTH4g8
kcQ4KM0FE+7aZZCQVzk5NEQ8SuRYPRf20nxY/LDtdOcfMvcAt4/XjTGPmxPRrL/San0q9w2UXL9v
3r3jtSJYkkbszI+IeFtX7vNgi3cHGKge03MZqA20xblqki1WJH7O13RG/HBtyCFZtR/Fx32rnM3B
T28BgyiRZERKaUGmuEBojCam3o03Vm0LC/tSrjKbn0+adQS/D5bNJ7VKnxuRBjN9AfdKZKOrelxU
y8uHyYvnblfqjvWweaSk/r/z1ApwFyDZ71F0fune0LuyyT1rr+1/7Y9YGNc+D74QoY2kWOo9Cjm8
wJKa6b0fQo9kcvflolHrQaK2hNn/epd5ORjZTrePSlkjUfHnfFXOvWHpJ4ywrosswQ1t0N/tvTdL
i1yQwV738DS8lf6BghVH4myINPmqDPhkdRtbytDSmyrtsLv2emtUUo9YRc4LbxXecTL4I18iSzRH
yKrc2qM8+6f84WqboLstCEatpAU4uN4G131dqGCEwQQGdl2iCmI5zpp30DxjZgBKk1Vdj0Jcn/yB
2tjHxdZ3NS4sN1SjOt0zIQaOJDRKnwMLOoMbXF2A9Q6kWclriTcyd+1/a68MEDWBJGGXN4Qlmb1Z
ex+VZpflwtw66F1M7PhvSIv1CQipDAgVlHpPF2Gua3iHCKhiYtl4If0AaZ77dnpzd++cI7v8rrxc
Va2I6Yvy4hSraHdJMBu0XO5yLOEWNNIsbDiJ68yONiBMzDaf3N7J29KCe7+A8XTCc5DoenvFM+1t
1liksdld7I+YpKsl5dl2M39VEtl7ez5wZ5M4LojGwFB4Hsy8CwFDGwddm5dX3gM2R8Yx/Y63f5/g
XNBJ2MoodfiOnbdBR5PilV7x3Fuu5aK/BlHbof/IbbtbrNAouPjZ2Y/7x/OiRd/icwSmF/A4LMaF
uNt2LpYZZ7b/MvSL4fG+BcymNLFhUafRENq9RebKxpfGEKqrSJFK8DHmmi0H55I6WuwJGemX1suq
xibl9RMvsTNbnp0KZq7w0EVWI4U3weKTRvKYYCzgtBGvGNFftW9itcEANg8sZ73CqVTmLldhZkkV
KGmOSMmddpvzPg1t6YyeK5VztWbdwqkk5haf40YHnw6VZKEbWrXzxu5wlivFlTbG2/2vONstOBHG
Ns2AFrlVixTC1hhUCSsvfY92+vEcOe3SLgy8OZXrY93R2dm6W8Ve5a6Pi60bhPfu0Vole5unv4O5
zWKEwLuoqdJ15Aj77ErsckW5bu7rOxtJT+Uwd1cK82o4WyP0xbDRblfZeywSWhi2S1Z42+gUb2Lz
qqhzeDGVyeRe2qboomqEbkNrf3gJsvBo612dG/u+bjwTvfWkTGCjUtP/mOi6OSiLNzDGPZk276Wm
Dsi9D8U4DedkDHV8LBygtdtsUkzsoq8zsmjz4ye/fEc/xz1pDMgkXVHpUQBpAbbPJ/Zq1S1+lKsn
jvXNuXnTD8QgihV3Td6EknSU06WwR2l2jOxA4M0Fz42R6FMxDIRorSV3uUlt7wVdOjt06Sz35PEV
K8QxTHtY8/mEed+KQZJxkJJLktFvtW4cRwM9wDO6cHeVF2no0uRmVeZ814l+bD/C0GcZ5oQhDlw7
lpev0UiPFR7oE+DY+ZwPp+uYjdE1VZY01veQRi2SFBDQHYvRN2gaN7HHjz5ynleoZifwPbgZnDlP
eSqRQadGKoSokBR4jes6IKGA2j2CSWTCnp6Eh/vazdriRDkWoMpobNueGglOUc1tDYf4cl/ELB5N
RDB4VOudALJ4WToKLak22it4WVo79tC4fF/O/Es2EUTtcwJI+ShmSdxBl952ssfCrmtCpy3XXO4u
nkUwoNSEkdEFMb7PugsIvOzVFotb093TgXLMcEsws3Y+UYsBJUERmmQQVLxVxs/yTQKf/1lyUtFB
8oTLrsezPAaaoqhrVONmDmvvfTeSCuaA0i2G4LnRA08tBp4qsbAwBo9DLB1w2YxOsTCehRVggleZ
o7flD1CfnB8DSyL4fQuz0WjGcNMdpf1Kdp7py3vf+mYzT5NLqzPtUUUZ12acQwwSyuritHl/3y3R
rI81jg8uSoHP9jpa3Bc521UwFcngRJcKeSemsAzwBG5qhLKyG9Vesl2XCUEw9C8PUmewojfrVrFE
iHs5CURdoqyPVon7KnHgiO0viYxqaKQEIqKE9L9EtCvYncyziPmXEaVag07eGprFIFJ4PfdyCsJW
RFTBAm/j0lv+eoztBR5GUPTY2PHIz5/NepwTmQw4YSme2kShjluMIaH37uG6FcDQzvP9bk7Xn8b+
rRoDTUMzyFF1oWLoRvXeHUnptQo66NA2w+tqoWBwTxYDTOe678wzoocjuNSlfUBW3KBv3hy+tWHg
KJZrTYoqg0IfYpPTpnI3QwROVmWjns67cvHl872YeXD/lsngEtbG1KAfh1ZIN55qmTQRMdzsR1iS
A/LVnLdxHm+/hTHYNMqNHjUZFKTCNvHy/m2aTRPr/xidzi7kHto+SVIFuhjeB7qK9/tl7tNsOFrg
CqzMsjniZt3niTgGj0pT7YNRgzgB3sSpd8tDtq5fwPjhcATNQbqB4iil0FXRx8jYhdhHeXZFGwSG
PZ3g7fHsgKoF020cKXMv1FQKYwkDGurTcwspKCVYSOqrxFVcrBjjaDPbGjqVwxhBklW9cq0g57YG
BJQUxyVaQzEV+uMHlkTz+iJn+zQn4tiHKpVHsKifIQ4MLY4Xwp84ejuDtGge2Vyf0KxgkB3t6if7
y9v1sdTIo3t9qLGHEoOjfr55ql7BinP/qGeTLNPfxFjOGVt2q+hCP+jgbI6YwybYsIluHSAyKCs/
rQfOvVPnsGsqkHnLtMFIFdTYZXgf8iK9EvUd3sH5CxWG3t3sSLzZF3bmHZf7PdjQBzt5QY5Ps0Gw
fbbQ0+lKrpuTrY3aGY/LbQ4Rpj+MeZtKbRDkusAPe6nRBmLxWenm8G0qgHmIrnlbtENJj9rbXOxM
JMrif/nvpDfeazSb/pjKYl6jzhryi0jvKbpFMdyGDEjuLI+gRRXffiavOtahlxjKfqkCXu8X7xTp
v09CAbXpB62jNq5gn7a1zdz79jqbjZwqxgCQfM6iy/X2ldan9wj7dPeG+wBrTbBFm5+WmP9kliVb
2CaGIXNGm05sm2uOmY3jGvxw7++5A0YS11qcHUydckBv7sU1jG9RjGKgjY0GLYcocfGy+VCPqcdB
u9kGmqkEBlVHrcHIcAYJ5aFz0fpOyQA4X2ceuL+VYADVouTqRggRDr3N2Ey5RNsMvyV01uWfqML2
hA5jqSqJ1VEr87zr5hjtfpGftO8IQ5VfV99PFv/D2pf2to4r2/4iAZqHr9TgeUqcxMkXIdnpSNZo
zZZ+/Vs0cM+WGbV5ce7bjW50owGXiiwWizWsxduef3GU/1GN7SsbgN9yFYcGd8Vp4wEvDx5qtkfg
SifLeHmIyarLWD/GSfqy2epXCfoB1OCYHwISLJMQveYEFboZOOzs50tBfgBaLexpc+83xxYnM4xj
+YwvpGMo0SBDfj9DHwFcFXo3EZvzbkRqDmwcOxbDeERDqw1/qGEuGMyoSLCpaRWDY5P/4gr/bhzj
ChMTSAFRAV2QnAA9MIkbAAJGJPWcy6y2lz+Y8zr8nIHszjkLUzHZWDnGd1wQQZdNDrkwF3he872d
i1/VF08Mbw0Zv9Ff/8chrhzzcLLIpvms52qNXrEIuwbU2BntaeHoNvWmGuvGuJJUuoaJfIZuAKzf
gEEtJ+EnTzHe+jG+RNf9+HKhV1hOkr2KusRtsopnHdPhyH+sg4Xa1coybkwFJgg717zFV7xEE/2w
RhBm2Tje4dN2aTcrdSWvMDLAWUWOhiz0rp5pAjw+XMrKk1bB0rIL7+ytAJPHkTN9J//VkfEmKODK
jTRgJVeoL15r0gm0tcFBhgnwh19pjRo1n+RucjBhZCMsCO9gXUXRaqAdRbxCR9ANZA6EUphO+LOf
rd/d0L3NJlTc5wPnSLBzluJF61Ewput6HRxvgYY/ICY8C3va7g60YW6NnLePjIeJu6E3cgXri4YJ
kHIqcxBOVzaa3t8pzn7god8KZLuPN5V3H7EwvYlsXJBzgJIYXgWEH+7a4z8zwJ2sXcyM85Z0Upop
iaamqBLembrKhHVWlAp+TFXcDB4SN+gBIIXzps2W0BDNsISj3dSSjuX9WtLaVBP6LAGK2RIpvYoc
0bDt9ArR7K3oLW1M0lloT+FlVqaiMIznGrKm0IhPY55DcnIJ2x7ktTBar/kw0DZ+4R37Kesci2BO
oxYVZ0mpJFin4+y+Ou+Z45wng6OxAPbyHqxA1hIIQCaKhv5olsCrFuNALkYwwEXDkTflQcfiGNMQ
8raohTOWzCxJG6AD/B+OgMnO07EExhgaLbxiGgISUMtFPe2LpDQCAgDcY6PjymFubEBJtX7TQg7e
2yegHob2cWYcEPpgwJ4jin4yG/mMVWJu7fDcJ0g+3VRy4BgTT5oB8QxHiZfnmnwwjSUxV3VTFiHI
OgfqnNDDJ1WA11Zr6vlDsgQqq8NHKp8KDsYSmYvbNNq8RKoD21UQ9YiAjn+jcY4pm0nJ60sYax1E
NLRtDrEjonHkkd/QuXD4eX28Vxz7ZjmBskuhRMb5igXs3fDsmRKXZZfjEdjce172VtZRbYDrEAHb
Zzm3eZD4k6mu0aawDjzJ0rKAgdOEwOmk26p9JPAJa/d83IJzlmt2k5n+sTzmzKpNHJst9QrOSTqJ
PzkpFzs0cqYztbMHTN/Ml7lEXoqQHJ6/uTY/fXv8x4uzz3atGtSh66lwpwMBDoW94x3gqZhqrB97
gK9Fn8gijhUmC6qnClTtGUn32zmIMtEEzDFBnmfSmUPc9n4vJyG1kNPmCnw772g6TzNynb18c+KK
ySzBWDHm9FaXDJycCswdENnKvPqjvX8/Pk+TgeFIAvt4H1rgzoM5F8pscAEq8zPB0OrzEx3MQFUf
jW2z5w5Ukite4ZPjc9kXfKZdh0GKsIjn2YHbK8jzs+yIl6S0cSE2+PVXR/uzChdI56JY1x5VzU4S
YIYh38ItOv1LWPYfQ2envcLENzUhuDl3JKjACwE0za/AfQe6x6drVwveFcnxhexgpwL85qsR0dCi
3J/3zzxQXp6XYme8YskoE/SxUDvPcdHHbjqvyIacA6IERG0But3EuI15p5m7jszNf4njqwLwAGqS
4PAd5qFDaYk/QaU6P6Cx5f94nFnWHLG9pvpwwQlAoLHxJOdYgE1VAw/yAq7qm+eqOJclS5Tja51W
RPLtvGne5iP8Dg7xPj7mC/iq/w8HgXEgF10O0uJKxTmI1k6bV3F2srxIsoOc+E+oF51B3ffYpfAO
H/uKN0p/AM7mzRsjBeLtnmbqceYul7f5NS4mGOd6Yd/thXlW+syAhh16Tk6bjY8qbO7Orcg98EgE
OKGByTwWirSuB1W57Z2/z9d4p/PKHpOF65E7Zt/prZmjIk/fI4DcxqsVsNTvKP08I5vOu1sm05pj
UcxTIU6LS69mOGZoeQKEFR7JyKMGYJLcm2tC1u8gmwDlCQhPKLsKD3SG51xMJiRBs20YyBIUBVCB
lzjlfDazXTQQ4SlBGw84r4kb/OyDEJ99oLda1GpxD3GNjYwxctTgv70STCDuZ+RtnX0i7nru356T
w4XCm3MHsibBBcaLzUQoSWroV8OA/JhkaFBRHf9MfhCNc/TkBQwsiw7QUM6CoFDfidJz6oZoRefl
ibk2yviUXhcMUNVQG0WsP8yV2QsaKxzuJc4LTVhSHAk5x7NUQE7pndBbgQfgMUGh1neeFjVRHYLa
o+3a81iweVkBnrlYTOahBWrkECsQfaJtKt7XAkxSuBWuc0rPObsefG+mkyuIJ9b2FnMBpFoJ6++k
I9zUy1QNZ2Q3FuNygF4Wl0l7sxskltoFpnQWR5rtAa7C+1bDqA41V44D57wZ2cYgQZEulpxDaLio
Hee8LH+WQP5+LIQTsluM97mauhop9EA4H2/zxz89WTAZLxrjW6TaOMc+zbl4m+tiF6BFC91MvssR
w3NhFhOntILsV5YGMa8bDbmd3RWPuD/7NcCH0IDrcNaLl0iyGA9S+0NZGnRTVnjEeR+b7mm3eMJQ
pzDb1vZ1BkQgjhlwzx/zzunNWI+LW+oKw6vlYnBQ4kVLBrnMXbTitq5iv2D+nqJXcfaPnq4Hztpi
HMygin0sltQ2Wqd9G2Dk4BDnafdYiME2Bfn6/2i3Sta4Ab0jTjdAE572f956z7aFd+6FOxmpYGQb
ft5E3pZtHDSrawN4FAFOpUYlsSK7J6ADzfDQuhDK8QsksFded/i0jY5kMunHpu8y3498+ZgtxGG2
7dfvgC1wc6fa0XDs+Rm4M7xG5+n38Uimep+ePifdVbEayHTCxebS2gNRv6VlDlxYythGMRU59jLp
r0YCmfPudw0WfbBoCBioREYF2AeXmf1YyuSDdSSEOe1RoADbSYYQ1Rb3/tN/9QoZ/TxzvI1czyJT
x89T1CMnHtz2eP3qozXFUnyxyxdKTPBYoUkoInMkkjnfSpcK51qBSIyeJqQZTn9sO9sYC0CU2OXF
O3Ctkerw61yPBDLnOraaMpTPgQK66+/5z+t/1ZA+UojNZRhDX6riGYa3QrhQgZYxt2fvsoNc7tzh
mcN0+PxXGTaBUcaBCBY9nOaYdDbYQtDVs0PiU0cP7R5xyecnxC4pWRSvE553ptnkRiiElSJIkLw6
oU2Mtt0s9mRtkvcAM4g8wKrp1/hIT8aDYFStumoiNg14pYCHBKEsmMz2+nFWY1oMbJDBF3dpJ13z
SCTjQMpSARCdqEPBFWbed+1z4lSz0JEjIuHFCviOmFbyHPSV8C4FziFnUx6lmSsJCm4yQHReN5tw
v4nnHkJONM44s7UxW9vgnwcR5JyXFuCcDINxLkEc63mc4ih+HWkCrt48PurcTWS8i3quyySjV88G
nYWeB9SA2Z7QGhS44HiRynT4Ndo+xq8YZnoOsg4Ws/qoDpad70H3yBvZ/5dDgCgRKGOWKt6GAkat
bcM5kiJFihVo9IH34wCjXOxxly4jEMccQHDHC8Wnnz3qX4nMHkkVwC16KnGVLD7aBaaEEHi1G1om
4qUBpoO9kSxmv8pzg7H8GrIwReF8ICflPcGz/AGwZeJitvrw/f3YQCaBujAG8J/lZPbMV6UsKPQI
rtn5ap4w8pI2TgBssOIKHosFkRdkTa7uJ3jM58+on/+EJDnQp8d82McEdxTnHUvF/b4p/n4Oc1NY
3UWV4gr6O/G870i6SJ8dXjbnX+z0P0Juh2ZkQnWR+ei4hc55PL+8aaVH5pjefEVTwuPF5ShzM+WR
HHASG/WQQxntC+xplGRA4/ityZmv0fbd7Gkk4qKWQRqkoYJ8906P6KDr0unIvEXa6LEu04mMv4Zy
KzWNJKVJFg6XDIuG4j/+Qns73lhS5zi86GQ6Wv67O+p9FNmCdjsKLxC0Ep7DZ78BCvI8eD6cRcLD
+v+Xq/yvKCZ+vFwTOT5H1Pg3t77v3oZaSImJ7kf6kqyCI7JCHcYFki16SCKeb6aKPLB1mfErXWOm
vlid6dE7eR/eApgu9CVJ0Pm+pMh0FDKUZy/T99xfjRn/0hpBNRhUZmO/6ssKDV1LhCvCfvXNnST5
l7vnryzGteR9U0TxBba5on27noAm0cUMyHQuHpBAy+eoxjtsjOfoiq7oIwvSnNAn0qF+nf/wAjCe
42ChxTTJbOQAw/PHFW2IQXMtyNouqwRoJirPd3BlMZkoLReH61WiJ3vj6XYZgVM18IQj7w3Fu09Z
QLG+9vWLftslsG/rs83HFzliTPr9vXMAVcXbJa5aTFRp9Vka6jE1egkhnom3IZqIaHfCY3c1iVcy
coy3RN/IXTVWmGTi7SI5bS6Ljy+B4I2PgA7DTDMMVqA0B/COi92jnZaXc56M6TQTNIKiJgK+kFFR
U+CPFTVX8ECo3AG9HZxrhVryL78x+n3GQerKVUmrPkFgbuEFAkiOmojfPW8sZzqjPBLDOEcVPtjX
qBqvCIaNDRLleFw/3qXJCU5zJINxga159qvYgiogt/Bo7RQddO3KPAPNP9qEs4vDHambdIAjiYwD
vMaBD7LwjG6OPKsd1KmsGAnd2ywn7yajG/FooxgHeG5qI4qtVEEeu3ToTl3XZQI6yTlQWngrSVfq
kSzG/ZlDkHaqipVsIMfxQkdH6RTPNN6dyTG+m9WMzhVlnRhUUMQeo4tTHZ/RO8rj/+QZ3i0SGYnQ
LpnRXVKIeEUpvXhpSdLbhelxvTlne26uaiRHjovOjALI6Werkz77SJfClWRoHil4izYdPP21ulsY
NxJlmWWa+xp2BziRILh0EVV0hHb7cvN+kymxkSSq9EhS4gtF2piQVLgnZ3fDz74NYbuIcO3VK68K
O319jOQxXmKo/EFqL1hE5caou8GsyZNh72swSbxjjAAsaLyk32R8OJLI+Iy4GK41KGOU4/lVFzCb
hsapg3VM32Ly392NI1GMs8gTsAxUChYzphGvAR4vtHBilgZVGEzmUc5njj+cDGJGAhmPUeT+uRd0
CBRn+sdqs/NQ8Bq21R8wov4vegR+r6QJPA9ZtUBpIssq+w5qfcvXMJaNcCaN54NnEPUQFk4rL+vU
Md84qv12HPfCmHimK1u1leICpxqw3VcHiR3wNVgH1Ezwh3NDTmSi74VRzUenwBLaIgXzFYRRdL1h
XYYkdBbobKoaWhLiifvtfO/FMTd+UallO3QQV5Xr2ulteVlQBmHH2KzPNrqnr5TJxeEs6O8w414o
c/LC7JwmV4BkobcPT5bOAi1a1XvAjAJ33iBw49HfjuVeHHPspEiwpK4pYSwA/9JJ9imio2/+WCee
jTDnLSvbc9BlDZxX53hA2VT3InjtbPuxlImEzr0qzCnrS8D9qwZUwQSwaMeZmweYiOh3amM3EiIB
nnnQ7b+/m+/lMXezYUa1LlSQ5yi7TXmMBTJskKjiug+OGbLPk34AeE8p37Yo/ad84Rncb+d0pwYL
GX3B3T/oBXYH88IYvxNxshDS/AEcnOqm4ZPBkcexb/ZhImCSZrjQVdu8nj9Dr9tnPG/L2ZcbEuvI
S7RBXEmXBgph7HsVHdXO0QUveb3gxc9DQpuIdO8Xj7mXBe1spIMJWa8bR0Aznb9oMf52I//irNtE
/HQvinEMRghUBdPHwgkWActYsw8hh5emmUgc3kth/EGY5mqdm5Dyujk1rx+9a5HhsmycUqcvumfX
1sk7aDu2wvtqsxJ2m5VjFzuKLTJ3/ouQ4P5bGL+hn/MOveHU8M86aWb/xAslIUDS45UJJtJt94IY
zxGLidkMPW5MymjtdNHCsC3DznTicFtROL7wRr88Ms5GioKqDlokD8nKubTEXPd/Yt6UCu+iVKnX
H0kZKklVuo6aJYY/HXNmgdJwdySzWaSjB/iV43h/P77ulo+FNs5KHwzlIvbpdA1cjZRrYC4GaLxy
tUMbbvgFCXqoHjhelgKrkjECEeZYQ7Q4h8VyjTKnYTvS3sIAGufUTWTu73VjYgCxkCsxoSuJS8X/
QBMWIIyBgPQ0A0HJYo2mHe5tybvHVManGI1fB0UH9Ry4492GpJtuYXNjUo4fVhl3ElSF6dcDpIDH
fZn2BNmoOiVEeNFm8JSoAPDcMifSUBnPUvW9lbQKrGTYvZqHAjWkhpujmXiR3W8X4zLKMK/9rqto
pH1yBqSirsBC2sSh+9jkeYvHOIwhk4O6s6iXBMzhKuP8Os/VsxDE6SUsxbaFFulrrhNzeb7YlbkA
VXPuWe/W/LEuPGksEmAGXmxLK29r1jriq+XJ341M5HnFZ/DinFx2AhDsXYalKBBFSaFRB/PETeUV
77jJeNm6icn0O0tg8YWbvjxrgOtXjjqK+Se9BNKSRXYoP1VkESzF5zJzr7MCxxdoS5zIkOc0WOjh
ItMrpb/gPlFQf9iAHAONVmc8VdKNAYCLBq32MnmxG0BXZRuOM+bcLxrjPOQsbuKUXmVJ7aqDfRTs
xHS0gftM4e0k4z4kHyFpU0IOBTEYQgfvosRDMhEhFkcjiTqGB+5eYxyHVA19qoD0Cq00rxsLU6NP
2nb4QBYsQE2MmwnjBQMsCpPcXvHMpA8wdCtsLl8meaZSuOVnnlaMCzENNU1FDWI6+/Vk7DxHdrvG
RZVocN15rfEeR/TnHi0i81gp5byPdfqWfdUkxPer4ULEGUAbrmDXKuc28Azmc4PLD8rzx+wsYZCo
advLdDHDllx8GxAisfOD0QjnsRObdsjAvFNk4GaJbPdfnF+jsot7BMcNBf8RDmplc071v+jyVwaT
6mgtqenDuqPOa3V9c5F7IPzRt+nz+1cIk+IozLS8Dj6EnGh7ZmUvUhvdQFu0Ai0zsPDyfD89pr/N
4q84Jrwx4k4Rqx5RwGoDisGNXTmU7pe3dDwpjFPS9UzRB8CBHV8vIvHBFfZ48yeqT9TX/9WCcUZt
LZuxVOL3Y7AeKY60xagbmno4Ym6V20eLxTiiIm+v/vV6M4Dq0/IGjBfhD7o/62/LzrbFmXRruwcl
C6XH+4leOFpOB1B/tWRim95IfbVsIN7bgWV3BnJkbtqXt1GMUzpnAIpWNarhCRc0OoR3R6C27QOg
671jTZ+X4K344Z2ryfc6uMBETcbx1VkfIcRqV9fGgCdRSKJ1vE3exX/UXbPI3BhDTc/RnNdYqEyo
iZYHU5YAuK/KaPPEqRg9j0wN7epyUcoIRTFjlCyQAv4ISnuXoGAVbHcLafUk2CBGWr/p4CW7kCQA
CUKzrtZb96WdPfMWYOIq0ERVFCXR0MCzqDGrnqSaaAR1gHChtk+DE4XEAsjlBWR24L0G21s3v0aO
vvV5d8LEwmsSVt1SZQ0kJWzvR31tk6DILez2rvho3/y1sFz+KBHR9hzvPHWn3kliHADGyYPhEkJS
6YHiOzpabgywX2AbNsS0S+/xQZkK/dCmr1kSVhQzRwZz1+VJoeIygBXHmHTaFJnbymQI8AhW0Krw
1Noq2t2rYStsrjppZy+oM3DndibuI7QNiABxBK2DqmjMJ/TB9VqqvoDwaClvv67z+kzOcwRjhjhL
F4CJBtvksOt43pzeQIyDgtKmLCrAhhGl2yTfyK7FLk4Fw5esI7KRbruSF8UiJPLbgXeAJtjbTUsC
6RsWVxTheBlXlAqRnl0LBYKcHsSgxadIq63la0J2OmZrBiKQ9LPFvykbKbTfojOy5spSpBgMpkGk
Pc9xTfQ+338Qc4QiycrqRJCtY+UG203inZeV/RHMBWJsk4S028jNMQ3P69Oiv/prvUfLwOyy34W+
FohYhuRMrKd4DYt+5u3phHMYLbUuMlGH2VhVJQWadVxFi8btLbvtPGurkuoI3MbMoYz1yyjnuYbH
mulss0MWxJpaXHS6wfKy+1ScriKRl9qaDqpzxXb1U+5wE0k8oYyXCLtEiIYUqjrlQgAj45ZiCj32
Db/DK0tEl4ap6qqKk8KCF1wxH1nnRewfT6J7PIY2EoonXr/zDe7h3izuhTCnQ0eLlHUpIeT1tPvH
81amTaf3MIostSSd57ONh8lktO3uFpgBC+bhbg9OT8z2fW63W2WZ7hEkH0AlTJbLswe2BhDJ895U
tyz7o0+kWzHyFMEZBBS+hk900JH69UXHeltMjZ46TBUfZ9slmgyG5VKyBxcT2ssAEE+P92EiZMMa
aaZpmXDUGtCq7z9gOAeaXJa+jyT94LUt0ebDvHu/9CSZ5zvhnVfznXhE3sljgUaCQqnzrrV83EDZ
4lwRwCyJbrEsbMsOt8H7hVxfS1vmHN6JiNESLSBqGooG2nroeq/lubiY1yzPVDrkRSm5VBt4NICB
BTjI+xq7/YICMG9vJxr0cAngVkfzL1qVEBnfCw2qxI+qc6ceEdZIDvqjUG0uHH+3/exI7jaugVvx
+fPxfk5MWN4LZWJjPQt9CfikKhwGjBp8YOBh/Md3Ft7mtAKY1Pd3Pne6dl6AeWm5BO3SQU+JdSGH
18ffMbXPd8ozZ88UpFaoC3yHSgFM82XinA/Bwd8vSH/KXP1N/RKOj0X+9lr3mjNHSQauVx8VjXoE
h9LHBdT0izLweCEiNRTmvN6pxRyXIJKrJNcgxLF2H/o/T0MCfBKkng+PdfkdttzpwrYOhFVmXEu5
VY/mLNw97ZWl8P1YAM842ebp/nwxfNGChGEnftR4PikOGmTRHqs66+uyOyWAoeg4zmaiIRhqgabd
kE1LFg0WWSPu01wYkh6rh8lHtORSouzNkQh09mX1BOKima3Zz+IK8AkZCBCVBUfpyWUdyWdOpKAC
vj7VrvRwpBSvj47nFzYAodPNIrb3b3RkcPvyHC5DF7kmzp5O4Dfca88czTRosnMUQ/v2dP7UlziZ
1/mVPMHnuvu3db7YYu445BXvplzf3ZozBxEPGvxvuuZ0nsrxdtr8uNAFtEIDU5hitS9/+i+64kB+
5OZ+J0/LaL2ZI6n0lZ41QEOgRcwACfTX5HlBhoPrpvtPdU1hcGzrv6ki3q8zc0ZVxWiNwcAuV66X
OUc4PwDKEvfd4NnzRHkPkgxRUhHIINfFTozp1jnKAlPCjuL4fEmrxQx0HJirBYrn/Oz0hFeznwCc
uhdIX5KjcCE/B0YtDRAI2BHABS5gQ08ASdId4Lkjl53NMhtPOW6OdNK1jvRkAsIcRT70qkIsqrKb
iyepi2Qrr7+N4+qQfNAefl4acSouultZ5qQaQ5obIKBVURUDinw8L2bt/PqW29bTP6i5AwKSuJ8v
L+Umxipbi4O2Mxamm7jqluPwp4/PSHXm0Mp1CI6IFB8So0688drFFZRJ8JPn9XqtgJRxmTuox4v/
i+rF9BU6Es2c3CLSU0mLIbpwX9EFgjbhfFb2iEdF4PXw/MREauDetJhTI4MIKL9cRCg62G0G1yQ+
vy8r9OscaHqfE/7zdGOxbLQQiE6+P8CQNwjITdIiVYyecdoxjpl0jued6KK8043FsjFLkG4oJfyQ
uSmWwBEgZIZ+dYxLUNTUzD07Buemmajl3UtkAs48jONzXEOihkzohzeLF/PHdxnP97CINtVQp2bS
QcLF8bR5QKQtJbTFAwHBCC+TM311/TVFk3EAZ0UrFS3DdrWOuayIbDvH25W9B92gMEvmqSc4gsPD
KZ2OF0ZiGS8QWmkkSzHEUgRmivyFEMVbmA4hf8i6c/A4Asuh9z3ntXvzTj0La5Mohpn0OQS/niiz
gOdJOPT5iwBs8j9rF++w5bPgZHZiRzbPVn8nA+8thzn1UZ1UndpBNOCm97otUVhT+Pc1+n1cwJ09
I31yMHks8dSL/QprRwvNXNRpb0ZI1EGoSJv2sbdHQBgvZoBj2cpoD+CYLk9FxtVEYZxYagNXs1rp
nQ0wpDktqXCBbqbetuNLhAW6qbXSjENTVo/he/gsf+soBgjv4E/gAure+ngerB+La3O1wHErxgrs
JVxru3iL6b1N81quJedrAdizmjw94cpab2UMe251ggh77Rqzd5+UZzpbHn/931aYhbeJgk4aGnpe
ZVcC+BQByg4wkxU7dNWnx6Imaux39sqC2tTgJNOB0Ew9OdABxE9vcSWEnG2Y6wugG2GuP7wj8rsA
cy+S8UYtGhcSMdPwjLh4yU6rt+IChbk5EKYsp1sBDB4VaetdWFcpeazsreXn0T4zDimKAq1Maigb
g8HcIKJdC86Td1ScZlb4BI1qaMCjyW60e+EcrZzV8/zZfn9/Q7Qw2O9gdOEdJSrw0Qcx4UmoFmV4
EXEL6GCv+hLwmFhIsxaEDfOfhnw/1p4XlLHZZlO8VGFfYd1jQJ02LlJUHtBWFueZlBL5zzsdiDHW
yC+AYvcTaUM4yscfwFOW8VJ6GDdZH6m4VL/+xFx+R4mzlIxXqpRc6cDqoR4jHFsCBCDAprmPFeDE
7+Bnv4/fr0N9Br8GPJ8WrDywNAxA/Q9t9EcLqIkIpGtmeBfVT+C+Lqy5SLIXztGhK/TLXCzR0EVU
3QA9Ttdg9H4Q/SY4R5aFw5qttS/1D3BJOBKmI7uRCOaJIrS+ESoDjES0dVt0Z/u3Nwlge5Tn0eEG
rZMP+pEwxvzLMKp8KTVVjMecKFQInfF9egFjNhdul7dyzLUsXutAr3qotTpnzrBSncF0HG6cxdOH
sfAMvIFJKBk04Dmh7fsKFrWvq4sR4rPz080tAD68mvZjm5wOJC0Dz3RdAd3ZrcY0tonIgjNVQw3t
806yw1GGK/3pVgjD59/cehyNe38b4H+EsT30pdYKeRdHGuJiZ+MkJtJNJrEx38uVNHlJ/FWLbacv
TKASBsFZu3UroRE2P3GxrqbfTCMZVNvR0vWlpQJg37+9iz9acNfMrBlFnxecZPbK2SbeyjHnKh9q
yex9yLLmG0dBhd6TF1c3fd82vHE6ZTIaHKnF3K+o2GaFKAv0zetsaDniY7dp3MvCqWzv+ATOMguk
32uwWzTrLSZ9lz8/QFHitvxOv6FGn8FctlfLDwO/hGGCfplO2vkLr1nIK14/xwQeG8KJkRzGicRn
tWkiP8ABWLVOAVeMxCQmmbMVkgwoSAA6M7MPB4cHRjIxs3Avl3EpUtcmvtJDv9fT5mR4zWY4bF+o
+djc+H7Ke9EqvG7qoirL7Lh227SF4neJdqyWKIHlRO/xwBdezwv1hFAB4dI3j0SR3pbsQVdAKKbL
KLkoosVsnpYFfm6IVCK5SAT8fp/SPyInHJu8TsdCmJ1rmzARzDbXbvTSH9VnvAUe9Sr92ZzOaDJA
KsHp1/8LAL+pozgWy2ycqua6fxmo2E3thGc6ugiQV9c/1qRyZoCzcEG5BJPhxF+Tr/CxXOZ2UPNm
ELo+pS7NIIDnoXAPQMVauy9A5uHerVPR1l9pv2KVutJaX5aplif0cilv8XrZvgDWiCdoMjszFsQE
JW0aa2FDBVEOHUATeshsAjYQZB4E7T4aHySB/uC/2yZ6U+7ddqSatdrQdQT/SUK71Oyfb/546+T5
HuvFeOzSurRJhXcKxJTOyZwZKDwa6Ii4rMKnICKOw1vJ29DKI8UYxz1EQaMpMiQia3raaEganoS5
WJDBcvQ/tjN/pSB4/RJ/zw6YFHp5WbqD/ZYlaCqzMTfP+57J+3G8AowTUJTi2vYKvgf5fy9189n1
CaR8Skd4l+PUjqoYkNNoLh6lXmZHSwDNNNe0gyAhIxvrJAOnzguQqX3mncGpCG0sidlUtRVMK2og
aXhGzCkkNqiDvRYOAK1N8HI0f0lgTJzLf8p/j6UyG2vJfWpci6t2jCzSx046E2tkTAbw4h0ozIaM
pN83L/NNf5M1JlWnLHjo5JVkdpqobTD/UvaaBqxeCTgOOXqHiERCT7Ocy7woHZ+AshRUJHYzT30A
kfWzx0pPevfxBzBLHZVXQbgm+ICscopXVKzEd8terxvk/XBLEmP2Zoto9AkPQ8Rb76ldNmi7GDSX
DImlHBCtDHKH0EASDpAZu81r/hQcwoS8vHRvIcosHKuagFOxENX/lcfsb5qiKbMxIG8VXRDZhZKt
Oy0QmXP78oY+NeT+em+97Ii11oALlrvhrEf/9lz5L9rTQQOqyKoKWihLNtgnftCJMYXGMY4Jmo9F
lYTGofO0ZU3zyv28+zoc1IFQUirOXk8Y+J1c5mpLSyP00aJu4CEH1EdMvp5AVCwdvwYY3JO6UI9/
MuDqLYePZb2ZC4sfkJs//oKJzrV7zZnnPwiSAZ4j4wuCufaGWaIvDKYcXk/q8rSqlt+B1885mz71
UqYtn4aG5hA8yW/Z7/Hr4YLh2BRdK8cu3p+PsoNkdr9KPfpSPlSrcKa9P1bxNnDLnOg7gYyKfZKd
g6QVYGXoFZRSUD/trs55Lrau8JIuPpfP/vZ56ZLw9ZZbRw0TFcwacJAxmkMff8rUna/KMHlLx4CF
jNrh/RXcD7rUmWkhHAXRKXERetG3ILnaasDd5NnE3NnSRjy+iCgRH7g9SBORzZ1w5rQNiWDhNQzh
imxHsv3P047m2S/uVXDR3A/43jlHW3r93C081NQVxZTQ2yuh05lJ+5iNKQpiefWPgWl7m3x7eVbd
yDMMkiD5vXXt1kXF2E53nFX+nZZm5DKrXF7MSAtlyK2kRf1WrkCxCszNylbmeFM5x42I7HDikVnl
zY6Z482CWYSgIAoXz4lr6WgOymaJrewfr8bvd93tq8A+h4XAyDybcDDb2s9CVUHPm/FHWVkHzV6+
8Ea/fucq74X8SjTkgD0yRQjB2zWdw6MY5LS6OG3o6vt4hs5Yc2/4rtYTEYPTHtwbssc/GLSTB95d
8sva6Jegy1HWJU2R8B/3pm4VfZvImQ51FR+VpN3XjnKgR5WT+WiHXYZXzq7/TugwApljLhZaGaat
5h+v5byu0VjXfjcbYzO45XabHgcXBJx4tMtzjtzfl9i9XBYmOGsvmY8V94+r+Gd1irc5AVFCRuIP
33uLz7QxAuUrGh9Z+wMYIZ55HnzylP1daIOxdjPJE3AOmv4x14hYkVoktSsc0j2uDHiRx0b8u/Oa
KqurhioBt1Yy2AphEzRWLaqhcFypM/8Q7bO17/YkclEst9UlEA7RUwQ832A2oEf4PW1p4QeN188/
j7/j9yXCfAfzFpXQ/Z7nkuBj4GoWFyQ3XHltx87ZOXs/kVuDQHnF4xj5PbbByGQs2gwFEIyYgXB0
khxgWNe1l/w5eucYBHUb0n2oCvnUvbm8WvZvh/k8cY3Pz975fEEIwQsbqCmzjtXQVLSSKRIN1hhP
bgVFUPl9JWAC3XsN8Pofju0uPKVb1Y6X5qzbdBJZJm6FYFWdW8v6IwL3yrKQiMNrQZeoKOZTLKD8
IFCj34Im0/tjfjG7GkjmOHWUVHMLv+ZegZmL1G2IPCovdJjQ20JiRZJA4KlAe0ZYfY6asjAigaZR
06fmo42Rf9B32s+n7CRu+zJHxsrgjiX9fs9ZQEr/K5bt2mhjI6/LNBaQgHBi6KhGZF14uofIgYei
PnXALFkD8ruCf8i4NO/XM752Vh7lkNXS4tqhnXvKvHuJP470XBFUU4Hu7z6rb/kO6VbUNb9gXt2q
sXk9V78f1VTp0YcwNhZfevE6xPiQ1xVo6S7fnvfxsVmtVvMLQCqqXQbT0+1d/8+xKkjz4qZHib4T
infcKRk/d0HP1i8zg+fBOx5FHMyY3C8LGETUsGk6nD2D+JsMbcxnO4iczpOBYvWdUxRcHqjf5ApY
iqWaqBlZmsU+CsKq8TXR18MXIbLDXUGik2yby9BOHA+gbnaCO9RFwTcj+53qJPPYcS9Py9j7ND7n
xkJzas+adwE3hvxd3rcwXKPQYS0Rz1SJtRA/KyOxVeLspZmB+8fc++8oXqhOB+atZpG8iAHnJv+9
9FSeilOHjvn/R9p1LceO5NgvYgS9eaVnWamMzH1hSFdS0nv/9Xuo2Z2pyqot7sxGd9/uiI4oMDOR
ABI4OJAlGnEzpBmnEC3LzuhgJ5jW8dN//h+wdjd1C6xK0FQFhGHInQIqe33AeTjPeCiD/Fx4bw2v
s9FaPjEOu65GvP8WnIdwo0wqciUiIOoyXvk3HX9RlPYpFw7lmcwzeNDvRhCWorjV693Wrw3tqXUL
0Xws9LYrTLsWSrlpZehZFBggdDuc+POn/Rkdk8lM1pwzGasG1XPbMhQHvRdHyTOizl0QP+eEry8Q
kPjoslMk9CfzHD0tJGxqQa5UsTrzq8jbMm/71klLPWkMJFXMyUoCXQ51Vp++C3CCo8xiZU7lYCLq
QrT0S7FAf4eMihsUGNB07jeaunj9lR0ToKVIrc7Cvv9R/ua7ctd4gc0BlktO6cbGpE1YFWOy4x3R
la3kRDtQNMOJnhP91UAHJDjPWJAcAmrCGi8gCz+7ksPb4T5ayMPcvow1jFW5+FLK2ZTFIAgVwZdy
+8quEeXMFNUTgNOqGdi+59vcTtwnICtvl87qjn5eSqZreH0s+yWyFNVZc3kjJMYAF4AEwRuG7PF6
aCOSNAUvX2eG9O4b9Sq38rXgze/VxzpzxwBiB0A1C/snKDLQ69d3Up6yKhDUqD6zqy2zj06TzX7s
ARyXjdRt5pozbF8zI8SM1xZA7tTDhdUTIzMa66PQS/sn8VywTUjAOhF7EZ17b5fUOWmDJ4YCvaa+
Ls/6HFSydXMGn6t3io4S0et3xTmqeO7tFZM/PN6NW1Qe9EGD2goybjIr/ObtLjQ35oJBSpS2OY/Q
zCd0xIomnxnldox07Vz8+VF3zxLMfmhzxlny0rVqRVar167k8Qsc37cp9vlTNF5FkpLVOMy1uj4Y
iUvB01dX9Xk0slMr6ximlBuT05rjW3wavcDSzHwh5rytwlAy5+O4WH7VRjlIZ39lakAAFZsWZQvB
hEewkLKbe3w2wky6bGXgpH+89b+vVspooKlU5DiZ0ySeE6lov/UHNQQmsj73q9EQrfa71FlJL8zW
La3GTJ7IWvgc9ETnDNbujBB/CkbvdRbrDShLDbv4uJRMuftJiEWQI8WEbV6lx3wylSwyglS358pM
vMHkTPE7QJ/BhIJHhQS8pXqhkXrqPvZ6UK8c0OgHCLMh7BFKWKKLqR/6wpPoTuSINAt8GgsgC7qd
acuq9b6qlXnenrlML53yzH2yGLpgaUZtN7CailHoGUpZIgtUhSlt1shmKrZorDtkWwe9XCdLWnob
reODBA0pXvhYGS3m1xozcEOldl3VntfppE/AAHrdHiMoD+N+RHlrInA0qd5tzGLFbaulh+p8BS5V
RkM/OzJtHBrQEDHiP66Fhx2nKq1I+jPpzeZttNjIEpz8u84AfN4ijz5uCHAsqtGbLreYR6eDGfhZ
EWkeBI1zf79CPximIRenIim7Ux55bxO0ofn09+g96zf58fHVuIHszqIQBko4ceRSWRqH2Mot101h
1aG3R3aqjeqoK3XVv6gr4nJmZjKWYoXowy49ztCc3Ct2rRe4PKbeaEsBzs2Oo9I+5/LRGcILMJSU
v5TQTRmH+N+nYa8d80qvV4NXG6UhnvyNyugV0btVutm89964DlYht2AkbuwzUAXwmoqKJwIaU2Qa
rN3mYxYPvsICRISyjQ5C2BnBscd8ww7A6c1ra064AscAmZjFkeg3Kcdf4aqE5l6OE4E1mMOvC+vY
RmnYN0rGnbaQCkyW6LzxqHxyuo2hUejbcJwYyGLvxOmxNenAkJwFC39/zJneUf9ZrEHe2Kd/fBB0
A2VB4JvogYid4kdJKfssht4Bipsbpz/bP+Bzi43JaO3eKc1kVzlr93jc7cAZGr8+VsubtMAsfm6t
ZVVW5GAEqHB+HJpcUSvsh1rpwdu0Dp1hJ7oc6q5HcA4vqB6daoQwBdQVeD7AIyK0pSIBBLxxwkg1
4HBveAoBkPr9eDW0IaN/n9LsSSZlJoQNANVfKugpkF/xurUqOQtx3+zFrkzW9TLo3K3WCmXUjVjG
H24dmKPZLhzKwjbRYWWqjKQsGfw+Z/qmtuXeH+/SDUERtU2/uemLO9BII6Zsdfj9GWqj4J9+J646
Tw9CI1+QRb9maFFUMKIJfaEUGkT528/QkrbRgvtY2irKdRWhLwnj/Pv8T2Crms4vdR4sCZj//8Ve
hWPcttKsUjMHuAIuaRVTX812g1zpPJMMf70snM6CEv+i3y4kTn6Q9ayCJdVWjS5skNFhGDr+Ivpf
vKys0R52y7NN5pv3SKWpwC2aFKFKUywTnSyywXy46uFrYV3zUVMiYGPgbxFjCLJIU0XEjFzHw9zc
umW32ZEz8lUHctoITd7rfiEGvnNBr0RRWhGF4aCIGVDn2Xu8ViwQIvLrJczakgxKMbROUTFuBjLY
EvRberBrlzbsJjgB8QRKr8qc+xDwkKHuTpAobMMk3Kx6eE8aeC05QPuN+pKcO/HAlRxqt9AWwouM
DGA5wXtJ/PCIJzjxU6X7u6XM/PxLNypwsSJqz5i48KssxIoAzfcXHsF3z+PitynHHk6ThBnq+O20
1pEp6TeLVBRL+0TdETGXqqKe+x1P6WAe0LIi2gIasrPD0nv+jgW4OhDKTcpZxlVTAEFrcrA/Y0PA
YK+FIOzOfb8SMX/ChZEhErJqEQOgv7zakrVvdlbvsQtu8o7tv5TxG4pdyIiAmZMxglY8hYfWSV40
c4k2464AxE0o1SJwUuiCnhIR3mfB3HUSdM4kSIM9tlhLPz/rw8X3o4GxyMUUP1//RE+5M40ggXos
4V70pbIXK6CiL9Xn+MaHAZiz5TMH7eEw6N8rzZm59R6LWloMZUyUMc+6AWw3J1Ma7b418tPj378X
VAAlImmiiFwH0ASzNbvYrSROgw7zeKG0MyVcqH/XJr/Yd33HG18JoY6kycayS3oICczC0jb/zyVQ
p8EqpVSOLX49x8OEN2yUSCV0rC5FwTeFAQRFV6ugzoJEYRfXGaDyQDu+PL9knmRzLmbpLU2DuWtH
Lo6EMuz9JPQwWljPHLukoNw6FY65sGd3ze6FDMqk4zzYPIywlpcXBTJYA/EK+J8aMOFtnv8P0zjv
Gq4LebOeX6iZJocNuBWxptD1tsoBsFA0TK7fdubm/PN4aUuSKHOfT0XVhzF6kfjnxBa9zQQMzFJu
dGn35m+4WI0YxHmkNlhN5NV6uFkttSIu3krKzo/V1ILmBsezXZNd5p1O6PMUc/358VbdVzQNgBVg
pcDMSEmZYjWrGkmamUMyX8+/28A850sopXtCABeQwAaFihqaBK73qstbJVJztCOMhuqMFoeXEQHQ
slqII+4Zyksx9KUp2hFGAM0lqhO6vq05ZP94s+7p1aUA6sb4NVGYZoIA5Eh/yjP/9jdajUvX8l6s
cimEuiZ+3jfjwEIIm+jRU60Lz7kn77kVMWt3iVRvaceoixKVqLvLA2TxDrfx3dxbCufvCwCFiYI8
JbKmlNVHDR5Y3wGtUhOGTIS66EUTYqLHp3KTNp+NMmg+UT3FCwVVfWoVjdxFceUL8yy6N8GsXrO1
ZAxGgRlqL88CTEz7nzz0QC0K2J2ARBQyn5QiTCwZmxzDmU7ga9/qZJUPzrDqdobLpjMF4Rdjt8aw
Xzqtm3ai34VeiKVUY8z9yGciFSS7b6bE6tERAwQLIJLMn2dgcn5+EtAGJEbtqiiKSMChLEW3t5nQ
eacvPoDaaTDrBZ2S4wOw05MNF/jy0pgxKM/1p6fDgdsdfwIrsH6W8Kw3neC/C5/z3Cgpz7Uy6mZn
nd+nbBHN7hCSo9RIzzJApAWwyqudYXE4bv8U7SS04Lf64qrvveZ+s+z/LZ06banjw6jhIf0FswDe
1jYXG74HEkznfYWi6bGceygzZ6n8cTfWuBRLnTZakLhGriHWB0RF/cpWYC+Zm+Ee3557tvlSCnWk
Q1iILKkghZXN/YzixCRb4oHS87GYG4APfYSUv1TqpmWSDnJqzDnGAKJtf2i3UmKiLvL8tWBDf4tV
9Gv1clGUV4ubuGGkBMJETAZAkizRBdd/0g6fANj86a3o1TcRrs/IhAEr7tap/JRzMyi5MMIC/bAN
Butm34BtEvP4szp/nJE/XnC80uz0br4R1LEYGod8ukTTFWKIhSzFav+PEO/tl6JYQZpKdWYM5+DO
RwFiZvFp5FD7xLCr1NL//o2B3gdNT+UWVoNiXG1Glgr1X7lfgHb3OgHr7E/h/Px8Ldq8+8YHRRAB
jLeiBE9+7cQFniT5mCIJVFv8c7EZ0Fd4yp3ADl4rz66dWiee/zdzBGMV7oGJM3MTqGtvQYvmq3az
aRcfQWlRNKR5PCX4CGGfbARAG5Jjuo3P2raENGIH6/KJWZJ5zyELnMAiOkLPLUBj1wsvejVX2a5E
e+xbbWTe5PWiPlbmquitBZ24wUPMl+RSFHXl+Z4R5FTJxROqaZMnvWZeYHClo/35UcAWipDJR+5S
tQmooh9v7L3I5lIwdbidCnirMBWgr9uEFu4F+kKi1ZKpuSMEWAKBBy4bBSTo0fVGZoM4Rl3Tsae1
Jlm14//14T73C0wOdwyNJM5RJk4MPQDAElxLCUK1FKZMGkAxy+vcZKadpWuVLnnRdtRF1X55vHN3
fNO1PNo3yZkScpI4nEQnaY7SZHbuONq4hDNlGjD/7viJf9wQbR4j+ksSx1zKzd1gFTT8voISjCoC
QYeMCqWhfiPLbRsoAD0FBmv4zvxX5Qn2/O/AGCp74J1gtWBk7/gnALsEBFyohc+ZHCpt4A+8ApKo
tj81ib2VZTRua4GhvlnT+Vi7C8Jmxb++9+gZgsoAizFTUtMQWJnLuDRvxf6kYfaU79jKuOAG51N6
IOD3NXbxnCuZohfrEQLWkt4t+b5bq4WvF+anr4qcEUufTz1kRTSqfn9iR1cNR7ur17kxFJXevpPW
qdp9u1bB1wF4xYgxbNnHIpn37c27/gDKrjQFF1WJFAwn4Cjs7tTGyPLEVuvURvO0l2zB/oPJhuY8
4XY0d13iNsbgzI1Zcr5EP3rTQgBdRRglivIvTQgSaNfXk/hj2o5KDF0FaqQxkhrx66gzgHhUb1Hk
yFGk1+KhfGvqRhcmw592WntojNZ/X7i3d0/84kOop0kZ5/mUhvlwkvYd6snYf+5QA3SFdgbOSZEc
TnAiByUyOgIOmn4zxQeuspvJqOPWbEp7Qny9DzhiALb5+NPuqgtutCLOXUycTF3nOooAj0Ih5CR0
OdrNy6+xWQfpx2Mhs0W/UXgJ0Txu7ow8pVRCFZpR4iKcQzZwjJ5noaH6bGjK6E3L/WajRUvNI3f3
GxAVFVAygPjZ+f9f3LBsiLs+baMBI0KzaCXUU/wxBlG2YP7v7t2FFGrvBk3wE4UrsXdxK278XiTr
QggCO5ca7fh4B8XbCA6qrEiCxiIqAG6NkqW2bFaFDbZQ7szOxhj0Fe/wDuv4Z8bGCPQ3aIs9/DUj
j10B2zjuc4dsXmNvtLU/rU28wmptzunt7Cf4kBSjbj382VnH0J7J3x5/651s0vW3UsctiIMgygUs
QMQHeg6OBk7WB39LiueY53W1dH1yaLZLFF43DVm/t/1ii6i4wi8jIZTBTHRiim3I/sn9Yyd4araX
wNifPhUcrMzjhd49/wuBVIyRxyoHYrZkOCldOOJdPlRW3naVJ6uhtOAyfq/IzRVSAF0HF4WMe0ot
ruKzJiVhNZxyq181Nu9kT5zJ/JWP8+lmP/lGtjOndh8v8O69vRBKLbBjBhntvhnsJ9P768gXQqOo
cnFT1YGkB7lA9DhG0/hjofd8PVT9X0ulHlRpntVqFmCpfJ9bgys1mP8w7Cu3z+0qwzPO4n296y0m
XbIa98/zn4LpQhHXDpLkC7DSrNTseUxpGXNLZfoFY/i/XI9/iaGdAbAtSdsUw0nVnsb8KdZUo2NX
oa/zyhd577JAV7gjsxQY8PPP3mgQhtPI6FgE8l+jbmXq8zHXEogNWZekmqE0ot6EDl+GJoyxJw2T
0fh2yyJIyIgJ/LApck919q7VH6XiMR+E+eGHtZgzhiwuRev3okrgX//1cZR6cxXTZbGAq5T6Fomc
un1uopMqmmPvpZbSGmps56YUr6NW1RvMsdH+bSgATNaFfErTmVDL+obB0RcZQQ9Smm9ixWqKylCK
JYa2eZ9vzwEwX6DaUPj8tfQXvokRsq4TK3gNX3zjR1du32Um0QPn8S36X477X2IoF+jLJANDWw0j
zNii+Ip+GzxIjk26ryVMKohMCSEP0OeDaibQNQkKoYqAfiP+SBWXzfcDg0FF4ZqLO4MPuYU7vrQH
lDcLGbFU+a4ZTh1eEWIcGJlvS0z+3A5LCbX7hhPTXP5nuym1H8Df03FsC68Q53YUbmJtV5bRe6E9
aZGbkWI9se/CdEjZVdS4ftuaEVOvGHVTasx/sGgRtN0SQIWsrNAjJEM1aAYpH2FelHL4EMNuliMO
5lDI3KZLU0zSe6wDs9LSmnYpcI4pLjStbjQxCkq8Tsmulp8EttFjzC4P7TBfpXyyIOyerwBIFj1M
eHVzN718KoZE8kPu4wZ/kPyzDjy2V/W2VJz+8/Gq7gnC83N+3AMcrYjUgfqM1Kt80Y+noSxNpBH0
hmnPKMK5Ux7uVXHJWt8mZDGPSMXEDRTgRUBRKcswxkkj+p0wnqZcceL23A+pnU6dobYrQVtrBbcS
wh8tq63Hq7zniy7FUk6QcI0APiFlPIX8s1KvwvItju3HIu6px4UIelDrJA2o9jPyeOrqt77bVxVg
74EdJqKuxqcqXvKu984NEFIO6IG5fiJRd54J/RLc3Mx4agLAiGM8+5RnvnXVvnWDaqmydStMBmoZ
sTKHYJlXaOwi2nyGKAhYJEqQCansjv8Q/uS8rsQLfuPWkF3Loa+YCqbDkEAOg7Zc5c+kvBW5MR4e
H9Tta+ZaCGXKmy6RkjHiEfuLfGnwos+umHxkF9ThDuAaYjDpjFWAuZ0ZNq7NhRZzI9tFAh6pA4oc
6ieinwHI8sGaGJPUOjN1Xv7Gh1/M+JJKa2X8GpFBKALGlAi6g8TIDZq/Qfgt+nOTX6YWLi96fG4S
eJq+7Y1yaVtu9ff6e6m9z/swlJR+gsXJn8bpuXFrs5P1nDdl8m9nLK8lUQeQEqmv+xKSKsULVC+W
SismryhBGmzE2pm8gDC5k+aDPDgIpOsVaDDdHYtFMUE8aFhZnGyFLnDrwqq64yCgr6NvjxnrZKrd
16zeg3pVQ7++yBqEINHiOw3rtZ3BZR9R9hEIvZ6iXSlYKE3f2ib07CINiB4eTFzSfgP4C7/Sd6oq
DzU/ntqR8y21KsHiU6Cptouj78eaf6cIOFsLjIWbu4TQIk6ZQSHn1FoBFeBJrOCiB4MbbJJbynjU
pMMkW0W57+RAj5ljRSQDE3Ok/LlgntFwKoc/kbSOguhvqn4p/LOYvcvtmywYTEvsvFlQkDtm4PIz
6QYRwmHE9uiL/KkTY97m5MlqlDJcaZIaPwVjE5qPt+UX03nt2eH/AMRHxyULp0RPAqjgldJYEUFq
h54IBoRsoH75/PwUjc+nzevr6/v7+273sTrPE/JQq0mMr8fy7xwL5COPw833AkZ93o8LDSgCWe41
bpJOwSYFaEh2BluyayPdEid0mrUAynXhkDqTK3ucle9li3VQVEhW0bl1H3/KnVe/iglsc8kfJosF
APb6U0KNqHKiJTI4BArQXDWl5RMrs5j32l3Mfd/GAqqAljW8wXm0AQFocC2LCyIlrFpFPrGr4B0T
W12UxHcYA+VWC5mFOzADSEI7GnoBFRFdm5SzHFkhEjD2TQbGDN2zLdik3lAw/RYxeQuzvkDHsAgo
v1PHhEgBG4gLjfiN7rpQWqUvCmAxwR+6rZ5Oe0w2ArWtMRpaqH/a3tyir59sHWblUD+5rmu4K8ty
9AiLx8idBb9650F4/TXUxQ+mPmPYvJBPih5aeWfWZ7A0hKfINYwSvPMJskmrxRbhW8N2JZQGJ0Kj
OW0YsAV4cL4Yf8bPMrGEV2Ez7TJUbl8aIKyP5PhYge9k9q6FUukANozwBA9K7DuohP9s9/Z+DxKj
fWAw81S5z3nTgZRTBT33qp2JfT+CZOmDRzXLfZaeWv3fHvimcfMHofkGrxQNYw0p3auyRCbjUMto
xmgPW7vaJKG9eeVtzXImIIy5byAD4p9xpRQLT4j5TGmrdimYsioBsEgcw0PwxJm8kW+1Y9U5ZYz3
v90Ib4+3/U6WCasEjSxoMcAKyNLPiEFryzxkG9ywFO0anXbuJ92Xnway9V+V0IgOwToeXx4LvY1K
UTUDZ9cMucLfdEunMkRMHw5EPRXz7EvrXDhLsJ179+ZKxBw0XVjmLNSGrPd9BSMwxJWGuxPZocUY
nf76SgzRBX3Mgi9alEjd1ImNWyEhoGMbQHraG5iSuqvW8Zk78GZuQ0HdbLvUQPxr/ihNETXgAlAL
RBIFNcHrVcpcOQIiUGOVAJJ268DQrNL4DMzAnHk8Cj21czAPHNA2uyqdettj2tO8B6lDdNY+YIif
G5mgNZKcCswIEcgnIyB55q9v8V+Fg7ZnTHN7HU1i9GvJS7aM16Dl3TcCr7RArMYs8ijc1YyLBVGq
L6dVGjJKpcyzIMjzOd8vAbtv2I5wq2eGPqAvQZCO3m8qWlZQ1WzATKicGlM0hLX/xBwKGxyNaCmd
3PhPYE4uWdUO91rbla6uc+AbAr1xGifGIfoHHvvAghrB3/XLfnWWTR3nDAZHmyXyYTNV5fVxRmoX
ZmoSqkDoj+hl+lN5ij1teEsnGIVr+K+Pb+Gd1Bi24kIcdUcgLk2mLFJPrdVtalStbcVCHkjXrI8c
/f6RE8wcWItjz+7A+K/lUjeF+HUgVgKWKaOrt/HyXQhYUKdX1mvpdU63863HC71jT2cEDZ4QeEsg
gUGFRlMVqnWUDOrJdyJTcJs1DtZm3XIhBFsSQzkwQS05ZE0hBmGgO3jkWQP/XmEo749Xc6eaC+zS
xXKo92mi4p1Q9r16esvQAhzY8bPvaQeylTczVUKmK3CRSGq+LzZCzj9Mq6egoe4CqghNQy7xWj1l
hPJ5Io3qqdmUKxkzDxOzskRTccZj/Fd6erzMWfloYWAaR/ZCBORToRvd2cgvQakeaCehtEJRh4VC
EY1k+rRIm3Mnmp05zf8pidpP0ghBPpFIO2mYE2lIATEwk14w4/YoWz1n8Ash3WzCbhcmg3pJmOnb
VUr7a/CNNVOaaadsEx3lI29O/9HO/VMAXe1v8pEb/VmAvGVczmYOZMPa4oKy33tvSCIeGkAwSRqM
CGVHZUI0pZNLDXA/9qNc8V/VT3TILP6w2FN673wQJQCLoqh45NHsvW3qi63S9BiajVm/h+iv0ujI
kid6H+jTh7KweXeN06U0KsfRxHIXSn6rIT2nc6zOl3qOSbdgclgrOzY2qj9CpPOpvvTCv+P45lDo
n4ukPHnUMqrPcxCr7Zt9dBS/uO92iWD/noG6lEE5Vy0vFC6MOw0BbdDp/Ye0U/fVT243SwwZ91Qc
Q6h/AeigLKBhB1zoo0MzzcCRGdcYidOfPf5pNDEMtt5wFqCKyfmxrbiTKAI+EXVvsIaBCgpv8WvL
lLBdxqgNBLIr0LIDIDm50rqF/wxQFQY8GsTzKTAAAkhZC6Nd959LvUP3HqpXX0DtbdY0ZBjBmAm+
ilwnz7piBbbwWTuy97rjzRQDrJJz5JT/ti0BDmIungFTAr4WumdwVKuUmxSwFCrsZPu8V1bcavph
mt5+vMG3B6rNg36xtyoozFCzud7fSi7rui1AzMhqxQpx6N9yIoqbZsD5FfzALoTS869dWUgwf2gc
shh4IXDQIioMGoVYDtki5k8JAyMc91Vm5r5UWbzQCsbjhYk3dwJpeBmGTMBDH1E0XYzCAOE2GidB
OjHTjitXbLFWI6/QdAUji33m1fe/wtDVoi0LmAk5TsOTBDZr/owozVAEZ/hiyUfrKv6xSIzpzKGC
jX9/Vx957mrqsa8MtnwOyXocQr31bZ+YbW02mH0CJH1VW0mqt69xojedJZcIzFPUwM5DvBbIAkLn
xplilXChiCvB3y/c+ByxrZo0m1+UWaD6VlmPmIyiII0YFS1jJWFUugFfEKtsR39Bc+5JBlsHAIRo
F5mp/a41R5QGQfLBKnRCywvn8EMMEiGBL7x6wCaDViV1lDrOniVtXCr03ztaaQYAIuzTQNNMg1J7
pipJhKwY4DfASXA64/s6G6+k7CyAHnqbBnabrwjQ3dF2IqtI3WdabJQgqu4NlnMDxpgCXfrUxvU0
2XWlE/mJawNDLv7wxI1VS+hCTCVg8pfkJyy3aeMbSDu3yTtJjU7S29hQ1/xbtpLEZ1adZo5ev7cr
dSPgvx7r8G0c/6vB4JzDdHpRAqnZ9R7LYighpEA6LmL5J7yfKkA1EwyxKwviFnUzmhUoi824EkCZ
ItXPTSKzZjyWRyKnrclzvmpImm/2afaTzisUSZ4bjZAq4AEQUkEvNUnUO4ww9x5/9y0AZMbaaUCm
IZ6dUd5UPCkEfC9PRE3OoPlNPI3n0h3PyF6QJCUmhrdGN4AyX/AHWytw1xASF7aURvXC9t1GMsDx
SqCcxWNwziTTxq3LhbqIqsk/FVGa6w2XP0e4smLV65igq5c4yVhungLlZZHb5zb5AtEqXu4YNy2C
5YiOBUVfFkq2Ysk5zR2/B5F3z9kd6/SNGZ77ZgU4puR/i/xC3eIWrj2LxZo5sK0B30tzWMtxLrBo
qSXnqNVUi2VQLup9FozHeRc4dQiymbKra3cCif+KD5jOlgNFb6OpMFUh8C2tL5ulcPLmbSGibxsY
dTBq8yKy6ZQOi12ThXJUk3MVi8i0RbWBCZySISmaZFdCPtotIIVm3JSqoxF2MqKozmwQ50aeOmI8
yGPNvE0S4Gs06CR8D0i+MIjk+kaRiA2LFvCfM3dUAyONt+MPW2O+n8HmToR3FmhJeysLLcHfc6JV
ExvQnFwsdTbdJ/lffsMLhli4aWQl6CdEdexr7BwpWuWSpXBrSTA17UU5E9FQmKV9nMPTa9+JL8fs
bsx6QH4DeY7rL08lqSN52kOjXnxZDwjeu8ImfW6VXSlqet285f33uI4mJ5WXqNF/iXZuZOP1iQoV
/gTL7rXsUej5jkwFOfPqDsbDN8lhZACN04Ni1aKTonNj8amRbNY3QRT3kTyzh/5FtMbBlKI1Z4B5
hNeFJ+mUqmYPjgVmJq1fgmXfBmrz0V58JO2Q2lJSgjIn5wF2Zc/UziBYgrIiWwl1w2bPWeI6fZ3e
BOIqzwysfmWCfU9aOKbfwhC1VWgawC2cQawzfuN6q4QMM11bSSXnuo+t/HksX7LSGojj54bsfzfM
piucsn3PMAtFEDfB+LdiTZlzFOCCBknnMgc5BpBQRJsSzxG2sJLOFBlnGldStEsSK/KfchBuVBYT
u62mc4klPQtfqJD6R+3QRF5Vx8C8GRHzLcrP6KrWW27brqbmXdH0gRgk9MJjPLY6m63QqLxwu+Q7
Onq1eMrui0zaiWkokrO8rWV7ZEq9Hg4h2WodaL7D6LUs9cxN49c+b+G09SJ8z56i3I0lcwo2pLFl
6ZUfzPFLJh5hDiKQ4flKAa8ULLZW72UfnWfVAdZGz4Yz4S00c5WiEfZPimwLoq788UVP6c5J7JXZ
HijDAOZu3MggDZy2WbFOgCsN9Y7xMN2hQOE4f8kqs1CscliDOVZ5Lt5IuRDw3vHgKDTJAOgjRENu
RaIjXnTqEZaRybmJbbk0gI0viQf+zc4EWCvR+dBRG2Pc5o3DxVYPzhYjMxOyklVDHrdivfA599zS
1efMQd1F8jzJtJz0tU/O4zYV9Vix69jsUUQPWD0PXhpwVYqWyMamylcLom/D8euNoMxXm/DDlIoM
OWPwU5qi87IqDK1WdEm260yvMhArJtmCzNsnP2JjRP8w9mhymVmor5fbkkkQq4oE54bdMfA80TRs
A6LqdQE8RaYPQmHF9aiDFm7FIWjuVFzHYPQ0dYmS+hakhy8RfvHb/Jxfowe6plHBl2IrBOdclXqd
RxVjJ7X84JSdwhn9WGebWknUU871T6Rhm3WmkcHM03HQ5YDj33K51YyRTWKTL7n8q2D8Jaj33S9E
5ySYs3kWZDEKpRq9HyhhWgfhufUFtwojU1MqA1D2WnGK2g7azqoZL4s6M8gPEfOSVButsmMFcOXP
xz76tt6CYvfcnjx3UwC+JVOGXC5EYZTRmniWnRiQJu5VscctjFUsGrzv8ZKLjOF7vEcP2vmx5FuA
0CxZg3B4WEAYJSpW6YDF4GstSM5yucs0uyJrRXbzGBNIzoL8N1K24FTy0W7B7hrZqtV5NAj7VvCn
ocjNIOMMxDMAmr71oDQfE99Qi3AFUZnONIYgfQWqQ7pg4QF4k16iPlm8VnFOTEQGcVd85uVUOA8w
Q3bU1zVQPAlvpVWUGeKQBwsB/nwClJNDnQ+RCBpXkcSlsxNMBoxvyFbJuQIkYlPnC/d2VrVHP0+5
kZDvK+DU8fPcuFPGl/5LEVbFrlONpcT+nXgZWQj06wCMNHOx0V13SpX6uYAx9+cx+S/Svmu5cWBZ
8osQAW9euwHQk5IoyMwLQm7gvcfXb0IbsUM2scQ958Y8MGIeVGhXXV2VlTluvfAgD1uh1A5usy+c
YpStLnvPh3VLEVuYnOw+399vMw8UvJ0BfoD+5pTb15m4KoF2a+P6ru+UwtRfGUKUfCBxZ7fxAaT5
JClX/FLvyu1+uTbJHK540DlXaA3fGf2cRmJDYklAA9Y7aMN+OCSZ7o9wGsD1SgJyDqpLWePRrgfF
jevdiQbjHtVpLXAkv4tNvxkrwmc85Totovct/S7VjSm89H45K5AqZOYyKyqvF7QwdLJ0N6iPXjvS
XkavmfiDjI7y0bZWnEJSB9y53V7VT0Ztj4ce105TkVTcRUsV3JlwdCLpQOIX7h5svqywqlbnYShy
cejU3KHraZaLNOGelEfX5kaSp5vkpKMkOZDqQXIM9aFEk3qONF9PtHRham7rSsgigrwOqVkgfZE3
Yc5TzvdJmeV16JTyd54/t+VjxT1IiUIH3/ICorr1pgkdpTcl1IrlrWsgOovWYiMSMbPuL9Pc9psc
BvCXqP3gsrneEFFW9J3Ad4BJQXSStkYD1n4prIHLzcZ1qBWxiSBh6f0yZxREv2BVnmDyoPq9NqpE
lQ8C8iByYl/X13Jb8ZuueRfqdgcU0ognXmgsRMIzGRCAxiYgBIDcPIbKHLOhcAMI3mBWR/lLHjaD
Bu7KBO8NuSLJuUcwXgWW0Fj6Eix47sApCqQiUAydsmNMmCV2TR7iER46mtqOByE+RFGCXpe6HBd8
13SvsMdNE6aQBiEWfpkBSk3HD5ruR0hw+ISXAjivhUtmzjmLlyamZb0IVl34Zi5RwsjxK4EIOpRf
wYfcfYOZnHvh0/dBIlBnraJ9iBb7Bbjj3I65NM0EQ6onGQiHisjRc0U7amnP0TAWAEnKNTx3QdpC
4zBJVv/52YBO1dS7BEpgXAfX4x19Xxh5o4qcegjRMPvsSoXpSx4N+xznMVnaore3LFL+aNFB4Rc4
oRsKCjdrI3/MMEa0qwp2hp4DUkPuYzsK4xMXlBxpGi0yPcSqa6HJgQwL0aoLUZvArLkSneP6mFoR
MPZ2U6nfWjhIuybgAlCni+LSTpgc1M1mQ7kJiW50UKFF/npmahAh5MkoYDmSXaMg7YpWPaJLxypD
V/MWral8tYqWOMlm9x+mCFwVkwwJ0mnXVvlMGSR5UCLHSCrTG6q1UZy5kSbpM3LdUmk3eKH3+q7i
TfT88t5SFDQdVXbQ6KGbaqMGDyUB8dp8zbtiPoo5BHKyNjhwmY4Waj2OH0LZdyI34E/pmI0rRXcT
OuTd+3+8F5G/QN0NCE0QlPzG6BdnT5G8KO/zOnaaIEK37U5SzK6wZMhn5H/uW/qlG2LGeWWK8SRc
nxpuJFWxIx7Qc7l502K7dq3X5i2gMhArsY0mzG0eUQ1E+MkpjMiw9k7qYjV6MsN+xiSLgJvyV7mB
OX2tm0hjFMSJg/R0ZWaiQIYxIrH2n1+AgDP/MzOt+sXEFnoWJ2EXJU4yhuhS3sqj6Yu7EWpQS7nO
mXcUMMz/TLHBrVh4Pt/oMCWdxdUIhutX/R2aI7rJaRA8QQossHuw3JzH88KKTjvzZioR9aCRWwMx
wW9S5GKMvsSFbRnkiQO4mYWE+8fgVIfQ/glPEAwPTR3gks6sHtSdh9zHDvfHUvA1czkBLP3vA5ij
owxqAAxhmjgln0KIWTViy4uG1L4/zplsCib4wgwTV3hyBuR+niUQdFHdh6YzC5KLlp6SXLc5cV09
i+VWTdcLVmfupiurjDNU9apUZAOD007f5Rfo41dNZMpvPUUmeFNSaUut4fPxvtGZuwI2ocMpAJUP
fVTGJu+JHjgM6sThIrwo+8L7xKWRrtxmErRrA27VdGJP5TRbApTeNgLggsIuBhaSBw4Sj/Pr84IK
jodCURM7cVP4p7DucwFXsSc31Ms5AWAspRj185R7e/H4aKhJH2elss+zrM4oWMuTF98L2++IM6r2
u8cuaE5BkHOfOIKKt5bahgM5h6GXPhpJChBkl4KclyYfqtp48JQRjCJBWeUqyhKd8cVJiJrtPspA
Hekn4N0R4t7/lPrAC8ymD8vo0FZxn9IsVXE3yEqddub9hZg91ABNTXzYk9oeC3kTs1ZRiryIHeQU
aq419YoIHogS3EfNoN1eQelap1DxjP2OotMXPa73P+BGtQXvOOnyA5jHBJBDaRiDAMUZwnWj8ACT
NoFKkmhbeUSSaFQQ7UsX7d6G8kCOIontV0TZcQ1IfOq/Jffmv2CW4/oJzKiJEhAjORfqAXWX/+Iz
AXpWUH5EyA8mqOt906EFdsjDMXZG/if44NfhnvNlEoilHTRm29lqSVqd4LlEC6+hpfLGuccEmOyW
GmVMe4Tp0cZ1LRQsI5GW0abtNyUEcqBUo0Hr7Xnha+fOtIxCOtC+wG3ijXb9tQ1S5dzYC7GTDetC
3TUF5NWg4N6hRgDorvTTdIFVI8vfhgJpo7cBaq3uNhB7fBxRUcosNrr0YgxU7dDX9jqETwOADolZ
Fhzplsrvc74Aryk86fGynx5x19/K+WXQDaERO6jvt6bXqLlZJINLDEy5hcKqSuI4ydZlyS3RCs08
bibMIBArU2sOiG+uLcdl5haRKmOWVN5bV70EmjRpGI9KUuQL1/RcNIASpIbKMfjrcYlem8q1wlPK
MYBrlwQZpE/NYIVG9oKCz5aPiqXCyexNgvBWBLYPySDQ1Fyb4xBpBg0YXRw+QcOTYNhhQ+qKuvWz
OoAh0Qpeo9Ec/KUL7AaAh7N8aZa5J13dD9ywaBKnUIlaPGjKoeF3uo0DykW7vF8NS1Tit3iuyeJ0
iwBCpgIOzixhrxSV4Ptj4gwtshHAGBG3+hQBW69II76iLKI/+IiLQosbzLaims3jTgW83wg34vhX
GLauvPDqmgmz8UWom6saQDSoVV9PPV8IXNBwHKIk32i33QDQglArZ5GrlANIWP2dkBUe5bkkoA2w
uwsPzblEAbRhwXejInGFFAVToog0148UEeKYXFUQNXzTBtT55DWnbSVplfb1KvYeS72ygnrJkU8D
Y6M0GAV91KTFBM3z64HLQgI8UQvLnUL64rHiU9MYARcIrahNaMlntFJf23qPrn7iJbaiQmhyehXm
FhruRwElPd+OjVORHvvgRY9N3qXaf0wlAZ0MbJcpb4N3GFIN19/IDbUSComQOrUbU07aeFULdoyD
sYS0makUwRDe3saUqFQBF7k2VBSNqueRlDrxvjxzGwjG0om8EzSsT18lESt63+HPZQev7DG7rhvT
toZWYeqAu9O35b9T+8bTz3h8iPYqec2JRJ0q/B/c3jMn/souc9FAUaHSx1BMnfYLL4JI3qX+R6qt
lCwHeUawkkuduMoBbF18f664nYvPyc04sno0ETW7LLeyJdW1mfN39UWTJ754LHCjrLp4gKYOyuVT
vwC03/kEu74ngv9T9Yu0IbP2AFrjFahvTfpb1/aGIQ60Koe9oUcj5XriBt2AefPcY82Bsac8oTl0
yENitQWl646Y38nOrcjL/R1wywA6be2L72COX9Ki+dg3sAN2ICQBz76E0jCpIE2JLsjmfVWZ+xTg
VgidOOfu8/FxKRE7lxS+ss9c41XaSoVQTPNOAGx1fVru8X7JQnAvZy6GDx5eOzAfvc/7456reVza
ZTmIgqEB30SAcTd0UAja7fHcprFr+eMKIqH3jU1rybi4K1vstSp3Qaz7GKOu7VohImH94A4vvfez
CJGZSxZdmWKu0kSP5GyQMCzpBPFAAzkZ9Ai3u6rDI5eU8jH80wGseHCXctvznuvfPmJLLIrnIajw
caIHYZ1B2Tqj/IF/4cdt9AOMzhiZHAhYMqs4i+pC5mYmRroaMuPDsH26Lh4xu7z0qAoA1YV231Nx
MTie9VlTUht0lYBQsLwaZadysuoB3alwuwn9qNiJgLYHEWIEHGT7tKnKE9nlh/jKKw3lddsIj8hU
JigXGuUSwm7aMrdb6t/HMO4qbYTY7wWsc5gfWt/q8a7haMTZaIiPgeDZJSa3lCGb38X/TDIea3r+
gmYG8ywpeyG06yEi8hsQxsIiqchMaI8V/WeJ8UmiOJahkWIv2amJBkewn57o6K7vH8q5Sh0IK1Eb
mdjlASpjprDj41yIcjl1XuyMhCffrA5BT+qE0O3kdiZm1259ph3QUAvX7gwcB073wjQzlQaneV6s
TU7XtJsf1N/QP5raI9HbTbpOR0r/xofss8vBfhxV1Lw/8PlL/8I6M71q03VRWmPg5Vdl5VBZVXCp
PlPphTe3RmOV9mNHHpFyN5cIX+edBKr1QIQij4PG++tLL5A4H3qPeM7EoHlG1lrKTBVM6yFUBIIn
XX+pwLBYx2iR2sBLlTG4VMOFgzODrdDxZASTAfCwKLWzwDhNjrsh5cvE6VsS6ivAburq4FlAceH4
0uEniewhNPloNcobYxUdylNZgPFXtlV9k+6FnzGxkFKrd2GwTpda0uY8GXgIkGGCI0V5gdkWXei1
YhfxiWMINfpFM+QviiGF6TAH50e9BFWcecfKYPjFOZPBycazAJcBOaZCNRTkgPthPSZxSoBSekS7
+ur+hvvVamCdFWYdRxq2AKhlTpo0IFPVqnXqqOhW/GxzknEPiUcMFCJfhHe3IPxPlfe06kieb6NN
6duAmI8Brb/6fsXnphaauJnHxIzlrYcykLiNXsU9CGXFBxDruXD2f73Ewh3jd4/3P332Pr38dGZJ
3E6K6sZvcHWrJhipaNFRNQM24sCX6PPhwk1akGzdnZZko2+ZPxCX6dNm0KDfDF/B3GpBNGiup8EH
uirV9oZAUO0xg9Z8yKhMFbB9rmqClFbxHawqxw3J0Foi0Nz0K65ItQ/kTaMsLOPco/nqk5igHTGs
77c9Pqm2zcECrvbH3qgPqxSttV/5X3mNXtTEhjDrqqHi0/11kKbh3myhi+lgthBUEwCqFUbcdxv1
Mfp4k/+egidtp26SfUDLHagMa+svrUy6TcC1qmyOAvVOVKL4f1s0gwUvMvdcluG/jElFGB0Rv9nJ
i9cCD1qoeiiSzJH9ISo2odaA2692peStBQneSx1MHTBSMBQldcUgPTdjwr8MtZ68ZZIRewv3yZzf
AI2EAnJ0BUCe34W7+JoBcAIF76nMaWofWvNVltJITr6qmlfObcn35P5iTHueWQuU9VERlJGvQGMr
E7IbvRY2SqVljiZp8kYPBLwPkL8wNc5QqFToCYnLeCk/ckujD+AO6Pon7XAgpOCFru8OcRAiIW/q
zBFjU1VICZEE1SyztfRUol9zJQxPslkcSnUnCWstJ1GJ2ExfmOi51wq07QCABzgRZGds07A0+IOo
5E3mcGtVOIgl6cAUsy/Quj+Abpk2Jr+pZCvVLbGxx5zkX9rCU2Ju58GJihrQ7yhsAYR/PQ2y74ma
rxSZ8/kZgYsh+ZM917Swg8/7azyDw9Rhx4A8AjIf2s3lkKeiNPI+RgoAHMFAq/G58AtSYzcVSEXL
BUlU9LIoNPKQjCk9Oo6W8hIZDS2UYGnaZ24qkHQhfQ4SJk0Rbgatai1qLSnWHvTL2dbZnjlzC9g6
QZDy/bLQ8zjn80EZArgMWI5UDbfj9RSXrQ/uEGXI8CRFYIIQYFcmRE2pcixcSNFoKWJtshSUzbwu
0F2FDh1Eoui0ZF8XyIBxQsPzmdPxOaTnikEjYiPI61xxwaSepQPRWsmzAB167gzPXY3tIibvlxaF
Odg4XFhshB465K+Zy64VitDFycc3uC7/inIS9532wDGZqeiikCSUmW8QBFBg7O+6ICdGBtKwoxsp
hr8q3DaKTEA5UqC2+tgbwUPXNOHekAKAu/khEl/TXJJftR5q45T3q64iMkQWcGdombD3upg3iCF2
/oubi8pLmVZtZScaJztSm+a6dX97z91lgFJMSk+iAJAtyzYZQ26kdI08dzKfhqol5Jje0czQtZCn
lCs+xXd8DrcVQXXw0EGBvhGo+tm9FbYKPC2g0iHIuMDzef+r5uJjNEzhe1DSQBgoM551wqaXUAjy
HEPOV5oF0XOQnB1VbdX7tN56m87sNBcM9tYoLSSAf/NN12sPuQe0TyI4B0c9yg3Xm75oPFmP+jRw
zLc/g5VuDqNZb8CMBN4zTAQ5TYr0kx66b+oghfgihJ6hUPVIty7pzP1+IsxqQQnzjlwVdAYfIbtz
Pqf0nENwIIVs13a7peel98TtvYcDMwlIoRiDb2fvPXA7J4VkuO6zULynnYfuo03kP/j9QuBze99d
m5Gup8Z3M0VHacx9bnjF8uJjBUwseExpMu6kZEnvbiYhd22N8T5eVuDiiWDN68yB5hsNfDnV33x/
OBygzUM3P18oqvXbnpL9+Dd6UBagsjMn49o+E+UJSAh3/GTfVFd1QA7255SDRnZSfnh45ZEJVBFQ
ofWFNqRZ8PO3bv7aNBPk6WKka9FkWnNtOf8rRKdIURds3AaS1zaYfe55uZfArbjPgNcXDfpAlygK
Z25OWEBjMKrTU7lAYRaQ63oXUp8Z95xAnuoHecx2e0Tj0PcBsnWKuVSMvM2VTNYQGU/FcHQqMHPG
F6rXSmXDPYP5gfT1BvygZOCOWvFZq6+dshD4zq7Q1LOIa2rqrWWiD1cs5ZEbWlhTQLxQrRLtRRqy
JTd4m9wy+KlVfupVwS9LDzeMHdBoKceBgz+ykpW+18kWql0AFCxYmnMgmBdZ0SbWATy0rk+2WnS6
VvUu99yjstSD6K6SSFUdCnTQ3/fscy7k0hAzb1IF4dcghyHQn+PtJpFW5onUg3OP/4rjxWTskjnG
Y1VVI1duaXCT8E301EHbi8MJxvv6S6DgbKRbdbfwUJ47VghJAY1BvASYIjOTpVRI8ShjgLEBrgEO
je14t9+fw5m9hwBQmOoVUENAOe56sfK4qhsxSDwnVsvXMij3BdoWiB8k1n07MycKjVFALWM4eHL8
FskvXlO6FnZhO6JTOK2yregJJ1eJ3ow0+JTAv1okrQ1m34VjNZOVmpqx/tlkFqyXe9+XdDSNHmzQ
T4amR/AD7emfDVltCC5bqMG5xxhv2vNCtPvbJMNc/FemGXcllKio1h1Mv73x9EW1Xjo6gC5PIaZt
bwwLn/D5PPl/5BtKj6Q72VRJY9J6hSxhtd7lpvl3ITM7s3uvvmjaCBcLoHGSESp14TlBYKzV0bVa
hd8XvWAmZU2raqlbfdYcnMz0qgLmkgU9hEIOZpzE85wISXzRChqFqvo6qneA1C24gbnLFZQjAnAr
QC+h6M0MTYTQdN3LaMtttoVOKw8TKpFUJ/0mPNUPqam4tHJJHeOC9VCIg+SeC2ZS+aMrSpK9o/x3
f6vPAD6AG7z4Hub2AB5fKApO9ByzsYS3QyjT0JYO/V+QIHjUXYgxp+iV3WmXxqaFuFjX3iuVqK0M
9CSPq+Kp3fPC7kNBIkk5DPlCFDODT8PARHQzKWjGniQ+r21xfc0nRRT7U1nzMBJBsIbv791LjNzU
d7eWlkCuc1HblT0mpx66vtLyAex14aatd4LmRDu/tdGlDv2twF0jPxCMgLLHZuxLpiTv2uAk8G+J
sRHrXWfxALBxWy21NIUz+3QfudpC3PP7gLyZ/YsZYd4Wgx+PLmjHfQe0hAUxbBQ9wDRDEF5+e1t6
FP6IoVmT2vp5Pp3spz23io/0/Gi+HXbrs/wZnCCHSteu9a2Zkyjluni9vxXnj8a/72NZ8lNJy0cI
cPuOCDpp9AC8Vuj9hAo3MI/aNlQ22RbKUshEbEQzfhzUQ/GMdoz+o37iUjqga9p/uP9BMwmnqy2k
MPcNciNB0FVYUkU/1O67wEH60lhLbm52teEomZ1VpJOQe+JLswTuMDclUzN+Sv2gtx6J3cXm3Zk7
FogQJOzxRkcvJctWzg9qX6R84kM4VN+CFWI1vooPAeXfOvA/uS5UgvmFEzt3FV5aZK6lIRWNpPYz
39HKNdrGh8qOzXT4g9Q8SOz+m+lGIUKaCM81pDOvT2yDDG+rDJjuQralhIqJKZ/Low+wo2F1x5ik
puaf0OSghavRAv9gPFLjeeEbpjDs5oxAtRXI+wnq85uUv/BQzaCWiZE1WPJ6NapgN+Clbeh9dB4t
ROR303CDAvtKdDUS8xVVlkqSM8m9Xxg31McQ3+AqYryW0qptGqewP6wUUvzNgMQiGYB4lEb2wr0/
6yEx2cj1oBlt0jq7nu929D1sp8F3Ei6xveolGq3E9YF6eRSDXajKuO1pIIGL6r3IiceZvAaylJeF
CZ+L6S4/gomLx9zg/T4ZfafRzmDwMPS1EO71nuiZOTxG/uMwVKaQBaaMqtxGxBNfRX/q/W+YKcaC
mHhiqVFxXUzKSNcTEeWjEI81vgGlUDuJTaEm7xJNj+nRcZzEjsCu60/s7ouqibODnzLJaMwDrJxt
X+4rRQcrgwqPR6G9hI4EjrrrVWtZHwr9zj6XdHZn7ygEOf/PHrPiAQj+i16BvWZr9vvyOX2IrHqv
rbODavof5Vo6jltudQQPQk5jUJ83nx54yZeWfO6MoZcI0gV4r6LliznnpVc2YhJXgcO155g3g0et
tISMiN5WM45JtPe+ua20BBefjXIvrTK3X+ArYV+2sOpL1H77c/C/JqFM9IFM9+AbXubpZqAaWHHV
wHoACpUM0DigR+eoo82/JM55eN0tiXHNeVdgrRVFRtA5Cehebzwjj2ojAfDSCfKVXz+XzS4V3zVp
5/fZEsxrJqc9Ed4hkw/9SdBhsW3AEQSYxljikd7rrADi9sMhIKD8oEdotShU+G/uTjgWsB9PsE7w
ODBDK5OilCIucLLGsxT5y9OIJFo58OyGYTfqA1CdQWVx2d+6+Cn2SWj6kLVQZYpW89hYenxPxhiv
jtlVkOtFPzZe+sw8owxWFIGHZlSjXqnxWuAfOxD1KgsX2OSbb6xIyMTAgKCAB+96yD2EBKR4kEKn
rbecRGsQvFqD/6CP3/f91fR3GDuAq6BjEpBpqOayxXRRBvy3VrjYiZrc7MH7h4SP3GyCQymtAxHN
D3Jo3rc4M38gs4YMBqitARXkWb8hQPoj6oG0F+mp3g72kr7M3Oa8MsB44LIKBzdtYCA7jrvUFH9A
klMSxHvEMI3nZTLN+QFNDGXQ1UCynVmqIkUIUMuwJ6OVoXpFa206bqHjcn/aZsopSEyDzwG+HXRE
6PS63hFCkpRiVYSJ81JZAIjVpkZCUBu3+4IIe7ypR/LUAlX+kEJxIE2t+gWa79vz+v5XTEbY7XL5
EcyL0wfAyWsbfARoXyx57KE893nfwsxsTsRC2BiITaeenOthdmKjCV2FBl6hx8U9boIA1LnFo7ew
C2cGMhHZIVYBTQbUEqbPuIjNytSN8yHDQMo2edH4WreFslzqt5iLwK6sMINpDUH25XpCKBmntt1K
ezeAcGvyFguHIXuTxhWgwKRaisVui39oZ7oYG3MnNqVc+mPuo++CRhrkxv9W42MI7hfvWajwHtos
NrXPOBFEuBBKRtoDeQg29CizwIAOJHoyAbpvILcRRk9D/15C2lZsSO4/Lr3Hb/YIHCIMoYNlImQE
M/714rWaGBeZmqVOMITQForB+eGt0GMT0DgSFzbKjSNmbDFLKIOztocIcuoIlWaGrQFWKTup2lXg
9mbDf93f/De7EsYQRE9pSQNNGwbjSrJUGyotAD6ohbPy2s+2rL7vW7gtCk4mJuADmvGR62dLlbkQ
h60gtMApAljhoybUvr0JLg0V23sQdztuaTPehKVAOOB4AWIBhmXA05m1kvIiDKJYzlH+hsPatCYH
PDjQ4CrRViPtTATD90d4+/RnLDIrhjq82keclDto9tl9eiRYtTSgP6HdknGw6GNDvtc0+jIXwecz
qzcl/XCpgR9lYsi83pZZ4AZR6AWFg9eN+cfYuRyYv4knmh/1ygjN76V6w82xw0ABptCRWAYYDo+N
a3tekKm623eFI68yFLtB4az4FO3d+U+/kFG+iS0ZS8zLPUwMpBk1WGqC71g1zw1PzsMSy8fScKbp
vXDJSsiJaTsZSYg80FReqwZxdNd8vL8/lsywV5jKRWLpCqBCsqCa6oVIRBtWBPb0d+U5COz7xm6D
kWnm0G+HIoMOh/V7q18MCnGiEuF4FNj+6h/9j538Mapjs/loV2cofLXWf2FuIp3nIRYig6aWGZwK
kcY6B+7SAe5VI7vgo8jsSjZfQdd19kwVRPALceptXgsDhCX4ExGBJBzL9arxrpxXgdeVDqprAwH/
XB7bPKg8TxqyVmiUlZ+h8JaZmguu6XPNPcU/41JEeZt3Zr6B2TltkIx4AtalA66FxjtADTZPSO1T
mgMo0Cvm/Ume82iXI2bmONe01i2MvnRK21vHu3hpDefcyOXfZzwmX/m6lKlV6RTBBueamAdbLwhf
vfeRuZYetOdyaZNOIfdVVMfMH+MxlSqKxMxrSic1Doq6at84EbsnTB4Ld2tUgM2SpVTg4rZhYpRQ
y5WolrBtpOwgcOaYAH76itbJxA6/cpHI7SlLGpJAODMFMJAIXESld0BllMUjcxMtYfAAE6MHA0kb
RNbMnVt3ERCIXFI5gveU9GYMpgMNtPQurbt12D2O1lKN/RYxj1uQnygkAMrG2f/NpV34BMTwAwhI
3MrpyzfQqYtO/KogJZlMMPXwqBPtkO66joxb3ZaQKLq/e2fiGTTHwh+BMUtGdyhzVni+lcLYMCon
b95CsIKYantOcqLLC3ZmrgyVBzUoNOkQ0dzw/gDsl+hCltROGD6N0hr8weUBGwmsnP1CdeaXdorZ
vr8M/AAYojqjs/cuciJFwyF37vAWeM/sT+CMNNvbBs7zIYR2DvnYisi+UDDPknTlnVJKradz+bN7
K4gZkW5h4HPxBz4HuSgeeEp4fOb8jsVgKG6n1iB3oH5ic3ZSWOk+2Gn9X6zsOibNajR2Ub1RxrUI
SUDk2zlTPup/47cyWnAmt+lI7LXLj2GOtjcGYduVeo1LFXwRu8/OagFzJaMNsi6CigeBCidIsy2N
oKfL3C2lbmZ8GVQXsQcQaKLXlWdCFKHK1ZbLh8YpVQ46AoYEpqFcXhzldMmwOwBIR7yKJ6QhArzr
S6jsEsltuMnMWBJhzYlg8twEK6MlVWKF4GpeQ0FE04g3WnK3KgCmBn0DWkbaD7179UG8JO8aUGL7
7/fP2i3FNGga0N8lTqqf0y9zVeAxHzZaIvagQiTqk8tZw6otLekrMrV1jD42bwX6hiGnXbEfRbPL
LEE6xaBI5NdaanbRDmDwZjUIZl59u+BjssCJHWaWO35H4rhwkf9Sll/P4fW3MnOYxFEWCR7fOxWa
d3FOa/MPqgYTcmBE/2ZgPae7/KjQc0wRSXzfn6hb/g1mophtiixjoGfF2OPJ+iemh8FCzhLc0ebn
lDx9Phjkz2tA3j+UlUAdenz9WLB/i8SGfbSLI6uHQjqeX0xSijPkPtULpUeY1sUkgrZaAvhhVKJ3
1rM9U4GSp4t/C2anKWWn/NIqczoSyah1WTF6p+6Pg4L4LAZHk7FO0NR5f36l23N4PT4mShOVUZaD
CuOzE2KfzD8DBcOZNaJVrAb8wqJ7ZKk/RWSwk5VBSwK+c/QM7yi8NVnKU9/2ojBzPX3rxfUHkp9e
LQS3B+d7updeZTCvj+unGKZ8+KOC1thw3je64c1HlA1Ma5Ef9fbGv54M5lRCLVSCdhE+wCu+BbAS
QzBP3keNDAbj9yjMJ+Bn7C3d+rPnCz3/cITAnoMbdfqqi2FzgZeJvMBh2ET4sv3zw58N91VvQlsl
+ceHpAEN657co0TiFZh2OeDT7u+BW1TQNO9gdkI6chIvYPe44gWGOOre4MD8EJMDpGGfo61Hnn7k
79XTJj6v0CuoUPFTPn6v/9KSLhXlbzu3pi8ANAmMFBOJDcuTwYE4VHaTZHBedm+nQ7D7lOzieEKp
KiBP+W61Wh2t80C2249qc3S2MYSQAPp9XFJKnZb35tRdfAWz/EJci5krxpgHkbblKwhfSNYECydu
7sBhOcHyMOkBAxd+vdqAHuQaKJYGJxgtt9KsWDCs++t5G2BNtfR/FpgjXVZupvplARayBPw4EBiT
JBzcaOUJmqlAxUAdlqTnlNvY8dokc3KFIewN8EQOoAZ7ORxQLMjIbnh8ezv88enpuTg844o3wRj9
1JPNSDbuxiPP0m6T0BUhluVkAnH8LW47YjyszyHZWukRzbHO35R+m/cnZ86zShJ6PNCSifZQNkMo
c1OBNsFh60Bu3SmP4fgnl60g0ReWedYOmAzxdgBcFkrn18scuuMYJtOZypELn1KfOoIrXgWAov57
f0Rzu3YqrKOFBkAvsIZdW8pdKW8HIxrQL210RFHQMKiKHWmRAf1fGWLp5asOcxdPh9RI3l1xV/Og
jnm7b2J21v6NhaXuRY6nyhs5HBwtgiKkt0/wMBCiVy9fqtUtTBoLMG4bxTNwmw5OI/d4YKU4h2k2
ouXI39wf0dxxv1idGzJeqBhygwZDboc3lYE6f7bEZT83FqjTIcSF65w6iq43QKOLcsbH5eC0YCwV
YoBHvSOESO6P4xcMzTrHSytMINRpfScWKawgVQSReDxO3g4n3jrZD/m6JU/97umppe+t9f4hi+SD
Jyb6M+5/wmwsePkJjOsEdqJ15RIbMDffwBsFWmHQydj26QlX1QpkMtJjSvYfVmae18BRxHTBdcwt
JdLvBtp4RB34BuZIDyI6B3/3f9MDJJ6lRI8WKCbmV/KfhcmzX0QCkG9SvbDHAKsImAXfVL2XXFhC
6P1/VvKfFdZhKImoVTGsBOE6IS+HbEInnDZPIMsMnKfu4UsmIIwjkGUxj4j2prlED8aCf1wY6i9v
ysVQtS40eF7HR9STfzR+FCf27Pv7Zc4Einh4+/1fXmXmXAhtXzSaN+BcoHu7ShXbLfRNYSzhxWde
0igWAtMDmm+kNdAodL1qcRTKUiO2I/AuNbhlMqBs0XxubqIDsfYiNKfLrfaR0/VSc9lMdvPKMFtd
m+h0VKWGYYmU/kr9CP4PZ9e1G7myJL+IAL15Lbr2Ri1KLb0QkmZEb4qe/PoNarF3uimiib04BoMj
HCXLZWVlRkZE2/KdPdEG/DY2hTT4Kft8PKVzoQWCRHbs1sSl9hNJ3qwayxVhJWTl4CQAMfWpKQIU
ENZPeCe/R+FC9mactqnDgR308qMFlcUj+X5a056mtGz5wVHB/1fHl5rLjVwg7JUJz5qQbxK61LMz
+9i7NTlZybBKsywphQGPvW0PMlfAhaB//i4Yz5bnkKQGxSQRljBDP1v910BRG5KRoUBPwzQX0PJp
BAlrdXCGyNJii3YsAeemkQivAfgM2V1dQ9hpCaU1U3/gEDL8szpexTdL6dUQlteoOzgNmIlkkjYm
QMSKqDf1N6drySk4caAASK4uv3q8h2bX9cbwxI0WcUNZPodhXjsFG44ncfTGZm++YBcbEE4+NjYX
mN6OcrKJMsUF7WE6GvPOLeMR6W+e2XF3XsKW/CZuxQtmRPax8AJQtphWOyI01nqJIA3Ofl/qWwtZ
pFXzTB3GtNHFqAcWazic/tVb5sc5gYuoV7n9HZr19rxwSc0OGGwboxIfDuq0t5ajrhC0mjY4yNQL
qlWtBF9P9cXKyuwi3piZzmuZ1aLWw0wKXqBjT0kLR5ASTVe1l4pfOiKzT2TwRLKj6D1yMcp4Nd9s
1rLmAiDLfNbhyHrNmE+e+Xz8fIeE6fvxc71+WoNcxfKYRVzy7xtfAZgNJTPk6FBGVScvKVrXaV2D
dtZhB95hpFyXhCUv91uiDxsQ6XYU31EPHPWI7oeWQa+JFnXYOohocBPLuvbJbXETk/S4/puuvl4h
FQ783KiheFk5LvFXHxvQtJ0Vw3t9fFZm8i/3nzKZZSAMciX2otZ5EYhwBPkH4Sw84AAhSmwgpdfs
2n59Q4/coTxeznQJp/obxzSZifE+v1lklVGStI9gXnWu/Td6//UjR0CHDrpM8iTvvl7Fo0zeDgew
aBP//RvV+sfjn1/tfysx8YhDJJZyVGEl8v41qY5UWaiVz+zi+/mdeL4K/GGKJ2KAuVEYjXW1RH0Y
u68qj5xM6IStdxt9tfqjmtqCy51x9veWJ8dVrdlWKbK4RWBZgnqKxYvU0DwjgVBsDCIXBWT/se1z
x0I6xek2yRe7jcddfH/H3X/A5GYdKpUd2ghzK5BrdHhHMcY3noXVek1EwzZZa5NvLvCIS1HmTGx2
Z/dXmOkPXcSNdrcNQjPwfMXW89+n8NV0yUb3zRVzWqFZ9vE+mknu3xudPJUSRgkTPoPRVpdqYnTG
+/6zuTxH5+dss17bkvkaI3mdEtZ6Q3BIam4swYN5cSkynbmU7j9k8mDqpTbNgh/fQs3xOLfm+3v1
rBEo/uLlJOvPofFkp1uS7HZv0PQ8wIcToA/wdrL/LGzBpdP9s0VvTjev1TTLUmx+ZvVyBd8FRWwl
69baNaqtbzz9VcydqaDLHwpozuasGeeF0734AePxv/mAumv6JPGxKvy+MsBEhugO9wcmISDrjtj5
6gShgFfT3GAG4v3Ztxde0L9v5vvFmLi3vlelpGFg30d7odtu1dzhQG3ipnpIF96Rvznn7l3pT+/4
zVhDVas7bXSl1ExQ0tuL5nFt8uuTyW0OOo+LxFja9IvTO3FuYK7Pa+imtA5QCZLFGWv/4pFmjAvw
rnwC3Gm3Sww47g06+l//QMVTflrq659JI99P8cTNKZHLBAE/nnaQGmxHoALQCuym2GGhoy187XbU
1Ti9vtaGCgoJU+jJqGwLhfRjTgBRx9KvVgvL/sOg9cD1/RT9b9YiShPqFc34UfvWPCLXiLsd6c8n
+4vA8QUn+HwPu32JDPTn2fDA7s8eubE7aD6TRKNd8CfuE2JUu72loNfWNZ6euqcdYc7YCkDZ4V26
cNQWdvqPU76x7IJZx41YWBbA1I58ldXn2TaoIO0TDVbW8OZjfzsDm7hb9incrSjKzE9y2CuMK/3Y
CzvEg8RuLZToThjixbOMhUWdebPdm5xGbaAgZaIYJnPD3bu2ZAUbdyUe3W2/5Dd/ZzHuLU3cVpz8
3w029mrt980ORMbHY2okukfcnX1Cyi2VyUEwL9hG2yVVoKWlnDitSuvKTBtPlJzYVWm76LhPCj0e
1ky0dFvNlKHuRzqJvyLVzfNCg63eNsKAXHFFUWKh/ISBrp9Oiv6lXt4y+DHD+T6D3mC7sG2F0T38
OjFgxBYgQCRLoBy7vyHUPi7DMEWUJO631xqpTapbT9H+SX0OWt32kdE5r32r2gpPqFpAAhOUwXp6
Hi+rlTqMmL1FIOcMZARzcvNJk9WnXqAWVYhP6s8iFMH0PVw5WSsD8KOu9UUOSNFddLwFFqZidtlv
zE6WHa2BCU0ELAXoqQxZz9W3JMh1l9oQdXt8eH9QVI8mfbLqGQT84kbDvSGR/txA4AVlEgT/vP6Z
ogsUS49/uO1zgV2wxqk+HHgDxV+o6KBOxFvFy+5VAIyXBVlQQ/4WFXni16+19RYepI0JkiDjjDYB
fs/s5H5pksa5f/TlkxuPj32+E8WkhYQsf6gj1mE4Yak+P/8mw1YcAe3Qo5lWRKib0kBTx7AJGSll
jFiQjXJx+hVzOACRhq4OEz0sqxTFs633uaKL7WO/9wIk/VhNViAliD6raX1poHzZQN4RpRI2NsKq
WtcuU+ismxygxkRSVomNx1uCG+Pj+4m9szgtNNG04drQT3vHYHgS/Q1DPYSa+ZkxsBkXTP32rvem
JqF6D56qCNKgPUJ11paO262qb/fgwkLM4ht04VSNW/nXuFCXhYcZ819ThB3XZFXRdBgX6McDStDv
aiycphn0JMYD5zXCRDXQGE5y3kGJbr9+QCEW9Bpj0/37u7cCLcFAXvujWpODfh6WdKFmfBSQ86Nq
G7hdIbg7rT9pqNl1YeUNmMPabAEY+zw+DSvZKC3gfLM10Z3QbMl3qC/FezO3MND0IhojQBOEtoVp
H7Mb4UXB1FLvhPWmb81ckUFNdCgrQLrA+6pUXyBsIGm+lFT8fU/cm52EmQ3P+3xAYRaZUxO/nUGQ
uQuhPrR+vDt/cylI94Ymr+aQFkrjo1vdeUGSLTWOyIdE22fw5KHnT9uW+mdpHwOz1DlkG2PwSh/X
O5PfbgLDAd2w7WSWvGrszaaxD9S6VDr+3mTWhSUs6dF7uwRkmdveoDhCumzsMgb5yP31KVfQH8ol
f4CO8SXdUupogRW1/sIWn3loYFJuzIxu+Sa65MSSakWL7cZv6jOFyJH9FRPbNA9joer7Epv6qrJW
l9VHZMT24wWZc4XIB8IVixAFw36/N83TPMkTIR0cz/X0Sju6AvBo4ZYRErRDqgvGZh4OUG3goQsO
OTCQJEqT17vmhqhCZqgLpDtmm4MkD1uAwePhSdE/UaN7VbGKLmH2yJ4U9hIW6neC9974ZDF5tyyK
OkaC14tX8ksuI9hRkOXlv0u4rYIiAKkWiSfm/P7tgCcrC5lmrfESDJjbdWjhzVeKogcM+I8LgfSo
hr5S5fx4Qec8CBqQoEUzkprhKTIJdLg2jRsh5hpHeYXLB6VxZlHRELV947jJGnf6Y3szs3pnbhLs
1EXCUK9jG0fchAZ64sC5ySU6U54833arBVaNmd16Z2z8+c1BEeNBquISYxN1hbH61KDFlR4rb6FO
NzuHiAxGJC9KtmhMvrejNZUcqlnVOh0LvU5ZivZqC2kG3+0ls6YFs27DhCMiGKyT2tdsSeyZpWt8
3BmTmxUHBYoJ4FcbEbWTaxwIVRlKTFrjBB3E7GwpH5ksmU3yyj9ln/RTaEny+Xgl5ZnI4c7kZNRJ
IHN548KkyNp58VZ/MtynGOh5sGVTwlEjiEjArf3ujcUyd4aU72l6zsFjm9qdto/dl6Q/VoBTSuC8
/RtpFfheN2qnd/0+c59E/N9QcYS+GYvFk879O6gL5M7yByOBUBHVA9WOU7vOSXsZNgKqktWfEKy5
m5TVafXqx1+y9JW2T3KtC+1aKqFb70LaxuyUdbChYQOOk0oHsavc7x5Py29WQglUAzycFZqa0Nsn
TfxG09WokRQomYj5driUnM5YtXiM+rGlKvM3dQciZ1NQwc1+StGC/QpJzsdfMHM5333AxIkg8dDH
Qhog7dEaYk+S797/Rok6aexaXtj5M/0FGKyITnw0hyDo+tkjNydMYPOKr3AZOTy1JJLvGiPfCYYV
HhursFI7Xm9VX/etYZs4rjVA0HYv6K6V4Al7Ud47vYC0s31gFu6NuRjw7qsmTibOO6bhenwV6C2v
kkv2gM2O8FnGvDIg6iuDbe3beu4s+NIZdwNOHej5ga4cis7TPFci5zLohOPOSQcZW5TV0xrBEVLK
FG174fXxKs8ceAEy84DMquh9h4zBvc9BAVaNs5Z2jlIxwUuD1ykR5c5d2M0z5QNV4KBNDc5agL8B
7rg3I2mZz7sqYPpKnI1amVbsGlrnG6BqyhtSKM6A8iqq9FARaxMjgC543+pxq+hif5GLTVmCu65g
VrlvcoL1eAbmThr66jSAkXDW0OEycUCh6nF9NCidE6ILqrOKZCdKOTlT/y8PLgwUK8EojLd0abiM
TqntsQsHbeZpCjnEmw+YHvUkDOCQAR1PXsDwZb235tXwPiNy/l6hsrICryuU5Pi3hiVJv8V/WcrB
zZx0sACMgGlgscDkNLnfeNpAqb3Ac6oAdh3ZIrc19tHKOg6EPcrHdhecynW4WT2e9hkQGkZ9Y3Wy
Jap2AJ8TD+DStrJiICZIdKBEsI7W81Ni/63IrrV2X4oOWGu73nR7R1/4gLnX8d0HTB4FmAuEp+L4
OsY9wFmg9GmM7oP3ANG6LNyrczOMwjdU0wF7g1jf5FrtM5aRvZ5FBIr+MwmFiu4lHZ6HZNVra0Vd
OmwzNyrE2aHYgtcD+qOmz2MZoUJadtzg+IkuXOuPCDAKJN9ORDa+Xl8PjYn2WFAn/r0UEUa6NK1L
1sef3/hyxWeo2iqwXtE9ODjhNwU0/hANEla9ALJ5swaxS7RSfJ1/9unBNx/vq5kSLZiZANuGZI0y
CjRO7q04iuQor3pAqxSL7n2OqN43gABbHy/Z2N150nFoVl5FenbB8swi3xmeDrxoFfA1dXhPhSue
23gy4dWdIjYk43U/W3i9zbwR0UkDrRGAUiXoQE7uJo3mNaMWeFZUwq75FLXvonvWlkTHZ+DoeBmN
aQFVgSIuxO/u15LihchVGm4Hgbz0emtK1/CP/N3tOAts97pkUfI+WI3B6sNOtdsPzto/24A2DHr+
gVua7hpz94Y2h41p73bmR7/mTBGyTevXQd+9bTbf5wVPNrcCogIyfgg/gzloqmmmpA3bhhnfO3F+
Bl2lRg0tQqdNBcEZBM2P99lMWQhSIjfGJvusQFMrqwQwtt0f5Y/YAN26Q5SnavVl2ya6okEgyYBz
nX9tFx32zOvnzvRkpzWaUAOCyfUOb1OERQH5tLZ/XvajCmD8otmbD2YtLXiwOW95Z3Oy4doyT91K
gs2E0BeFXMP1njvkL+GC+5h7rItAYEMAHpRJACpN7MRiVTJDg2nNkABLjUyX8eYApTS7xgO2RPzl
WpWpXhODHpm1cvojPYP24nlJzmemFIbVvfmMyZ3YuKHb+y0+A4TxHHh8DxUml98MV1M8Mk7ziV7L
Ds174HxdXzj0E0oL22vcPZOHGCDo+EtGiwXoBiZLLLplhlnAyeuzv2V4KNWnx9v3B0z72wAeFzy6
s38jUIdwQDG1KzsHcI73Zi0Yw058UTfA7suAE8QGygV2YUZrWhiK7VxQGtGM71EkAORqzKlBA2MF
9aAeqZOlUzw/9H9fNrmX8QSmbNJVnRMobLmNPEk9SGp8eTz+cf4eDP8H231zS1WtVglcXsCIy7/x
vFe/0BTRJbqW0v1jS7PDQbsboO6jJPQ0t+r1aFyoKSbaD/0LVdFrLyxd+EsmRr94MxhBKqUmdOvO
eal7PYEABJb0mFs/mKBdskb7oSzob5sLatSPxzZ7WqWbwU3Xiu+YgfuxfOU3e0tAn1lmPwU2AneD
GuYbj/2x+tbWMaoqS5m12SX8Z3uaLpdTQW1o3XROI0urFtqV2icrD+bjEc7dszcDVCaRG1sxHfiJ
sBm97G/lGkr3ygVW6CfGf2EGLSdIwmOn/FKS60oQ+DRC1zl57ulq9ekJVpNfSjy9H9uZe+wgXvhn
aLJVkiECjwrfd47KlWaSoltbcguCHZSRFI3bPoDDUYBkWsh/C6Gi52DeaxqUp1xJtKjSrT1efNG6
ZGEHj1Z/ncabr5psI0ECGF5jsZQDipjPfKlGlh8XAEpWwJ/4Po3OfSN+FowqLEAJZ97amA5UPdBD
iL5NaTxZNycngTSIKzHoii7z6tzygUnpuR9epJTfQsN7IWabgcWjuoNWAx4vYLSHThPRXcrg1U+R
l3VLgGUCQy5IqgExTkqI6A1/xAqtfZv4tQKTC+g6um850QcBzIcL+czZu3wkxhjrZ7hjpydHkhoN
wjVAAdPvxLu6nGjEgpk1+1D4UEQr7CCiA1WdQbsubL4xXJwu80hiNhbVVBH1u/vZ9n2+Yd3GYwH2
YPUMaeI9c8hJcnJf/YUcylwuFTSWyJtBxRZFwilFRNp3jZfyyeAY3CsHUpNPu0axOyXla73gA2eC
MdygEOJBkVBCnDwJWIRIHgo3RS0jXFe13hklEHBdT+KnpZcNiKN/zx/Q0+h4lcDCICLRfj9/dVSK
VZQj6NegWLLXusGVzbJCMtgCvTGnkphWvK/TwRU7K+YV5pN2onvts65hbFZNO5l448OQRD6OhJ4J
vgQa2UZmsr+d4FfRc51C2BA9EqroEdYD+F3PRGjMPymyVwJ0VFDkIYI4y+OdWimBbMq5qGVmliB7
+yeKI5e1oCbHqEiwqlmgq6LE9kYhNmx67PxEGiXH0LFsji2lqZXWQLISXqhAuqBBFEIgXtT3gdG1
Xiiv26HVzkLSxMIxU7Iu3op9xnv7wg8KxpB9xhVIwvE5aw8Z6ihbECvw4TFJK6m4KpnSZKcmDApt
3VVAS9pFGQs5rnY5AEZ0aGPR0rpY4CBL3vfFhk9kd6wh8K685zmWojmldQXOSuPSe4YP9LtL0gdx
ufclyVf0YmSEJoVEQTibFUGIV54mgvRck8WgOkVJm4fWAMRYbSeZphaGOOQ9WjP6BOp3gctEYOLh
Y7Y2JZcX/BVXqF0AWifKRk4mxk36JUkJkOzEH5Al+0z4nIeWWeRmjH9AfUDMz3LSauJK6UDMf1Zo
7aOnrC8EhvAVTzMzLpW4x9QXXTDoaptkyXsKxirZDJAwKL8qlfeKL7GsEw/sVUPJpKs6E7V24zGM
FL6A0cYPTR9dsPFzFoV8RElRopMOigZJKB+aRpECB/ILHtrYUANCE70WdTnqPUWjISnvebUyynLL
KffkZW09GDH+TCtCpRr/zrUUquEaNHzNNvcab1sWSIx8xx4XxO2mbGLJPzB1LUtv+DU54BGJ0jbv
lVBVFeTrUu05HuK+Jx3EDHmT1kmcGS4FIbPJY6bxRVqodIeqYHzfrPuQl20vi4NwV/OaD50wXnQj
aYcEDRNs3cJl0z0TIyFmw4Go+KXoMN8Kg1gzJGmarDP7IEs9k83ckiZ6WWRSpKsU/cCgvyrTvnj2
oG4ohFBO0dr0kue5MuxShUJwJOa7mNFFBu1RKyGNeMGUFUwSR3IkK1oD31J56wr6qinYutOUM2um
EJItzdgUk+e3lQS1VEQ1HFrfqkjtCJolNYY0ZZvQdZK0HD2BgSBWAO/tad+v3IAp2YukdoDMDJpc
qO9eqyjh55AVuWR7PSOXKHzIQWM2bqz1Os8HjW9xshcJWCqhEw+DDJYknI2abji/l0FakfM1a8dl
EadgbKGc9sWkCQQRWK/2JGOA3ttfDSke34KKpecf/SL3mQNXpFxkxolHK5NRgy6zuIBn84I0LBMP
hodmFPW7TVPGBF3L8NqB2seD6lHb/X18ycx0ZUKNd6QZQRsvD38yyabGNEiyrkKnEhI9NXFdU90A
6Rdf4l2zGq4MtcsXdS0b3DZRdXlfQkPD7jpDQXHJs9VyU6HDPDdffAtPuvC8dFnMBDoArICsB6Jx
ispJ489v4g0v6wDzCRrWcalc6G1DkV3mIvBTYAoJ37nQwRxA/Rd0DF0IZOeqGRCIBN+rBK5I0Irz
96a1gUZpy7Us3iGEPw/qU1eiv7j/VDZFZGucFYh6993Zba4jFV8dgmc/WIg75q6vUSgPSSswTP/i
EBJ5WkQRHnVOLMWtMTRJT3iKttzcbZa6xbmZJxEkYlDRQAQg8WgJuh8tK8E1AnLJ/jxvkaYCDPG9
vOZkk9uP99sM2nIUcv1naRz1zZKWNVhABTZhkRhpQGMDqgsy/qk2O8NbyTYEGHXUEgnKWUFDNgCa
STa4MOrn3vh+/CWzK3z7JZNIJIiVVK4kfAly+ONH7NHkZZ/Q9VQau02I7rWFdNtckuRu6JMkSV7h
sKfC/xoc2ZKNpiHIg43ja0xP13XoHy7kRX7LIGBFbwc5OUFh6fGCV2NhAS/7/NQO9sYzdJBlLibZ
Rj8xCVbvDE3eJEGr1HUHt4yOF8sYtrklrvXEaPbGUqg6t1VR59N4nEvwXEw7HqUwydUG2FUnI16g
v/uFWbwOTxHq1C4ZO7Rq40+44CTn3JDMAaghosSCMsdk4eLQzfii7FjHkhide2IGfXPml1TNloxM
VkpGsC/RGEbiNQQQdxpOhY6SvmYsbPuZNxwId/4NZrJQscKUHc/Bp0KIJHuN3yBx/BJqZ/8IZCDo
KLYQ5MDNGodmpZq+QsSlUzC3UWQFtw3S8RrqthMH0GYaLvC+5Rw0w1QuiSCtCcqx2FKvB0ePltoR
5naLiuQoyEDxAJCmJOUyparaumLvMBm3zsotl7DW4wmdy2yjDf+ficmAqCIn0sAIvTNc3AgsYR/v
FvoH18UW9L5PEHIh2h5Cbik5oDh5RhD4Z8H+eBNNT96t/YkfyyJGhagbhqg6UoG+G+P9OTAzWzUC
O2o3Y8MXnMuKgW9xTenPUqvb0gRPzgbLdW0Sq8AK5nF3UOVsVTN4rT8e4jiCRyOcHI0yx7FsCwUJ
fM8CnyzkpNZqTq3Spc//hSGUiGRQFKKJeSpQKxW+JA5CCCSYP5a3teo7GyxRXD+2IsytGB72yFQD
wTH2b9/fgUEcdEmmusBXCgT3AHft9WtxNa7AWYKxKNE5dC61b4FumjmBwGy/vTjlSV9y2eO+nM7q
7VdMVo5GShIWIQPSm/zsS3tG3rZL1D1zC3drYrJwccABzw8OcYCVMhIpPVBBPSlqcAsKS8miMbP4
azSougGFDMJrgEHu57QKBD6Dvu+YV5CuyYrbApMffiZrUInGAGt+LizhTG4GKiP/MfcrJ0Rb1YeW
K0g+8JQCdhvgjM5An+c605HN3YHDxHTe3OPrFwI2KN5czjVZlHNa+oZJsrVNAi8RBx8V1H5PFRAX
5WdWNTzUJFr0dkrlR1CbTLSoVj53geD5yyJLBEEEwFPuZ1ocmgh5u2xwggp+JtS2TejgRCqBA1Qj
0aR9l7436jONPoHgJ9QPvrsuNzT3b5BAGUL7frwSs6mrH65cAZzPgMhODlORDCmg6SM41rOYikDm
mrMBQFEJJxkqtR9bm9nQwOHi3gLKDKOf0iqlGucyUGpgnVRWE0tg1BdJDayUrUMjZPvEemxtxrci
SQbhW8TLiIqnEm1CMabsG9Ce9KFEjbQKPBNI+7fHRuZifyQ1ATgChB7kjj/tSTcRuVDVasj6IDyJ
GVBSoYBX5weuxvRVgPNIz9KA1u2KoFRTmbEHEj6tMDJVNeRFRpu5bDtKmAjscFFDfHfaRQCgrBdF
HBK+yUF+8UaUSb1Rim1mhcMaDAToE2ZaXdtFBemXQMBzpZmRSgfeAxV8GSW++12txHEsh7Rmncb7
6PhLFr8GlYgbgIjDRxJAL609+WW08SPxUgXNOmRcm47MzNca0Lak0tVgRdEfU31QPzMk71sagAda
6q+duTgQgAITJnBInaKh4/4jh0GO+UgEZkLc76+AZr5vEXF0X52Fl3CMKDgDP+gB4Ceol6O382Vh
o8z4m1vr03xq70G+D9mcwenKTf3UKiRRXlnG6oRzUKLFtlhSnZwhGoK0C5ZEQm4a+YlfWelMbZqG
k1EA6EivhHrnaaYbuGYfHVjkeER/D1Tghn1OeJMHFn5huDP3Ixg4gBXBW2Mkc5o4llBmg9qvmJFf
qTSvnWVkvR0zJmibgVNo0AhoPjY419ByZ3ByIQ99OnSq5LFOR4HqBLq2avWsgSuLjO6zjgaixnoB
ZGPefHmenecHhjsygiHj5SzbrWgXgYnEnthpurdUi5nx+TI6e5CCBlP3qPp9v/EgbcJUTALqPaTD
31XQCHyU0UJRa9YEMASIpYFEgmzYvYmickOtaHAAE8JoZFhpTvcSOwtTPPPIQt7wn5HJmkIxta5k
pOvQ9VcYPBhOg01i48qWdcMarHyXrqWd1co6NDKwoSobLoBe/A27TfeBtZTdmt/f0AJHhx20CsAW
dj9kVNQb3lNy1vEU8SusA5Mv10UbmUz8DWFcubVC5m8dWNAfIukiQmXmHSbD3/FggUZp7RdkQsnS
LhQGyjptx5CuvgaErVmdlUkUAy49ECSdiJ9yVuYPhMlf4vD0eC3mynuyCDpSdG+hiIpr7n70dTwk
aupjLdzwUsvXHMl6u35RPd33IdIgXgSUhcSShSynXfoQcjCq+iiAS+nxZ4wucxI3AsmJxyh0Ulh0
EI0u9+b2Q6CTy0Essw4vE4E90ZdCM4J16RsiZE/7BeT2uId/G0MmUxBHMr8pj5miloPYIoPvcCpg
+jhHgogE+cILe9zDj4xMLomeUr4LGxjRSruTX8A4z+Feb66P520u7sLE/Wcs0wszamjJiwyD/dMr
uqK9Vc1LEm59/6xK+7gzG8Rg3PqxzdnpG2M8AeqhKP1PRpZ1CofkuM85ENvTDo238Ot/xEh+zdy/
3z8dUhVR9BGwGe8Inif3pGTF4MyySs5bHivHKQm8Ie1JGqbDB9cWyYWBlIJIUJtJqREiQ4Dqg4b8
PRE9SHtbbZ/HZii5IPpsNWR2zLSOtF0HHjvcYCGH2NitaryVByi1SoRVKbSycxdsk2bSMtGfLonr
dx+1+JZ0xYAbAcnKwSNqi84hPR0qjQctXB+FJChbLrU5qWkrPcf7FWT6DHIsepon0pFtEJyYiRCL
LxmXqqLRgzUWrNpSUGV23g++FcoDuHpdiTLXoi26znq8ZvP75GZSJ06ubLJEQ80V+Z6qRGZLWYHU
CQnPQe99qB88NjaXi0H++j875OflfXOa2VboKdOEnFPsOMMqoSYRrwcrWKl/LV6vjsMTlJcP/U4F
L5q/rZ9DtEYsfMFckHT7BaPbvfmCmhXR3EvHPcqeVAYSu6hFHSVhR2MzH04ov3X5Sk1VIy4sll5F
WTMaOTVE99z7VlSBVEE9afFSO/fctXf7UeND4+aj/ExCtVOGS4hLE56HHfTYfeUXIUZzV/itmckV
3pcVqrc5zICsPBR2im82mi0giZmUC0d1NlwHblUce27ABzd9iGnDKCXMYaElIkFNCwWDLfoxIE6Q
wKOGwNKyO3HlE34Vb8Jz+wnFVzoWMxbz6zNpB2y4f98xmdko99MMPemckzRGdaogWblVd+lATBSV
Xx9vrblc/ghvRO1kZKb8JbjI+nFX91nKOSx0XG00SHINymGGdvauG/erPObQsrisFozOPTlujU7W
1B1o0vdyxjn+GmFZSVJ5nOICaBRDPTZOkVvxknrG7AUmQJ5DGZHUv8DavOe7kA7OOSRU+U2WGnVp
8v7CtT97Im5sTIIPz8vLJOdgA1qm7FlOTTZ1MrxrSb/UmjZ7aUHPB9cVHmzoVLo/e1izVCrRBuqo
se3Gn5K8ZbOFsGK8937dW6owKsAiev4FAq6yoRU6vBedLDMpdAvQ/OTtcpmwJ6lbB0sUnkvWJlPX
+14dCxmsFa7dAdh+dMcMW4Q+73whqTfrT27GNS7ijdtihyry+AaW1NioEAP7JxqaTfOJlsPHu3xu
NwDHpyAeHpFCU9ApX/SeXyFucoLvyAMZYhUA0veWsWABl/+b+/DW1mRQGZKubVoXvDMcWUQTWkAY
7ktA75aW6dmx2ORLCbu5DXhrcFzPm1mU60BSeg0GIzRXhOlKkK7x38fzN7clbkxMs6HqAI4JwYWJ
GtSt5rB7b7bpi8oZ/kICZPbFdGtoEkzkLdjUJA+GJAouIE/V/eHFBet88TFgzUBA3omX+kL9mnSB
vH48yNlI5tb45KmgdpnXxFnKO74GOS4DiwctcQ4FljPAKUuSootDnQQSLiiQyobHUMvCiis9i9de
fmLKTb4LsqeB7fS4soJ6VS5qxM7vl5HaAqwaEIoYf36zX8RSpAkfl7yTQLxxTO8YKkg/xVWRH7vn
2JJS4MQ8U80NwJBka1jE3M5lPRUBfCIQT/9RALq3z5cZ4+KMIhNX6UV1ScEYYXS6ZArZhgttVt6V
4roTDe2kBQsvp7nCDPhm/pmeHBWG74uqwovVkb6saCVZwxrHs9hBGAkEjhb061Od6hEYidbKWVyB
DCje8FueJTz+YmzGFneDDuBkZT/eeXMX4r/PAhD1fkZCCYoaqHtA+ADqe8jso7vgsYG584sWEgCp
ATYdESf3BjyG5p3bFpzTIrVq577R5gSd7N4zsq4LAfJcwxl6zdAtOKZh0Cc18X99BnYAT+wQixrc
p2uAVnWD4uR5VDP6/w8KlwcKv6DNkJUp82PXF3HktRznANTURs3K1TKj40uzbSKjKCgB/hC8IQtG
Z7Pp6IWRBBRdWe6X0EfuKmzT5ype3yC5HwBD7M3yJL24wO2a0WWbbZdi+zl4Mgig0ZWMiAng3Wk1
sRGEZugBFBzZw4vd/n9I+67l2JFkyV8Zm3fMhUqItTtjtgldilUki+oFRgmtNb5t3/bH1sGZuc0C
sYXdvt0vfQ6biNQZGeHh3lmxTAtT83Tx9vqALjqgyDSDLRiPWRbB/8tlUvRlBHS5y0Hm+KVjPhnZ
6bwPqXJSI7fKUON9nWWNstSC57DbFtzKJb20SH9an3bJj3OJEatBdbPJurRtMkt8LbzHSHFK74Yg
LLxaZrxwDKE0DnEhlHkj/Dtnue+DCj8aAh60cNGo8RBFU2kxPgmpgQoOQNARKDLKfRrZyXtVGHdi
bIDoFkhwmzjQj+y9r9SbGLCfr8/BQqsm1WJUxiAbAujv7AKsRvA8ZVMtm4pX/FgEYG5fy+gv7dAL
G7N7rhmSVuJT2GAq0eyYxBQZcSdV566x+3Ifevue0f1S0fKsM7Pihiv/2y2Y3X2Q++CbMQKkIhuQ
8WqtcsRLvRKNHt4Zx2xr19u2BWD3bk2rrjdFNXGKagV+tzjS4FgArYAs4i0yW24g4qn6pmeH8yC0
L70ra0wYrkzmAjMzNKh/2Ji50oqc5XIxYqQHa7DCne/4TmW8QOEO/1o17W8RXXK+6ac3dw1dCwEv
JRxgHnlM4GK+d9bljgIyGFrlPbAbEEx681Cxx2igW7QjzQJm5DwxNYFHwPat05r018KF9tPwPNE3
1IAASSogKw0U56WD3Lx26VMsrWQU1qzM9oqSjVnXllhFdRIkmlo0xypR7DFEzI1tGPP6xvy/DCZw
65wKsBEU2y4HM/f/PZiNVuv7/U1qVlZgjPSWYjRBX944IMM6fazRVy4tUzz8AHhD+f0k6XxpNuxZ
MoCqC5AVaRN5tzyEla937Pugm70u8Sb6Lwtz554T+rBEVAtZWdoNmrKHHi+KIG/usTihp/yg7tV9
r9X0PdF6rFsQyOu80Tvgb0de5fORMpvaIhqnIbyuMQLt1gL4S8wIF+2bTTMT18RLA7QPOE7EFxH1
i83QzKxs7x7dSevLOIAJLjJLKzFjA/FbFNcxZqrB6bg+Uks38UVLZksgUToViJoRVTSeLWpg5XhB
Re5+PAzhn1lsP+dkdkBKcsmh2ByJ4ARdrqZBR5cVx9dbCrwX6L1BqA0vsduCDWbFw/l2Bq+th2lF
/riHI5wmiSp92365H2EbBEvUdxIKt4Ni0nt6fG/M3GhpbX/uHkHbRVFKmWrx3tOr7SoAbfG6QgaH
46bMPdgHZ+0RxUoQXH+cSq1L1GHY2UnRu/IgCncJx+lAZzQKjUBi6azM9kKkFyJrf9ideUPQwGmU
OoZd3oKC4lP16aoUNb62/t+0Mx1zP8a7DTqh8yLYiWhtshudjKA27OjHipml01IGaQEYDWUk8ueU
ZC0EPPhC6liYIe83UM+zoJbHhvr4gDowqD67h5XX1uJ2+Wlx1rERJVMC18FikR9TgroXUetihBNR
jd/u/L1KDu4aIG3pDa/Ao0OlA4+CdeQdLweTYUWpEHugbPetjtDfSwB9QkeVaIOCFWNlRJcWyE9b
s5dOgLiwwkcDnm0N3T91Cqrz5XGvG6uS4QvM/3htoEe8gl3AwVu57JXiD65adBzg+6yiNVYh71Ts
Qm6TOBa9nfRyzcrUvtK9Ak4P67QV7h/Ew4OqZxWOwrVZnbbb/HiAEg14VEDKBlTQ/LFajWPKiej1
PnzyTrLGbbTamvR7v7D5VxatsBAhRMf/MDY7+zs5djuvnKZzO5pvL+ZLY3WWsjGxdG9vVa2l8fZ4
/2k8Gq+F9lha/TnW7NhQde9u/b25hO9X0BZ2krdWCJmDJLpeiWKVQS6gbsV0O0SJXqqxgjkfUXeI
oo0N4RtfV8c+u2EZb+J4GeRtlErZQyClrEOQmrNCdpQPbRZM9WZ5Z6HGSr6p8A8NGk9dOcEWXRZF
AXMPimwJ/JbZCcaMgZ+PjDvFFXTXklkqQlWY1UNbx92oOqfs7YvRIVThNFTR1uAuS1OnqMA9IIMD
uMccxw/+AMXvMkTgq9EYuTeBux8Y06c5GVYurDVD04L9cX4qYSL4LoL951Y+v4hNrgXtKceA5muc
0ovu/M8uzcYzlIQMXUIYRU4ppALhjzTI/Rrls69Qgio+qGTS6Khsc41h6If9sHLeLO28iXx3ypmA
CHU+nQnKCr04gfm89LRY3hPhUwzB3h0EKLD7+mZPRqldWyDjSKt8w3lGJI731xuxuKYQH5jqbgG6
R5345WjXae7GSlRz59SzJu0D9fWxMq0aUjPgSvWeD5vNSX7GqcOtiTVxCxcYCNTBGwVQKo7DuSes
JIwgjyXQg80molDsrjpjHDDeINSxT8KxoSvu3tJ0QxhKRthlGnTU5152tY+UWAym8d4KKJbu6WP5
NYkmQdKBIhWSaqpebFNNcB5s+/ogTz797IhVEaTDQ2NivUO91qXhosf5I5Q8UKidqaYvhfded7sY
6joo3RBCHUQoK2+AqSfXDM62EOFTVEwi0HYO37lsL3OlLilraL+FbYqHNseCMRMVzTiQLjuV8CD9
ygrYSNr90BqjFoyAvK4QGCyBji6szJanKGVV7gewMlaat7kJTpHNGiCye+dVD5pAko070U66BzY3
VpbLUmRwiiQgRAfgNI9r4rKDgeSLgdritFVSKHEodyq3yxIjQRVoSou+0UumoP0nuKQHRour85qG
4kLXcTiA7GkqnYLXOidvCHKRS9qx5gEe5U/y+wTFiAyLkw/skxtQGyiEynCN8Xh9rS5owlyanc3r
KPpMCppW/pyWJ2nwdD4Fqm6vmkpnly1VQJOfy6aqowmJ/0puWcQ5iC7u2gc1AnPsinfy+4xAY3jU
paP/SKTPldVar6sivGV5uH9OQP3tSiJ24S1y+f3ZRkEIXejiBqptwEtSSXbEwNcQWtTIuE3LO1GC
Vly1V0O9GJxs3Nft2hr7vVEv7c8GG0GIvk2m/vEDzR77Y0Xu3Uh3k9vIfR1fI+lG7jT5IwPNDACs
1yd6wbW+tD3bWrk8tEJB0Pc4Rgm42VY5ZbJj/1hUdgmgtCFWa6mEyYG+PJZgUQRED5kLgBjndXkN
Xw8RAbPXWYjqGHBNtk1kKjcxanPlThLvIpdn75oqaPWiHUeidalPIGdfgtSFigULbGGbEGEw+0IJ
tmMS5Tn4nrv+LRq74TVjk/Ejk70iMa4P1O+D7rLVs2fBCHYEXpWAECpFHzyZki0AuB35W9JXWqjE
K9YWVgTqYSbg7gT2/EUiwnF1rmSowzsH5FEsHCW8Txrzeod+X0dQEoQ8IsDSE3XIvMauiZVOSId2
wsBA36qKtaGoHMaPdDl/EGK9ixMty9ZCIL+dHYS7gF6dWMpR8TOXaZXVRm0aUQRIJCpDEPHEr33r
Myuu44JPASs8ciqgRgGf3/f744fvmHZi4rmBz5+lCvj+eFOVNBD3jQ99iNg127YIaVWOutKYQfJU
xlaTnBJw55HwfY2+aSH5gqYIAgFHIyLSqAe5vD68KmqkqE34s7vP78GepxMDpMr5ttINhY5GKlJh
xZdbSEHD5AT5RkEcLo15SIDxlaFhCVJ1wymj4HKGGqOoc4deO0Q6+RP+G6LQqPWfSPY5EP/M9gUe
TbIcdDFABNAUMABjzD/YV15LNBB0cJAWps2ThL+87R5D6/oCXni5IRuJkQXiCPxuqEC/HNtgkBiX
gfNx9jOKPBa4CG3XqbcyaOygU1cbm8/CAe7+jKejc930whH20/JcLQsVv0ns8blw5tpIY3KLBX1f
B+imMYJTbo0SZ62f/MwFYfixyxgG/WS/cr04CLrjbRINhcbuTWmIqDx0EUCsrcinxVo+bXEr/Rjj
74fDj61UK6OYuBFs58e+po2V6t5WQDmnxvqGxoCXZYvx1ZLHPxHyuZjcubdcw4NvIhmG5VyPXkUt
viH9jmjsPRyMeE2vfukWRFwJujkIDaIOUZ4tpbRGcE1ReyBU+m3faq1KPzxi5qoOcHTnv47VGiRm
6YD/YXBOOsqPnAqB+hbXLhD8oGbhwd2iSzuwJ5BNt3t1Hzcx3iBrr/c1q7OVhEB3Xxc9rILcjE21
qgHN+Z/qGRhJJDznoHA+P+KZjm/qKBSAt+EfakZ0BG7Ua7BHEv5cCFRhnIRVXrj0q3JB32Tyoc24
dletXAHTfM18DIIaR0A8cYtyoOS+PBpiP8pyNkiFc6f1TvzWOJ6J8VzznabMwBUr80nMwdmEWlNY
mSTzxJdebyzupXjKHKTx1wL4C+9W3Pd4uE4MCiBYnj/RhxrXTAw+QHRJT2zQqPGp1kNt7L17V97P
PFU5Km35/XiDWnLfFEBxfpuuvfYWzr2LNkxO0o/ToK9GEmUEbYhQf6NqQXAUNi6UQt9WqX8X3l2X
3Z3dK0HMhnIzdRcM3dKH5Vn0kQqbrwxyt9VaMmphW0y04OL30E7h2MtuMeXghv1ka0+Mj9VVsvx1
vOEkaQIqfoOifwxaw0tepgqZAObx9J7XzMQGd2Sls6aRPWOZ6NevpqXHDDrzh7mpOT/MlZGsAIg7
zREtzeqrswCsxnXI3jS7u8Zuwz+1CcQJzw38DAvA7KU9onBFHqWNAAmUkHabVjB4ZR++BSewA1Hx
2Ja37Lir0lUxrsW1CBkp1FWiqhm8o5d2G+jdcF3U8WcdrJwjniqhdvBpf+7uEDg6reF1FkBmU4wK
twC00sFtLs7eiLUSNYNf5wCWJEbO6pGquU2gx2yMIsbI8GJFR4UxxmCX5wHt8oz6womT4YD5ndEO
Zy7e+uMmBkt2ldk1QCD5LuIhrHHXcZpYatKLAAWxQWfbjxh5lDUpogXWHLQeWQZ1SnMjyj0bLD8H
arojDX9+ADMbbW0n0lqbxeGIFx7Ib9NbfqtXMuLF4Gq6vh4XqIMuTc82ctgVJEo83DnDiYeafanX
untqdZWSgAqPbGkYz4i9aWJAn5+tQ7uHON0aZ8KSSzw9BHhkyFA4h6fB5VrpPVR1qTyud4FCK9LL
NJcDsy8KQk/dn3jLX5iajbTkBsAJjzD1oOtP4qbwaMRQbs/CQbNtcQXtsiBCicFFVFGdpNTwnppZ
Q/RN9soIVyt5ql7ZB3nb6+29cIiMe1mzdhzYicCydyrPd3fC+VxCiPIxtXeQRd/cnaBzen2mF6I0
F22ZTbTcD0KK2nrAsVFpCrYvk4iYbnEtYrG078FjChYHYOcgHzbLVLWkkKNBGYVzTW5DlSap5Rk9
XMPUCKLz9R4ted5gvPzD1uxiGJied0Hfh6NbR3GMegcJ9rfgzBiDuUtfoW2/sXPtS1uxuhR7u7A6
O1FbZDuqsOOF85QCAE3tzt1Im/YeygZHY7crIWT5Oo6abxOt+rje4aWrClRJiApIYEsApPZynwRu
nY5NJOGloWht69HuLuyer5tYWiVgfEBAkwf0hXw/mH9eT2MAyrwKnYsHgHJV0PI2uzDZ+Cshw4Wa
sunZAp4WxKWnKNNsNfK1p8gJg650KCcbHrxH1A4fK3B9tDaFhPk7FiiexO+QAWWMN6Gi/mBxK6Mp
LQ3nzzbMvNCKiD54HxXhnBFwW1I+qmJipcKoPqqFX5zrKBvAsUjkT8lVpUbPGhfl4iLjy/veG1EL
qBZtnRh1N4BBsYiLQaAkgotBpTxi3/hEBDAna5FUokXBVEQTPNBCoo7ETVF4y4Ux4lQeSd9jSUxi
U3IT2SiZ5m1Eyclh8Jscctvl2DwDj984I9c3hZ6oDDnLfCXdgxo3PvJZ2SJkUfN5oYFrtsg0IZUE
z6iAaPLw3/7wHGZyiVgpl+c2IyZwzGpZBeDcD5V9RITYzmN5tP1c8j54gpyv1ogE9P1pnXJ0TNp6
o6Q848Q5WCFpzOVyq+V83KSol4/ZzkhL1GFScAkAOp365SsbdyVLpa5rXA2VutFbgqGq6CTW1v4Z
r+aPqYOayeVO6IIWlZ2Q3jiH94UCkDO5U0HLyWeUcfyta6ie6fkrAblFl/enzflpo0jVkCLlevZ3
kubf3YS6d+IsDsQQsRFbZGUjLuT8sEOQQUYFNXb7r4oBlKSmapi6WJ2Gv9Nbcw89nALApIw+kRuQ
671mOShJdSnWNCaz9JXbYrm3EmKbyKlM/B2zzUHEwB2kPhHPYqu3zGnMTtGDiEKhkrIO1pQsgAur
2jf9YVjDxk1fnj/bhD8sz28QL+OTfCSBeFaf+FyLqFBafLbLWqtqjyvuwOIJAN8CVNA4U8kc4oGa
UBDd9qmIB/eTOuybFqCBlezF8kn3w4Z4uVSTfOADwsJGae63YBcBHZWv3366prdroSy0se++bNl5
UFbfv4udA2RS5ICpxttp+vmPo5wRRmbgvFE8bwOYuX5NTI7Lrzn68e2Zx9YgdCwL07eHs7E5+wAA
Xv/+oks44T3/3fiZ5ySTPgQXDgwooe1aPoCFT1mLlJ6IdJ6c01E4ZY1E1WzX1StO27e3ea1vs6up
ADdskhcwnRn7/cuNCbQW7QrgfUBkudsVzuGw4al+J4cUGu3Xu73ojf/s9mzX9V6Yh57PilPZwX74
esF7hIoGCoSc23hr5V+Pz8n9YXMGguRkI4bwpzb9H6M+R6UyXM4KXYiut0/c7mZ6ALg6FEqHm7sa
6EcrXFlFi4cMHmzw+/E8Bch+NtQ9mLM5LsCRGgHtuIduBNFrY7jfgGjnw12jCl3yTH8am42t2neh
Nw4EYQTRiDayFt/a3PP1+VtA38EbBUYDvFIgXAWR5uWeS9vIq90mFhGqMPMta2r26cNek0pejDXh
SY94BfS8CM/OPVDsC4XIOCGDUnO/zLeCpi7uhTd1e+M8t4Z/C87vgwYy5nN7jvS7631c8hAB9JsY
tCBlixZcdjGWm0SAWpt4DqW3YngdsvuEeR1447qVBUAsRvKHmVkfGUFIY6kScHo9Taemr7XHEIip
gr7dQ84b+0GkdMecFNrttFqTIvCiBpCCYSARA1q4BhmH6w1aXD3AhgCdygFRMb8Pc58vWH6QxTP7
wtzEnSU1TsbrqKCQVnL7y4YkKKepeDZiei/HV+ZBdp0pPjnXuiKZwhvr2mlqtJGdr7G8CcLCKQ5a
B1BvT8J7EIW7NMV4HpMnCUxlRgWlI+ZuNEdBi52XPfSc8jsU7X56U3Aqptwp/jIgy3EPltbkiKrk
QAdr5Pn6EC9lM5BvBhGSLCA0DHK2y/a4CaNyno+lpe87bV/uMoq0vlY+xttkRza+BNHxtR27oECN
VfzD5ux6VojrM3UMm3A0EP0A/xZ9wR1zZ2KZUeud7oy60Ax7Yvc96Q8rHV6aABQdAb4CtBPgs7Pj
oqrFiekA5y1zl8eqKcRPin8rgCeoTw0Qn4V9DsZ3C+4Xg9W9FoRfvGN/Wp/dsWLQjpmoDFPX93p5
VB9lFqW/VAm1LxAr2it9nRbT/FqFVyBNOGHEx+cRulFxe44JJPGcoBymdiBiWWqpL+tR2KIuXNH7
UK/99+tGF+/yn0ZnPlATDGmVw72Fz/7w5O4B5aL7m4o6n93xeHzMdjtBO2i2rT2sHRcLDhI4A4AP
gP8OojVptoujInRDqUrImf8CSUmHMK8Ospp+TR92av9sUC/MzHZMJnpxVEP+ANGWMbfGUMGYMkGo
DS4yENfHcinaAmg3PFnwCILqeP5k9yBpSMa2IGfEIulExntrHS2tpP4k4Lhd2RrTtrvoGC43WMO+
gIIKLpnZLRONbNHFxOvOqRJ7ut+gY03nNyu3zO/A62QGGnlQlZiu03k9WodIPCk9pT33N9GB0wU7
2SMs/gm+LivQyP6xNkS90tX2tNI99ddumBme7T0SkDAFo0139qSDW26Zu9oREifwTaBa2/pV5j+S
QfM1aYeim8yMfPNNfY1FA4LRsfrMV2CP1JNbCFPvi/PQOFHwCH6KmNfinW+VLq1aVGdUegW32fDu
s5ss1tqdeubCRyXRfB0qlGV80+cWKbQqAB+Ynd9JxbHkalqiQI2hoZ2+QrjwVKmmx+OdK9o5ynw3
AUCg4S7h9I7XEy1CjhLaQR4litEJgKPwNfRT+6l6f1+QhKIwCMn2mnkEmwniAqLh78W3sFotbZ+2
0q+l8mMOpwv1xztHdQMkoxW5PRMU9D9AR1WowbS948Dmh8bIJ8IYlW+sidf9uqa/JxA5KQ6JcPB7
zu+NyB9aeZpAzvRvZMSqXIi2rpyZazZmp1ebIbkPYYvuvBUtVL/lW35tTy8vwz96MbuAwCE7KIWH
bQYdBD29gbpY+xBhidBi676unB+/zqrZiM2WfDcUKWm5yRZFsSDJbCE2yOng0pxyWmF2W067U/+/
Vb0mo4DA4A0M5w1k+peLIxmkoqrZCEbrqjEbN47pwEW9kXVOmQBx1NeQwfXZNcaq37jQb7vwX1Hj
CmiqOBvYJAsTSIFi6sLwhR1Rr8ajGuaQBtyEJ65YKoBysrekj4Df5Z/sTanoUKygYnO8Pui/Yimz
ZszGHLjJIWXTsJuy/anJIA1eosuuESCfU9wk8pqQ9Xe29NdmRBLn3/2ebcaQZKPY1xhvsTBrnxIV
YhRB6JSiXr9nhMojtCkycL5p0hHa8YkTyXb2zn22kFjDE9tgPzigCLPH66OwOhuzp1/lB00mQ+EH
Sy+L7ai5JZzmv3n5vaolEBZymqcu2EUYEohzSXrEbIPh9noTfr/sMRMy2Bng6kETBsnVy4UIHTAo
HuWkO1fSNpAQIz6mR1XQakiR58/ETWlvk5TGTkEg24GSkZCqt1zw2AvmAFEtFH+i+IUglttRIbSE
bi+JDlnF2SwdpdM9ODFYwgmfR/8HZMdEPpXQyJJKm7DHBEqnVHSk2vJ6Kw42EXmp1CMR7q6Pzu9A
AIyCAmFiyhBkaMLNJkjAq7JiJEgc+ji4g9tq7LWxB7N5ERxD4aWXWFD6bEre5CDOzkBCS1JfymYF
+Tp/CqDIEdIXCmr1IHbK4nk7W7sR48oVaVBk9SRaT1ghSkiVZzwsrcxKrKDRgFQb7MhEGcjevQWy
Spf2KaAk5Pvf6wMyHQ8/ttGvpszGgwGkDGj+kT2zgLULUUcj9gAwt5us9Hn+Bpgb4mbnowAKhjZi
YKgEw2HAffTuUSlyCm47g5TErBMt2QoN1NHrl6FJzeu9nJ1Ov4zPnDwvGFsxq1j2XGf32aub3I3s
JmjtgNO52pSYleDa7Db9ZW3mknMso9TMgOmNkMyR7oOugyJToyflTQKRses9Wx3X2XaHzBXbZwRl
mKnDGl5lFqydQpkPhDuhVuP0t4nRr9JrfM/WfNkAbwFiBU4CV8r3g/+HK8QF5SCPPGYT6dBWsaD8
Y4bg04YQCdCX3Nsaw81iLydKIxwV0HQCzPPyUGtCFqyogOKfQ9EgsUZqO3RUwS6GI5xIP/6qVKvE
jcu57yvDuzSXiDGzCBuCjQb43UvDY1TIEEdG+ZnQ+O6D1Ayd1fPIqEEwjadC4g8vQ9AmDxDrDB2O
lQc7YQaU4cXZczKWXxGXdFYli9kpBhbuZsx44JZY8poPYWZfb+nSRkYiHJVMAi+J6hzr3Cesn8Uu
GhpUZoPb0OesTBeUVLtuZh4u+17ck6cBBIk0YaVm7mjbulWHdAYIQUsdeSItPIKl85icJCP86Kwa
CgqMQYydbAYOsTo9cVizQKoM5KanSFcd6GHAXw9MZs3BnLbwfEX+bNd8hWQc7woC2iXzn1IS261Z
V4HRI6zjeS9yh2eMkGrkn1b/473/H95ndvzn96t//Cf+/A6BxDIAkdzsj//4n01Vl69x8Jr+hTbl
52vzl+zrL3f1ax1UdfBe/ef0sf/65X9c/hHf+pct/bV+vfiDAUGAejg1n+Vw+1k1cf3dCrRq+j//
X3/4l8/vr9wP+eff//qeNWk9fc2DnN9f//Uj5+Pvf+WnWtf/+Pn9f/3w8Jrg9+7/9/8qIYP7+etX
Pl+r+u9/FcW/welFTgskFlBd+d6b3ef0E578DQ9rRG/Ba4F3C2bnr39Js7L28Uv838CBiR9BRBAR
mm8mnCprph8JBN8DtZSMfS6inAwr7N9Nu5iQPyboL2mTHLMgrau///VyW2DXTpRKkwCrzELzFtKl
l/sXhQaVlCNJDN6v8BkCkrs2VrcJLp6k71beHYDxXazBfxoD4nXqDw4qcHNfGouaiq/TAoymdcYk
410SAm21qVIuAPq9zuDz8TnEm6CtqYZf5VimipX4QtcaHHTVbLZK4Db7CYCsVOEaNz8xStEQJ/K8
sDryBSIIdhpktW+SMUoZUOYkUr/lC7cubEnu5L0QxEV2E/k1vyNVUHuH1A+DQe/Usi+2Phm8whxF
nF16myjeoPP1SCqTY9hJ9D0sRyMqeNB092U8/RLhe7zXXSJEVt3U9TGoAcMxWyFKhU2TJ0WE7H2R
AH/aiW6MbH17M3gNvlT3aRtqUp7kz2qkSAXNolFgtKKSC/COtj6GImwq4RhmHsJ/edQRn0rlqOa0
wAe0jo9bz4Q8CcvpLRsin18rrM/sOxT9O8A9ZSi0q7sOhDAjK0aFhfJrLtm1eUBS6Po2ILym4Si5
tcOraehqyTAdhV0eTAQBFaeWlj9mQU25jgEFX+VhEqnChqpMSdV4D93QjKkzZq34GDKhSMXWY968
MDE4jjnlLZF0wqOl4GQetKjKGaMLACDjq7EAhyZTUaGbvhS5qZ4zsNgqshV0cLKZlNNirqp1yPR5
VKrJQc3lW0/yc51z6weVQQal7iXfYHz+yW/ke2kIb3M+2IONGGXHfPRBGHWkQxO1zogwSRCNoYkV
7xSDQhw1AToCYjJQshhVT4tgGui2YhNIzUYdWIiU9rwJjE9EOaG2Mmj6aAwJtFBmbtq+s9sWJIBw
x+24SnGkR92pL8LtyCaB7oeMWSVZQasePK5B7+qoBlf0AvPcTSAPtvrkOj40OpCm0d6t7GRM+D3f
k1sx5SM68N6rX/GbQfb2uRIDv19JKOYa3cTi0soUC3JU2hjB5ybXQ445tFxjjkp5i2TyIRpLxo45
IDoHj7pKA2Ny1dAoLPEgCW2B9UO9TwdL7gYb0gs33AjreSbtMqk9Et7/BAASQgpleV827Z3QsAZJ
h8Mg4OpOGvcs1O2WFV2AVcLRaFTQk1aj60A8KnSUmAVERw4AkBxAtiwhVaGUgZbVXaChZA3kueBt
UcWbOGJV6sm9QtN6LDVOYfCgjBKAVrA99Dj1H8XSY6CG0Ny0ygDyiJopqcqyUEUFnwqjfnAMpOs9
tT/IQYEaKFJ9QtoN5EZuK4Oqx78TeF4v49F0AcqheVTtcy65lyLwFpJC3XY8RFjH4Ail4IGimhsq
2uyhd1OPJgPpYCgSzQRk55oLeLrpCllCFZ574HM11gOl7qk6VpYC+jEi1U9o6I5X0BW1Zt9VJjIK
eBNHEAx8jV5z13QM0GcqiLwKaZvGKOQRersWQNsspoAzBaR680u11cBj0ZhCk4rakLmMPpTCnlH5
rTyg02OOl1YiCAjORWG4r5H31gcpPAp5Jlpqnh9HpuJRQ1p8NB2AkmUIgHJbjNAjA6uv4MufEOIy
IbuVgZnBu825utf8XuoMnoBQRSwy6N6UIDXL0nEnekKpJXw2avAHvlqgEfEl9W0Ei0xbgybdc/dR
PxAHQs6u4aZEK+P8MwuAm/d4RqbAPgGxCM3iPoRKSRL0tFRUPQ78gFYyf9OOAv6mDraVz+ZWwCBz
lqBMdJAVsGQkrTmG0CL2AWQbBMdzoy0bTirzKmTPWveEKjARvG/YqrycnBC5L2kZECDTCDhCI4E8
eAoH9V65hShpJyoaMjaDnvTSnZvJR55EytEFD65R5ylvAHJ1L3KlavuKYMpMj4BkByYnr7BDqCoq
XeEMI6wJpQQd3EgMNMbnoLSIa5qOHgA1yqhaQZSDqwxc9VZXp19DnD5kkvyRdoOVcqyvj6wvaLLf
CBooehgdp8b7GHN6nio8FVXkjNKoqQ2v4KGypvY7tiqIJopt6KQts+mVAS2FP4VS7SJiH/zE9e1G
bkzXyw1RqIBpDN1TDGFcKSnfUXpqulkb0yzwiaEqhZFUAAYDww5ViyG4T1hV5yuo1khd7WslKSuc
u96hKhQDutayISU+sh49mx6w6DODY1HMu+/jUdW4rmJuWCFBdL3xPSrE4B8W8gJz20YmMr8bWWV6
o3RdSOCq7TZDnWCRC5VWqvKX0EU4Grgowr3o8bERKFytYFhQiZkymyJM2S24rhFmgt4yxKV73+bT
4OTF5TMiM/ss4e5rIcGyzmSrFFip08ZRfkzVQviswoQ5pDwHrZQu3stxtoeYBp7DAgpdYzKYSlW8
qbl/z3eZ+DkkMasTqbiR8QA5RcUQW70AaiQpA4ove65zHNFqgqrkkGFtl497nbi57TcpD8bgXDHK
LnNSCWT2ruy+Db1ndwX5ajNMLt/mih2Kfn5sE7A+clIuGNBwEnBFpsm95+LGbBBL0Zo4FjBQmKSU
7c+pHCK82PqGCv4+JKbzW54Mgi4G3H7M4q8kHStTbXKwkA7CIYiwqRKxajQSpIXGjElNg5Tgmi2b
m0aFxCn1hhL1ZEn6mMJX0/K8Ug5lCGnJUm0eXBW0rVIkxyCQJgxNE3eAqlS+BaFK6bBwXDU1CbYh
1gZNPZalvhw+A1fYODlLnv4PYV+2I6mubftFlugNrzTRZkZENpVNvaCsrCoMGLANtsFff0ZsXeme
vY6098vSarQq6GzPOeZo0k1kyLV2PxsxPBHsUzXIIaA7ZuoxGGKkxLR99OCFd4fI9Z7jGklSDjhe
HOtPSHV/iif1mNIRidNtWPlbk9wPQFvFGB0/u2yr0QF6vGicx1/SxH3Gqw7yzUT7eoKgeQq99kDg
zlr6ZtBPchbdOQrIo5ihJ4PzzmeDFYFu2dMPSdZtdwiMVpkdyG8b8m+9rtPFX9tnZD30eHF3D7yU
+Egso7vRxu0+EhMpJpd8unEQO2SDUeCgICb6A167JFt4DdWyB8C15KPrIT7w6mO/hFU6sGMU6Kuf
ZV82Wh/xhcMf0sABP6n5TvMGCT5xdtHDhnWypVMBdbbOh95HyUxpDlNvjGnc2e+zEV2w+T1B+gAn
qDNvY5B4s/4r6cOrU9m1W9pXYSA5BeitmAcWk+DffSZzUjcc5PvEK1vnHVwb30DSe1rcsN+C6GN1
yLOgKDFQyGEbTGWar9z7WtIWXEQdv+FuEaok118Gmg+PLtD0UnuGkcdrhg8RRhTqFOnEFCm3pNSq
aa/DgBjBFfFExTTLT9GRNdeuDi4TLmY9diDmwTxCbFzvESUv2FML0xkcLymha2ESO/5pbUD7I8xT
TVD0Gx+eGy/o10dszFBttH08sFK5OD6LdvCSPfFrCK6mDuakB5DXvfGrV65/t52ejMw3cDBNETVZ
+DjryENJiAytolMz/pCIjuN89VQIL7L/1bH9v7bof7dB/yAH3lsTiqiiexY1iB4wZv4HjiHUYjQN
E11E/kRaNCIEwLztFug8eJr2YU5kBuVMtwGFKbrkHiQ3oojzcL/ZXMIQuH8BzdrsieThB5T5bGcj
f/RyOixN6foFHu/pRiYPFZqLz8zDsTmEPahrZBvDIPdU7L1qNTWiaIhZ/8vw4T5c+P+9//3m0GEi
fAv6HzjIpf9ksoCgyyg3FNaNg+Jvc5zxN+PxAxkCnIZkI/QjkX3qVf/5mf5rNPzvP5uF4LPcPVwg
B0LK+T/aPeKWsPGsVySd4W0ZjRAChxLOozsEsQx1rgKzdUA4W3zRw7Ci2l+3lCDyIqEclHeJpPv/
fEX/9zkAAgMBE414BjLCPxVmzRhgkXDmFdMAqXTemQChCNhaHjAgqptia7dVFeBSz//Fl+XfQbL7
87/ThtGw36n8SCf+x4MwTRYbEiiv0Piaz5hHpee1n8ljhwb0RoQgj3KitYFOmPw32dn/6e//BToA
zYcJFkT+8T/mTj4jqc5CgUEstc0v06QC28XoYKEUBh2+NkVdkv4XrOkOJf3v9x7jl8BdRLQ8kis9
cHr+/b3bYFWU1lFTIgTrNNDDWOtKTx//+V3+68r/7VcgQw4wUIZBQhqANvyPFRvb0M0DnYbSf8l2
vHTH65CU+zn/9dOcxt30EYErhUPDl6UXFEV6wKa/+8+XAD+ifwfOkVwEkAOQYpaCtQCY6J8X0XdD
W9NmqouFyXPWT6+sRvklem3KkE71y8qsKjmJTyvrr0gsOooFW++QtvNh48LlKPPu5zIDoXbBNjfR
bD6tlP1NiD7WSKLA0GPpUEBNYf8UKMdKf+Ydalb2vgjaY5uPxD5KeEkzuNnPyW4GaBBvEwIe4xNt
k5vobJncDY3IdFlUcFi4mPOEqCPsAOA20C0wfcfEeTEpzusQnp5wXB0f0qQPKkcwdbKDvemw/lAe
uPzx8DLN07cLh3NqUlaii7nwxL6reD3FHE8ZXq3vtbagRayfnhHvdRicunA8E6y7slu6igr0l6sv
j2a42wGR7LW5MxgavKPa2/Vtsp+i9ej58prBL+E8p+l3F5CdWxQvbANUygFTzA3vXnw2XESU7Lb2
DiCnpyFEZudqS6TR/bQ1Uu2W5KuV9YPtm8Nmw+cWMlxtMLCKk/lz8FEchuodT+V1MlrngZfuQLHc
dxsS8wgSdkf3OJPmwoatBGt8N5LmzsjQ7wbeZ33njzkatF0TkX3MyHeP8zXwW8x0hfkzRdMrzgeM
Wxe3t6091QC0C6zOkkw1SDQNtN1iqRysAfqWPrMw+Ih7Vlg9vLlsOukhgirM671crPOOprKAKiTv
6v44qaA0Ivsc1/jYOGwjnbwEW/dum/ZeGx96Y3dtbb4Gm5lch9Nz2NoXhLvncggrb/Z/koQe0jlD
/YoXa7iD8x5/hfDmNEQSCSRmLlxkLI6lFEQXZIGhl+nGz6Qla9F0gCASlGkF9Ri4AQjDXWZZApGT
BQTIoH2CrPmkCeAFu1yXcHxtMAnYSbnCia5W/HucQrpTHiRa3bR3wXhOBl1NnkV4UugNZU3ah8jR
05o55IYNeMepl7lKArRwLN1DeDzlY7/sBXcPW9yGhQ7nJ6LD5TKuiHUdl+4SpjNcs92VSBBbkm1I
d4RFpy4RZ7Snp8xhnWmkbMKrYOpy3zi614qHFWmC9sCGfrtCCf9gun5f19oBqejMknu2O3DDdpiJ
ougL3XaMFPkBOS05RlKTJ6A0fzuOsC/0ze8LJnNTtFCkSmyu8IZhOWqstqqd2s8lW16ToYaHMKQc
5Yxn4VG3x36wFBsiA3KGTWMcpgcyJsVS91c813KcJqit4JRSJG41ebBNiBue1qRoFeo+UGA9QILw
teDtI53rA59c8LatDpSzTb9mmKDgPyOyNTbTeypwCEvAbA/KZjXsajQOWbHwki82hT3Yos/zKv/W
QXwadQMSM5lYJX1QBKiCmRXLnu2s38lsny1TRTMzV9Aa8zMaAisTWO3wKo8+IuXJE5Hs4NIRw3EW
F8GQPYpuqyA+e/W8sOIYYJV0coiawNUnBgFuibnEa/M596Bl+HKvgvXgD/EeQQP5MsOFpQbW6Kbt
0mr/WmfxLsCXoqYWmpvlxBWpAqJLA4yCyHUnUh/6q/6qt/bXACkYm7xDy6MbptYFnPPO89bESAvk
Oy+b9jBW+tRIumP+u3aiO2XdEqk9FGCEvc/KM/vF3jVTIdoDqyYwuDQBV0UJgRtucHGtrDTN9v6Q
/EkIJj5o+IW34/5GQbNokegL+f9cJVqQLzoGXV6rxhaJ6sYXTtv4WdtOARLGQ8+wN8Ij5ewTMz7J
pRVIf23X/Za5HrAwtD7oDfHxb/1bRpnNxbyuxRgE3auf9fIGEPn3QvyjM6QGjOKXsSV/iU5igIJm
jcskbBd7dP09JUItNyqmtPDX0Pu7OoAkJ7ZoIJ01BxC3pt7j1KNTSHtom9oYdLIG7LWYOfcoWu9H
HBj/2fO6GWEPLf2hW6Krbo7gR81tcBs7n2dFgJs8p2pCGR3S5VfTR/LUdWJ7hA3nXbrW9HWBwPSg
bNLlaoGn7CWfjwmiTkbjRQVZYHk/pRBtuhrd1WaTxxYuRJXl5CG16W2xQVTUaI9KKM7mgtU43xvd
ncbGh70LneDsYFFSs169LXP4IVeEEy6qh+UvnYNCJZKcwlRe5tU+bWZ5iLaR6JzSZfoOtuV3OCx2
79eJXxhJgAYPsgbC5UPs+Zl5Bs7PdOTkF2dROuTbAhAUdnMAnSf56VkhTqaNnJ+zFO358+C7FlDH
wNsrsKroj4+pw26GqTWrOhn5BuSWMQa02DPpzlu0dGE5u01PJaaX/C1oYViDZoUcsbUyAzQm84dy
5imSDM1Yr23R1NH6s2XRt268eDhk1PqXBTmEuzVlY0nJAFETAWBRdmZm8671kLaT94hzewR+kuQc
fwXJIHzahFW7qa7Rdylo8ZFENq9IPQcdGeEvaTBdNzfrjwaaysug/aYuZUrmsoP9H0DzKf0FJg2t
esPF8yqG+ti03QNo3GMeeuslZaYlRxOH0Eai3s+eDeqL14U0CvwR7nSRLe3wBLcAfMidX67ArcpU
1P0DPsYlFwrBBzO7bWal+5RMbwbI9pqGJE9dUJcB6BhVB5SyQBzJPmWkL6aW2HcWq2c/01PBLDbA
1tjkScoBjm2GZh9kYSEArraO/o5AWl/doKKt2kJXRGt3HYK6yDoYuQmJmI8OQoZJpm8SHq45wedY
UIWsHqnW7pAFIwUEu0z8BaUIzxFyAHNyG/PnbBgZ8uv0tr1moATDABAxnjCEWh9tK6P3UTN5N8yr
dxClNlUGpGs/djDqiUNlizSo11vn2xiJHJk9RJnul0McbeEe7YPsAAcabOh+1N6JKHV9MJmQVb0A
I10b8zCmq/3AXCwpV6dfMEt0Z7UQQBBejRTtus/SV+z7V0WtPEFaITCiR4FXqF7aaIcSu9unE/C+
0Dv3sfjCo/lcWXbpdLDD7OuoQGru3Lr3m5mWktpuJ3XfgD3nK3poMd38Y2I2PtSN23V0FIDXY289
Ko0QtQbf5f30NC7ahYHh5zXAJjoShF04TMTOmBHJnM01XldnpjKyxh0h/niq+2TGk+dJIWksbhPd
9mndzk/gCVfWDf6BmqyClbA4Yjbi5Tbi01lb94gVskFpq1VFpEWChuq/cPoPBw2l7MZkumun/mtp
8HKWDB4SMrA3hOWVLPXvowGaN1b/aZL4OQnIjNZFnYKxe7CBtQVQ71ufZt+yy1xJIILZgM2UJob9
K8YxIHY0/qGTXalCQL+kxwdIGvvojQpBAjY7dQRgMmHLo0zTW9MTWIDO/SEymSxWs+5XyACqtcFI
D0MNnIatOsD4Hy6D2rkfqV//iJokKDC207ka7SuvR1mF8YRzd+SQCfsZaghQZNN8nnXw06II6/N7
RXnXkR0Qj4kBYdf6thIyQt5Im8XtTds7z86FIIEKy/M+Tm+K1+Ej1STaExN7H4Arl1MN07tohPmg
CDIOFQbq1xzzSbTuko8QKJBVws9ZxfSIpwCSSyS3Yh7pAZbRiOLUzvtWijHI5DFI+t0ioGJPAJNc
lzF84jxaL/2Yhi8eUmFhFJrexMyHXTxE48/Ezo9mHUy+ZWxvQ+Ke5IhKtYn7HzLr3pa43fK47jQw
0+hKaw+Ue1+CoRVup0YB/22s+pkmy1wN3oKkqzWl83XSm/k79lKU2Fk+u87QE4g52JA98zH2NZoF
17cPQ4N1VHtyO8TAIXZSIR+nnlGy2gaDrzloO2SaTuluCLVD+HBzg0M5xhqEXiZv4r9nMaxPQdDT
0qeiCv+FctTT0cVy32PPQ5WNMfSw7MaOvLmRPk1G4XGLXZPpImk2H/jvnBad9cVzO7tiXHg1e+sy
5HXNlv1KdPprAYcBKGadoZq7FyXNlhwZN11bxjj12gJi9uYF2Un8ZYti+5YYWBfvG+Dw+maSaepz
sYzI8Vk4PFFHlPN6A1aYwD4MSDo2egxMcVgGtr74tqv0Peg0ncXBhe0T5pg5m+Zr4uR1VYieIOJZ
R5hVA07ae1OodwrJQoWas7+qT4XOl3F5jywxhV1pARjPO6u1JrvNb0XRTYIUemv4bobEugigp8+Z
CyrR2GHfLKQ9JJgXYWv5Mv7cgXwXPE5BdPb1dAKi9Y1RRlRhQ6xaZIxXaYLz2gKczBMqTE6sdDlb
1Q3x5Gc94wuYTPfCx+khxNgT5vWwb54s3H/isQgE5mmwCLlAxa9ua5SdM6r654iDIB2MqB1qyo9G
2htPGuQLo/WSGEVIUIlXXQzCe2+3BbtkEx5X4yHOsx79UgXBl4ThX0xqGL/CCiCPo8V+Un8Lctqq
FQ+mh5jTDu/1EMQYaS6fcD9IcwwoomPbuleyZdNTBhUq1LYhqP1xOuXLNtY7LJ9jPCNRsQ0asQs7
QAJJDdqul6xeCXzTv1Bs7kXH2Ic3oVzMDMiLNO4ewq0eKh2jxrb6EQdfkOObBMFgrGGJlZhwF2Ao
DoZn8NTM2XNN8Ngl/asCfy5olz3RNWmqVsKaYJ10A9tttOjxeMnGLdjzdIHXL6xytnG5MZed42SC
jgK1Tc4yNEQdVMonLtqtQnp3d8LaHUFsWLI/YUtuAypx7WJVxP74FYKYK5Ejeeuh6xsMfVtwBKOl
CI8KI+kjn8OTP2K85IdNisWr3uQWiHzB7OY5SrtbjznTo2mGFCCyhRWD1Q+G6Hjf9ApjecC3QaEz
R8/SKuDdTJy2BAdktAmHU3mbYe468kOjg+1Qm+YF0w0kXi/A4VGE7GqRLM3O68hTq+AbTwzU6jEq
ZdNNBnKNEPc71qVimGQK294tW18WqcCtaOYL53P6auIOU/LeNSV4GW0luOfjbIAbpIzmt3XW60Gn
OjllPUNPBZeDg4pNXLCxPgRT+yty4/p7shGcxMY4O629++WpID1l01Zw1n1KGQEGouJzCNXNeWKs
liYhRzpYXvWWzSVMYF/BuvlTtzBBdNhjq3EIv+K2HwuRLn6xYkYOIyZapR0YDSskHE60JzbLIA/W
5sbbsSvSHq9pIWQHrv2FbnABvCMPQWRe0lVf8YRaOLAPh9UgvVFj3sOQCRsGbCviWvZ7ie0YgPe1
M/BDA88ouwIg/ultTuXQ0kJC4//FvFHDW3c6wh33xnwTHYK+/eDAAffof0nVaiUxDUtg6wZ7mL21
/LY1HaYu3KWHbGA4p1oMQkNP/hIz0PplwcAcpf5ljqIbEHKYdIj+Oksx5B1cZfOYxL9i2uEnaMSO
LnEN3J3Ec2/CtABlCEF+2juPg9n3HMmbDBXgiSGT/DfnY7CHcPBoku5DB1icjaUPE5bqIxfrS8+A
8csUXbuexSVYI1yJa9eSBeKHlN6PLaO3ZlgR5TnBbSkK1rKOiSoQ+ffqx+1VCyxo4vEnjL1/xgtq
oQw0cxGCjG1DCZqFbs/+uqxhnvRcYcEErICZ6TUW/e8mwsppY+SY9aHA14MScZAeyEdtCJDZID1j
U/c2J41JsVkToT5HaLvDibKpbCkj/Luc19vDvIkfTPIXR8GTkB15nQ1/nyJ2wFNEpnuMv9n4bRXj
B4rfYybR4aL3AJyo1r7cwOfAN5KtpQz1UABGw2xlAflRihdjFXxtAPOQWT51LSzCJ6HOnWweQ88e
dGfUoeYdvME8fatr/wxFyWOazc9jxxG4M8dvEThGhSJsKDpveB+9GEgrv3aO/aARxleiNbto2o5r
zb+idIX2w9snGUhZbTh8JIp3bx5MYXNrvB3Dg3nAlAJCLgEJQoJTO2+W7gHBxiB1AGbEG4+6oxdH
33IVXcGWbhcu463VFL9rPmIUqHPXo8UYOi9v+qkIZAKSZxABQwOitMZ7jM2vSQMOhJ7BpWmQUhKt
X0ZNh40YVB6dmHaWZwb/CHAWfowvRrA3ydwfLO7oHE0cpves5lVTy6qfpxoIWfrUc/NC8eVmiAnP
LfXNLjXLwdfdNVlRUZIY6rN4JegDMVNA/YV5Phr7HVPtDY1hi44ICuOUpLctGiQgJj7tMDGthiXp
P7IusLkM+VTCUufAVkzhU0XCKkwGWW0kxec0dl+8meFX55s92tydCMCHGEbLynE1N5nIAZF28QUQ
wrNN4w+ZgcvHoz7H6iqXMStdAlXaCnxvavE/dhkguiANUTon2WHiEKPYSKmf8aq+OcviPTosh11x
RcKDawDJ8DCog5IhV+dksRWXQbj2KPW9W4rWOw/rGE1bXV+3mD9snnnAqO2xkYCnQqWhufPW9JnG
2w+7WlWFXH8OvddjPhcif7U+gdPXIUQeB+Hko6CvNc29IWUX5mB32unkK9X+hqMDPzvUoq5SbZ/8
OA7g6QMaVszlUoCvcOoz+OxPEP3NaFozOTwkXtiWrde/RltU44MYD3xIVKm7Oi4wfQUsah8bT16E
TS+iDhGkTcKS8ZaDlGe+lxlbANP8hY3enkeYPzqTomCS5mgjd5LwTNpBXjPlICAjumyax9JN3tsS
4VRnKRSBXdAuBbRfgMoDXhrbQmee9qRsBDoK0AxDdMFNvgKh8bL5sBJwTcACeQrctFYcE6RHLxxf
NmljHJZNemh8NARhizB4zwVxVafrGyFj0fXrV9Y6MMTmer16EuhZNA3Y1cJbk7Eo3+bRe0YGLzCt
PmjJaVvr30aBARFIN/xaB5880kXwQntZ5dv6DF5eCBR03J792gHLzvR5Ukg0MmjMi3X2sjNo3eF+
FEQUVrXXufOAkdUxwMcWm81G9etcA0/gXBOQCYW/Iwo5gNQXV9inszxqk6TcZgpLE5aC3zczIt5A
l51fk3qabxv36psl/lQJNer1oU7Ao/D9XocotrSFhIvC27zxcGJi+9wvQEXRnJtdm7XYgFDLTfJX
nGjEpWHo9xCyLNupKYxyzHvdUFKj1MOm2HO7eq6QQ/TFu3Q7GEi0D6j70Ot7H+Naf89kSqBHin84
CdYpaFky91P+G3aBbcEUUKc+sZ+uB/3DseTWr95W+oF+A7fhvc0SxGKjigCp6b5u4LpYYW72e2iE
X/laXkWCiiR0mA2FImr2Pllpucwr8MAt+Mkbn2DJ4vaTZTlYtj4r0oZHD5POKgmDP1nvd4UJfLTZ
jJ+JcdjEYVVVQY0AYM2X75L1qPzoVHlNet7CwJ0EaX5EaOR3ICFWsndjhXHhkkc+ynYNEcNe/ovn
AnBsrsFCrmmIVoI8jo7bnUsMOlEDggzP/OPA8KZ6ih0y7NpKA9YBZw9FnYIwo9Qe7OdHGv+CLOES
RbDUAipLSxCn4ssC1/hHL4aCq1ObyueY4Zn5J5FKdiHAwsqwQcxrE24GHM1+7IOCxgoHREhoMY7N
DMqGkFdpxx8JlCXYfTknXYlr44jhc3IG6NrABCxJWgx5/MUPhn1s2mGs1Ayycu6r+zQpQW+OCN0o
Tk5zTP2i8SWoX3cYm/kz2tZeHGQgLqODW2hcJ1PlpAKTj2P4sSThTQqMrbDrHM1IdwhGGC+hqR3y
UlKZ5aaNBzjbohCCTCs3Pvpbiq6w1GSrgsGeMIN8NyT5NQh4nuLtSISdZj8CCTV5mr0QQOi8+QEQ
4prpgV82sG1LvWXygI2+B2EzOqygv4GYRVDLsmi630zPVB441IKdXwOBIvDicvK4ZAKQxgBZXbYH
Hg7MKeaPYxzRnLcUIkSyHCEDQWlTr2B9272aslcVolnpXfBJrHnL7PhoEnQWCXoloBYbLM02PK8F
nKjmvWbmw1iHXg74+zqk3s532Q8aznALJTkVeiuBvwPCzaDaw+pkqCmb+efAjIdZ1xhVtaVjuYBI
2EXpVsh6egNjpVrMeNy6Gi5U3vcaBs9q9R9EWAfAGWZQfDdY8PDQXEaQjDLqShuFlRaQbcVT/8yH
WVX9Aqolrvgv6LMXr2Pzntfmqbc2KMakB9lzWDl+klcSGp3GpedagaEWdyjR+t58hQNsWpmBCn4d
j7WEopuuQJ+EuYXsJzxfYPqlyYmMWZUSXuLK3jF0fq3nP3ZD14vGiRFY2avvpltwdGXBVpCWHSYa
fdiJPU9UYvLWhCXO6HMDBHUO5hO6yoNe1U/fuWpCZJVwCAGeF0xe02ctO5bTZXnsof6bKbuugAfw
1RzRt+xj0f6kbhZ5ACLLka/0sECw14frkfnRcaCM7TNGX9wK8tMcTAi33cadBAcLLaQDJ6Tt/vC6
+Svi4S+R7lbH0RVF+XvfcmQoNXcsO3xrPA6CKYWdT9FEKN0dAWOG9r59gMsFqLwxKr4ogMJ32J5Q
hC15wPwdOo5zNvAykoA6PTpNya6zCVT3EaDfovfcNYha/egvGzC2wZhPGSToCrSWz3Ej6hfsURhR
97btiy3yT71QGM/f/bnbUAxl1BFg/SvsfUaCSI6KkyX5O/Og+ZE1qtn1TgKlC5alGLU32GMNE3EX
T7D83cYfQesciLM+uHKY+SoNcoT14N4eDp0pR9j3l0HPxr1JYJ97b+HblCHOrabfdWPlyzQCJc01
S+oi5LEF6uRTXRkXVxAP4HY7ERYJc8dFGYtPEu5EYwFqzlrQBqgMt8Lsw8j7CbRUYTWyQ4qz9epo
iC1CeP4ehd33zGl2TUPx4SKMdLy6vSxsHnMcozP4aWm38xZdNSzyntsmiMtwSx4cuAagQlQbRj9L
RMG4Fkq8tDKBvIjBZoTB3tTrQYYOBfkdiBYuwEmNaf0Mrtoai+nCBPTGJIVMDTxqb3WmooFj4NXG
3wod08U00Sut2VNNUckp9w0kM678SZIKETwUd3w3Mbn3QCFtfmsQ20sy0+a4seCadM0b3aIjz8TL
LGAbL3TRx9N9m/SGr3FgCLXH7LsNQgxRMWJRje5PgxIfaMWRnrLOQAKAy+7DTpNfncM+no2B3AkZ
pkAsJWnBpUuGOQeRGmBfOj9FfMPPN8t4tj07cI8go2ZjD1A/yLwBKZpMoNh2ddIf2AKJyYRusIBN
8wch5IdLxNXbkGOzBhjzDXrF9DGJi3hafTwoWlGHCWzUZXMubK/KOECL4eAPQaYSoxWdtyx8GXgG
yvRqyoaM7804f8t+QL02YTZIHwYX5XUTd4XfY71Gy01POqgop5AycF1xGGIWQN513nSJytMYs04U
oudOQOYRNhstgnTAcR6pkyO2Ym7c+Uu9VkuAma9wmdvNUh+3NBwqvPNTt0l5VBMQ8q4mF2W6E4nC
92EEU3Qmmbdr5+bmQm0eydZ9qnb5MVm6HZc5rQFIdE3BdLzlIl6eaT8iDBz26Xxma6HHHqvEi3ZK
9LSKAZdg6AcXXVeDcKCNPHu+/gDTHJ8Z/pgpr3F7ZepzVdhocDDp6ui5W8hO6DHJwVutX2Aor+9C
mw+waXSBovvWcX9n+6QGrSdafyNS+X2bNa5Yx+CQYs6Sb3VI0Ry2bI+noSBRTruPNfL+MBUuL5EZ
IWkYZ2zIfeAwkwc9BNagFzHi+XpiOMcduqoQRkvF1rtby5rwOYAaAM4dc4yTBvPrQoG8XzC2Zfct
7odV7CF29wpkRuE9pW/zgGhyAR9zzH17jNElTkUJCANDp02XwDuPfGIwVhjlKSEuOW4tqpTVG17R
9j71QwIno4wH+3nDwI6OMfELkIs0bJ70yNHdz6xWQH6FB/4egXfsHnTMwOQM99Sc8e5dtmsFBaW5
Bn1z/PQ5JoCw5/O37Wwi2gBYhSw2PnN2B7o83esyBNkdwiBYPQbXgHtx/7glE35kdCtUM6SJYGsq
9f9Qd2bLcRvbtv0i7EgAie7lPFRf7Ck2lvyCECkp0XeJJhNff0fJ+8ax6B127MfjcDhsmSRYVUDm
yrXmHFPkz8ajN0kcOi6UKwb9SbR3g2Yk2VAkPo+Lz3gcoDlOLYogC6Ilsu1+bN0u3LshB6Z9sMwF
94ENp/0aq7a8x1ldf58nKhqn71i0+5EfepMHkdX7KKCkw2xT8ijqhOKCE1RRfA9zUzSvjeH5xnaB
rIhwhnyavteVZqsniyg4WVeuw28DndaKWeArfVHedzWNl3+qEa1n49vS0noGmL5petfxTwZ0bLul
7fdNTr7HAKegHm81k990buv6xmTxPFwxE0Jh5CqbfFFDw+9lwnnlhyJzf+vdsbDvizfP8btBd/Ka
LanI95JngF9LivC0KkrTT/PitnLnkft067tzZLeAbtujwWVhb8WUVHIXU6Q3x3BRfr9HDIwNBCEW
ao2YU1K5dQcMPE+BO49HL40mEq+mDAQke6bhfV/Fkh7KIbTRA1zdJLmGExRPX6j18narkZSCDq8I
sNgsSbw4nwudd2JjQsaKPKhjKOgzZPTfHL22PjUz4+Bdjrh+L5GMlYg1upSabPDXo7IVan48te6z
jNIk3+PtcNfjXBFB1m9mPeW3XRg52TmZFgg6MQ7A+hvtmMwcM9oyCIyKcKKwzZap82nEls2cXjFV
L4utqZZ+uA/wTtVPMA9CSipGxeaxrRlKX2mJ4H5X9UCTr5RMc+92ibDI0RZh1pF2BbLrcvAdsXWs
wE1u3GV+p4HVLBRacSduM6A05iBEWdCyFqUnPrmhDT6Paljs3u8nxAq+Zvb76A1O1aCjK5ZDrMKB
WWimYdkOvevtpots9EpMOhuQwlQ25WA3dS34PTl7ERYPThjevYuYff4UVmsoyXzI+WSYFPMwTmRj
RTcRh7jzigB42PJWepz6Yc0QD4z4LWa8VRXOfd5QscPZj0J+1hDZ61Y0q3cOiCyM7tYQOOuJBR3F
bOK283IqV41yVMyavqqTIQTY5G3KwoGCMHuS5UoHRpRhRySeygKmZRXYlV508XWBtOebY7uJHTNQ
7YmZwnKDWP+28Jg9btj/EJzMzjw+1l2ts21rmo5RYmDHl9VpJUVCiZaNLp+Dll/pFRcGbeuruatn
zHGpKg61biomoJeJZWxytsOKpvPGZCNjWaQRDWVQoArSY0zo1m+IRdy3vGBL2fjzTyUmFZWzk/4Y
yNcumMVw4HyWdLdeWeQGn81cDaj0eXceoNjYSwey++E3em2OTY60fLsIg0qtQMvrn2Mder85ASaG
Tb5G2DuyxaDRUTqe8ObHCcf2wqsrRH3FOAenjqzA92kKHfMpCLPnMjfoco2HtWzZeOnidVdNWC8/
FNcFX0OzhE5bVnFaGWQ7EwSfManCmCmfNV2OHpFWGYx7r7POii8iH+hXBDJ7jwiDCzdNkSebqXHj
r3VZdQ9mTvRDIB0aOplXMJCjfUV7ySj7EhWGRznR5ejdm4JfZ8uMqwJ4ssThrigkLBnPQ+Y+mKny
bmdUfidZ1Xh0VizymOCCeryiYCgZxmjB4imMKq+mbCgXCjUf7RYls6O3SPMZvcrc4/1FO8LS6SKp
wuLwU2gf5ii0be0iUdBNythjuOjobUqqJP2o/g5bM0skU5WXcdQYXnzI3Hvd9mV/yq3Lx5J0Jkdm
G4/Oc4BfSO0K3/dPKXiCm5F+70MrcD8RAleT54z+AGBOVLvPnk2mmV9W5DhUnOqs08U+TVnrPtDI
oFfe9TQqt4No6l1c5Z06t67PoznTAJT0p+iwHcMJTjx+UDXfo8lqP6OzZQmhn6RLehWSytIXazbu
1kWxPnJ6SrttXVv/O8YTgi78gay/MS/deQdkwUloTKDknkCW3dDtaYZDJ8L2ZsjXeNwkiW3PtRvO
n8M5RjkPyo19aDD0ldu2ZcNtYz4n04bL70MIFGkbyjpuOYMEwQJ4zNW3mQ3FGxInav7OISjUhcp+
j7SGb5OsEhhdjAAZ1CRVApYqncWPGsnxNslxlW/TxcWkGxc5lHW10s7cs7yY4ZA3OMc2FmslWLQp
mcN911CHXIm4dlCP8DRsykw7X6u1mL/owqDijRfzgMs5jnfU99Ur08LK7hdXI/QUBJlhy4iVvLvk
xVHECiPTXafb+IfQ3Xg3J7jFKH075FCajdN37Ui+e1HHX+bWdM+on6bbPMK2PPTcCFtMEdxLtVdh
XM2VDp90E6L1RPuHg0/a+Gu65vIz4jq+tvGoIB5iTlnZTrCwM3RJnexTMnQtOgQdVc9ppm/kWOlx
zwmcOl2P5rkZbfY50T09LhHVEpFJmVXNVy285tE4QrwFFYKDap7qtzx0e5p1AY5tp3Q5RI1rR8+n
mupPDE4Q2gmn83eImkS7KTs5n/U0hD/yrqOQsoKqZKwX70DvrXpFlZphQQoyxSezosqpxSz83eKa
4Gmqeu2cJFOWO3ov895bup5X5GfLJ065z2MVeCxWckHDPAa2eLZD2nyf5urrhB5+H9J/I9J6/kTB
rx48dqPHmJFheV1EA7pwk8OhC7MEM+4QDtueoSjiEmBBPoy2hz5rpxu/bZNdWUVFhIbKGe/WvJpQ
mmdu9p6rJEUyInX7klc5x8oVWc+WKV+JCXiO2VfcdXhEIRF/42WrR+mnaItG1To3QafFyzBF+XuL
2MTBUTcl8WFmIsyELwpGucPjO53zmI451YCTHzJFRxcloeDWLirJlub5F19uNdiwRsCyDncFB4ph
vyKBBrpEU4MH6qdfYo2neTr6PqU5sbPugxeu3JdUe9z3rrFNiDa0LrZ+XDFtsDpR3pUzNsEPZvPO
vauqgn6+wMb8x/fNecLcFi9Iv0NIsV4j7Ep+n/LRfRcrbrQdTbnuU5ZNCbil0R9onSA3OpeOYM3I
Tc0KUzU+t3GKQPTopz5KGx2h5ddFz+bTskMjNwr4MnF5nirVtEgxPRy+nmCwv2jcvxukjkiueo4x
KjUU3JlWEz+dDgGC99YNUKEURfk2oKfZBW4RXIs+ZNWdZZVYADM+noveialaEWu9G7JS9WGcgqrZ
1tgFvnOwgPmJ+XgX5cYehIrKXQG9gWyggilgtNJo3BhB5PSmdgxvZUfNDIZMNsWxTrxZb8hSCJs9
lszqbWk4s++YJmBlsqmODm5rnXGf0Or+gUbZCze+csPXhQeZpcyt+gW3biS7LQeFzDxpcm+Y3vkN
yGanxx6SLGL2vo0/36xxXLP1lR5K9coDHKBD5CiiNlE1GlquKT6wZnWhGjfUz+EQEyCRV7wjo0tL
i3+N09sL7X0nljjfNkliHgaR26LYIInGgMDvBmqgrFvMRnWhmuQljJU64jSXT17LzNRMJnjNQp/i
sqbqEpuCs9xn6ZoGT6OMES2FY/aYabPeIa7yHpc1VMNOjM1FrI5xNH8MkcimGwKoerlPHEWJNNgs
e4ymxPWv/LFeD1NPa6NiXPSaJRGOgnwAOYVAeYj78pu79ordGAE1fd3wls4/FXtOjGuDUW3w+O4Q
l26Pp746NHAV6JCJmdulsRXPz5pytgMrxzBw067t9Mmt7XDVDTK/Y8D57gL9mLZCke++VzPAjdfW
K224x6/BB1rVJftIOYyePIkkc4b9H7v/kk/IrHFj8mjlaNt3nbTmYZ2yDCZvOnCHz3RY5mtJQgiK
HhNwoox+Wu2Sy1Zz22hH+4eaO2XYQB2gufzzB9D/5oloMeaiNihabR7CXlFy+cnl5BZOAZvU4rX8
iTSGB78sE+5LvPOu2JqwzZxxiyRLvJWXewWBPe7GQAh7GMO18G7DKJHl7Whjkx5W0OHXwTQmIS6Z
mTeoTHt+CI5PNqhltKY8+UPVJ3vgIaTzUDFwMvbG5UKazgxf/8cqwCgmDa9iaAKKA1LZgwsYZInV
8+cChsMgsgE9qDknhmNcEMtNmUxpjlS5x8VQx6KFaVsuGUZBuS48dAxupm3cTK0UJ+SbSOmRKjgj
+rOFflp5RYgdZ4kZZZ3ABBnWllgfTm8J7/vPglCz+IiXelxLclon6dcPSNMACo0TYsQt1lgPRhtc
nOSUZOE4HN3wIoVceFCPa9qweNmV5wKRc1W+OnXe6y0d35A5LsIe7mokmt+Tgf10Y5BxAAeZxzDa
TiOF1Mb26SqgFnOu2uZhzidpRVc1N501bnEis7f1NoNTNtnOcdrhN+6hkHZmawK1NxURLuchHRCg
+MQ1yK0nE/U06iGlmBlHddXlTY4rItQCi3VeYuToPc9WDIqQRG/WlV7JMXNzbOgbNIHe+BJwAon3
lEX4Fqc+RCQFb4A7p4jm6vWPz3Cg/a4PlVYl2XJNKYJNz1e3W86ryTuzydk/0gNiHCx8rR8Iqqgm
VpV4hHGQCYF+ZTJ4gqosDeJDQSbRbhFY1x85L6TRMTS5wJew1PW7H9LaZM23tt56hDHHNP1G8aya
QfZPBmFOesXJnttPDobpC3qo8lX7Cbd8Tuel2dVRmZ7ZuxbvHolFWnFOzIBz0FasNHPBEgt/MpmG
cEHj+r9T5cefyz7dF7GDfCrHWXMR8sIz/+R03HuLal5V7hm2kOpuXiQeD59jD62ITWJr9UkVDLAx
mY0IlcYf3pB8wTnIihgEbNaHUZjffjr2/s2IevjDHvgBQPXhP//nua35+1fO1K8Eq/+5zd8HnGw/
xr/9quP39gKA+r9AsIIS/Sdr44WQ9QvB6vz+vfrafPszwOrnd/wBsHJc/1+k+HJQEh4UEc8XGD7/
IFihYvkXSYbwGl3s0xFRylhf/42wCqN/uYGAL4WGyr9kkPG/kJ1fEFah/y8ywD1MuHDjvDAAyv1f
IKx+dfWS8kAoDn8xyIovFu6P7mY72ECkeMf3UZvdD22r9rboDQYfA9LCrhV1M7qaP70//76P/uwX
/9VWe7lmGPvUnZdEOeh37geLK/6aDC0u7q4h0vnXeWGDdhf3sYnj+YH6PPiHy/3qqP3jcujGAnD8
hHXzMfzqqB3FmLal3yOdY185agk6gs242omiC/8r8+6/L5WQBIK31veij8kjDNk6Mbml3rPfCGIP
kyzYyAl9M2MAWf6DRfxX++z/v5hPvgQAMnIXP7yNuh6QQbr4Tlp/KO8y1DkgVyr/974o66fRWUIA
P15HAySchlsZJPIfrv+fPsbApcQXIVgBXu+v7+ssRBqailKDnb++7iYNdB+Z6M24TsVu6Tm7/Pe3
TQAKjghVDMM8NL9eL0mXzvMQZ+7XNO0/xWvf34bGB7W0xPF1Uv2T3/0/vjwuI4UXuQGUt18v19dT
sgRKDvsuctA+OFW/g4VClA232onObHX6719eGAQC1z8FtX/h2f0ZAI5ckJ1zwZRI3RPSoQvdB0Hh
d3vhDNwT1PdPoeofHwsJUC9IsGBfViAfG/iv16vo3a6y5ITWEJXzUOqsONBtpJSk8Pvy9y/N/ZWf
GMiP1/pgN0+8JSwav2ckwgDmDLkU4iyjgK0oc2pjpaY7pbyHhAbMo2wTcY20XJ7KSDOq/vvf5D+9
aG5YgfLJA+mQfFgLloIuZF3xi1jcRjsbOYx5kyy/nqd+efv7S13uj/+12P98zZ6Eysla7Qcssx9e
MzyBTgVr1gN04ZSX5xxAg9U1T6NtMfvpcXlXfCOTPtWnh7+/9MeVQZJpw5ZzwUb4SRL+xPb/CaDK
BCLpba/qff2a7507xLPTZ+eIoGN9+vsL/eU1stKxuV3YCPj3Eyl/vYf8wRkG1SfZnhMiDdM8D+47
V14UD0gP9nWionNcZkzuF0EP8b++Nm8yGUVwBOid/OQg/+lFzgQuUZYPChPvnF/7WQjtJUBlFlN9
b3vlflsyOWL2bqJ/WPf+8u5yXqJzzf4sRMxGfLnH/nThqZI4ZZBs7ZmjDCcuMrDQx8WV7S3QGbqs
27l15mM/NyE9x7T/h3Xirw8TeTrw+pmSeay71A6/Xr9PcKoWKWEAegWZ5Cn/otnsUcmBR3D3XoU4
OfYthSyys/iU6kbfFFZhcspa9Q/73V8/fzoHPsFXqI54pj7CKnTVIEAF87I3mrY5/IRvuWz9bR8i
wXAHDGk9Nr3D4jIL+G8//MuFmQpE8pLPmnz4DNJl0kXqdh0vV8+nYOEEUTIJOq7oLO9UMckX2iif
whVo2d9f+C8LCPTNSyAseY+X8Pnow1MtbErUF6ezfVTEeucYCx0prjWN5kHc/P2l/sObG7uM/zhS
kr4bxh/XqtBhtjEwnW16o24WlLwHpiLzuauTCPWm5yIO1vFTgxntH+7wv16Z2jO+xCVGl6io4MMd
5i9LhDp0QbNQB3aXlk77RYnytbPSP/mto67kyF2epU3y+Pcv+eOeS+iYG5N0AAtEwAT5+EwvXu9U
/HyFzn2IcPfE7l6sgX+NuvjRVYlz/vvLfYhqYvm47LT45i+7AQk3H5ON89bxkr7Qzs4v3PXrnMPs
jjwCuLEYLZhWTDrcpIQf0/WYi+xGrQm4AMfx30aSXPZ9XpVQvRDHdEunnx05AP32kuUfPgxW1F/R
r5dVDtwroNtL7UO195ErD6euH1Xl4qqLTFNvRTAP6+/MS/zqhyzHur+LkrYxN7XJHXGtxrxgzpcW
a3ikMeFXx26Fo3k0YE6rJ523mA3Rs0ohd2JKvfz3KZ2EuEt83q2nNJvo+8lBdwZsfRv4V6VpMn1K
JbEXv89wFJqTUOWKQ0HbAWlwgRqOgXRUpetVnPmwkSeaPBiZvA4FnFNUVX3nL378VTN1C9Ha6Qxe
p5yHbpe2vs23pcoRSxfOOL4JE1p6vZmaX1eraU50DuOBTcNtl8Ns6NdPii5yCZvR5yOpvbKUe+NX
0tukCPsfej+raA22FGmHJnEtTKh4kd/LrjUnekP2s1WGvmUMDy4AZ5KoFw4qEEyjGuxeO6Mcx6mW
OM3DCjd3OjtZj26hQ2Y+s9J2zk3PA6kOzljrr4mc/e6QIWylw8r2fu5VESGZXZmpH9cos59BkYjH
oY/6fDOsQfq7XZZ+xlnpmHozmyG6M7Fx1G7hTIK2JU6D7lgmaYf0yWRRt8mkjyhJ4oSDhaLavt6b
3CshPFgkrDr39NdmgEq2l5EzvsbTcHHoo+DzoQBAHDsXDIO+GqyZdyRGhMthAQ4w38+zubg4MMdM
hzxHLb61bocOm/qdfNwxD27oYI5IufEIoVQqIgS0WfvDD+iRHj1IIMHZhs4Ia29YsB+uS7aqUxrn
3jlKUbHcRGAdEY2CruyvMiWcvajp+x2HAJMv4lJUSpvGy2uJA8qGcjekpAZFVcIf4GXr810H/akA
zzgP8y5bvAjbTIb6/rCEJiqvclko8i4ci96kcX3aJhRX6ujXwJZ3rs3aElCLXa6NVBOw275Q45ku
djNvYWNImvbGZYTBED7MD+QFpN+TxFnu6FOJcYuUYFj2se+oZFvS23tGgQeAjzEJBTFzoYxW7eik
sFZCiCBVKT1EI8PoNhiSfNkcpPbLZ7+hW7MdhvFCw9LpePDXfGw/eVOB0NQdPVU8igWshReUpr7G
tZXXx9orxvh+bNd4Pvuc5e6WJfXVde8G8smEvgN/vk3aaC+sSOMnbKfDDazT3t/TLmu5AnqIeDcW
84T+qLaKJKMsJ2l2sO5yFM0EL2YKZPogq0GDU44Ecq6qK2Yep56p2ibAfTkzlAwj0nJMMbLYQ6R5
cXWSvrK3FLjMMxEjWE3S5GECAHsZooT0s2uQjUglO485R6Fs+4azk/2CStGRm2hJLNgfUfQzFrS0
EI9eVl3ML4OtHqWHq+7IxKU7eILx777KkbjxdqCrebBd2CcPHEAw4XQasSi6kcg80RN3y6ukFtNN
PrjZgBK0bN5NmTMJH800pzvcnem5yY27ov2TomCw6kb8cel5GAwxCmJ/DaDOIAX1TbtrsNVbYqhQ
LGyo/GfQjzPx0cXoiXWPpti7dSoOIiAEk+w0WzonjBNjcT8OyFfQ4zxk2dD72zwNgPMhZUZxXMuI
pnaFtXA71YU7/KaIicvwRelmPsxlR4xMjMgsw5vm4rl1h6zLrsp66aDatwtUxQx+VXSwzcz0GBzo
shwCogEErf0kuJsIM7Mv5VzKmXJA8bkiT47CTzLog3knKzFe0DVBjEhgTlFuhBxV93nYpzjcBsPo
utDwh0a/W58w9CG9DBvXHFY4akS2LBGggn5YUByVcQSfSTcJdpEuyjpx9oqiuG8sUd27qkqUfz8J
Ob1GYojESQncOwlmi+c0tiHgp5qTztxojQSB2+ZUupWHMHBm0ovet+wSpmqTzHdL5Mt+j8YBnZsF
qBbu5tpxCZ+a8w6wbr8sTNht3ryUKg3sPk+b4uFCfwGt0mcWAU89RpzL+7h+AqRhWUBt6D7BN1Tv
Opm7bkuJRv8qxHn+vURoFp3bUONoK3nO1aFRiS2P6wS06YzyKz4g7I7AHukcnEsZ5+p7rcoef2ss
coXn0o1eEpMjNPAWt4RqGluG8lGdgi6qGQwiI6zs0eixuQqn9GLpadPxqTNtwRAxc5ZrBlRet0ET
TxPYHQldP1pcyvW2aSOAwXpdf+AjNcXeLbzQPQGPjLcXCkGwzZsM6AFTIAwlNHJqgg3ykGVJeWtx
uyYXVwUmc+e7mwU/RT+2O9s57faBH8HBKtxOQNUqChcroCO8K7n6pGDnpaYx7ftp3B9Sauhis2g/
QNojfXaiqWntxWvuRvBElovzhYEasayyxga8UTlFB8+H9d6WrNI3ItPJW5AFZX/IaGvj2EG/cbDg
R9BKtrXsEFfm65tyZwxGePNKs1MhwneyiVBL9V5vLy5yUEb7iPElY8nQItEYGbpDV8/0Vda22DEp
KxiAI6by/Ug/j6Yuv06qynB+4OZC/XGRIlCdNG8BLBXw47NUt+yCet6Vs43eWtlrxFc9aqetmTxC
m0BXSNgzzCYwkK5xKW7ysQ/0vrCDvpUu5nGF1OcLHkuBZXXV8fCEqBgXRhcDnUcL7qpvzqTi8AhM
wM1eagic94zsqgU+ibcC3ggqCOWzU5XvtpX2PIQgEfZpiGjmOLcqebbc1iDlCxEEm4vqptmsJYLk
IZzL9zRlmLrp3AmesMbKsly1s7mUnD6lTySBTW4WSrhr3FlTda6lwbuGnrS8EqNrviwEdSOHKmMm
BdJQLOA60fWus5i+97MbqxdlohnHMYvLfslS93s6igVHnjN2y44mV/JgOMbDoYpml2ZQJWKz0U4m
om3XRLbaUTHFVy0CQlwgg1CPnaz4tHTsDtxDCAzc25DhD9MaBHS8rMFP1N6jmIBqVLkNHqnQyaKd
wUjQXSPlaXD1MUv72iKm67e1MaxeVTg0EgOPi8U64YEWF3OMzQ7epDp71asqeV1aMClp/EY1KX00
mgHevTVLSE0Z8f1Bfr34ebvfZhi3r43MV0DU8EFLOngRJIR5lObFEVO7l0z8npu16Idd0qd2uQJQ
FH9bKERpzISZ99w4s3q2S6Pbk2Oq+re1a5fum6Ahe0xwtvuHBKRUfQsDgLEMAhpMZWvlMY1OW9WP
N3olCmq6wLju52CA5wRYqjt0UF5YxRCkQJeKF7QcSW3r0+rUITo0EMwg/+cLPMsGc9hcDWvbEqIY
dRzy4TIwwixNXg0HcIlOjS5cQFkDLQRYbAk1zvFuwWy76XWFgB5z9+JvTC9lfa66eK23CkM7TFg7
L18qFYAKM1kzxNeUvGN+KoYLRC4AUglGyovHr0yaIh7/dG4Y0ZOCc+1xdNPHUg01lU2M8IyphR/t
cLGQ9LiYzD85i9+yrS/wyDel6+o3x5/c925UM3WRYk4I+GVAToO8K9nOmazVlg6P+yyKHCYJYhDH
QROc8YiuIneRGREPagBITfUhCvrlDpish54fnesCurFfEtAQYIqR36E03s5i1aw+JVUuRP0yBgtj
QfzT1uyKxwJQZI1b0m1OyNwGc+oAp6Iy9xKuCYgBHFiOAYPb05p3EHiTptbtWfkiuYxEFgCGAz1b
LC0VZ5b3+Qn1TF1v+tlh2imhhI67BUgwdNaIwC+8WMXXGRc5pGRLaMZFw9XcoqpkGm9Qf/toDv3q
t4IeB0aqcuAJzeMJdYevFu88dD4i3RKm9MW15Uoo3BC6Jf7wOsKyE/d9cnB0vMDfKACiUMWZvqEQ
bgZiBlY3OgqdFKjkJVrGexuvwC1p0uXdSUqY5VO3LFTZQR6qHeOFDpSTdQREn7Etf5vZu/DaD260
mSTz+i2R6hX21qRAFapL6swrqMmz3HuUehfnQjxvZr/sH7J6ip6B5cA9H83gHBiBc9ALhVkOrQwc
sZ94tPG6hcxLKc4chEVOQEqwnwzVqQHSj9/fmabXkv5ERBOxm+AFd044H1t0AHygvK3cmEjWaTEC
YUMQp7z5G5Zsp70C0afFNUIg7X+L49GeUIK3YNYAL7zFULgkwYmmfi+4S3lS5ISv3mkin+SIhRHc
RjrsdLu+dUH/IJipJCwcKJQRU238mrxPzrHJlAuGsDHFofGmytl1y9ieHYt6+DRHtfPOezqvKKYu
0ICh4+y7aao5ubKtsZ84xU5s4CtGd6JpeMpcx4Oc5azJfB6A/ZE42qv1ug9im1OU+s5ycuZoXfZV
YVqACt3I2XUJkA8GE58HHDkNHhVV3HrfDiUoOY5fy8sMEuXy7TYp+JXm6cGl8Hh1wgo+yMzIBm0J
WUaPwKFT3BA9O+Y+X3t/3TUK95rKTFrfYKouMDQz43pBRpNzm8BEOF16rbgmRy/3Nl5VcTozPLbD
Kan8UeNnHCnpsq7BcDcLwJK4IWdcOCSPxAc9suUMHOmmXVR5AHaGIM+eghpj+ybOc/FSxbXazb1q
4/1kMdcfJT5s/rV39JXOgyQ5xzkLZBvXAnVuYHJzGLtsOEzKYFFESoK2zvUNUXfwLWn/MhFbQNL4
S9RvZVaup6IOQW76SlbxLksa9y1EiQ9jM/Oip1jPzQ2sFVs/ijrDPJNlhaHCay2sBw8ZASj3KGfX
82mLqHvmQuGznFaSuBz0vLfA5yNCKZQ3IgtWyGD3oUPj4tqpK8CbMptS5AGAEZd9a/GV0UoauzvU
Q5M9d523qMOl6dPvc2RC3PJQlhW5O1k0HVn08YQiuybEoi6QBYIATMI972iaPsVBUV4OqC1hK1NR
I48IOgSP92gadP69ygtAT9worNW4eeuMeYvnc9i6gNe50UpdJue+iEj3GPqigNS0jsSQjIUU/R7Q
ZIB3AIAbynXTxc8hTML1uZ9Tl6QSbF2vxL2glQzcFHNe25A4guwsCrdmyc3vK/rXk3EzVqRQFexJ
Iu+m77LU642CxsUyIoN8ucnhr7tbnXkNcZFlq91dTtlhblrPractTXuyHxDYMYBuY5bhnYYT7Jy7
2CsmpD5z/5iC5Zu2ZMsqfd847OCbwJ983HZOlCWHmI3MAdHrRYrEOtTum750gFFV1Maw6NvkEsEC
GRXtrS5rSjO0SZg0bNDvHN/UP2TlRLdd4q2E26jLRyIG/N20ffpwF3LEAo2s6BFvfUW/ENObr79E
tMPifVy6bIQ8mhcHKtEv3pVN1/73eI2o0IzMnPDFrPUEQrT23CszrQqvBrPixwipXAaIQw7AXqYE
u7UrXeQ7TdzS/U3Qvr0jJ0OexlJcQDpBXDZtjFspH7npMJgbiF4FEJqWzXyTLLihDuxWKCjnMS04
UYydehFUYEAgmnlA/z4SGbAh9WNkGLYuMUYspPMQZ+sY0a/qHczgay2cYbfaNANUWHGG5GgxeOq0
lGWs9i6l57n0+VbE7Mt0Sy8hWmkjpEu+a2QQGJzeDcpdGXu1txVTDhKViVv+1Xh6ukNYiaWkbX1Q
NJd2mrpAtdDAZFDWV2xlq3rF+8RZPXWNuRmgX4bbTmTRzSqdEV982KU/clbet3oM45fB0UZugU7m
vAI5M/xY42544pKBvVqTvn312wxqlB9m6bfMDu166hLreJgIo4EdRQcETTVdH91TIa72FGI5Nw96
wPcPCqvtyBBC8Y3/ihYIa88akwpSFaO+K7TKlm09tcNb5OZRvq2pzL47torexEhiloQBSdfCxBCs
kEePNSU1XZfrlsZNtofzGtwUilnvaQy9NT/3fSdewciMv6EUXsizG5fyRUe5+NZHrvHuuh4L3MWs
Ovo7IfnGM9Z+dWw75HeHrOrxGAXKY3xMr4yAxlW+M7o7dmw33nZWfggyq+jzIyFZnGFb2AAQpR13
fQiXQmLbtuU3HNJQc9Gjum8sHxh6qaGz8KRTQmhAg1FA7OgzlNzvHMeyvSsCqhFaQ5bOIqOgb0o7
qdlyagaLRIeMaCTt07HRSH8b+COh87vmaMiBOYn5Z2RxYFzDsO/RyYt58hGUUkSR5tnpHRv5SqCG
1o48WZRc+27KuwKRV2VoJ/qDPQR5Ta+B3uOs913tRRxdy3UGIZJH42e4JXDTHJ/d+DC7s3ibAPwV
ZCQ4/4+6M9uNHEmz9BMxwd2Mt+703V2La9cNoVAouC/G3fj0/XlWTzeqBj2YuhrMXSIREZJcpNm/
nPMdFlMeipCnzHfzm398nuTKdvvmllVWTDyxAY3kyffwxMcKq0co+jiisY9FP4YYq3hntdGORy6m
Mt/yLEhsAk0xQy5zsP87C8jhoe4RlWdxZ0c7WxoVIJEsGAgld326qJFx8SdHHdkvPA/xHQLJ+EcY
cWJR9HZZg/y0yviVKTFMu4bdDzp77GGYN91FJwB70WiyRy95YUYqDNh6GYsiSBbZuh6MUu0tCDRk
iGMrxCg/9uQP5e1gwf/zFRLushDtWqux/jDSzF22fjRO10qUo0Yks2Bd7WJpVaTzzPPB6ktoOLHC
TbJH+Arvph46ziHYDg3ucvZQh2Dk0H9iYNMGGyyyPmUPY0x3i+/OI+sm7hMm1UGdEwFvJTrdMQmh
c+eksHCsuHUtMPOgYVv70QCmXFUNnO/MGMdix0PX36O8LrFkFAGtYWqpLdyARdKTNGMXaljgTG4B
iATr1IihWzDgLTE7DYSFjom3vDLLYZElQQvSy0fMNUyRTe9QVJg02H7yNmBUwSOc+bdcJPoQbMaO
kUFzKjqcXuAL6uhmCgXE2sSN8zvjwGKoJFy9i5YMDrzwpNphJ1YvfDpWs3aMIjk1bI2ClQByexJg
p3FV2ZW340CgkwG6APeuKdFZhhKeM+xIpZtkUzQBr6PR+G3EvsUW9Z7KAoWlxg9vbWerYfJeUT7T
0chMkiESL2z2LWieYs0OchzOPUmL90YaRcFWFxZqVQ76sT6bNYf6Ti4kDuwh7IHNsuNeIpj20rbf
2lajPpjnwtRkEkduTTxWaq8Fj8sarG0xEsthF88YJ5NyD69N7BNkONZK0P595Exzb1Rhs3v0ndar
T1lhxhc++35Gox4Z9xHGffw1XAqYkvPEpH6Js4r5cxe551RHsb3yvZTuy3ZVmm+YciXLqhcOvwbJ
/jtYKbuM3G1h1k6yTuM4vwZxCUkMoO/0BbGn9OA9RhBl8WCOr3OKlDJclm7hlmUbFDa9bN+NuKbd
1swdok3MSrAKJb7VLkw6jw7L8nMAD0xd80+AJhbt0NhV1aXPFp7COljsb3KM8E5ru5LfPjmGz+4S
ILS9zXoHeINz0PCa39S6OnF+RNcW0OyqQb35rUN4rZKMEoPIMNhviFLDwKJ+S7doQh1zwzbZISrQ
md7RGYy/5mliThKlUR2ixVfFrlQLumGuOk7niBEINB8eyxgGX1H4m7qqk3zTG2y4dmRCkmvti9xb
B/Gi5L7stHcN6IwyztHB7x4SOmWSAjGNPzLgXq5e0GXJpnFRN++0i4rlQvVHx1IwkIvAwmCMu6bs
J7pb3Jw5/VFGfnOVBbPoxAvrFmS0hWYVuasV7+vJ0HOWPNqlKJ27YZ5HfS+BVwfX2sZkfXZzP+0/
4YHicwJ7w3SZLWX3YHl4ElcsHhuiCP/Pu93/bZXsBJjyhE+kr3RdmDr/rJJwywZ/NCVK6BAHfph7
x783ZzvYcMhBalx4KP/tr4eP20TqY/GVkXX+89fLs7lrE/YJocEmIXSDqd77OL/2XSII7OP++Ic6
4N9S4/7fSW3vm5/qqW9/fvrLV/Ovotzb1/uu/zt99j+//k3l+v8qMdYy0Rv8z4mx+6GKv1r9T3rb
29/4h97Wtv+ShKaYbMltibD1JqP7h9zW8v/iV8P/9xnC8h8++sH/FRgr/yJ1xfZugilGuMLin+v+
obZ1vb+EQ54NIyV+vZ5AhfFvqG1vMcY8B/8tCxMIDcybaPK2z+crSfkvKsa6zroBc8tNLWN8RkCh
QQQm0dLvO7ZRe8fG9aP70tzKbg5NO7pjhW/uRbkoBPEJWXzYidZ5VaOPz8uXyNb+VkwLvbIAAWVM
E0Ym4iK2c8bgAOi4c2kcu983nv/lyDR7EJlojv7S8P7VELbg733oyfs9ih3BlV+skYtN3cjhRLe1
PMCUA3c9Ruw82io5QRwzNk3aWekqlnNwtKGFPMxxjVKg9+zdgle7Z55Gy+w9eEbwmWkcPk2znNNp
PrPegX5k94j/aY830WAZ2xEpxWX2UYqZhrp5tytWA5GMxLYoiPFMzC6/Ak0lTBVjhHyOk1ptTMbl
G4U5/nUe2TA5XubSaHX4+latnzp2eBstPTeGTXdEUO5zI52UkU2rKD7teHzLO0ajBVj66UZxdvbs
uiU/jiA0bAafsBwaCJrPA3/i9nE2/bSZ0VBsBrP3zA1O74jdpwtaLSXwMFR+ZMGNNm8urJi3HlDF
VIZx57l0DUlVvwfJuKtEbZCmoJvPJZ/RD1g6pkfJXCJd/ZHkK0jnVFNGvdwAh7KkYTSzONjAi4Gk
t0SpcXZciCWsVko46gu7w6jnVwd7DU+DIHAS24S1FGhUJMMpjc/wbdTzcMgSXR6w8er9TDSagy+2
LpZLT+O9KVhK/GGb52GnNAYKOpqCy7SQu9Ygs9lnlHxMUMGcYHkjeTOnIYyGgW0wcY3IKKykY8su
xZcB29PyIIc0c7+O087ZLYosAandJx3X1aEbvW86GojVxscsloNNQmCdx/cwL3bVbO5Lq7y2wc33
QYL5RoFhfhjswPrpEh/zCEKVI4MiVoHgcqAtI6iWBETacd5sfDWe7EwWu8Eqgwe37EOpGFBCN9fQ
31IxnKnVyp20blkgXvuLAd9+qRzzaw7IJgPuS9DqKrABzcHFqA4uB8CdDyCWwMHB1q/aHvjnHKA7
W3j1xbnw0cmauXrsVIGBZ2IooolIfpz14K+rEfu9NU7GvndBiQStYO3m2Q61hiCZBAvIiVqZOTsD
BNHah3lCZQ9Q0KSDLOaXVsVE6np9eh6aQmxaRZSe3xXxwY4K+T4atXOZEBTeoo2bcW32zUtWtR8C
HPhqbjo6Ono9cAWjL8LK9ElDztEzuNk7pRQeHUgIuyAj34f9NM2pV7+MS6vuzCqOD4MdKbykMTOW
3gaE73jpWajxm7C62+6h5fuKqPpATLMZ9joTZGLt3kYfvNfo3SDGkWa7TmuW1DZVw4XmO76WnjER
EU1WZDF41TlPAv9D2u4T6cMArOvsKU2qI5sPDip7rI4sP5IrE3ozhCpYHVAK3ddVsMMiliC50LD3
7XXTX9gsjxtnFv4JYKS6lMAW0+CpbstgQ0NFjxFhnHXzPx7+MWhaU8Xuzza3HgCT+0iZZ/j1/g4k
7nxwFiGuqWNBReaEPjYc+zx+BApQiogLhN2C7TlHbIw6pso30wRne5R7v7YvgZVijKh2BWXniqE0
OZ3OJep51brpGx8UM1M0enpiFlUOMVuxJYJJJSDPNI+J4cKGBm+2DEG+iVPc8rPM/XMECNPR1o+C
9LHixzmOuiWMEXsw2NKieWkrImXMzr8CdUgfg2rxiEnJiyOMj2WLQqT+7c1QhgrCrh882sG9OVbN
s2e2G7gULHv9G+QQWRAJSdplOd2OdIIeUTVjAbvc+sDizykhxakvDHdNp8B03u2Cw3zDrjienz4n
8NaiVVWZOLm8kuTVauVVmbxpeuFY5FVEuy1JkrVH8QIojn9epsbGBY2F7S+bb91iwudfXexuYr+e
FxEzisVfO/p3Z2XIVEj83vG+zfvUWd7GES3CCPkhhLY5vHlBGY6UonBlpo45ixeMD1lbfnnxEG91
3TebbOzhmgBNaDGSHNEkKgynKAICCCn9Yt9pzWzFiQ0G4Z1+iGgy1o1V3ZeLfJJRcsqtmm8MgClW
lAcjaj4mhxAP1Bp649sqfYe0QTpNCjBXcPCgFcPoLJiq0fwwEO564LRGh2ZKq9Bd6MD5sO98dLs7
PTnLhWyOGQ++6vdFQTDDREKSl7AoLAdzuLGMh6PDWMMqIDIMZw30gkhVxe6AIBRrF2n2mYnqiBrj
9kXzsU8oc1dZ2byPnbZXbGyfyq6Vx0oLWO0WV2YMi/gAybPb1UNJVhGiDrbM1WPVsUm14L3GTrUr
667Yj01nHnu9uM+9dTfapJ0My0gEebHgv3czc1MjLz932QcmQ9KW2RbQpNf9lf2qtwdDN4fYz9+S
Lk8ANtbkSSgThVDO6qJP++bA9UDmN6fHuo7tYGtWDTHG/Ag+yBwcq0zOwfV5Rgz5EXgaVVkZIt6+
mCW/mqEVL0Apd47fb0Cd4ua16P+xJ9H5/W5tIjS6gisjib4LPovVIHsWmcjPVQboDzNHtPWXNHpX
BjONWHLnoUDy1jgwrR1yHgalZoPhd/TVZ1K3I4E8SxttBDUYoSgcN+EiU7LGb3PVCfdMUPM0zfEA
ctN5m1S/1b21gwZ1IvfoPOfvccldmb0HfXHne8W9AorkzqD9soyXLXGuPnOUznmba/1UZd5jnP9C
8IagqtjGQfBZtoBV80sQpaFwDnk9vNsD9yqDjbFneDg4e0V2apPLiSdhlhtTI65nL3Wdotk8KhTm
sTXfQkrbA6S2N9c0UHiY/lWNSb9PpgCHa+s8MEHmlqo3GCXNTT8yLEubHUS1be0XRzd918rbDiYU
3akkT3Qu7pnqsDC1n4xgemfoevTc4a7rXQxi6qHngVnIZmMRGRDtRJAgw720BQdZQ3c1vYNBxbqu
LJ2CZcL5RMMU3xVJvF8auwk7g9+RHAkGLatPmQM1TlL5abBP2HQdj4vsuRnGWsqV4l3D+2iKcssl
BpoX4coGcZx3yJRvM4OudnllfiyqYYDsIfyKZjSgzJf3LuKmcDCY2KnZhdjArzInV2aDrV9dQRGi
jKdl/U6N9pNkjQx5AllmcZvfjMZwaIOhlyxiNFy8NtqmbXIptfHDxubSelh6faMKsbL81nAatM1W
FqQT8SFbhLiM1Mggd9K2Q8TEtyVU+06txr9hruNGYQ6gWELgqd8LCz1YnoHA50Gj5zYaVIXT3SD9
b6CHTyUdzB388h8Ks+ZYw0d+d1rnsTR7vqvChvdA7oDx5JbWoxzRf7AEje6tbroyvL0iQtq1HAYo
nm4forMdWLHuGKg7e9OM6y8NFOQpKJCJwo/Ev0zSmNxGoD4uC0OgbQuTe4Cu8gkEtrzIMccM3ICa
x1NPrNNSYr0qIHmUxe+JUXTtAgtl+GAeRp3PGyTMzLNGRJFhCzjx7ACfYofsehtlxqe663KQHK54
6g1JMoOXa/0iAaH9CmxT4rOe8nMEMBMCGBe80gKdmpJ9mNzUB32thtCaYLZ7gtAVSinSUvKUlZRP
a68XvYnymOoihilfQ/Yjp8O+o0kaoJvlH0MUXX3ppx9Rm5wFN33fkICTkAP5BPVMnUqra7bcyPAB
c75H6zZuqqfB/XIQH+7LyQeJGtnGoZYGRy9GXI7DGN0gs0R1Qpn+jNuTe9+33PJkB8V4IigHSZcA
32y33nBENdKy3Vm6+zFK/ZXpivLZ0FYe+kIxtGSmBeWMmeGB2xICXxvE2xTLKIsQA297EafDBt/H
p2zSGG+YDSeMM30H4aNeE67dQQhiB09kA9oqlt7HBggfsQj2l9VMwW/N+zGiI86uFYN2UrQyAF6i
J/fHTD4SmTtbw4dzJT1ZHUt2fYTVAy074O2xXmbLXyBrVAhHjaD9tkH8bvNOnxjS4kevcit4aQfu
4TEw/LVr9uJIMkYSsqoFhiYXvbpNldcD39WrwVKoXk/KE/dzwpFkT5a4ubzc/eBPyKIB7hp7YDfR
GmP/26RnK4wF+iI+1WK4z4JG7+N8/kiWsmBRj+WG8Gm0MhePEIp7ksrsTVsQdEROEUjFxlgu+dAF
obU0aqe7xflkJmPDYOino5VRDKyly0lcKITmAUnOsAbBz4/+FPbsE7ZD1aljh0b4GIw0xDYjRWHl
5tuE8X/tdcP0ulBpv844a9bTMpBonHnlzpJVuRewUdY1qJsrcDP0ACTVmadIscUkemPetCLqLuDI
bsSKzLpHzaJvz1H7Z3R68BBBbl9ap9+lVnWdgzeGb/CA+/JVgGH9AqkfbXJBvEwMU3dv43lZLZX6
DqrO3U06ZhYZ6QhJRpw0O2HODtYfL1r76Ece2K9+qMDwXurRakmrqMh34z17Q6pPT+P5twSqct7h
zIXT5RvehYC157/p1+3kegfcEyVPa/nRlzxfLE1C3WbdEeIjKS9dxUqkNeWJtIkUxErwyh40f2T/
DMZN5RbcifTBibs/1Uyk8+SU1bkW3nyhMYcNMlrBph+q9xFs9Q65T3JmAdSHlT0tHEek4gmTezub
omzclLkXEUazZC9mrZe7QqOnAHJqbjujmXbcIMjA5jXaA/dustroXQ61AtDQ+5t0jLwtyWKMblEV
7wU94VoINi4TY2aWPf3RsPhZIpDJx9F1PCauuf/ooBbdKzGWu1pT7YbQw7x3WwX6sUaweaVQ8345
su3vZjacA0WgM90rznROosT9bWA48J1yPMQOeWMqisrH0v9O1D5OmweWZN/xFISlOtjqmtQ9KNS9
01e/NHf6EdxHsg7qptwHorstPRRwIHvKjHOgPOOxsGtvFUM8fnVcrloDet43T+TMDKE19iXZaWdj
gBFsZMs1K534nQ8+O82OyH/cyJ1vCyxvJxnpPoNi4GAFJrBS5vJskyy1Nopofk1KK3ivpp6+ZbLV
xzymkJ1htH+27iAppSL4Nxg55nZtiJI8hsEK81qwcB5U8ZtkaB6E3nPNjmOJNEzImHowNwYy55Z4
RWdJCFrJyAr14/50y5ZDZCMNILp927k5OH3XuM4UtfR1Yxu/u25MTF0J2eEjnqGck26BKqbyq/oh
52fcFTVl49qLdX7WjksIiwcz8p7BuXkgtkIVeCxUmdCXJ9bFnhvnzU+z8m5Gqkf1YLkG4orChTrF
4mp6gtEwLaHDl0w2tfLvkKEVrwbORhhhxnItu47O1BKkpzHiRyY+Jyp6TiYm+qtJ1eLBZe38Ew3J
HBaUxFxiss5ABUGGXZFhI04CCcSutgeCsZRKJGB1aYOyAptl3sKdchXTPSsbJS8u6lBbi6BZqGmZ
MkykE8L/o9kAa0KQZaj8hES0NtZ078GvOFgeykjZL3VOb1FWqjvZbcS0htYK0JCCWcNmKfbJn4eW
kSqdpKFVLB2USvnlQfgeB4KREEZCyzBwGrnMAI7JYI5r8iyaC2kH88GD6zZnNEyZcaoS57ltrbWr
bHAeMew32hHkFgiMIoHSjNoLaS6C9qFr6dwX9LZB24ao0Xate2lKk6UxSmjiKB75KQ6217+7SLFS
7W6yAV3B4KuDhNlEYBqPwbuaxnWG8rIE0TsgJJSphDZ2F1O6XjUBZaEHxd/LlmCVevkaQekJ3imZ
zmnBFTOllR2aCSIYSLrgZ17zwn9s9BICdd9i6Xt2zZJ8JpLEp3k/FT9o4320h9MK7dfVW7r6mc7w
hleWf0wB7xOXAbs8CRxrhe6EqchIHKWf+P6R7EGCZrNsK834e4qTH0Bq+uym+d7THuw+C0WdtsGN
p27xyvSCPDFmikB+wc8GUu/QN1U7TwanyrwxnRLvJB3vW3a3mm5MkW64MqCChytzaz1d7oTHPFmc
dVaZP9qm+BYs/K7cwERG6xl2KTNAwYrb8BrmHTbDysS1txRR9+XtwPOKLF9HQaZDWVnuyvep80xP
fjlNHqaZvWWwtymDFv8CAo4ZDeiqtknda6JwyGm0Y+/qVTD2GKGgWGB71f22Z3G/SOsS0MYPTfBS
sSldG5mbXFtawC0P6Ffdug6BFCIkJqTjy+m7Otb0JsgkXBMBTUFYUur8dMOjYeutOyGEJzKRqlfe
AjXqDYP3J9erNzLJuH280xzEn6zhVYp4iAU3EO7nBWDkMMoTSRirYLDDvKSSFc1pkWMWeol8iRrv
is4hJuElpeQw7h3b2RGA9WUmcLIzfuLenmkF/A1y0E8/ZQmdwbQuBJd7eZdFZ1hpiKPT6DgV7ZVK
9S7HsbWqwZFuqkh+qJR10KJvZ3p8HVkJInYLHAI27IO+KRhrGYXpRIyx7S7AUtEXZg7JHi2er4AW
Bn2Gcg/c+q8ZZMOIoWM4znh5zeY6LwQ22QeLvp8eMaxNBC80eKzAWW6svBlCUeo6PI0lrChxZFSD
PBXaxorgnIfaqHKEq/3RxzXIzDDyqJbgGxnAhzx2l7LeQ/YncaXca+eBoSNl/zRvm5rbJLppUmCI
rSo+GmZg5Aij8yBdhQyxDglYMVXzHtvFSjcmE6xZwGC2xcMkyVch0ztkw7LuRzK2mUGsGJQdQJOT
6zhdF4eQIUWgiv81TZJGj/DLTAe/RV3ADs/RzuY/TRsxq3cX0lQqG3fdbT+PR4WjVY35es5k/BqU
thvW2LP2TTSQkebjQaAP+sKHwmuT8HTXxsUvOfCQM7HWZ8EfbxBorcyhOiZKhTpwP9r2FaH8egyC
e7gpa5UGW6FAoI1DvoUb0rKbdtynKD0HEIKIHwSqCEfRb47BZAG+eGusH5laXxTn06qzgA0g033I
K4eMV28+1QUK/kYRMTqPbggf6qHs1SXzmLZyyP+qzPmeDuRQTtNbN7dnU78FNuFNitwWJkxiM3WU
BPjN3rI02yW0KT76kFUDhb0gbzNFbL6KZ+PFsC+p0bDOmKFsDieTRbks2Y1nxdo2wdCVZzxUByOV
+wqV06nlz2F6dHDhQNQuY72tWfy3Z5c5FUWQe5RBhW7jhbkDCK4XZNgjqgZDLE+WPTDk70ltwduA
caEXlKA+PSPzaVwDxC1d2KaQvkNE1RtHEZ4QOkSodBGpF6K9plSksztBZ9NAl5wH33uRAwBN+8PT
v/LuhU0LzR7tIPdBx7lbL/OpJRtANNtOvnemsSbibm0x7zBvxUJfIQFk5jawaK440+gn32YDKLCs
i9NikkfUpMH83BENGw7grTc2i5p1YRMvlwTutprtq4s286JAWsGci+r10v+4sziWOXYBe7gvaPG2
QdrmR7dhzUD9EhI8aJ2aqHh2R+tOZcahVentqYaP7iZBSdPYE7hMdvfZjdDTOeRHZAM6CpM21I44
/rR8BMLhoxzVU8PPQH+nfXSg1vBZeQ6WFQM448Up+2dzcuO97D19ZpzlFo9O0f9wBTH9wBqM1nU4
+xyNqyy/neQg1O6jrJ93Uwd3bIF35nP8ssx4j+CDISFeusfJfBFGdZdb+U1CwbucsCnH9+YfWBoz
wh2e3JzpMKF0QmFmRXVthUsUv/e9q89i8rbU1qzqxvem0aDWfbHt6vps2w9Ly01rk9mZ6303zWgy
HQJUrVk8JwtXTeCczMy8b5rXCVGs2ZXPmIJW3YjNqodCXJkWuwF3O93y7LGhMjTF6BwfK9fF7w8r
cMsoPNtXSwzQLOn8Oxf38CHvm0uKil10ZNKaybW52e5yGvUVHILHciHrsZ28mb9LKWYwcTedZi+i
kpkS1g1SkFPY7Tkrjq6j0kJDXVzi6JTZ3kCUvY7pQ8A5kJDcPlqBeM/SOD10HXRkq02D+0pE0TEV
+JP5FNaeaMSF5KoDUO/7JNmSRMKi1JK/0NYTdAXCfWciews9G+VVK8i3MYziOkeJucN4d3JljjpQ
mgS2dpsxJhU4aqosrGv3ADbyMKrhJt1AU+N2r8yyn/sed22NI/fVEJq0HW0V5GKN81ZJ6qUJMS21
hhx6QCtG/qzRGnN7Z5SmorzOWfBVTu7Ossfz5Mt0BzryTRfGHdOFl9zL92j091YjH5csdkNMUQyx
gpGBv3dcEvnoUOkNHZvbYkCf0jvpplT9S6nKhxoJOfFIvcs8mPysMlfTxeqQ03vuBDp1nP8kVNWr
hRzK/VLnvxIdUTR6XGFjTqkFU+0rk19iUY+CmEWmENNzY+pLGrsvkubRYCK/S0ka4lJwrS3t/QGZ
v3co0XlgGwAL2jbqKZqMGpO3XIpj1+flLuiS70Ky2EsYH1hcjrH5tMjkgBuFTWhJcWxqHsAMSDFA
VqY+NTS9/GwIB2Z1NbFWKI0qOfrEMTB1i3APjno3qsgPAwJPCVlxdjUh7Inf8megv/n+MB3SWhkY
gxbzhWxNzCuTf4cYn4LHbwLiZ/MzGXUWAlFw4COb13UKlFi36pHLN10lDfF/AWy8naqmnwZr+Wrw
MyDxuWNtwYmTOpBbakMcTXsHAOo+zab+wLeGMLmXJWEmTXmM1S3zvYHFGA0kHzidI/a+1X9GydJs
mWHY4dRGAP+6cosg9In38QE0sl4x2kKZ5tjWRi09m96F4ViEke/dL6gosR9PNG+tOk34hn/7iDkP
BEERb1EjnJ1HsrvYfNvb1EoNJJemh9lgSLetn0wHNXvdwSA7m3ezRAmc461N4TCscJzeUonJUnTI
D8EmifYBuh5DpJTU5jY2f2N/ekPkSNhzlu0s2MRr25mKtU++VtjL5j1mi/QAeL8JkWMHVzljJGOS
lJEuiGljkoNBlDvSoLYezbCE0r3CKvOkh/ZZi+ijGExj67ZLcKZabFaIG/jGWuCbQVfRr5j+paYn
TmWLxj822gOgkOylXkZ57obGI7ebEbflC4bO2nywb5vlpSnua9+udil8zN+9cIf9bMMLsVUc/NJT
Z7zVeTW/p4Djdy4hy4xCYxYCpfq0jMqn+1nuGj+5J4/laoz2bU7LN4B0sH7CCj4xD2WJcZMiEriA
j80KfsPVxOYwVhthY+VnMk09lJL6obgcViXl+bKqiVA6YIdAQ2BP/pV0Y/JiRfPiB5Q4GSZXvIYR
5ANiqInSDjTGyzbdy7zsXmyju5SWmX6yV2n3M3jEldXOl9LnM6ydbAdHozkIzNHrrM0ut0CMfQSB
eOU05Za51IbVHHCgvioPCbxMBLVTeqjBT9VRmd8GYZc6Ktr7aRq+Iq8jMxvHEQzbxQa3m1BJDE0H
m65pj4F51rH51TNQSAyy6bokJLibp2Li7cE/NhMEPjjoywLvqTMhM9RFUe8J0HFOfwuQ/i0t1v93
KisXZdT/rLI6/3Q1kV7/pLK6/Y3/VFkFfzGr9U1G+ILnKbBR1/1DZWWLv0xW5l4AFQJNFeH1/6Wy
MmxkVkip3ABuEswVmHX/JbMyHPMv1FAm8E3PRGRle/+WzAoE1D/JrCSgAbhQ7BU8B5KaY4t/keN1
gnmPCRJ+1Q8U+SDxQH5UVOrxJMPcGcy7pmyvFnQ3FyLYuTDtnjXBcDQd9cnG7RD54151HRe1mQw7
j1BC3lc6Njse1krMCTrKIMSU/5j2hM4Eb5H6qmnSYugeuPOPuikQkvhvY8+SonFBqxPMokXa3xuM
8kTPUCIQv6VyvkfsgjywxTYqe05cbvY++4zdYAnzyO7YlQzza9XjfGcEgOvDaV8jwH6JoDlNI/xJ
FXHoDuth1bNyATt8rgrI+Ub34OfkIOGxwUGklgMqBMyG9EaNy8Y2YnRJQd79eM7yqcd5k2eSmifF
EGWMf9QMMaRA51LGyy/SQO59eBXokgt2hYrOQWSfvh8MbG7brUiqP5hvaowcw3vblg+DJp0sYOgX
ecE3ehLsCIc0eZ0NNd6OC9zTvST5G53Gqplim1QNvs2R4oWbM26MZ0Jq+Zm4O3rC6NkPXBFJpLAg
MuTXS9WsPbVw9QCNLmZ3ZyLlhUNRclEkJ6djkOAMuIHS6ZGEj3uHaLrF7tcdK/48ENmqrKsPDMrs
jpr5CAmAVhRZgldH1dpiBLAhraHBwMMs2WDUDMelfEyQ4hd5sRsl5pF4eXSj4uK05Z0ROEf0nhhD
jeapHbJrTBLlmuug3hK4h7vQEN8G+0hsUceZ6BOyFvjDsnAQvPda7cBLIGwIHFx/S9kZJ96V1QDp
arX4yL7JDcT0t7acZnioWufJQFHxlLMTInwp/jveAR7LQKnnxicoxk+EG9JTKvUrLWYT47Nj/UHK
wOmn/QkXILiojvDy11SibiZIMN5S6DoHG7vzwJp6U8wUklDxUkb4HYe2NyMLit2dj2q4baM/ynIu
/tC8VTkZn21NVzt7+X2aKhtpGrbsUYgt2T96S1Y7wekquKSt3usU7YbHPghHDy53PdxpYfYAMcgN
rmPLeISWc6UsXLaKgCk2bsB1wDu858RnOFiuaBTTv3V03jkf2ve2CF5Mo7iIItF/5w7zCtrzncst
UiAdCPWQfUywN8OoVeOGuv41v42nlF3fscYXa8MlvT0u0l8kkV2s25w6E8xpUsfcB9mlwNm1ilJ3
OqCmIuJ0oNVhJmcRZDDXJwNH/rrrfL1DLU3ykwUpQcwFcARZfE8Wg6EKiMmqQBsBjGU40Q5wj8Zj
2E/l/jZ8blnYhkgE+WvZzLKGeq8fyNWJPHPbdIjf2/IIcoAQl1kBr7B/VaO9szu0Kmpg11UywuZr
eSjb5paWjHCDuNgkxT2ZH2pDaPg66R8rJscoCjJLkZytMjYL53FwiL1IyTR08Q4UGfZa122r80DC
DTUk/r8nB3H73qF8PPsGOiqPu3nTLlMHnIVFqpUUwJ7H8bNgyLDVVmS9T0H75A20n7GOmNIz1HKr
2Ltr+sBb69mrvgm3x4BaDX44MeA/uAZuW5RUTH6p+SU+VyRR9T0emQtJ7kdlyXnvdio/jla14UFo
HqbAOOlmPHVF8BsKwTPmsteiROBTJnVYzsZP6rO6TUszIhg1uo/9Bl8ReItRn7qajE2ffQZVN+pF
ktT4QrWxp/AHmO1NE0txp7yApV8LQw4YCtDE1aQOGZBq5HCXUYeh54yhWE2MdGNWT4Mnj91/sHde
O7IcWZb9lUY/j3Nci4ceYFyFVqkzXxyRyrXW/vWzgqouOcVG862nMESBIOqmiBthbnbsnL3XTgXZ
rayCeChqjj4XXmru6PjIB/ErQbxySy/LnArKwXtayPlWLAgux7bmmgvGPIwCxYrkZHJejWJ0k3bS
fKUG9TIU95qRvabNXTkr62Jkzge6jnVEuGU3hCNQiGx+CLLNUjbs3700dE+zLrcHgUgEJhRoyWha
UT9SwynmDTsxLfbI3crvYxlfRIDIjNFL9UGOUu3MqZ6SQhmdhIrZ65DRJxLhwHsVeH5fNMLTmF9l
FBWuVhJHZKQzszVVvw599RkTnLMCvIPArdPWjSWto1Lwx050y6Bc7IoZfxfp2zFcMCHHRyGOnxac
5V405NtUSDdkrti5hhN8EGh261xMzLn7wttDvHmY7XQ0vxtZR7kFHCVBqVI5KbVrgUZKr/tD3OHv
0zkN+mDHlOBTlGpnuYGa6JzSEYwOVSh+NW32CPGHAE610QjqZjERR5j7OgHc5PoVRGQNQYp4JyDm
tYLM0irEUSH5XUcRKlCl6QfQ6+OdOoivU7z4pVHcpm/NNRWB1QN8zJ1RSXWmjBlyHYsTaFjG15jM
GWBxrSSt6vY21u9A60yA9f0Z6pefCFCGihYypYxF9WValmdTp+OujGT6aRWxh4ogT17RadV60kqk
tljLtwTPJQQrhaSwL0LBFxoRHY2J5lYdMKKOUDi/i6DWNliQuZtDKXimeJ+fNJrKrzOXqYuYap41
D4bbaCcNnZym4Y5lKsrWe68IKhGCafuQiMOIlf65qDQQRAAk/Yi8awokFOhYj9nNU6ODgI8HtR2D
N6s1aIVXFQk1IiJntY781iq3k0ieSlF/ja2u7APJpOEtYKIdZu2aJHQESRG+Dc3E+zrsnlGrc5YZ
d0SirbpxUJ7VkKu51nAdC2VMp3KNIFTqCtQzpPZULadlBjlpg3vLZ15JvjbzhTI8dUWyxRK36anw
y5xoUfBQNgO/NXcOlza3a4ARSo1yD6rBvrVb1Ex7MuJ6HwTkN8kZRlFCO2iK+RhwQJUMcFJas1rP
qfSQW2pp9zfvZQ01pAqm8dQp8irqbs8jvb6KoKd0rh0iPLwkQVM7Y7DqBZJ6b1pfHgYrIPenv8dv
/TaTU2YxgcmzZjPGxB+q6mOLA0yRuE0uiQBhO7F1nHu2NYBasIhCjaQjAdmc82TWcldNiIFBDPQl
txkDwz0DIXIHZ4D2QDpSQp+0c1jEH2CeoQzpANRgGgwT9VLIg8C4HkfhKg/6dRCjIqrlVWYSE4Dl
nCAKMlU6cyVZNN/CQkiZgIW34eBylxb6EcUlKTn5WK/CaXksJZ0wVX3UHCXq+3Xdj09AHGVXJeqF
g10/QfIgZ1J8D9HnSiLnWTsv38MwHuK6THxyVjEltOtMCjdKLJNAW1DyEXW3LORjQ7EYSyTpuboe
2uAQ9817094J4nhfqbqL5sutlPuyzF6HKnwuSmmFpcsfrGaDcW6fh8IG5eERYao7Ed7rlgmZYBPd
RrsSY39qa8XOm/m7TM0XLeOoYm9I9fqVGfQXBISdNpLaEJT7lpz4Ue5XQqyuiEWwNfRxqTZ+DjDN
Yn1EDjAgNFtbIlbbOqSab3wlt/ZKerSW8W2Y5X0b7kX1LtSXSzlZuz7THBVP/m061UQNs5T6FvpE
h19iIyunZteo1DZz2B/6NL7q1LrplOZOgynW1ariXa7ltQ6XknQicoxIlQ9rjTFxyt+r4MfMov5d
pCxsqml1PyP97hbrUOM3hnxwQT7rs38cdJ0vSM2zNuXe0twprTDZuP8GR85OWTx3Nsa+AxErbtfI
8FiE2wRELB0acNHGmhn4i36gZ89xnB1UClWtlXaGbDzFavRYAdUBIhmDi5c6J0NSl8X9GSX4axxq
2FtLBftF1CMKUE7G/DGQx4UdzF7IgyWlF6XzhNKpsJ6AycWYhfst4hF/kkHX9YpwGRTpsa5ejEnf
T7r1wUqK3bxL72RMBfaAhRvkVhaCLxrfi2ixPLNKfTlT1QOcslucPSgdvNJJIp5HffFwwtEJa/UA
E8PILMsgnlIDywjIICavixtFxHBg4TFgWQ7W60StlHCUiYWwzwrDWaZHxdBXlUBQqmbFLeFfw10B
FmMW21M9kT4u97uUMzASmBaqA0dAP6EeweQGYPJ1GE7YiY9z2BwUwby3+sBNG+VFDbCqsu1xZpCX
3svVY7+8p/o10YSvRcFfop0xSxKrQsZvGl2Au63bpT+Uda9cmjL5nMr4wNzvKZfIOdXU2UvVzhl5
dVEgHLUx9lIELTK4OCKav6EeXqZwwNvzIifGV6S06zwpdmEsTsdQ0mxiME9VjdyuHZQthza3tcWW
O2bNKWq8lByWWOo3+NtJ49M/i7qkyd1CPikV2RnRLTjCiKSpElaxDESkjtZN07ylpvDcVDptsGTy
NRGHh9nQyBQ4GjJinYUxPGoNJemCH5uL28A8vB0hE0UpISzF6AliA+loHPAeRNU3MFy7kgOkSYV4
B8LO9AyJ3Tw2mBgY3ahspNG8CWEZZGbmQ1BFr1VOTlKLLZbuJsb5+mlY0BpMSjFuq5wE6GDWngi0
vYnTBtQeSvLeVep9KSjlqujSayRTSyLvqFdUpo8DKDGiBOuNkNOM6oXmZQiwzaaIqCjgQ8YmE0nj
Y/KRc2l1mgV1boCx2V9689Yr1N/R5t2JbaG5Um+e6VvW/LSUOWnZnmSxPzDHYHoskriZkOW8ELBm
Z/CdPXiFiMJbDECoQl4FnW1AaFWGMWaE2glMtUv6zrISTTKFYkysNg1qnFQWUmgL5vo2a4EhCnMc
PCPDfYhqg9EtfqzbT+tPKTsxTCYKZLmJfD4cemeCFtiiHFS22adYYNR+hxZouaFOLgAPnGmU7woT
QKlueYz68VJpo2eV9RcmunPWLH6QlZJDGxWZAMyGym/GoDgYscxlok4U1zAZ8uIO7fwICoejl7Fx
Hw9q5PGWTuwPm1lmToIBCuJTOZ27gP53iCF1j+eizWkhCvJOhSLvV3lFDjQR905sVNKGkEkqpbrO
3gJzyje6ELdc0T5Q8DimmPizytpIjZdSMPejwEWplbc6sekmZ60y529RIOLhn2Fv2XUy4tWRh7c8
Hp+ChBmpqnN1D5XtAomAnE40g6KylweW+VTIO0pTFIrsVW6T428AJ1UJ6l7X2OEMqXzowfBZ3pwx
oVdGolY5WnLB4OYhBRx+6PnNGYWwUUjxVQJRSnAvtneLu/Uq7OjBTFE/OhEG5AC1bmbk8JCHzGnM
BQk7Tx+7B/OpMDjMLY3OpsZXERLJQF0nP/VBBPIgdaVJ2g1GcVRZiaTNXaFGHAtDeABVDmSkSr0g
QY7dFH5E5qg9LhLEepKv0BHSheFYTvISFlKANFYLeq9Qe8wPIcODcRc2PeIJa/YrSZjcHvOIU2rF
TpIUhLeRk8uwy8b4C8iiB5Rja8XKesiZbdXvmR48TkzFBxQ92C793pS3OM7RjmVOS46bHQ/tG4m1
DsCBdwIvjzWm+mx+RZfqlMXMQDo8TXP6IhTVvkrrtUbRppeak1vxFmzD5Sa4UqCJtY2AXgZHklom
Z4UxQ9X2Z2yA9ZTcJSS8MlJfPI2RAV0FtBaUxBSMZcsRKxDDbOtK6GdhJ/lZMsd7LH1bzAtHqMmM
TrP5EEzDKZOtC48lU/L2QcWMx3b2pVL3Ecz9PEYk2WctgIsivkuZSh2HKdGf6r6BhFUuLgG++Jgy
xVWE5jUbClsMBPbdUtoLicgYnXPKRpy4A+f7OIBkQNqCx6WN4kugAAwgpwxVTFEfuwFRj9Qv9wu6
F8b4aJ8m4bkrpFM4gXmSS4Jre4Z64APqlxDRNUJC6U7AjkRFlD3JxAh1S00LIqso33vLxzyF3EZS
qFCi75bI0E0gjtahQIJLKycBZJWk5rqJ07Mu01C0TS67PYNf80kNl0dsddAP03zeBYuxAWtzoDFk
EcsNR6RpFDHkloi/QxYpcuQqSXtPw40WLREXRLThYTHdJ3H2Ag8q+oXe/rca9f+apmlDlk1JIcHH
NMgPkcGr/qcm6v/9Pn/FPzb3/+n3/9bs/6G5D3TBMlDjw2YXNfEfzX1J/Ilihr6vSc/dlABX/t7b
t35SVLIBRK4Eln7zXf+twKI/MduhyjDLlUQZubFmYuX+c2d/glk4ClX3hgcJ/ps6ZDqAhZaxIBLH
KUUz76ilXlSbqAVx0yhk6HGbVIGOpXnVmHdE+4b42ZQG9FnzRpBVA99jjNOG23JmiHPo1mKkGh//
+hMii6HOXw+IVv1XU7Rf84+L6PYdv6wZQSa/ClcBWGJmPTjBbykVv0yI+CMmMqbIPwyKiIa5fddv
RnwLtz1ZKYaK5vbnSdDvq0hl5CSaIkxoCV/23x0Q3bIT/uHChwuhGgZUCIZRDLF06Rav9WOGB4k/
3bQYzKjhMFs7cuDSJ6HukyNe7WjXK7nigkNHvBRW3YFpRosR+SZa02LD/+FNO//yK3/MwpJufv8/
vxITBDEdOt4JHq8/vpIuyDFTysVELZOisBvit4BgEzTei/Qd9wKsbVOO3sxZi07stDQRe8XQVjiR
wteuBTRrh3OnXcBMqWucXbD/al2KCZCbl9N//kr/yQtlqAZjUiUTwiA44Y8vdNBhRo0Kb1k99Alk
f0FZATQ1gJ2PeQS6leT7X8aqECfCL2SG2c0D/of35s9hG3xKpq6LogxKShHlG5bhx0+JRHnoAzLz
BrpEfb5Ea0Mso3tBItJP1OfSD3VEXELQv+BzDYmjDBWmKxiEWpMDSDWRIXLhi4HzaM0vwSf//yD5
d/lGrPjrx95rx2tHufLjY//zt/zy3Cs89+AI2Og1jgKZ4IrfHnsGvIyKZQ4CcKJMgBU+zF+fekEG
siGZsvVzxAXMjts0t/2FvyEwUMZMpckiuDtdlDT9750eyp+WsU5qD2tY4TXcsotE60+DYSUcFLlC
ZU8bM1zVVfWgTgIGpWIohJnHaiHETDMNzwoLJiR9UpwAuMc7pKrpSybiwJqQRoCGbWhk49xJuNCA
BNqUVXwaeFq5z3EFT4tOcMYkotsL9WeI301dVnxQFduiE4k6DkwvHxo36bQHfpe2KouEaRw4SwBY
Lm0RFGf9S9/U5z5UdAS5DI/UiUaxPOQPCjxJR5ka9Smn7PQIQgUnFnYgQ7xAmAeClTOzix6SXA4+
m1hCQAPaMkMpEhWZ7NB/orRT08y8L/OMEpLocILB8U04+SjWxxAImDOBhToLWk4VLM9TLq/MYESv
OQ1aHVIsKkX/IMEnypy4bubY60amzJ9qjcHJFtqB+3gThxAnFQGqLnKmAMqPXUlQI1xwdtKhjJg2
dXpAgH2f6enw3KvKbHk68zgC7GTSQCo6+oUnNxNlbVj14SVStfFwMxtz0zLBhTWVMgaurMxo3Csh
CB8Wyar7ozIVPVYGoxEc7MvhQS3H6QnHmuWVlp4f4B6v+N2XXqPbY+DwY+8UAcyJQruWgTLsWTre
mNJVmCvu5wBPrQ2UaBj6chusa1KJ8S7j84pdEibWKi4Fn6yOFMmvoe4sjVFKiulOTHZdkz7URh0i
2mvuLXzaXM2X5YJ/LHVEIX5eoLgeZDCjK3SDluBAJ5UhAM8qjno8GY30jIfHyh8jMZdpanQMvkLG
hxb5DEKhKoR4/PwI/63d7P81/crtwf3rbWoVvzfXrLs2P+5Tt2/5tTzRfuJIwUJhqKJBNcHh+9s+
JfBH1CeQezRSnmTREIl4+nWjUkAIUd0qokKwmnjTqfy+T93+SIToQ3lyK0vZrP6WgIXv+mNdgD5M
VW5VvKHqmsoO+6e6IFjCKNGq8hthQLQBS/NAjj1mYptwYIjsQJW9z3SbbyNn2RMaUNvlalyla2Nn
7eYvbT98dpvq3B6Lh2wjnLLP5FNytXX2sBDV9jE+dYFdX1sPm/ZmdmrPWgPZ2DBO8Kzdshk+oxFR
mA1pd5u59aXe6tforH7H6/Kg7eWrhS8nW2MolZ+aBxDnW8FvPevUuaRauyhjNumTfKn2oxdcko3i
k4DiyF52nr36gmql7F3zga76Gmq/5Ren8jI+jmjU0Z9clr25mvb9E6SJO9wYHwx1ncgfV91eX6VH
za9XgdutyXnZGj669+/kXG55lUdlZ6yDp5wbrW19mN9CCdEH07ATYixl9kNJxC3cNbf1lmoFbkpz
snxtjRZzOtXbyjq/M2Tc0lrZhsfoPG+tE8O0/bDn7/Ate4UfbBY73qIL9bRdcTJsJOR+dh88sO2v
eIFO6zzQ+/PYivbiVtlHLpgWPzrShdwWfurRUXc7O1+NX0XgN70XvWjrcote1Re8bt0fgguuGFvY
BW+4YVcql3h3urDTdZpN35UtFQAKxg43BUDE10cHBAXheybtUGuPO23DsNsp/Gmn8LqmPVji3DFf
u/sZm7oKEd7WXpZ9vo4v1a5eoYhINrRLXFSF/L2wVfC2JJtoY/jglVdIzrfFQ/smHHF+n/kNz5ZP
n0r0oo042yZvO4Lble4ad4AJWjv5ZAwrPKe74TSuzO/5AO11eLbuIPE8K7vuvjmZOrFzK2DXKjIL
XqhmC2vxGPvkernVqnckv7+a23nLzM+FbZzvpJNwz/ocHGa2p5g+py/Z5YHvd2OH8biv78AxiD4C
xniVudVrazPGvQznmKYnwNMjbxoCJN2d1uhtGtGVHmheR4Uv5D5RT9V+8LGOIeF911yGzysUg4kT
Hs65Y6tOeZf42NN9Y519+t1DSP/niX05TA6IxsztW0ljzDa9wOmd1pM9wWFoBxHmLT8su8LvTjRz
wty+Odw/E5YRUeebCa64dKKLT59mj0eFdlnvS/pLj2bR6r6pflCZf2dMosAlazSn15Ny6OzzR+sD
iMHqtCNOxyHfCtm1ozwOl/lee8xxriAry3f8fxytGZANumYfODXs6THzTMlZN6W34PGUHZ21yJwM
CtIALhjFs0aP3x6tLcwREOnixwQ5HMW2R/mwokk6X+vt8lzgILC2oVe79OOTbfBBH/M8Mb4qPCIq
nGlbbwpsyNdsG5+0h/o7lnWIkffB0WBfApGxLfbqingi8Ut7rD0ZfPOpv68QfqBp8rHAH2BzpvZy
oAHvS07sECtBS5rtyC8lvzCIFWPyi3Unhg+PX5eABCXawCkaO/7CB315UCvDHVaYD7c8wrb+KALC
pHtYXhD7AWnFzGmbhp0cyrP6aYKY9Ca/bR15W8cklWyM7JBd43tho6/AJJNAWq+mb8GdGep6z2Xp
MBwmL+gieDzUG1ALSPA75cr7K760jSurz2i9UUx9Vc2zwNzFTVfVTCoH8y3YE55sHpTMK95HAZLQ
mobczf7S7NDQta90te3cg9PgmJA7XB3ZmrS2Fo+qkBXR8fbh05eeZ+QuafkWpbCWGIG4WfARxJmv
+Mp9v6zz6IyooRu2spc+6XzNq8pg7lA83twGz6gBFg0DuG2uK1gbGEZX4qExdeeN+grTaPuURr6u
P3Wpb4nPSByxe0X0kQF1ey2pyIW7vPSWCwIcx2m6ma0r7/V8r6T8wPF+vDeeWFNOweo+dnc4Q5kB
UPc22+6SuvfGBjxdjyXdoak9j5+RuQ+tS4jo+rl9Fi9kOw++KNPs9xO7W5HHtFYwZj0KZxoz608E
yuDViDyy2+ogqFfjIAq907/Upx7vCojzAP9AeFf4yqkPwc/bxZvRPzKst+PaWMk3yc+AE/aDLKQV
wALUVpvYzZzOje9Gb/b0AFHzAR4mC/mBn/OSOdEFpg6+Cf/G0sbHsyWitjrI1kF/z21+rAtsGbsS
SAmfnDSEIPqzElPBr2p98NDcg9iAvGYexlx12d8YvYAXF54yVNavDAr0zpbzQ/wiFi/SqenemIAb
ndOH+/abi6pdVx9a82idtHSHW9faq+LKrT3mRScEbcPkPA6eN37kLbUxqj8nAVFnq8/h8jkcpIxx
WAWslY3Sqw6gudjcHZb9ZLCxQrEJLz0UaNmeMbHbMPbPnFgY4j7g6YD0eVJj1dfT/Fkgae2AOia9
D5gTEapCvtRKoAm+7TejSzn6bt6ZR8STKOsPFJ5tYcvv/Ks7ZNt5H5xoubv1+2hrG34VH2rlMMvf
MwKltyysq43O6aK+RZv+nXENaqp35Tyu1Z2m2uNgT7qdnsu9Wbv1y6idpbXu9q7s3xSOaCR8Y1rx
H5j2xHUDiixioZV+Ea1Zq1VMjp1tjGuNOWDKPW6TxNsAUEW57rTnUXbCz36D14rJlSF4Rb4N8H9O
qHpW2whsjs1qHg5qjlnY7texezXXODklxJukQenboDuL5ZY4n6lzP0ViitXV3y+4H8qc//2Zx/kj
jvN/rb7K4zX/av/8RbfC/r8btJOuMzX0X1fkx7Lpon87XD++Pssivv5Yl1Nr3773126z8pOoqERS
W8TJ3hoJvzcOZRHRuaJLt+YBqcPg2X4vzFX5JzpEFMuQcJCXywrNqV8bCKr4E2hPGkmQnyipSev9
G/xOw6L4/6FdZ9DRsOixE7ZO4xL88K3L/mNLSpz1Wo66KYN5UIKFE+dIArEhf8VkOoTzSxIirE5g
iyya+QZS5iWKOGX0Ub8Sa8OmFDWfWgi0ajD7s0oOKmeCrpVrBVER7h28DdYrrDLZz1OJW7d0kebW
VbT6TEfzpdIq9VSOXfSN1Cm1m6begBvD6k4E7dQey+xbUThdqgxOUiZa8X3XIbRcoq2YblrSru5T
krow/SWanZADJFCuWOqc3kEJ8yKAT6kJ40JPmBl1mEioFaQJXsoMUfkAtBtRb16wFUJ8cCKxaO2u
eMzK5qnOgUqm6UEao3CF2RkcM5s7rPc8NmYo6IXizUYL66Qs9ZOmRfKB1AmyCdMNSD8n74JN32SP
XahYqxacdRyrH0rHGxg0DRiaPExOLdNlQuYMO28XZwjATUhdte/qfp8b5WcUS5+1yVZDK8NOxPzZ
GMgjxX/7UNfEM5HIUdljod4rWGlo6Aj2DHPLz6bx+ZbgN4cEW6TVlxIJwx6YygMEi9clN7YaiEFf
SeTPgrl+IqFfmWYky3GwKws6wVODPrkgiQF/a2Ydwxj1fUdMnd9XxNtVXwGlZ1t9lwiF4s5ov24S
OLcO2GSWtmbYDz4iy6MHRVd1Zuyt6Bk9o+CuwQ84ycWnkbPhAXM37iLQ21Fzl0FRtoMsKO0urqd7
8gQMJ7PaB0NWrh1C5ExN/Km87dsNLzWXUFUD4MgdpVwqm0QZts64ObaN3J0MdVHR53XDKs4HyQsk
HSpXhe3tNtWNGrjSUYL3sOwMh1l9bVcGibAx0RGraRRmjknyVnVoJJ4sCjiACyQ5IqIUPG3R2xyz
ohXh1sIZjTN8N2RxOPAFUzC9jm2XdpbqSfKCdlZBCz6YHJs5wm8HzMl7DH8CuWq7TqsGxRqnDj3s
3hRUG2PiCkYZFPo+WI8J+mJ9Ih44voEf6Y3YfQWxAO80ok3TVTucrUQCmICRGiARmPT0V9kksCDC
CGgbVogQSWZ0vQq4ZpXGJWnb5zFDYR3gmVXafgfkZMUydxsGlI5qJA86DSqej6x+h6et0zoisTDU
BPVViARiZkpiaGvhXkqUAdS5cFMlWilJAdj2eMyE/KyVpywKXssMW4RVbc3CT5bnnkPaQn9rBflG
SuATtCSXHLVoubSZOpOrKgWnpFmr4i0go182cxF7gC5yu8nLL6FB0mjzeXhYXbGFWG8haSQE4biS
JpDUFb9qQ8wmFVKg8KEAoREJy2Ww4qadXMMHnci4MOYKoLsxMhjXjFU5VaGbAzhdKYN0nxW615M6
MEXRuph00RMb4xu4zcGSS+IKkuWqzYEBZ5/BblAeTfwCpArwo/WwcVUkhphKt8Gwj9FBrjH6Fl6S
59Jdv9QCYZQUGgUgnn1LQJTdoE9zrMnCc6BsSnVQ7WHEUk4t06sIEys4NToJHk4h8/kg9zT5r+oD
0IXiYhTnCit+4cHfomU+R7yMdTpTwsvTFShbgUwcY4k8iCcmLy6ssl1AXEeHYt8iTUArGx6ZsODi
KEgrwZrepBp7CHR0MMaK2a3rqmatyHpvJxlpJWo7PpvJAokIIGG/oNaZF2M7BfULBhTsvOiAlmS+
G9KZjzUV1nqRIAQQwnhXlHRR9Wm8pQpoDpi1vUkB12o1vHDiDN4gzW47xXib83w3iWF8bBgLeYaW
j17cza8or7BSTHu0HQAaVCwE2EBSlQmIBcdUXQ4CeTvAGyukR6W2Rq59jlGws5rZ6Kt+eBADLn31
4lT6Wwj+EktprR1u94FFeCFwGNbhtKxr9IFAl69mbRJVMDxMqGrNeXoWSqpCsZ5ekZ0eyNdyERsx
kglrd4kE6xAaY3/M1ELYCmbnLnFyc34W9DNrVGhaUWAJGCQBvS35b00+XknjQ5Rj0Q9tUQMa0q2Q
lr4l6FdAsmC0lIb80U6McfTwaQzn5KDgN32L6xQ1d6I/F7pGSwBvjT480LhWtz0mCDuoZwrASjds
TNXd2RyjexW9AZd+Cy4z3fzNZHEhzEi4IWDcQsbCUajr9UlFdVJO75nW9W4S5q8GMWq2YbwWRTWs
1LjXfXPxuk4cLEdGLyOI8TGWqjMNcBBv+jdYP66NOlTVwlK3OG9hjdRWjG5uUB2jGj6qGMlEXNG2
E8TokQQRpOK6/jG3XeNbpEDei+JUX0KVE7WXZkoDqTNDjOy1Crm+Eh7JZYYLXUgC4r1KcxPNiDFo
sNIsNaqemLB2hzZI+7MG+tEmUrg+6kh1QCclwpHEEG1TDq14wfYWfQc462m8z8W5zgI8Y5EQtivL
6oyXiIwXGhBoRPZS2y5+Hs3RcyVrxsaqkVLXy6K8W8zT9xnHCCVFepP4TqxWeugS7jXesKJ/DqHt
XptaULc1gcFeLek9YpVJBKGdpnfmUHZuCEZ2QlmZgbCQk+wuXQL5ZBKOsM0GkOYyLl8ta7R1D0QU
yILY4L+NyvbbArMElygBcWAG6VVXE7o3cF+2ap63JxJK5N2izFfBCrrPFGsXe0xeP1h9izFI5jMP
AGol+jxywUzGixjSBx3FPPjopxFMZGuq0qaeuX4nXS2iI4NndhDHqNopaQPPU6vFE2b9aBvyVLOv
k/F8BrZbH8RWn5wiy3ytv2pEcgShxeFU5B2hKwBLcznqT3BJtNRrap2Eaw1d5AV1srBtqw65Qi9r
K2mJuAoRRTMerYRLkpAGrWMtcbgVQpUQkSQGRVAmAdbwIIZ4A5tcfyFGdjpFaX3tLJz4JJWO76Mm
M9QS5HLV4QRHTFkoY+JmeqHf6Um1bAGj1ndxT0lHppD2ytQKPjS74g14LJD3RQ7EziCgA8P1MTDS
XWC2vgLWhDPMaq+DNImrvss/yHxAT4i5J9V3pPeAKpazTdEN3SPmMywjo6uZ41uSZyRCKBzUGVin
ZkxOfZ/jYuhCUvhCUlor7ec3trODXFwRhysjQhb3ZWRMbCryFvB6YY9NujcJczSmrrzAwel3VbZ4
atbe9UrnKIMmeejZbvRMuCzo5FZjkn3qkyQ7/WRkj3MwPLUBSnslJV2qW4Dh9Hm0VogJ9svS2mFC
K/y6ksuTYJWHMjfXpq4+1mna07Kx6vtpHL100C9WtBtlHsIlEApH4+ZKPIh4VNuIS75V+bkJwY4w
GbHBVpZShzKZqmMe5FjIwDSS4/6oCfA/kUXi0tgAiUObbvhVVhGEI9CZCFsuw3o4+eEobvM4eFqW
rsTC0BEWhMIeYxhd7KEvLSS8fe7pBAqp9IJNLXpS9KYGwsFeWUUScIuelHsuFS8c0rtEr9Dk4deR
ze9a16yTIafhZipblj5fexUKmrOAzmI7Hltybma30buPsJaWbW89TGm4L0fBzxWd5v7UjutOAAgd
a17UT1g+cixwi0KXrH2eLKwyMbVgBm2Re91Zhi3oilxp8rI+BeZIGKRBh4Bwri9rVGmuYbi7BUTZ
ZvckRTWAezM9kKK9eP2I8BTlutY+Ki3qPCseDgiH97O6gJXsC4eQ3Zj0wfTe0lB2Wt12rrllGDeO
kURPE1om/U5M5cNX1kOjHafpjWSeeKWKwO0zAYMdAGdoRPyqzoK50USpn+YDjVOtwEFG7c3ZJYS6
XfMQ46yD1N9COqTkXGFko7vS6BKRfPqxzfj1RC+2i0mbqeBlWp0famr8nMaJsm/mOvk10eRfe0qH
XETTuCT/dWPALdPP8t/+5789XFPA/nH+h9bATW7y8/f/0hyQFOknE4UQd3BdNi0RMcBv6R63P9Hh
9ItkeCio0OgA/Da1M36Sbxd/ANfazz0A+ga/NgcU/gjtvmqKN0UZuS363+kOSLeZ3D+0PIapqJqK
6AGBKfcu1HF/0hbIooXZUMvKS5h/J+rjRPO1SXEjGfTyMwxp6NnLqHIMYnTA1GLyaewf3rl/ppj5
U3vi/3oFN93Tx/UuLsL2P/5d+h8kAqe3LNXyUhPxkcHbawuEMWbijod5ozUpMQmXuH/LdcKvdMxJ
wufPL+BvrdH/msDyv9D++ssf9N+y/8Vi+OtFfr4W1z+ubOkHsZxh/MQIWmb9KsaN9XibK/8qljNp
h6kWWktwCkjoEXj+vq6tnxDKaSqiBFRspqzfpGW/rmt+nmXwgFiqQhNJ1E3176xr+bZq/rGuAT1Y
Evq0/8Pcme3GrWTb9otYYLAJBl/uQ2YyWymt3pJfCLlj3/f8+jPo2sC10i4JdYAL3JcNbBg2mWQw
mrXmHHP5j3QNkwywt6Mqtx23sdzR8qoWkpFrW+LecKZhP88Inw2F10bLepAz82SYWDcM984tpby2
9TS+MjXg+kbXWOuYTbSnw77ctW1A9zAbWxxwXQT4LeTfCaSt4LGO+eG3B/2Xb2Jp5V/ePRJECnZ8
/PZy/2/vnmmfnD7fNb0U2sxNFvrRidw+I4ZvADi1ze0XMnmwB0+xRnkgge0zxXOF1YD5ZFVYkb2D
jpBvQThs55iHMFqwxao2S45NDiB+kN2XJizubENWz45u0VeLcveLj5gUqqoJWZ+YX3ddjdO4q8yw
P+FcBEs2t+0mcxvaZXlYnHWUe2QIas02drR+m6CH31ZjEZ/qLBv37z+QP5+HgbIAChgaqEVxePE8
7FqH8ZwmJnacbHxgG9LQsCHv5OS7lBOnyEyeAcGC9+vq/uv7lxZ/jiSJiksajCkJOmQREP8+P+Vp
ngUc2gUrPf+ZY9d9bFNwYIUi0rcs/S3BhOnG6TJmyL5/0sYkOU6i/Pb+bSy/8Pfx7CySQsRonBSX
5+BczJIkj4eyDCs2AQxHz7YzxdYKnK6a4fhFA0bS96/HN/qX66HP5jvms9SXP/99Vs7auNfLeoZP
PU+nItbt24Yg9M37V7lQttnLr0IardCRMtYM5+LZplZEYKqezZ7hIyGYy/DrPEZfWqu8ahCHue2c
fXDBy4HEBRFjG0hVhI5mxllu6LefNcIdVLZIJs8InOC5rABwh131atTim0iTepUBAsJNYeUfXPdC
Ak5JigsjikEpzPVdOB5vL2zHqo1btZBAK9hDZVd7qNIe/BYDWzI0JlwuckHs+FHNP0Op7nM9+iQV
eGvT+D4X2bMhDGIzXQqH77+AC8nOclvoVRWaIYvoOSkvhtWYU3fJg3ry3KpRG38MrEPJiXCNa6L8
YFITy5C5GMIKKSNPn30Ny8bFlJxMWkdiSwToHDk7frM8WIOY3liOgZFRElyDA0jfyFm8LpkFwDma
Nd8R4b+FtWV4sFkfog8+7r8MBzot6CpR+xvs1C7eSldZIdeCQB03st02MWY7s2pKz3bmV6R6zzFg
CFKi0nD7/mMXy7bq7bMQ6KfQa9kuOy/Hvth2sQLWBcZ5WrxN8jOVM8d/WOVJtnFHaqZQGearIe+K
k0xNpvEYqf+qAlH3/f3bkH++EjaRglIBWz9X/fFKurQywU5qPSfUwfxul/5L0kefBh1fse+0P5Kh
kw+9EjZBwMINQOHCsycWZpMZbnirqfqQpI6CzZEU+7HGfIQBKcCthwzxVFljvbW0mWOwVoefSjz2
h8SaSV7NyXkrIEy82FmFrMic9S9tORs73yrcXYddm1k8r7bkQDTrZiRFdiqJIG767FwM+a6qgH0b
E3ADOeQkU1nx11xznKNgY/HatGK8ayF7p2lHdxtAOKn3xlM1mOPdlM4I04ek3xuysc9VQSM16tPi
U9a08w7mpeOFlSCrt69TfxMMw3idJpV1bhXRWyup1+o0DiJ5xKQfk08MEWn+4GP8c46HFE1sJccF
PhLXumjUzVWskLkSljqQtv1dpZX/SLJATrKL/mTX7ui9//b/Mgh58Wj4DWWzX/tjTtKmaortzh28
IDcfKEs+8g5pSJRfugaecoTPEob0vnJIGpm0D9Yz6FiXXwA/VulS4IzBybMci36fibOIdkco094r
ncB/wnKIQS1ybIBuuv8t6g1kyCktCozf2ngnQZx/TjUzfgjT2jkFDmXMPsYCu5DwTm3WlChi0sjs
1rhQI7z7y2yW6NN4p5NIRMEHUFDr8A/pdgOs0iwExZAu+neL/D+K//+cTZb+p4E9hF2Kjgvg7U8C
Sj+59QAyBgY5SSplHd3U8HY/qXJk7OABP6h+DLzWcMhDef9dXi6kdK9oJjuS0xQbJN7q20tzRGuT
flStN2BEX8HJL0gMSH9qDvY2I5sPbJOiDy55+QK55DJufs3nUreXrfzvL3Dxd3ZtBW9DDVTgDKme
s6q+a1T+0YUuH+uvCy2bA2nbgnPyxWdBUTvISd9qPStOqeLP9lzs/MJut3kFHWx0aDMSKWUc4z62
P7JzXM7Ty7VdzgqcjfkkMau9/ZE+G7+gLLvWS0gw3OHfhbbFUrVRTUCaul4/lDmWrRGpZiPmp9wH
Bfb+i/3bj18etAmWjtXi8inj05aJ39ctaBj/WfeL17GSz7GJFK5CWTbg86S08/D+NS9XBX4045cj
3eI5YG26WBWjJZMzp5ztlUNjH6IogB+QqPLx/av8OX6UcDnrCaYfV3BEe/toO1R8Te64NWIYTPuT
a9GamiD85Alph+9f6o+ZDtUDig30D7q0WOd+/flv2z5HDkNSNXbNa7ROXeU8VsL+gTcWSqaul9Bc
a68CobqfiRs32ubzB5f/8+sk1xVkI6dlh6OyffFAG2tWS/WlRpJnfK8T6Ctj/QWy2Bcz6PaEoG2L
MvBXEX7sOHTudYJIh9ilrTAblGRHewdzEzeRSjAEOi/v39tf3sKbW7sY4G2Thb0fcGsUo45G7t64
VvuVV7N//zJ/OUXxCBwdF6bJ9PSrCvb7bCE1as6xMddkH473DmwmVZhPsOVqTPud12jxFvjxtRro
zlDznVbDqNQHn9Kfw5pb4PwmGNgWfMWLvW4Ut21cdKRiJqoqPMcqXWQP5kcHp8tFnKHGVag6YBXE
+Ud57s20qINzwZbSc5XYeQwm56FN26ecw3g9Nt77D/Vvw4oPaLGvcjzFZvr2UtBQXb2yOUqYM/KD
OXCeowLSg9GF1g7ENT08RcbF+9f8289Dt8TkgK7JYvf49ppuLYQcY0IhrbJ7CFwXzUdYf20t59iH
5vf3r/W3z3apdeLc49SLIOpiQa00ORv+VNcekTnpJtOqcW0r4qmCCX4uFP1hV7YAIIZWPRcBwlE6
I/+bccsWiV9L/B/w0Ivvg+q+plctcqNaWtcuFYBTVPXxtkW4R5Lqj4nXciWwhm/GiAQ9YuyivtY+
eOZ//Xg4oTD/40FjEbp40YkbQEICdeDZY/GMzeNuEsY1FJuHUpRPVH5uWLtIjrN/gm5fmWPx+sF7
WOan308ry5i2LCyUaNt0DosX74G0LsJBm6D2+qafiK8kzyfRi13ik8be2vm2sQB+Q03fgkZCK+G2
eNVC04bNbOAXAPO5yiexTtClsDPTsHzgcdtwANI379/on4OT0xTnbE6Y3KS4NKbqCmbobOuChct6
jDoTn4Crdo6a4GD1II7fv9qfUydLCSUEDKZsZYV18VSaAZFFG6cCjUrTf0+S6N42C/Nnr31U/TL+
fP585FxMl7gKbYpAbz+6OPYFrCWL2E18e1paPs9mYkEobG7GgLJT5NPO5hBPazDLjyPplRvb1Yd9
maWbTsc/kTuQluNwVJs8cb60UvX7diDEoswzA/EpmwkRhrd1z/ux0gx4jQGzscS61ZsdkgAdKEmb
H99/etz18u38PqyoLLKrod7Cnhn47mVBgKQkMuZ99hl+GOfRNolBLgob/LdB+sCSwy3LF+iIDa3E
YHQOdblItWSmZZ98O8u/jyqKPgc5guVhjKJD3tjjzezbC88i6axTXBbTs5Ih1NCy/0k+sDjHoSJd
KBHpWQ2CqbHyc3qjfajcfdtBmdpq0VTcjJX9kgtx1p1U7A2jsE5QN2pEx9nj7GavSzOWk2JbHMym
MT7XJPNBTSOsoAT5dZ2P5ngg1cKhq2pUN21qgJNnvN/1k1VCpzcaSEFVl+G8ySzzoLlpvQ9VbDwU
Ou1iaIOmN1Mh2ud2V76ELeFSsY+aKh07DAV5WdEkpzDyHIKAfGRj5qLlTwySLDFxrlH+AFZ3CzYQ
HmnFPIgsq4urqEmbT6M28f8+kLSTHw+4W5ymn1+1pNNe+ZDEQzOY9qs9Vh1Bp25CnUk0RubFrShf
xtSNNwvG4zaJu3SrTH8+6K0WfUp9Nd2KnryJHkcjrh/DoU4ODYjoJ8eBRtSJYaWZvQ4FVtmQgcq8
LcxNU8H/IMy6bYmNyv11CGzp2i61goQboGHbuAxBH/iaZsjd5Lc8Czk0D1nb1vFqCPTyBZwMQRpV
hjRO4Ng8C9Qt1003+gTRRPkXIuDDkx2G7TYtAMS5gYRYQ4ThqpdOG3t1QcYvNK6cWDgnQcLI0QgQ
lkM0QzqHjperoPMms6iOUxLHewMVz3c96LubacKRMCVLFxnl6DnNAB9O5LbsnDga6CHAgYTbA5aP
SNhzPJkxWY3iGkyP1qECh2Hc9i7JD3SJtaNIQ/vH2E4lyScSbOlqZkkLPNWyj91F9qSstTTqateC
bDIPU82qR/JpT68CRVnCx0m+IrJdpaq9jg7Ng12jEVbbR7tE+uZBZUsDWUXdGfVvdAzjQO3Tupnv
dM0gMSwizmbhSqfTcXam4NaRlNlmu3SvEhMl7hxHKAMTcVXZZb5ry1p/ql0zP0WytL1imPxtU+sC
/02Ud8exTtDC55L4vNjtt2OtnC9IkCqyyy3IsOSKhYTrTdnnCOQeBaEcBo2GUcAwNDJL9cw1joNN
vG40O56YVLeZR6nxkUEEiEk9O1qF4z5NQM68GlTvXa1REVvNhaqu6yn1iXyBYgroiifSinNL9DQA
ZcO69uWEwrEZjkUinHNR1Aonk8K+4rbRromyDktdWSAnsEwbHds0VGdbxvU9n8kLTidzI1WZbjSq
4DtQc4iK2sQ96kCN9zO555vZ1pyHKGkd1KK++zyKeES/ZMzfypSXCQhVbUuO+XcJB8jrTi9JBkwT
dZ6yVF47jt9f193sfDWoW4DW1Xh1fkb8uZ1AbVze6RK8BuO4sc5+NCJ6Zi4uTqIkCnjvoFzeNFnN
3D5FfXvtWwPdKsS84kFQAribckSAC9cEXbJenVQZTJ+0JPNcsxlvOkD6d8VoRid/jIttz8l9i8hm
8gCha146uHI9wkg/VSx3xySLXwc5Ijps/VjDBdya+1TatzJrKJ+UtesZkYxvItagmzxAArTiMKHj
sZy1+VNbILwcWgfEVY7GJCDexSbaV4oEIaPdQWeObAzaaG0ec63yJPkT99EQC3wbjF8uUXMwQhUr
40Q3N2iQTHP9q27Ttjntrr5DVc31jQLPJtWhl9Th7+YQMV+Mro5PjRnK7wPZ3mskfQU+Q5QrmRpc
L8szgXykTkD6IEKJngvd4h4F8r8zFNl93fr9sUqbQxmq4FPvqnoLbbQ6gucozxEm9FstxnuST111
R572/GWum+iznKzpNnfD+5xcux9ydizmngigYtmJsznpGSTjnky4ae5uiNIMxUELBIk9ZR6hgAEV
Tr5GHpfOpzKOa7Gf+1zdsVsqj3OWGFs5Kf4yq6nz2DuwMr1Rdwdjk3dBP+5zCFi3pMWRVuO0C+Jc
JMOieBEECnMMQ3SmzFJDSTlJ4klkgA01GQluqmjvEpwENe9QzqLc+mWe35aJ7PF5VaS91XH9CJob
M0tdSzT8fvEjFtr4OQ1djUs3/bBFYOV/Bs4aYmTUClyvTV88Ix1D6C17TRZeONoTyNUa3NIQtu6p
dfTvc0cgVNe32zax55XZVzh0Et++buIx/uwis9tFvkPIIvFGas0qM9xw+u2/OEB5Adtm0UMBC3ib
5SZxeSDjjHZrjGCnmcW1+UWz+pxU84REDVi7c7a3g5n5Rk8Pg2uSPFSK4uecI4sVNviyFc9reJSj
Od2U2sLsC3D15kS0ZQR6lOZRhHG1BQjSnXpJ0SUpd8jsB2+koP46uAaIfNscH3300eTaCy08+4Vl
/tD16Gvp9M6noLXr7xqiKajmaW8/jgTVlHRnp/GmBHKAkahUzuM8G3QPCxu8P1ypg7vIqsepHR84
EREuhD//xJKavqDdddd9j+m4zRuABwHozSK415P+RIWe9GYyUFC9Bae0jm+lDZnL7Sv3Shv5WHtI
QweOFcrEUEZJfidajTZ3iWANAHN+N+mpsdPFQGwxJcYvI16L6Mlp5pcJcKa+ZZGG6dvVy+YCeNEu
gkC0Z8foHqfROAZUjvcZqagUyanS76AI36SQOf2VYxNLuwqNilXOhIyr1pZZs7Q7OYUCngkqNOgE
i0dq2QW5XRDu+pA4EuSfOFJHhKF7MUZHxT1es11pbphI0W22zlNmL/sY+Oonacp0pcf97SCCaMvS
TWBoO5904NWbVlbqIab+a2d6s3MApJMS2ottHy6w7DZjAsV3TWMCHasBVRja+hBSfOo0Bw30ZPz0
GVPIzRdUrJ7ZMDsxV2rIa8sQaI3yc0XU+vAs407bpyAN8ROUXNBOwieeUPI1q8IcEy3KuUQ5wbly
K+rByj0kNvkFKjNQgVpKHrqlzVlX4fhZyiw6NmnADATL7knX0/ZUOHwqRVZ4QxqhtB30YtM1I76E
sSALdlTJQTfx9nUxgZfNUHhlsY9KlHFWgAmgr9J1EsznpMRb4OqA85rJvGnloPPlC+sWvw4idht1
3GGcItx3i4U5GcrpxphLcnXqugzPk2AGtakIYvoOi90shX6ep/gTa1uHrV/P2MFO7Deymu3oIF2i
2h2JApOJ7tYeO4qloNCv4iaq7oDxuFdKZN/8Pp9OaUrLdSM7qa7G5Q/0usVXYelRiq8tEF6oWRZZ
643ymjGp91Tt8c/11XgMh9Gmgxt0j/w7JwB8/bGnnLYcy0X7GmSv5FbYW1R4wwYBU3wk0ZQdmemH
u8pKLfbJfnxldLZkxip5h4FfeZDHzwjqiDDHRLWK2WNonZHv/cYft2EDStY3XIu/PnwzSVNHHhxO
59A3Z0ynYjjoQ2I+an5RQV8NUNMTHnQwAbjf4P4AxmnoHHKKLtHkRujDmG2oiI5Mn4I4stnIdlVt
TY9yIH4udov4zophQdLvw+bs9EYB7aTIbXjTeUJYVeZAByg0Rv1MqwFviFOdKIJEmLOnCT99HVl8
PN1M7uNa5DqO2bAPvcBsAjIeXBc5tmbOP1Cll8Mmky74jznwe/bpVStvJj80GTqqLr7EThrc91pS
Ei8wjsj2/UEFG5ps/W1T0plZx/o8nKvWH85klxPaZWhYWiDsM00V9Zw9dCm5vyn6M5Z7KNR01YVG
l5OuO/qaTWfh8vFtXr2eWeNdU8b269hnMFMr29rSezV56TrO5Uhf4tnVUDaoUggp2Q2I2a5onpIn
jZpzK4jMu4tS/A5I8t2XMJP556zXWjIwBxJrlzVfhDnblzTioc71xMSLyYxgSmCxO4tV8KDhJfqE
Z6Vliz1H+6YwcrQHdumNqVadR7xEeW+7q6nVxxWtQ7WLSbdY9xR7ppYM92yqyq1wNeWvgfb73hAR
VNXDvfLklOL6YHht9MCxt77SnC2pYC3Fe+JDOs6fk4YqG0k7Z4Ql/h0xTWvVwkvmbALH7xf6azEW
ciNrJY7E4hHXMoVqXaLMWHHAUduGgBHk1iiVSKTYNIPNpg5jx0aP/eFVT4J6mxq8nAKHKPnPZ2p3
4mkute9OHgdP/WBGX/tW10G+Btm3TiNfptETSLlWm98NaRccG7sIr1CoMrdbtr4Jy4kse2swgG7m
rrh3rSCC0Y55e9KWW2okvULCaVRbC0xcJjm4ndv761rrq6teGbvBZE/XknSOTyWpvNxwCLBBb7Eb
bdc/itlMdwHwGVLHfXLkVMnHWlNSMgAdnzomq9WIkh3lbuOiXqU+vg7nmkYQMoG93bpjv2LH4FDw
KPyW9RWA+4MxzZIM1kKAyUygfnnJkO5qmnhA0tAU1KZ9FHJod7NZs70N8HZzFCaybhg7wL0m7sAi
MvvPlkHYb1mCn177Tcr4zWsbg5HKT1rmst7VxqYPH2bbCo8kQheLC4kNo58q6jMl6ynGsZrdXW5y
EIgfgiHyD74gbzSnJEEFYroPgPEfpx4rUqRc2EaoHrADm6Lf5iaQVgLc0FjpTEluClZ2peszpFW2
1DsqA9j/2bvDdocEpEMR8Mk1LDvWqLgRzlWdtOdu5LjIsrMmwKX/FlCKX7ODfnGNZjxPJGVgkbbk
TUAW7JrKCJ4lmZIkjHvCdRCcybYZtrMfux7S8MM8Y3HQLFw4dXxoZPgjFziWyBPlEDcUqOLjGXjB
ElfIbsHd1W15sDqCweGQzg99/ssfEc/rdhT6IRCRF+tUpzirrGGY9ptiwKTTaxMwa+oOXhk62rbQ
8QaWIEBDxDWYVUGdV2MyXKmYHrVhAVEljgHjgD89TLWJkNtJIK5o0rkWZgJqOiqvTNjjXhIxFIjT
njw1IXTNovE6j8k1mIP0zgc+DUQ9cxlicDGGEXO+/shLeCWE/IkH9TQRKzhY9W4a5WnosgqoSVRa
HlHfZbWJ8B74KOZMly3KPLn2qnOmfK2QYN+YKaHzgmgkcwZd5TBTDqvKspGfR2Y63SyJG7cWHsly
VYL0urPsBKRvEBtnxYn+RwT2Z62L/PNMERL6a9IM6wZ6FkBgbfQmqw0IMPa7XTy61je+J+wXy7Q/
MVhOksgpTPcUi9YBZ8s8d1t0e/LGh0C5qvEvfe6F+aBmA+pKlpVnG1Hfijbu5ygzSHNzsdo2SoAK
qavUK3mb+4jggjWRwJzM3L5hJ2QOsNQDzvMRjj6jmR/TJuAoyamdVRTbYjnF3ylOEAvjRo/GqHWI
MeHcOGn7vfPjLbMdQ87icE1D3rixjd7wotjVr0PHIqdRdeochaLYiLKL9zS/s3OgCUzESp0XnQaK
5KFbyBlp9OQTJsHyndjnNmwN2N5BetarGr1kFWz1wXxWgQjWZs7ewQfWeC3HOuPjGuRewjl7dgDC
7gUxrj2V8HPP1gB1Xzt+dUF33hXxiM5FcnTxZ9wGqDJQvEiTapk9kuoqu6rZQ5YjZamK/es2TN2v
TlEL/LFRgSWRB0A1LaVjUK+DKtdYKbCtRI8tRR5JGWf0jW/27LBApXhbcfN0pgmy32JDHATBpiT1
5JUAb3Gq+CbwlRjiFAxVTto2PDEiW7DrupKsPQD2MUKaqW33BMkGnxynHM64HvXvYxxr92VtJj/9
MpuuxjQoX5rMTO4Wn5hYOViHzk5FRX4abALtibugor84rCnWePBwGTxFYG/MulJ8ikb9HBjN9CAI
EdqNbtI/NrMFrx2Fl04mSRTufZ+NTxDr8ZVTE/xDLb7EURj7qcd5B26BmOSJhL2A83lrrTt7HIgK
CwEMw0Lrrtt8jNB81d0hrsaUumNMb7ax4HPUMqbv37dnN5HmKuin8Kbztew+q/sauq/NrgZjJwK/
KiZqE4/tUhOJRA5Sp3IF0pBE1PZrMEcUKpBMuF6f4b5ZdWwZ4pPRMr0Yykm/kjFBW9gZSgAWiP0f
Khnaa/JQiaQl9uEpn8zgs8bWxinAwIHTK4wVxTkNrXpVQEgfWSayGVJ/2TrmU0QG8K51xuCeOf6O
ih50Bo7E1PTZmtwnVB/ZqIGKkjBdzDpGcKwOQcQCphRxw4J0dCEYJoRtfGkzig9NMTrIZrSfZkLb
WA9LKtyZSdBltziVpz2xvdRxIvyMmgoo+iq+uSppCdOqDny63be6o1hTp3hoilB2ax0pcFkQHxX4
GoWBMLKPJLEREjPZ9lUttGIXOu5C5yFCJu2T9hBSxd7YLLI/dJ8lurUzg+AX2/4xjYJ0gm4kp5iN
nuxDNiaD2wOTLsqrReFxoF6v4fE1CD2ZF/a71WfZOnRzuCb8Pbi39FB4dFT6KME2950udexlWU9i
DhOFofviIek619M7U3pTb+PjETnUOtEoELmy0bUVqhQiSMxR3VaUta5+HbinMB8eIfyJKxOc4sZq
QPPrBJrvSUGyWXYHdYoaeTQslWKjXRACLTWrCm37DhR1dy8ske16gve2FKsx5SCAjjEdp+7eGjoo
h2ZbvsR14byC2kuea9E2T9TVAN0MhJTEuATD4pQRhf7dp0twytFlHUaNMvHEjucKBHp54wZJvMun
4GZShOaa+RQ+vd9wMS61LIuS1zT5CdKB+UYj8W0XaUA+lYS6UXnCiq01qX6sd4Kkezg1Zlp+yn1R
3tvc1SM9lx8sT2xajEzHqzSYqf0KEQIsaaAw4FYc9VOd8KIhLo5NQeZMEuUh9TXb/eCe/6IZtZnn
EQ2YEokiyoG392xRYYLgmiDPIPzzcYpGF9uvGXIIKEHHWHRim2XGMTqoCiYfUkPT4BRnjXVdKuyp
s4Gqg81RfXj/WV425JZHidRKwO/gOCguKa+mnlcBLF6AApS8G7TR9KMAnC/LURVaZM4n0OrIXfqo
47h01992zABVm3gkFt2cRLj79nE49syIBqfgzYVIjy4RSKtJjn288UPnoYzNV+TpjxOCobWqY7Le
QjbqNg2DVVup/CYl1BVZgv1K6SG5RjqnzkNE/K1TwaSdNbpt2YwLr6v0pUlVC5oJoxg3NDt+1qhr
VlS0HXZqJdOAHhjfSK07+3mXrUQpvDwc3F0205e3EZReuXOefdMmXANOmpBb4MKxb7uZlO1OygfK
MdDZ+rl/qRMxb2o/I8cmboDKu2RA+1H2orAeBKs+FvLbzLez4tMrThYQih/vv8g/WusQFfGK0H9E
jYs/61Ka42K878YBPUip2ROBwtMOAKt7phKf7NJCUg2qpBM+wHSImG6S75GQUM1im1SW9+/kUp3i
IAU2DDDlpqSF41zinXv+pIw6vfDayZS30gcHKF1zuPl1lf8HZqf/BPL5nePzf/7uiPr/0Ou0SEf+
s9XJa9pLwM/yF/6h+6h/waZHuaSzW9YduUjw/gmOFf8Cye0iYcPQZPPW+Bz/MfDZOJ0YWDTtHSjB
/B2+5H+MTrbzL8TWbFUXnRB6Bcv5b4xOFzPkot830KdwfVQPCyJ4mfV/k7YhETPaOqLnmnds+J25
eQaM0uw0MdtXVCfcIxaL/ERsp7tTInV2Zj0tkcVOWpGIMjtU/wq/O9LTjh9/e4Q3/56VfkdhvxVj
/LoxLI1Qj1D38YVdOgsdekbxkFowZMayOuU02IlwaAZuNKn9Naefj6SSb7+g5YIL4JTvD7UQhgtr
0Wv89iQsfaijZsSW7ZQ+m5pa1cfa1NoPlqS3U7+jmzqGAZ0mGG0MnAPWMkX/fpXOxw5U1oSaEcl7
NfqzCc6jiqDhaabxiNo8eAy6yrgpp+GfKIj/qC/+tdr93+l/uTYy2MVdyiq+/NKLX+jT2e4L9pEI
vmTyJcgK8uEnpmT6QJy2azqju4zi7pYYHdJvkeK2K0zmxi5jPTmnTiPJhcvVy/vv+QL7+u+7AsNi
Y5/QUdYZF2u0U2L5N/3Axz5ialubV7OvRNEAbqTZuyrdObyLiaSLqq45lROGl3AS4V7KXv+c5CR8
swm51bqMKPfadCiXfHB7ywu5fGhLiAMyHew3GGXevjAOR2oO6tzfjIGr6Dq5JtUxq34dmfj3Dvl5
n61soezIqNB3SLnatVvbIaQdWZxKDtofSIovPwveoS1+4XYdBKF/7GjkLMcpbGo41rHiQ4zDrPPK
OoQJV+rac2i70wcQ/L+NGttBfiMUOmZEsBejxnCqNI7CKsLjU6TbmXoRSSlFrd/XNeTVMI/CNeW1
4WfFK1hIYO15ohPtccgsj5ofao+UrD+yOryVLv4aMwxlROGGzcxgGhf3NDZwZIxURp6P/O+Wpuvo
1brBxjzwaWmSpLN26sz94NFfThCL54uPloxtg++HCfPtSDC60uxcP4q9ggiAnTJpVs1Ynz943n+5
irXMeyiVFE6AXzHfv00QnG8Q/ZM9RCxSwwOVbSzXKfkMd++P6z+eICUKjHnIzxBrUwJa/vz3y0RM
E5yLYexSZb4ujNA65NJPu1XStf5u7iJJmTqT/94//Mcp6EKzxYvjsktABusWLgPTWob3b5dtrdy1
Kx3IacH51ifK09Z+sktH31pM5GsSJdYQz8WBQd8MWj2hTMopV+L2GoxhrZRWFxuNtZHitlu394lW
heGuMAk7JlMqtteNbQwk31lTeVfTJqxWoL/Guzi2gyuGkvkpRiJwyxmxQUxEN1mtqslvrmgECBK4
Oht7QEnI7nWo/GIkl08YO8LEyFPmMeKM7fsQ91luloSGGyR21+PSXQnchk0suePtU1iO8qxr2YDp
KjSKJSoCccDoIPxEvhia1RqVYzEgsXXSeyIbUM4pUQX04oeu7A+p0cv8FilBsC9lkaqdKSYb0TaC
pS+tbc8+KowpfRpdI/LXKtEAs4g4FNHG11sT65k2OF81I67rjZbpxGx21aEhnPOeanH1BC+NDK6M
hJPNfz+SFgcccn92K0xOb19p2sSobBEYbxwj0zZFlPoIWdUS5NcRUz6n/TlMVe69f9HlA38zKy/j
iJqyYZn8W/AP3l508P2gMwPoQJlZS2pCmetVeVluDC2Xq/cv9ZcvhT0BFzMRsqE+vxiyDZ0vtk50
vjK+ipOYiG30w5BcLbO0jozzaSvlh0e1v12U0DCJjULi6Lr0UKRB0JNBl9DwK9z2OpnGTxzRUnBe
ED51h/2JBB7z3z9TSTwNG0F2gngrLiZVxAfgkSaLHxqBSnV54UBHIbeZVeDs33+mf6xiuNORZpOf
ZHJFNkJvX18TWxnd2MLeNJJ2JqtWfdDzaKnlu/O1+NgA/msQXowXJSgQsYRb7Kvti/GSOnZFAzV0
6Fm2bHAy5f5U85BC4JujB1LTjWdL5fB0dKqu2MKIlbvTSF/4TGwB8y/pwiapmOg4dxIHYLHhI9MR
loiSmIq8mQ5NvoDA3n9Gfxni1AjQTuP74FEZy0Lx21TpN245aG3hbPIqd6+6DioRiAt9Lctm/F9c
ik2pIiBEMjVf+uP7vm/cKkfsKMIMCBGH1UOsaYoKifhIjPyXga1QIfPZglZgAbg4b1BkbhROK5qN
s+1fdTOVxJmNK+GLS5r00KbxCaZp/8F4+8uzBAqB2wy/GQflSzt64RIjH2qzs+mgHXjJotKoKUCv
umA0du+/tj+HNscIk6oTTjoKPJd2M6hyTjo1vdzkprI2MaGn3v9Qdx5Lkhttln0i/AYttgBCpBaV
qmoDy6zKBBzSAYdDPf0c9N89QxZnSOvFLHpBGo1GVmRGINw/ce+5/aaHE+4z6AjVWN/8/evtj8Gf
n2yHoJgA7IXlcaeavz3ZbNyrhqgPUjHJVjwqYx2vI67Zf3hC/m+/FUM0l1fiiGfS8eeHsRejISNX
eanwVwD4liB1pSn0Lf6SDndXH/7D6/FH/vX34njwd2cXZjJK3j+/Yl1FEc0YG4URMZiTlmJp91Ry
lkhHkqxQVLTEmWQpSbfyUi17cjWaHGwMmbLYfYehLB+DLMQfpkLfJF8AccxTJ6ayTVfDyRAz1F6f
kCRKLTH1SBOjbdyeKN1hdmboBH6KrFtPhXDmL9WI7i7HfA6gItBc37VTzHpfius+ViFJfnjQenG7
bM2A+IkQudQI3Oa+kwPK5dZT9fceDQRaUTMnPbI0B/1ZdERHxhM7JsF81J4/iE614Stl6HXoq8v+
ik7N/OkOciE827eaZ6V1/1zxaX9V5LzdZvYSIUmetgyo1DCafSx6o23Q5QQNyH7FkDb2zKX78Dp3
zC6joIaEWYpshVEqAqByfo38VVViJVu5KYZb1xigPZWGRrw0VqwpYmMUwZUDh7yKI+Brn/bYBzT9
ud+8+3Lsm8OipQ0p1J1e6z1hMalqVFTXunaYvaEmWT5wHiI0QSRDVmWPS33nXLbja0E2pzyOm0Mz
B3C3qY+V6CHdWsW6kbawBHhCpsUZnZgfigNpGerm57Yq41FWUVmmXZ/xg8xexVuoh9XH31/n/Bvq
Qu8nBNTiy7cnJmwredH6iDw7f8T5mcnE7md5N/iGfKF+G0mDBi9HrMKElxjxaQ9IoG8M+PBzZcBP
Y1dZLknuWsBdy00BJ5tGsnRj30GTdQ1qKNMXiI9GoMCNXySF9tspdvq1vRztdgeFbSFYGKftI9bN
/nxlWnUL7N1yizWRUUScEtHKSA9F2WZXfILkKlOCzl28ItvEzZgbMMT4bPkPA8nuKUHaqm912JHW
HBlDQJ59a8hUdFUIjj1sSCdmn/GLhUNUncrOIcRjnNExV2XfXgh8B30yEUX5MGGLeuKFzDpZ1NC9
oHPdHnmuBbi9Qk6fPSlA+lR1yF+Z4HPJgdPN+jt/EEH9DyXHny0ceztAFYHVLcQcBbLn98MSc6JV
4/C2074w8Sm2fod6qLVvtG+AAQ1b0LrmPKdBNsOVqt1/GMP/tbXl5XHHEt4IqIr+9jdLH3jVfmcC
2qlscXPGVrP1RCLaG7hPS0JqhjOtXRixCs1WKtUQ3UXoye9sPnA0WHq+lhZ84L8/z/96VfF1JjFy
L1Uox7z9vP/DtT/idJxZ7fhpj9s7dl2rujfCPmKvFtUPf/9Sfxn+8fZTe+2/fATpCNT3n1+L+D0M
OpAIUmaQM6C8aU3XsmuvMSy5V2wG1HuB0DXFKg+ReBCYsTyvI50rYD3hZ0US6JWDKnTb49//YH99
LFyPiejeA8Nb8e39bvjDe4Aca1ZW2QapOXTjtannaI4dTAbHLkTkVlREekwiQ0jQ11ZijNP8D4/l
71gznkuXm4eX5/QCKvX7dbeV0hReMftpk035rRQc/UwF5UWrRyY9ma+PsDen2Deq4D4QY3BRb5qs
5swU6ocht+bt798Px9ufxD/d8syPwR0EOPgsRsK/t+vWsCw4YRzySbZJX7pFvXnHyqdLjHuYqQIO
8irs0xBofZvn5IkntuRBijNqq8ucp/nXtDJCBbLZBhdLZZG6RRYa1i4HyZF56AcqzSTzqkFe0EFz
6rVRtlzmMkQRPlg9qcwyd7yXSpvm2fYr0gZaq58i+OTWcLbLIsdonHU1XOrS4kLNbI7LZF49/7Xw
WNkm5rpaKmUr4hAiwoL/FlkZjNLJRqgZN2FlqoQpmv9TtgvHzdjgFrpAmcvWOvCGGRlNT/CzMqSB
SwnU8oXF5/Dm4GIBijnnHTBHghOhInpCNT8JkHdrZHXaDC/rdam54WA1WmpB72rV0GAcEdh3niPV
s7/N23hEN0beBicwKK/Rt/KjW67mlmKoHp4U9j8IpPbSWOc5tI0tHT3zpukGv72HlRCN8bJAC4Jy
Z9YvPel1LBhZoZ7GBVXZZSExqae9EboOOjCEJMmy7kknKD/G+6UbvV9lF7bGiRuybj6baTXHJ5ws
poNVrPDsc8+OuUEVOZTmAfsWajeucHWxoYW6XZT0p+s+KCM3qTBVVelaLyjPyhm/6WktxkocA28a
rAcbqe3RKIhRS/UQmgAHRDgIFu2ylwTpqOJOoPX2sYmU85OZL17IOIP9A59mDqYM1Ql6yE5IC/SZ
mZn2cXBM9bNgtfrAlZ3/DHiI0EZWwvug/EVXEUXtaiNVN+QbSAKuzBbI8nfaS80sqxzI3QC92sOz
WGcxxr6aybBxm4rBAfYasCqVMtzD3Bfjk1L+fgksa33CwxKqw9w2wVPXzwEI96GGoCUEwddd4MB9
McECV4fRWDSSxJbHFLNbJRG9usjpibMObVT9ZbOS9D0S+NVi1X+hflBIBMooD+NuEM2abnz7rCNC
8+Z5dDqjOWTz7FHoGZP8nNeIpb/El0HmVGvZmpSqCv1QDdF/OJHYjVB5GyIk5SIP7euo3V8nWEnb
axe32PHbK75B11X+SWaopWG0zpNOeQgXeb2ozHwuMF7kR9YixocPDT8AstwAYR42hXwMgHjxliN2
OaMaDHNUx9FipoFVO29bu/rf9ahXIx515ruJXbFbSFc1UCCOGBzNvX81+mRlq9rzSLXLj9lgrpg6
S7284bmBZJ5HPGmwatwOTfGy1zh5+GZ0xiJimC4RyrjI7Qkdksp81moE7CB4qC6XzS0/vUAZD7ky
J2b2tZg+LIzdZjIHtQl4NzKeMJ4EKAoNbTw0ozM7sWBq842vejamsz/V36sy9N8mO9JPHu6xr3ny
pxu0caXNKkKuxDy4qMPsSBIENgYBOg0TwG5SVqPL0njYV9V8z6DFrphoajhZFoI8BnLAqmmxR0AB
PjrkJMvWAIx8gCsx3vdOB9tF54NsqLYEX8vagluvsjrpRd81pFcI5wcB7hXZA1W/XobTvNsxPNR1
F4bRTy1Q1Ralhx2K8KdacICQpjhWy1VQB+503Ogx77Oln9+WpmUDbvtt+Fzp3LtUfW85qV1PS8nN
vuU3+CBLB01PYBFPV8NrTeWs0NVZVRP0YPdWxztzsQzoILvZbomGWkxxIXXQk8c0NeK2QWQ3J8NI
L5g4YR1ah8HPcQa0lp89SGQjgGcRjcUicsHO2vakfjmGwXmGStC4mzglcyb8rZ6SkTdWJ/1Qliyl
lsp8mUcjCgmQUcZwijbmnYmw3eLFzGwHdcQ2tEi2F7meOmF2fYqfjG1WHuKTvAtQAvtpGI3LetpI
tPhy1r7yz3OnjVc+6YE4IRtVFG8B0n4MNDVBS8VkCbJqQit603QLsUTLWB3KsGRIUDelv4Pmtf88
ZS13Vq67mqU6YHrGn0H1OuIAfehN9g6ppdv2Gkb6hvMr2xBbKe0uWYJGqxCp6Y7GcJidtpli3JHL
By7PDu8ZFfRbZvXbx1AY2XQuupZbdJyciowoW+nrxe07Vk7BbnoeO2NF0MfaYcbxh6Nj3Os03Wnr
rUG1iq2hdQjpNe1mytIyEzOqmZroznhp2CUk/1Ei/H/YzP9Pi720qQ7/37v3+LN+H7T6Y7jO/j/8
e/fu2P8KmDzv3AUkQDsj93/v3h34o6C+oepS+DJRYqDxX7t3ci2DfWWPXZ4BDqX4/9m9W/+iLgew
xcTZ2oF30X9n90799ltV5wY+C8/Qi3b/fwST8891Lj1uXomM0Tmc3hy3ciE6fBhyw4o/eGL6tC1d
/WgaoYujwNKO9s8uv3rknFk8eWuwxAwyKwhnnO8LDn5w8CKokObmRSTeM09xp/eB3Yf40SbBOVhQ
CRDCFzrfNm0aHoMGy33yddg8bVaHtnQcJwANJBzsiOypKrFkdnb/A4cRTh0gM8MWN9sCShABbyAP
8DIaTOJGh//Q7ceI8GlvCqlMsrIlMMM0YDKibXxafD1/F0i03uC+V0/oGXX2IBT/FYpladL4I8e7
Mnxc/DHKTZJV+GHYt3iTlnf2DK0htbbe/869tP8ELEWfjMEid2DSXlCcXL2tnN01c5FkDczgRBzC
IjC+I4SpkZ67vE3c0qfGQsUae9oVYMatxrneTNuVZ78zOnXomqJ58xCOctIvTfDBtld+w8LAqT0M
erTjIFzEz8jfjIdg3T2gjjXWr50q0WW7Khs6FPum+oaAIvryc8u79YZJ5almUojZqjWH6cpTg5Uf
MrcxC3xF5RwyIVjxW+0tGAdetjZdwvSQpKXSGSmAG3ul0ozy3X6ZI7y788Cxo7jGiIwYqsd6btbd
Sj9W9PWVTSrM+1SP9uUImJYayu457CtVOF9Agcr8e5c5/ZI6uTXeS/TS04Xcf+pkmwq6uXJQ8HKM
qkYH6g4wNbG/iOoV+/ycHSps9iSK4RAMUMLY3tmoJmjKOQs3nELgrNZYqRKOP4wr+6X1fdqPQUe7
XmMLB+DxC3b/g99SXh4A/EVzWkY1Qs/MDGYblH3ePNPRlcRITI27xQMwRTDtyGh3Rvkw3eVW4fzY
qhWC3WxYzgNdnx8mw2K16MdC1lvwh960poNKtBXoMrZkRTOAcduU52lpeJ5wqMo+yfTaGEcTJ/Pt
GuTeGnttvZzCqqwnSIQb3xCnxvl7Du2uIYkUkSdGyY2pFve7Zdg4V/ya+jJos++SmxjlWR3WJ43B
t2EQVA1e7NC2Ptnm6l5TyQJyaVrZffeJ63jjGq/fxDb7p2l2yaspcmW9s4zDsTZJYd2bLNH6mKu3
rY8AUDQVCDFZhId6mT/E/FW8iZAxL0bVyCO9Ze4HOrbQmzDPEm9CpqMxe9cqWv0i3TZZPZt5w3CI
26nJE1Td/ZWBj5p9qjlHSJG3fnycg8Y3Yr/SgncTEEGBr3ls3zOjIFSlN8rqEeeeJ3a9cFsfjN7x
fm3YfO9HBNQYVASeoojAeivxuSrlYRvIB0usiWvw4DhAEfHVIJ+MK1kXNBTV0n+j1Nh+GPZKkE+e
exO5iVjT3COG27o7Zqtf+aclmOc3thHrFzhLjrIxaMYHytqeLE3HkYS5FkZ9ror2uihH72EavPGB
Mk6RylhYpHmOnu1I8nms4cluWyZ3CwiDbfeuLC81kQI6qZVL9T6HLc+XNVnDlmzNtn2IYTWvvD5y
OH1cjzI4J/XsJsdIyUehJd4gAiuKBzSrziNbA9lfeK6n78dB+/D1hW32ie4QoOOkJGt7QzdCgel4
4gs7V3BVIsgrErcIzea00eXjpLGG4sz9UKrDYjfCSptCwbRU2ngquHi+/A7FIUqdwOZX61XTpN2i
2BqPzf5s2KY3XEyy5GBq2m4l4bATfkP0ocFU2JKL4ZEGK8NvWaf7W+wThTh0iM3A1bozzzbLYyeK
bUrGnyFRJcblwEC0IQigdz9cc6k/d7PxdFK1h1jZ74ryZV4XZt4BHXcZKzQF9eUQhlAgok5asFYQ
c86xrJCaJQJX1hVRA84AbnoKMcm1bScO/RwOn8qVajcGdd2XPdTcDxGKaxMvSLms2HDhNBDEApIv
JqmB6KgeY2h7mHqiCT07X1eeopU/ti8scCbztjGgLPxq1IeQkX0PJERxEfD2N1cMko0qzfLOQQLv
1+jbdEauW5w5qrqK4EuYByOv++lQqY3Yr1pgSo6l09pfIQ3uc5VZ7XNlaBXFBUoDtKrMgpmmDPyu
i2dWt2vm+gqAd823BuoEugkEveax7gdMR0pi18BhO/PodEGwzQl7fbrMhnePuKyJkBt6xW35ifiK
k19VHBplPnh7+mIb2VfjanZHNQ2rjuugCviVKk3yJiANohgqdIP+pYG6Sx+aPGq/54WkOmXqa8FD
EFVgsvEI6IlakuxJqZjEdsqAVIjDhu6MfjKbGaz7Y+TehlEt3SNBectNFpalPmS0Md/rdmIH0jhG
/rlEGI5JnRnEhzm43osa+zo/1syeu7RqMarh4nTd69aZbCctRBkAImkEM5F9HHbnF/niHHGQK2Lq
nNyZH6062p4A04rdf9xjpa1r3gA6HZ9Lul1a+1o6CCfu1GqUt6NrYW2vnML+xJBMcCpt3fwEdDRU
CXJh50srio4YPvn6C8mPwxlDz3KXb/uSBQf/bqjOB7JtQFxkaAR0Oxf4URptxTWP7q103GJKS85O
jMtzPd77mGW+U0puZ4JOmiDJ892U3qPfzs/Opns3BsI5fDcDE0E4yVPeayTozcRqd79MZW92bG1G
KE+N5me8BEI7XPsyiOYjJBtTnUvDHwiesUQ0J25mTdOhD60CdkQrwgck7Pp6wCSLryqYQnksIr6d
GAj5yVj7Wt29UxnrlGgW6kGSTbXFuY+guEgaJv/MG3K/9A6TKkInxlnKYgpTNm41Ua9ZhtufqiId
nbKdDkU31j/rPBq4rxW/SdKVtIik2knnBdElJqqqYoJIZAmTt2RD8/XWEotC12Ka/B1GFmlR4FXF
kFAYTNvd4BD6k6xAZyoC+WZPXDDULWi3lnx8tLRnl+kKff3Ko/KBbtMM4l7bMn+mDGV97iwjfkGU
+VhH8ICQFyE6NLNJ2Jj9pxhEdBVWtfgFCZZP0p/scLucxiLXrIl4+s82sKPwwEKuJkhx8lC9dJQs
96Nl52O6DOP4ZIsovA+G0q2unXyPPjIgXKmEWnbmFnJGqoMeiQKOydzAcOG3LEZiTzrWvdbYdJIi
9EdAYNluuOVhd56aQOqfGRLPIjboO+0EsvLy4Awe5lUH+RJladuwjhSuEvatbti5M+eZoM84sRMW
BIb7E7bH2NGN3x1nqR3vwq8iKtFhB4+z1wyGZ2bACPCDHFfb7iPiM/ecsHyGhaLLk9gIkSKOskGn
dil8w/Yp+jCXMFOauuVIfNJGrivRMAGzGrX5TEMYNj+yUMCV5ObKvrSrdp7uNhfPA5lbfUMwISma
1+gyUBMZwyQI3KSKP6EMCH5mUZATfzMEdLdLqMDuTGa4EWoTrqNmh0VzHA92vZ0t7mpk/pnFwRVi
rW/JFpCE6Xqh/rYaBnvSaS7bp3qYc1a5VRA+6KJJAA96bVx3kvOlWmzMxwtXft9uW8ixEWK1dqq5
+jESXweIaWvU5xjas6SumCIMxhLGyDCYnNSqqfHk15zMYJfUKB/avMMXZTXz8tyG4CtSr4eFRia4
7fkcFpYCRjCFGu+iJxlMGq0OcXKx8UgQ0trl0SR8Tr6txbAAcHV7ritcyyaO2sjJUzeg6UwnmA1A
tFokjkfJG0JKGDbrCHou/n2I6wrKcw+Ag8DDSqobAmMncRzXiKHmMPBJnJkgB1CsaTeQUfbMixn4
+UysHVtAuulV1BnnhgFPBD6JqQFbMC3e3QE9y8EV7eRczG2Ftww+s0mG9V5Y2ByDZ8ZGo7wqxUgc
5PgfF5GFGf+oI4FpqrEqjjRtyB6Jmlo3vuwUgQYz7Mx6V0HJy0w8Si99uzKcLFZmSulq6uiC/e8K
hyqytvow65CfYUbLcTdZZmExMu7Jg9ZDh4NtzG33FS7FSiOBwslOdbjU4TvwZXc4ry7JR/HoFuQh
6SkatzTTIVdiJBmfssGYzbSVIZZ/bNkDac1Bg0mUWZX93Z4ceUcgoJefaGrgWTBYgolvWnDX9osg
jGid3P5h6fPePk/Ex0GkixYqdcG3J2SE6Gz7ILDg0dxar3/sLZ/V1oSAwTrkCM4e13m2jMTn7mXA
O+bVfMYM7MsDX2LskkENX2pE0xvwPekSM3RB+4jG887VUFZNQlRt87Q/89mJS5N198JQQgAtlNZ4
ISdXEQWv6EVwqyBrjRUx6eNZK0xfcb0U/TMFb/G2zK76FS0GGJxsivI5bjxNPKf0ggFrKIK/IslI
+fxmSDHNib2NfkEU9JQ/NdLfaI8HR75vrmk8G6vrf2P+Ht5ug8GfM5F4xc4Zsg6FFB7xJc5an4Qp
b5TZBxyvrj2a9UR1yMy2YqwszaI8rs5CCyydcnw06rIkIiM36Z8ZO47fMz1j1Zmk816bkDRZESAd
SnQ1Odf26HZvDV6fa18JghH83K18fu7ZXJO6dXMS7PMam7m/m8UqlW9QfFBXOonR5iRvel1XXFpl
t9v5y6lI9FJXn8Je7eYYdQ2B362rARbICYdCDPbDpZcrMeTddaoKvnJ/y9mZN5OfxbMS5X+uaP9b
s7b/cVM0Nop/O0XLhW7+NEXjf/j3FM3/l4vwGRniv/OnWFj/p3/lX0ihmZHvrGcTVZCD1uu/ZmgW
JhVWqMy0QjRQf5yhudG/oDXCFXFMriefjcF/a4b22wQNhTTMdGZnTNFQyf2+wQa+tdR943tx5a0m
m5qWcF39qmv3aqdeH9lD/oO867dkIFRy+ysihscIabrmX/bzosu7GdA+Bv3efmY7/y6KlbVG+aQy
/Y2Z9kMoOT9xHb5G2vtpOsMjvIGPtSH+ZzCc46C9zwJfbDW2id+rtw5F7wG5WH5wVXj7h8/w/t/r
4T9aaIgH++3tsRhw2iwX6QbY48LI/POAUQMP8c0ss+Mhn7fEabBOK7+vbguxB9/wmbZHmtryPIaj
/TRAfnlAoHwaimE+ldv2vHaoaeucQnRyMpGQEAyEgCzHmOtR3VJ1fffEDhBxsjVRTu/8CHX0MLgY
8fwNV6gm1nAL73Jml4e+4uybF6ZpWJoPE+yx57adHUbprNy6TJwRKZTTIcvXjwU01jK5QWzsZVRg
WEPqWCBY7L0pB1rwaA+4hvXg9OwUVEntseTXs0RTaGqcuzQnP5oNEuC01dYUMxao09bHcVx4u/h7
nFhTZbl/pMAWx4iy96y3kOXRFtCPaGJjjPEW5Wp4zAAwTSlGeOczo5v8VB2R0zo3lnS0t4VBonEw
941aGAjE3EN9RDz5WoxudBGEwdvmYodV5FgycUvwFVWXgMnLUwlRFQvstl0jx4xY1mYvDPSm2Fyi
Je4X3iBwl+QJs2o+6UEQdN71CiiKcQmPCyB0Yz5uk5wPDZC3g2VMxg1AEvsjcqkLs9U58flF5x5X
4l1u9kVST6B/RONeNEX5axYkM9dYGK691tQ4qSKssEKU3U42QTIE5G5asctCPDC9C4gqIQugCOQ5
6bcBrcRWfOvt1j50mdqb8PIwlkRVCxslyLjzz1YTbG7VnEoolxfRZr+3hDejYLY2YLPRAlmxbQ4s
K++9TQxszshMbBVhtKIYulvPAFxAEggrISk3/skDJ1ZreVOvcEeY832x+sl/sZ1+V+tYwzJjGcT6
tRgRyzfdwwYCMUWttCSGzxNahlAfevYySY4ULh0A6hyxZP1sg028Qyt8mYvauXO4nK63gkoQvYRz
VVj5e0Dg4lvvK/NbtQ5gojFSwSXyMgUiMncBLzrGAWPXVnHjEKzcBrK9HDJ5G+Fl/9EvWXAuLfpg
MKANnMWgujCExEm/WtXBRYqWDNK/K4hXf0JdV/LmMDtElB9AlerK2ywjBLaqI+8jENRYRr/C7tB7
EspS3HdePR6olTlumig67+DB594EyGiCBUEbUh+HkXyVLjsL3LSx9IcZ8cao0mzAuJvnxXkg/uoQ
9nP2WAOkuUUA4J3s1gV7ge76+2oHM5y4zH2oV4vl2LBjytapyE62YPAWRA+qVfpq8FfYJ+jHbtxo
dTWasTAFU5udRhyEtDiG/qgX7863oPfIejiYIwbczF5vxBw8u6vzy3WUy2p8Dk6qC/XBq8wN6ng5
jg9TkzlUevII7M09mT4j8nkOepLJwJ8clHBJGdZL/2taYCPkg+t/zzL10qyjOOPQF2kuKL1pCYSf
0Op1L26r39kyy1urCt1zMPivpWOXzz0Ox4d9CXHbKYvozQBADtA4uEk5RgVlefZdO6JrHdjWg1dZ
wh+r0dJ28aw+yF7Kayna+t4uKzgkXcFc2fdWYJJVlUyitRI7k+/l3KhTV3bjV1b0ViyYN995rjRj
VwQ0HPbYvfWyIE544b3U4yMjH+tUKM+9gk0XxNow78Z8fjIoo5k3vXgVzSIEHJnfkMlenCuXXjFh
q2M9KsdcLr3ati68sFRpzQH5aS1tcGXxBT5LiyJtlw/ukx/ZIJudyty6YKfMkzjhZwjGItsjqYf6
DOWS77VqJsQcqifDHIrAqS8N+BZ9hrgjxqIj72TvmTSvCwPZrpf6ezDi9KbrgsjFvK7QVdJmo/nE
YgIqbzC0X4glmvM22g51OmjG6yAHEBJkaZiJ+pc9rnYq+hB3tpxhokRuRVB5kAUfnpV3R8cQWTpF
LK4IyYD1g3JggBg4kEha+2OawRS5CZ1SPgDzq+7cul7P+eIaF3mGUDrOtf1zE5BxDnSgGVIejWRM
s19OuxWwSdYvxeW4qfYhL7V14LG+sMKopBJViEYYsK5Hw9wnusViH3PfmboDzSH2iGhDCYdp4b4b
sn5/x+pLTehdK8H2NAW9pRN14e4AKm8q/DdfPRHv95TsM9Ll1o43vjVHUxsb++ZyZrngsnuPu0qD
MrS3Gq0/CtYZRtVLtyPxDO7493EKuitbu/S9vbHpKxsHiryVzJ5Pc102ECCBKKVbMzVQojL3w9hV
LZkzb+fFnb4xJckuC8YBVzmg+oMU5XaQESrkBsaNWqAD+swYjqqeL4dAsWx3qvEe9UF0VF7zOoA8
ZvTVUa4TG1ycV9ES7lvXTOSXsLypTThUazv5HBMrSEiPWIGHzrDpmRdmLTHq1DF1ZL9/hsby3UPx
hb1rS3QdYcTo7wq1idtqnklTrLLrkBvohsoA8s8CFSGuJy5JXZZVWkMc+SaDRh4RJs9gAadN3WZR
9cjsY0n4QmTXxhg5rw51B0yxtr3zwt49r9o7N1OFcKIcZ1LqR0LJz91M7lRfO6CAsNR86YCcemSi
3ZWhCppnl+U9A98v2IHOhfBwcvaMLgGx8JByZBsLk0TFTmIAPiZ3QIw51F4S5uZ4iaUjPMPf1GCV
mErR7Cj3uG0FCGy8LjdMEfbp2ZddD64VA6yJjoCg71dPtT3wHpQ+KBhuhgIVXFgDYlc+I3GjoYVx
YW3HpfRcriTfu51Rqqc1PfzbJpbs3G9dd1YMOq+KJRuucfSWr7khtiPia1xnXH9Xw7QwkqBHX44h
g9JLEHjyw6UFvSLYWn0aoDKaeG7y7oAkdr4hh94/AeEfHl1/fhhnXaS4vL/NymovGMMxGgRtcULe
PCUdnubYm9G9O5U9nkOOn4POxz4NSvIc4fY5d+EM/DoE5X/t+qG6bKMVZJoX3KPiJHoaXU7phtWn
5/bZ0TMq8xwU7bkKHXHUGqpRPtZA9AaEeI21ArB05jWZmVKfp1JYt9ZSv1aTJ64LN3vcWoTRDHQU
HIh6Dzi2fzG+hDPiMnfzGudFTtP4kE/buS542c4cfg2MCjtG+zEcQ+L0zIryvSjJHZvcg5CTftBQ
mLnYtjC85SYtXybN5amcHJVU2YNPhHtfmnN+3Ual/8mGAZr4MtgvJN9Er+FIwI9XYprYoDovKQw3
/76w2/l+dtCn72h6FnZ+EBVxN+sphugrr7yI1XsnyjdafopHe65TJwSwg95muLXWnIKQZpyzu7vP
rObJVYYC7N2ylOvJFnO0d2kbq/hWSR/ImKoTD8T7CAcReg2hdHuM9+hH9UVp6emIkhH+G1MtTwbf
OOlgxQUiOuyA22Qqyi8Jajqly/uF6Oa9ycantZMPiPwC4s3Cn9J33tfZL566qMhiK7dvKtQEkiL7
shHFG1zh0U/4yVIRWVVqzoAPI6OmmmQ5+THjrTsyQ56ZX0A18ljSshHw9JmxiHdsUEqmXWlXSQAC
4I4l3TcyH8JjXrCCgpeKqjS3eL/cez5JFPrrcCOZQzxKpKUJi17zztWSeWeX/TIYV8cSxGoyUW6u
4cDL4qI+eCZM2p4LLC7HtU5zZw+eaJXE1FAV16DQjZPnV8ec+biX99OFqVRzw06sucglczR2Ai0r
38alGA3te8Cjbly6hXucR7DiTGbOuRXMAOnBedd54z3Oi/yFY8bGYUJSUYmnbIQ9y0YpQi3rO5fs
781bkujQJjabw7I8+BFIxIPLIJY7F7grRAQyt8sQpJp0cZ22xgBfsfYwkGKxcNTgYcIwUnJjrIe6
44zsfDcNXMO9ht3V3BcCW4c1IpWDiDVimwl0eGTr372OisD2VmzX1bKEv6Kxe93q9sPsN+bDPQ1O
jLV+iWfbnD7yaq992QR+s0fkVyxTbB5UNvXnFq6Bvlh15yYdWxX0qCNqwNF1NC6YXJ91H4HpNc4r
W3EnDth167gpZ8mjR4u5ZeNXXpnegRzh/0XdeSw5bmXr+lU6zhwd8GZwJgRNMg2ZPqtygigL7z2e
/n5IqbtIkCJuSZN7Q1JpIAUXtt97rd+wHfup7tsDEPyFjJzfsijFz3n5s3W7btvEJuoPmd99RsLU
2iOcbn0TwgFoboFSXcoNaWEhsrigcNOtuxAcn6+pjyXUP1vNlIcitL4m8Ncj6gjow7Ma/IFnZNUb
Tz5F5StZU6RPXaL7m5wneRfrL5VlpvBN/Pc4yvudOO50VEAj2O5Ot7EsxM7iWDVjG5s80KVc9dNb
K5aAt2ZgOWQQ9LjTfy/rIX4KXZmCX6KJG2CH+4jFtxyLYkBPtXCLb5+DACtfltfWNd/0We9fo97t
qaSnex7rMqzmbtPqEZLCcdc/aqkRr83AKD+nMlK4igmIqHZCbyNiCL9Qg/Gp2eFTSMbWXRQD7yW+
r1mLQAjt1GTBZlkRLGW/QpgsogGrUe02o/C+ZgKtdC8IN1bHFVjsbls5QiyJd7htOI8I+4V3bQJg
ISKPSDZAf0mN6Ep1Kwbd0Ydbf+DliuJ0hfKqezs0gvqkpJ7wyp27vm0Uvd8ipO58M0BY27oZ1dfI
ZuDfGpZvRVhfG2GBMHAKTQbdMGWZ8j5fClqbXQd6kMmoQGfiS+k32caJROFuIL+xrRqpXBsFgImI
t+yPQemzbwNiaOsiyP9O+u+8cs2RuM1fenkf/V9/pZPz/6AIjkl26a9TiOsf338UX6of3//1VPGv
8l/pz399dEHyo/S/HGYWx9/5I7MIZfzfZKU0LkU4A5EV/G9ukWTiv1UYwrD/DBk/npEe+GduURL/
DWOFxLmlI4ABH+IXPk/iv+iA+lC4kkUJB0X57+cWRzESC3geSb4xT0mRYmTqHLJQlCCNrSwJ78TS
t0ETr9wQCpjInTSWYf0/H/TWmWTdyLX5xfD4M5oBIlACjiwj83EcDfQRXKKgCe9Sobkiy7BSxdvf
jGBQqlY1FDF0FIRgeB9HANzBey2J1TsFiIPtxS0i27D1/wCi/qXEw5hSPGoHChlwx9HQkZC3UT68
yQ96LTa5N2lmVN1llMhRk9DwUC8Q6ELhwIO9kmb4A0jqTKZzosNF70GY4o/R6pDIypRQjv+4jx2H
Vd7xyBNu0df8mRmc6CGgl22RtJwfkupuNY9UUD9kJDDwZyCr1Oj14nInT8yW/vwSph8PTBhtMKuO
exkgaitYPFMRofTNdYrSGu+wQvoEVci9AnsByjqSwTz5irMcLMFYuDEYxtaEVZ6LjbTtMABf9ZES
3hiaY8Bz4uGc8PDmYdt8Ai3F9TdFeTHJa3MjkSwAqamrzQ3pFucR6BaVe5USv507pn6L4aP+cLl9
H7NkMr4QAIC6IRLAwkB+6mhVRGbQC24ylHcQ0oq1orVv2KCg6qzLxjJ1K3cddJyx9YhJih3D22E1
bthikzt7AO7aUuKRuDLk/pmaX/qpyFUA8nFYLXWwFXaeNtX28vceE5fH4VDZKSSNaQ/DT9QmwxEn
fY9riazfYRKnb1qjNvBasBS7UFA81sghz4z/yTI2oOrD+2FrojKiGZPu4fGbcD9S/TvR5/oCoNXt
5oQBJmIGY5uOY0zI2Eqlt0jsKP5duYp3ZBGgfdvcXlcUn5ewGG1lJd8W1+lSXMzN7tPeNLh9sa8i
P8bfxtj6g8WdIYrsdoPm3/nV2hi8Wz8xIIf2Nz3Iu8vj9mG2djzPCAUmmO2c9yzs0ONQcuWFRdjL
/l211jeY+Txb++RWv2a+S5+C23ghbpLbbi9vjDVmTi/uD+vOethlu3Qr7ytey7WtQSFZOHt/efnD
xglz6bsmEwpL5wRLp8G/U9qbMambJfpKKKqN0w4gL4yFF5t24P0WyZ8Rx/ZT1xAZYVcRkcAa6zwH
/a4OQi47NXrTVU5CLew3mpN6Mz1+MrYfMQw0KUWRNaNQ/zuMIdVlJiZK1N3pORBas4Afxvaj3nfh
j8s9eLpZTyLJx5GCgHszWKjuDmDuEmjfVbD8ptkk0vZ/siL+8jA6GSwijfxWIHEA7ZEcOY40lksi
VI26u0DNbcVp1/jY2FL/pRne/LJZRVBucmNGwGmcmEcT5CMmNUmuIqaEst5xTDUaFLAvWXdnRcmC
5+vCMVDn8u5M66mErqrlM8f6XLzpxUGoFKsB8olVGGq+UXoHnZ0n60+9craA2O/kcCbgyRY3NnDU
guByhCDYVBBHlBsgYDrpXZQ9u23L3EWO25yT+DoZOgtRHaaihTe0CuB1spG6EZixVivznTFCnL1y
mfvm0hIUUCpgK0mvmam37VD6ujw5T3rzI+xY7IZ3PFqLH48er15F7cjq7ADSPohAZioKnwhkr3I5
fbciSkFAbi+HPNNSnIVR1KVQi7Lu1Mo8p8KpQtbId3kiwUNwtuRoSbwaPKAK25Hjh1pLrktreznq
yXKHdAI5Bn9qqpEywY8bGvuFVbWZ3u981Vn2ar9yCpzoQHTiKXY50seEOFwRuPZqErUfrp8GCfLp
mWimJDs9ZVDu1Dthr163u/Ba12z52eGwQn95k62SFeXeGmVUbWY4p7fRP0KPQT8INurY9wcbZ0d5
XbZKTbnDFs7m2FxqAU4cPqSEmFI0ES839Ww4Dn9RAgrII2Qyaa0G847OFZQ7FyB00N4jOraJ2v7G
V1ahnPNK+u/76v6PDjws70/X4UfbDoJNRlD3cVz1KVsS7MYU3iXn8Xd/HyE62FFMExVx0umwyUZW
Kb6oC3cUDOtVnQ46Dtu4DlyOMm6Hx5MDySku7PyDoKk+lYBQJcpHJJzdHToZQOvy8j2NwugKuq6y
vhzptL9UonAB5/E4wjgmh2iKv3c8oPe0q8rAv/PUBBOX0X/gcpTpumLXxx0PZSNeJFyURrnXwxnn
Sv3ga0Kf7D1B0TdQH5RnCvYSSlMdOiBi9H453HS/IhxgBPAvXG1VVLXGRh9McLVoAo+aUbHHvwH5
Jm/fxtSuegnmr/zUZhIIu5nlfKaBPFM/hot3OTe044gUcgbS3k25VxQI/xX2RbikAW53jZu8MWbm
4MnsoHkjL8GUscql0DWZ42WaJi4FjXJfsR2r5P1JsBrXsaX9lrYjCuEcNqhhaChK8jdH93GjHByu
Il8py30dpTd+fROL1ubyQJ3MvkmEybzoqzAIO4cIuWHag7g3k3Bm5p3pK0uR2XiYdRpqpZO9Lksb
uCJuVe4NLm+CeC2XI/ZgebkZE82UP3vqVxRlsopiqRwouhFFfcn2hrgY3sIUNfiF9eB/C8JF9KN1
yNrPNG3snKNNYuy8g6CTuyno9R4PM4Ki+APQUJBWDoSDYqHNnRdnlhNrV0S+iwwUeNHpfIPQVJrj
fIPQzJs0vVcd3FYQvsewqFgJFbD7tvl+uUun5/849+CgWmzX3DrQgT6ee54rRYi9DcXe7FEoWhg7
Jbii3gQchkJmWc/sgicP+DGciRYaCoo8UTVVPg6nDw7wHE0rGEAo5ffusLDWys1wE965m2ETbpVr
cs/vwnfAF9mP9O1yW8+tgsPgk80DbmFbDA3BxVi2lfQ+NIqZCXpuBE2FlCK7MGf+Sf7JSdsGEGux
5zwB8oXaW6xCewRxHKjDzumTd7S8ZzbhM4sCAKLMdZ9hVEl/TeYnCT0TbLLQ7jtJWkZDc0+R57ZE
8kSiFtLILalDdV2E750Y4lVqgWqBX5jM3OhO1z8qhOjlcO5wjnIDOR5YoUgwsi38YS+NWfrCWVYd
IK7vlwfwXFM5cUTZGrVxUDKZTJ+8gAdL1/d7YCFYQlsS+fiF/M381O2wJfravBY4ss7cEU6PHFp2
EHMya0ppNHpuXVqWuHaRrOMYmyHEtjTtfqZ149cfbzTwKGTSK9xUmTzqpA/zwSejmUnDHiHpCoGf
HHWapfzdeIdJmADoukWZxVhdDjr+5qWY47geHOEOuHPqXv2w9xQ8V7u3jDL95Qgf79xLISbHmyL5
mFaq4rAHhGkrN/ldtxBWjc178UbYCkt/2y38TT8W3Rb+ttjEP72N9WzOiQjONXRyBJb45PFI6Ia9
5fnXcgf7MZt5mn5csE8aOqZIDO4MhiFOFuIgG2GtdOWw76/FaKFv0lfve1NsQaCZxaLdRE/m005a
CQ/iNwdX7QfhIdgVr+FzvrRW+sK5qWeuFSepDkoXJFRGuWh5tPyY1hAGsrBGjn/oPnwl60BqDipB
tKifFCD0n+eedGfX5mG0yTCHWSyjajxG+9l815Stlm+skcMP6YczbKEJi/4qxRlp5iEykXAf7wTH
rZwMrOKZKpgM4sY//Udt7a3VZbjV740b7wlUxs2QL8S3bmapnu7zY0xLZqAZ7pPErkjWHIU8Yoo/
VeM2bK7ibaQ8cVgrM4E+buzTOWWxtTOIhqFBFDpenzDtU04tvd93n6q1/8V4Hr5ZN+kjmC3/Rnzp
C2CeNsw+nJDMT/XV5ZV7bslQD5Io2ZAGUaZ62ZrgIF3aO/1+kOHEg4GGKHE5wpn7AI+igxCTwcMP
NDPEgQ1dvNaWzbJb9z+z2+QW6evrZBts1U14lasrZZcEWxg39Uz4uQZOLly4HMTyyKXfRwNUY4jL
67zGO/ByG88GwRp3vEGS9ZjC4FHDMaUEHMteUFkObQiheuZec+7sxY3jvxEmzRDiJseqmX2nLF4H
P7yJelwMYnFmNpw5B8kU4fPC7YYknDrZ3Xy/Hqp+3MZra2f167p9KwCBZzOnxTjgk/muM9k5BnkO
aZTwjuf7YObAtnpnQElO3fXuuoZ36FUP/XBrIct1eWRO777jbWlUtkOJReLqchzLHIJeCqxE28mB
hXaA99JZW9G/sSCtegBO0CNYDkDLLwc9s08isQgthUsMpUqKu8dR8z6swAXU9S6vJVSVhm1vGaO9
6s9a2PZGBcxUX6HVuW6Kr0DdRjA+L51mffkrTgeTEpqByiFFbJ23++TY1z0lM4tQ7HZ4P/Y3cm+g
TCHigZmXzyUKzMvL0SaShuzRUEapplNKUJSxHDaZO5mHfFPbye4e7BFwzkpdpYK7raJki/PZBmEC
u3eCd1H2tqb7CEwKgKg70+8ni4SKDgha9Fo4DhXDlI+73WkCyqGuau0A/LIG1YzKiYa5ohq6/kxB
+GwoSxmNBmTyuFNfJkRXu9bnsr5ztEFbRVHQjupwEEohiP3uFOalTUbJQE6E/ATFv+NWRV0l+pDi
+j2CBAuRSlDn/fC7l0EL8CZu7ELae9VMieFk1Ywhx3c+wzlWyCZb9qiGWAAk6PclBHiyw+CmpSVS
bPdkUOxerrZ9OWyGtp6ZQ+OyONoYxqy/qkmYgYyK+NOrPwqARtRZbbFv5Fy2sfVtbqzIGVYdRmEg
ysQdionSttH7dGapnJm8RCYDILFkqT1PwRFUvHLXjPKSyCEyY8aVhgSoIPEsdzXvK4WdFV6R6wax
LU3eNI4JG7WZ8wE403r6lOMD6hovy6nQdlRCn/SMvNiHgyA2gEDUcBUh0m5TTy6/66IGxKrKpPtG
AoV3efFOSGfj4lXIDbB82bZ42hmTOaY1nliHiAzuC4QcvIWF4cAmNUJrrxlpcifVcn8DgnS46XFn
srMaolRbDRKyUvA4BAPqDcjnN0QV8GkrekiWTqPakMaGNeKJrj0UdbcNC72DKBDnm8vffnL2jp8+
bnGYDlFQmb6onCEZPJxWi73fWvWqjQN/2cHQmVkR0ph2msxNNhSuaSJFBqJMekjNs6HDnrbcB4HF
NamSshUKGZ/CMJBQqG39pToMD26C3kELqRw5uSL/zRrtOEYmrEfgL1RxTo6ywU8cL3ZEdC+arN4O
RZSsO3T8ZrrzdOmTEB0XgUKOg0TltJ0WkAUTjPEeZUwV/tkQf2kdBPj0vm+fwiisbcOr/Suzidpd
il394+XRPLcIWIfI2rPtjEWB482uUNscJy693LeBqm70JEdUPG1gJ1OMk7I2WCPWTn5OFfqZJTD+
8GR82c6RzIeECnN0muc2BafznLDVd2FFBae2IP/JZVvbDvPeFgJRuQLW+e1yY09iIlRh0smGxIGJ
vd+kr2OqWpJnuAqr7qsgwF9yUCpDxD96baFTX451cmBNYo3L6CAJ0KFrioe7I+8tfB5gK91YQ3mT
QiS7HOZ8k8ZKo8SZpeiT+xZmmyaacqq8h8Cq/4CGjT+ndFe/XY5yvjG/ooxfcdAYrJ2xBQ64NTV5
d5Wm+M401547zDyuT+YiXWaxI4IPUShgTutTvI2wKx9Ced8Wa3246pXrrmDlrxBLqbqZ6XdyWSNp
KVIfIMXHNZXT77hFAvBwMTI6WvQJIpYWrbpXV5nJ350s7TEG1o0UZEEwAok8jiGFrVVWdNzeg1iH
OEv4ElbDwgRTMqjQGSRc4cte3iaFO3Ounx6vx5Gn8BKSQ7U0WLnI+wjtnDr1r7gn2cLwDSk46IUQ
9YZyKeuwnoZ3q8bkOVCuL8+YM/OSFwdWmoougZ2b3mg43bFd7jJpj1HB2hDclWe99W2wquOHylVm
FsHp/X9s77hLAxXk/j99DxZcTg3Pz6V91EnL1kCMN4CE7cnLtgpe1e6TE8mfvPQJyPGyRZdmqItt
j/fZ5Safm1Jc4HSaqwH6tCZLMYnRYws8Wdrjyrosy3cFtqVRoiQkzMzdc/MKnAY3KDYsjcfK8bwa
QssMiqKQ9spT0Kzr4j33b9LvkfOYq3sgPr/fKqCyGBpzFKqUJo+D+aLUl2EoKfukMR+NQbxpu/Cu
KuJPRWjMrJczuwwYjV+hJmuywxLEB56uUKuRH11dXtdVd9N17czqODc1x0cLIGVuMvThcYvyuKjV
QBrYmdEQst3A+uRAnFxUav2KMM1VruMKfrkPT1MyvE255X14NOLDNn2fZrh0+6GUV3vRj81PsHHR
5yni4VqRwcS7cVxs2Q5/oNJh4DyipohiY7fuNbdapkG1BRPvY4K7RBIuv+thbd8BrP+G468PD6Js
3mY+9nQYxkeWIrLdf8ASJyOuoQYvOVVUcUo2io19w+fcqrJVWqHv5xZsySpX0ZtGhpTtiZW4ioys
WfV44uA7if12jZQXFNhYWKSRJa8vf9zp2JngFDkmsHfg1qCPt8aDg6jgeGizOOK21JjWSq6C26DA
YLnRumGl6MKN6QTZ6nLIDwDs0U2FqiHefTy3RQCMPJOOY8JVrVr01J19i9T0u2vW3nc0oaOnvq3R
zyIT3753MQxRexji+HNa+wp0rAAWDqV6KChdbvo7U8BWagHh2yoWvecEL2EUCO9ZLkrYskjQYxdC
b/nvCsrHGKEwSSzM12X5IfAqEWikJw/X7SiPqGYy1LDCjUp0X+XIC2zRCp1nUw0FfriTB9RfdK3c
4SNCOlNCePkz2fMe7xJTMN7VQG4fQgmyx6LK6vZrX+pUdps4iJ9F0trgddFrfgU8En9t27qAvJbH
7r5rKWfMrIixzw77lJIsgAoOYGlMpGujju/hOIqZW4Ic0fM9W/fS7VY9FCbFq2yp3Vwevelkngaa
LPZWEFuELAhUmzgPCRhhR3usEGaaM37upeZMpkhCnidtEqJApb71c2+VlunMrjXtMRIE5O4440bz
YK7Lk3SPagpSlUhBs0clYed68bbxLXR7C9zMENqfA/1PG0SpFaQjqwxvr9FKZNJtQQKELYuaZu97
ZHZ6MSvt0gTvf3lwTg4y0qskWEa5ZPDVOG4fz4JGx6tcEnxAGl6zKkqcHpvKeKzydo3+P0oFA+VI
M7F7JEwuB57OitFXm4vfeC+htHry9DdbvavSPOZxqepQtdA1g4zZmDPNOxuF6jzpDbqT4/O4ebzn
ALEpCUkOjB3lem+iMoy65m/OvY+2HEQZv+JgS4RpCTdMT3mmBlGyii3njdpDu77cYRNnGc6DscfG
JyKReEJNc8i1NrSihx7Bvq2cZRQY+xxR1Kr6QR0XP8tshZbqVYarS+uP6mNiv1AUjK7Cob3KhLml
cDptuPtQPab8xndRLjpucR9HddqpjnffYdOIutp1mGYIUwORkkfTE3WdVw+lbM3cuk6OHsgvOEWg
2AcbQCbycVS1t9Se0pF/j6igZq19RBoGzKS28dvlrj5dehxtpB5GVPiY4J2MpxoXpSQngn8fSRXi
xgMqsLEG+fJylJP8Ci8snj/yBz/pA3N43ByUTg0/cmVOUgWhGjWUEVEI2n7dSCjWtIZoc27h2RGX
qLPwYvHTbA5YN20oX/BR+ODGJ5IBm/oQJy0O0EkiVfsG6LWd9nG7GCpMry43dC7KZI+RIJ/LTSpW
+85CsQOlvJUBI2dmbpwLomHWN/YpOWN5Mje6No6ijhzuXnF1js1QTLIXYZDEmVU4fuvRMUOPcVji
GYS3IyaikzAGlx4TFvm4CI1knbd+gciwUCzlzvTXORYUMxvYSbO4YkGO5cqDf9JY1TmeI0qmBlqi
SPne1THVq37m2svlwRnn8lGDPgKAVmYisB9PVzJ3cz0VGy3fRwYOcz73GEpE3us/CzI5ObsiYQZI
BPGT1g7yt3Z4Qkfod2fApCWToUlClE5FnxuAlL63wCj9Yc5HbLrrcZNhMH71lXI8GGhX6VmH5fA+
zW205FGpZ6GOpsDItK/auWLW3MiMU+PgVEmdzowAWeX7WHlG6XKRtjckMGY6bbqlTps0fsRBEClT
+iQYhz/7RnuG7ajIa/BCnwlzfhr/6rnJFmDGDV5QOmH65qsC4NCfeyLMddbYzoN2KD78VQEnkb1J
Lh9JLkN7lsyf/2wWT9ZiFAmxH0TEcHvwwOYXJX7V6pmM91w7xil40A4Y+oMxNEyxIIZqJgHNit6i
2XL0zHBMAactPPgyw3doj5a4jXkLcr3+zIifbJTHa2UK34tKGpHlOCwYUnCVGy20hH0rZysl+3p5
VM7OYOgBCCZC+CCTeNxjYuV4gB9Z9jwtVia1Gq19N3qUHqxHR5spiZwdnYNYk9Vi+tAvk3R8yhSW
XRu3UvOix97ycoPmgkzWSiEgetHK4z6GtHCEZhQCoNLfef7BDfjVbZMFU7WhVZQfUZD2yPBtLXFj
ILRdJ78/pQFQUt4gEUmxfOqEjJZyYSGFweaPqr+aIflshSiTz0Q5szeTTAJNxINW5bk0uZHmdRk4
WVHme0T4RYCGGbbzC1nCCZaqqm3OPTfPDBLhuJGDiSMpcVKCwyKQenzL9M4/42G+CBWEd4315Zlw
klT9eDofRJnOt05DuyUkCs6w48tll92HDwgXidmibBb5t+HOe5DnHp5nm4bI6HiToqIxZSOHlS8L
slczXla0xJDuh15jJYfwz+XGnQ1zkH+YHNeGSYacSgQXj+ALbrSLSNiF9ffLMc5sQkc5jsmBLaMl
WmkCMQInWovqQyG9lJW/GVB3vxzo/EgdtGaynJQyaJuqZLtDHNeWKedhV9HdFa38KY3cpYJ2md7U
GwrSj5qBMIgVXDeGsmlk9/e33aMWT84oIw1Jq7bjDhVU2J3KS6WCvY6qlJklM6FOHqTTxM7krJLM
EIU018j3pYdb3DJxFtVz+WhchS+YveGCRx0sRcAZ0c+Z3j5zfB028kOi9eCQDCUhCtsxsBQgwR+h
Dt8/zIzntPY9aZs1vbHWCSmTMTuG2AGmacNC+hrmixABNnlpuWsUnS8HnJmp1mQ1uJKU9hZQiL3S
acuwv0P6EHhpssZ5cSbSzLqbQi99DRMfA5OFPXZG6J1f52GzlsLXy82ZCzI5lOO4dovyY4SS7kqr
bxSv3IrBzPZ45uQ/mgbjRxxMA0dATi9VGCMxbjdSg9wRkr8y2oxCuMMWanO5SWcPmF8rfJqDlrLC
F7Sx3xqJ23/ogAHeZEO6tNQXo2LNwxSutbk3zdy0mGwrzfCfoODY2Vb2Xvtidm9DOUO2mJZ9/5jt
1Mwgdo8M6/EzDnrSgriHDS/X8ypJ16GGe4yBmjggZ8PK1uTpdvXwdrk3z0dE+pl3NP9M53tKnS6P
o4HzM7OWThDcZklvJ8kA2sh8xKceCbE5sNEJcPyPVv6KOTkNKhebEN3jLZ2oOJ8on7rCWJpKYw+t
v05ThBfkrWStlPJamSWxnowjbE+Qich9U3kitTRZ3l6KYU4pC9quyj4rUY5viGanWroEW7/6zY6d
RJo00rIQ0kZxUN8V4r2Ti1sFG6cB6Tu18l+qzFhSXphZhh+plaMUwiTkZLErvd7qEvLPO3WzlK/L
V3mwqZlhcOqXC4AkC+PKXcU2FZlX7brXH1FADm5QnZ3Z104qfMr4GQB4oNBIYw5oegMUkiFqBj7D
fy2/tD+LZbEtH4sn98F4zFbRF4zln9J7glNCW86Wv88O8EHwyXmBk9Pg6DLB9buWlDn6IdJCCWyl
tJubchnfd5voJU0W3Y85+ZDTWT02e8TeAqzhyjmFZYZKrJil5em7rlg2zcLyln21LISVX62caqEt
5Tt9Zoqd7LuTiJNzX4z6XgnReNvlvfUgJ8/S4K/Q214WzuvgzQ3ryUlyHGxabhStxMu9cpzPsMDM
YmUa+bKzxJnNfS7KZPgiYUicIqRJaYkWYMEJgnqs9O1vLM1fIzXFerYgk5VYHyeoF2+QK+apZV0p
RbcqYsR68EUyISxeDnl2WoI4Z2Ig+kLt9HhjN/OhoC7maLvIdBZI1dtauBSia2+O5HW+/37FmWwB
fhTJDeYy2s53oT0pu0zcyPnMg2GuLeM3HBxSWFUNUpla7KHpcxTXSwXDYtyu0UGc2dBOL7Yfc+5X
a8YvOYg0OKKSltTLdrhsiA/Wt+oJHVD/Vt5GX+tv7SfEM8wYV5uZDWyuDydnfat1nVhQB98l5Qq3
AJwsG1sWXi5PiLkgk/eBkksugrccRKpgrUzfXwfxDww3V5ej/MWm9KsHJ1uEIALDsWTmXYnXnLoX
Mtv6Yn7n5aO/CeKy9teILF8OeXl2YEx5PGZpCYKbp4C2y9ONYt1ExnMJ4SCcw5HMhZlsFJiLql7k
Mkiam9my4YIC/pR0S9kqZrrw5Lp5NAdPal0iNKxA6RmozF/6KD7j2gAxfINmiShg9W7/s96b7BMV
joFpaNJ7lfoNp/PrLP/K699uC2V5OdDpQxkUk8l9z9J0eEMnzOxYTYykxNZ718HfCxo7fuzQKFv4
361mqS+eos0ck27ceia3E8AN8Pfhg1DontK91B4YeUFteGcpqx7fV5G1e7lNZ9YUEcY6IScwkouT
yW6BFcdKiQiilztk7KJy3ePYZBuhNnf0zoSa3nGEGG8lD5LRLtYDO8lXgVzYiv/zH7VninNACFb0
czAsO1HGxqIslnqZoWA8N8Pn2jK5E8vIU+NySFsMA/c+Cg+i/yVt5ggy5yccQBdKuiPRcJrO0q0h
TkbzjZ30FO+c1xzPDGRsv6pLzGoh3xVoh1cLpHL+Th/+ijrZZ9MBv0mlI2o6QpOeK+2TPifDd+7e
zbz7FWMy70YC1GCkg7YDqXaLdbG6Sp6MnbcsnqK1uSyXzc/gC9LVdryWv4qYZH5Ov6ZX/6iZU5Sr
6gCvkHDU2PVSzfvUQpH9PUpfLgc5v4L/205tsuemElYJiUM7W+G1974M1eff+32NpWvyBgXyLIGD
0ceJenDch7noVL6b1/dlMERLyIIIt4tzPMOT0Ro3hxF3iBYcMMQTKIoJYFCKSqm5D4VE7JZm5wjv
CpLImBx15l6VkzxYqnpdvAVRTDo0VuuSN2Lntq9eXef2AJY5XvitBMC8j+T2XdIzrbMBYrjoNsNp
fVMyPw/sjpR1v4iR2cJwVCgrAc59Xs3cZKcvgLEt4H3xZKHgbqEmc9xjVq1klavi7+nhUfjcYF6M
3XUek880PDuR4u0o5jmzosbfPNzHP2IiH8KpYaHcNz3glaiO09xSqnt29OaH1AYYDneovSct0pNa
pgyfQ7F56XB+vDw7ptsUcY2xeIFFiTaiTiZXW0JqUi6K7X2K3PoNdsSZnVVRbiNi5s3cYc5069ij
zEG0GXnPTSZ6H4GobAetvcc61lt4TvNDYEmpivhcKcOdU0fNbx77Y9sOA0624EBDhjdXjPae6om3
aiPhGVt33DN6yFhl6fzmY4RoNAqFUx2MuIjc0fGskcxMD1yxa+8tx5NtrICCR91pX9PIcL6XRTOn
WjK9qo3hUDgCn008MBSTScrxIusYbbX36O6HttLX1dJFBs6O09BZCmluzozeyaUXEh1AOnCqYNoo
Dk3BZq6mlZknmMp9ZOBQ7T5qKHiGmXoVitzcHHnZaeaN3MZ3QZ7dqsFcOv5kfYCho+yFhggIFZSf
J7uYVZiaEMCzu1f64L1TS3fbi3iCtkn1amVKvkAr2MDsYk6D6YToQKuP4o7DcLB74gPcRj2mjPc4
Qr91vbr2NOWmFWQYqRkW2tWiBIxblA6+XBIgWPwIQzOZ2RumJwSmeYg+gMzAShgF1SlKpohMEWMO
Q7/H+Mhcpgrmp23ZzxXGzkZh0pCwVLm8fvTEQUslRrcYSWr3keDkmwTraa54MDgu7zcn0n6jrC41
P7igqG5r4pSDY5ipgqe64D90nV6/yAjzB7bTOuLeGpwkXeRxon9JghJqQ+SnXreIosqU7MxIsmcX
jcwHEWcD/MKqrVum4Xpwxfx6wEzvjyPgtwwb/+/k2P+/s3Ucnwj/FQ1cfqm+/OtHUvlVv/sS//jf
/3kparf+0h+qr6Nr+R/5dUFDfh3gICBFMGiIeIxZnj+8HQXNPLFp/I8Au6CgwG4iGsGoQ+3UtPGa
WqZ15f3v/wiK+m/WLXvnf35U/x0J9uPzTIeZw73wgx8jgphAmu14vaZ61agq63PFvVj8jB19ua4H
N3+uxM6bK18c70l/xoKgSuZ9hPlO96ReFH0FZV/AGIlRYhSu+/dcEcy1Eqr1Btu/+ikMUmSFEav4
rR3hz8jElOA2cpZ+sH8P1qrZKXncyKNGpMvrEkc4DzzA3JXkbFdSI1ehJgAEmDL/uKJVJEIJ4msm
doUdRvDNXTgsD6bX/R9XnENNysm58mdbDsJMRkxq0rLP8ITGPq7xd3XiYuGWF8JzpgrcfzKnrDdp
Z+DXirdfildU+Ab07cHDL2nmAJ8Isf/nS9hs+UulWjS5L7QR8rRmy3i2NsKiy9JO7wQbh0Nb20j8
KcEEXlOnWhR2ZFdL86G1TTv+GtiUVBbG1py5vRzvx6dfM/73gzFOEtB+qhBhfdm6KL3jACqMZo+X
e386xlTERqVczWKAwZBN2bmqin2xUyfKSpczbS3IUURGBik5T+nmHlPT9hhgPFFzAAwPwBRA7qR3
8fBzERvCR0z0NWmRhzIjWlXGzHTiqk6//LpJA3mnEgW6eSRD4TDLsjzut9EmLRMC4uAJgnc3xGJv
uJLTuqdK5HlOslGb2vM2ma+oXxW5xUpF1h0le69GO2dMgEWzarbIDMPh0Fow6TiYe062EZ24Cx/C
Js9ddUGCTt1rEXl021cyybcLy0NdTFSxAkROQTbKmyLyOzxiyjTSucVnevpQY4ms2WrfozOV4tvA
+SpEsnkX9/TMNggzrHj8tN+ZnvGAXuVtIA8uvkU5uvBk7HPDLi23k9ZtYjTqsjXr/sVoq1THlS9X
zSUmdlV05Y9/brLQL60rXMiz4EmRkwwnLFjY6sLM89RaCllivTp57Tj7Wqlda1OPr4OF12uNsJAF
n8M0TvDqWtSogX4e4mr0OIoyhOhcR4NYJsSZ8GpKpp4uPavsloWblMGmUlW/sJPYdEvcyzSuwGJc
qJtSQG9g0QUeTKZMiqU1bCETRJ7nUKH0JGj2iulX2y4m533lDpCmI179OOqllfldRVNR2luRywvR
wkUbP7jGSXHRwdkPG8h65K2pkpljhlA2/QqbG5yIxKBTzA0SBuaNK/S01zL60lkL+GGJGMxV0RcF
W4GasgRe0OvE7+QMC6QyHxZZkcNvaEucYzPHle7lQvadha735n2elMl91SoGIJtQ/6qxRlKcp6ro
0Wo8qVm0nlVpCz/klWo7vT40SwVDvZ/4Uxf1UtN8q14U3ShCR4K1fQ5hmHYLCovDaP/H+2xB3baQ
Fk0mR984P/Vo0UpN/tlXkyq2oZl6z7ErcK/kFFW/CQ7iJ64aC86CBcuD2ctw6ltlhstbuarc6LNq
JRE6rkonkMEVzOxnqBf9Xe74zjfXzcp7Lx7+D3PntVw3kub5V+kXQAe8iZiYCwDnHFqJoki5G4Qo
seATLjNhnn5/UFXviEfV4vbFROylghThMvNzf4PC1lwuOfTnQOm3uAOIjxCWOWDzPs/fomlnFDGF
Rfhuwtp4iyGZaFp+paHfL1oO3+epL/vLNZuXDudHY3TjxjeKjxt2pniqmlOnoSHjBxqj1tswFi53
BZkhlDfK0SVWrP6k39kKc7IYveX5jZM7y+4WXKr3ow1EK81tc3oMG1xhR+WPQN2awM/j2TQ94oJp
bHG5oqaRGKU2361Fq7x4q8Y+S8pcqCLeNgNAQc1Cf2sb6BvGQxMYF6bR0A5zoc+peIJw+p3ujjav
u6g1bw033L7YFBLWiWUWvp0HLXBBknKWICEb84sfiaCOTVUGQJWx0rqPMs2+zHq3+6NDnuKr3Nas
hC7VVWbM26/eiqxfH1lSzfci3x2FscebF3ZZ1Q9xxUH5BltNXlPlZtb9xBmC/RL9d5EM0cqm3rrJ
v8281gVr5Dvy06rD9raXq/TSkhVz34qlZ/Rdj+2zQE2NTh8WjKzbFWE1Xo65O/OKwfYv3KFqr6HE
bmMSulWD8bzN5o69rh9qvDWE0x7cOtjcwzrOyJIpW6kmLmkBFKm1rahD2EXffXFmj3lUYXn6brEK
d2FYGQ7PpmkoFVOx0cJfDWu58ZRovJuyHuQUN8VcrkewOFt9nIY8guvhRaV5GHwYNLHQHu1Xo2cj
vOtREK/jEgeQ6aJo+yFL7W7ywqts6kdgL94A4yHzF9M9udswbjfWaAQfaHwqG4u8Ur8vJtcsTmJy
TIzuS5C5yUC3tDkUXTVut31e6bvNKGw7tla8hGMbwhTmYvA4PewTl4s2y0byxX4CJopnwlBdmOuK
26mD4YBz4XbB/sFMKVSa+y48tY2zj9UcFdF7PVRWm9algVmAMIXpn7DQrTgGR9+Antpaiz7ZUb4F
ABTQnEnytSuxTMztQh6WUAF7b4eNCDQFPVX0OvpM4qTqcawMa/rGh7o01XBRy3B+cGsviNepaOZ7
f+xLMyl2iOb1BkdzTn1qVFibSDaGFxjdk6Q52+LdLfY80s8JaBsdCrNusWDEimJAY5SbB+XV2cY1
7X0PR1k0OTbcjzlRK2vsaTQR5g5hofUblMsNHznSqgkPaNG7uLhSp8LKlaaScW1hDJ7kUgIb8s3K
t2+8umOQjc9qIzBLLJzm0OPJJx/82jJn+o+u89FbhiW4cJd5ie4NP+OFGQL9pWNhmxgo66LP5pj9
5XUJO0dtSU/c1peqLHFSVh3VRuwpC7qrFcnqlmMVfY9w7P1Ld7W7C6if23sr6HfVG51575uqxslx
zGxB0ogDZ+qpPgKusRR0NGILX83qJgz1/Ec/1UGTji0NjKQlnltMrMUkT0E5utNVY4EjSvdjp49N
no0+pQjsjwXP+Xatbf+TlKJfb4zCmDpOMqPHxadynZvBmQqOwTKQ9XHMavdPbNP/RqGqn0epxud/
3H7tp38clfj+VZad+K8XvmH//fKf05//zp+7vVB88Y/Dj6LxnXoe1/vnSTXyv//rT5ON/Tf/X3/4
V+n5sPaUnt86JeT+13Ju6+cC1CeF+/cV62FQX2U3ll+bf5xUKZ6/nv/Xv5zDrH/uwBlkrkOfLgqK
n/+qXL1/+jhOkCjStd1FjvcK5S/nMOefP357F40EX0AZxI/+Vbfy90Cl8N8gstLMpBT7T+pW52Xa
yv04u7IDkjEBqoCoLJ+lrQ5K38YMSkyLzMTCF59g5xQ6W+/jD1OKT14kqjHtl8i57VekLOMFK8nl
1EJvG2+bPg/mtN3F42Lbm5kALYFXBIdM+/UnMQWAdr3ZxPJSRYb6Vnam8dUbPLO55tycaGM5Zjel
m+0ZZEVEwgdT4MmHxefsShxqivFt5tZ4UKJZrOIgE5s6GLA2imPmYueBQaItblRg0IVzVTvPlz99
zb8pEF9W2bwYelHIqOzSbD8MpM5G37nLSdZ7IWC9bL4yy059sizVXi7IFNzAcbdOVVR5UEJxBPj4
+yu/rFj+vDJSAAhooeHFFz7r/XH0uA7PFa957ifK7+WbdbH6V5D9Z/UKf/dPZW1Wpk3gYHTysl5Z
52Elx0HdTlUQYpxgmFHV3WoPLxGI9EiyVpPQOLd6Q/3O0KZ+VxmiIFsoiL31YZo3f0QgS/W4VhJB
8MSOpy0fb1xjKqO4rlaIT0aTO0A6QLH0mKS6MogtESg3LubJxeHSG4JHK9KdiuUohybe9kIzcRdP
N6kiA/KOKKqoNNCri0Ns537HpXLALApDa2e+r7eguVeztXweB9y7aqTd/hi7xS/TPkej+ArupfmV
hjlJfWGv4Fhta83SoQuFwB1i6J/QLWqee6H7LWE65QxXrZPjumasi1EdxmYzOeNRKN9SF1XVLqGX
LvLD4JrD57qa3eGwTeH4HPp6lQBXt9A+1FtWDpRYU9DEQd5giNutyjdJhZppfYfRd3cX5Q3CGI3d
6eqA5IH1yZ40HPfMUFYRl7nunskutuVCz8PyfhOS3KPtIxseSUkpgycIYS/NzT6rr/e+D3JpoPO6
FB19ayXH73JMu808XjJveHK9vEGnPSqm6fD7BfrL9JdTCU1PeI1U8CA/z1s0BoIdlC7fcebEFImm
yTscm70+LjBUTudGx9tA7qJ44M9zUdNLDZ03rWjMdB5IPRqryC9+3ND/RjTqn8V7OT4/S8LRy6Dz
/2UM2oeA/z4GnXiQb88/B5799/8MPHb0T5o5eDTSMQWnQW/pX4HHiv4JWJZRCrr6e7NibyD+FXhc
65+YCeyDuV0nxQt27cC/Ag/9Uig5DPv/x83yX6H3r9OUqP1v/a7OaNpAVOD57uKeNPg8LnkuxMAq
KYXhI/ScdWt3lS0+YtvmUFwYSyQPNkJ/b9xg1u/63DFOUiEUV+rO+3PZ/NubOIt9P+6BFRxGyKMB
DHL2g/inVhdnxey045Anq3Kti24z8XCyjPG6X2ls/PRd/iaanJ3pPy619zOZ0tErNs8BlwtDY0+b
KMuMAXBhae/cPSxk6uqVxtoPrMr/tKF4r8hpICNDTw3FTcL62bFeywwHc5Nn6jgEDmrrlgv6jkN5
wuLYfzMHbUURlg27nxi2jzIx19Y3LodArd88b61uNa5AjzlmZE7qkPAPSbj50UO9Wot1MWvhWckw
MzeN884qplhmevLBtWusIE1jIL9dZ4f6dKj9/vNS2t6hY4RSHup5XAfMDSocsQPhB4dpmXMR66om
ay1wBzIZjy7eethClWnsuf3+ehTS3Y4jnvJZouYiKA6o5PTuFd0AqDH/4efZdXd2fylahQiWno/B
obg3WWCYeVLkyzd/WPJjpo36Fajlmfo46iY2g0TWPe1Bc1csPvs2w6Bmu9ybd0E+WRdG7mLMlxHy
VpbPY6Sd8WAZ3ooVsdFVFxHslbdz2NLqG7FxrS0si1uyhUQi+x9jHWFGr6ydPa/4eenYqF7uKl+M
cH94GJzlHXsHpGmQ10m2CS3hfvJrEwwEcsLDMJqHgqTn4fdv/QcN/uyKu0or+RUK6Xsz+GwDtouH
u+hK+6/T5aPV1gzlCnNrL/KuGb5hRdFvsXB1+zHYuwGxE2r1BBLELw9WVXo6CWavuLJllLVHXbdY
deHfZVRJ1fTr1zDbbNqtdr3SP5mmAgJj3w/hf/7OmFpy5/goIXZpc17+fISoTVSy3jB7KMz2ESlN
eSrdvCR9cW97O/r++/d1fl7xgSL6zICdQdYwcTrL1Y1yFHj2kRm6tZPdZu5GdiCa9a0wMucVf4If
5ipnnwboDrAQy+E8YdD/8sEKkdWGr+j1CV2a3aFtmJUcNTv8ANXJWC+G0MeYIIssms2r5+bPmzdG
d0u+YqLait7ycPhjSHpcfKMKL/F7qh+naAnu/CooPADTKAPHptS1l5pu4xSpGa3NG6Ht5dnUS9Cm
4H3GSzdo9xyn1Pqu83q6fdpZiuagbVsaqEBP5prMu6B53OXCvpOun0UI79r+u3lbvSeQAQgWuNLo
rzoxGjhk5GiRxtLvtirJy8J8M7FQigsNFv41eSZ7Hyucv789kLIuYLQSYV6+vzqMBpsUmW9VdNmQ
WHaPUUdoo0Ach4v2HgVec5+apTFO0+qs37ZJ+qcNd0SshwEIvR2jtfq+NBMz91I549PYRdmniSH1
HaaXGBaAWBSxV821fWz0vH5ftnyp4mEIa+rU/5tQ/E3gOjMV2A8tjkTGrj6mP0w43H1R/hQkZTPW
uvEaAoroqvborVQFjpF1aR5R35miINtlXhueqBRkOrkW+Z5njIfRH7Jko53ZxEOu/Suo5urR8XsH
HQTiT9rKmpz39zd7HmXP7/XsBMtIg11/P2Cr2plTC35q4k1Bdfj9VX7JXfaDHPwLeAJQGojZnH3b
aVw1La8+T2RbrE+D75SpV/TrG9cr8scuV3SgFEc1sbBZhsRwjKVMURpXd7+/j327v1xi3AYjQ05r
boWB7Msv0yNinWdDlydWnwVJI8V8P25jftkvc3DTerTdbCRC0p4ud5CI0B9fuf6v8YLOBbwrwhnw
PgSUXl4/GDIqd5ecxig2dSymarjxOuAp7iqAyZnCes0d4e8uiK436MwdyIXa7csLLpvQ2jGnPLHX
QqaCfvWF3Bke3TJZCMUH7Svx6dflhBo00RDAE7qXVMovrydZOoVaJcOMZtBpb2mR7Opu//Gi5SqY
ZgBj3NGS55kwQuXR2Mw8VTFG7sU0m+N++AWv5Lp/+yw+QG16GhYNqbPcYw5FEK4Ms5IowlnWY7CX
GiaX+v2S/LuroEdCOr93TVgcL99YSxtca7fMk3owKJyHLTt4TIZe2YB/exUkq35g3pAlODuSvLxF
onXmSAp60HuxJ53mYpZquf/9w+z75+X+ctjmnF0Oh9/u0vXyYUx7KT2/5cPM9Yxym7M4R3pO/gl/
PP+S7bR+QGhTJVbNHPv3Vz6Df+2HLjIBbGvwoFTX5rnXJDvYGejaUpkM/HFTbt2DHAx1pHsgDh0e
KEmH5G6ySSWOyv02NdEDCRGNhKx8jcSwv8yzt4BGJ73BvYbEBvRs03mLPZUF06v9ZfdfwX0wDnDc
/gLVsOUVneQf4rkvr4VJb8AWR+vWscLzReqXyHCabpvFXblFH9jtmAKJSukgoYxw3cQX5RwcS+Zx
V95Yo94VNlV20zpd5lAzqOJDL+cgwxJrMe8XmoILLXNqzGOripqeEsYqHMpbyXAzQltAxK7eG0PI
82e4rahlQllyNDWjN7fjPTZV5J8mc2QYQ5/+NQj9r+/VJYmDOmEy2icF3hOIn+LqMvbFvGY2epg0
144iZ3Jo5FJdbI7fvrIrfz030ToklwNLgxsCVgwvL0Xl0CyuJZnbtr35PHervDFkXlOGRn90g5Cv
QDZ/fTIcPhGIxkouIDCdgzsir22dDTk92mwbRhZGvwhGmpUVGxM+xq+cnmc4nn2r8FABLIQdlWTR
Vnj5cK0O6BIjUxI39sgs3QzElQyn/mrrm+yIqL95nBsn+NA2oX2vpmi8NJ3aTGvLqy9/v2l/PS58
uvEBrXyQWQCkzj6og+qPdgcWLw3L/qOdz9OpXMYQbOE4MPpVTrZdNo3poTnSeq+k67++8v1ct9Hw
o4BFzvjsC9cr0qat4pXLvnaTaqPIn8pxSApjee2Fnx+++8Z0kdD0wGRSs50HRZW1u0FLpZK2Ut8s
SN9pFtivyQKcP4/Ls0Bp4rvSp0aD6OzoxWWqtwalh6RijPsm35CDXpfCuNGO172yWn+UaD8fOnwt
kHtcZRcg3bnkLxdQVTOPbDuTgeXWamSuaPif1syhNaVXRJqZM9eec6Gb1SwvDV/MJHeOMNZ00Yvl
pXkVRkAIZOFPycLKUkk/iuFmkHVEQ3RedPCOc8dTqfAaz0wkAogfdROJPN7Gbe7uwJjU/bHp2r58
ZWf8+qF4LhC12DxaGIL98lyu2+ftBknQmFp5sRhGlHYaT7ffr/ofSP2z14eBtAN3gKbifry8fH04
jQhfNaNMPAF0ZEG6t4rpQRkVpZ83v9WV14aJGWn1Xk6i4zzXBkdB0RTTJ6dp5ZysI5bseIaUx7Xw
qsMEcCzpZ7cP41Z3BjPaAlhAMsC/91JDtGJOe5WNDhpEjpBxMM59nSij3ZxXekK/pPksDKQqsZJB
lBBTtfPKJ5pLiYEwU2LZVA9W1I5fp1n5pLdlcOVOLoF48ez7pW/LB9SyhhuwbM4r2MBfvyHbjW22
O6n8ALK9fLmqbQLdgBJL5kw3xzLLcOUrt/yV+PA3VyEp3DMcmvp4xpydXLmWVTV3ApXiocDOFbW+
S51p8/D7lfLLSU2DlcEBMwPmnVYQ7ZPQnyNevWkSeAudbVKK+eMQtNEf4FoAjw1Z+AA8pk5He+qW
Q8Ro/ylraQogcIhkRqQ29Zp12NkII7BhFu7OQBzYNMHdX8g2hdVGWyXg+jj2PbIjCQYGOk/IKV+T
N/ybZbRP8ThXSO1pc50rdfVroEFRwTIJos5TN5vrbW3sC49u4zQWQZ3Mhc5FMgauWA+9rfwq9VUb
2Hemyu2H33+DX740eQZO2KTmjP3wTtt//lPSYTpj21flBI4Uos2NT+xP6eC+ql2xh5sXZwIXIEYE
NtQJguJ5ZbqS0HYB0/YkBPUT9ziXHOm0jN+91gY7YxfRrVhEkGwjzshZ3/m3mGDNZYzBnlsD3cJb
DwHlPK0Xqzutptx9qDNjuy5EVFw1TTCdpiX03rv+ip2S0/jp71/Svg5/uXsop4wRI1qi/llXsuzs
KRTmgOK4u2I+1hdm7GQdDsce4uS/v9Svy5AeGz1XigxSGJOp/8sPskxFhvi6LRIbc5wZkV/GIkk+
zVEU+3mp/pgCb1pORKOmT0uztK+ZkVh01Uj2QuKNWX7YRcgd4r6hXskpIMGfvwhAAURhXHrZs5wM
Z1FYtcqSed42fLJqYioDW5B+YIRiwHFpZq88UAiE7xwBkiZ2OfM/V1IAuKvrwPjcAgZ7lKqzP7rC
r963EJMOC/jAx4YBZ5MCCJg/Wua0PHD57AFoVlunzrhatwCLHLwBYHKU8eI6xoMLQiG/ww5tBZ7Y
Gn5HLHCq8MqbF+8WzKvzpS4t448W3NSQaNtTzSEKs+yDXLulju1eBJeTJaNvJMHg1VrtLs6hCDc3
jPO2c5wkRCGKmTRpD5OMqK2eyNkBgTHwWGOAPRYJHQ2t59Ie5vdbJd3s4Jr5ZoMWB8wWO+UiP80R
nr9HERTiy+BNM4jc3irmWJkNDWzbHwPEoOBzfhuCqJHpGoalSiu6g/5ReKtJc7+LGjeVXbiYrDKC
4s2izaa8DNvV++IV87y32ArxAXwPTmJj7pv6ilFyPcTa3jdOpSVQYVsjZH1RDZEJ8lXXiCm2NmV/
mtFKfpyEWI1TWVX9vXK68TFT+YBhCDO3EcgcALW4y1T9pl5K+cHh9O9THU71c2/P8ksIevCmy6YC
JJmpwiL12018MxdfHOx2bddLNx+B4kWq86cUv8LxOnIEXl5D1xnPgzRgB4+l2D4YFcDj2NG5YV9O
ns1AoxaNzmJ7atD5lbrbDDQz5+Cp87bl3Tpn0TsvUPOMAKVlaxq+CkgOwLENFZFqA7Qgx+Zr64F/
wtRt225F3WInp5Up39AXEp+K2a8+Dn0HmjBfR3D0Pe4N0xGpG5uy3Te6IhYog4XXXQHHUwZO1t52
Yxst6bLYvqInncGcXlXbvola7NYPm3AI+2bTqfGNUk67pk3dAGY1cCQUqRfIBcgeaGeZjNnEo5r+
FlkHuxsKE/5UVIu0nVTwDLsYwX63g7ZGVxW8ODBD5ftJ5tJPf9uIuQoIEJPlXuhQ+NiprjslgUF7
LZOVhn86YBa2+4OuBnOzMCNhUpsr0EsWHZP2JRr3lyc2rC0saaYQEkECmms51yluDdO10aFSejTa
OliOS5vJhx6ALUOYtio+dWMvA2AFm/7SZs0YJn6wDMVR+UF2O2cUPjfZVhWP2pbF+EFpExlIz8FP
6xDBPpmSoa3z3fEgxOgD/4xqFxKhjE6K2qJpoRc/Gq9pW/ePZck8KLG07bAnN7t/1wQFVTjJ1fq8
6DC4rvvJbk6BmPVD3YoRl5+eNJrbacVnqcEQAKULpps8hAPM32mNS6v0gs9NXqhPSx86C8osgQbd
6FWSjW1Jr42DLaoflLn67nW9+uC6exmKGz33UXHCkYyxQFm5i4pXF0n0RE6mjTH6opbPnVesK6Zz
er0rF9cEihdgtnLV941tXtkmeey1mecec9RKOcduCR1IeboW9yWfp7uce2PxU3Zw5FxHIgq6JDRD
TZ484kSXDpOMTtKo9Ra3S9PPx8lfGpUUgwN7k4lAhzfKwsBjmSvsloxJtXgoVpl5iqzcCo5F1c9r
EoZr8X3Jhy0/iDCbjugzBle+iIwb26Hvh1xn1j9RtwRclQ7rXZNrNMIY4pDf1mFrf8sLXHISpzeM
MIVU0AHp6vcDthLj0cC80EmGRVfhIc+tZWV4KarsqMKg6C/NQmZWLEPd9hem2aKIJW23SD0BEB/c
llM7yQ4yq2Mn2mE+Olo25sRt2QAcKijMUlfWYji60ejvB//gIHzUq+l7GZl5l9j27Izx1PrSvFiG
2hwOA0xEHHuG9bkRaL0fAymdT65ciyFRuUPwQC0ygh6z2FF7qP16SptuBBrftivOVFRkAsTRVuo6
VVPtbnciHIsn0NbhfONFBL0LGZroe3lyZmRTRpSFcUWxm6WVMrsUPnQoY6zrtj+2zp/fL7ZBkWjn
Xh7Fi8/AyVq3FNT8SVdqeA+KCJvpwbqloeTFawaiakQBDsdd9mmJ5WH+ZPTBU+sZJ5Ez/KmyJW3Z
7rHhLweoSHFbqwdRBneLFA+hZs0wcow38RYe6OfGrS8p/g5zXT+bZXUk0b30tJnQJnnbef6bzEcV
RqI3GoIWblnLoQfYyl+iU1D475GK+zgR3N1+ul6trHrfVeWbedXX8ACeqsCKvbG73SyMXx7qvD2E
zjdLyri1gkuXv4B4/rGRxaFsnSORNQBxHdZYeyIopSZ/TDZn9CDa8BhxLjLnS14QuQQEdzgO5ltl
NNi/FFah7jMR+EBmvWi5YGRwTUOU3wXTF5ielcfNZLZ3eRYsqTkMpzKYHpRuj2bOxoC5fpvNDccu
0ClM1965S3MpDXfjCVswQONH8o2HyahpE8pi/mKKYARiHZy6dfviF95hmKLb3Pau+f73jt0+ekZ3
4ZV6RZDSvg/7/F3lB5de/Rjmt47XjqmiUotbIt01q0we+vmPesivAoqXrI0000X5aPX5LVIifVwh
XXZytuJyghXCsHF+307WadaGBUwruBxN5zGbqq/WCPBe2l7a6P4kZvuYMSvCX0gcmbp8Wgz7zipo
oRUMWczOfG+XMo2iTCR96NGGNtKAx/RjY7NPsiveO4WKiyp0UkPD4GmL7TAAweM27vzW+6St+aMx
fHJmK8nh2lSy+T5lqB8sk2CXLzd5VR+iuSAfat9mzaKSxrAuIQs4X2DKSIKQSByMea+sQqR5tl7P
25IUW5XOtvm9YwEdhmb7XjpfZsbus4fLbO59bNhPsQKTt4GDy5U33M8WoGf6Un6Xs9fngxl23xGU
vVgX/SYQ+ckbBi8GKEKVL8fPNqjmFLDZXVOOF53HqoDrnpibemLjv+3CtbnsVtEdVMARN3TLvYJx
FGeO/FarWsNIMKpaxlY7kiQtaONrTEhn2Zs3o5kFRwJz+LFg6biX5uzdOoF7EcIFgILlXIT9iFc7
M+MgvBk8t4tlJ+EGO8Ybv0L/KPMdJqLlcgEaXp6Kqf4uqrpItnZ8ruz2YQ6tz8FYLMk0fdXaN1AW
7jEvv5zzXePSk66ZJaLrspu69ZYPvnCML+D1re8txBowe1awIuhMDpLH7VQx8G+sPHoXhb1dxR6V
MjkkCVaUymkd7mEEDNHlJAu7A8i4rkFSTLY1Jf7YTWVcTE0JOdyW26dqa60sWYu1FKnO+gjkfqHr
N0E4+BY+VzSmGmePLZOdd9xe4PrPEUT0MHWqbtYJHBPzJCuAsQlMNyuFdFa+zSKvhPzPrtilFQIj
SFS4w4oiToOnhfH0k2ni7hlLZ4LrgWL9Sr8dfgTpZm/BS1lFYSEbaTsDpkwkWVfUjtl6MLdRAmTf
8NI4GCjiOjFPbX1tTVe8G+xiuXf9WVfHOi/o30sgynNiNbgFgfTY5jAdxjD8Xqiq+CJdjV7f4nTD
u0CzudKhqVFnH8N65viShpfMiPWHsaahcyXFMkysnk00ab9WpI11gf92DJckg+6a1TgUTA0WsbE7
DkML7NOv78OqizfiYJGYRjQdtho1kVjUjtGnavA1aJ5ZeWViuQtpiLdY47d+chd+pQ39+8gbRItD
m+9DFSCcLHG/dhhsBbq31mMx0weLWwBFf6yZi/bvbI/ai/Oh0S7InChArm126JkZwbyzRO263cmN
TaWvh2AD4rVa2rl3GgAcbwYO2DoxydGCA9Ol/DqqxhLjXRP2TawN5f1RiYHP1w0q/+hquhmxFzTF
kxUZu0NtLccPhrT0DWSZXAI0UCtTRFgrPPY2megR2FN1G4Qtod2vJKZddR5sRYJr79YlszfnA4SQ
oWXtRDDBNmaRw6FcrO2xqcA4odHiZB+CYRJP+AZDmTE8YX21M+TOYkOZ/VuX7vZtvTqooMCfa0nL
qPs9PMj3+VwhVFQdSTZ1ftUNbbSmIfxCxQodgBiA7TVv8EqW4QUdn3pMcj8q7+vZaq+Noek+BnUP
28Tf1+5qSN4y40Rj79TOcwiP0gwbcBvGDnzbmDB5nQjIM+rM/sLhjRlPZm1E9lBp0rd8C2l2drUJ
93DI+vyyanX5KV9QZEqNqgxw6Wp94HGL7agn0827OxP+FBvbbfrYt6v2w1w3XRVXzT6kBT4DXa/J
2I0xkhvhpyoCexNva9iKpBH9fDk5VrNnSGZ7XUofco6jQLUDE87Kd0Y+IXOCtRvj19JX1VskJaD8
4GPvOxfeNuo3owNrMp5HMT9RZ+AfAe5fymOv6+7WwjVtiJ3WKJ56/sMnv3YA5ZhDaA/pAJOANnfb
heQQk4GeLW9b3llZI75uUcPMTivD/tr5WXcLbkFZSaShY6KDv/rfDBLnd6XVblQGQWuFp3aCHka9
FNIYHFXZK4Rr7YI3OlOKHeWmrCAeXbNxjkbXjQgugZKZDv2mPe8i74Ek3jGNHPs0mDf1bdcsgyKN
a917P5/FHX9Wf26sjlK+BmH0vohIc1NJIVnHIZ7kf1j4PN0PYLY/y9G38sM67WcTxLCAIgjSpB/T
mIn0bTXL4mIcRdEcQZfn/WHsXDJaP6sZGUTRzjNcVwjl6QwVdonh0MrqEEZW+dHKi+ZjFtkbp0aw
8LO1r0fGUX77djSaZmb3NySURp+DmRa0CgI49duI0ZRs55tyNIr6oFcGs4mWlOyJky/sF00acBnm
FDWUEj0CFszaze9zYJYBpoHm+LEDDS5pOTY4Hvm+Kq62OhNushizDNOgYgHEOXh7K63t1j+1gXeN
+AX9k1FXBYgrYVybVKnMX7zwFoJmqdi4FiSORYOfF4zN0ZYXZI6TaXiwhZWBH+vASdonJry8/bfr
8Z5hCSVAKOaMzLZe1AcyWmM6WG5GlpVv3kJUKbzibl1F/pCb/vTYIQdCAMvbGd0tsbImhkoSuCNc
jlAlN9ZAHgvfd50E5H90yZoDX+63S+/F41zDte48r7BOXheaV5YE2ZQuU2Bhj+MX4ZTOW5TfFcGK
Z6xdrVDltKzXCNV/j1pkijod4mBryGvQC457aFqKkbQvdHBruhVWr5Y1BJ8H4aPJDsrT/LpyntlH
3Y/mZ9ii2zM0g/4pyzN3utyWIbiVCCMHsTPnGWTRMrJPzTrK9waZxJA0U8kSy0a/b9LKDfLhRBG9
d7gcs3q2GmWxGIqhXNMZMQkjhleknhoOLkBeTbfiEr4MUZlOuZpgpUklT06jRzOZp01Nh//D2Xns
uK10W/iJCDCHqUhKrc7JbrcnhCNzLOanvx/7TixKaOL8MHDgiQ9Fsli199or2GY3T77Z5RX4Kkq3
iMOrSJ6AA3T5euLoaviUw1kcagvNXir08KFVQMN8Ww4obqKwR/GGbCozWFecX17ZheGj0aCHuTMF
EOQuxTkhdpNp7tQdyve53EWNkn3L2874rcgcMpxPnUrNjDLZlyRQ/FGd4xklpVl+T1Inx71i7HN3
wiS2vuryKf0FSG/eaWPaYhdrsqZSamIToLEZfuCOUN/1oQPIlOM0uIz1dSn/jwwZjhioo8aCx+rA
9Qv1/V9sXE1mpQySOHUdUSQ3Yz6MdzTHGxSHCwA8UZvQzSF4wCtaa3uU3mEYXNCd0nrGqEx4UGlO
JPkGrHw+1MTvACKvjHzMsJk/rKBbnR2/hUOBQXRb5L8jhL83SVk4tCK1ZOheOKUDPq/Z2Kg7UaTy
78YJdXGbVzZOsxrwB9kDYThOfi5V9pupJMVIJ98IiuzcogW35RJ1fpVPxHxGiU5LGjRZ9MvCg9dg
8lzoxKraujCPwGuyvTOmOn3XokxCkBqn03iXxgFtEeiwTkkfV6gvraDF6sNyEtnyEKhKMRSisb2L
WqvW/T4drBcUmS1Jnl1PcBz5Sqp8wwtdNkSN3WjXqjI1KTGT4deuc9S/8xDQwCWR/oYZV4yQt0vE
X1HM4mfORborpjDj6BUp3Hg3b3LzD+x/nJQczR5rT2fTdd76pi0ZpqutYSFKKw28poouqIFih/i9
VYv6ndO2fSS1uJs8y9Czt6hraQKmMqlgmFBiqvtSMEW8nTVsucAIdKivSgZ45QWF0Too+fXsWxOn
sBfKxrAIPcUzJr0a6GYkGN9Rhw/I3LdHUdnOb91qyudwggThV0oxv48JNLGd1M6FspengQIc/4c6
gFrfI2QP2L12kw3Uuqiz6jfSVoYvOPv3EsBjAsZV96ZSexbQOTYCDKZCnAIWrX8mCRyNIe0r98ST
xIE/FfMYejCNMiJVu6h4Sam/qDMpim+5u+RvXPXUne2U95IvOj3+K3V5fYSPhYq6DcfoNQm1Wdml
gx3exH0msO9qgO+aQKfBb50aQ6+usLKfqKJnN26N/nXja1gW++lAB4c7x2CP5Hvg416xI8p0SOxE
i5mEj21gkKxoBG82tJHAV/tiRiWRaovRom6O4lEhd2bcKQajXTwwCLv1rHSUOAyqvr5XZ0CzXQPV
/EGdbPO1J/FJogjI524HDBl+nXvZ3IwTPNsz4NEtxHxTJdkdGu5CPPlnaBe1ZRzz9FvcQkd6j9Ae
ePytlTYvOsOMd2sQ/UNjj+K5suLxnj50/FKhXBsOTeVUTEAgq8RoCqCTARbLw5Xo7ao69Fhr/K3J
QrgL5iAz9ymKt3DfJH3+PWj6gd4+U+Np50iGAb5qWdYXdrSezrMKqns5lAtn1zd1cBdHSvsGYhHG
O4rNTDC9Gsc7HAJ0243HyWTKOfTZeyIYlByNUR5zN8Da8GeOueCvrBxjEDO+I8YavVN8yUJAco4i
ysXPF8HZQzQhJ1BtWvAU4OuvgyZoYIh+nWB+YdFc/xFF5vyMKqXd4gycTz5hDcBXQU/LCaKtvXxy
pR4UVg0K8hEgea9MfEBjYnd/DYSS2TGuHcYCS4Pg7OdpYrO0QRM7X1cC6aYalpnX57d9pjmB/7Hc
L/5tkDSWY+108aiSFjWA/pXbJGF1R6AqOXSB0N+KkZmEiqPJTZU42oNWME9k6Fwgsc1f1W4EMQYn
ua51x/AmIQD9dNrrz3/c2Xzx47fxsxDf4Ku6ni+OBWLMHGDEnQyEpWrRRHujDJ4LOxn9z6+krMlZ
y2NYZpiQeaHEQBo7fQxQ3hK1CXCXdsahzTA0aKy/TqnTw+YkRTsaIkpjafXLxGz3JgvJbbs0fJ9R
zu5CwXB/11utfCtCbfK7MS2ubdydXSMBfi4bNfiy8XMv7Fga4js4EkTBcmgtT+6fT36EcZRxUJSu
pEf5VZzUEF0sR+zHRqgYEkTNnsM09hJKz2uTH+/TVnbXsRy8OXnoEHUjtc8MK0IgLk2+s0Woars5
18lvrnB9yUZcEz7/xWuK4fJ80QZAWpXhM+prslG1mFi1A2IuwlusfRmHoRs6uDVPqvmr7OR4631e
+M7g3sOoWIjgixHa6QPCggeATxlL1zSC/j6hYPdLHVEuJKHmCOvO2NfdLD8PFi47wOclvvZ9c2Dj
zP8jCZ4bZ0TOxmxB7UANuyq0ZGXKR4v5lWsoXftHSkSAhm0o9ia4+zHHiXaDrra8+dVZBk0ckh8A
MHevr6rUMZCNqJnAVJyuKR5MXRTfsK+2bgc9TTZq1UuXgmTNvqHj/ijrKx6ELUVgjQPDKkZbpb6L
Vbl104DicFcQDLn/fAGd78+AXAYP0rQRHfFST1+obnS4XbJFoXZDFGk3ue5FORvC51e5cEvshQqD
EB4e97Z6elIVxyCCUcWBNhPiMY7SfVwoxW2gdObXzy91/kXggwKsBIcE0Sz6mdMbqvsATbY95241
pD2mWOl8lJS8OtYaQ34MmxLvv19v2dmQmCLdPbteEpRB1QGsuF0wGYcBu8Udc7bGl53cfohnxHUb
u/f5HmXA5qIq4ViBLbPm+vetMliK4ETN0C3QWqvBS6La9Z3VKNYhFSlYdRe2L5NizwwjijTb4Kdc
eMDQSxz4LQxLFXhlpw+4CrBDoifIXXwqjHttSEKvUOvmOtRkBhQahe7nD/iMlE8ODtWXhc6Pg4TE
2tUFscMjKVxnU1M86Xm+Mr5l+/wQXM1/s+uhZaC58XxX0TtQ1JbrcW/oCxfnujXTtkyKHlskbNS8
78fnP8/H42Hnu1fDznsadhuf+kffebqtnFxrrU+eQjoyebnWzf51z4UOh8Pfl5unjcucf+SnV1kV
4oywchkbhcodxdtYMpxwtlj1Z7q7/39oiNvhb8HBXhfL5SCHgl6lcmtffBlva3d67K+Mm2yPq7eL
i4M3HuBiHBmDh978KO2d989XyfkOs9BFlyR1E4ci9FGnqxLgokHNjB2bDkyHEUNP0p0aV/umne3/
/DS5FHl5GgsEwt1iV/NvkVAFnSY1NSlpU62Gb4JTkuPP+a9sfrZlrFB0zBNJ5mMjW11FrXMmmFMT
0zzF2WsdFsbzpCdM+9Joi0t8TpVctC4q7tm8OR3u7bJ+/il7ZnMY9cmoY5e+obse4ZK4TQ/YX0PQ
yBjMyOH3LJcGL0HusE8K8jS9WK3MDWuUS6+QWFVLhXq2CB7Xv6KS2GV5kcDRSuszihuOGEt/dZpo
KyDp/HvgLEfHhqIX4QuH0un9ooxKSjOm70+keDjCvp0R720Tmc+LX1NhTeI6gPwcOvjqMtBgbLW3
SLlOJaQ+rujV8qmmvVM9qavzX9qo5r7aTc3Xsk1DBdJmLr/HlWy/5HkVvUShrt4yEZlhjRqWgMuT
LdQNg8lTi0/q4OzDsm63OqkLjwYwkqYAmTwyx/WjEQkDJpg6C1AmQF4XIaWFd9xGNbVs2afbHn4M
PBzFpgdBzLB61Z3sCGVi8MIgu89vA7OwniKtFz59ePKlUbHAgwwwio0FduneTBUoicX+YaZ7+trt
2pKcTAMENAhrPTq1VXmTFeQb93bpa1KRNKCkYI/gIFndXKzAJGPSl7pJoScqHWmajG6IMR9gRW4K
h+K8ilQ/0EI8fJVyhoRsJ1l/4+D0JDYOswvflKqRTgMA42gq5/bpLUtxKpQPsjOlY+LZBHG6kDin
g602kff5Dnzh6aqIcHijbMH8Wa32elRjJ48jpL/GKHyYg6pvDqjNP7/KhYOGV7hIK1SYKOz1q/ou
dPocsiiUsXwxdxOSmf6YgMPwtIO3dATtj/12zip/lIKRUJl4yZHTa3QYVekyhbRuEluMdy3sdLeC
pxXvFBHKt4jmYV42TuW1edNeMweovBpbfS/vmcZ8fgsX3gndJYfHYgBlUtacvhMNviqmirjIqsKy
9kUDeRGS1Q2Dw//OgYdyroJd0RzSKvGhrS4Fn8oAymVj12Zq/LmH44VouXqQaBWfkl4Pj+ocNU9p
M5tHGPuMLKXCuf/8fs+lKvwKfBPwtGdj17HZPP0VlTlC3rGBlsc2NQWBH9V8Z5STDkSF56Mn2dHf
Zow0KG6pfJDUIX5iD9J/j/aYLgQWhf/UjifKHDFwmenHZkYNqsBiqQ9Br3HcQy8ZexRETKmTLIv9
Xl6ognmdfB0nZcue/8Le9SEnQGyL+AbfjtO7CZSaphSrLvBcbfrKyMR+oV/s8Uy1E1+RB+cL1gjR
xjO8sGZQxMqoCRcHcGft/JSVLezlgRMaWw4oIJ2S3IquhpNnR/JGfY8kgztY7c6EdoBd4TTOAH4N
pjHFTqM8SiQsXKHq7Ayll4ZdFAFV98S5ZK7clwznBVJEbBbyNH2N09nx5VCrn4pIOHANNG9yOum2
6YqYDzXO5cArlDl5nU2UJ8zNMgii3UIQ9utkyMQBIbCiu3JQasZ1iGHMD5U05h+VOWs/S3Cs3Jfa
Sb3vIcxLDAMME/FxwPASzRfJARDEShnS2zjmX6Y4z6kBK5J0d5amSo8tpsOJq3ROdo/C1fxGkox1
U2K+DAk7kMf7tJ5BDXu7Vu5hmoetp/eqFLlWW1d/OrMrif7M1RKu9mSJBqawVBFQ0yXma9caylsf
jtU3DaC1XpSy1fQsWXYR7FX2fQzU8lq6boeK6SY7WXLtOPj24oth5M+ZjLfoDg2/FkAGwgl9B2wi
GQ9lisWIH+otztS9EcJZAYW+ZtDHOLcOp/ouopPG0EfMVeBNky34muxhcLACkPnVS7tpA+tqkrXP
gxyaoJNDwsIJ1oIFiKctmJ+hhljWyhDIAwxDrPjBJuoj3IlJSPnOEcN035n40O0nqYfnnqVmjc1t
FiZfmyAPJ4/5dvPDLHP8NBrOuMS3MoRiOzMr+L86xTirHgVecwv3ypa8bG5w1M6Doq3QirVqvJcy
naEFq6uCSK1X/UiafTu3BwwU4CjCkyeEWEEtcz04eTB5VWX3X3BngbclAZjU3jAm1TEzAiu/zcce
B6ucEfMuBZD5zfhnnt1ayHHmpa0Z3fVdbJY+woDuLsNmVz0IWF6w6UYZfjXsVvtPxBCNd8ut3WLJ
qla+nnUOa3VMhQEHsu/hX441Bt7jIJWwIvRqxDlXTu3foERjet2oU6O6RgajB5vRSfKgpY+Gb0vD
/F6NYTe6rdxjeh2DK8JDKKivdxGerNlOHaF+wlewAT8xyg0f5HbSWMR6oBXoF7FtciuVgahfymb2
ix0FXKEu00LazcPyqEtT6duDFIdt7iupOlb7GdVj7XeVqOurAFmZDalbCDKUaqee9yTh4GTaFWVv
Xs1MGJjECaXSWPn4hjNt0EiRn6ISh9le0glbl9Ppe9MoQX9tqFXbuVJqZpbffWD3RZBVi42kEyFt
rgud+WGTOYZbR2E6H6Z+bEx0m0pZ3dsddPqDA0U7uUrzYIApU0mW6qVNbBXHuephCod8vpOfNPbw
ElplqF9xSpFgFjfxcFtCz3/rObB+RID7jZ9ySMLpyp1a9uCWVoovhWanPThditUW3t4hOow4/B23
cvE6lCk9i4VHe3mri4GNspE7FktiMsHz7V7v4IM3QfATj/b2q7BS1Yb9Mlh/ago0Jje9SAe/gOZ6
OyiYaL73Ntj9TpHBhhEnBM47nMgAclCfPBpwdb5IFPTPUT4AT8hDitV32BaFK9nZDGfDaJXrpMsb
MhxkM/w9Ia//AsWi/Pr5WXsBLCE3hoggFOB0wWjBT08naFJAemLAc7tvEvkZ7VJe4TVJIjt0GSPQ
dzzC6HFgTv4uRZp5LfUonA+OHtb49kKNhco9xxuH1yqCdEFUQG+QOuI3B7gOAnj6o8rI7hqc2DPo
IEL/MjEYgSViyMaNWRY1e0+u67+GLqs0CC0YbCHBUjJnp8YDPJSOmNkfRiRP33Qz1iZ3mqLix+cP
7ULlilqeiT2ze7rCNXZhoCI28hnsAJWE7WYU5/c5oZ+/P7/K+RGOKG95OURiUY+ve554CmERjlxF
stqdWt+GuFfVWyny52LPJW7rn6usHzUT1CFWuEq++/m8O767/tPT5/dxYbR1eolVBd5UVteEyyVI
T9hl3h/4d/4faKS7l3Qfe8ivNkp+7fz9nF5wqcj+gSdMO8TRAFN5F9spf/Zar3KzO+2IFY2necW+
vnPulYP0nF6NV9Eeg6q9cyj3ma/45d7wUUbtirvpyvYh32ws7Es/zNZBahYzRb66VSmotFoLLk+J
U6Fb9K0av1V2xS1B4IWFA2EKRR1L1AGeWb3SREBTjLBXAkbImqPRGvLeTMb8UVRl6X3+bpfW47Ty
W5wMmW4gj0Sku4ZaU6Og88IWB+JyCbUrbOB5VL1Z/hyC2bzO+xExDx4T4pUMgHC4MpJQ2njZFxg0
BMszNGXAKcMgWUtlmbVPltLDz1dSIyluobNA8xSCGTjcSzMheMey+9+BHVjNrp5E+9sYAzvzi0oy
WrdNtP4HEsDmse8FmQdMVqeCirGtkIor83zIVCLG0R4byN+supbqg+RE6dG0A3sJVqgRp9RdXYmN
53rm5sUOyMAKH2psL4ma0Vc9XzHPYYfqEr1pmqJmTdtUuysC0f9u8OF/pKomzKDPVaejPZ+qX/iQ
k5Sba5X+IkWj2cIV00ZfGxxbOhpK2j1HJug7AR+YBboFUgvd/3whXAAxMLwDTAVzZ3hNUOHpNwfK
WHejw1gjW6aueP3NL7aWd25NSsSL6LsJcq6s/JrTOf4eASnsp7RX8/1//xX0rgx0VDofbCJXS7+r
8OMJMZQBShkc6cbqQLzcDKVhhCSA2stNnWz6PrZlahJ/Oo+DnwNW/RBzkf7c+CnnYB7tEM4xOl0Y
g/21Z2Kf4fZHvhPq5AYXetR65U7FPvUmVPXxOtEq66jYS+JIEU+PbRKNX1gRiHyUVHqwiiDwBowG
fIZW0xWdVLp3lMA8QIvR71oGfBvLbdmBV58xUDgbExoKEJm1g4IiQbQbMCZz+1TTF++L9giTBeHm
NGevupptIRrLYlhdj2E5oyhyLAxG56vX1HcoJ/NgzFwTCOge7m91VbfTeLXxCpbt9OwymPuBpOKO
eNaXznWYO0lInkgcZ4A7wSig2SihQdZMPUpzCGlSmMXOMlskaZncF9POYPD4Hs6yubHznz9hvODp
SnF7ZSBMyuXp54EH9jgxDES92jndt1gpbV9k7fTVmA3tGr5n/GXj3pdHeHrvdMCMuj9YCfApVmdg
HTSl1hRgyVbvSH8ygZMDO7XyVCf01oDK+p1hkoQh63rvtYmRHAMbj3gtQ2K6kyYpf5yVbLrC7ghI
ZQ6sDWRVPecF4KVEw7/MD5hLrmfWTldAYtNA5YrGJn2HzhteXJtK8t/EHubIzxvH/GVqVaHS17bN
o4E446+Z5k3qSXRV5k7YZngPt2pooCQSWI+2Qw7Y+MtFZsaUpP4RZk34pM+T9bMZTHn0O/TM/8Mk
BEY3GxevFbyFjfr0vU5J46hhBIgp0hKmqxZEUn83leHYYq5iaX/jSRLPohvCrw24LVz6RlLvnAkD
9I1z8ML7Vvkp+NHj92PxcE9/iFBlkYyTCvY/OsZVi3ALPVer3zCm2KIDXTicbMZYwD2QDpYjVz29
lqrFEzoWTBvFnJh7ebTb62I2sxfDSuMXBZuZbkexEB44DrpdaiviIdOM8EYoZnVlFU1/hF1Q3KdO
iwF9XJdHSUrmK4W+K91ATs/3YHuhCePCyqHABreqt9oI4mmLKaY7aYP8TrRUiyRRbm9KAiJvLSFF
6HP76ujgKrPlIXzhg6ckovqxlzxU6rDTZ9TJgdbMWgmtwGrInqL3jdt9CmEohBhYWg8RMgd45cnc
wqq0audnn/TDF0fuhez3cLJtNHGFuJWE3UUe9AXMU7N+glJrho2ylUt/vh9jD0nLpTEwozBd78eW
6Oc5YpN0tdTObgEwQs9Umul/eBsgoGx/hkH82vpEdGq6865H3WSHZf+S5hYKXiZuv0cqlsdWEPAC
7ifaXUFRueHPc8G/g1ON6Sg2J9h7c/icvg4T2nwmDXbqBg7ebQY+QDfCTHq3Rc31FzJSgulFGYx7
RM3TQ+ZAn9klgVZ/QQhhHuJcBE91Ojdb0PCln0W2EssLQhLo/pruFqpOwxSzxDapshEcDvKA9YVe
BMAQqaPB+1OTn3pD0I2aq2zETaG8dqmcjj5mTdYxqPMKUV8otij2FzYTQ+GzYVrC+cEXdPq0pBE6
Vhoh95mTbn7JwV58MELjmNr6FnviwqXohXC6XMiPZKWszilzUjQMVQLCFB28LBqcHzw1jtO7cjC3
qo4P39HTMxHhAOFDbNUfY//VvhUFnQjqiEiLscr06QG1Ye47zFyTY6SE1T2i8g5HzKhC/yWVLbOd
xgzQoQpHe0uTBmymzOfotYZ+rOxIXooeNbskjhJCeFN4uiX1iAiTub62rGR6m3FMAEOhzjGQ9+Sy
dW/3rWbuW0ZQ36HAKW+YtYi3DJXnV0VSfqlOJX9tlV7+3pjimjFotp/7Ou392eljPFCKWcZHstY5
WEjfCg9lYgl5H8St9iQcIRuw9GUo4m3NB4CMM0bBhIwJtxYpg0nrSlXP+LKX8qjfjZUTkCGOzvKQ
Zg6ZgRGzuG63zF010styB9WnHPYEHCpFOrt9prZAvVDmvsZBoxLjYoXjz8Hk8e2SYWxJ/oz7+c0g
BzlBw4vUi38eSxzGrVnDbhq08W+msqEcdMg/EwJVM3vVQpOAwM+LnvNJCx8Rp/Hiagq76gMX+Kfv
RzWPzEsHCeV5BkdALN3TG2fYV6mhXuF/EiKNJAfr84teoOQQVwyZkr2FTwULsNOPJR3GbhYNtZQz
ocozoPXfGqjtH+dENgFlR8v0BIJQxBVSfzUw2PKY+HaHTMvVp0Z25j1iAP0YovWimZNr57YArtso
Py/AfB+EeguPa2vJvVwtfc0IcolIM+FaSPp9grRTDxwy8Qs8g7/HodXfQ6S3kZEwcdCoSR9KisDb
rDfHgxIFyAg/f2gfZlqrTxGTWxIlME2DV7F+VWk1yGocLZoOIykVDwytLzybb+9PN1SooepaN1o/
GmXteULi8zrZZaz6tlKQgSPQO/xI6xK3HfT+sYk+JsZ3xSFH7DWKg2nedeQpUNv2irjTlB6XlqBq
JMlTDAw6UFDTejLgJLPO0+sudq5Q+1umi6p1il07drTf8TygEp3TNHloJjP4JUh36/ahY04Puq7W
10UcRaR8Bpr0p23hZW8UDxfWMagcrEdaFry/1lNY1CkhZjG1cPVZ6ojC0drfgLAK2WNhsEsYrzHH
irZ4iWcbsQUIDOmEuo43Qgt9uowDEUNfxsTEbTIpPwZWIq4R+VG/VNZWrXpeQHIBZoXLgJIekG1/
dS2tZpDC5uLaBSZUfjBK9W9GFcprHETJd0nvqCCNEJN4jNqGFyRQ5E6AtRp3kTorvxtV+Ws2nbzL
J21+NWpr+hOZon1iJDC/fb5Oz5Fo4F0KI3CNpbyHwnj6Syn7W0tUJL5pEnyowxy2JP91wzQYe12p
p/hOSbBQ8yqlKrBDaGaS6QJ1HBhsUreB82HnOLslmP606xIiDB/yvtK2mqmzWtOiv6PBlZWFZcY5
evojC9Ygb09DMT3p6Y8RhOrvZOSIrZxcDd4sY8aY1xrN6VdYJcnXfpZxS0IHTo2DhZGtu6GC5s/N
rKxG36QMeXiUiRrFzLDDLvGIFyW1u/PRlbXQxg/cH8YnoV4hAcOeJu09TJTsylf1jJGRLUHuPDha
Oesb2/s5Vo3TMmoNNO02bwKqzOl96lZbWEMKw0j0uX7sE4VJi1brexJxexCWzPaQs/R+p+AWFnVM
DgjEzZeIqK16+fIvgQrGt7lAzWvKZ8vRqWUFJ03U5e82409y1cQhUqXrMA6Vg9qPe2g8R2vCBbOe
cwZp2dYm8bFln2yhy9Ogol3y0mEVrN96wE5VCmv5DaoY7ocQQiXmyKr5boa6HewIDVZcCCOUDpbM
iCnEX2aQFRJT4Dk8LoQST0TFfByKwLoSYSTfOTqTxwCs7LYZjG4fF0GNI884HrIaVGgKQPMYocl4
AKSZb5Z6s4fcE/p53aDIF229twvMFEq5xbK8tNUbu2nar59/j+ebFDcKzIumYCGdfRxz/5zwSYK8
SjgEcUrCCV5neez9tuysPaav9fN/vxStLQtN1bDLMlaFKTY4adPGCDA6fWDEnJnjvmoRkaNH3Iq+
/vDLPn2V9F3gLQtsyZ19nJb/3FZrSVNY1wlHVjFjWFsPE5Uasre8UXofTbPlUbLV+k7rattF+D36
S7ydPyiL0Zg0TjvZquUEhbn5Xa6y7jiXGdLzoazfVA3NZmzzJu1Q0R/zKJcegLqVx5AqGefsuLrS
6z7cj2lOrqvUFfJRM6f6WBAscltPZbVFFjnD5BgYLIfaUi1BB1+35MqEzybAYO6m1mT+kaMiKzxc
m6THNIA8sod/2UsHmQgSzQ8Q0MwoOnvcPoesYvZFD4G0GD/BWnfp9pSrse3CiLQ6w6i8cdDlq0qx
kYvWgxXlOJdkxle1rbRfn6+Ms+OZWyANB9xy+fRo70+3Ic1hn4/mFEeghER6pQvGh6qzhqMzqyk0
VAdIZI63tpzLF8UWAbEw5Kh1TUAWRxvrhCxBuR3aRxq3whNB2HktNtM/5nScX/XWrjaYy+dlI7dK
6hcFJ+UtYuhV2RiXGCYCmxWwH9LyivgD5aoiwTZEW0vVQ1xpScYwYtXdKGFgOC1GOESi44zRKQ0q
1ETaQvjPkIqPeRPnMYsI0G3dmWo6zpVDhg+nEXOtmsH+gRQK+erzN3zpvvnyl8xPk2EdoPjpKybX
Ik2ZXsFEnxr7VsR5+GVS68xFPBUdW0cYXpDm+n2JudnjpEPLxMtlvDWbXuyxe5reP/85F3Y9fgej
PDSRzPXWdvvdHA8DZmq5S6x58m4mOcbXoRl8l0OHyuTza50PchYm6j8XW9VmE3J+lhkfaOgEox/F
5jVSnD046oBViigAh+N33jD2SjYuDnl22Lj+sqRWeyHVFj9AY3ziEJdy+ui1LIWAigEMSE3yntiS
85YYdeTruMG4Dbm5XjUnw9vEkPNhZHrw3DhAYxhKaq9iMKaN0urCcmOzguBOo7IsuBVsJDV9rZCf
XbipApslNCXjysA8fGu5XXrBaF0dKk0aSbwATu/Z0mcy3HsHvgPdIvFBtnhWJ7XBGBMW5K4vcMNI
SparX+Z5cUBBqcWEbPGzxkEW0U5oacY/0LEoSgs5TIBk86z2P38xFx7FxzkI538ZqazpCFHHvlRY
vJfQAKNrcUK9MdPaOH5+lQtPAgAbC2Z83lX+stpbkQNNlh4TzDPZ2DDNfUzUXJbA+zYdZaOcvHRD
VJJ0O/rixb9uQe3SYcjqsJWQPeDc6BjYhXjNFPPL53d0LmmlkfsYj5MHTMG4pncbYVwVjo4VEOnS
xQs2wnmyk4PENr0E1sr1FA2QnfJRTP0+KucINXYfDUSwMm0gKivqXzRnjIsDzltd5EtdBb9uDu2J
TrDQVX1nDkGLUVtUAdp+/ssvPSCYftB8IB9rZ+JW0igwf2sRbpUzHFlb6M4NBjdbCVwX3jjoJ5Aw
AgJUYmvGeRmVqt3GQJzE2xYYycnC1yQ9r6HnzsrG53xORVnEIhBYkYCi+TPXY6fGwDcoYngOaWeg
UZAwbaXGKh6KHDfUrFQwGJy12bOL0rpTNWIW07KQ3CDUnQemiZLXyT2FceO0TyOkr422/9KvQ4bI
Fo+LgAYWujptlWpyIgRtBZaiTdDtmLvJf9Q5NH9SxSv23RTIlnlMMD64rxJNL/02K/pnU7OZbVp8
KgE+UDJxvrY1UiVpKmtu10A+3qJcXFgXtkp5uKR4INZfNx5lGIMZwplwQS+aY6ci3521rYP+HBpn
uESaj82miO82wVWneyLJLg700K5xC7nB2r8f8det5s4jkB1TNcLePQtHsPukFNF9ieVu5uEUH5H5
q7zNiqR5kJ6qrX162YdXZxOxkypi8mXt0HKf/ibcVhuYrDr2S6U1PFV6uzjZ1elfrKDnvT5M3RVc
GF9K8j8tTbavj051GBRQ5s8/zAsLhYGWTnVigWbzY1bnxYiMWyCpqHFZMWU41FnmM9FKHhtA4eci
nPEAL/LpEMoyGZ11YvlmXk2uRELdSyPXiNIhw/hmXc5HJdXqjaLxvFJl6KyoEPhVeGW6sVrFGOQ6
RlXwziQJxmsrSvsOF1bnJtNGQpDQ3B2kbLA3BjwXLsoLYXS1PBEQpVXVMJMPLYwOvyYRzJxOmGfd
4eHTHuqxnNw6kAqvjDAL2HgP58ALMz4VgfIiUlCpzE/XQx+ZqYpTX+2OTS7eI9bMSwm165tdDfo9
HpG4Y+Ab5/wwzQhbWmAWVXELA7ssPGaC7KsZtdFPgRvAvYKCd2FKWdN7pxbm2+e/88LPpE+h4YJM
yHBv/UbKrBNSK1dwzq283XelHt3UDfaBQyG071DWtxJ2LuB7JHKgNYYbRnIS7+P0udQwLOrE4IJ6
D62ac4QcwUzR52/IiMKcw1zNf1Z6Mj0qUji+TdjlLYZFem57QdUafowKQL0qKXYI+OZku26CJP2D
byS59mijsJ/+/PmcH0HL6QaFjI5UphhYVfsZYjrIKoD1iiQPlLphdB+2gBqdjQXTf78UEXWAunyf
MG1WT6Y3qOBhpbKDYFHkY7ro7Co76XcTXrgbd3Xhk2DjRDHEzJO3YC7b+D+gQpQC5EkycwmrxEoU
dnpp/5w1NbyWHHnCNRjXbMjeWiNvWbhceJzw1ijflrrK5OKnF8b+K8McUcbQQWlqPxS94xV6ke4c
vQ83ysVz9p+FnQUXWmperA/M5SH8c5N2kUDh0ZdrBWlh47c7Rn+KBjHhEnnatrt01OiZccienf1o
BcbgW+xI81WVmbjvSxKmmTsKTlJnzdqR8MLNGUWauR2FLg56jXoMSTPEmjvsat8J1TrwJLxWv1cm
dtu7Hu68Q6ICbcLGznLh3TEQZkoOzxjB8FozVNUONIk8qNx0NKKvJEt2NxoHwq1B/uAz9BHZy+ck
efp8bZ6f69REBqxUylXmZ2tjNTsEyMNcCGuHugz8CvBxpyWDvFWDabyS00P0w25h4cahMiN85PSV
jUo3pEJxEJfHk4pGYTKfzHFGq48aZd7FTGKPGHEaYNC6fi+ViF6h0uAgUlE2IQSR7OPozGKTyXO+
agkjZOKtsKIAWNafi0RmxkQb2bhqZHNsJnQcHikMhoOhhjI7bhIN8Pgjol3lnR7+H3PntRw3lqXr
V+moe9TAm4npjjhAGiaTpOgl8QYhkRTchtvwePrzQVVTXZnkYY7O1VRVR7REgwSwzdpr/ev7DWfT
aV29GCLVQsAEDZ3ILxrhPMVqnn1KwqYDMdmJx49f0duV3ETJRjWKcgSmdMe1RleYlKoqlcYijBqe
bBHTDlGa5mqyAdT6rbDj7ccXfCcMY3Sxt5HxQuvjOMsn+tsEY83FdkjBvDQva2MNfsgGX45wIgUS
90QkHKf0FksXo2ezPrfEOGxkg9liPxrRLQpWe0/Z+aS4bVklD4cQTVzMDzIzNhWr41mfK4UGolgH
6QWAqqIv0nWesypOv8ZWNb+WGbXejWd2QNayiuaSdV923R0pqrzchKGLyYKgYEIHKGjLz4psjRdU
2Y25cptZU4NxRiSsUWZ4PvEo30aPVNVYEYmdybDwIg8f5VAjwlOlqsC46zEk6RtBKWmyxp1ORXJt
GpNJu2I8bjRpD1e157TWqlcr4wVqsr35+LO8HeyWYSPxIOGM9o485uFHqaD2El/Dq2yi6htdztre
64xn+oHaE8Hg2zWFC6EpZVNFKIZk9fBCSuwkOcOLC8khDDQtSymjUp34+Hbeu8pyHjFRWlE0fdOE
rodpXLccdLImZlD0hbseSxDRH1/l7UNjbWTM0U+4LMnHPZV6X4LesLUsSOJSBovScAMsMzpvdOvl
4yu9vR8SBjZlKh7NUn84emo1Z+KFTo8JbFYUexKDpO+H5iSc6Z0bIhSh/E6EQMDuLh/jb3O7xbDL
0OqQPtsh8y6TahxeIzLPK9kAoRkYmp8j0aY+vbb4Enczgnqt61cAWusgKiR1TYCIexEloOOzzjmx
tb/9cJwdNPTTnCU4BXpHkRLLtBaGQtBUatYvYSZ0yGiNcZu6Wfv08dN+p5q3pDnYaSnnWczQo4lp
AGxkCckUH8utluk3a5mfanpzjqgzXQ/piCe9wpYRICPVV6EdN/ddI6NH4lb9l1ETgBSWTiwXmfAi
kzt6J2lBamCgHMR2h7LBVOdxZ+tRdnbilt+WYTxYPOiglkwvXUxHtxwp3RRmNQZjhS6zB4+9309c
SjHQmdGnmGpK9gGqftb23YvRlMMK9k3//eMP8fYNo3jm7MQ/dJtDvjscfrQn08fIHkkjg51s4omT
IYmLDox/feqpvrONLWwevIgJubGSPW5UwZ2PNTfHn9CNSxyDrFIsabREtNoeC5UCnm9sWT9EOTuJ
T7LKvJwm4oEgVE2EUSYetNAA1Z7Cx9y4qRN8/CDe+3S4kRLpgdfjAHvc4T+LAfYZLotIrVz4kT2A
tq1OT+99S4/9PeR3eZ6qvZoEkUGDDXKXaAvK+9YtXHpDJs4PeLvMuIp+/LHerkKk/pgU+qLRBgh0
9H7wphCx0mZ50IydQLdm5jsbYvevbkWLypBOF5KMnBiRUh2OAm1MW5UTahFQgVK+VyIp9xTMZ4r6
lnoiwfbmhrgUNVAX6rDJ9Y4HAchSsyrQEAXegGlhnxrRliP6L+eVofladCSx19NUyR8Ob6gIFXCa
A7x3Og+qM8RL4L2l66w+fjnLYzkIgUi3k4giHcUMRkF6NIET4cxjCBQxEG4xPtRZYjwYYGQfHaNR
d+ibbT+yVXk2QnAHeTeXv/7WSAkvnpfMYZUPcXiTSdh7ZWFztEKSsiRSvWJbuR0eMiVeTx/f6Zuz
EO/LXUTDS8F/mcKHl0JERtDfACLR9RJ6V+4XuoaL1XlMaG60v+70t9BeFk3/T3UaMKXDyzUAZryq
X1Azrl3scnbndW0PLhXO2V7pWdpvs7ozA9z0qg39bJyRXAQPGsVfn30zWUPz7m8/fgKk9t++bT4U
5QNkAlShjncod2DjcWusTEgTYHcxdLCbAzJ5KuKXQh+8wMpGrC/G3Ig+8QHw3puQk38TkhSd75aG
+ZJEaBC3sRUN3+bWmPZUsLttDTlFD3LN1tHp5wXbXlRZE6CBpitnxEHe3LJBCESkc6R1t4gu7JZu
lVq17my77UyfRgckYuRhMQ2LtUnexyEY5sCMBgAXYTsATHbkMOXnBKHIQgsW4YDObygvaqRgA90O
uN2si9bMklVsl/pVo3hhCnekb/YdICvI/UXsvubx1J/Z1SgUPJrSGYY/OlYas3tbXlG0clPg2AO2
jJ7sjDhASKB8S51k2Hsx0j6a7hODMRpFGHZ3g6M8lcC2P0dOqGPlJ6cvndMYL1FaKk+VmlgFtulW
XPqdnjkee0GnXOHPq+Dubg4V4GmipPqiXxBEq6pv4REjyYLsnKkzbCVUNqmym9U42Y4mVKRtHtnx
7Nd6BWXPLSvAAljfqSul0b2nHJsEbpDGtC8Vlrumr3YqHlzKRMfYpzY2Wag0cNvIAPMRN6dOTLa9
7qwaiyyRzkBHgWvymkYyfumGAnT1tc/LXIfV3szw09p0vEcprJsrZ1TlgyyGvFh1XovPCmpf6fgl
4vd6RaMQJQ5LmyBKNZ6jVv4wVd3jjCvjPRB36lFpVbfFRjBKIiSI1ViuPawfy/O5WrrrqrnIqT90
bG5YK5DMX/VgYnufUWZbKzxMqeNJaWPONRYVxD9O0Pq4spfWOFozZ/GSzs3IxAbHr/vRiCGPoZVe
4UeehTkS4q3usfPyWQVR3RNpknvOcBweh/KFRGc33nlqVz9m0MFQEyLAYoRwEr2gIKBqQas1qLgT
gqgYLZbRX6st5O6giB25NOZTfkBDGFeL4XoGsIL5FPtRODgP0ETSMjBiz72qZtlfGDxNfp0TLV54
Rm/O65mGSjx4a5pbg1Is3goMRGdR+WXueipLa/RJDLMMf7wUvN3C2CwJl1j4F/3McdwWzmMq06xC
bByB+1fVlm3GQ+r98VXeapqX7iw0FswduJGcQQ4XQb1ynEQvFy+YIYFrO8bZnRh0G9sCBKlhbIoz
EgPejTYaYKELizYXXWljAMSVde1oIn0YuxozJVJy3r0hPJsathxOfMi3OyAtCgtUliSSRYZTP/yM
JhXUuROcRbSaPqQgWbDEHlrNizpJzJt5tKYHVEPwYfCL9HNS77uPH9LbV4H0jlM8/Ru0ZpKTObw+
oq0ZKYUJlVit3E9lIca7plG9E3f5NjZkP3LZazmg2EtYcbTRk+jRczVO80AZqPIM8yY0PWyf1Xsr
sjZOYT0inrpI3Rm+FWa0k0npuI7UTzLvTyTu3oTrkLrom6DFjCIt5/mjjVHTK7cddHq0QmMKv3u4
Z6yKcm72tY0R1K8+WiYfyTgX2BVbv3dUVxnMehBE4YvFQ+VsK0OEP6rG+WWPBwqYywGTEwi9rwgO
Dl+g6U2W01A8w2K0zTaDGZn3SdJEJzIg7zw2IkHSH5SmUPgdl/+B1WNoUZGlkmGfYWoi5w0+cAuu
3zlxjn07INH1L7gI1JEAZo8JkNJAveBgPR5YLqFKljjTJqyQH3/8bt5qo3gj1KjRqyxhElnBw8fW
WU3cpAl+9R6EFWylCrJXwaxms7vuQqIinwbFAU8iTlF4iKXT8FlYaZViMWWggg6rutt1Rif6ExPl
nbvnmEJxFhorma2fh/y/JTOauBYmPHwAKrKw17RcuutMg2v08d2/cxUyju5CzCAgRapzePOZXjdY
d5IldoSG4ZzXDVeqENqJZ/zOmKHCTgqezBlno2N5sdVldj+k2gJgAzc4pE21IcNMd5p0Th3y3iY/
lr57UrzUGhaB2bEgswrLkm2z5iDh9Op1jK/MYzp700OXWPGZjuXAdddp2U0URglYc93+bPaZdV/3
HJQ/frQ/dZOHRxo+icGiSgXXY5AcLehxBb44TBDK2ODCkvMpnNUvcda13xEoJujRaINv/KEeCncP
6Mt41IY6jc97O5lEkLuteRdSm3nQshJ7wCKjP0DoZbebWmeM1wJa6TPt2QhHdfK7e+FNVbOZ50F9
ydphNMDYRGTw0yrPf7jhIPVVGZXkEhNzth8+vs+3L1enxEKlBf3iwic9us02tcdKQwUUAPNNV6Qa
TbCDqf6Flkn3xKXebpFLftekeklbCprJI52ARfaYZh7Qz5NhJPr5rHbd2qnNJvKrtDSv6hwL63WJ
Z+sXshIVMvDBqk8R598e32BnsmmgvFnyTcefwZb1BI0FE6JRH9rHIsW0BOf4ZmM4tfGkx9m4McM6
e/z4Gb89L7ES0LDBGyXJ/Ua3h41Jw1gCDevODTrRcLCsz+C6rMsmTGZ20uxUp/FbBt7SOMOywwul
SuIdF3YzDhmqMGmayDKtvsvdGTNlbc6xQ6sjtzN2U2REEj83Q7mNdY+eQDerxJ3jFR3WZa2Ir5Mh
5HhRVgrILg2V112GHcvKaGksQF4AU3dHval+LptC3sbzUFICtOLkK85OHvBTzESuG3qb8YMsKF9h
m6V0yMWVVKyrqMyyizHMbMXHNrKmG6qrsHypXSXXVraJWmbFucf8oThTU5yl+EabqEYaaLq1xNA0
mbPpi1SkEy/Sy7A7GyN2Sb9g3TrVFvZmaoBhZ+JTfEQqwVlj+frf1nBpYV6K0SGuZHPTXJAw6+hM
wGjZpClh9fEIWTb3g8WGvMXP0IIGH+bhcYU1oqvKVZO+I7HtiMtMpzluAXDJM/wK6jOOuBHdEo5+
FZYZ6L+Pr/1mE+Hai40GCwBpU/53eJu0dikRHZPAUaiYnKM+qAN+wNj9vMp/PI//Gb2W13/cTPOv
/+LPz2UF2TmK26M//utT9VrctfL1tb38Vv3X8qN/fevhD/7rMnnGZ7T80R5/18EP8fv/vP7qW/vt
4A+c0pN2uule5XT72nSi/XkBPunynf/TL/7j9edvuZ+q13/+huFE0S6/LUrK4rc/v7R7+edvP+fz
f/z99//5xatvOT+37ZLi9dubH3j91rT//E1xfqe6TfMIGgCkgGhZiV+G159f0qzfsWswqe/Qnsbg
WCZxwSE85pL67wuOlBKzg4JzqQL99o+m7JYvOb8TDPO3/LPQTOj2/+2/P9rBS/r3S/tH0eXXZVK0
zfKLDwYm6fDlN3G0g4qx6N+O50DaggE08vhSkYP8NooeDIts8Sun8T+jmwg+m3ltaY1ersKStsS1
PujdvLOjMX21XAzadlnbDMUvzZY/PpRm2GwiHGkA/RyddVAd16o+iku8cKq7nOPu12qYhMfqEWZP
HmfRB28Q3hfLAhx3IhY6XMr/vDSccB4G2hzrGOnDsVMJeye9LKpUoXZYWBdDHia+wnp73U5a/P3j
ufne5QhD6OoiurUpMh3OTWOhqDsivYShRd9oHMv8GUJg8RS6wH17J3dePr7e4ZL3x+39/XpH0YCR
KrQycj1a8OK1m6nVjsZPdUsfebz++EqHq86fV6LeQlv/orA+ho/Fiaxw1M4uFVG0l6mSwb4lrXZC
h3e4rP55EdoHkG1SVUYxf/j4lCb1OrtJLku3KyE7ptoPCVL5YkobsdPDtv7ekUxdSWHrJ+7uMNT5
88IurR6o8ZbZe/Qcm2xWiyKKMQrHpQu+mmlsjGyIbt3Zcm/Rkfb7UXh9kLML3oZpyS74//F0WdEX
kxnaxo5tRDxHTpmlcv2sVNcVLMptNNTy1+cCJ1XWGMolMGzsoxNrZrktCMj4MnET6xnqurLV1Dm9
GbMsvtQr2V5/fE9HZ4OfD1Vjl6VAw+XYLo+up48unfNWdJmOstzLsVK+0IWdXJeqEd64ujJ+9aa8
2cKyRNEOl6LZUH4TTqAOxbT5+KO8M02Yjsu/TEs6P49eb1/0LJthdIkonTwc+AYaFWlG6fACPfGM
37kSSS9cglRSiRwol2n0txikkxB/89C56PU2+mKMSbqT3mxvOGukZx/f03uPl8wA3Hy2GqKA4wRE
XrOSOalxAXRTu8eXr3lyqsz9bmqTQuUht8V+5v/j20tXNDzcOM++WQiiKnRJ9Xz78Yd5Z+LC+eCe
TQCFiNCPHvBokfmubO2COYRqFSC6+VTNWbXO1XnGjizKyQgLTJ2F2ZxIkLyz4pqoyJeOruWccAwf
A6mROr1hXJRR5p7pkwcmR8TOKs0muQm14pRk8KjB6eegXuplNIwQe6lstEcv2DMR2Xv6BWm9mkyy
zGiswpee/HtWO92XoTfGCwmB9HOiuNqZEhbGZ5m2pyCV76xXB5/iaJix0odOV+kXlqjY28Mprn+A
H6i3pFcsXxUXqFzEdioRkLewg06MvHe2ApNKKB2nDDrC7aNV2i6yOBlm7aId8/k844hxpvWRfupA
/85Mop8JQR3ICTZU82grbQcZqlWlXSih2q5Dq9e3bZyrQaMV7YnC7pEg/o93ih6OtBchGkq1o4ja
iaAQW7124RUQqYIebrb0sXpvN2abGDhBCju6xCxh2CX0VaFGbbILK1VqoOJ1WD9OOHVdWmZtXI1i
SPHntKQ7ndgf3pvsCIz1RaDkkgZ8U8IrkCaZ1nihVXK6GBDJrbXCE9dAa226+eLxlhyvt2mSOdxV
MOKwqxvrXVg61R/HgoNTwYkAk0PqUrwl1mWv/Jlw/tsC58Wt0teKvcdufrgI3UJdRYnZrTtZeTex
Q/UPCLZYhdoobtAbxmcOXIytY0vclCvVHU4EDO9MR3K9iz6Mvme8XI4XQWPshpJ+s30vS7FBgtld
Kp1ZfXcG2uHCou+30gEUpaW5XGvVkK+TzuofP1773nk3SysLSjhCW1wvjovpiMdmytnOXjGS5rLU
ZucCfX54ZTVSWUnLKW69ZEzOCgqC54ldRDdTA41pst3pxLx8Zxz/fBLkEngYaFCPJmbajUavdeY+
zJv0JbTpao7QB2pZYa+6Hh+EABe7dssxtT4zajX54Wmyp9ugxoszNuZdjGjNL3pTXrnDdBJptiyM
/z4yL5OMfJX+89i0tOYdTzKNQgQP0NhbehIp+NrF1grzF3NHFa67rPNvIdYza+ItWEhjT/N6R4GV
oL7bc1DBpL6kt49T21/nuj8PT6fGsg4OAFYqHwvDiKPnBfh+VLJJ3bcVnUT+OJriek4auapawpCo
qsTt5JGs7brmW6xTZXTp+tuFfTndxDKKjRNByntjmY+DdoBVb3GDPJIqVAOJ8dgx9tg2R4zbkJKo
HNGiY7Hbrueyre5Ncypvx16RK6QoV4rBrvPxI3m7j/OSaKbDvGNZDI/zUB0aFwfc0F7tW2cD0g0k
lUZZedXWRva1m2y5G7TmKwBY89TYfXd4cM2FjE1i/HhfxUy6U6na7NOiqc9MpU22PWqQjWMJ9Qbr
Oe1JG1356uWUQPxMTUJk3AJ/L1TmOo9nlWOJdWJtefss6NxdJG7WonZ9wzaHwIoP75zuk7Kcv6lS
Y6jOU1T6doaJdmC09hT7DtHemR3KbvXxe3i7xS753WU1WUpYb7hmCmrxDOugvatV6W07xNO2gCX8
/eOLHOFplinJVeiU1pZ62ZLAP4xlrKSt9HqO9zQOlVeT3fQ7mQN+7mWfcH+OuREMh20qQsAe2Wj6
uQXCf3JiY1yJzpi/lq1ppn7h1tH640/2zqNnl0HPRQzN/n9cJBIhDRZQEvY8Hf1sLLX8Kje9ZBNC
3Af6A1Fowuk+SLrwxFJ+mG1eHgjSXIJYEusIozAHO3wgWbu0RefKuWtDMlyNpStRKEAkK9ZxV4JI
FtiNM+CGaDx1APx5wjtcHjn2LsEO4Tx76/Ett/RNmwgN9tLBP8CoFZoV8BTHe1Z7bEqIU62t1et8
Hm+ivrb3wyCtjaVMzUbhZOFXisyuZY0XCV4V7Z1j1p88zMNvZs2Sl3nd9wGUjmepdvewc43zKQ1h
d9EmEkjZKGubP54IE95G5UDAECHbS6BA7HYUnzoyEV3SOed6vcwPISVwnTg0ttKqvXJtoHu++XjE
vJ0wywVpZmTh5AB2rOlnuOT6bNrno+NFeDy49SbL6uLE4e6du2JWUhqAZ7Ecc46Gh5pg+aGk1nkO
IO66d0y81+siSoNJg3brgzhS7j6+q7cxMN3f1EgpDKCkoB/rcDwW2SCJOuR5O9XJyoMNtxaxZm8U
q9BP3NofHbF/H4Ckq4h+f6pCFlM+Y1mg/xbY1YXoxlTYax0kR0vZwdLxUcQA/LNa2NiYuElvVT9N
0D/rFSuXPzPo9LUzGH2xs5vQvtQHjejXUhrjDEOKWT9rgBDEwTzWMfGhPaWfNFTo+SotXBvlpDeG
OxzmyxfEYvmrMqpNfTeZOsRAs8N8PGhqYTwOUmQXvdF6zw1xJChTLa6+aaPp0KWp25SfTISew3qA
yf4sq87JaSeJu8FHnZLS5kzHLwdfmD8bvdPzLJBjbq09uGhRUDZCPLeRPl8sbt6IEVy4LH5SNmrI
hktvoj9UIrt21NlFZVUZ3TOTX/6oxTzus9Lpe753yKCvik78aKpibFexAZOmdNL0lrOq+qMpRv3G
SAYRgXqXzhBEuqZ9L1qAWCslm2daxzhZfMMbUO/9XlHDJzPXaO5ECyKMVTio6b7AoOemEwKdLic6
5Z58gB5v0bVXFWrzohn3VFvKIZCmriVAuZCLokDyoCYqYcrDK0Xit1VX7tLOAwaf1sqr5Bz00NLE
GWJhZHuM4GoCE+SARtK2FApA8opYfta7ruhXNMEN9SaNwQutazNEi6YbOJD4dAvj8qXbEuwygZr1
w4hVeQ5qx/4iCyqiK4ONEo5kXvAjZTNTpFQTNNG+1kbg+WA3D/tSMWfMlEj8NkGrin6GtA5oyFHs
quMMVcSYQBW0tCPOYytcNbDczpoGtIjfwn9TVqWRoF+1aiv8lMvewHCIOm+9ypREvzbhFcZbXO6H
8zaVwPi0aaqRPyKKh4Zf4WQb1Cr2POvQjmAHeF6ihfvey0S57sBabbF/cZ+tVE8orhYto6oxEiy/
PDrmH5kGClpJ1ZqQ81myadeGNKed0Rj5VwIqHd1SVoffOwvPNT47Wnm84qaMTndHPrIojrjzwbq8
RzAZf4nh1uIz04zGi12wz/pWXJu3ElGfswrbMuno1JsgNDEsAaKFXUE1qRsn627ADeurGxtcvgOe
DyvOFsNeuLWwtn3C0dmXLfzPs6iXXnJOh+Liw5qlJAuUpptn1JWO4gB+yqbnyk6aGhiOQKWuRaW2
TYaMxonKmUFaQMFOvFVUzhXSNSUGU9cweLq9mSZlso1Sh9Dcw7ar2A4lRFR/khZuMCGswZINzEN4
VCFsEYHI8w4Y4dSGBS8A/IdfRFn/HYiugz2U6cRPWDUbLS/KEOrGk310YQ7qvEW2jrxeMSHPMZCp
duJjIj5VBIP4T5VoT+Ehx+YFKrEBt6bCiuqdVlrG2Qh5sfRDS03c9YzeM/fVsZD7sspmGpl5yf06
Afn93bSjtFoDZXGzVSTpylkNda60ZxhStF9D103bT04bDbfWqEPHptsFSqvBg4w2CuSEx6LKkiGo
s7I2UaOi5FoJM2GhCYeuzlayNgidxOyO8JgrV81XLTXDjChLLQ2/b2wnX7NVes9YMWrmWsxAv9de
5eTuRTZViuFPYCpBCQuNYH9OWXPMsHK/R7UZEwKRH3+esRE6z9XavTdSM/N8mjbQJlKxVXIs62Zd
rmVt9w1l5Uh3AgrDDdLbxJErIckN+K3mpgYJs4IVWtRdQUBbLQF2kujdQ9JRuww0vJ0wVYNLRLpD
K6arOVfmB8RCLDsRHgxnSF9nl/PcoPxwEtPCNAXnHM23rVG5ScOxC32bFm0rSCcWXj/Tm/6ymxS9
YOEpyxvbaCQ9E6M3fFa1fvhq6VK/5ElZum/HbvrAC+hvo9BR7/REKEbg5kU/IZQt1BKcTWmmaxeW
VI1r7Nh4PhYScbHRo8S58zjNOv5cUlAIGiPVLzAemr96HaGXj2k7gAyjhzDuZ8jbVZzIFwBKmQw1
YsMeP+/VZLKnBMMQGi+WOySXRlqkVjBxh9WZpczxHZyQ6jMJF/17r5bj8+jknb22YyV/cDi6Xpup
9B4V2xyuIiN0DT/KC8VeF4AXOj81cT0iSzqCoVDpU8o2bTKoNyr9h4I2TI834zkjHUOyMj3eRtTQ
2kpArlwDxqMtuW3FcAZpNP2s48/3Sj42vBZU1CafFiP7tgwtVND1PDuU2IixL0TKm1uZck6cLWF9
5fr9MLNL2q4V4o+sqvWPgdZCyNZF3Jf+oGtduq5cQatL0jZZ7vcMynJVdTIrzxvLGr54Q2Nb6z7p
HbFTRZJ+qVMPkiPzqmt3EwIruZ/cWLmfFMdaKzW66q2gobz1xeyleC0VhXjIQCyUflyH9idVoQ02
6HKk0n46qq1GE7UDNjZ3c7rbzW7SLgzTInefKmMlg2FSWLUtK5aW3yqhzHwTRe/rSPUGtBdk1yiY
ZlN2dE5YXr+rFk+ROSWQ0FjwPiUD9ZVXy+7JC7HXdH6hqgU+xK2hZ0GcGLBfTRwWPkkgIsJXjYgl
3cgq48lE51uvCIbmMqgLY8pWWWr3XzNpJ7tBbwps9QwDzvPYa8ptIXK8piZdz17ojGqnAE45eTly
YjAVpQkAPyhwOLnltD2nyK0NbDKqzsqfG7unDdZ0ZN9cDpM1GbsICexZUQu40RRZTYMFTVjP8RxG
V+1sV8/YkeKdBxIguzFzR/leGl7Uk0opzBzH0kWs0WJIiKE5hE2IfzE6EFgx6Z1ht+NVzipPYYt4
nU2hayVGe2HU4PtWC/Vc5TQyn4ehMyifc0TJ2VYNY6/bhUNV1JDWJTCFwQoV81Jj/SEmnDhQXCMp
6rFeU0SZRb7qhfGwom2brl8aoQSOZFWr6r5eMjT9EWtkzY87Mujr2EOsbZchMUVfJxVJNCpTa2Fb
8ktTaykEDMeBTiUdO/6cqNJ+scOBPoaiJ+wheZPoLyYcvRukWtL1Y11oOHRY0r7B0E1jBcyjrPLl
hCgd70yeYBC6xNEAGfHa8915qlS/dyKNgMg1rC8xjhIXYNLcOzBP091E8vXe0GLT2ilF5bGLMuAd
H+J8BduoHXsLgVlf7Vs1laBlDLL+5pRNr5YcWkxee8O6H5t4vKdVDvgWaUzWP2ScTu8jmQ/B+Sfa
sPHyrg1vawuvI5YlC8tv3bbCOhiMuUn8qHGrPoCh5WmbJbC+VIgVaINPi2XvKWV/4wxT/JQrdQvW
bzYv6Z5r1pUm2nhLLM+aMgx0n/mgPvQrpG49WuDay9Qg42+e9JKM8QpisjuuU5bfS6vr+/vZwtZ0
l6pmg8UKjRg3wiqdLYsMRKl0qhCyR6FNCiDUY7PwzdIMX8NYzW8r4cTryizqDt29m6E7GKDQBQbL
5xA0iZLbAfwO+t9Txam8zZy3Srwx4QNqa13NcPULRef90Bq49gHADjpI8rLn9U1e3mqXXmbq0abC
Rc4OCpR79krtsODxpzm07grRi4cq5qdoqhgLM+iVpv3a4y+KI2Lj1PneDaNpDqBzTlpAWtR6Sacy
/dYmI96etsM7WeEC0Hwn0EWuj0VlVGzaqSXl01cG70QAk+5WXms6X0oMEU1foTvhXq1zizCtJ1Zf
4/ZER7Zqh9HnKhm0S2rI89NiL/sIf9A4d0UXy6DSh+nWy6XbB2XfdFt7zJzB16q5JvyZ+mlrkzAN
z+jzvu/L1NtiAg+RNckItraG1JU1vr61cTnycG46J03Ssyqx3Av2W6BffqI6BNdx03bEQmmfj7FP
haO8XdoR7gszUm08NlT6PNwha7/nMBi/ThBpb3MGlVgVXpuCtxg7miy8umjtM5bXkNBv0lTEuqmo
99RiQgVCcEP2IZwqqbFum+OLFC3DITbxPKbnp5rXVdP0X42FAklPbKS/jMgWGdGjUW2qGiRV4GFq
dkfTCi4GUTNlV5SlxQ8H+vmw8pzZ/FLqVg+4LNEWb2utLKzzJB3HYaVU0zicSQeDEA5WNRw7ME4e
5qMV1HtfwUmcNKI3tvbKoInfDJTOwv4ijtXpAkpmx4jqQyvbIDnGyWcWYb6y6jR6JZnlgPdGHNiu
RKuMX2yZdubWGdTwh9B6fWchXyfnxXr0dSlHXMXtNCU73sKwZn0vonWs6yMu8kztRjQ5fqcCWwA5
m/FwYbiKuAsjzr6URWCNrAyvty/nDHxMQOzXDEFfT2aAajX6HksEeQHWsrq98mJUHX5jRoj5POjv
gYspZ+fDwVGuO90EWVRHnGewPrCHH0CMlW4jJ00RiFVx6SRH4TlfC/7mcoIicNtglnmNo1FLsl+H
Q+kjwfe+NB2LxKZqWkfz+xEyo1/Z4F4DnMSUL6iWJgzLaqrem8FQ8x+ZUyj3deouLa2dgwPqBG+K
34Q36RKEalhlLA04Y2AY+FEGTkqsts6Hoes3Sm4V5xbErXgjcTF1mdrJ1HBGcuQS8+EXFSCrtxYk
s5UOkIKBrwRtF3tPpo4l0ZqsCz5MqqeUnyIZeRDHazcZ/FSV1dXMGk/Ld4c8LihHSJotZH0jEO3o
lpuhTN175FoS8nCsRw8/UzV/6tUOpFh/ieCO9XL/TxXcgXLuQ1Xd/0K9HMnZv6oqixrvQC33f4qX
UkoKL39I7xZ9Hd//h1hO+92hzXRpMoXTYi32HP+tldN+R+NCrm6RMSJNpAvyL6mciVTOQgvLmQ85
Jxlwft2fUjm+BKiHtiUS4vw9LLtfkcp5iybh3wkvh1yX7qBvhiqBmk9F6HyY8NI9jMpMmbF+haX6
PQH0f22OOCtNNvEdYmdO/VKUO07K7gNxbnsW0pX0ENbVRW2o2BMJZe0tcR3fk+ZIoRyTPk+zH5NH
1ps+QBPrrqO5djeeSfIlHfvnXJVPcyR68MzTDTnufutghLseO480mQ5IS9CTFKh08/l9ZMonqSVP
9eiiliNELHDLncbwQbWpPBFQkgeq5R6SiRLUY/GA+qK7mof0NeRsDZsNgHFkrlSi7s/11PdruslI
x+pluzX0dlprueasU/yBOAOO7bOpqLd8lPyyB0w8lINce8PYoNIdE19Wk/4pmt1kQ3qKpa/B9jjz
kjqYBht4u1LSLTK0+1ZqymaKumI901q1oX4f4fFqvJTmHK6SgcgDqcS2c+P+PhXVrRFVcBkU+gFC
ED1NYv1QRu3cHZP4PsykecZueOaVujgDCEcjGT3d53PvFn+oR35p1t6XOf8dC1cPpuz/bGJvX8tF
Qtoc/6r/hXOa6sr/Ze9MluO2tnT9Ko47uZMLB7qNZngBZJ/MTPYUJwg2Ivq+x9PXB8nnHImuY5eG
VVG2g5JFkWAi995Y619/szAr2BJ/sbVfu9+uGG3+uLf/9XXft7iA88qzENsBaGts8UXl/50Ou3wG
RitIvILLALscsPwPNqwqfofgB4UGJi049DdY+48tvnyKb6PDqca+Q8Es5Ve2uPLzPAcrJkECsMAD
ErNFwcU+bXGJIA+q+1DzqjbYa5Nirxh9eAwiZk+e0YGLME5Wgwhveao6KLSHbS8Tyq5RGOgiTNZi
ViYI68aO+JzWbYRVfIfdf2n9/dcW13+3p8YfK4Uj/9+vsLsuf/1t16Qv+Xvzn6wyvvafq0xTUb/Z
DMdQMiLL+GGVwe0lSBlgFeEE/P9/rTLjd9ooHj2sc8walGWW/Y9VxqdwrmHIxnSRiY4wfmWV8X1+
fI6wyBBtwHK0mdwvDJ1PLAJFzWa7Eh1CadZI0um0xEX4FGvJa0ahv7ELZVyn1d/YGnzieixLGx8S
JvR419k8Sz+bR/IHESMVSBTKkg3aQvl0Qi3dx1OU7Xs9OhESiNeBoW3iLL0EAg+eJsuiQ1KH93Fu
08DIYkZ9F+vfWQz/u6L/D1PhRUr375fzpmAl/3bbvb5j9FNHb+2Pa/qPr/6+oLXlBMQSH4boUsX8
cWTyp4trE/M+xtCYfLEs/3FkatrvC6MHUjQTcUg0yzn7x2LWKJhY/Ag2WX2/VBFBx/l5KaOQQ3aD
YBY35QVJ+mwQF5WVJLA5kgG6bXwHMkPHbyHGrWrodr2VrmPVOs6m8ogo7FLrlIRBh1rdvGIMrK+K
tjmIzNhmReIOc3aWJGNf9PoJGtmBNvMhKsMTRjP3ePGOzHDMfdoNm75utgoNm52rr5Mc7Gtdvin0
hHY1oWjSM/Gehcjse0BIjdweKwBabrJhkzIDI8QsfjWTxPha9n0TOypH+v3I4t4I/OxOkF3FvrfM
1kUMqe1GOlaokUb30GI87mhqOj7LEySjUcPRWVIk6zrMjdekeaGJWHqLWGNuZ7zh6gAwQt6QN+HQ
sQ9ATtY5MaFniEXhVoea7pQlTzMnBerYQWZOwRZq42ackttAFsWbGRatqwQtHoUcV6c27sS6SLW8
Yz5gViF2zX6/aN3FVs7NxyorGmfq6AhjHWfuzEpDdxK16mpyeakDc6cRxu34cZVsCEa/LTG5c3qj
Cd9E6q/qgr/TmMMeK8Lg2s7KXVsV5FKnnRPhMokaaWP32Sotpt3QIwGRwz1uC1szOTRDcrDifMcU
1K2zh6ZtdwWotS/na6kGHxPzKYoqp5xC34398GEKev5CcQp1q/XsGp8vTPFeRWCuc7W78NZ/wW55
NWBCplhPZZGsOSORQ+a7Od00tGSSeWtmtivltmvkuWPzmnS8KmLbOCqEoGLl0F2QBudfytjgDmu9
2TaO4gflW4Mm0YtFOK8UvWx2iponD+jcaNdz/5SVTFfmtF6Pufw8YgN4Dzhx2wSTvB39OD5XyZUm
FXvw8a86GY5hvGazrU30DEhCcAZpA3Hbx4nJAn6rkwaCpSjFtumifQzElyx2GtApJG/AhdKFkbZO
lAQPFyV/Zx3QLJuj4vFjJWsVZPCQpek59c3sykS8wEBbHMdazXaaTpMfyfrsQo40HasNzvo841mR
hIBo9vDkh9YfJlG/dCz/dyshoLb/1XF7Kn7LXvL/2/y21A8/HrXfvu6fB+1iukdFifcAp+diVfG9
PtX0378RuyCnQEZcytB/HbbK7zYUfiwilYXLT+Lhvw5b5Xe4cZCe8QlkOgL96VcqB3rOPx24OPIs
nAu8KBDoftbypf3QSZgijFBIul0cYTyinYKyeC1KdV4w7HXuR5dIM+4739rjZLA35+4KoWeqJwdF
K8k4kOUvZqmYrmQ0FADj12DW1lPG9NSFND97heWvlQhtm/os+crk6lEROL1O8krcty99pDIId5qE
GeuimSQJJ2agarqqXr2o+kZVt/GtHZ+bZFOX3qA7U7n2LTAZt9gvAZfNRlj7yrqcW6OFoXAFPSsM
j4CNmAPpq0xzB0bsrbuQKTpHate0j05jUoSv0nyHleVY4ovDXOliJ9fMuqMCcc0hKtfoyYXvJYlj
JfhRbNTkVNu00bv0Nr2NPdygz37wUd1r8k11JWBKBS4ftYQzeD6m63SNL6fvgVhlz9a0KW9JXsWS
8E5SXJnJDRGA0ddQuclvmRPcVempkB7UpHVAaZ0gcAMHXqU7I/8ur6p4I9fWBn+QRho3aNhdAF1c
XGdvl0Lzt6ut0V0X0ibs1lVnHgbFSXPgq7hwlA2UklZl6uN2T9Ob9Cw9T2/yt1/lb78uH8OX9uP7
x/BFfWs/1Ld//Nt/xC9iIzb6W/+hv4mNYTuDpDKxm06ExPj4k26q5KgyztftBLaEilpXc7R9WmbP
6Slu1vLAlK34UqnObAJ1OupT+qJrbk9MU3I3eOHNKCP1A6zcOIpb7DhNx8wbQDVqZ/DPuLYpYj3g
coY5bXGusSifz4bmauo138tUNnzsIicrzla9NRn7z4wecUnhQy7WobQCoP0yula/kOcdbXLnPWf+
8mtyO6JHRnnj2M+9q5+desXfs14KfUV+uvm8yeptXL6p1lmA8oVEH8ubgEGeiXfVWgNnvPA6eQbB
7UpaT78r4PrcTZfw1Qc2by5UuGa+H9VtfvA1r9yGeG1ZTY9N0k0gvQXNOTOO6i4ljXHDlxfhwzje
jNoziOTFkNcxSKdCNB0sFJ1pOZ2gOvSuDIxpTcV6lAIPeYvDiA069S6Bw124kX6oRe1o4yXsAOs3
8uxi1lYBz/OCCyxWqHSuxlB2JWhEbhlshH+l+Vcl4ZgO2nXssI7W9bOYa4eEEj107XPd7sMQX172
tzupd410adAZZ7PktLUXyxcGosNHeBedrry1Z6V762NdjV4hnYaXK4kEeodYbNtl8DHP6yi8Lhuv
193mJK/Cxmvmla0d695J7wjyCld8R3VaiWDVTKtRDZ3W36fqMck+/OgROyQnmVa6dBxcvSUX0F9B
cSFjVNvwUHR0ElqFmnmlEjooHN06kj1zlrZ2eMD1k6yhV4Tr3tjs6/iYtAiDOqdMjnZdOr5EFO28
tttVeZFfSM4gbkJ9sCOnusmqD0KCHVJeM6I2MR8rbmajdcMSs6LZKS0OmLOq7+NG3ubvWP2poasT
7uDmxM4TueuSbcn/W+/ndZDyo/GOxg4EeC/VGNW5ivlMMrMbml9t5pktrldim5a7STtk9spMCR8M
7kLlkRKZV7rJ5XWSP+Tyg4wIvj9MJ+tFjWH0hI1jSiDr+yGFnwoSjXGJQTT7uksv8nTHmEIv19BX
uivzceA8VJziOru2ZYf/JqZF336Tn7ur5urbH/Nn3z8jc7zqDmfVvBxoXfHHf2D+zdfiKhqpwncc
jPNhfpyGknMqGWVnRoRPBTY61qXSTwKT3OmVZa9FnjS+NiktYHMSDDsn9VGSVyCCUceeguUA5YqD
Di9j+RWmqBdIN2YtuUGwC0DQdX4KM981cQvFyWRwmLED9r66DstdLe6zlQ/nzvIS4l6XQBEOa+Op
QZvD6NYob7irOUkFHQtjIIiTe/NqOWCANJ2ZM9uqi7qzd2p7Q6VLZTpitl4+pbgUM3laJz2TSoLy
iD04xq/dQq7Bwqy6CouTETwUPB79gG5ha2F+Ab8jXM+ncnIyEt1mPCKe8lr3ltCZoCd4ZRwh+bB3
ZB4k6ryaEvUCmMv/L/Pblxo4iEkEmzZqH9HWMLC0QXTFWjXnVVz463QoPwLi38uYI5bo6rgjkRly
W6Le+0ryyoP9S5zqDLFx0NKtCMQXyk8nX7K2Jn3OcGV9wgf1Gq4P8Xk9TluaY3XMHHVl12AyI6Xl
AR95T0yWx7CcOUi9GoaPIThazWMiDRvM8RMmeeE6ti+S1mWrUNGhjQQcFFN0jeJOX0mWvRojBiRY
LWC70PQH1T5n460SjA6pnysCJlZY7HhUH7mDJXDmLHNfKdlgj/cslP5E4MlxFOnZTMeHLDXe1Vw/
Bvo5zIEF6YT/R9ef8Hz/qv58RPb/m/OSJz/Wnt++5p+1pwCnQVVs4ff8IzZK7Yk9FV021miQzlVQ
zn82+urvCHQxB6L/J9sW8PLH2hN7C9xYsCAFU6VA/ZXak5L1T7UnnBn40opuIK8DIOXzPxB+jaTX
yjBi/qxgh9n7+kOrGd2ljEbd68ok2Bq400EUYh7IcHY+WPN4UaGNrXPSyN0RC47asXqOdUs2jp1c
6xtZstiaiTZfCkMft4hfqxBmDnWk0EdPa+Xp0GNSuI4yqsVmiYtt2jFaqbA7vDJJ4F7mfuraBsRE
zMAP9ZQCxaoVT1EN1dlpmM0HicZ4JfWRtG57I/7wp0I5q62Ss18m5VJ0mnStzkZ96YZI3pvGkB1F
jwctnNqp11y7r8NHJQsXpawX9qeJfV5vGqu78rElNHGnhNz6FakLg+LOvAlkUp8jZX7X1G4xi+/B
ICBBcDo+q9GT2kW3RmgeQ1HvMLncEA6108Nd8uIr6pWQxoso8hfMOp7zuXqt63xfqJDsTPuAU8ux
MMd1NJQXMzAuBFddIIdRgGrzdvCVO2bkHizYjeGvBvOSW/FtWJe3uVlnEKfMkxpg2w8MUk3KCh/p
Q5KOl8F6iiPT0yLfret0Y4320WjGY/+NFNnB28aesmqhnjVqdt02wS0pEGgcRfzcjtUNcM6jYc3H
MDEPU+9/wRfycUBy7ystItLmXvQqnHpzrZX59RTUa9PwQzfH8sgxiy9NtmKczyKRfLJBC85iKXYG
+YuWHoPq6zjRg1SUAFVxoxYUxmUWHMyCOI0MLoUVqAfM+fhJImJ+lOyjYiJIGqJjSPYJ4tK2aqyz
SuSQaRUeKpV4G1jxboaIJ3pESfGZqgF54LkLxIrQq5csyd9zc/ak9lpS43McJqtpPiT06oGyFeql
yxtPqjFu+gJp3QrHh1CZoZBpNa6T0m0mqy/M27eJdtYVwryhkG1sG7xCWsI+zPZJwkG0lohcD4p7
4d8V2kbX05saztDYjZtOjTeSRNIDHZsU7CRb39RqzCBNPWmtOLW9dVJzi97mYW4e/bzb6XX9PJu+
V2ZiC2awKgLjaurnvZnpZCMEi5vWZpTT8yQpKuQarlQZNaOMBiPndCclz02v7P2y31Iq0+0xipxY
nYoBf8rCnFUlktcKThZjtawMn4X6wgo6zHWzhp71JVGJR7xRQt6napv7Ps1SP3xEUnotJ8Nt3mve
YIUbyBqOPGo7M3/KJZqJ3BAH3ZJWVtketcHex2YJT1R4TQsTybxqtMWZCPaBcmN3/aMSm2t9uLK0
q04ciG2EgmROG3saj12YHGrjwZLivRykeC0w158Cag6Ky6hdNU3wbKfp7Ijcv57SAayIzRdiB6n0
26q70auvGXkHGmww6p8cA9ORKlAAdQ1AcDVZwnJz1Ip4bZT2FUSz0Um2GJUCBEKvj8JlYOpAgCUC
DW6/lp2FVD+lpthOqn8Ps2HVlOURi4sZyrN93ZfiIEEjg1ps5uqmsIMdCqDVMG9yVKVT3m8biFYi
fJ50cWnapvGCJt0Mo/zgV/0JtPURS403mLa4skfDas7B0/p2NdK6GrCyzTzYtE05QL3d6sGeqZPe
SwBw6P5UNXAgUSx8QfseG+WLBsEllZao3cXBt4ac6RhKuh6V14lGd6TfD2xzPdcbssXdWjZWZtI/
qDJdbV37H6G/5OHOvtsWycGOoaRrmJSUgX8o8/y9RN3Pge5T6nVAkZTZ9dyvjXC4NVJr8FJrCROm
AHFxnrIfrbwkKk4un6H31Ucdh4GrGrtYIqPlgy3ssybNBAAH5NsMUnyYpN46dz67lRFOuNGj+D3s
+rOvpEcD6xeCE7sY1Wp4LYxIECKusDjMbcaXwkJZtB6K+iUhW7EV6Qu14wntBiFUYS2t2jaXtwIq
6REtm3AN4lRPDK3jG5E16mWYNOWkyk/InUTjpx4KYm+IZby178PAiLyyCVLWbqVsrMhcN/bVYEcv
KXJDOOpo21VlwNO42frmdN1mTQnnrbiXsnmVAD6nSdYe8g1KAXGO82TXjlAJzCCgRah94ak+BsKp
bG/tkc60qIpVFUSPnPm4zU23qu/NnRFtUpkmJraeqrC/hz0nOWFt3tcRQUEDb1YCPd/rqu6Y5Zco
EynOu77uatRtDHPGfa8W70Pfv82ddhfW/SGPh4q0wQT/OvmsS1CiFEV+Ko3Sf0F/Qvw2aaBtxO4Y
92g72Obkd5ACWqTqTBJ5GXhYnMROm7NBhq5+xA2ZSOmsHp1BMVayHD/KxtjuJC0OdpYyXsXzi6mG
TwNxVPA5xxq74sxyrCyZvTyW3uVEXWUAAJE0b+y8omwOtGk9tdCtFJGeciLlFBuKrJEKt+/nJ7nT
PqSpqp1ZsRunjRPEEFoAe3ysOzQP+hFbvGOS+nfK7D8ng39tM08g3PRp0IeXwVYvWLusNb19D8dd
pd4ExSB7oS0dWx5Kd0Olw1iUZYnZbi/vB3KAgEfkCNWCkS8wf3aUYgkSW9IVdE6DxvGd3mopZbQ2
VBHO+s0JHQlxwY2o1v5yx1KY5K4KkxwwX+mu2tBiT0941GHLRcud+scsDjUHJCE4RmFyFSFR42AO
yifhLwogveq/onM1Fwtu3yOq0PDwm0WeYkft3mzD95xsTsqp+Yi1lO8aM3bWsZL1uxze2jFsjOSU
GZO8iXSlXVt1Ryfa4Gc+xaUTdPVWzWi1O4W7bJlUSzOqHcPCPM/Wm81g5JtUg00vd0/l+KWKqPlR
tbiZ7V80k2ZPC+Q95YXgnLLupNY+N2m9GzlGNBnOXdM6xdgCeujyKUhe7QKH3iZkFKQKuuShuq0m
wA4G77CnE+k6yf1gpZVwJKFhT0rsWaFfw3Trw3Wp5bfVGB7nHH/kVGrJQorrcm+IzjrkKHdmt6VH
PZUWfMLWGtOLVS+nZ5WARcWtra8LZcqvswhdga3tS1lcW8Fk7YawfGolKVhr0baRY+lmJvbvnpHb
BI3eLmMUJyP+x4Ee+ESh844PVZttUMA0GziVjzn+xau+kT7+X1aQaiRh6eFGmnkr9XDb5YxeW2qF
U0ndDiMElrWeAmROVygXXqMm89Refe8oNPXSd1WIsr/eSP3PZAwwXv2rduv2pXuPfvv/9ctr9BMl
5duXfe+44JwY/MNcH0YZJgNLX/VPtH8RO5tMcGESfOOV/NBxYf9Mn7YY95tMP6Ed/DFaVYzfF6dN
FZcdVKwQ1X6p4Vpezo9EAbo6OGu6IbCQUsia/OxoEkxmAIdfl5y0UgCN/SDIvkbMeywvr02xH4US
eWo9zzJ22KoMGVhrp4d5njJl12M3YruykaUfVDzTbRDYmbZW9TbedhZ1pxrODSMsGVVfZCJSdiI7
qLaljji1gWhdOGpcB+8ip4axGuk+ny3h1pacH5RsauHqa379SLtmeipQ2ruPA96NWeJLP4gxdrnR
X7RhMdbPmPPZFpq9bYgAotmVdRK8jGpqfIHWWzthZKY3FlsSTl2bJDu2xkQwB71IhsoPhNPSmS7y
nP4IWtxLEJf1g4fsSL8AIHHqSI3ulr4Gh18TcQiXIkBlqPlFv2n0Hty3t0N9MzGb5MgeW2jlClBP
vCurbMb0ohlNbZ8kqRw5VljHtzgeqv1GG8ap9MzGT9or7EKjTaE1KgZmCMGcKDfFk9ya0Xiviq5m
OOnH6cGMmgYau5Fu9DBdLOdpFGrGAVV6P4ZF1HjwiELtNouDKhi2eV75yRvtTQLjlzl1l2YPWBhM
NtS4wc+MamNZs+7f9bM1BcITZVkp5JH3fVf1HwOEe1Vhci1bJa2cKxBTKtJXxS6k7qJWgnG6zRsW
qCBVkd8VGIpkaKlL+QohqwVKH8xxFJwiSsIidFneUjFoXqAaXZJgVYtFjHIVWxZajbnvECbIne4H
rprL3ftATBA/MCvoKo2xKtkNVYfpaC+ICj/iewqyaRo9RhySMhqPvrBgcDeGVfVeNY8BHJfBsl+6
DoaUU4jEPqBXEe2xhP89Y6XBMd2t/bDN5HU/dtREJAk0GGkwdb9qkaEQPKxnPUsrgznwBSUPKPTs
ZzDou7q3H21c+u8sZHUno4wZrshhm1ybxmj1N0os5WJHD103D4NkGQ8+iqL3UM41/VwVffnM3D2P
NrMJKJePEVKgarTtwR2LTFwskhcTtyulhepfZUl43wzUWJu+s7C5Hcx8eDNqkQRuIkvR5BWpab01
VRgwmSjVNjz46jgPrlLWgI0tSmd7n6J0fmo1Ia6qUMH9e1ap8BwJc+sUVRt2Z6s6l8gdlvJgOFuh
0o/bvgSwnCHU2bjYTvV1mXXqvRCTKnl+VE1fiLng2qSQhQiw8RNd9wP4tEisVtkrVj85+TyCamKJ
pN1V0UTiZM8s8z4OZ7pNAhHDXV1MFD+DRGnvgr9W42oOqgETC2uoh1WtzQEcfXMKyj38t6rZNlkU
jm6bagCjedCWZ0vx5cobZ2TKd3lYMgkoJtYihWCl6GcI213ryJNmvtdjnhqulPZAFupQl3eYEQbt
rrQiA4lFR/KGF1ZmlK1wzuvXkaJSgmL9b2eMHgoUviXd6ksJCX1bKEN4hsbV62vAkOSLT3MCLZzs
c6lxB0XlTfHRjx+CEhGFg/xY/4r2SbuU6qjubTFoAYTXKv4wrVHu1gTo0D22tjoxO5qR13ihRDbQ
fhqV0psC1EOMJsxsm8ldWTDHCXJ60Ul9mmcDjLSdreIRL0vxBd1SC2CPwivwED9iTF4KwhlZKnRW
Tonhe4sXRRCEK200CA/JIz1ZT5XeActoJUV+EFRnKn37UeJgpf+12UPrsCUMCUUOlhZWpbS+ixah
Sh30siiLKtzZUgTGep9n6wqUBIdfNLBk2vtSoK1bHeJG7NNQ7PNay5/0ShiPSiqCEo1IU0AQUbFY
oPaXIp0wqEZSrbxFHOaznDZaN/i+4SHAET4IWh3iZuxnco9N7zApiDgYfc/14EpEPxvHsjDiIuI4
gSiEUDJohmc0bfYqUoFpIrdT5Uayei+LizJWKYiCSfKBtAZVS8hvqQRMCeTKQ8U9btg0w6wbJ1+X
GQ6Mjkwud3lX1WpTlMh7JcyyE262tYq0LjYzbzT1JV5MD0b0C5qo6mQXC0RXrspjEp85GXG9vIo6
he+7CoNeHor1pOPpxzHUhZ4qMtAih2zebNzgKjgv3J+6W8Q9QQC3pFt1OO0MB0yQYVE7kZagv7mg
SPct4TAHyKpV3CjSmwjR6Dk1hh/VUY95g6U8V57FUEDumUwJOAnX1AmBNIXpbVTZZuES1iy3zoAc
iAmAzyzgOrYKcsl8GInDNhb2PG3F2DQfqcibO2m023HVQlJHKleX2dcwC9MA5zqjgTQ0p9XkFtqo
PpdpGM53EpMY+v40A7UK6KByL2t03zyriRaVhwCBRALRXPYttglyOseKaKp5C1Kcq1yL2BgirRt+
eBrVKGsMr8msXjz1GcV/iHTbmEmOmTu4sF0WMB8q42zAlVFJCStxhyqfkbHGHM+aGrbGTpsn2qZQ
7oLdhKZyOA5ZJ4sVTLVezBs5j1L9FBvVqF4w14QLMKY14AbQi2Fcx2OgaOhVevU5aDQmPqkyl7ar
1VbcnAbDpocdJuvc8orsBwaJhcUho/filKZ+r+9TueeJldSJxKQId0Q5P7eJglSaqCNxhkaFxmju
2qzFkh1JwFsDc6hAO9wNX1Lck2s368bgJKDh34rS99dmqHOM1lMUEtKqqzEqM0fBMuJZieqwXA4h
vXguzC56SpU2AsfJE8gCUzzOxi4jrTpamtH8VplkVTxI8WhODHx7Ugf3nCQ2yu7KGEiPCxS7/kAl
p9YPBUJme1XEWR96DRFQwse222r8Q52auryJyWgnxKxJmsRt/WboMzdiRzAETCu90vYBGXtvCAiM
cgUGj54/ZC1Olx6hV/DctXP6jE+80NBqges6cVYs72mai3JVUAJHzDz7RtwFuSTKDFsfAOA1tSKi
6Awkc122oeIfO9s35hvFYuB0F02hHK/mqrAx7rftSn3O1bBj3j6J/NKWo/nMJEyuVmOTqNqmayOW
Sq5gKroSg14ysdayNuG2zQM2WpqSRf1zF8tC43RoUrGeLODCLXhOCkUhMSVwPJlGDiRYS5981rZ8
lYVZLTaa7c/hrrVKvCQso+TRYMxmTLB32uOr4Wg0ZYYjGvwDVlogGE1H0qSvqcPCK2Uc1EdiVuKz
qkjZnVVY08TgkoiPVVsNcBMQ3lKVt+RQMbKjPm7IFOT7W30dOKRDaJU3JXb9KNttWbo6mtXOmwZh
Suj2EyM5J6Jsk7OiCF8l0DK3t3M0Sc1+slPk8yr61PWYyt3eb2TrxS9RC7uSqKznKvC7wQMzHw0a
zEXqiLWjjpgxmTradgp+oy0DtCcS6mmkaM1HIYvxvux6ZUOOCxTEVM3Km5mtOq21qWGJRiZHp8FL
2AVqn656P5KvcbLqzrWkNO9miNac+KKoIxOTWtKVZkkWrHqwE7fAl312pIHYdKbhmCR5DUmvttPY
g6yuDCmfAf17lMcGEKutkwOmjzLyDfw33rMkqzAlImi9YVwaYu9uZllj76peM5BKJvGhQAjbYFAi
E2qXzAWjpwGN5ouoUb05OPqH4FPUj+BWTUra1qT4tXm0DCxrMdxRIB01tYD+KTKZR0PRmbDzOvsl
y5JiHY8tS6LFbwH2pNqxXxAkw0Kh6u3vMLzHBHBuw+mC6puDZwr0eAtrDI1PFvoG0/+2Hl8TObaL
XdYLjr5GkrQK3E7BzlQWQ1fs27FTGHWU0DmdauRgd37oZi/fhUc/utHRm/7UHZoQfPHsM4ipk2Xa
UdrQH8dxBbRFbDTK3B3HFGgumUVwG+d+7oF1pnCOjBycjMr1okVtsZ15sP9dJBIc4s8/AZz4xQCO
kSDU8uXzPwwEeVhWcxJxUJbomk+NlOlrv5maj79+nZ80GSrzTk5klY6bNL4lmujnqyS6MhJdzog+
0W3OhIQS6mMUA/ecZoj3ppXxPvCaup3779AJSp1/Y46+3MIfFV/LLcZLCYN2g8Qeohx/vvScLm3R
QOygGGd4MWbVwPwFhrWPKgJX5KxS0RE8N4/cf6o6DhSlMjTAURwE74gRCcvv8o9/+xP9+Y7r5gIF
WGhomBN/dlJtY6nwMQyB1DFp+pogoZhRzPRr3lgm4kz0L8TNLDdbNuTPV0mUsOixM4VTZ8nzjkZJ
p8Tx/5BS/dvX8hnd4BJ434Mok78AfVL+dHPFaNFGxhbBggZ9PAc4fEy6mGq6j6cgKP7mvfzzncPw
aElfwvcXXvyffD9xrjBaf8nryW2WzsSEeQXltv+71OZlNf68ZBa/c2RKFhoPrP8/vaq+lDsed+xK
HzfReF1gPAGDaQKSlpmGrhIU4f7urzfI8i0/XRJqpibjf4B/Gv3vz6t00bPwaM2Ywxh581FHhnYR
Ydgf5LAz7uR5yN543IzE97FO/2Y9/uk95KViIUWI8MJAYJv8fOnCkEt7GaG4QZIOnNQjHHpHbTK4
fnUQq3+TOPXJ8JKFqePKvVAPIL4u5q2flDNqGZVZhILRjXqNx05rjzwY4nSamDhnlFlc37z2RSge
rMry843AFPMUYbnz9Nd3/E9vMj/Hkg6KlGhJV1/EFT8efBMYsapJGDnHLcIIZ8hnWgiF4OrAlRes
2REpJjp/c97/J+cgVnWmpmL2+c1z/ueLRr6WzYkF2C5aQQxbYSpEKEaxLTKY7HIPFTOwZgzVktoO
stNfv+A/vc/4u5GUJJZU40VW8unGKyDr9MRhhuWW6R9QAoUFTaHVfAShTgvzSxcDb+VCqASZz5B0
oX9+rGRZWna2WUlOVU9MzySQBqO9x71m+uULga2aLF1y35DQfI5GUuIBmlU40UnOIyY8wz1I5b1c
9fe/+noMoiwW3SL0HZmYrZ/fuLYsxogJBcCSQZZmZOnTQ0VCADghv/vrS31amBpsIixpZMzNjUVj
Zn/aj1NjdPKoK6Gb0tofuq43E+xJjC9pQ/ZTbQGy/s0t/HSsLhfkuc+zAuycxfH5gjibtKHaFZFb
tCbQciwIC/37B9KfXhbKa5MCYEHW8d/906PCitKwtKXQhZpTrmo7VrxZb5CoFYMab7EX+cWagyXI
Bb/JUKH646T46RQ3sLgpeqxa3DrQ1OeUXv9x5PQGfMKEOABSC/uJM+6v37xPm2xRLBJMjZQVaSxl
3efDtBFm/R/sndd249gVpl9l1lzNXNALJMB0MTfnIDBLVJZuuEolCTkRRCCffr7Dst0qlCxMt7tt
97haLZXEBJy047//XUOSQtKsV7/s1HafpuVLNBg1HYv2wYXoG6NKHFTTYbJu329I7+j3s8EeeMER
iSKiCPhsFNEbNhiEv/6I6aAO4SbWuSB16xRovJeUtVYfNR//STS0mzLPg4qw7M3/h9PcamWDYETd
0iuPykUC18pk/P5aEQTWQaGPPJnpjKifwRtJ7Lg+VOsgH56Cxe40drd6WuygJMNLJat8OkAPCyn9
ziH/OorW0MRFtfVrV5VmaCN6BcJQAB92+/QnwHiyAKArCGA84p0G+VQ8gS5rqn779ZeCQ5V5ZvBw
07YmwD9FXpN4rkeL0uosz6q4/E3yzFC1sKj9fh9mm/aIoI6BTBpCa3noB0O89iiyDMWrPD3so98w
eRANn6uyx8xhe0SlNp5U4cSlE2wMEBu2+g1NUsmuqt8+n7yWemX3QJdPNg8dRx0Pu+n73UNsKgr3
gz6kj4ddMCNwz/luKnodxSEyhlSRC0gvqb5+ftWWE3e+qlJ3lCizQcY/mItJCPGmXrgSCQc1iYab
vqmHZXkxLQ7sU8+r70/+vpxH6AqA6nm8/fz6P4oCityhqsa3oVoaY//7URNnqCd5j07fblNlg8ux
Fg2e0kiZVfEo5oZ+7dVGWMfUgzJg1G57tPXhAJ1VH7x4XgQLpXBjzV/8JoU7wYVhf+KVKobk7wcV
DYf4iDl504nhpUvirS+xbiTLwDu8fD6eH7QfSIoJdiC2N94S3tD3FxoCkKFXB+GOwOgHM2NYg5Lp
NB8+uAjNeCfAbomb/3gR2ESPPkw0O0EJaHINzUDxxrb4axn2P/TGPrgKreGQT6oliiJN+X4ocZ3C
rlQ0OwHK190iJJNlfii7PMsftxvED30aPat2N/yqnn8XMcC+9X3DO+zA0lAZbxqMrXJKI8B8noYF
Fvzn6/Ph5SAnnuIr0yyNaufvLrejwSBQLEKlA2gxb6O6Oc3zI6GKaDRurF9/KXDbmEO4tJTat/ac
np9oDrbDaN3H4Q668ynVJhpd2udp7k+6yL9/WCyCAJBdUNUN99qPHl8YB1O4VKZQZO00w+4RIbE0
j833+ZB+uIpi6VD0CYMB+wH2me9nrwcxVGVwGeGr7VYQcTWzI3Rvn1/lhzXiKkwa0T+lUxC831+l
zIKKnmThTri4zvWsBJ5b4SvH4ysMIiP/Vd1/kOpcDVAHQgirFfundWKbUi8mIxck+dgP/TtdT8Ey
aHp+BaUx+fdg5HZ0sf5oDml6A74EMYtx0rqeFgQTKFnpCXMOKfdgbjab6aSrtdMHV2FcitcCMnrq
7Vubb4d9ngZ5CkNz1Nsdl0COcAcnuwZApfh8tX68EnUIxJ8wMojeQC7w/WqBxttnBr1DxSDOy5Dk
2gAyiWASUwb4+YWGP+hjtoQyLyB+AW3Dz++vVLh1nfQ8zm6kZDdcy83a3+0GzzHohFVW6DsPSAF1
99mU5GcPlsvI7LvHALzHXgsmFPrAtQlOFINLJLrWW2rHuFyBdyiIZR9i3+qPj+WmPFTDp2E60nsy
9IDsjfvx6c6bHokdEPg83o6MQ5ot8x3wY3ucB7hP9djwt6S4iftR+43z74Wj3J2HBZmGGfnL+3xX
68Ei3g3dx2J4aDx7oFyF24b2RBti6oVOgd+QNmJDLSlu61MG4ro4xDuDCgJNv8zdweRkFgAcVtNG
oUknYM4Cy0h12IlZmOnrCTqEmC4bRj2AgHjUzKCbTCebg1/0n4JxD509GZeERT9fjg/WXfUY6Q+I
oKk4TGsfFxGIugDSTVG6GGJF2EtIPHXu4x/8PDoaKF1KdpFwK/VQ36/5jumAswL1YExSwkl61Ow2
0DNgCNW93aZ/zE4dobP2sGBhwVsAZKVhZdLJoXXBdF9HhIiGFAPS7PmtmcaGA2W329Ev6oOrIEiJ
chIhI1reDiMHk55/GgL/EPuGrjmgDyvzNOzF158vUVuQKkYZMGdEABEEhORa4noX+QPodGGjh9g1
XQZF5mYUzewwY+NRp7X8wZBwMzigWM3EadrmQhhkJW1OqHKBxtkQaYxacElcfhMCv6oI7L+SbUtH
rv5j3pjV6/OXpNWjVr3jr2Vko78oXpe/ARmHf2F9gDKDxMC4g9Tgl9Ix4y90LyG8T+s54pkcur8D
GaGP0dCu9IXqY2KwyL+qdKw/VML6fYga9wY7fEJjCvQTLlZLbexxglM3DvuUgfkUOwZV6L5EU73y
JLTN4VrrNdRyIF4f43F6dHqgnAKzPIa9p/FkP5pYYIRo+xD4fQgvsyi69Q/17hlm07Fh7kmMXUI4
DHwtSXq7kxkncfLkhkAqKD4jeQyimDJifRomtruPYc2Iiz7UxUei4XvAw1DE8ZkBdWTuqF9nJvTD
9VuUT4e3CUw2N0GVhDdE8qFITU5wkKRjGu1A22pkKwjq6xvQkP6mV5XHgxlUPkW8+/6ButR9tIOs
c1TuzD6NKvaiGh73oL6g7paH6X6amCoeuPGK0ziT41EBXUMFpM/cgxZpnFNWZtkS5NeO1hO0qEYz
wIwMpUoJf8P+WIePrp+9RDVUhBDkpxZrCG973lMpsQq6YlhA86mLcnZr7ckgU7QGCZfe615/A4Rk
CDmqEfQph9+FR3uil2NKz8uDaw+gnTF7QAsGArx6CORGRRuFMTxWMKI3mrYAP5DQ53QQUxwUaapO
FxzXVNWoHnrUDed6D6r7CSl5KtSCA2BLimYTo0cNsos2HVHaTGVOBQnopiiG2gVaOaCAoTwWlPWm
1JdI40DjadODNXbnjIt6eOUXyfFpMgEBRuvRgUHlr3eixjifJrUVRylNHFy3dC9VBIaKpv4YplU/
zMCy5ZSNPMJHS/l2MiqgB9o19RQ2C5LDPZmO43xW9svB1wiWYErwp7vcPk774VuM5fPie1GQL6h7
gj88hIT9lfnKY8h3SoTrNPcOBzk+wsoyaHqJyMgJP++PRdazR1pwyiwD9OARJAyAW3uPswP9BPAU
T7pBuN/6Ba3iqZr39aHpapPdjaaf8reUvlxwF0FZgxkyDIsbIzvF1xF9gSOzFwxiyPH1LKe8Zjh5
aIAQGI5bUEA5O8uQXyVs//8EiivP5R9LU5l+TYv/8b+Wr6+Rn7j/+yN+OfUB34TrdPSXMwGpQnjD
vQWp6N8ELc9M+qr3F6lZAn1KAv+VvrDXhwSG2D8BcgDLStz+Xc5SiPcXDraydoies0HHv4ofZqTk
6C9yFgk/JhqPXU66Gl8DZvjvDagTbS+iBkS7M6piMayWgTvz98vJ4CKO53A3gJGIk2uyReRzITuH
4+gwo8MeaQlxTHSRewsq+/NI+jsBlwfh7+o006DhHi32E5umjZB2TeCGyMy84BxDMe30drN9CLW0
HOareBBQQ256I/iRFoCjdfo9jqitoLZdDiNzdHDiZokJ56f2rpr5x5uYrGix9pbju+ImfgHX8dZ8
oUDK2EAc7geP9PqLdx3+n/G9ifnjDLU00QA9tN9BGuxQlFg8HV/H9+lT/jQYyeG99go4bPwM4HP8
DHrrqXylvwWcMqfn5iC8a5KcO7s8vh59Mx0IuK5g9R6mszpYlsHXUQiZfe4EJ0oa5TGwj+n8EDp9
dzYsH6Pe2zHsg9b0RBNc1kfz3W69/La673Eg58jkJ4vejkJBRIE3RJ7CqccP2X47iWbaZDns3RLP
M0Zic3rrbScP1ITdnO7CRx0aARE+UkubQ4NxQp5RsiXB1mdXeHVHXEgQ95jevPGfvE0FtngX+/k3
3WbXBmm3fv4TbJAuqXAu7H838/99UuEDoYBpSuLoG1dCu41f3I+gLozhvvQTejRDdx7JgMrkEOhz
eDxMrM9PQtfVWkL6n7zaQJ2rlnggVqOjXxQ4BKbI78/d3jhB7Fz5hlNKWv/K2jKkosTi0Eug2bKS
J76GEty2DV+ROewQT8RsPr+BdtfUOApPGYBKwzGc2tKsHOqwUhp7nFMgpmL4QGJjhel6oPXCzeRL
80Jp+eB2kIuyEfyE5wAKnHCRXcN6AxeXe3Kg4dKf/UUMWzwGNo/exq/uliYwtIkAjRbe9jYQ1RyW
/i1FUfzGz/C1mkVQfp3/MDLRjIUOtwlsP64oQTdbYUofExprWZiXAOxHN+7q8ObFZu+2tw6uaop0
waEu3Ev38fQla8wSd2NTm7QaMiS+w4oecKv9HX2rskisILoYPfTvipfKCS+O9/XSNeOrnMJV4V8B
NDbouD0UN7qNd+KCO45kChg+kDXcNI/BvO+ZgKv9N2CD7lv2Nfmafd1DkOCq/3WYGTYv2kZH7VYW
fA5w3ejZLSUVZHOj0MG43Q/NhlLwiUieBksfrDDwFHGEYe364Owy04+kBzJIRPLzTd29zC35/nOZ
/4zL3CVN2rm131uafB8VPptvmNhkI4hnAAZpB+zyqulPvGNkONnAfa0HxuWxyQEBj4vTbLrXB7Kn
455/vrO7Lqmef6c9f49L9j8UmTCukxrWFOdPS0WEw0GYT/XEcAoLlg6zkDf3J8vbyLJjbJ0XaimH
33yhVrvabwtHw1qcEgPvBNfk+1n0B6k3mBS5AQadIIhOfFfQmiiFOBJgtd80dpE17mxMuZPUabFi
904+3ZdGUDTu98eJNez3cmpNcbuPukcZWs/QoKaMqPY/ebk9Inkv95s8qzLw94jkYBcmtCC+gUso
srXwEHXM2+CjTfF+OK0FSopw5O8BQjhTXcaSwjStoSMLLV0BrXEL4OSkCxKbPsg02hJaT2gPjS+b
/BLFAXsvzY/GzTr5At/a2IT+uEvpfnhM399fa13dGCaJIFbZECz7OUV02XxH/SxtJa73F5OH0Wwy
GzzQ/+RtclE/V+vG2a/9jnbYXUs+bOUM/uRLPmzpt3/1kqsd1zbz3q14OwGdenGiUS1pOPkXSDLc
UGRfilJ4666exl1b6xzrfScP/4it1TVWlZ14dwu/eaythuffpNYYXt8BKQ71X0tqFRWhwFMdGs7D
gyYvLlxxEI+Pt9fXHVGJ8+K0F+/9dVrixJ0ko2qqrnNcuFeHOYRDQlvsHHd2mD/DoDg3MNtpgSar
eQH9odNzdLkTVNyIepVtEvHly8K0eo61GPEgTIqbTNwbAm5VsYHMXEw7jXqVNfhht72/4bZ82TcT
P0+RLylUGlfIP8rEy+3U9i4pVg8lIV8NXm3KW2WyzRb5xV6D3RD6agFf0vxz/dx1L+1+Cu4feC9d
G+asb9/tzN+6YT7U2+/mv411HMJGBPCbDVPZpEtHi+JJ0SOnDuySGQ2C6g7rvnOOVYLn3bjqIC80
bc96Qx36NW7M6UVELbkcDkzdMz161lagLrHDRDDTfXq03dCBnp5auQnUIsJdKjpuqOvEnBfi3Q39
209M54qp9O27G/5nV6yFhv1BdLVz6SDBp1Xos0OSWKYOPNY0GZ4Zhtl/02kYJ6Ck7v3Tu6QlLv/w
XdI5CS25+ntMwkcBRCCHsMAQ8yeepBKz7xdaD8L+qS4ywzHNp1Q8ZXbtrJ/gCDAf7MAUr64l4FU2
JxePcltYuphdX29oUyyO5mx5lA8zc3YbiNnnIlKffGSvvrupNn4jKg80YD5xU5ozFnsTRSNH2yGM
0t7NyCmPgmoExS9dLNJlseAgP4zWe1vbpm+Hr7ySms/ZkaN/sHVx17Nf8pn+CBBeTmcQa88oMbAm
tzuck+3O2t5Fsn85so4L4iWzeU/25MQczQmkyWY2MX0H3nfJt3UQzqUrIOJbevbrSVbWSRZmZr3u
l4YujJtLQlM9C9sZKuOdaVwexGtPOnOaWFg0SjRHQlqPBxHy8aGcvEzMVxqEC0vuxaIwd7b3jKp+
dp3C9vnUEezqvvx6OVyLeHU5McfW0JrDjjMfy4z7gEdLWIUNQ8W8kmMepjMPf0+l7+xWyb3PJUfm
8Gq8UeGyvqPN74O3w6K07+n7uGA8X0P5dWSuHmvzfjMR94S35P3lVSwdg8slIp3XZoIydu55akVj
1uFiYU0EL4d+XcXeNDudJ2Kxud5uYU0QB3soRtaysNTXQy1DsXxpLkKxt0u5NwvrYC5L+XI3QPTH
okS5B/JlyPti3rU3kxWkYfbDshTraE6Bq4mCMGv5sF4Gc7ggLaJDF95qmazUh8HIb3vzelE95G/H
vcho5SyPi2AVzEto3SWZH1EuAtmzYXIlfBisjgv9Ql1W3eFO7vi+CwU88lz+ZfM4dHYXE/Fl9laK
uztt65uwJ2pC5CsazDHHmVWY2oP1CPWdRddsK50/FmZp1ibU2PZ4zTT3ZCPmrnCO4ihmiZzVjK/j
JHwPXPmrWPzldKpc3PvTmZUnb9RXp5PupFbESBnA2p6nji8u1o15spNVbZmXY4dazsVjMbf6C27R
PtqWNDusvi5JYSgj651K+JdIiq75aSn6/SHPDw0YP+ZHbardenxRW/DEFyKXT5TdmFMRy8WX40pa
1O3b94nQbPdytVhcbzump1totcz8n0Lrp9D67xRaLdvxjzyUXfJBJbfeyaw/Un4CQ+dibbdZlcLT
qwdza9TO2/WMA+weKcJKKbO9qTlKPxZWZVc2hD3WyT7xb3zX2HTOcGgkznPHRY6WPJxfpzJS6jna
jNjpl2Tet/v2ZHEyB7JvwupvgU6zQsu3ArNnVbPxVTWrZj05MjFoTNpQmT4W9XBLxmcAdcXeTu7o
XyFHYlWaVmXRSsz64ppTc2IpTTpygnlt9a6PaNHKhCiPRzMZm+Rp8NmxGKCQMJGmG5i2xO0XXX7J
eFy5+BgNzivF3Zcp2vEqdC6v6FiAYVSJq1SuBqUA3rbJv+rOSa7QtIlYXa7uH0cEBTwxizAf7uhC
IE5nrY2aflneDbEViGeMBRYglCZiW4oXNTdv6oau31DfPF/zvDIqXl5eyIYuZGCFtmtHTozxSuMJ
u7QzS00LdDS3MJ3YI5sGGo4yCiZybEbO53qb9exY65Yp79P+OnH3KZF/Vq9k9uhqzbdaeR1VrlZy
SSd2DFu1jMaitrI5nN1ONm9MOljYGqlHGElkhhXuW7ScsGm9bQf8lRBfp1eCGbLgujm2qZ87P5Y7
nt0jmBHYvlXIiOd5tU0LF+s0i52QZ5tZuMbnzaamBskZJo1mw2ImIC1aHR/oH69ayF/0Hdo02MWc
fhImlv7OGoiB3VhDCd2oyLDBGAxffe7Kt3YMY8T30cJ6M8dY3LlFQ4plbukXI6dvawSConllZ+ZO
8k4Cx3s2WGinNl2TZpmUCXgay5uJ/Eabnzb6Nl3l88Hq4EhaxJiJJAAsaLNm9xfJzBcC89zKncSO
LbueHzaHjWZrZrLgk9ZbE6Z+6S1i3kURFVtYmZ4HU5MRhiSGofTvKv6OrNRs+MSKbPJB+NJgHx+s
A1OxJO6EAQoDtkULKL7HDAijXR0eAgOz8Wq68u3ZVMI0e3O8KG3hz9259ETgeF3bp1NUtLyyn6Li
TysqvpWDf6IW2s7urjR6oT9BVFR2gaAorJFTIfAbe7dt/qoYdpylATJCPTN82DlKPvRNzTpyAneO
JuljJBMzsGOnJ79WOKxsWmsOq1n6UOAOlObJik2f/TzmEEYychZmsj6s6/nooWE/GwJ6LppYHS+A
HZicCtdKbB3rGf+C03uUJP/5SONCE5vBg3d1kNFiOj84B4fDZ+sO6Ku5t0nnJPXl5HxykHZdMJRx
h/ps+0J7oLiJV9OIQyckoE50KfHk17VU6rG0hl9PNiVfqMWTPXyI5iekEmzipm4qOam+RhJoqiwd
etEwe7TdsWBHdwLbY95cfneRlDR0M6Gr5l/XSh134VuRXTi5039WsjdEsibI18BMHe9avQ9SDd7n
WjSsQfkCqTPzNe9D9vaf1Sf0Z4Gd837PZG2sWO7MHhNeLWNHverbK4tX9YqUL89WP91FZPuL/ix3
+Jcr+hbE807MffusS2TnUjWBC7mz0IqtzOaeGGOCFojskjtQUp820Iwjdvhex44aj4pcuIvAPM1S
dT+2+pf7ZCQpr1JXPn9fKD2h3oew3VSzGJGrxC4Nyggz0ARIXobzGJthdZLKfojEdDtcFPPoKrgy
HtI54hvdetgUN/1FbTb2xCFgczZyGjx7ZcxAEmv2zdKB3I/1gQYXLVdaaAzk98iKnPQso1PzsDlZ
SHeptMuA9XJnaj82rIHGKdlZmTzIvdTMnYANX/ZJKIQmYPFL3w5tz/IsM9h6GCc9s4d6V6orRyHs
7Z11nEWOi0qDrd2EjMQ52EQSlEFhcK+VrVS156g4xYT9NTYDK7k6mn25mtjZ2xDDYie99Q6j4SiG
l+R2F655nYL6cSKiPIkzuQoc30TN79BrO4lRcuRsWXtmbshMkpKhLahMZW89doaSPnfzYlWsxs71
OkdV7lFj6xodOuDG9zI0H/r2kEEXTFBhZWx7db52lg/4KbR1SSW2uZwtp/Na3KkRTpgYbpnbN2fl
jHwuKrfkgHC35t4qzZTQVmaNt1PuYOpMLYHqq4QYEzU4ydvZDj2PXTYjFD4v5vqiWPWdwYPxdfQV
WuCvLjuzMMPVZFXN5vjVqo0gjrYYSMyvWCwJ5Zjrk/1gV1ZvzdJieboOKLXL3qJxIku+JciHt7dI
bl9Ip8vr282XQNze1uIFq2/HgslyFtyONuZSWXt9GoVdqRBLIW7UVXJ+ga1H0lpP0LOLC7683E1n
e5MwiKm2WW7Vs+kl5JLMkJoLJQBGWLKVPTTpikVEiniTU8/SZcrCKFmoZouusqh32NiEb5IXwupZ
AbwivFfb+sKbLVhJZY6nTD/EoWwmsuVsIdrESoxltsOR/RojYHPsTDl20vnY6TNx+mL00CM0BC8/
G2ozMIfyyMSspDdT4T1hTR1Lt+IL9+IttSCzcHbs/YQvcG0MQQlqnUenLOHYHFkeH9PrCFkMz/CX
z1RPK6RjQGSbVU1BnuQcrcutwdknUQdWWajqUJBBOfsnzYPyPdSBTmm217fd2cAa2idzfzO06dgl
+6s+Arbc0P6Gvw9zzdJ94c6gaebsjuRamanDVWY/90V5ixQzk4uzpYpUU3IMi9WmO9qCzprIO6zX
7fG2dPbXkVmuC6cvkHa8Dkno9Jepg5xGMtM4CEmnJDYYNCskthkqlCBfuBlTSAwvmu3genDtr8rH
/ma4DlfufLip7lOnET3eRTs0JBqR1cspvoGShUoO0+SSPm1IWTRD6ISc2xGy8Ntn9/iL3qN0daws
AxuWbTNz7QmHTK2SCjBiWy/79Hz07mqbVxHOrXhPfVnJ0bxZIpmd6Nq11D0eZgRsTQJ3BwsLNrml
PwU2NnHp+/p+75Rmjt3pI99CPp9dYAXOBPEScIiPKO0Tu+nLXkrM6j3bk3ViBT2neI5wajJzsMWP
4/wrFyhw+nOioexCwqXKuuXfylYrvSfUqlSnEs0quq5+I8yIys8B8tA1iL8qNiI2g+NfHIlx9vhE
mitwbiaIR76sAKGds4GVUi6ZDKiCrT7x8RKzWkPCTp0adyt724CFtMc0W6RnxFmMudjuPGVCvsxP
3A1bWeIlIVZaAfKTdhMWrUjsKT4HFFWcNXVcpwjsKW6qy4xEzHkk9cv4HjE3h2YYd4a1YifEiDbl
8OJ4ghhVCYwDn6/cnXKuCYkE5ziNz6roPDOzHh85fqyXvbnHYT5/2dGicg5yOk82GmDJ5K5aDNcs
lwq6C+9Lb4sit3bXI5IDbKXNzpzM+T5vxQlw1W8KtRHZfcgtKCdiuJmYOt9KuYa3u3nvCsW8jG+r
WbNUilltOPUJPVyT3dmowCixE9OfKWfwxCF6xvMu5gXlD75AD/GlVoPmL3Jgrwb22PqqNrKPUVA7
kCpxLzFTEK9O6/Iic2a+nUgZvZYEqiesbkkiBB5gNpfPVj44noBIXb6wj5kgNdvGleeoXa085Pxe
zTZaEWeHvX6j1FDvRr1WPTqRxUz9PpzD1X+lNKfyBj0HNwpvkFdLtl2HQdjpYxut4O9PH/unj13G
l6mfHIr/8z/7Xe5EK1w/pvHSiRaYBgazZyvFUWDkfVFicrDuAmVCtPJ5PMhQz78LRP50Xn46Lz+d
l5/Oy0/n5R+xHasI6GeuSyuzA8d57E6V+AZqQEx67oyxiTuKALuu0QII/aZrdDthrVTBTyfspxP2
0wnD7vrphP37nbBOK7qVqPqnrOhxhzxul2hosFXH04ZMSS2Nc94jm6vEebLSL1RiVSHHyD8KghVk
d4fnHGKGbzombnwyDWtAHmNIrOlEHEbFt79FjcDpTcyvryouG8rXdCq0l/vTgvA29ZLW0KkJG5QE
cRpAj6kJYzbhZRWoPoeGCUUslX/chfvqHGkL9/XnHWln+uucSX/nGf2Xpr/gp/7I4BnR4QFOLg02
u5a/Wu8rmMGqg9r8ROuI16mY293dy91RPhNUTQE/3PFAZhJNXwITrPmpq9C6ivcRh5qfzOerk7jI
eWkhCarf9MQFUIJFcpFcFM7k8nA/uNQ3+rrZGjeZlRHQzkGOjElX0STJEpeXl18jUoWXRDUjcUko
6rQ4LbQ5mNTFyclNuteAsEuJjnp2X6bzI2DW3FSQkAbn2rMF767EafFI57jt29u1J65JA3CvPfPF
N7dv5AB0xhCS2IvBedwp2GbPXt4tCXyvSrGTLy+BBPtB5o/o/93evCO1QVxwqAYMhBNUCI10mRGe
UaPf3jEX5znikw82P3iFAhVsXz4He3wcRX+3Mi3fPvJD+vmFpQFWWX0tSfnIp9pqzFQ8jIV9QyHO
fSVccdWIm3MtuwN4WVgrAf5lBYLmlhoZyxU70yflodJ2NC6UNkRKBPl8EhOMJSDmevcC1OZ4nrU3
sC+B9XbsgJueU6g/GNXvRtIyqhv92Bs2A/IBo6fsYfcKzNqpF+Nr/8toq20H2+aysMaJaGhAprol
Sm0qmj4NdsR4PbmmONCgT3Kgqmma5/TriCSf2QOLTY9O6DJDSeHgYDuyqlpUj5+vgK4ifZ/dd8tQ
n5bFuMp2nI3jpu+Tp31VKdBYfqWbjjDpFrqGq/U2tmM7snpmeB1ee+uBUJk7n4yQimkrfPDn93Qu
sPvsnlpm/WHvGnqYqdwKGSpDkokiFUKDu9UEHJfK5wGIEcXsjDWRB9UE3EpBAvXva3sBdomKKTKb
ZAGLc1KGtg0y4FbBxJAjqklhRmtyRlhN9I14pES1YyvABdQxp+r5d3I5SDxt7NPqBHlT2RPuVyVp
yRusFeTnSMpWZQdUfigBuFRb7pWCL1Vk4nZ35H7Aox0uFBqtuI34V6W3VZKZloEzlU5XcCaV/lYg
e7XffRmTfXf2meXS937r3uyny9wwc9psEXg+zgLg1wUZzML0Vw1Rui+ji5M1U5CficxQ9yR+WcUJ
idOCvF9ln9NpBKHVHUfz5gxLmpoh+DXjQuEV6J+10DAREhLFb5lTL19edtbb2+3qNXauLpNQJIng
/CGjaK0okFW1uH6bmgUINRUdVzFvpffVz5rIN3lrEgXlTP2tskAqVk56keD6/pxPJmX7T26vQatc
tTTomHrU2fKx0M4YBOp1Z2p661t9lguVPfOFJ6FTlAjexQKJcZ1JqL7krSZuY/P29jo1Y/s8QmTi
9uUlofZOycjPz8HHFuIvMuVcoPluH2lNQvuTkhvNr6ILA1o1E6SZUzmpQoE5exbptBrcd1y0S1ue
K8TeXfWntvxXacvO/dDK2vwu+6FLGA9axtO/77R0id0zMvDdxv0pdv+zxG7LQvoP0+pdhtKZKOLd
7vpXGEpdRme7e81/itHZZfYPWgbSf67ZP/6Iv2WiiLJhFIN4V29Jx2Gau5COYOpNtk8VyJ2LtJnN
L5LrYt2fAfI2X0FSWJF4DdculhzYA7O8BUYv/QXmxSxegO0RgH1w7742cugUYMngrHJG9mmdEokJ
BEC9ah2ecRWJVFUG3u0Uy9sPpbfNnJSG19t9LrYRnh7Fmh2mbOfwWv7Zn2x4ow9TyxMNsm566tHe
rQXimsT0Nz8oA0uDPfamBCJj3I/NB2WaKyxsY2KMy/0N7gcOSDgLl6MzVjSX5VrhQANblYlUsNeI
w1HArxsp3J4qHjCDC0BWdrye4vIryFFJhlwBLoHySJ01dWXjuFQQpH1Rj5xh356W1ueGXOfgWtbC
n2pwunIBf3AR361c69wdtdBNBkYFX8eYYMdye0dc4+4BPxrsnUYUxHEuDSIulTxHJy+dy21GuUxf
4o90uBNKbX12J60jku9gMoqG3MmFPV9cf76GncNs6cw/cJhDNaOfjbMVKBjqqT8q94RqckthScPN
iSCN7SO9nlXw5Xm+GYgvjyuHlshIt/mGkA3sNDxz8QzYkZelkhiaCiscrSfdKeaGHV8OVqPZaDmZ
xdfuQaSzz2dP3dFnd9wKI5x2NF2fNNwx3Lb2koDe5x9vfOjmv9uDLS12CFMjHYyRHvspZFCClmrh
3bMqJuuvDKnxbwICczhTCE2FRKdtxczuLxVsXHnwnu2ZVwXdiN/2VOUTsahX8GkjHHZCl9HVydoL
wGmiqq3d1ec33jEv07b/24y0nndiXuLtI6Vj2y4H+2Ot8cvETFsh+CxvvIOec4HlgSriE6hQ2LJk
SmyPEGpP3KidccL3fiauas+FQyVbwgND+/lEdO+V/18v4bq53YvHDJt2L7hLCtpUhNDDC1/sxRW6
kAKna+J4b5rQgOW9dayurmbhk93TbrXSy069gMaqSBgVUyUeORUPOQFgFS1+WqtHKjNXcFYU/MFa
ParF6zl7YX6+WF3nbtoS4//5526qJMk7S/nXnruu7dsSuOXvvn1bQvfPuX1b4vqP2r4d2nHaksG/
Sjt2CeB2s4n/GAE8+HhWSESN6XEM82NLAtMLsF8MR7XhPHuUJxUODewph/p6j6yT15got8g7k1oK
laTqqFygJ8iHgu2Xi7ekc3Q6DNKe3lBfG8t8E1BRdKIW9mitz8xeF7GlzxLA9grOP6WYqoFsCpzn
9ZBCqOfl/trdi0kuvABFDvCami4l4eHU0Gf01XoEkm5vNhrjGJhvAaOonMlSI/0bCBoryNTU5bXG
r8d546hSo4CAvW9rswD+EJcqEpI0KtAaWINZiP8T24EVA7HmSao/BhjQA1MzB+YXZUfnPPG5sIV3
s2NyWh7BMfdhodyxMuaYSuojxTRK4i9TVM8Rs1L9qSH610/auZpG1dZQbcwjY/HwtyyWqsJuqC3X
baUjUqFqA56mvDPnYWU1qUocVY+oPu0pFzz37cu7VK+BPxin8IYSMED8CuafkcwgZWgNSA5OqIg6
SbrA4SjWTAfkJTzTUBIzpSx8TMVAdS6wqHkXtVOJmDrf0Pv9RR8F1cBH8/mU/QP99Mt2aumn2O3H
ZRqynTS8pFw8u2Key6sbF1MP07AQiWmrB9Qeia1k/vR0fzTvdQlzHe3SqV1/gcEGHR6Il+3bwmfX
Z9JjM8Rm19p2bvyWXvpv2vgf0kbRbP3vEqmlVPM9rW+ymFU8m/MqUqG+1KIp8y2wb+Y31BBRS0QB
+dno91nfm+fnHMNs+3Z3B/XA6+sE7qcQf3g3VxYe9bSrxdvbG7WE1zP51iMdqxZ3MRDqPMtrSvR8
SnQy6vAShwI3la8NFteedRQdMq9zdC2N/ucaXbfQaun6n0KrU2i1zJJ/m9DqtBRaPubvail8aGhP
+xqtGad0cj0HJ97Z8bvdyI+ODboQLVVw3F1ceLRVikhYfBnZmogWHTL6Q8rZybtLtobrD3qHUTDg
kt64/9JoE1gpJnsasByeDY/y06pfOXHQ35thGMd2coIj1ehDNWqEgm63D3UN0X4eJ4XsadllXA2e
My+XVXLcO8NxWIhpXWldd/yhwfDLHRstUy4OwnBIO13DgYmkog4XSA59yee6OK6JDx4o7J1l0IDc
flGghMXGhZ+/QwOfo/w/eKrvbqFl0MX7sXEcGdwCjrUS0VeupQrlFJ1dJBQtjKobdMEJbbGurt8i
sBCf2wADZRV9dgctqyluSjpv5dzBWnnHL9u1IkS8sOH0OyhWm9tFILYdl+ya97bZ8fvP+5nJ/LNR
t+yJIisPda/HqPt2jiUHLiyXxL4IdeTACnLnxHlRxAgw+VSiNjfU8SnTMBbbBDTB/2Xvy3rj2JGs
/8pFv6fBNckEpj9gsrIWrdZm2dcvCdmScyVzZW6//jtl39stldWqcaMHPQMM4Be5pGKSSQYjTpyI
k0UgSMw7vJK99ysB+wPlAEnp2/3bK/W6rXu2PQ6u9kkPnscsHvMet/WXvYcJrwxuJyCNvUv7KdoO
K/QjqsOrfZPFrwKNhfZtG7eX7T4O2Rd273Z3e09g/+jjHo9ZoRD9/v7b7be3n/ToRt6/82cG51+/
kY++0oOb9N/0So+ZyUPB5n+/mTx2Wg/sukkKPhY19qAJL67Oj+C8R778kNv8a1/+XWjijVP+nR/x
bFPmE5ckHnEl4bR0OMAUbUrQmGRVXOQf+/B8XwWfrcrLCpQqh5Zj6K+Bdl91eInmDHvG0+M+4/D7
+u2TcuxMHzJ//31nmh5xIg6byP8rnIgjt9H3xXv2xv4Ft9HRTXJgY82S+apu95uErNBKLAGRF94S
boButW99u78TvPDzFCHm30qQ6GYAIMUG+vTbcgsu4y1q81dHPJOjz3RoTf8nPNOBff1XHqZfksP8
T9f17UOZPdjfQtc+Pbjfqm+/3fYPENPus6/df+y/7GsFTdIsSfv/9/LH7sfPyVMVPfQPL35Y2z7r
52v31M43T50r8af4oj9+87/64W9P37/lbq6f/vqXr5Wz/f7bkuylLjAOwT9WvvxPfEPiHn57sI+/
hQ/tF/f4AJ3L71978vjXv+Bvf4heej595yuuuI9aO+bLZ/LC+48CIrnEhwQK9FrA3flD95Kqd0ie
BxrylpASJsE+Uugq16eoHYeMZqA5g+rrd+Vh6f/lzzW4+mFlsXw/1uSPn58rIH6nZv7dGMu9tLHg
e9FwivQShM4OHE3HaqvrvEXjmMGAXA2/87Sf9VytVLWQL7wOGHjtQxFvRkLdhV20mcN+nBsRFkOq
TtgUNNdyauOTOVvER615F6zmfuptmPVk+VKwGE1AFs/tVVusPlITeXAi8fSaUch/Mk2ExIrQA0fd
I0tM5kqOUerk/DBOnN0WvpxJOAVLFaZB0N7TIQWEWsYZmPCGRX7mNjMZGRxEBDgn7WSCLPSghFyt
RoA5MnRewT8kKfTBDFFQtdfzlev5+Im3dIbW2MK9q2HKlo2q4mXtq7J1YW48+2kBnZ+8T0rbAmyz
er728zw9j5ktToK5LdF3xYgJektz0Wy7jAwsfLb/XnmTe4P44kViKahPKMNbZEKKA+NEnRhM6Veg
d1OJC7NPFVTgCPp3QBf+iCF8eQP9WHWGfUshY+6jUfvBqmeVEbQ3xRT5UJtel7Ymp50XeysWDDpU
Xay2ibM/wpNfsin/RYnd4antYXJ+u3iou982zj7C6FT2pYn5H2lx6N4t/cc256R9aJ4bme+//sPM
CA3hci5poIO/2Yvxqev/+heu3ylofUFvnvvYrPteEH/YGK7ecQ2B8r2E7vcP4UL+YWNYAA1zdIfV
UD8UPpR1+a/YGJ+89CcVg5WRjIDLpfGEihxmflXvZBkPxEZN6mVo89l2/i6xsuKrxUKyJc7KXVzF
HTrpqEZAiGVqx3QnlyRPPyhADGiFPqUyvVa0McUdQVlXH1XatvUWNpKzVdJVNYQBu66vL00P9aaN
snOSbMnYTckmaLLUP02tNOrUXzqe+mHRtbz57Boj5pu4qms0A/XyoDzNgQ6JezGXXYdusDrpRdj7
huptWqb0dzKZeF854siy6VuP+GHsj2V84RInxnUbsLGJkrac0N/NlYSErujyKw0t7Cxss8bmYdCX
XrlO6tbNH1KDX4K09rL4IQlMhd+Zyx7dmPgYf8t9nzdrHyro1XYgc+9DvmYo6uZCOiWK66aH4/+B
xcKZ9Yym470f+lVWeSSCxvE4nsokTufQ1L6CnBezMg+dmwcRjU4lahvMM73LeOnFISy4zSJWFO7S
W6xtIDdcuDTk05xqPHM6v+/K+UNZyArq6YXNH3Q9De9png9zZF3BbVj0LR9XWnnVo4hH7wzEvRyN
yJbar1aUDxLNqCDTlkWNrQZ07PVRGgOZxYymm66BghsWI8trJFaWStTbJBWLt0ZY03wQDS2XkA1V
cDGUhnUnBeCJfl1rzyXfSqMcu+trorsN73WtV7Mr42ndaKOAXQ1d5lZDo2wSqjgYLsYEynYb2QvQ
QqakwHZKEmeAswcGQwub8HRddi1pVlPS1fmJ7G3yoU0mD8zBgHKzhkDwsoR1PGi18rwuvklVT9Dw
UWl/WOug1I9xoQgKavLa5lFX8T49b2Zmb9IcbV0g3cPjp0nP872Z47ZfN87rl10OrfNm1ZqJmkgU
XoUuZ9KwFJ/q3xNCvB0vWwLUyWq/PQ08Namtn/jYYswNAfzdYSryjS00BjC8HTeZP6VLZNWU0BM9
eQ2JeFwv0I+hC5oBkmYIUP5hS30zj7664FNdo6lXxQwaaia1AIg255UL7dh1achMWr4v0zn3wyVu
mt9dazT4dnaGerMURWvCXJqm306q18sqEQlB9dAYM3UxM0LnqIp1a05qM9QPjCiZrzhN+m86czlE
UmUxoVny0sUf/X5WcagnyHAuqXTdKpY19SAA14+Xed4G0GmiJQTou1nEF4ImWl5nbQxBeC/tJQtr
nUN0eW4SjVo9NudwSdJBPwQ0cShc49OIbOAAjhWOu9/dEq9s8/UYtwKhQY9NthlYv6CnNIf1uBjd
2A1hUcFNiEztSeBNfiU+BLliUBrRcZusujYAJ8l13PBN23m6iNw4T19jRtIkSls5ojHgJPorm7n+
S0FN8FiLRs0rQobxosFW6LG60L4Lay+hFZyqhX0scj9mqEdjM9LWqp5/97NGyTDxMh+bOvX9q5Kk
QxWNfqwQ9ixBDFso664LizIf0S6s5o6eWMwM6n1tTotQmrTJNqU3ErHJczxBGIjaIH2a9stl5sYg
X2XO+jz0uoL0IQ+SyUaSpV4SzsJvwaCtEoigVrDlX0XZ9MhoU1cjlxQPJdpzNcmYRFXdGSx8ElgX
DrAel6WoFN4bZ228ybzMbJLUZ18aaSBx1YyCf1JV4NNQL46dzaME/rzYprsRsfK8cIDRQfvKfDbI
ZRuYwlVNGGNrG2t6U7IMvdNK3d90pBumVcKzsd3mU9FjqkxBmK8SdNm5OFdBOJOyQS9lojVdycWV
aVQKE3+SLKni0GLVeMgKTtOV4FWH/rC9wJ4DjOKdML3wVZMtw5rl6XuLmypjEAWhcZqFPEs/1HPG
TyDDHaYLyy95poZzvK5kPffkupDJ+D5VaL1aoJ95XSbFzeSLszJvmqtC25tSdOhXZ1RktXdWtelt
3GMTtBk76+f6Kh4bIIGdh6I8PVzxWa4taU4h3tjuVWtrYlaw/9XOpLyuVwR1jGPdNNexrE5FS07S
ZMmiAJxb6Nt297jjoF1XxjfK6vxDMY/3dTJla4KH8Amam7bOPSZk2lLD7olEl7oMTmIHRaMxif33
NI63RSC/jMt4p3rPX7XDjDcSs3o3+AuOLC0uliaPN0XnbbMl/1L5xYdOGbfyXH/aoFLzqaZokApj
gs7eGn02edcvkSMm/ySSDE170wF6xUOXnPhjetfgG2gRSxDXZp2ixDAnvAxni/0exs41u7Tll8XI
aNhyf2WIOMO1BytXsWgwCXvP5kFveGZ8tAuei2QtBplEMZv0dWB9tluWwse9kqJppyQPSi3FalZV
AZJF1WySrDyLx+q0HwzogkMWim5+X2bmuuyLc2+Yey8cW1k8uhaNGj2Tny2Jma6VxY3iN1MR4Yuu
Rm+6zF3m7sxQ+RE1s7cTc/5hbDN7gdc+hFpV/nlcdGyVwhZttU2QwW20fV8QcZ3aINsO0p/lNija
LbOe2nmi+NCYsoxihZs3K6ENVuTujIn4rmUm2DWiuIiDWNx2w9DoMDX0mjqGimrJr6e2AZisR/tZ
shZjm0ZfxR6uk8XfM7F7XNWGtZe9Dlr0tQ8y3kXS2v52GGv7TaoZpdK6olvEdOhE64h/0XtT9Z60
3SPLE37SeDaqZgu7M3uFgfI0Q5iXTs1TV9H3HcsZGtMKYXZkTqpbvx7LsJigS206lC7Ogcuu8mQa
UOHKyuGyalIV1akpcLv2dRLqbLwq6qCAHFp6107pR1L33jWFq7oKfNaus6z+GLthCMsx+VqW/WfC
G7g0kDYQt15Cqjvfk3wTNwV/VDT+kBOzfCiNV4SECPgvCwvLeUS6QGTDmppxy4cA+YS0LHZJzT+X
cCVCUFofEfetfAVFbDiy6yxIvFuVl7j1hhIKRrN2Ic3j85qR4mTqwSBJFXzWrDovmlFelguUwhif
Ljra4jSnMsi3quD8pBfBiVf4SJTh7qqsXU5mr0ZT4U5BlpqVG01VeeX8hD1KXt7E4/JpZum3zHnD
teeN8x2TRf456Rsau5NU5pStMtksGSZva7ZtKtHZk7wi0lVrGFSGzF2X2vgLguKaXO1L9IsLRt2g
k5Xui0l+a5JqmQysYCZ4NMYN1F2NE1130/bMJ6fMtOPAVyIdgvJb3HishJBB3I79WsFVWOpoqkhu
7WXT6jRAAfOoBoXrtfC66uug277O1lU/08lE8Am4LS4lIn8eh0WTGXMKNMhBM7xkhsom1Ho0xXWe
8r655dnkTb9LdFFS6Odv4EehY+28DBk6PJq0ouKuNR5l9ZX2DZnQOrXKiLVXwAVK3V0NRcCK/CFu
2qSBxEI8xN9IkKrMhJWq8Ehd7Y+fRQJFpSbt2mXFJp82kR6EP20dr/2bPBjhLpO2KDd+rUdc5P4g
NblsvdzjH3IAJJ84ZzVZW5ZS8rHOUuHZHwD0f0d8Wz/Z2759euoR4P5viGr3CPYbUW3XPjyVL+La
/R/8iGu5fOdrAbVqgVg0AP6CAPmPuFa8Y4hfAk0o6nmV2GdQ/wxs+TsG7IYBW4OfsMfcnge2IoDr
ojmlaAcjlf6VwJYGL0EXxfwA/xf4+6/Co0j/IFctUtNlSvWg4U1Tjnbmslw+tbFpr/XElk9x5WK+
4QhInmbF63vLvBnF5iMb1bVK07ZZ8cqH6OdcmAkd7o2fbRAgd7BDsZGXtA9A3kKQcjfkGanDpJNL
vZ7K3N4TXBlq9CGT3A9c6kiKGNZ24H3H1nHlNSh08nTjh0LNbox6Xk3kPMn5uEQJSOR5NBWZRzeZ
1uWZoBUapqucXSy2dXYnDcm9aBQmT1dDPDdoSe1VzZPocJnDuZxqe9YL4aX760QEW6/vcSE31Ijq
lsFXSE7GKoWM5twF/QVxaVydIK63dEcZMJsNR/H1vEqywC1hYqlGq1er4Hr6CUE4WhU+dTvuVQ5G
1uUa7Wmhi/hl8l2JPPxkZRrKqqTTqoaGJYkGWfqnhT/0GRC2rkCiWJCYhLrOOvScR8SCzvpGFtBY
q8vhummbOF3BHxq3uV9W6PJr48CtJue6bJXnpBQhGS29aOLO3ne1VWZbz8H8GYZGoTMxnxBTZgtB
UKqNPOf9NIKoSUYOjT3uHnKEhOOOxHkah5ORrQ49oVUa+XmG5s8dsfC785bD/xgVL7Pr3rLyEVHd
cmN4ueRhVufxLkkaJsOcZ/q8onWZr0VVxcPKTT2awvM51mdD21uURsH/yRGPZgFk6dK8W0LECzNQ
zkrGLpyKAQqVbMS+WzHVYl6UtDMCHbh/XVhbV3mrpc2Cp6XSFarw24QtK5Mn1eMwVFKvgVB6nxVl
TR6Vqpq3qu3BTS2VLi5MwAcIGFjqfQ162NJ12jnS7oLACLSRWKT+VA+iPh3zIR/CdEbgHeYKF8aV
S+r8ssvJiJ3psh4tIrwcDX5JTL1v8yyqc9dPdN6KJp2nsHd9O5Bw5sHQ7oRKymHXWEV4FU6W9l+B
FQTjmZkhIInO7XE7208FQdQMi86b+LQJCrBYfGkDsq0XFftbW4xuinI/hbIzowvQHpMs0+kgM5Lf
5HyqHKCZ2Xo4NH06nzpiSzBjWaXmLkRobPMdBSaM9gmjTiacHRWg877MghvTcGt2o2XzUq3cAij9
nBc66R47ArccyQK5yxpmH+TYVElEgKsDf64buqyKnDZ3FTbBpc2m7LxB0gMNHhRCm8LVwWZpgGoF
Q2CO6Ir/bK4YgGEKjDAAUEx+otZUAafewKdVFXQQ9RgR3XTBjMIRL6Y/GIL/d5/9BfQt4qvgzUvt
9sEmL660v/3Nj3tNBe8EIixBBJA8ouW+ouPHvaaA10rg+LjYGNunfv6eFOL0ndD+XkvbBwddUmR+
/gRs8RHRykdiCC92D/QGv3Sv7W/IZ8kEj4G1KjRQY0zyOV9kjBNh/D6DxAubPg2Zo9EA73PbtzFi
gyRtwlzMZi39zJ5mi07CGh0UwsqSfuWSrN1iNg7GuSzPS4+PUTPnTeSZyoSW28+ZQWnmIMhy2uja
PLRJPJxkXmw2VC7or04E1FU1gOFJuGS1UAkcte9EFeaF/AB482tTQiisTFh9WRZuQIQR9A8ZPLcL
Tiqzmqc429RNwZpQtf74ZR57cupsTlYA18ipbYJq1bqBrUbGgtPaH8RaN3W7wZtmaEtlhC5DUuU2
8iVBBemk/eugEKDDIYq7bzLIlJlK1iueATSZx6UC/jmm65jGLcIYRJG+XaaTjAKWGob6I9Dk/rZK
RRymrJnvs2CawwV46pPigdsErUpWs7bjypISpbCAlEJT5GwdVFau/LL+5hEKFY+hqUMk7fYFrU5R
eLPDdhDlWqOIceUkrTYICbK7pJyRdYm1A8ldAflkbQLMQaIWgNuLcXEBJoELeueSsdx5rEUHrH5J
Hsu+Np/LPFE32sbz1q/G5UIiqI68vp3ObdaNm0JV3kbroTudg2yHqPqTnop0TbsU0md77KTu4Zcg
Ii03sxDVqV38moVFW6iNmxa9peN0lzbQCpigkGqqwm4D0V74xTSsAG+gKXw8eLsymc4N1nvLAXEC
mSV3i57W/pgjpaiSNqROgvqnwftLcI2HzaA8QPNTsmsMuzY+h+IaICFcILa49tterryus5hiGXzu
eA/Vodrx02Sq41AAZN4NManvBzXWt8Ng0FMqceqsKVCHHpa8B5SwNJAkGqcRAqxZe48b020VNInX
wvPNLjCs/Pjd2f1vsJN3lcG//xUOPwzTGw5/+2Bf2MZ9ycgPs+jzdwikiMQNyrTe28U/zaIQ7whX
CqZPcqJ8um+A8Ke7H7xT+4wnhAwDsv9zEBf/zGNJ5LEAEgRCkB9/9itmcW/8/p5hVYgy4OAzTRFT
EBrwYJ/lesaCsUuuYNCATBpc0vHp0LHsDN4XjXdgD/Hgs6yqWu2YTXrihc9W6OrHIM/T9AcX9/eh
BZJxVKK8CSf+IM6wiPmhRx6TtXAZJBVtPt+NYuhWbiCpPTLW4TT9AGQA5HVxvwQBwqf93fBsmoPp
qCxSf47S0UB8r+OPOF/TZikT/yMFBneZJvl4/vb8Xh2TYizuM8ZxK74cU3rFNFVGzZEWM7i1HMgS
fLHko1cX3mXR1Dd+q8WRMfff+fx17ufJ0KhAMCG+ZyYPxnS9Ip0I5kjUCTDQuM/5+2JGSBl6dipv
TZtUP3LY/5Bs8dqICGbhfzFB4UEfvMVx7pa2TBF6wCEszjhp8jNfLWxDGj7eEw+m5u1VfWW8QHAU
oSDlCn6JOhivK/NOL7SB2hJPztIBat9Dml62fpKdcMKOSdi/8g4Dib4PBD6mQAneQQVA2wVdlk1s
RszaJAiI5/fUKy8y47zQt3LHdXr79vT2bOCDFxhgjwIVIHB8xPei6WcbdZ6nRJdzMQNW9D90Qx6c
ymU2R9bwtUF8osBy0BR9MA9Lu5k3AZvowI9ZYmqTqBur2YWInPTJ25P5efUU9oSCU0ioAK8CQMfz
U9cg6YkEOnJnydgu/RaZmCF7z4F2JxvnBSpY13mVlmdL3plJRr82NswqHEtFFaynBFdpvwbPFpKZ
3NgmbZdoGGZ030jq/gNNB7KJOwCKSWbRW9NioY/YmcOV3Y8K8AS22af7PXqwX5ZiAc6dIGeJyD5G
DtSP/XaVaposm7en99NAsGSw3UBrgB9hogdLi1RGW6VKLlGvciRV0tReM0OaI7HVa6MEkvugZgGQ
Inp/GJ8tIhIeY+nJlERG0/lzkQcdcBnwiH6NfAMqGcVMJObCcKL3A70cZ2j8OsnBPYqk84tHAZu6
JpKa98Q37sziJlnlIC4kR17W9xvm+WFTnHJwOBBm41oGa2R/Qz2bnnZxmXR5AZlYtq19eMzFWnVo
q8P4rvPkbsyhE1S7LeHHtsnhwQCfBcDanqgmALThjLwcWLi587yim6NG8eR8LHgS9bpCSStyLAId
GqsMUqoz7a/e3jSHNy5CZEaR3RfwKuD9HeojKxsMyD1RdJjR7eyvRcsXYCs5EDHoDNrKyy7eHu+n
7YPxJEhsQgG6JDA1L6dpqnYkTQwKR9I2NAKRC7pwATL8b49yeCMApgSvEDwgeEMUAx0sphoozjRA
86jOZnk2ZWq+An6ybD3iTesUtLYjN95Pq4jxOPYNrAuB06QPNqvXimqclhRaU2mAZphtAPxfpWPW
gh2I6+LIJv1pDTEaXEMCsiUcNQTRL9fQicn0GQ9U1Cmkadpex+GSTu2R2sfX5gTWGxZSch4EPtzN
5ycBhJVUeotGU824Vl8tqaqvIu9sh8SGd6wO6PWxOFLWkijFD1uk9ZOaaqCcKhpIXK6bscsuAHdn
p8swzUc2/KuLx2D8BVhacKYPppWoYsn9BYvHkrw+04h9V4sy3a9ayf0rwqGi8L1wyx32h2KdDEaX
F0B21VDdDbbOT02S2yOv6LVt/nyUg7n4hjcdl9h2xmfeGTI/89XMQQpZ0oRHhZeWH94+VnT/hS+s
4/dpKRjbfaAhv5fLPrOOrSfiAfZLRa3fjx/qOs9ux6TiZ0U2Fxua+yLEp2yji46cttxzUTE4IP4M
6DzgjQ1JhuL07Uf6yWzunwh+GEM7BGydQ2ZsWtRKzQY7R3WD2XiUtufAX9SmG226aol7JGPL7t8e
c3+af1oFSREZ4W4S8ANfngxn7FJNhqoIPFwONF0u26D0oBWrnHef8Oomid140ZeT2r098KvHRAKx
Ygwsa1wYLwdO23hWnpHQ8msGvgN0vqwzNyyrMiPqSNSwt8M/z/HvQx3YaW2XMhsXzNGl43SepvSG
OVCLQb0A24CbnQb2e9tkHttUvKqOvNRXz6jUzEe8C8749079z7YZUFswCTy81DYfs+0YLHyLRIuN
/pnV/Nso+sCMNsnsp+OgoFTAh+lMOKD/NtD1StaiXb091KsT2ptsWARgl/xgNctl9MCi8/DiwB3e
WqWqz6pyxwKFV/elLxEnIGzfe1Avt4fnskQmOZZtkr49DfiiTod4TD5OAMofKirtKeJ5udWNYEeW
8vWRtcS1tE8R6gNDlCJNNRrkMaNyLOgcpk1Fdz7JvA0y9unp1Ig28n2QydEiuPj660u7T1Dueyky
dFI8eIsLUobe6A0YGnSl28UCn8vYlByxfK+dvOejHCztrLqR8G5RaK5OIWThVQJ8sa7dZFPgjpD9
X9srz4c6wCV6UMOUTnHyrBq6k3zPROp6J474EK9dHQoIBJCIYM+N3n/+7IgpS0AHZJjQ3NggouiI
t+oCeGRUgY0QLrrqjmyRV1fw2YAHLhnhLZF9xqBq6ZflVysZ9GbjMrvvRsf/idMG+EoDCfARO3wv
gnw2t0Ynwk0BrsWhbflXBX7XSTtO/ZEr/rUJgeetgMbhlhd7xvnzFWw6kTaJxJkuRIAOnITGZwwQ
+abC21u/vcdfHYpx1CEgMGeUH2yJNiVJWle5Br1Y12FmwEJWTgLqjtP+iCf72u5DHX1A94R4RHcH
+6IU+dIiKFDIpgs0nqybem08WRzZDK+PgpogIgTyOORgQjoofA78Xkd+XEPKmOv6fK5Gd/L2sh0b
5cAqzeClx7OHNzS3Oax8MkCnlVfmnxpFgwSNqBsh8eE+iDXJpgG2r2oW0AzniYW0yLMjW+C1uaCK
ypdIV2EnHDa+LYZ4EYvBXBApizBgiYFt58fQmVc2GkBX3LoB0Gnf/94o+9nJ6Zh0Lh9rGgV5HtRh
O1E3reNZthsZx0lw5Jz+PNoeBCIIdrlE6LlPNT4/QQso1g7MSNTF1tKCPthqcMYMch3lOalkZ4+4
ND8vIcgr+9ohHFjkJA8DGsoyZJRIyiKvNXQDVwos5z2n+u1N98qkkNfcu6MUS4ib+OWkOu1YwAE7
RlXflHPYqJqjH2ObDHnY6KIofnlf+IDK9yTAQECm5hCsH5CbZ0HBaASqmHwEwDWL1Wyn8Rgc8/25
XzqEPodXgX4eTINYdFg5XqNKZ65RTBMtw1yMX2Lb+I1aU+URFKQGcz+D6tZBfeOjmJVQWzLwEQ2I
wZ4BiZ7FiCUQC+CTG4DeLNtUCM6bTUALyJmARQ/WCD6j1mxiolKQe7oBfP9hoC3f/urrQZkiSgDh
KODi+yl2Ttq8qPqWI15wOLMbpeSQrBwXIJNPha1u3h7t8JbVSDD7AFUVzCm4CPJgh+ONLYh7ZBxZ
CewqHEHX/N01aVWiAggZWVT3THH+i6cKYwZMcyk4VRj0EMFyHQpASwv2f9AtgT6rR86hDa/BRIkK
Z82xNMrhqQJ1kwsfpVccaA4wpANTLoNsAhVlhHh2m6LKYSG++L31B3bEyv68kmDAwV3B5gsAy9GD
YTyUQeVVn0JCrFRg7CB5rJ5mk6OoQMb1Z1k4OkZvv7ufJ7YvTMU/3PHAJA57BAIJHoEVsxgHeWx3
dWfzk3rsjnVB2x8fWITnJwvhHL5eUHTLAd7Jvxd/Pje67dhZZIGqNZiytngoie81O6XhvNxkbEF+
OmnIFKMJauw+pXm5LwJlxfsStSrvE5BcXIierDwL1RxYCLJUaX/b5EX8sBjjZavWQ0YZ1rD6tBTJ
WZDQO5sgPYzyyhi6LHnMIXJjgviSGnjmvm/GKzi6oMP2QF7u06VBLRI48LeoTO1uPBY0aLdK0zY5
y8lS12ejLNpogm+V7sB5RaKuoHS+tKqVJgT739zJ3oGJHGfiBDULwFIzlcuPQxK02zJu5kuPNU81
8zIoVrkFvf/ilD6avIH8Eu3yz3QOurO6A3V49CiuVQ9VBXfcoe5CceuiGE8CKkVcR0LOX4rJJlno
xNzfTkFZpWEwzJZFU24pCsAaFBaF1ShydE5JdIIarAK8wjVZjAZXbBmkF5a6HgHXiWXnj0aDhQ+1
UyTLVblKPYgsNRKFJaar8rWSrl15QwcOwNw2hIeIfsDOGFy1pwcUNOyL2CwhF6AYrkVX6hD0j+5i
TkD4XQWFJb+reJjucwFEpGBMrgrZkXCsc1AmvDTlT4INDM2/PS81YeqyMWwrXIxDwvod+Hec3fc1
yIQrD/RirBT49uoyzccxXcnRW8ye9ZXqTeybPAfpPJXqI+flKMMqaMj9WAn1aUxHCT6LR/8/e2e2
WzeWpelXKfR1M8B5uOkL8kw6Gi3JluUbQh7EmdycuXej370/0hGZtrLCgQCqgCqgbjPSOoc85Npr
+P9vBdVOYAl+QWzZ8uP1Naazwagve37i8VEzymYIwg57csOkC32yiYQR7Qr6lnQU87dKealx1yf8
w53Vme6tJ40gPvNne5qTqoCulC6uKQ7MrxiP5fNQIjy0RnPay7ITpzgp7W7fItHAjNckEkNWbLiX
CVaK6Ww06SRuW4KOc/QqRGxfp7HKxKEOWu+psFLt3GFsyvajn1RP5pLfGyk+DtmM/UdTml4V9trs
oZpoUFnvk0HZZbTgs/uijKG4k2JkZRHWGSMyjaS4njUTy5GXd3Zk6yXO/K5HHEU0Q1O9o+nZAqeu
syRZonqumiUaMimTk5m7s9NjWHJbp5kOmWekUHIKW4oLW6gU0FQWlDdo0Qsdz9XSz9Hc9uIG+Wq8
RDNiH4zWjZ+ByXPNAcsl5668zkVWWNV9QxlDr2VJ4mJ5b42LwXs0i6aPUOv7GEWqVqb3HJBjfjDN
WTlI13OR37uOqnizZ9/xkwx5ejk1t0Gba9VNMvQashluhzlgFkn6cacwFTphUHiFHY51139oZ79l
d2MfaMmnWi9q6+QlNTIXN0807dz4Q3+ruTLQdgZxqQ9CO5F6yshTVHGU6Rkzk8nr1YThDoA2dvNh
4g+bsYwPnt/n3t71E6ntLGI8r1rRBiyhQh92sHlXx92s13lzqKWP/n3iTTqkS6nukkD59S52p5o5
0yIptaw2cb9WcddbkYZWLN3VhDHjUKXDwui3neMpFInM6r2ljzO7KHXN9FFwFuqDlmhOE2pWIK29
l+UJiqNySW8RpdYq9LtavNiFbt46SzxnGHpaDYuf0duYQj3G8qmhMmuHbr648MzE085+ZiRfk47T
b9f1pvJ3SqKmIZ9JyiDM63wOdl4Xq89zXuhWBIBgesYMV3hHO8foQDjrkxe3T2d7hxkNa6FK0TmE
bZ7lfF+jSJ/cDn9jaLXzrO0Z8WvZQVr2cpwdT0sjPdMtfLtL41Zhp/R2CBOrlZdyUFMdoToTYxh4
VjHthd7jLBKJVZkLaAl/yXeYKHPvwpuN2b3mbKdHyzNQGWe9MfzioFeZd1XITAboi7Rx3o+Bh1LI
thfzKU1aHD0DTgbgoW68OifrSb7iDczTi8kXxXKY0sS9CoqMI2ty8LjhK1yMO7PFXBbhG8F3iQrU
ex2NIrghdbLsU5qNzrPrDko/W0OnGHoteZCfbNFPCE6bmjjS5LbxTczZpPZ25YjnsqpdLmqWTRPa
MvG8w+IZw5MKBj8j6qlCnAaOjneFyEwOiAZ9WNSp0ppDJ/aCOBra2L/CJNl81YoGc0dlQOoJ83bA
PJe0cYbnupFWH5Wj537hIRuSnc85bOwNhS4sFJacukihPMBDONglBo6ps96lTZ47h7TVKj1q52b5
2jQ5Mch3ZZ/uRoR9w8G26zTf1Qm2zUhUnl2GDIgC7JNmPzNutHPy0Z6n4ZPFX4QPu8TlHKEZs4Z9
ih3zWe9s69NcZnSBcXVZH3O7KhzuaF8UR4MB86l3PIyHRrusT1Q14xfUhRlcGU6elLtMdPG3VrOX
IvScufHCoLMxgbZuOvSHgkaHGSLPH299o3RRGDYavQw6d32zt6Vd+lFMZ9aP6jRByN9rsng/ZKrU
d11lFQWn8tyOB8eel88qJljfuGY6vo9VkaEFLFLMKdjTrth6opuhnQmeDxzI1TdtJDaisRvS4F3j
ziqP/EzDgmbIHgvWWA1zE1n9glW70VPOt0lr+QGDKpitnZwKTzs2Mq7YLlfnbX2Ujcqaw8jNhoxW
SC5xNvAXhvlSImrvmKF/cbDiWpet1+BOEnUtAJdZvgrOqS5TOyrm0m8iXrEMOtOijX6oCuIsdl0r
7YkEiZVjJTeam3SKC2SAdBgCUogsCagmAkeeOtnoh6ZrKiPC1d+NH82YSH8xicLId7KfHfMlxoVs
7JVt9sVNUysG9mGTpkLus3qaa9R6pdW+U62jinGPbzfNP3tmljVfh0VzY9qP6B/Loz27k+rfLxQ5
vfpEyWQyVkWTYuf1ux53oxkfJmeVtO5jQANYwDvN6Gi5FGbpdKHNjWvGvS5U6wImdjW3L3eDWqbs
K5Y8s/joGWj3IYyMMC9DjCmTF1bxMudIRbumPojKlfJQ1jiVd85Q9GOYJdUgbmOzzM8WX8NdI3yu
wri3y2+Ea0z/XtuhShdpqhzcA3ShQjxqeK27bE6/9Xmy2lzNpX3Q0dlbB9tRzrFm0FAeUuabMEVG
/pcd7695XTHV4Uyd+D1Di7iXRLUgD7rubDMPDrJKumebv63t/VRoR6sdpvmoVZg4dn5HToobzClY
EFgt87syH2z3csEe+3HCvt0f7MQz8K6pWq0mraIzgkObw35hnJSgdrWqfNyjGcth4Gn+yK5DlSdn
PWmN+mJsxKLed92U9juODOE/lY3W4ZZtvOxlQgqoIqMYOPxUMKngUIxVZ0XzSHM0mrGHPizlULcR
dxAJbjou4GiSJR2xIpjoXnHo1ka+980puE9a2d6Yws2dSy3TpktEM+4SMnJMnyWGvOc8r5v0EZ8+
FBY7VfltuvQErK7NhnMn53kMwatY9l4LypyMkVnXs1cuJu4+2hXJoTOMJud++3Z90O3Ov6tlX74a
RSW9qOoxQ4STpxwyZ8uczZ2de8t96Yn6MwHRfKxqQw6RY2ImPyorz9m+YBku81blogSuh/R1FVlA
dCvM8avEU6dTwfh0N2MhxUnmg8CM49vla9Bw7If0afQcLMMw3S12gXzZaYz4W266A6WLcMncW6kK
wAOcZvsmbbsrfVKyjkbN5GBu2LFECRcb3bmuU7LCqbc8cSg5EA5aQbtoZxm5BW88sIS9L6h45rDP
iuljo5ynWEnMyGWCs8FiD2a1XrjtDgA8bDm+Dq3AUhzP/OW4BBfhLdlt549fxWpooteUXy9JzQVk
fedjyXDipr9LedUfxbxkr3HmmJgd3bHe+d7YHtwq7TrCkW/UESdhf5S0/w/MVLRDXiQmCXKrqs9j
ObVPuWY/LNRBMBYHkqPQGTPfw5RvWEccs/UuJx7sdFgcmGddE03ymLhgvwsy4HTCZ26keXxfzb4u
OVZb48qPtQuV++kOn7/xaOsolVXRAbDAyXHtp157MGUQfAiYP14GpAhY+GuE3qM+a48iq7Xnyi7q
h1mM2iHDLYWLd57eTX6FeScOsk91WtEEwiI5gzHPKV7Xn63bCeWrc0p6f8ziKg0JW95T4vfzQxU4
KopNNd1Aiiijuu3IqTQdN6hTPaqlPmHUr9CrDOywnNwpmjvebBzrUkWTjpuWzAcPk5/bT1lbZiej
wZitOED22lAEkT23deTEi3/tanRKeDbNmKXHMZfVFPKh9zgOU9xj51lmMFtoYIfLoF8BuLj0ahbL
elKGSFSBHMR2w0lIpy9wyzEsZqMMES6YTzoV9slrluLYNIv5rPBG0AAs8w91jSR89YB5typV06Fb
/MtFxvV7qbk1373ACC3d7jK2g7PGMOZVTn17MU/ZR4xH6Y2la1UkbB09elbO4VI62lOKSfhKdk79
6Dv2cC+1QbqHyY5LCtbZ1E92KYe9zqNoqQmLXuE9T1SbWNH1C6ZMzVM30tVVZQ02f9B8aBttf0kN
mkmmrnrwnLW5lx5sPAdR2kPjsKvOP8GrSXZybrCjeYELCqVSr76vWaeiLcmoCzAoAVW0mvVPrnC1
+zIo4pOZDNplnqXZKRN0I0IAOXlkLMldMzj9nV0a2WOWuT3Q3bG4TpdFu6AtsZykJ4hlk/w2ItQ4
cP4YEBTc8SPtqGovxmIIY78vvsRFos4NU8er0mlealIvCgvLCwFD2Lt+ktnlXNXZi5ZUzSOqX/Nc
ax3rgGMaDqF0Xe6xr5cIZFu22JJRgl+0tdIKHZpOh5yaHrsxOn2UWO9UwJZce0L1Gtlu3YVK1TzA
WK9Y3+NO7k4wlz3jpdPwXhjnqZzjC9ttisuxcD7YMVAt5RtLWPe2uHT0VOd5VEvz5KYCBpdr3hMw
vG9VbnM2uIl15xXx62D3TyPX8EL10XRR5ZTNp6UMUvaC+7m7xzndP5iqGs6lyrqTpc93ZT1avDcE
VaghcY7Y2LXuUGOQddnD/JxNWRYuigJ4GeMMLspGiTA2YkQlEEKzU3olSRQrVMKwZJFSQ62sCTn2
Aq+dObhBWK84ilK0HNnZRqlosm7pjp2+0itI38b7tIYXQC1q3E9Jo7OSILOcLsIjWTa7cWNh2G0J
F0OuiIxlXmkZfleal+7G0BArTkNsZA0tcYFsYOM4pHbQw2XYKBxqdPObZWNz0B0q4atszI6WXyuP
BCGijqyN62HPwv9iEGILXj3XOeLTN6EnTkuMRqsoSLfiDRGSbriQzK7pyM4rRSQNNIAicHtsGDob
aMTeoCPOBiCpNhhJtoFJitoHUqI2YIkm8XijvsSMHhYb1MQVpXenxSvqpFUa2JPCt+Szlq8wlHwD
o5RaYj01Gy6F0QTUjDY3waj4ujNfN/YKV8lXzkrXaP1ndxiGOyB2uLdjzU6S3bTSWWotA9TC2Qa0
ZdgALgqpHXb4DewCTcJ+X3/HvWzol1nzoSdARwAJM254mOI7KmbDxvSybPN9vtJk6g0sEyDH8CBm
FwOPAmO7l3LD0GRwdzEvzcPCerpscOiHzTXYGmdD2AwrzWbojTwNa2ZO+EWzfL4JNvRN3SbYagq3
Fe+9DY4DkTt+sjdkDibOLIHuBkln7AqgOs3K12mKqa0ulg27020IHs1aa2a5oXnqJm4QE9srssfc
8D0jmf+4kyvVR0w+cJxK0jQNJhpHIZGWu2cmKw7I39BA5oYJao3Cv55WdpDaMEJVHhcuzZ1OLjtv
Qw15dqbpF+2kEoXeABoRhBYGFbIb8vwAgIAQmdWo+ndoPQAZBRvUyNwAR43eaycZO8/Whj9yyiQv
9jNd2AE5cgkiScpugvBSJQN7H4nbH9yVp5RsaCXptvW9n2V9emVu8CVqWMOk5QOTSWx4pmRDNakk
je/x0q4AJ3OFOTVIP6u9llmxiuyV91ROMY1sHsCcqs9P3HSP0KsRoUafuAWQsmKj7MEGIWWb0ioO
/kqWUk1HPRZswCmxwafgEqCkNDcoVS9WQFWxwaqaDVyVbxCrcQNaGfTcrsGUifFB3+hXWrOhsLqN
i1XblZke/EyfQd9u7Kxg42jp1srUytTK11pgiPiRtWK3vBXAlTO/mSNPQZ4KjS7HIS1Rh9y0K7jL
WIK8hnADWMTc6F6jizs7jL9Tv2xnuBk3Fli6ccEW2CKP00YLGzZyGIo+Gw+wQKAb2RtdbOqoyM5t
bfDDY0KexeCGxkYkExudbGAAVLBIs6+B+6LrAWGWmmWpSN9KhsD+ijlrN+KZAvmThXElAKolGxWN
fjaENH+jpdXEOtq1rldQ56xAtWZjq2ntyllrN+bakIzw13ADw2JrpYNTjq6og9omdoP+WIuiR7uO
kt5EmCX6eWQhzKyGLJT5GDR3oG4oyezJUT5UqqoQd7IwOuNal3Wl89sODVVJ1Y06rXGrGDHKcdPw
xrQY1mMrqbyLZQpqgaaCTOEJfg0a6XEmOzw4DSK0OozxDOkfllxLHeewLMwDLgPp5cuZPuY03PU9
Wtw9Id+cHpzep67aj6aFfZJWZpa7xyaLu/YxLx272o9wneZ3rFrXk9eu0SvtnKIJE2d/cZD2EVja
7mEOJhNhmsjT4HMDNchlax7WlrGKjMzWnKPDYKi+6MlyAxh3hivqkDcva28yWn5YNQORTsAw9Yoh
khEuYpwbPRpUI6QRVcyrXzFlLp8Lh0oNF7Rgm8FOlyxsBNYvyqW8oDszBO9Li3kXkazSlCaiOojd
dgqpBTU65WVv9O77YCms5Vb1mhfcZ6VJ78fIMkCjp9FOZcJo2LaoA2TgFM5+oZCuPtI+L+e9ltq9
VoWtkWMrDHNNOcWNWyGqEkemlZY6Go7RFafGpFkUJVqrUUI68wTlUwVyccnzaoZNIb3rfulDDzpe
exQpZu+97nWad57jWNMEdntLxMGOFDCpPlTtMuMDbJeJbFvjKNfuZzNLYcxg59GW9+iO87Td6Xk1
VFrUyaCZjz2MpuCuygcpL+MmyJJLlyKfzbTjZMO6YVAAFU9MXV6GHS2b4gSfbBD3DKdi8+DUhTPd
lK7ZMIcPxlb45yJGT6vgj9UghMTQeO1LbTDrepCl3lYOx92iCfF9Kvyf4E68/W9GJVmthX/uUYyk
6Mb+R5fi+v//nUli/8Zgx7HWDR4odWiM/WFStEyYJNgGdATUyJvdVe7+h0nR+Q2nEjEa5zbKKIC7
/zApWvw9dBE6/8pDmr86vt8AfH8J9F0Vdz9MTU0HbRfiW2YFjFQxRr1R5DWBPRl9DGWzmhSFcxnM
rRHqTPfX2q8cHzpnAi5E9+YqEHb8eaYITVeIWvd5IefScE/35smrbPE+N5a5jSh/hpfGccVHwK7V
GLaj4cEwpBvRRWji0vpQm4WyDz/c7rvv3/dHw+Ob2S9XATAR7DH3C70rkvGf1SKd8Ag79OXImWQV
dRkLgbU+h7ug7HbXeAlNhzxK8vH573+spetIIXSGBMFbpWiA2r62yoCUnqHbbMc0NAF+6NWtWtRZ
TNP13AFz+vVnvhHGbJf642e+meAvKHotWiN8pr5cGOi+wniOEcW05qdff9CKxHnzaOAvQ8TEqN3h
EX3rj6Dz4WWayIFIITyaMLSbOKCJuauvv560x0EG9mWVSo/+x9jmTGIwu1MQAfldssS91LTGOeFU
gKY1FaYDyTC1giacM3gtRmMaL7qDJi5cLDWOYVxyuAqrN+nyGVNR/oUKYXvN3l4N6B8LK4vPS4hC
4OdHxBhr26ybXK3wFnLNVGDfi+ZYH3dQLowFnGZaG2Fcj96y90BkZqAIWvUxUMJDOz07mOnmybiO
Y/qZNPZGuFhD0k7fUlvyxtBwyDlsPI0xejnaDfyvEkFtaGyXaK5XaxdmcTEUa78e2CC3A5kWfQxE
sPih1vsVJLPq9jE30a6tbOSwWG9tv95l+tnaY1vIpA3L7WeY6QLtMUzExs61/YTplrAAGE5pZX+D
zFmw8prQ0Zwdy28mph/jmkyDcmHiqJZXexHJDGcOYgMtWHtWoRoC65UhjwJlVxmDHw64U9iKDjW2
jYQ1xZBMHOb+V4y0F/54tdQDLcxuKRHR5y5ARttigjskyjT2yHhSfleJQ36HpirJHygWzy3Gin1O
N3w6z4waI8NVy4ovNE0RVm21PNWO12QRo/xqOATJeA8rW91TNjqPKX1ZeZ0aXtvf6UkwI8SJy+q+
KofmIl0mOR0cRav+K8iC3tibWqN9YSQujXdLUTFyZp6ftXvABPIeho1ikyHDVx7rfoiTo1sWlhMi
2OxA/g125YX+wNQiGsfOmBhW9eXF6FS1HVZJxgojBpvq0GeLNA99PZh7J3VndskwYaMD4HtOEc2a
Mz8yrO3Opg7HjE3xPQ9IGXdwcwBkKnYs0vN9cOmbLVEfJ+ZrGi/0sonE1jcmHKuQLzetlvx1Gl9s
x58/CAPNRYQunZVPQMv8sIfiRvPB0anrNLrOu4WOZXdZ8aMx2K2qUu7jVMwQGls9ixy/c1n/Ozbt
R0Ckw8uUtUsbuWvQdtfwPW+RnFZE97npTeK7v4b6eA36/Rr+8RUOD/+7kk5bDC3DNBVoGEwT4e6X
RM+MkLkehCdbXzTGIj0wtdByi+Axyyv1V3pr41/CH3Ja8OreyqG2eaHfSMFm2zfn1Ev4EqZ3W1vV
V6iuEyZKBBbNmF0tY8eZZJqvYox3cTD0O9W5V7bTBVGcTPdSyVNb/g5j+1OjNmf7z6GF78R8nTMU
uyjH6Rvt/D9vTNZ7XLG5Xbxf0BRztnvibPenHLTUCNv1tjH6D74LGP8n9fpfv+bBsZSpe8l+JkTw
THzPvRz9N9808Ukj5cBlhCD7j9yL/2IhaueAC9DcARJAtvZ77mW6UCVIrQJWHOCkewOIgAGHvw6V
JgQJhI9/J/d6+yyv1ulVs4vfgtTB4IH++UhyAFHmHj2LnZv6I/jd6pUee/aSY+W5qjT6V2VeegAo
J4VaJ66+wo9ThyJni0+cBuqTibrooEt0GpY12xe/Pv03hsIPieH25TBikhbCRSThXFOuH+R0jqhn
gkkGkUdwPkcZ1e856ABv7ctmnELIaPGLZrcTvOVhqiIlSgplkVG9gTW7zp0x/eQgs7gDm/PZZTK/
i+3ZeoilUmNU0Jb8AANVj7TE1p45bDF3dh1VadQxXln3MQjvg4n/gBnJpNEEGDI9kpnWIQghcKKr
S6i2oFJ6DwTTZt/HOdA1F05lCGaOWQP292sHNaAddZ43fUOUNqxgM7vLeT1n+WpYXuKE9UrSY3gq
3U/0niCianqu/0W+9i+6xPVXRppIuELKvBKZfr6RzFdKinkBe80bIcyZe2Z98Icop2fWXgxafD1V
Xw1hHKeS4Xv/qa78o5fet1MR1nqCD+Ih7hiJHzIhwyBfLlqmJOPoAHTDN9NDwWbe4RvQpG3/ZDfa
3zUar98evTLOQFSwxLifv70i5DdJ3vPtiwkhFNU8o9es/l44/mkEfZO/bw+bi6J8Va87Bo30nz/F
8KAdVV3Z7TxZM011+Enr+N1YXZVe9Ul5JChlmzV/ofB9s8WLCQKPAjXDBpBBZG69qRoSq+tz4Q7d
zqpbxiAIDa/mSoJWmzJ9eXHM3PrGj4v8LzCAe9gVgSTs2En/RTRVdeVkYHBLWl13o63T+6nSVLvS
Yds+MQws3qeytHZtNxfHBWyvucNm/1eH4eZW+Okd5QKIbRQ+bPNgbcKbCyCsKEcmaEdT+vA72nnM
i2HyRkoN7DwESX7oRjRLaorRnukjC2TpBa27Gb0IhdJy4aCaYpdBWqJBakg4TNGflKXBNJ8d/4i2
8Oy4/TvSLLL/tsl3lel410ajzbfoYayjK/R7mOgginPYkqOTDn/x7qyH+U/Xx2Zug8iN1ByjO2Hy
58fCmTRMLyMQ+3yyu5PZdRdt5k9RYtqvhuky8KU1++uwtz5obz8R2opv8ml4Ud7iEspCo+1b8Ymi
6x5lm1chSEwTE/C5qXrrL0wHm6v27acBlcFiSIfA4Uz5+fqaogCZbHctbhQXvrgzHISeeVFNe3yX
V5Z/aGXF+us7/eTisIZ88frrq92C+JsvwEGGDcZk8gS9501sGmOtk6OdsIjCDZJjyaaWczlWMYRP
FSNSQnGfSrPdI2pkPUzbBlGDVRoNrwekcuymiEGsd6FPARJ8j6TdGh7VVNCepJsYacXApvDUhpFW
1KSEVdVB4kqRwcGTR1WPUjYpdecRVDYTuIkBiKHdVSgtmLaz6oEeXHLf55r/SO+rRucsQEjkDCZo
AJN2L6mkAAPt8N7ISj1aiB2ocWeE2rkLcrlsPmSMn1G/CgY0Hj8dE4blf6CFbMtaF1J5tBlwVeAP
wNe7rpqyefX+vP/1f+/3D/v7D/vd//u3J9bIfOvqf3tgVdfLjx2xf/dP/t4ic36jxqbThSsPFb9u
/SNNA+jrre8F7BfcQNiAeF//aJFZv8HsxQW8evksTnoqhd85XjTWsGzg4gmAn1Bs+n+vRbZ+/I9B
4d+7Fz+mQt0wWl1ZdUaUVGgcOsc5JQYTn6wR6pQN5BzZPKXHxpmunVJ7l9vTh3h0dyObNXrHzs+6
BS8KWO6x7JybkWMdOekOzh6kqr785ONdQYvHvKSSwOlNM0H9u7hPHE4oPMu8OUuDGgusiH0L3jfb
55l6LZ3kGapufZDKn6+0MgZtuiB+pCiehUc9XaQcn6BZ6bk19gV7MQQaVPY9MFnczUEAdrYLMiY6
U9O1953Jkpt0MXhTxmw5yrlidaIHONeo80OzePuuHq/7yrcPwVSzhCIVd3ZmAfXzGYswLX9sbIs0
PbupK/deT72JuqdDX+yzRCBPbxrLu1FN9gE9z7tcM67obl2nmXnsHKmAo/XjlQMNPJocGJB+LhSa
p3zcdV5wtPWRxQ69fm2J6pW0MkaQmxsRAtqralRXUunLji4+CrIJXdes69/6tHzpY5c1v3TrEx/C
hmVDaveXjmHKMCP77v2LUjhkYp5MrhgXLXuDPQPomi8tkRRRXAcPGGovmsC/HdFaHauhWb51ffuK
xaWPUuYhYVnIi8Eod32RRHPtv4h4uYgLRje41cwIq3GFayFgeQgVala+0hBTSCjGAeoj4dz0OnHr
quaQMJpCK0uOD+8E4zd61aG/MCV6ohJExE3dFag09bw72txCWvmI/GN9OTW94T3Mxme2FuXRmPbZ
WWbpQwqXt8FDUYkQteK0W/iNx0blT1mm3lepxxaxhLs8uvG+rZfmDo1mczV083zHSMQNJ9zfcJv6
Zxa6BMdK8MR55Zeptlp2KMfhkJoxLbLJO/uOynddu+BuMOQVvrX6qE3L+34QchXl+XZkClbjmCOi
KNbNm+Up8CoyhP4xNtQeci26Ksg43Ws9Zgf0tmxUGY4tlrmwx8E81ul+ElmYJuKiSfDdyE+tpL02
0sZlx0Qva1jIxrHDVTlV4rKlEYARZGpA5tNdcjqGtHESLewvwFlHH8Xh5QjuFr+ES3ynp4i+h3Me
ZIfgpkCRWrLzwbU+2JlzXbP5AgsqOxc04xbaqcl5hLHF66J6mo7d+y08/sdU6+tf+cKAbNt1+F9j
ueHvEFvS9j8/BK5e2BL3Uv4Y8//5z74Hel//zaTcdZ0AlxuILf8fgR7CbQBVz/VoNVOsr0TafwR6
inh/teCZLnwStliRJf4R6PXfCPAQitd+LvMV3flb9fiG9vpnOvSdY4sFVH+TBvX0CNBFtNrRNAwo
6z2CxMUvznWRXdRintHRp881vD1ais8LbEnU1PNVu4gLB/tSGNNkxPvYPBtGcglv7dltko+y2Xtj
cfbNT6ns7WM+vjM7tk1NRvWKq+lRM+XHlM0pg8GcfQrUTul9jWJAuKwny/qot4ibcXKxaGh5uzw9
BENww9Ih5ANecSwFC0MYwBc7IfvDrMkXG+oGSiFc9LS7lCDTQrqDIu01yNkP1GRX8SQ/4Uk6Idag
22s8mr0bsGeJDWWuT3oJCHXIp/u6m+4To/uY9u6XZbCfpZ59G4P0UpqMwTPTfMpXbUWn78bB/1y2
KHRQQDDYRqShj95t7hMU2anTiPRhafkWve+G/YSl1czRkKbZCzz2xyShgYsZ+ltvzfclmtJrblaN
cj7UgnfmgiXNx+mDXqW5lsFUsSADpXFSo0DnnDrIdrrRjRSrW2WwPCNLvgpKPLqPapfaxpEWBMuK
NBUWSmk7llKEZsneIv4GovV7B7Br5JQzB587vPNBg4eFexNohXHhFhZcKy99XwQqCrLguYudeR8z
1MZvAHdb9/eLKBjxItffSymHU+MOp0TSal/04dFTw3ywAnMasIg01rH10J6ux+lVCq/h1PYFXt4K
KU0wTrcq6ZyvC0or6O1f2Ivin2DksrV2sbRTEMcWU5Y5KoV+F/SdFmE0YjlFmXSRD2ViT8uoODex
2Z5WGW9Km9h9TYtmP+Uy+M7Q+I8JUz9Gqf/z34Y2uwKy/zyGHb911Ustf4xh6z/4Hr0M8LAWbEwU
3b7pQO4jGf1O4XZ+82GIMcJdB4EbdfUf0cvhH7mwGbx1QEjbUCew/R69bO83cw2CtM+3uTAApL8x
yX1TKzP5hPODP5pFr7iynbWh+WOSCrq+EhZGvgibWML2r96tZwYyUGDxKdmLA0k5cJYvxlL3Fz/c
orvv8fEXw9f1k7krWFcdB9gBDY+fP9mb+yLXkjSL+r4iVfBSXf/cukPssQmPHS67YHaD4WJkpcy3
vhrJgH798W9Zg+uMfD0a6B3RZYPp+yZ6I+wUPRL+JsKAjAhe5aVtRb7bN8emX4L30P5KvKCri1Ur
lBFlA+OU49Dr9l80sd70DtbvwW7MFVTGGbKSaX++D2IWs5oYOyNjie3p0Y8lVrsizrXrwTK5D1Pj
LHe/vnZqnB8rk/UjPZPOMXw5qjWey58/Ep122bZSY1lErpxLaIrpR9sa5/OYLtpf4fL+9QHjs4AO
BogP6Fp7bx6wfvUnjygDUPeUM8PcfnGKC1pDAXV4pi3HboEhdEPY0z///YtE3M3FOi4nsbXehB86
0T1aXmkKo4g01je4N+6Sx1hjOBm7UEv6vwmQXG8p7zHvD7Z/Ps55c0tJ0y0f70dFb8N1LieUiftk
AuyI0PArNWDAaklu9a+vcL11/8w7vO0z6W/Bv4H9BAPnzRO8KH10sSohS9cd/TOodn48vKx/9TFv
uqx8DKkNW26oVHhPaH3+fCPRb1eYYdaNXmXpkKn8f8rObMdxY+2yTxRAcCaBRl9IomZlKsfKrBsi
hyrODM4M8un/JXejcWw3bJwbX9iuUqZIBiP2t/fa3XdmD/2wJQywskYj34p5aVdE46vqX5aIv9+n
8ElYOyFb8WOzvfvzJ1fM9X2z1gXeKpaHlciJgDFqX76XW6rh3xaE24P256+TC8fHkMdn7WXi/+dP
84SRVw2NHOsxs7NXbyzdmGyOHHaGkQ4dr3Ecrpu+SDiWZ4MlsG5gBqZAEXNq2MDUv2m5FSmLf77I
f/8O8KiwSrKHxG7zN7Ev53Ch+oiq7CFprPkkI7o0q57U6yVNOXL99x8GghVdjzcCyI+/PKwEE+xE
xwVrYj05p54pME4+GtNWHT7u93/+rL/fvbeXGyINXhHuqpv16T+fT5fVLuNGohE7HYKdlTFtp02W
+fC/6PV/v32B2cJ1IE3EVZXOX36nPjK0SgmF0KxSjZdsFsVuwZhBxKwZFKmWIP6CS1o+l5EY/40G
8ve1Hd4xHwnIgoUWXvWff8e+4myOuVGtEzAln82Qkq41FzeN1y51dvllqE1ePf/19wr5G32Y9cj/
+0PTGPiKK/gDOGEXfRVLUbyy8vqbf/6Uvy3rgG8Ydt7wmpIhz19ZlIOXLdnCb7yqWvRXgrPRJWp8
+0jaNFpr26+fDB7ef4F+/ZWAeVP1wUxCyr09qHzq7fv+jzVdtQJtf6QkySeCEZxwxvr7grooyleT
xcfcuMzxbmR/O4WVGrih5sKNv1O4K/uOXFpwyCSNeft8yKjH+ecv5I9n40/LBxfaxXOHV8gk0vHX
/YylqAqZRzHfkghqx4A4G3eZC5x5ZZi3xvLKy069rpJrVJL6mbMFfyxxYx5j8nOpF3AAcrTTqNAn
XPZvz/XfHgKsBpxnQFfe1jj3r5OyW5e8n1nlsubk6P9oGb3+BE9juKE70xO1ZJWQl7QQ3JjsE9kG
GkurzXDGLbFCGrJ+ON5U7c3Bg/QXxKN59LxomkK7xb296YpW01W41CzJOSduHbbZwOltCHD+rLiM
rt7MZCG/VcvNtKbLlcn0rH1OPlNVmljPBVmXlc2htMO9q+VlcrX/ayyNSu9R5TD3a9UU07amFAup
czYDL6QisTjGHIvSbXx7tkgpxuSJE80PEQz9o26N9CqtqNqaZUq7r5x08eUZBWrnNJFr83VJHajN
dxIBCBn1VeW0CCJnWv6JCTKklbG+YRF6GCX5e+Zm+o7Ev+7Df75r/npdWNXZxwdM4yTUt795QHSR
44IfVbUWd8W4LW+pmdDeKHf4l0Xh9rbg2fiP+/OmbDPvg23I4M9wEOf//OxkeFz6oCWVZNqpm3wI
UwT0nugZqAWOoxF72U06HvHah4vMagS33rpGKQ2xkaRcjnl9a51dHTt3bhXX1W32k1yXbtlSnnwG
KyXILLgwu6cps9e806LHJS+XZmPx4FETUy49PexlsTNhVdIkEy00Rffpz8UciSGVS8RsaErdUNHr
Gaa6lh9TN++VbrI3OhOxavtRPj2l9kgWgq2WT7UjVBwMeeaI2c1AXXSb5uG2JNJvpyJ7H0VefW0W
0x/P1FqQSvKVS6lvL0GN9H7C2h9TnHdkPfA2SWW3ehV5XnXDueaTDKPJ9x6m+lbNWiRrk3Yfdzsk
QrbYg0RT70Reu7uEIrEtbMJWUSBjLD8sOg9qu7aWDy46gnOHhYTYgi66nbCYmK863jztVhTl+IzS
FZCMIIiDboRM28/ZgzHWBGR6foo5NBpC4XvwG+JI16jaZE7RPdwqNx8b28ufTDMpf9nd0OGlT5rO
wzjodIwa6kzvoiG+H4K6sXZt4be0+3Rd8LutjZbSYyGct2i8qf7KWAhJpZb21r3VWQPhej1cZRo1
D4YzFgfMHem5aiLnKHpr67aBv20tbZ348uUdoDMqiWyR7VJ/uKFADNTjMK4au99Lw/mVRPNPkWGx
J8Y8BW8QMrLHRDg1bqtbFEylZASLybDee9kY+ynwl1VVRK9ONZnXVmJLANXxbTAfZm5BhyelzsKY
1moeZ3qNikASWPXMC+jh7FSWjvNIhfpEHJCobb8aM/DwfFj7W1PG668Vsz2GIz7IizvmgV9e4j6l
CPqrgajszNSkXAjdLcVSrGh0fK2nvIp3GOzMbZ3V8sHMbAQX6eiNiGvwFOny1U43MgZIh3VHW9+q
zq3h0StqkkN50OyioFyY1CRaocDTU0+rNk8Tq1YHbGjgG8yEcEN48z2sHiqH8CzkEQSXtPWecT0+
o5n3ManmtjjkLVOgDeHJbmcGtZOFSz8XPzrdL3yTuVOwYsQxrxFxw+tgsLmWi5C7Qk9IbYa9XOLB
1UeO2XBC2vQdhALcoax9iizErZ4UazNY20Qur23mvMKPRg9jHgepoDrQdKVDbHM1AIfAWJlkbzau
KPNt0QyGEy5j4HwT9l8aDL5/DDWsSt8DyBmBkCXYmsldpOvYmWAkF7oB4qDbcLRj+2HUhrjHLXhV
gIcIGscWI5zk5YZoO3hB/FQ3ffMwzE36nYxueahUcc767jlIKV52S+YDrfNBzP8jp3SQnuUqH3+y
2/kObF5uWoyfLbzbt2wGBtlyZjpokC+g7MpHHcT3YlbVSTa2+JFFC6AZKhfzOH03lu+2Sl/8OPhO
JuZXiz8fZxlfWKQIKQ5j6PXdrqHjhKwxSpru7Pc4JphSOCbtIxQ79k69BWLzYnm9XpdSn2JXXyqA
CrxN1UuM1XLnzDkTHWdT++Y7KbxPmaQvgTM5K9dV8IQGwD9drD9k4NETmNfzF/u7RzzOz77M5VZ0
twkQBYErpyZaqSrSYlkXn2vusYKJDSSGxyaKfbAFY3NWpYVqWfcrk4ngulUEhhPXuMfayhVaSIgm
WXxm+1lgn8aekdauuZnULO7K3p5uInWxYjpKq2InnaN2aZsw/clalaWyUYvFuoGyfVcZQbbyGkaI
vVUjsvbWXlQ5rVlW9hxP7o6tDrCY1mlCzXMyMG0n2RVT38kz5FeKEhzJbJHxFaT5X36S2Ad2b3AK
28a0u1VmON85G496lZVCf/eF0785sLGOEc/ZGaBMvbYroOfwZTZEUoK9qMf7vDMoFhGmfrJF26+N
snqR83havLYN2+B2yIhvzWUOQfh6ObCbuCwdc9WgQa5bDBzYU2CHFAefyDa8VXl07Noi2lEcUq2E
PYS9jVh0G0evHQcAS9ymSUi6sbsrvOLFI81erm1DcmFKj95xZGS0/5esN7bCiR8K9l8rVAq9Kpzp
Ic/8r9idifPaaXwWjQPoTSRfnQk1ajRZEakDnVdeG5cEiTtnQ3tcDJqq/sK8d2yS3D8G9K0SQq9+
E/lj4KvK9DfHQ0rnC/qb/Fkl3z0JslNbOOXWt4PiifRd8bJEDRfFTEB/1GIJZV3VLNBGssnjfIt6
vmPXvKsnEwaQa/6iDpxcgsHJf+jmlJKdyj+09fyYGCDspvGprOpzP9SPVaezN62bhzROaUZLSMya
t9TvXMQgIQrrsBBbQ1yas9BNoxw6DhPJQrerpE/vFlbnx7YZH6Vzw8ZNtH2489pW+mI1DVbY2n5R
OYcLP6DEu4mvWZ4cG+GcYaU8mEnDQjeMd6ad3+Ve/RwtgD4d9JJ9Po2/1dJjg6nncxIbrBtVdR5N
HHBTDCfMFvK32wU3cxwY+VNqVYqt6nTKVeeuVGmacECms9/Fu6ZUFQNJHCtRpx/wfMXW1uCLxFLP
BS/7dy8e4Y1grxQsOA29Tkl+J+OJaS5ZQzOoqpegL6EYSczObTeJVW4qBtWocNyLi82Qwpvvmm4+
9m2whNYQvLOAg89JwcoQFu9WRsxL3HKh6CYiPhupKS+2LrBqFc5a+cvwMJXclEgX2I5yqKfJDf5U
jTg826UXG7qgojW56i3xtLCR+S5hwm7ZM/9Pnz7mZsCb3JnkuqUvcaIFaJ0v1Tf48H6FGhBs/YEs
NNikFRQERjOjdV+xj15PU/TsVs3ZhcLECNtVqzKoP5jRnAAM6vs8yoe9E9vGJrM63KCz+DHWbnop
bhATQOh3SpVRaCAwFGUOnvA58uJ9NM0whWpyisYplcnFS7JQEnneRVU1kLoQ8LnyRmHjt8KxaL7T
MflyvfQQ377bxF2eMRBQBb/Y3mFyMOZ3ZcufKNGqWrMwNnlS+6tmcUnipTuKdLKt05pXH46hI58a
6o23uul2riVeI05tUzasIXNf2WlsZbCMMHvqDYrGN/Xyxy5Vp0WKXSthg4BQCladI7ZxPm9Hz7+i
Kr/IMvrOKnvr9E6IchTSqRYqXJmTQ86ncwrinvm7Rx0StVwvYOhYunnDdsoI7RH6Wm+2+dbyiyv6
aQEqYFShWRLXbKzCRQNLKREcuBx0ZW1UlXV3GZOyrCc2VCWs78R198GNWkkeepc447yKp/apaTp6
lgVAQPS0lQPkdeUL9Sp7xm0e5c2FkI+g1e7sErnJ1eJkqD4LC5n3R3e2yHGORLZVEZ+EjZVTOVhy
jV5U5Uq4wc8UtSeMcngnvAqcjQ5ow5izE4SUc+7q8W6s1Jc3O2LtTVl2Vj47cnbTP/yyuXr+VN0P
i5vsHTPlqfF5dYNwbEFT7ikkFi8pp5Ln2A8+XaaTU+odRtk8+q54diKx7jsEQu3av1OonRxDGeKP
nvdTBhn9L24N99UjSDFYyyX1zWpt8hJgiz2+o3V/MI/0VlHr1aFb+c/uZJirxKBUoSJCrBedHf3S
es5j/wmTpoes0TxgM3rwYq3upAlPYVHLTxsHBJlKCMou5R8gKx91MbJv6KIoLOP6KvK0ILChC7RZ
78AmbTdnTrcN8JYw9HBIwjjefRqN3rpTLiSawHlQTfaZt4O7mkVyr+qC/Vavaaf28ZPYRvFAeR6L
PzrSSrr1aychBzVz/a2s6cGoA4w7/my9CAP2qDkxoi2ieF4PRkcb8bTc957Tb0jIkn6JszKH33ML
ryTNR1YOZ7OoLwQwvCOshGhjcerZ8L5K5QotML9w3y30+YzvfUWjaFXOrHNsRxaW0LMXpCrawE+o
9lGivqC96GPfB/3aS9L7po/uKxwn00hmqy6zYFeDk4W34olQ2FMOmQ78p+EnINfgdK1Iy7RhZrnR
hnyNgUmjfG2WDiyrZjljZVlJ6MdzKSqII0Cu0D02y1C9qFL8WpzGJ+3TJRfpN/ORBKu5LW+EHq0M
ERbuFF+ssdnKPDokk7ljMCTex4oPdguxC0qPJ8gnAVMV4pr51dbv5td47F/J1nbraY4PntfuWM0o
Wibs22nrrPruQQG1WGFgOdPfFAYOAKZ8rhxeXmxy8jJ5HALvWeHAXztLe22k8zZXwX0wWAAHpHFo
fb4mgaOLDNgUZnH3Yi8Cg2IjT42vHiiEfmwM9VgOc8p8On2XY7OzKp47GN7nsQDfRv7m2DrBkZTW
rXD2oiXeoZoTDK/qLWRG1ijlbe2h3U1awxzQh2LpDV4sXXXnO8TMGOdX89lsnTFsxuCQltGDYVfx
evSgOkowKgEAEKucXsui9DdxYYTa4FCrbxivyfhNGP/27GL/SejVDD1wVMGqIGGhoMqakjOrGi2f
M6qZK+w10+RuxdS2WPqdKXjhwNg/BTJKinUjRV5uhK6Br4osi+pihQVwuXMKNtCPbtrymp77oOj2
N8fypelE/qBj1fzu1MjiJ8BS1qvGSq07s2jBphogZcURcBobzVg55jdKjvMqxlLvhUymu95y435n
0ID0WkdZfV9DxIzWEt4ArmdnMK9RLSJe1sYYuQdlFUUIaINiIR4pnyg2Of+wHoxnhdnUOA9O7z27
2F2u1H3FOPnmewjGz4E/P+CYlJ9aa3vT+B+sd/U6mz+tdsERDXmF/u7s6MZzwbs+wdm1pZ25f9d8
QdxhHdnsSEEtsJPxwTHLYeuhZ4mOw0KWXCIRP2vbgAPJz6118RhxeC6W4WrGwQNCcAUeAzoKVKd7
nRRIH7PKLqYWebSOoy76dJIsv0+yOgSVmK/Jh60jYFSbubE/m9b3wtKMpkPBkJi1/ZYmi6PFWUvB
vbt2Wt4y7RQfwYzFYeVqda+q9jQO448cZuGqa+Tw3HrmO7UJr54HMEvSaYZik3ifmXYEZ44Im0Sc
Lac0wHkO7OhHkjvYG4xWjvuStYQUv/NK83DxVNbxm1nywHJvKCAu/E62UNbGK3prxa6vAXWnwGsi
HBgcPOMmsTZAAqZNGVd72okOwmoe08G6BzKQbhJtRifG658qz9QuTmf9BKmuHM+DHqoPzmXxZ1O1
/rWo82arU794jGsTZTeFrjP3wmGWMD0iUG7AGR+TyV2u4JfVWrTxvFM05q2NzOAklSXZGR6V88QD
/kHq8Qquq7uvAmDaKz9QeZhVWrxwEEZxjRjsPM3wNw+8FttVy4v1uS454xXLkl09b5iP3hL8WEB/
HAm6XQEh/rC5DidlVypMvADAqltyI7Bp68Ku8+VLoTjRDwllyhB1ypdgQUAAC+08GXHMr+AaeHoY
9+F7bogCOu50rZcg+cJWBaVxdMZX8qY0Fvf2a2NI/5SkZXEPipZ9uKOzS+FHI1sJpuhQeiA8NlpT
cG+eYNsMayLOzsqn0VgmBkP8Tn9lXnfhsjBBm9oPxszFpnXqBzrrpw8CvsOKJ2Zb6gD+Xm4nJ8Yj
Vdg2dXkYq344+Koo9+kY1XtVO+OLBbcrW7eB+2YahCkbNtFrtlIGKNsS3rRnDmEelBi/gyBMkYZW
mD3NvVXBABr1DLRsYMYu5+XJJVq+VqaVHzFSjVsewHyVOoBxPYeNTOt3b9M8/c4sHLO+FYUFe0WY
pJTzpollbQo1d9kOapernuJWloKkg9teethqE+GqUb7YDoQmkqogtuMge++sakZQcaUGX+UYJzPV
cgfUHf1MzMM66YfrTBsnR0S3OECpqDa9cwNoNK0et6MkZjHXkEd1ORnA6sxCHBQB4ru2dOtjSiRq
gmM5q61yrVvzdxw/0VCHRzEbzqI0y41rOcV70ac3VxpIxZXRkUEta09+mEnebm/VSb9u1e8MCSwi
xrey9Y8gyBL7nHUR+RpAewkWzM74qm9KM+clWPAqGtio8OzENvbNJOOGnAHVw0vPZ7aLeq5da0sW
bLzBgL1eFSxptvAeSKJWVbAabG7I/dy2KBUC1Zrne3KGddxnwcciR4Bsa1jOATtuuOHArZO0VYcx
6pMKlRpt92j0EEd+9f008vT2Qxut3HKp2p8Zf+f0ZgUt7wIMplb8GZgVviq5gEYHbzZ0+DQZK7x2
Zf/HVILcXzh0PF40Jvg1eZeR3dt6Ztffs9eWeMSayHIOvCtcxRGIftsbKdP9jMvYvTYc+OO998c4
oW0gyBzYns42G4qq2w9gQ/yHYmSTd7SD0bO2EcDYaa/6sv+h3IKbqspd/oUetZXR/K7xFyCEeCI7
JqaeKSydB8tK1p2pbX2c2rko76zG1lfA3lm7tQZp7ZNxxJrXOknE+QrdET27JSr3SUZarstS+uoX
4ezOvp9HF8hL5pS2w6jMkfEGdJfQ21YTx98jy5fQzxNXipDhJQgu3lwCpWesg/xopVHvYyVT/HjC
hAE/7oxFPMy2RpH1m8/SI3hoTrtgqoGK5dMbvOuVDIwvMWUIhd19m9fbse1cdOGa5SYwmv2IxPyw
ILdu/C4xTlzt94RdbTIOv/xeLmFOjuu9K9INfO56NXe+YhOEdseJC70hnCdOPr2e3M2cIbjcDvEw
8+jI5qj5s00mMFzSFYyN4s7YcoqPgFBaS76O2+808PcYmH8Cu3LvlAv9OQ/0Nh7jhp5TKI9I5vmz
FQzOqzTqbD84+tPvbV7dyeLtG3bbIUeohMR9Y3pHxc+6ynLP5xIjU4Zda1XodfkYBMBiZa/ch6ko
KHTMgpHVQLfuvOvs0YfPVc+aR8RtSus8eLL6jO0pbvDAp6N9bLqpJNRd3MatW2PCELnPupQDPbgu
cLL4HzkXKM/ieMK5cRhQd4oA9KE/22f4gVgkm9p3AupdYEWGIIJd71SlosMfWpk0fnDDgI8iLKrl
iSJG4dxHw+i5e1OlwgsJCwQcvrF6X4wxlu5pqqWlDlzedNkbI7CjTaR7fm7Pa7CNBbyF/D1ujnja
qqY38wd2zDp+7gtSbedc0z28dUfBP2dWIX8lpQr6jVV3GKiXKjq3dhD1W4hTXbJNHLuWrC5+7GNl
zZV1xrg5W0+5NbXGKYBbWOxlSrfb3i+dvG6AAN+WCciTQ/lzdN0mvdqdlZWXvGGss5HT0NXZCrN+
t6wCt5TiEri1me75myMEjJbaYwAGDmpm29zHdssJy/Ty+eiokleinXf33MNLv21HqxehhVFheh2C
KgitVuM8D0TS7UvBMbAokDeuuazbPT4yeKbL9ArY2vBXUQ27tJ2YXsbsO++WuEoPzOJ+k8f7wSuV
QxYb8FPTWvM9i3d/SiHjVuBU9mUSuDvsCjfnx4SWQ7B+V5pqCSHzqnVHAeragFK1E5U9HZKOVH17
G77PmrnW2nEH63vwM7FlZh69RZXZgXHE0PtWdmkybbsJ5w6n/LbN9kjQ7C1hK83nqq0TNnUp94LT
Wc2p8CyEoKRwg7tSz3pPnw8p+eFmFF6cKgoj+J2QteuZnXsJ9+j5NlbZDqSh33SbE+6H8lx9NYKc
19A6Z8D6+aeOjfmBHgTzAbjZrWvQz8G9iCU+LFI+DWaF58eR6RZ7houQU3gpmlcXrecm6LYiHsxj
yhLRHDUHsp05FL+K+NazEkTNk9mS8F4jyNn8JvMCsFO1PwMu2lPC+OQnWdRpI4ug2/SVXa3BVQPP
lErwnc5pzW52Rt5aWmnvl85Kj7RY6KvHSfXqcd+tCbz+sKvFTCE3D+ZngYrA4MzrgfHG9vySM2h9
TXJLPeSG92ZNCDuTUfphqcfoIYqGWoe5P1/LNpKsDPAuPbOqL37bkmNWvX+fB8MUIeVxneRc5Ewn
u3w8tEFf7HwgAZ/TUPS7epzU2Ziq7s6CRrLyUCg5fUMBdJPbatckr4aMrJNXD58tzGl6pPyDl0b6
POuGlJG0+rug9yzQyapmwtTWH14KNX5jNOYc5m1100gza1RbpolWWDhQ2TcOudbPQSTxsBZB1Rhh
l4O4gNntzh+Nl2cT1cXC5NifpdeAwd1bQiHIG0RvXhOWfBD8TRfLWNz7wWIyxAaD0m/J5DjYzIzM
7sggyW0nqvEbKnr3UC1JdxXtcMwIBQhGKZO3R1BAtYJWiVBkZI5NVEgt1nvSLLBHZr8JLTVXd50d
yz1JoJtyidMR7DNtsLsyk0XoYtSJWXiW5CfkNp/KDyXJqTDXZgRbY/O2fTDDZa3RiROzx3NmnsDF
ujvKn0xkkpJG+6l2JOr+FNPE0fr+hviz92TJiuMA7s0dA8mAoV4SmbsEVCPdMIKoYTxVy3axZXOJ
xdh+enNm3dF0/WuQVGpwVloOnGnitaeiPt1YRMoPpH6IbbtsRJ08cE5GipYVLdLZ2c2UilW/RPaD
Nr3pve5AzG+isZkvJjVIj1U8sfNo6yKEj+rfIeD4FGBEe+hze85v6baTQ76qpX7EEyKeZ7fqH1qm
Ymxfgbdz/2OPCGS2hd9r/egM53ZyixzrEMO66VZaK+8RRD/kZJUVh6Adg32dDSDVMg+FLg3ILEt1
5JE9EOBc3nHToWrHaI8SmOMDJbbdJmHbz4mWqu+nwZqMt8kx4zsnT0H+WGaCjuOaEASD15zyOvwz
UOJ2g2OkG0kRwRo7XkKTC+0pZQyGJE8XC7JBPlyXeijYZhQR938S/AL+132XefWLfhUSns0wfIyZ
CaoQqCfw7AEHqtcNfA4zPYbdeg1ceVn7xAXY2GTFkdrJrV8Qb2O4vbUbsddRNR4cN15QS52jacKt
sjzQBYGa3zszy0KMJC9lmX85PTYTBT+O0i4bjq08KydobLYL+AUjE/CbbNw8wxgEs0aUt/2NEMWm
mqt6ja6izzmncTjBOnlECq9OWhaPIzvn0S8BSKuO44QYGEda2G6PSktuVmfmyByXYk5OHZxxIndj
fMLn0XMhWBODKeAFXKJhFePytMhJwaqnLHvkJl4XU4eVSgYhiMNnT2afEPD8LXAnStBhHrL3Ml5I
Ae6R2ilSDuafNWy90Oe7+SUU76PUmlJ77Vrzy+LXk7GqAcozLuiWmRSG9pMjvTjBj6iMSgRLb075
E0bGWjmWHXjciIPBMPEmIyBciRNVvkjaI3Br3dX90Rym+RTzel61yZDvA9Q0RHjd3XeNj6DkFSQA
gXdTJe1V6wSj5p1f1GjoyM6z7csdmiKHEI5d68q3cP4FoyRqV9bPqRTYlVhUw6oona3iLbi1FzML
Z1F6txz3cCGuiRYsSyTB1OjWRucFp75qeQsS53uUkTefl3loXmCLTx8lSuWbcMVhnkl9zwNk6jFT
6oyKvZZ9+5OSjfIKgCE4uVmZHk0AgvumFd1L5NvGqW2kf1Zx03wjHstTKpr4ZBjEdaIb0knEmbzH
4SWikPWMqQNjMoY+MSjtPiv3NZUHq4CCjNtiCN9HW0RNiirYmqZwwELlTn8d3ErcwTBVp5iD/3Mt
av8a4TgNCwMtjMSiht89F+pRmvWHb1H/1wHPV9tuHsFp18oNU5vcYK/n/jPomfJDJkKfrl2W5xJs
sObodZmRuR/jKWEyvJQg+dcjUu9RjEiNty0jEyA1hhGYgw1Fc3qHZmIcvakQQDT5DaoWA1Y2oWxu
86Lrjq6G57Fq59k/qpzIKENu9XNmpdF7nurgqVV5Ea+zutSbxOu6mUmmUHsg6qwBadGHM3a1femB
4MabwNOWOm37I2rZYqJ9+EG7GeUImgnlTp40ycljjKZirq2h8V7s2JS/E38O9n3Lnmwk9ihfages
wWTb4qVKB/PS0rR1XPoFcINfXjRHrAcrc9pjGbnqUZQzWPWa1qmD6zVDi4xu0p4xMRyDGzFyspd6
viDtF6HDwRCkPzK+OhRuxSrvjrGBfh23o70RPQke1+0l5UHQVb5mq0qGMDCX6CVp+vy3BbKRmYrg
XeBTZrTue8lt0wVjxi2fKhr+apCvz2Y9O7DUW4TITaoaeodcozv1HQEjFjT2bIWz4AHj3Dhh+fUM
Wm8BaKwYtD/hYdDo2YO6AhdN/OdyYvVzabop15Gw/PsGQS/DQAPP9NXGU8HmKXPjo19V0ZoTuWvt
zQqhQdZlCugtUYw8bD1SBZSMtUH60x7iX5IYGXNRD5tWneRH06qMT6ubmmMfLKwPjqWZYljLuQ6Y
AcbFWF3UJKIfQHY/E135TOSZfecO69iUpuc89/SdpSWlKNDUakaDt1MybTO2Px16WUerJsguIIrf
U25y1ESdwvWi8QpjkuOHDaxlDjZ1XZakvrrq3sExFYeY0Fj12G3vjUjccm0pytJggfKN6RjZGXHZ
QMkHvcDvdIPNJIKu0NH1vpDx0m1LO0rnkA0DS9BdiuzWB1GQV+NkgFxIuGAFPuiWcHWCbTK35cHk
0LC2tP8VwK0ifc07vWwo2cmEER8oZ4i7TQFXa48cBfsgwgjBYRegdwPWne8bHxF+vFOuM5q1qomC
rIUgzjZPZsTjhYskkr6mgypIBbUCS/k8Ks6eG5dmAoP/WF0WGONXPwAQx3ApFsuRdZUZrcf0mB0U
ohfzUZth0Krk5iPllvbZoSNvx4PauDLsWKQZIJeNRDHDosKBJN6PrmW1YCumkdSam2yR/8RAqZf9
ODFm3JIzYD7k2ZiwtPNztBzqJYxb4RccQG/PCat/W6p02htWXbBx8Cvy652o36zBYaBa38rVWkfg
FfTaubz0kZOdJqn5Odj00V3IrV/Fgxw3YpRXvm0WZxrluIaVWg4pAuy/mi6xVP7ZcolLx4W56Vk+
Z1//L/ZvpYbeHlv1f+30C2F8isdK181WCPOYemy2CKxZt1Nn70WHebpBMGfsYhu372BW9AGn4D2s
WADrRKcxuLIa6mvARJLdWKarHAKfNZibuugT8avsZ4Yz+aDK6f/4h/+rRN//P6v3pzjfJf1qVad+
9//rT2HkP+Jp/y+a/L93/0PdeexojqVn+lYas2cPvVnMhp6/DZ9mQ0RmRtB7z6ufh1mSurpHkKYX
AiQUUBUV8Rvy8JjPvOajub1XH8M/vujv3vPfg8Asy/Kf8Lzu+/j+lw9AEeN23MD/+V//j1rF79f/
QftT5b8qpJcgwjVOZhH1uX+l/R3qFAp6FciI/eYl/5m0bPxVkSQJhTH1YEZAevk32h/qFPwJVVcL
sD1O3rgD/xO0P05y7uTPk1OmmKpzCRCg8dDm6/6BfzFMWr/mo8DGpwhV4uwKIqRYfIrKx2G+OZOv
YyECCmWQq3egVIMInjWfwCQk+MSVqMyjGNCiW+/EeoHdnDKa1eqxWBEsKCqxrpwm4QLOOPuIMk1g
AEEmHq9gLPpiAb440XsXThYg/TFHH2HGo0kR4/hVBt16CBP2IjA0DFaIxGjjpwbIg0nU18q1xk7q
qPtJY1f/1KsaGTK77c0U82+J9LCucdM01OmZfHwFf25uI6htXBN0fDUTVKmqT6UCwKk4Fs6pHgjI
kXiiNKbhaY27sbSrPNUOCaZeXsHW0sbWPhXE5c3EkUd4UNeJzr34YApS/COHEiB1xN4ojaz2tNb5
+NaV1VRHer12crCNKFSRp8b4VZQWuWLn4Gi1xyaSYVv+HUPD7aXM9eHe4TCvTjF2iMvKFltLYMEE
/a2JlduYkBQlq0ZrfgxwULbzVfnAfeYRRLwBebIuE7ueOsA8NGmO3miF7UBzFWiWvZJA93ZnDv0F
zRPFA2BVgNIRLlzWl7hQGdOs7a5Dgap2npyRvn9fl9vWJj5mPeei0skRjMlBLnSLcOkjBFdT4wnS
98Ui9EQ474JQPtAEFb+Vwu8GXXFwfnvb9u7aMsLyVaiajnL1cN+Jn2Z328TSNpb0cUlQCElwblLs
ZpxO7NC3PZY1fzBUFBi0o4q5bsXXHRTYTWcLRP5Euogj5TYmBmF3SJvwGboZqeGUvOm4doY9OtmP
lTyjy7bN+NJacQjkpQ+oVSUekRFDq6qvo9C30LsIVxC+jwNAcOAfxvhU5oBF5m2Qr8VKhSvMSIcu
mC8+Q8ty5b56awss6KzDgBVchpY5+rS2nWPubfoKtq056eCjyfY6yrldkp5F6wMkeuLWuobpkYpL
G0WS/rIIxAq74SiiIKPzgaXjdktqOtJeAzz8pUlwfvRa8ZDmAl8HXpCJAGG9DQldnzIVlh28i5oC
OmQEA/UNi6dv53tzmxWRVsVouWmO2FKfNqGmb09zd4TuSGcs+1gHKEe/SiQ5VQKyi1xseeix/Abr
JpFSpzpzITvsGTWlj6inAhnqqm2iy0flTdC2U1pO+zlGg8kfCOl8A6ue2G50/WES4KpGwLhvSh3X
tAA5mOi7tz+kenTlust+9GtB1dxK819Uo4rWweX1fRg05TIuLUos+CSeMhwLz4beqlc9W4AhF2vY
xkqHPd+E4JNZ7HLqbLHa2nsLgH6oceXaKwW9QHrEeo4Y3jCpliOjqelyV9aDTDts9qyc2NVXaZUX
UvlrUSSM08ZKuqHTUdaH6t12aYhBg7xEx8PZUt7d1a3hLgvdjwUlW4guiTxipKXDUxbomGD4Oka5
PBI/TUjU+rKSD4q71F2wVTO+bl09TewEptzhR4nR5WyD3Jyny6Kg03ivOuFTEqb7kLafeqzLxHcZ
1fCHrRlfhnU23TRdXwqjbSlY7aAjx1exozxIIt5eRC0+Jb36dTOApvygJ0BhRDft3myiXBIx9DQP
NTkprpWfgwXuUURi5rYifXiVTemWNWyFBX6oZJSN8KDq6anP2luGFc6Z/dye2lK9lzOidQWAUnY0
uo7ijPgh0oark+gTJ4EifWIRauH+bBYQP7uPfqnizz41vpcWFfGZtimCGKBSxNaE3xN/QTziise4
QIO52l9lFLypI1ldlM/KrYGzVzhpozaKM7RV8d7EQn1PKKq5iB9nbq/WIZYSD4ow3zYibxm8uzmC
rhPA004SM2sC2j/SA6HcoCXgLDXoPxrGVsVylvL9Sm9F8VhP/ElfxS9S12UOBjap8CglHdW0w/sx
5o0Tmo/PBpLD5k6znBZroaHGawmTO6E65iyDGChqq90IpMeopXHn6npqLmHbsWXoi/AJZ4vMecaa
feDASJqhAiOA+qKSftPi5auhNcZls96wlgsbXNfXuWvtoRwuO5h/WGDRZOGohNmJaFOwjOr+ou3R
iuA1AMd70R1QogVjJgXuxN50b/SZR+oh2EBK5LBeKrfndUBMYsp+stORP6SJdl0hYz8pq5r8UhCx
pA6osKpxcCbbe8jYHECJPoK9tjVpDca4oHtDzUtsu3u2g70uKbZ/14buCUvrS5kqTzpaRaM2XxI0
AdahD/s9voMlvIq4/YbChvusTiPVV/Hf/YEC8701tNOSStdqlE5bXj4WcgTD0l9LrHVo4SYY4NJR
X/vGTcXlii3uJdkk0gBJeN026EWtAGAsBbBT91ElJx9svgvAqxibLlnDMDZTS7+38ospfLbS40Rh
zBjAzOjrFyRRaN/qNB2V2PIshDdsqtqBSj0gc5eu+NmyTzbti6z8MJccH2WEP/NfUwsX6ECvJJUv
rosj9tc4U4D7EVjUyUtGG7s3KWFQTkaxAL0CCZBzhvrJrReeK6H/0k1RJtMg5KjGIslN9g+6v+Bp
SwcDORcRbb+kb1fV003f2Xy+73AGJnYUA386EkTHMG+yoV5Zsg/Ekw6iYXbWm2G34wkzIfFcsxln
NDYGnLMzWuHyGo5SF5Baog12NzPlIa0ar4BDUMm4TVA1qYRvmnCpFJXad0dHn66YC2fjWsFmsPIv
BeJRgEXc0vJk9VcvwqGS5exhQpbVyJLT2rTAK3bd62NgPgJZr9BdrLKFIpXQZ+fQtprHHcCLmqpU
soCZycQfq3VvzdihJxBOdMSH9LeGDOphaS5fAZZjt7xgHUpJt33McSQt0Lw3TLjd/eLoudm7iLYp
IQTniIKuttX2OgNeLQdXapkt5YZ+ZoII+ERHxIhXKnvafVkRaNE7KR552C3HcLIPOHcKcqSpS30i
t8/QWiEuRSh36Ybh2uQja78evw6bqkT54Qxp68ZOIqVDdXuUl+yp6u/gjptwrqiwTt1+l83hLPXz
WR69HvKTKyMXQbGiMtgim+JJU6r2bVWsOdQTnkBxdMqPEqPbqJ/GVjxY1holh8LEolruUlXP6FCq
zqZpUzjXmPKmG+7JRX/uLeDiC2h1U0yfgfmKLh1Q1NyVqCwDgLjK6KgL2GiwY1pRf1XrJT0tiGgE
qhoDae11wp5cBGNoyul7KusgFfMvTZISHi6Hgi4cvAwKBDUKCtuRqpUvMt9c9xl6CLoYAHpA0QrZ
jUPJdJdv6vjYyceMV0q3hSaU1eAKusGtsLWHLAIMXdzQCGJg6C3kUQpYgRPDqVozpMq4+XsyejHB
8QYlAHeIQM/WsMQIMS1RqifNx9wTg5u48ltB/KpQ1i5WyY239rlSm1u+bgsG1srrAET4eJfel2/i
WsDbEr5j1nI15vFJkMTPkYr7YnUkxoQE4ORmrIWx0x6JpO77Uj+3mF93AL2rtbuKpXQSlOpkZLgg
pLScaT09S+rwulL3UJofQ8nyMlSGI6/OYqkzA/TvVOO/0Y77ZvYGbCrR0/cavN5q+SBogzprX9cm
vqmTFk5NovuoHVckI7VGh1dUXhcDL0WEh2MP6ZWN93bsueJqU39AXj0tykjOVM9Id0eExdHZiHxv
NDVo4uX0s7Q9AbKJ+R/IqkC1rO/jnPVnACGgNHrJbYnou2Xzyi3zprHzRqV8TOKTVSvfzHg9F8yV
cU28Kk4JkVKoHZns6WVv+XljnpIDtV21YO0skJtA0ze8S3dTR5Efs9Gwhn6J4KK70mYDUuSa7I45
fAI11t10+ExHFWBt42IF/G4MwosVGy8U5XAtkqALw0qY9fWHVpxpBuJS3lK8l+GY1Kl113MUZyta
NxTzzvnB46MqdRKWIqeETHStam0ImphdSCFSDtOxoLilaF/FBaAUDr1wHHyDPiGWRItvGNsTZhOR
NKi3Pa0xlCZ7IFJhl/G6ofleFrrXcrIvYu7JBhyNeXZMrby0cBrT/d6ILbWmr6hfeMr4mTSCN+31
YwYrJ2uRoWt6gr/RXRkjtb6LFba1NQ62GpFxvBBVJeLjLtMc1+ZQ5XSjJkOzcHTFKv/elP2VVsDb
MN7x6oRakF6HgweevC9HLQ8fdT/R9WuRzmD2l7dmVnC9LDk99kIoXtrN5HwAHIrVZ3LLB3jKcSZ8
6gqWX2aPtl+/+/GQbGddWqml4vewUT7euvJnkVjqdIlpZmODVDRkOPi0b2RDipl/QVcMjwpTXYnF
p72Jf5YpKFdgO9O6P+HwVK4ObsyWGhgK8lXuDnjowxhy+ae0jMlTD5SAG5cy/R1R6uq7JQ6VClt5
rD77GJlxp8tzjpcKd/dndQMsAJN727prulh5pIzI1kGf3Gq4eJZG900GUySQ2hTSfSaHo2ypYdfk
5LpykFTjsX8XyRGJ8lKzVBwjBtxmQ5IcBPgH83akWsiBcWZV6Xf8orHdG9Qe+3INcJMjAkjjtAZr
DGI+HwTgT900Jj4ABgPIV7z6ht6LNeXiWks9OZVuOtjVLwroEuz4UvG70llIOgLNJucv5R1nUQAG
2JNQgvPSniAZ4UWVhgTAE3C5mEE3CL+heg5NiJ4+xVOK+AfIpiS6mpHQdQVF018Bnhhs3dpEpzOb
TZSP0VGLOf62/qtaTXrrIGUdp3STp0H3kc1OLuAI1xE1sjy7cWHLSyJM7WWRBfitAF6NZ+BWTBrY
EcVLjsrYCy097XW34uVT0CTK5rvYW3AQUxTpwDSLhz7ncGQWy4rvmK2Bna/9Ti0J4ORG3YnccV2D
kNIZXeoks4buGP01AhJ1Jt0kUe71pxgVzBcz32d2lm3GVkpq8ckAIIhtFt0hQ9P9Q0KqZ9FBcPGU
vV6RM9IzbbGRTlDuqtqWrP4J2TcTdzXKTG0znYksTbwZJAOpjGLlsKQNv5XHPr7QwEpoFz5Lo2bR
wGD6gGzPGiScB3NO3jPMv96gqKH7UOLeJj4j7ZEdu54qflvWXdIAzeX95i7C/pPifskEpA2q2TD1
YDJuy4a3+O8S4D9VK/3/K4T+T3OzkpgjOgXt/6gk+vAulJnwE00+sonpz4pof3v3HwVStBt1mRwF
E4NDIJ4s9F8LpPyFb0JCWOLfyqEj/G+6aIqCy4KGqreh6Apv+fsCqSYjt8LnIaZA1dX8pwqkv20U
/la8/0PVEbG2f3QwsOQN2nct5GHTqFmAu98MBzNbnA1OynfEL7DSlIEzacJShWKTSQE1gBR4TSai
d1jKCJBOMjqCNOPeDYr/p15ckzdNbbRTspdf82X4vhJH3drFEM5aXb3oPYxcvFYqONPga7W0QiOG
5hM0ZEzt4ANgl1pYpzQtjacU/Sq649aqBc1g3qEmLJeSGuWbVhTq1x4wTuPOGx3jmYu/dnX5PU4m
kzqVgn5D3Ma+Kgsq3TTtWdLeZfIMZ5YOeGlG1hJ3qlPLC+H2MORX5JGaax2nSDCgUws/Z+soFdVc
5cargYQJy08tq+PnNEcAxsa7PbksmPl+ByUon5JiN7yWfcRtxJ028bBVF8S1aypiCpkYPcvmQ8nV
JmTDT8JGMPpzu9X1T+gSsU/ikaD6Khlvxkh5Z0GFiCpK0ePKLMGMTTLlsWs2xRt0PHXKspjwsa4N
F2Ve+lKWyI8FzTGAoDq0FoNGsd6bAMDiEY6ATMHD1lUruVGDLEg51TmKsSp0laWdfg6KsJrwEDRC
+9SEyiuL/XLqGEx03EXcfq1BIdzG6RDEaZlfZ/iz18M++qEg9gjjTKPAWSJg7qc6Jo6cZfVVHXUZ
fIyY33SQ8V+mbCYDFWLqqDnx0LaWwgVxovl1a8ry1Ddgn1Nc1N0KN5773jbFzVo7hRo7srtqLNOg
a6UZP9URkMuYwClemjS9Tq0FC526il3pwujqMvWDVYOTpJq75IkibC7c1XPiBBGPYIwKRsdclVdc
ADFWh5/yRj08/5EAEr1yNj1SckSSo0eVOMP8824cRs1DPhJOgKMOwV61ROrDh1bFxQ0jxZryvryE
/1Xb6L/fmPpv2E0y/sOd0+8/6p/pX4Ipe6/f/7xxHm/7Y8vk1P6rLqmGaCAWaBig7dgZ/9CSFDT1
r2TOgNRNggmI5Iee1r9ontNvYsrSQqZ4gAylqCLm9C9ikvJfJQIQCWUgCUiXiUjWP7NpytohwPS3
TVPToXSBMQTRzZfgTfC76fQngaZulOSiqxdS/SSei2gSdnkEQ29ST7AAMar2JjMB4VZrh6pb1i24
uKTqhL4yxDAIJRjlNuR+Gbo7HVFAC/pmJXxNkkAzN7hsimIUfpaPqGaMGtjfZpTBVQ39ZuIVXejC
4rRogLyTU1NeGPs0ufcDlrd0rbArIL8aaTfHcpvifIalmeRO2w6JghYFOt1D9TaDUWgAMVLuCpHG
BBM29/QwvKqaDqzmRrM5QNwI+PgQY7/1PK2SflqGeVhJ86z+G63DFOGB3NTZolblUcfRtwqh0+a/
CmHrngrRKr5hCzIvdjKn3VeKy8bB8Zpz4UaTfg0XUenQ0ku77QOALxii2myMn1Mjp1/HaTcpNkCg
dqvG2GW2A0lQnGyvMV1oBk197egxFY5aCLkJ3kbAHkZGB+xNBN5uvg3lIWCBaTUS9KY0Ky9zXa2a
kxjGQfTetYncqZpLyB/6ygEysa2hucMmmj2IVZKAZAd7hQlZpdCr2lKYCgTXk9Bdkd6qaFX3xd4H
OD5klm2lSXdSZbP7JSNMSOi5AZLwe2Mze3vMSwi6bJegTFuL1kU1LYd8Tk40cVJAdo1HLXqvTpkU
gyjX94mceWRX09BV0Yp73QIV9lH2rFq3q+qcPkBaj79Sa5X7y1QkQhzJ2PB93UTBfOc4U3/pgBaB
1Bj69qZSvvtSikvO3SB53nlyqyK1BP+pQFSoslCzctplGJCkEkX5qhqd+oGmTY0QeTeokk/CJJGz
ztWav46DMqgcA7VW0hlQ9tWWJ8bWBjJdXOmn5LWdIbFHZlK2k/5kGO2hxEOlJaJjnEhuDecQzSKo
DpVbGjSNXhDqOAwtMmlbVrtrWWcoo0zt176GZ2InfbL+kJvUBBmMnNfgYh7ff8UzViJF7ccVtodu
PiKW3AjA+feyepTGFigE7sOLEKmlunz2Y2xlp3LI0/R97DfIcmQginGuqLIk+AhI5MoYJgygt8pa
j/0am9gOKPncFpgWr7VuoyGRHx6F6YiChFGDpOqGDpMAnFySPNhRjP4q1nr60dUGbEIUOGGEYh9C
X6lXFCiYe6o04aol9eO49+rq4xEPQBKP+25zM0PdRxcQB2CSFkwPcsY5BgmANSz1UyiStmWWjILu
WuQKw0Wf0/rdkAY0IhZV6Z+LRSFHTKlzIw0ilObu1JOldtcpbTCfkqsWz0MhEVPoH4080ZWkyImk
iZ74ktyKWbhCZA/WXMNxiRLV/EixPf7apglKyj0A71slDnHvsvONL2VfpfShoY0hSm0VhY0XsvEl
qUTrqR1L+UHchP6aK7vilHROGpfLSUmlVKvp3L6qFt3pkJ8CzzV0+nd2yOwLjnPre6xtphmZ1pTQ
8tGtDgGJNes3nJri+r6Ywpx6OobAh6h1vjxswHE47qUpVp1qK/AREHtMOZ1d0CwEYQ4Yj2vK6A3h
wVUbYbLrBcoQG7zRUxlPKx6Fy4S8jTKbY+n12YzeyH/VAX6fP3rggR9/ub63w1/8qf71PmZN/T8A
H3KAOzDi+Y8SouePungvpr9EQ/le/xr+t4ta+TaN79lfHo8bbf580v/bx/1x3KMucZj2HtiN33Yk
h/LqH6e9JGNjwpFOegLy6Y806F8OexlXFFDemKJo/AUNaa7uXw97AgHcTdASJalC9ZmU55+AkKAI
+neH/b9mSKp4IEv+dMhz7qpGhsrWNY+yc3cabsJdCBW7dSHYmFf5dPyvejNvEMHxW/AHxwi3k/QM
0Vm6x4/ZbfYpkly3L1sYe6sPF+2+BCBind4dTvmleC9RfbIVyz5kaCI1mM65l7irrzuSHzuFK7vI
Fp7mqPCovDkTP6+uHLRu8RSfIIMG65lesdOF3XnwVEfw5jNU4EgI4e+6UpiFfbR5o89xfuqCIsjd
zRP8JtRP7XNyUlxkQm5IsNPEvVJjjVq/9TW/uiU30JGSr7hjCCbzinwZhXTzQiU67G60ie960N22
a+rqkeqClbtl0Ry2fhUOAZ0xTwinEzDWx/gBob/n4mTdmmsVAm8Mey9zgExHVFw84aoFhhNH0EcN
w66u6b2ENbTQ4baL1xjDMGgsP6rTGKke3GE+ltPF/og8DgP/BQ6SIwW6m3myF3+iKcUr2lD/fRmq
J4V8gotugLuHqt1Eg++JD/FlPWVBExSe4MCECaeAkry/+F0EYj/oz5OLZ0aof+vP1P19xdFd5US3
0KP0GmDGGywPdTjzruWpekz9PbAesR4fItMH4uGiIxNUJ4KFIkDZ0qmDzaWy6sQ2pMYTyhq+8imd
iofil/yT0naI7HYwuJxXLw72KO5oG87saafhsvj6vYlUn03NK4I2FP3KTcPpYjzG9+2yudDwfdFV
nNrGEfGeP4mX6tf+1tEwxm4QhSXZRlmzv4lu72k35WZdh6h4bl9rr4vWT9HH+ywy3IoPyR7S8xzI
YR5oUe6NnuQVfn5Vr0jFBrESsYVzVmXPxoMRYe/BaGeB4hyySQ/1CW6MixaeK35Rw/Ykn5cvQlS5
9Iq4WNMbf2b8vLliqD5VZyWaQhDSON2bN/VJemAmBrGX+aXXsU5EfvdrOpev0kP2g/XDK/NHI9oC
hID0E/xYP7sXz1glXuRTedGvzdl8yq8GK6C/0IY51Sf1PPwnQtOK8fdyr39b6v+gwLxQy2ho7uK1
4MB2TFmFHNEuTb4QnKbdcg29+/k5BplPQ9ErozbaXdUTvc1BY+RFiRR78Kr39AFfAgcciTv6iyc7
iGLYb5mb+bjvOCgtefCFs1By+4gV5hehFBo0nn5mnuExi5zU7RzJBXPiF57J88ZCzh3PanKqgsLB
R8EZ7cwxXY7vsHmkvRcKnu4mQRJkQfZRQZ40Thoyix/7j+p1DsdzERSvZM5rmAXbnX4Ds79A9fn8
hDiNI7ypbs/vxjD+lvp6VJ7VCIyb27ya35KrHEm3JLuYzKWrfmdCRkkkv+xP2pPhDf58Mq4VZ200
n+Dtn/db7A++etcCpXkweXVsg1e3pesaaA7geI+z2Yl9mhK2xO8/YZI6799K+2fNrrCwFujGuNBm
TnAk7V+fOe9fXNYkr40d08kd2Nsun+QNEQ33Sx4iOMvGat66EBalq/kznkW25C7exIszHzfiLbSY
j8I5+cKMc1vnHdhxlDl0qezj4n6xh1/UgIdyFc71Zfdnl0ad03jT2XooHY3/K267P/qmZz6phl0G
FtNBDuRAcw03cwu39EoPWoJdR8J9Ox3fW163H8kdxm9S2wlfmXuNn3osgQhAhKcGSSh6qwsfyZHd
/jY6mUvb3KOA7IBLOhee6NBw8wt/sRe797dg4qgZPOoT9mR/JpwIs8uub69uHSGU5tJnQeaXV3Wh
+NSFuWO8GN8St2f6ZV97Pl1zlUjgBMLmg6tDbtcx3PjJiCZbsaFQhi0fkp7aVwQ8/lOJYPEQWf1b
fvy3dfQP2uIg9QoZl3Hx2nn6decog7YZwOFyO2ABrAuTG959WuAOd8BQomdwSXkSCDEyOAu/Fdxn
lNP8ydP4MWM03gAe+ptX2b9qp3ZoWNmpA6SNkYS+EkBfCqfzxDIENOMfS3bi21b3uxnowexzNNsg
JfzEGzgVkYXyDzVIps1xSPIHF+U2Z+BwRXfAh/zm95F5itmoet9kK0cKgSUsfp9OZXR84BDqzDEa
LbfVx/fPSdk0Ow8ZCm/y+vVsBpNHuugcv2IGvR/zmRqiiwMrj7ePiicMBKPOa0KLKSHzNXm0OCs3
e3x450lRzmQZ3T9uBGiCOzO7Cy91UWJxd2ZlHvGuK2ACx7C7t4m7k5k+eFhyy9SoPI1DXPHZvbhz
1obfvOcvfD7jKtu9E3u6JwajjyyxJ7mVl/GP7hBVnPg8hps5JTyUr7BvPAzBg+2Tx+K0LgvwB4DM
5Jk4On0dzh1zRw12F8Mpp3QFR48AwTqZrbJ3rn7N47SYpsD7WbMuhleOGYDNI1ZhoruiB0CShbM5
Ak/m+NsxZpPNAgsSP+HsKL3jYER9hYWAzC6rkUUX0cfyj6nceBbvozjMl9TcAzm5dkFexaWyGx23
c4RKoz+dt5CdgKdHYhEwQLxCsI+p14TH4NXR/tW8LqeN4UDz3jd59sQTQRy0lzQaTt0xUV09EO7H
kzbcLazZAwwmcOL3AZmE84zqFPeA4pRdO58FF4Vbjg2XmO8EC8lYaDZmFz71n9+DTIOLoA7RHc4B
OrF+K3M57XE5oXweAz3Uw5FTOXNRVgopmbvTWXhYQrQwmMfHd6GtxrNanMTNvfT3xJQ4KhYuFNBa
0KMrEZFQ8W2yh5/p7ylRX9ibwvKYyewuIlMsZfOIvT4YGWLiDqflwBq8/ev+NY0aj7Z8GrBdQZBm
D4LDHxjMbzWgCUgPPxA5lbsfVqRFvS+zZiF+BksI8uf3TM1uZiCfZl8Iez+k4Xe2oiFMg2M5jLwE
2poNcJbjgMKOmxLqskU7QphG40+Vbdi6HHtVGUwMKSpVv291sjO3ZkQVpgHut8wqevvO5jGiAUvq
0XxdHtUbexrPunJBYrnHeLcsG9i6IeGvy6fZhbvwRBQOE2IknzaAjdngMR5Oxms27r9hRzCDheey
3CTefWz8JJ2EqxMrAVgDC3lzZg4K1gVhtBiYV+2nzvIVH7fA5Ijpnc1t34WgYVtDi4Dl37wxA4j6
Ze5k4HDJeTYii/D4ZuBavsyTQn3YodHt9GHs1m7rW9xnwndLkelhGuoSzDklgzz6DKxL4/f33ib+
nuGrL7FjHSfPsVrh4hzbkMijZqU6VNJtRCS4hf4yaEwSSgaMKQg+G+qzLXuSPyKXw9t+n3pcynxJ
iS1me7Xxk3tKfzW3Y6i7k8aFlgwDuyd/bz2LkNwM8peYELu9VwE2cm7qIhJD0L2fd/1a36vH7WMN
j0BhJLLJCFf6kJ2DpR4HEi+zbqBH5jNZiVeyjotrciprNmkp5H9PtV+dilNyQvF1uyDCk97XM+Dt
6/CREi1vvhXoNnWaAB2B6rX0SalCrsWnY+6otugzwezUXQJM9uzsSlZkl/ZElNQErZ+FWGLxKqIR
NyelyOzK6YmKjrBLID8BnXD841Mo/CU4CTmD5bTeEbcgC+UijnOdbuuF9r1vuqO3e1YwEqgB4TXt
gY+XPWo5XhwpsWPd2lAJdg8BNhdhsag9a7f4BRjmyA/is/Ha6a902vULgZiXAtuxq8AkldACwOVk
AXbGsJiu5ekvM5tJNJ7jqHllfJkoqivfcSUJ6rP8gMom2ObsVY1kIjjlu/rLfFEfsoDh4bX5c8Ll
6N+yD+vWn/WHKkg8tJTR/insxEsSJ3lEl87rwyrgiCTMPOJQbMOA9QR4fXCfFZFiwq9xuuVnmLnO
5Mb2zzHEGM3WAn5hd85gPxCbUu1HDGuEVH/JLklDXgOJIkDN3iPMC6kaqF1YA/iLrO+aZqe87av8
HIP+Yp7wQ/PCi4n5jscrHEkfYRi67cxkkzFsoiMPs34/N4sPHPz8XV3PwnfCUyagMFzicHBNO3mh
NyZHWR/tQeo3Tu3m3xBrc3+uPMT45+Iu/uq9p783Bcq+qFPZBtcINNGjX2brzK7BbZm7wO1suumE
oUCtbPV31IjYEF8BigmpfJuci/RSdK1A9iUp4LcbBebxc2BbHTsH1dEl43Lkn1WURb2X3nYsNj83
H0lYvu6IbmMorKRfHd8ARNcGvsI1/r4K2wowfBAeZV/3O/+4jJE4Gf3R5Ff5VN7AAKh+w+F2hHUE
QWxriPs7bUgiejU8ZjvbeuLnHlJIrIeJnA9aAIFnHXDm8OCYu8776CgctFy8cyyalm9Hsul30J35
R7B9TO79tDuvn3lwxLPHcB0pyGiTQvMlG0d064hfBPYoDDJPJSOGKCZnHmG0w3/ZgGQGOmdDIjon
EQDuxX8XhgywL6eL5W52QyR9RHXCGXYMMTWcPDY7N+dMLYikuA8GnTQ0qL2RiwXdyYWgp80mf4SD
FkF0xnmIF/QLVG/fisoAryUuf/fgD/NKjl9nvSNI7aghJPKoeOkixotDCcb32+4XxB5Yx3H25t4c
mCH8ApuDNDjqL2OQHtuwd4wyKQCbMmHBZQYr9gml3Bd8+tZe7iGCRcQv2ryBCyaQ8tNIPGW3PDpi
bNMgrJdtMhDVXbkZpDe99oNUmxPmSBcFooo/Fd4e/giz/+w4psrUvv6d8Bv3kL+vWJnCmtGEaaUr
QSqRJlLhNYUlznXvF3GKp1Mw4gypFYcEgAdgEFkt5BUknaxvKHXsgKpjcdTh4UigsrtJWD4c8dYa
oaJIhSNlg6M+RS2JyNTe7/ErksVXeDf3PpK9OVoCiQoHeG1OC2pMBNXLSaNmNLyVL5uXhGMUE++B
g2XHFtn9KdSE1QmeqD+f+xAd51B32YS87Dqe9ejYESfffJ6PtI0rnL+sX1b7weAQqoLhFS39+/B/
qTuz5MiRLMtuJTeAKEAx/5rBZhrNSBrHHwjpdGIGFPPw1dvo7fVK+sAjosrpMXhF1U9VSkpKpDuD
NgBQffrevece47v667wNaJd5f4Oz7SUrc6stCraA+sY+DIsvHQ93xn4wL1XuAogAWz/rPLsd0htW
B4ZgaEH5a6YSLMF4o5axFy6b+VA57ytQoA4KqyGd5r31oVH40j/yJPYS1k1m6rwiG8123lImDpY9
JSqvv6RzshzXuLs4Z8Bs5FQzb0rwF9a9xzLBz8xlu38zrOfqBkrqXDUvxMPkzbXB3L4TK7muWcjm
L4K9dKNsrHXhgbbmHYYUn2JZskxxRWq2EYPdudhN+1y/QTLAM1fQyupY0RuyKtgyAbsu43wD5ZEV
17rjo7MMgLFfdQ/KzcSDpq+GFRYVjvomu3a3ZWPejKyX+oqHg3NWtI6plZzNQP1Trec60vVyKsS5
xua0wGeAorc0m5N7lkf1Mb6ZHT0oYVfxsefxnhcRxPnBcgmOiQclYnLELVh58z2JscOrOGodoCCs
7wEYLdsd4GxqN+J+b4CmYeSYF5DtfLTlcM0zi8aUIyALzKo/zSUiLKrVXOIhF1XXaNnlPl0BY1/O
hSG07XW7Y2tlLcGiw1tnRaAso5NDUSf1q/lQAt2dJXVeuVjHrhAOXgfn3iMBeTW3HDKWGQg61LN/
/7Ri+PiLp3UOTfmuv5wl0kQJ49hH/6t2MvazF4I6mXrvXr2F2Ydu/Iib2ZsLWYelcS4tETKflVNP
l7l5NnfRnXkuDnTVbqYv6RV//pFc22t9yx6/cvYOJUl48ukfz9WDfyZr4a47yIO20ffTR0F/M6Dm
mVaCLue4jnYWhWFzxQGaMoaj8a6jJOYQt6624yml1rDO1cG+n/b097x6x6a5ImiTWyS6yq5qjpjH
ZzZHln5PvU5Y8KbVilnNTpzFc7PPrtiFKGgFe5m/bmlylrQmrG29c2/wj/VfUJuWu3JtHMqDe0p3
rO+s4rTP6bzpJ3FdH+wdR+/VfMCPN+5/QYPx5+qK/5zt93+iBkNgIlC50/46zfMSZQRJXc2J9N8P
Z+zf/83fhzN4dQ3MuugciJqxbKYgvw9njF9UQwMz7/67ife34Yzi/KILDRWGKQTeUOwNNFR/m84o
7i8Ghl+dlETrN93bPxnP2HPA8XebnUWsmmno/EbBDIg3af3QuzWE0WYdoLID077x0cmNOSgAY+oH
hDILmjdWbo9c0nyEX4AiecRa5A2KJMoCNg4aaAtITuwkKx9N/G7CVfio+pNuk7JSu+u8cNSnoffD
996Y4zkS4X8QfoX23ragtmPZ4OgiQ2gzyyYLw3MTV/4+svqynOeUFUHp+XTMmYICisGVdS5sm8EE
WMUvVuxn163SimVmGAk8Oztdi5ZlrZlRe4ZR3SCCYLMYMKP3s9vOJJfnkrt68Wr2vAu/QKAMo8lV
CmjpoPz50AF/MnY+aqds1KdTP07We2QK5+u391L7dkKyvQ7cYoXrmNqITJSb0eSfhqGLbgq7VC5l
Pai7zk3pFJdOqxsrlHWCY2QWoAmHQXS0G7u4mmwbTatadeG72kJoZwiBiiorzOBJl1biqRboxBpL
NE5LRufs1Jhl4w6VMllU0OPjAYvwZAtMG2kkSFCqrKugbrJLQ1DWMwZN/1kbCLRbOq0CTGDCjmCe
UQtOR8fAUIrhkQkwEDIMrmbecpQJVE8GXERnRJhhyWLYx1GLv6jL8/IRBIK/VGoYxSh3M3pRaqTC
4gxInNa6Nl77aom/pesTOqNZZzz4XUYrH5oYUuFKb2f5/FA/yswxX0jKsbe15EqHYF0uGoiMx85P
MDNPNeGXHUk+Pgm5O9XN/L1dD3T9W+siG2t6MS1UGhFQdLEcI70+EaC5VoXhPpPZOlwPoIHWI6Mv
pPQQf8x2ItatdLIz5LTw3UlGc4f9UTwbqpach6H1n/uWPB5AHI1A3YJ9CKnvjBBqN6amsW/AMLke
opjwj7wrngaMGk8lQU73UZBZZ7UDF1Q5/IiRGMlDNzHSRPqjrBy754ynVs2q6OGIK2FGhDzM7g0W
6GpXIojmnGMlK8zh3T2JIacolrU3dl2+ilACvYYovjHzAC6F9KJP27rmechdC8xamahohvxMPiMh
wkSTKuPRlFpwzpI2eEEF2m9AfjLJang2BezKFeIJfOh6kBz1tIpuUuIo9mNUMF+dmmhDaEMAOFZP
vNJqzUMQYf4ltdM5wv9TFmqcq16f8vu63s7vLL+Q61G06jls7eocClNZ4ZZTPRKxntwRWWGEj/VI
Em32kbo5fuxmhDoN3ODdt6JxYyVDt6zjWN1Cj0uO6Uh40mLUDajNWDMWk2JRg6ZNQJmTVoAvEVS0
pZepVbENg3q4LjUeU83vBvAtfWvAXAyQYNZRA+G4H2JJCHFivLul4BYWAGDtIkAUNWicjy0kFHiU
j9bUzHldOEerDLpsvuuC2yiguqppmdj+Vs1q/FhEINAnSbONi06/TVOvk/xa0CgHx3q3tVOCxAzt
VtTRM7PopESHeHqFDUN2gG6VizK+jfVNkV3qOFsU/v3sAdc5LyVXJXaZwcaxEy2xQXTKOa9e8+G+
1EkKguKCcWZ4G9NwG4N2jw6dhHvn0kvrbzpxcKPrBu8AyxJOL3mVxxFWu+F1sNYVWRILt1qHPEJN
dGrlWmnWwdhxnCXvpJB4J5NVxKZvRrskW4fQw8TBtuvb4E3aW63dNsWt3nt5QcSRuxvbhaGeE5D0
uJujbO27XxwGnSzOLRPmsFoakiYxnyxgjqC9+gDEkGstQ9cmOePghGCT3vT0RdMJFyO/R3a7AM7y
5MMewPPj+YhdW6N9H+L6QjYHqRTMPbsBmJO570r9kKTWq5XTXktuI/MDgByRe60nNHBk5a2T7I2w
aF8qRI87y1Aagf1bMCrEhU0HKWweyQGQKwTIBC4R8ODqe93RrsDzRtgWOAITuLbUE+USqjMpQcck
MGvD3HyRJ4bnOsoq79G25dVFj+iplNYN3GJwgk1NxhJ96gnzUDQ+EuZ6TCvrIYN3y08PTy6O1zal
vceWB3a19JzIOJI+NCwgndGvEfrH1PfoncQXPWy8BO6e5TwnpgsHXL9IffT0yHkoo1eVn67LIysI
viij9LCIn0aYo1YOYQxadd+gq6qWJfI/kHKHcgrFoqmZCmU0FZCSgwHbJ+mpI685Q9Xo+IgK8AaV
eeyZCmswu1bY2xBId1rOzbZNy6+yUjZd/ubr7XoI9atAMfeyn6l+tPsHjR19b2o7bpKp3SBQvI60
Nxkxd2v8L76SXElUfIumeA/xrBGguZr6N2CfiyE6AqrcDtkdxjSyhQzjbWq1lWXejogIRkpT53k0
o43WY0dGWEZHyK0W/lCNWJpxY/aR4JPZgv7eNFswYLtGCxOCkQ3Wju881ulxGOV16WY3Fc5DHzpC
U+A8FEy7J/dN4P8t2+dMjUoA3sq211K6vHiXV1CH7sATLB2QHEgOkGMXXlSDvnfedPtCZh/yr41D
VEO/7uIvVSWvouyEBDJH5x6ushwS6lH1g9VII7LOAnAce8e/4i7cuvYue4sjWE3OxpGbJv8IbY6w
ioTjureqW8yoy9Zdp3q8sxx23cB5NxtzncNXtIOdFj9k5lPAwMbcIeSk0skOtn8XQT5Q0HyQI2R7
YKgLUS0MTqpmob64sTo+Z5YPIpNAohyvWrOAZWZOj1G1EETfaDRjx3PlbiZnZVuupw30IQMTYsYJ
Fw26TXSvrTck0SLXnnAeDl8V/6Pl/Ot/lM2jJXdiDqI9tCW+5oee4zYuu47e/wyS5VhZe7AIchyZ
96N2TggIbOudzi9r04sjvSHbq/VWY4AjD5l6O6aXRu1fEsWTXDZjx+Gys5pNP311E0Ji0Kliil+l
5leStysEppQuWxHfwthfsD+BxTsIjMUxfGMLvQZccpFgKfWZ7fK+aTsBc4huDMEYHPqZTl9qiDH6
P+v91rZXFJs7q75uSDVhqZrEupv2Vlh7fXgoTH/ViH4h0+siO04suZVzpbYfffvQ8QQp9SbDl9E9
Z+VWS7eYaClnGE+gN+2rfqk78NjTrQNrJq+A78K0VpTrpEJhjPjRKfeq9RXomKeW9sbhzUKBZ1u7
mNUZD+DSKRkhUVMbNFyzOL9OemIBq6uoH7yma72oxE4m+5XdXSZypVS5Qk15MzkfHVASu11F7RZb
JnvVAfmKjHetRifFvQ5LULrrnEFknZxS6rF+EnQv8ke1vHOxJjaQ3zrKQryChRl5bgetvV1KvpiR
OxSa2dCeCFpa+MqNlbzk042rsRZG69AAjt9/pPK+NLYCq0bKON464iAu45cpwVlqrb47S/1JE07T
P8/Av51LOIMhEUesbkC3h3H0/fHe1EIZ6FqRHrDOcsdCnAMIB1A+9SK35N5CGgglPxdNfqqMEaiF
tNXupYwqd4l51rqyckqWDpj9tsi17gn2qbOB8tc+mXHE1ENpOjapVDwmrCWyx/BfKZa44zfjkkbu
7Zwgrhenpo2qLQHNBvkNau/hDSRNsIrHDQY/rimkjINMMI6prv7iNHeYIfaIw8mYnIs1vPtV36wb
17q2tew9qoc7J/JZi1myx5zBT0wII27xmuyyyStsPCmtLeU+0IYr4sGgwXb+1qcwWQx1t9Uzpjdq
sFTKcpOKD7uewDsTsoopv53661DCYVSnne1Sw8xPOVyd9mjNU8mXUb0X8l0kOuMp59hkt7jdD2M1
UxwEV5J0CyBNjNw5oyAkEuEFbOOik6c0zY+iCiAjwgpk/FH3oPoQnLh5vHPZQyzXp62Y3zdcCbsJ
plUzsiTeTE39PkXXKG3Po/Gahc2OR+0GrkOHIAjJRzg+aj1I6SzZzDdT26E1SPIt+tpVWzaEQdl3
Wk0zbALTE7IDxpeCNNBu8l/CQh704VYrP6zpQQtp7BWQMdcqiCMw7T/LyNY+w69QzxKRwfFbxy4G
Zwv/w+d7EIpuBTqh7A6x3T+63aQuTZleAf18od6cjomWMLUDCrPq60BSO9kMl4pKXQeSDPhvD8Q/
8gv+d5osn1ox/4vYalDRSMn+W0vM8TV9HV//dWirKP1//+f/1sn8/zbV+Pr++q9/+9f29a3I0NH+
pqz91Kv5/Xf/1qsxrF/ImTcFxEAXHJtOK+S3Xo1h/uJYwM9+tdOgbv9314yh/2KZZJvTrOGESDuH
e+i3Vg1/pVv4wjHbwJUh3P0fCWk/y2jnDHU8PbMPEjuki9r3h3txdJMqBXVe3Vt+uTEJfSJVwpM1
oF+VItnFC0z1Ehfjz8LUtc/91V9fGPAXoC60vbMD8/NDgBkIxmSjN/cyHFeVTfIwiCxITCsFjwA4
ymylgJ5hzeyOZVDORmNC4Iq6rxaZbgLTMTd9nni1Ue8NTiwizF5igovDSG5z0d3GFYMMsCOBKnd9
Kc998aZl5mYk5NoKzJssTS6FfJvTB0g+mCM9V3VmXeKxA8wP0AGf7yoZCkhqiP2mYaPH1rNNK2lh
Gu5FbVR7oZcq5WUfv4WG3Kh1eu0yrRiN6FUPzHYHbe0SZGhmKvkMyuDeIBRQLxsvjUiWzf1FEgY3
VjXcdha1Wt5JmB2Vc92n9gXN/e38Kwm83nU9bwWvI0m8zql3MX/mgpURsqan+MytGr6spF63Fol3
rbKPBZYQ4tdBPSRXJDJ9GWVX7Th/bDGUvochPZUk6bHY9/LJJR+OqOgXiLrmAi5RCHtGWYupW0EN
vFeN4jwYOQdUHQdCY1jXbdn1NO0ST/MBoLC/EhvFUCit91JaHNezK42zjjWHUkZQIaz2J9Mzd96X
/0O79u12AciiWibkQO5Vd76dvmvL066Cz6kp1b0K+V8dzENoEmNXjqsyMm9GwAsclPuTiKNLZwWH
0CXJvGJamdrXUYd0JJR3srHXJWSoxRTVT0E6PJAt5DWF3JDWvCX12IuJTws1RmgRTLlMsN/ITeRz
fi11UgWK9Dq3yjMO/oes9hdhyGWPrSvdrJ40QrrgfYOURxRB6BVZDWCfuToTd3FByC2UclICtZaY
0fkGd/RVFHD8SEOGzKm5SULLM8L0xQbglqQmh3raPZ2SvfRdtsxANy/wpuMWk8+pCfS3Y54gYH7o
wQ1ZEudM2FdxytasDydZUpEFvpemygEUyT2GnK3uCjBxOE2aFIpZdrZ5TIbQuE4EYiJjOHbBF4Md
xsqyMwHeHqwFcIG0bzTuEK3BJZPtnBzQMlVsSKvnJwXZ3P3+w4WFMMvipws6xt/mMN9d2C6pcA73
Vn1fqe5FWu5lBuU7KRCvtnqClEDmojacosGEphEfm16COClu/W5D9NTSN4dTPJabqoyvIscFsBCQ
m014hhRHCZW1z+XZ8pWLMVL8pvaVnMpdq1uEL0xU4toA+rrcmRiaDbs7ZgPKOhNlgU2xL5tHn5Ww
9pnp6Ughed5iezxESbeUVrHx04pgN1gMVfxGdNxVz+F6oYYxCLf+oXLimVrDOxpWRZStrLr1kqZZ
u2Ox0QMWq4H5ucqZoe2WZZMtSZjgq5dn+nXb0WyPEtf3IC2eYVKkWIWKJmfsSYKV3p1wwKE5gHtr
DwdRMU8PUV1o/TFz0X5JBA+NRh5jRXOoJR6pmIv3B8PqToDOt0Xy7jL4nkyO9zSNVOdLJfgIQtlz
EfZtLbe1WZzjkOKfxJid1Fn5feX891dc/+zS/PVJZtymYbxnGPHNRP/9kxzbVmaZkazv+a6PbcOS
EpibYISVAHWtLMeT25tbxw9uUts/SxuBdMzZl5aNMvA1cnPIvHg24mzlGhEtvbTYyglFhV6tK8PY
4lVe1n1y7cCPGIr2sXZQxOn6PQkSX+anRPDcBiz7EIuW/ujuaIlfV667+PsP+WefUacNiagWHQCH
78+rlZGK0raSqbkPYxt8Gq/ZC8QZVU+/zY9/sjZqf7Y26gaGVx6ib8acz6/WKZWuyJ6t1CiavZkV
a5sRLNiTpR0cmtK89+3+ACOOCrNYDnRIVUYzC0IF4W35+eonn/zH5xlAwvyBHYLZTZUAtx/UDrqZ
BLbed/19T5bYFJc7xRWLdN5Uy9y66hwLyDZVRoqa1za2nZTbvkGzAh0aY6OnJq1nFdZ13AAfBUjA
er2nN3xV4FelsX2O8+BQsqKKLmeK0x5FV5xN4Z5hVD4aU3DoSswekbjPlO7WaviY+dg+Zm18jbn+
oSIHqCqtdRAH71lWbrrA9Bwwk2qKlDCJvtbs2vD6TjU8UoCiXubkd2TKoqYK6KKN9gyD9McHjZ+B
JSefg0y/MebQWSVlnRfKpVatq0EPD1BG+p9c5PmO+X7/w1ctDLgHoHs1zbS1+Y77bpmUmm9EYcjX
ainwRtnF9dT/9dL9o7PAf44d8pc/9T9w5ioM6u2/nreSh/Ma5V+/r9+//Ru/1u6G+guzUkd1wZ+p
Kpws7uZfa3eBeV23IYjM/OK5RqdA/93xPsOXZ3wIaaP8pXD/w/FuGL/omN8sm9OA9qtP/p+Y4D7f
ExwPhKb9OhjmRAkc5fM9kYVtGTOcRIRGjvY+sGNjnwR19ZO17Ic779dXMWw+jzBxmJo/nBDIGKFD
KqeemjMa5xFO0mxhao5v333tf9Kamev9725wXoaqkVExpxBLxSL4w4dpzEziOARKZdlFuyhDAsp9
aLFbt7KjvQ22/l7J6+kwJ/S2P/mEPy6g317b0ViywBHMwPQfziKZX9apmhadVwSm5rylJcHmNKEB
6vJsY1WfOxCRHMDUmeng2aTBPzQEDjznIiuRQGU1UmylnQfDgcL4dJVVagEJ2tRDM/nJe/3j1TBU
DjcM713Q2bo67wXfrQOG03WJ1YKR10K9ua2dKPYXhtGUw0/W8c/ze+QBXGzDMC2TKw7xe77xv3+d
GGJ+T7QofUOQIrQYdTGYJ9FkZX90iM+pSFJuuyl+YtwXNdY//ZAg8SHwsMrxX8EN8fnFWzKctFIn
CRa+m+VN4WgfOD1V67+/4+av6tMdN8sSBPRlV+OZJAvs86uU+hj7gVYSEm/H9XNnOeWiM3X5YEbT
09+/0vybfngl27YMHbkA7PU/lDwAbWVms7DPDdhhdun7jPZgSYO2I+g8TcziN/8z7Zbga/EnT9Mf
bhOWKu7lGfSuiRnA8fmzRS0TMWHFumfCv9iGVofe0iqUq7//XH+4Sb69ClWHNXdTLe2H5waEmVEZ
Ma8CAdq/JXcDob+NuCweIp1Wf/lAIFb6k/rxZ6/5w42ZRaDgDODdHogH9LkZzDD6ZV8kyQaPjUNz
2oEq8ZNTyh9fkyWJz4qzmSMoqdyfv02mwlVTx53gNRUfXPnUnDWgC/tEKQD5mnGfNBBzo/63Hfkv
r+If7xsaPfSBWJq4Qf9QSwV5rzgxUYZeOZSEMJlV+JpOvsXZMrPBLFlZ8pO2zB8eCVZA/oMICPSV
QL3z+YNCOfbrtDRNjzRCedJcWRKPBFQQOTcZfru/v3s0klc/PxiwRrGP80KuAQRmLmA/v55WlJKy
Kum82vJBOLb1FOd7GStzrk1TpeEm4EP66yCbBDLpJkU5JPyRELbUBZRualWpvZJNj9hpESRJV+1r
mTrBfmR+jA64mkp7WeijhG41SIDtVQr2aaVVpm+t0F/kHXmhgwZXBE2Ivm1bu8AYWUXMM4VDhx4m
3phJIC7ZZFBA2xpjRCAS+qMzDdClGlAJ9aTv3DR0tZVO+C/7Vh5MzLYhgjRvRlQO6WJ0RrLy+sIq
YXqqTN/3MSfSL1qV9aoXRQSIkIVpmzvglFND4ynEfG1yMuRw2xRFvgzUwkTa2yXc7V3ldpsorUby
pjPJ8F4H75EcY9Vt6wWTo0BsmLbG5750e3iONhG1ZyXpQ31dCls+yTFRlDVhnqZcgx0xQOjbCpDN
tFIdRNOVGp44z2g6LFm1fvBVDotL8N8JCE2bbMXgC6ujMRgrKdBs4ffzazKSmScJINGLarJB3IOA
RXlVjBNfYZPHE7Ren8RilQkLKQ9t3jyMQ5YHG6RMQiMWMZ3px4isqsMcqLsVsFnRzCa27ywm3fBv
XNkA31RHzX3xHbtB9VPMkccHte8rm8FlOjjaXc92od0YpRkzWxvHTBBXaRDxStRMUWBsd0E4b4fJ
ZUyHPqhTrvpwwNWukBssLnbBuZ+ooQBKGdtE0K+KprFAimtx2i58shuSs9DqfNp1ZWNkS40c8WlH
/pQRe20fzFTLONce41hxMJL1iXmoa647tqpJkTgg4si9BGMDnDSI/Zbxg+zKBwcEjbqAHRO54Kh9
I7k24b6Na0foiEINNkA4NiE6kaKR1l0FAgv6sZ6UxYF1nWIjk24wMiCsBdJqiK+vFREZszYMqOUi
4eDuPNFcNb76eRiNEDqmTlurnFIQLWRqiXIcqddD15C/R37PkEA2UoizKVJfw5+UdBpMNZLRmRkH
Cdm5823zwZ1fIDspZKcs9Nr3H5J2hokPVls1YFYGsFyTFDwWEUDgfTGZfbgcukbe5K2G/kppUx9L
CA+RzmPltvrGzovgsUgJf4Q9p4SMr2uhM4hux/JNDzrNvY7ighyCTFgjKmnEVuQ/tx00mmkKkTP0
va+9g0qv6DlKZ9ajtbqOQjn1my9mJpiqOHbKZlQbPQ9Dq1Rj4WW9HiEktji1baNQc401qdgKGiTd
oQdrGmJqTwSCN71nh6nESz7y3FwypQ+CWzbBGNM46BcSxiMd4ILvgqzWoiZ7boNefVK6Mj45nN6g
RtCvgm4a1wk2EzUFqeO6JADd04lQ9zy66jOR0WRDVFIRd3kdTO5LIgjNXpehYSqokRytcl/0IETy
ptfkH4IL1/KJ35OpSc2xFopsiSmwM5j55WpfPWpGVtVn3W6r+hClWnvX0YjG8VBUAnNt2wDTw/KU
sCmvgVuKYKeLlCTwBHJxfEWCT5ogtiGD4lwGEUKe3i6EQcZEUynEmE2ljlgij5LqPU4SbbgoEMGZ
rDV9nq56ozacr4E1Rf4a6C0IXNH6MK5QSaCrUvp+QqVfRHZ3LsxEuyJdCoL6QOzjsKzsINtMka2+
RI5CO2/UrIT3bNbJDcIzQRCFL7G9mYn6EE4G2K3Skdis7ayiU9Cn5R4EifpMiMTw1WpTnLFUAdC7
qzI8ycGJ5DlTs/ItVnL5YpKYfCMS6dZLYFzOvdo2JCtXjalBuwhU0tpZF5eaYgM0IFHgXbrF9FT3
OtSckSNiTPfRrAla9odyo7F4dh6TnpF7STUzol30IIa0FUfZlnQoea3ktu7lUyyQhdSAhNbVWBf4
JBNETQsZuTVf4SAchvGOL68IqK0uNpChftGVrIxgkSdjBS6ox3VlmtkDM2KW1dQmdXODFtPGVFWY
GLFA7bZfezeCCS/cSnkg4V6cc6VVkEyKNg08cqDFV+LnzHwtyIxu9vEouq0ThC3aiqDgafcbIn4L
slerXd021mtPBAPE5HBon2oNiu0iMxRQuDIeB2h7crpJ60ipAMgHNsYu00LUx0CdpOxM9SPsKHkq
imVBVMNXUMzxq57EZJDygePaK0PJO09NI0WLNIFi26QqTex1ATLsRtfSsrr0auMGS63Vu9f50n5J
qVMosBpS6xe6widdaER0QE4wk/bY2ypJBERQk03W5TriyLgOzqR+sfnE+Rg+jSaf33PA8OZIUHs1
XIqhKokqSyodS6efJ+dJmeAdNjXxrRC3FRZl3zVKdnBbEijcTJHyVuX0Tpe9UszCubAPrVVCDN5L
I2zfvQahSMeqNNhDLurYGahH3C495n2raaswd/DZqbHub+06j76SXwyKLlfsGltHbsovVu6SJZy0
sYLDjW/0AwZXhZ96HBNgK1ZucEX1Ckew1QT+ZkgLfp8U48l3enPYlAReE8MyjiFypsxKH8UQR/U6
B1XGEMPvAQM7SR5Ny7ihZEYjqJnhWjN7ScdZ630UH24RnYdK6iFRICjv6kBNcfehw0XXnCRWvxAo
Fl4Z1/tPhdo4YpH0hcDnZYBvnFCijlxZEvTIAWuLV0XJrZR4NWHMokKBd6CJBrTEVlUPLwgsfDza
blTdBrE94Z1XddmSrQIgbJP3Tg1uT0obbgTgyDmh2FCJKBMNMhLHL/dWjUxhVWl0e0F6t8lbxKJ4
67A54zY3/GoinZQZwrrKEyb7DdVXg07VYdkkFqJALwdBHVyNgX5i1ymNnS1bJzGeyQYmQCVpJ39Y
1IGIMavQE3YJuu2QI/EGSVW3E1Fvh6SpLqMTxurOz1OgpgMNA3xB0SRVYJ5lDhVBJlxV2vzhrU1d
qni9n4Augww3ohtsI7nSK+a86wkd4VvsdAklaxEFzVKxYgt1dEOGCO5DS8kJNpgIUhqJS6CsqhIw
3LpD6EdDkHDqwdrT9cVkSG0X5VJQQ8oERUiIavA5DQ2arhDxwm7bW3ZzC7o6b/aGoZrsQL0RPkhQ
m9PCAcPtLxQR6uQntrmxUXsrsLa2nsXkVcYlBXCk1dFjP/ndayX62FnlWkR8/Mxi/vCzWFqLWvfD
kClVLz46c+acpq27V3tpxcR0yOqBVKDkoRGBjuEw9LmfwynTNo1bm+qycG3y7gICfDAAtmP10BNd
wx5vt/JtKMLiLmdod19XcnKox2kR20XDh64IW7EgZzt4kuw+cKEnIfEBFm4kbMmJld/kwAyRdeqS
ZIaSCIVHsI9Y+ok3n/MYrAmAfKsxuFU6aT8oIUlDC30MAKqgYnbx6Gcd74jTHrWpSXtDXVq1KIk9
qOhM8aS5WuHZudVDQSMn7SAyDkjkO2r6cUoQ0Hn0tyrmK4Nm4ku358TwijIOVmqjonFxTAa9+9FH
l73SfMu6y22yHjew9vKj6fjTU0WFF6/0IaNMVGuXgk5EsQGCBHT/zm7C/NEffZIOsiLLrrmcyNa6
2KF7LkCg3pDaN76EU17lXt6l2V3TxeqdEGN+zw6UYSztG/9rFw3lzLQe27PrD1OGmD1hxDtmo3Pt
kC8zLN0KYrA7legcgzIt3CUl9vClC7P82gCQyJmDC9uRDxDV2C0HJaQAJiEMQH1AMg1HUzXfSQcJ
9UKYhcBvSsOaMb49iEeFqIJy0ZpVAfptivnyCakFnBJbPDo+BevNxAqJHrjtinjtupF/Nxotm0g6
oPUdR0OUq0hr5YfGHxN/HgzlG64WMkEs0HunPvY5Egy2mzmLkuD7mO/dJUEU/eWaZGsD2xn6fbJk
h1qHs4f2HnnPYPXPQWCi0nPz0jwqPWu719V9cRdDhmdxlpHBOSNQEB6UvhFke18XaPUGlqL7jlyy
N8fNJbpXoN+nHPQh2jkhs+d61LNi0/SDc5f6bGNM3JAZAzE3+cegx1ZdD2bmGUXhPzjcCMnOEEX2
6KpdD0/AjzVOAK1pX9FWoBVZOU10r/HsKNwSZIkuNCV20Z9OOQv7oCARWtiynEDzdNyTFGCG8ZHV
HSSzVquCfRM6WrTAmVI0y5z/RXpVS5dHpO9YUIkZ82GtuKrL2bjrJmLntUJS1ChlumkS2YB1VjjL
Al2M8MRbA9D2pWYPGV5UaLGYEFh04Qk6A+EcvOdwU5EyPosVNP2iGQWrs9k75jOFiyE8zYzlqfA1
w1xUHQKQBX3rHMYypcCh7KTKdlX7M7+y12r/BhynSnCt1fbPne7ml4TTUsrSiraxrTSrvKYv6LLC
VCrFRyUFGnw5FJZctZxRyYUNZptL00w4dZygKF8iAb2ST+biAw+zpsUyG/fon83WyS4kXRkXtVUR
3juNo98hf0+gI8UdZ6iShGOH43lNVirT5Og1JAOtXBhuOr1mk8v5zMGATtVrcqsvkA00/5+9M9mN
W9nS9asUas6DCAbJIAc1SWarTDVWY0meELIsse97Pn19uXfV2bbOto0qoAYXuBMNDEvMJIMRa/3r
b+ADBGby7kx2dEvn1UfbYAjTLzUex2+VSV4f7OiYs6nJGvxFpzZOZvBH6xxsZp/zacZOOO8OjNzy
ukDTgBRvWGZvVVo9+TkBXStOIOZMJMX5m75FRjKgnk2ibCftsowugoKqlkjUESNIGozUP0cov8UG
8SlkSZwNaXNpLugrQyt1fN1S3K/Mcc5OqrPKp75nVha2Qht+Lio6zsh1zBdT5saJALjueQgFKfC6
YT9ZlSrpbuvOtS1sD5iBbwdTJjgsEIvKjZzDstg6XRV8pT7oC59qf6aZNRw+R1KGMIZFwwuxwt3X
vcK4U98ZJHE/9DqrX8geXTjaVRze9ySTRIckKPvRN5rAuZuookhiz+M6uMyLzFM7b/D4O1QHwBYz
Xck3s7Wip8oWFRNQMwbQz+Kg24fpmWTfwWKvzg1Uq7aEOC7dgS6V+hJ5GDIyN6Xs2FVjl9+nPGiU
x7lt79OQ8PaLwfKgK4su7I7NEvbESE3FkamEXW3MWRAQy5a6jH6thcCuwqzU7eiktdzEXTbggVXY
OPGm5M8gJ1MLm4qd45gbLku4rHVvlXizwXcy9wam45+KYPE8AmhZBFTqbMSQR8r4nLA02OGut9vq
2jIM89nrOhPfrMqgemRjxu/K7XvwpQoQ5dSjPjd2gdY9ZkVWRCbSYhU2IEKjLTxOvCDGrJZBl7nu
z7kbq2ksrUfM47EodbzRxTZAikiuRmUn11Pv2vioeHLBMM7rJtzR8tw7xMT/OeummCEZa4IVPnc6
AauxukG+9BSoBm3QDEGqr1ibF4VMJXG8XlySxTEY6bafWHi+Ec+e45tp3sHvHueG/wHlli5eiadx
qkLbx/N9UAe70XyGQhnwhJeUyxTICLxj03olLjflhMtq6TksLGvoucI4o+PwoyJy7L0KFm5tD9MU
65nG6/AASCFWxEJG+WHEYJ1ghz7nkOuSrvJWHdw0zAnresSjKO5Kb2OFtmuSIaPCdcjjG7aJVRvZ
2mlZK5vzOLx6EqBVeHQUEZnwkzF1GDTkduX4ijYSZ61atjsMh1H5MBNneNNUAdHABGZOD7zB+FGo
FtAETYqNrJoeysEJl9zwVWNXAkW67UxvqSzVE93GjFOD3S2vuLzbJGE5k+TcC50n25r1Y5OYzWuY
Wx6hE4iyiIuaRvsN+Jg4384KY5x7KFfmrYaZ8G3U+OKeK/X62Sscee12VThx1IQuEUN9qRHFsE53
wzCUUOLZ9C/dxqoeOpWjEGhFjT+bLtIngI0zPYxwZyppEq/6dStbooVqfT74sbfHbFnVsjHgBcdF
sXJpL16XoAKTSSLmmG2VxI4fTOVsr81OhDCt3dD6qhIR3LVu30Q+kiphXy5uW2Zbkk3nL1qR64me
JgNuMpoBdn7apFl8g4irRyexRAS9KfIi8XDqagQrDtss6h5VFWTmBUXCgIv398ZcTN6IPnWq96Js
e2jRjqKMmEISA/wBY+PIT8Qy5A8GrOaHuWaYs4qXbrqvms6K/F5pyobOpgvdD2gxcYQbcUhdT4jI
TuXUsp1b4+CxKwyMGAD+qorbbdfmWTQEf6u3MiPj2I4qAtyMKXRp9uP4U+MAna+IKF9g5MC8e4my
wOzhDRHotDUQZP7BE3IfRe5BKTLM85lOFNTAhctkpoiH1Hg9L65r7TML6INFFIWPngG6g4ilJDcN
UA/MrcX++BvDhoZQNnYDYj2bymrQb2XJc1xHhGiZbeJGyD0kIY2luaTunq15eHLzAg9jMSP39CcB
9rQKczvA+Gsq+mBlB3X1WNZl+WYFQt4lhdshL++jkYcJfuX3Zls/sGMOV+ag7Y5WPitwE2CDfldZ
m341Z4VKIc4mA8uDnL5nY82DfCI4cUr8vm/c1h/GuL+0axcCe5x6tbMZ0zN2YqBD4O8xtZz5XFYQ
kCpKLeaneWmE+3hOK0w3DIUuVhX1jZcZhFGACQSfUBAqnIrllNx4E4RKcLvC3IcqHTwiBlErGemc
w7gigBdHDitwH3QyzrzFrapdvwW+aleiy0x3WzpBG23A7hcqGt3PmKGMOjhFougJdg/DDrvZvCqf
AnBW3KwCM3oXXmhm28I0kIFOJN7dWwxdeWiJbXwJOoIi/IWbUG4rsL9wo8dMwnpEy3xD5ee+jp4a
pB+5Yf4oHGMO1tUg04d4KJt8I82CgRFW7znGE7GhH4YprTn12R8m9EMyfWXaDIqU5HGI5XST2cup
TFPSbhrbLL4U86yokWKh6q9DZcGT7GoN0sxO6YU35UDyBD72xvim7L77JmtrwsDFipr+Iu4Yy5w5
rIa3LaMMRwWlsYlP5diKjd2X6bSuyQ2i0wG2uGzYJwz2xX7eE6KsupPF+fxIWDrW+hblykGN/YBg
rWqs10yFbu3X8HA8Wmi3eExE7GI3J2b3OnEq+3YG6nkVYGEASpM2vkZtSasEfyrG18+zMS23pa7e
24i56JpZQHg1cWCold0qpFdhnGGlWjvuMZz7ugVxr6hSO7DbN89bDPan3shPhlHpwO96hck49uzJ
V3gNJMa3qEiA9/uSiU4JQRW6sBenOFkkim12pkQcUJR3qB9p3PClJ+CxxIRWOfoCyWr9LbFFhAsH
2bbwCqaRmLacJCq5tWZio3zE7Q3pIA15WMcZAM1ERqXjZ+nWLBZatrH0c6flLdYBGWCWbc5fJuwC
6PWUx+tLKRqTYjQYbb0zmNZigYJI8D6qTOvNLJaYWLAKbWxWK4mYPFAjFh/Iez2kwoa8VVFPdRFY
S5uuDZz4wTxClgVhXEE8bAbmmfMKLfKSHBizkZGouqGlV1UDcAc24riINy4QgQKzwTgzzysbA3PO
TT5KNIa+6BfvnpzCEM+QAOR+5VAzOsfKaWK897wllIeude2rsazEjTyvbUosDtx13VVQd3WmQJ5D
psIjs6HKPo1ThmFMWdiLca2M3Iw2kEwICh7TmTc6Q1gjNtJweWthOgfuLoqYU269PgjYnoopHTdV
S8rL1isBZValWzbJLkgANU4OryxlpMnxeEnC8GKsS+C3ZZ07Q/GcE8Fp+JWXSpwD6TYh6s4GDnSD
RfWl5yF7yGr6gk0y28G5o3Z0vJG8KbgQL4vObkazjseNm0M98jVoMNnaSF8xy8vAdqBpyxZDRbcK
cT0LmwQ/Vh4wvD5elBicFPYRaWpLz9RjBPPy+S3v3fNmB8tHbcBib8pGHwJ1btUHmtNLWcamuQ4g
GbF7VXPTEuUJ3X5XMAPB7pJkwyPRyU5/6CITf+2BpDEEc24S+o1QAZ46dRy9WUuTtygf6yrbug2N
9baNWgd7vWhqMJoqE3i5XdPM97y3ubGRVsehTBZclG3RWAXXcaasK1Gq8uvANGDB/YA0nbMxQUVn
FxBPhHKHUsiXhJajKGozOqWsZii19YLKwDvTnINbOwu8ZufVUXrexZNSoYRUtK6C9haeqJr0lj4Z
GGfAwcK4oAzWclcMsYjuBYg2XsmCcgzvmTlifecB2aOc1kTNXJdV4TQ7in1Q+hLYMz+OkWD8aUPb
g8NvZqW1qmbasq2ijzjOZAs8cmZ2JhOBmvO2iB3RbhnnZ8lelVl/LR27768kGY/NbZRS8K5K9i1n
FYZ6eIITAIy8MAfD1NrMXDmvVJLG0TrjlLa2MUMHd7OURGNS7k9EDYkMrwmSo7pbaEvxl7aM8epf
MvDaVQ2fnN08plrtbS+/yzvPu4TzMoeXmDVU1bmcjYxty1gAPzlZOClisMLDpJFsh4UAxKVP1xMt
XIfW3oN2mHPvMFPKhmHaqygPnO2klvzZQAGOnUxvGkzRlwHn7mroye9MYlRrg1kCTIgkR9fAlbNn
bzAEdM0WMKJKRfIOOTp9mmKIdatqyfpXz+6r5htdDGysbSRi23omL5V5zmo0QZBrv+xIKUJq4HFE
LJllhGRDTxIfoaRs5gvAsRL7V6dnghjoIkPv5UEpWOnpj/wVUqRnTDdid3ivcQhhc2sbkFeFgUBw
zywi6uipxuYFs3n2DyMiIwMdNuTi3RgxmFnRa7pYFHrBYkPhT6w96XjkaqQ9kUUb0cBe2iSclHeF
S5zKCtipJ1ZZFwRDiST7vER9W5C155XtEbsHTVY0+ShYHXJALHdzfJa6W9E5EzqpBRo+w80E1qzS
qaKLsmEYue4ogiLAWwftfWPwn7Zp1ivjUI22d+NS7OUbbbTSIXskSgJ7Dy4z1BjLhZRYL55HnMvn
KpQ48pVOVMGFp6nnRtXarGjfAze/juukz1dC826cceoM+aLXBECuw5IDhTVtoUze277Eqks5HCt2
URrLVsYj6ehAGs54MY79BM0iT71tUHGYMSiyupBjxKFpmLqojfzM8EosSoxx6Q/8KBgou9mkidK0
AUW4cbPETaONrPK8TQ/LcsHtwhUjk2F3DsBlau4zxnF59Sqn/YZg27szlhExZGEoXCZkNFWWn82W
fbCCsUO329W4uVhFgL6WKKuqAckVps1EW3Z4khIfBOBRTgxR7aJxx6NhD+xvo9dVy072ceJdSKbc
lwv+Hiud6AzrpzrBwc1J8xrTwSQXpm/VfXgWFGczEvokAX/vGzPewbkjlxmsulweqjCNk31UOipa
97L2GlBn1uV0qHEreCXd1HuVdTcSlghpYTzHnRilc0nv0LOHQl6oV14ldP5gA/JHN2E6ZdU7HjvN
Lm3HJEdIxAzgMACYZqsYrQe2w5aOroGY2m4DjoKBpzTA60KI2VlffJ5pX9FqTkurD5kRxuJTQClr
HzJJCvuO01w427g5s5wn6YL6d73NaNeKPWGeZKgo5RfwLbLKGSlG11MTW5jNWbqunkwOxeJGGR6m
B/YE98MHugAFJHO3/pMY9n9AX/5/LfqQgMLvmFXrl+7l396ghnTz1Uv+9h//ft83af5WxC1unj/w
mM+/9ieP2XH+AYEMrZ2D3BSUVcKa+5PHbJtkeUASRJdBgpcNB/efPGbL/AeJXY6jlQ0bzKUI+6cG
UdlEd0Ew9CBtWXD/7P+JWdQHlpuyYf0qNIDSgiEJB/hMEvuO0joEoSoyO/UIRGra7WhZWHjD2QTD
GxH5kVbzG9biB27kH9dzoTI7joP0Earbj9czndYrvNx2N3la45pgdFAIXSMMzN+wWOWZGf0d7fPP
C8ErhjCoETh95OqaSe2WhmtiEyemOd8ndd9mu9qK9VUHyUJeJqWBxY2jQ0zmJLuivCBrUZG9GAdA
/N8tib8hhH5g9qHKgELIc5fKglwr/4hT+e4mW1Z8tuxyULiJJd27tQzvncQtjnCDaOR+fa3zDfzh
e1vS5UES1qkhQcCf//EGT7RxtHDIsXrorZg91eKmox8/dIOXP0qC0Y5FtMQ3hjm0r7++8kdV6flr
uqxYRLYWignXOt+G775mIqLUls7gbSotSafUVvSpk05z6YylZ6F5EQVAPUjZxRAM7XXEfd5lbpDc
M4xJiOGonOBILnv+8JuPdeZNfrwjjgu0A8URHr08L8nvPhaGZMlgWLa3sWE8bl0w5T04A34N4PcY
90wCFhix3qoJ47VR9dOuW4ziSOHoMOIMAEV+/Xn+5Y3jLsHkI8sPTilr4QPtssjtcLQ7HlC5zBxS
CVjA6MdJs3j+mI/joQxJC/3NNf/lrTtfk1fCs+C9I7/+8GQo1mYiMw2uyQTylGWhWjsFFJVff7N/
WXoQQs7ceMcUGvG0/MB7zqmoXOMsFtRMu9RVzwEWfapQFRWrJjLy18mgHDkMwCFnOVze1r8JKwHE
//Co2VQ8HCZYfh5YhvpDa/DdoybkrT635u22moRD19ymEuKEgv5NxlDa9i8D44cvE3jjl1oOmESn
QmLVOnuY0wVtVb4w7MnesjDIaHgijNQ2GBj0yzZyEZKTu9bG+BI7SksaeSMyrwvTyRh91iPm7ak1
32dEgdUPs9s5nxjnWCT5WKH5bhVwIq6NNu8FLXVjhQ9JAyeWHJKpFtinF/1sP4hhbkBBdZc1y57p
eIsEuTGhNep6wEXaaiTkjxIx5ymudN7B6Ut74Bp7wYMBKkZ3Q4cSc4vn0NrUjg0uWiB+Hnel2UZw
Y40S0Gjf1hDprgl+rmCH6/ik54nngxUFBdTXvHRsSkTUEwrcGnacLm6Ye3sEBIh0lKuWMo2phmTm
y2SZANX3QPCl74ZmsLv9gg67vYlqubznc4VfjWHn0WstQqTNSDEs5mEIS+XKHeORHFKVd3LFW2lh
f0w994Vaf25XxM4ujAm7FpB66clWZyMJgP/HqntOLUpndg2UN9w4kTzDbZusdWmJOFpBsWUqMMsB
vZvpmoZ7dGCpADVUNSyPumYzXOW1ir2jiFWD+wwEBixPDG9u4OSauiE9TZDq10aqzndOAJloX9mm
sc1zs58vUaVal2beUtJVUSXgbxG1jsc/biN7Es8dDWvFpi+vWrh+QAp1hO8UhnLBYUY1P/lB6Qzv
TelF4rZlW3QuRG6Xk0Y6m0WfGw0l6hny6USux+KMGOnZgpobh7fcvm1lkERoqIdIfMVVyQOqJjax
uJurOJBHW7fSuyxxsIz1jscDNpuwMsZHqLzTtAuJ7Rt2Qowt6uaxZG/A4CTGIeu4jHBusdtFkDy3
G0acTNCythssdsm8AyufgrN3OUMkJgWJ7tptadMNgtJbwatmJJ3iTDXV4XoZjMheC057ABnDS5DD
t8MZ/3LNii/O1BSzKs9MCH9B1xvtFjtzOlqYTAZHiN856ntp49OGliG+lwzhLmERl9iMe5aNENpW
ITTyGC+EDFwH/KeGdLx2nQyFtygdgfmtBzwBZz6rr0obt0FcdKP+wFZq8F0sry7Wc51ZBI+4S/YS
q9aZgSjSJtkuU5aJa3hNpcCRLDGPrbMwnHREN78l/HhJAwU/nRJBmk8sV6c7zVFRyGNXwG0+t5vI
OZdRL9mODaMdvsSKqfvKHaDHfEXqOba+nUz0f0AeTrGDJJU+o8lNsw1V0GRgR7fgl2nlFfy62apa
kkHDchKbRY1i2pUdLnjnfWw8jWkyBLswVGpZE+UO4j2hijD3zFqcLYPepPFTXURqnfQwlle4/tXW
qqi1B/gb0QmfWwZDbrKAO+sXaWrudJ6VhHoNbkxoSgZsvyKpEYd6KLvu0xLG8VVm9mUNLSwWRMdH
LjSq2FmCcl3PtfyWBZZ5GOOF7jpJLXkqmfR8iZJUqV22uPWys1VnvBvlENICN/M8XtVhwnikNZpw
vApDORPAkKjhlKXUB082tpNiv9RBgJk2o2Yn8ZcutBn/z3Hukl+k2gHtgV2nd0w8jBcGK+51DE1p
wjFTDnqV0scyKY0BGdYN2d2fXbnYWB+b7nkjgwpW3mXWkGDGFjHVPjKUwYyxkzKZTzrJuvzCG8fy
HnJYY5/MBZ79KuwgUawLjMaw3Ythla4UwdzZtp0Wno1bDF5/GizbnWjQNGCPlyrqnrbIskf4PyZ5
HkhX7+cqHDWhDcp4Y1v2mNkHIYTnKjLVNy+lPIaWJGDOQWMmYwAod3ii+K4bXxcWJoJsw7I7xoUq
gn0zLY2xZ3bcqsOi86i8qCLd2PDIoDXjFbFEsJlGg/GsH8fQuplnmQacQacqFt+zShWdVGV0b6GQ
RXW7wLImZyFMNWMuD/5N0am4Pzl45F1W7khLn1lBROIJP+7cKuvNXW7XAlqMWSTvBo45nR+0YX3t
6cp2jzAuGvdSxJZe8LFw6gZuaz8A/h6nBohsa8fTcBzTCscf5ssA5e0wq9dcAOVjL9a7UBnZ/Tr8
FwLUvYmLj+EwVrHyZ69FIpE4BV8xDRLvUCwCS7KuKM1TSb1Bqg5gG5qnMmrna5JWUTfPASyPx84A
Xz7BDTVwAlugdOxCmMXNesTeacFMtAzbwrzOAPiJLWO83UF5jGWe7q1OjR45UA2h2svKUBHgbJdb
jW6ZjQINczchUbpru+56+cRJ0RGtojztHMsGzly+QsyIM1kzxlH/pFD6nXN5B0VQWjWZ7g4Gd37I
Hashi2Csu/kV+YsuwCPDbGbkbfTQWnRdwp/CNk3kF4BqMbT4JBPBemTZPjYV5x5glSqIUdBxBoAz
JSMyhSWcH7rILjCVQK6CGaUZtzd6CCem8LVUyAJyA45VE2TzmlIhM9B5MnG68wwjfM9hH9SnpnS8
bg1Pt8Pmb6iy5CLtRdi+BrgTBhu4BVH71FRtQfKaZxXjjVNb7U2gszx67mUcPMbknSa4EE4tuYTY
kNl+VDu4kaqIV/6xDGGlfAFvDOOtu8iF0jB2bjs5cZ+nvgn0VkBNIF4vLdzrucE/DIVPFbJ9IbjQ
MDM6M7kmjj57YlJLXq8tW/aUIAjiyrfrMK38iJrIXOE+hjdbgqYFsHjw6t6fdeW9WnGCP2s6FM6m
NTz3hjff/KpFEuG7aJzhsMmZv5nVgENalaSQvwOyZZM6ShZ6wqW+AoDU1ZHp55S9WUMZ3sK6WIgv
geqNwX0fOzFANwcSvN3I+DrD4u6u+1RnVCF8c/k8FqhZNk4MCHvX2pG4TBx3Ii3PsNryKKG+kGXX
dLmxjkxw1XWmiEpeQenJP8ViaPNVYsNgiCAqP8JtmYwNEyywb61SG5QZ1Sppd65o6oM9c7Zvhlkz
FktyDzpxE7MXACs3xE8RERtJZo8CtxFDpwYBN2x1I/xwthk8WMGc/MIN4myfwn4s1iFIBJMoM7c9
9noVfc7SgqebTfF4j+q2wQs+idJ36YYSCcycl9/GwV2ekp4YW9/myCuhc0XS4X0J+UChSMSDE+vm
pSxnXFSrzpRPS5n8kSS/RF9p1aruEklG4qCzyEfN9MZGh4OnZZAma6cGCn9kPbTut9Rq7OqZhHuz
P1A7ehKOMiQvCtVkgpS1zlsrQdk1BWc5FvptG9VJZkflC6VReVUknuL/DIrpE5oIoEv8AZ3oqGAw
SZIhZ+C1tcyLIMBucQgsNrTMBBf1M+psjzMShtebbVZuhkBOB9zqLhOQXTX2P1E/jKT7pnG/BZHt
H+DvjXBGKVe/GrHZ9Ns6V2m6jUDkBADynD7oIJjUGgoMnHo1W5nr29Sv+LwBYUQbLbFwWOUY3V0n
As3uygnynl3VGR1mf6jkkDUY57EvbVfwJuwkzNbp1HqnmRvorUQNO4BZsm5gthZ4iELgT9JdbOV4
LvZ5rp7gOcKXWBpLfQmb1njmsLG6TTEFiAVMPCJNHybm8EVbCSNH5Mo4abht7JGwNLdIbfJw4jRR
VoEFS5fppttqZ24jKAzM3iG5qulbWBswFkPmUAz4XMP8hN9nluzmLGnJJAUtZsIdZJzKqWgh78+m
1xGOIGr9KlgnCJMq3vJdXHct6goP1QF2hYt2Vian2Tc7Lj0y0TUmvEVjK8JHygUf86SKTRINqlZ/
0vGSVvvZ6zD+GbXEWHZGqLotx7kEek0ZfPgKntBzOcbDsgn7Ur51ZQGXnlFyj6RiSrxkb3bNgiGl
0y3kMhqG9QzapzA94T2+irpIv9tmwjeQyCpjP0k8edPblTA3LgIPyB4WpjKMDdMJI+owiQ5zMczv
shVsNa2KJy4b1h7BohZk3c7T07h2O6PHOniGmuXjm6pPSyldkknhxMkL9Ok9XfwoR+cy7qIMu9LO
xcSjS63WxPpGtMo507dSBsMWRHNA/wVdozVGMxuegIg8QTvAzhtigQX3EeIQOIg17aSWBtSsehwJ
gKIxZqQr0+gRKAS7WQOyMVTeMmRF1WRHW5Ah2/BFJWf9Zb+YqcYptR+ehyQVBLOOw/K1mJLBW7NU
U0gbM+pkxj3m4q4FSjK1mzus5XHyKfp2bxZmnX3LbScsXkXmTmSB2Uh89lFtRaSiJY5J+mBIdb0t
UPdb1+xPGMnY/ANGYR0DXP8PPOP/g9r/biqwmZ/7cty/xONHOJtf+C9LPdw3BG5gtgZcBVA6W3z8
CWejriOB2uEfFRdQwuJ3/jub2sF7A6MpYQo8BRCcgh39l6WeKf5hI+8+i7yBa8/Izf8Ez5Zc/Tu0
zwDeQwzvYtv3I8o3hNI1xCTkqTrJ6+nk3uR78yZlrzx2D8b2u7vxN3juGcj6C1H86xpn+Ok7eMkK
GzHBS5Yn51N/FX1ejVvj+dd/+QNs/d9/Gs+TH/+09tLYMGBYnNRJ3wan4bE8Yf35NXy3rn53hTPA
+K+fHgHxj5cA0EfDZrbi1ERDetPpmZIuTJpN0jfNptM2VPMcAcIFU+79bLbtoZ/jYA9XCJYS7DjI
YTVirx7zKjzWJPZu6C9gvZCHGKTx2mwV6Wx5bu/nmuRFGyRo7VJDbrvEdTejZbbrxUzgho+y8UFf
xM5DY7fGuUFvnArJcQ8Bct1HUbSTjeM+ujIjaK9zw1cpuvJ99M5E6cq29kXd52tgxtAfRJ6vYVaQ
tpMUdcT0smp2js4vi6gQvqRCa4t95w3VBmQUtkbWR/vCpa1MB6M+OBxkm3DKsxuRiVcY1PAVEnz6
7sy4trdu77l3YYP72IDqFzuSsfsmyp6mMrHyXZ5AvxCeWT7ViauOLZX/zsQpbEPTml4h44eQopEg
tKn5kk6jses4eai0Wnk5RE5xPzczPLkwHo8Z48cTWxdcI0YxfkghwyXgR4HZuq867WFbWBn5qkON
6pbh4SFlLryLmfsdkfZwPgeQFzwVhH6ehJKztAHICaQ6JKp+zmU8XCbAYUiI8Fz6zUr6EVj/a61+
QJMBmIagmWp50pixW5exhovNJg3vsnUpKo+O82mMD653COFP/PqaP0LMf13yA4bvBQWVmwEtPlcj
6sFoMP1uTsmD7c9cTrM2dwFZJxiykfn4v7vieQ/47l2HDK77fuaF5AsSwQUMonbmGpHBr/+8+SNk
/dc3Oo8Jvvv7etZhPZ9f+Ib+BJjkEgHcdJPzdYz+woMHdhthtE4gI4QpHDgJOiL8Kb4oiGwdbn/z
GX62I3wYRXi4rtie4S0nt443XtjejzrfLC3db038uRVvity7KkolzsZD61TrZ/BaolabBRPtxaIo
2Z35daN8jLCzr5sQTkESIUwpn0eDgMfud4O08y74d1vXeSV+f7MwBciAPpZTVpNHP3waQcqtNTAI
LNuj/a0397+5I39/iuC49OOFsCBAbGaGyykZdk1zj+9mAPK09KsnPa5aZ6usZZW6mzI66gts9WMk
QcR4PGjjputhjN9V6c2vP8nPFvyHo6btWhgdszETHUxuTE+egzo51VdEcBtvPPz6GucT++9u60fb
JykxgpVZOp/OKarp8ZoAv9NM0Jt9lV4OB3tLHqifH/o1JAyCYEOy4cR28q9q8gq9T/X2Lic0eN7c
ERZ4RbKYuSKf9zcn7Qd3qH++Hu6Hw8oVfdGj4J+xNgW/3qALlc5ljoQF4/ryHYf8hci58QI2CmrJ
Vf3113fkJ1UEblQ/Pv9pxpdksZPlFMY+FBy4p+3E1Cw/M1OvyocCS9yj4ya/cX6R5/X7N+va/bAJ
tNBYu7aveAEJQ498TDlIpYPKslYXIWGKv/5SP9tqPk7/cNoDwQXlOznEzfafi0NzQjJGOmZw5z0U
++ECzh3JYoS7bIxD8mcR/VMbnT/M8f7uu33cshmEC0GzdMIqCdvLlzi5JuehcQmF2XbR1Yi3hbbv
Iw/5c7PqRbruESyRP2j+ZnV/cK/9awl92N3AZcsiGMrlVOgzayb77ArnSilre5Ymu4JJiT4MSFfK
L21IpmVNMFZqbTNb7+rIcdZ00RvYyqE9HkTSvWSNcledrSEuHNPi2UPF6HrzVkzLqZq/LC7uHsJZ
40e3jZphqwZiTNuDC7MqObXlrVvcg62AtdN7YZNRXhjV51bc9gmvkPoU24/JjK51+TyCHwn3k8kn
LOW4SWPybczwVs7XCkiQmKH1HL9q9DotViXLU+/u8HI5ygzn0BLrnS45RkawHTVK4po5trt2FfMo
WEpWd5jacR0XGrT5ELaXXeHsJ5t04/GWcmecLtH5+VUgDnYZ86AsEi+dO1Qt9KL9l+nMhGzHZaM6
+0qN0Wsk+8u6Wn4zQDZ/shHpD6+d58YZrDi2XXcXH8GzxGV2lPv0iNC0uJF7Yhlf3Fdxmh6cx+5y
vDNP7W82/J/tM/rDGxj3qKbyiCuHBjoUv8No2UKIdgiyjfO5xDeHlI4FGJY7NdeXQn2ZzE+/fi3t
n2zx8Hh+ONSk7jy3y5vlNGU9bFN6fGFtPMDUFSqNXYN9EGZBBw9ymDV8LipSYg2EsqCiNtlT/X3Y
1k+td7tMR6xovpw5tzCgN5O+t8HZ+iTYCllvk5QRlZgRVu1qTLnzEANfFiSzDfj2OwB5v2+Y240D
OmLSgcfkkj33IgGobwxcibJ4o9OrJTzJ4CJs8NxOwYZOwrlGs1qpu2gE/Cn3s1UTpNqfepOCFUwv
/R2nRf2kQLE/PB1nMCfEz6F5sut1RRjv02wcmnw77/p3puFKbli/mwk/tzt38L3nFz6ie9084HlK
Yg4C7c/JarmqICuScUm2MJZLfuv6YXr/60f4h1/63+xx9odHmC99pO3/5Ow7dhtXom2/iABzmDKT
orIshwlhu23mnPn1b1Hv4kLNI4oXje6RBypW2lW19woUQTl9A0/SYWiURGvBUIGNrLAJdcAfoffD
n0fxJTKgUcz1rwjx0LP48RqFNoH1YKA3fcz4PdEo/C5dC31Lq1qc3ZdIWEmJ4PeOTlMhK0u1Rk+p
4B6qHZgRVbKlkvc6MrHCZIm3RWgACRxS5bAnAavi+chMA/BgYMTZPcrtYJhRxYiNFc8pSY9KmsNA
2Oj5j9PT9D/69dnlCEVDKa/gDOYEZQE4R+iPoB4GnoZitQv6lNTqQutyegY1DaUMe9oWfAb4LiqS
0FtQvCMWlFw6xmYXkaXVoQcABzu3QcaZlbBSvA7JrZxIlKrNIn2UePjz1lR1AlSwx9ZDYes7aju/
W+nOQm/mSqJjAgZN7WGscNEbIBCDy4YPFZWo/34+XEsn8X8gYSJgpiwKRM5gdztQgRQODu9gGiGu
Utov8QdmMHa6duxPx/uDuRFmxz6kOim2q2BU74MjS7kfIgCwZHLEm9UtEV5PqQTSSQ1eAyAtmyzc
Iyn9vJtLwzg77gO/o3KY0A1OAWtsmKoRMDQj9iUsx57/PkMv9Gz6+90jBGWELPZScXAghfRBauL7
d2V1qkXJ/FVP7Gm/Ax2CeCSaqXwgYcdLq9+UUsMOuPmKvnDb+fP8Q+iF15Aw21w8SiQS6QqDE1Fb
tvseMp3KTNSAg4/kWh3bQOcNYQMcKuzJS4Owk1YPLuGWgEUx8jckMG4y9ZuARW5WcN62mxUUFr00
87Nd2XqT8gCLmnpIebIUfkTitQYXd2yN8Rd8aqUDq1Uqvpld0Rlcbo9QhfcNGjxasPkI16qgP1PZ
o68Nwjag5YRbu2RP7T9Ykfw0jHfzVqCuHjYh5m3UEQ+IT3A44QNPv/K47a7MyELX/4NqRSVwhHwJ
Fr1TabXTnaptYeDClm5CNTWlLf9WHEITaDKlkVFKv0LyWoYpwGGl+ema9KiHs+sTEq9kGg+IIEP8
KvlGTUMXIIJCFQuJDWRH4GcD17sYZVgesBzVz79jM3Sv0JftY5m1RFeuiiMbAJwC2y1UI77A7UNf
mpU71sz+6X8v4vzsFOf40U96sGYd1wXvkNjW+5qrd+OwAdepbV/AxMsYjQFywW/1urU9gy81DhQi
mDzAcQiqIrD7jvQ+vaaZyTE2xMGJFFp+KWnF7bbi7C6BwEJ9qNKdX7Iym0UrsWxpx/Oz4z0VUolg
pg8v9V4VtRAm8BB3gr47dGZUxDB4mPPwHHdV+J4rnhXLPCyjjcgKlFHJbbyp5Brm1f84ybPA2lIV
N8TQoXP6wN+UfG8I4nsyWoSA+rAJgS2lYXaAmMlpB720hJOHEncLgCdAloh9FKp7uEjC2QskS39I
TS6NZR9UDY7HS6xVR+bYEYJCQs5+JVzeUJ+PFuUsHkeEkAldOW073D0UPJVgwQqe0PiFUroKKgUJ
8SdRTnek8OKB/TL52a0ox97A64+ankXqJI8LcBlxLcsStTHpErM02nSigtAsQf3KypBAlSXFvVav
0Y41QwOnUSOnCfJce8izDBDd08M3auPVWn+Gmfw5OSa/7o4nDnn4Ctictu54vrBzZ6E8AWtYBM+N
wsOHUUfVMwU9QAqAsfHN+0hNbV/j1JUFNA38o1GZxWcWGe0wbdBWsKst1ubU+JI7og1BMvxLLiB7
G/Bwtr1DZHmXXCE2Erzon7e9cGLNBa1bIgd9sEXTvM05yKDAQj40YZy8cttcStvcnlh3IR4yJH7b
Fvh9CYbtl/4M/NAr8cMjabSNIH+xVkJZuNX+R9gZdSwhYNAMskNgdyWC2pXXSia2PbiUGm0Jggqr
MxMSl/Kqed7C0cLNtj3VQcEgAKvP8QHklFS2P8KJkzvDCRtyN8hH7gOnLzYC4LWBp0Rfz+frJiL9
YK1ws82bTM7HkIClnM4e4B6R0XoF/S7Pe+saDeKsCNjfTXsIOBhB8BsguEBvPjQWGJldomcrF4qp
NvlowXKzbeyDEEj0PLqewZauMNICCpAKJekoHeVqDnY3XrvaQPzSB1IHzIoARtFT4dMIRxlKK2Gu
rUvtL0nDt1qFMVMgHUVYRyQwTdIZqJRAVAXoHd/0aqgHyeP7ysgt3Da42Y6uCYAmQE9HIW/vvkDA
+ZMyh3cQQdNdqD1vYmkzzfYx3ZENaqxoQTxS6qWX2T24uKshaSlbOCerCCUkMMppr4YW9LV7J9vE
Rq+3FqNCqwW4Cx2kQ0lBnLCGA0ClvZKsLDpmYXuxs5yvW0IORQLPHdcY2dsFVygnnwDgsFNjMCEn
Yo168hkfqA0v11diyx8yI3jplfYq2bCE2mH1q53ubZG+s7LzaoRe2H9TTfv+9linYAeMMT4K5MZM
FpBa2UEGD0ptMv8Gwq2FcLlfuyktVYEnj7z7xqAPnpHZFMcqvMVLlVekE5D6YEtq4TZYicVLSYs5
TUekWIJPejTSqpEG7KtOayDi6LmeqqIxqrzKy/5psOoNqxZOrfjb2iA33GEwPmD/8/J8DS/2dBbW
aA8eQGWHj2D0yCS1H8FoNckgrLXTbun6wc4iWAdNs7iaUjO1XshTvyqDV8UL4LwyqUKqA7c4Qv/j
r+zJpYDJzmKVBx10SKCgOd/9ykV9rLZIRQRKpdIAk8G3GuRxgIbOvhFjC0HRa0uMhrQyo0sP/Ft9
5+7484ko7SCCgHPpmn12p9HqfntHMPkz+Z1dCKPSx2tzjn+eT91S9oWdxR/PrQYIEKE1WoGYh305
jUqKwsUJYni4FlP6PlL4vaeIMrSa1Eq7eio0ElbGeeFIYKaYeNfTUKJFkCDQNjR9NMhvy7W2drrP
PLL+95kyp0LWA2R2+GlJ1jqkklhj1EU84Um50Eor0ZIT5D8VT680gBtMGDjLQE5gyxx4ufyk1Ux3
cXnktv0GJTI8v1RyZXJvXXtwFN9Ox7suswykjsL/v11JDbp1TnOFcJEN7oaTW4EJYKjGGk0sR1p1
pWQkRH8zBybSeuL0Wm2YeElbtCoYtD7glOhM3/J0wVpZCtPqfvRts3g1xtB7YqdNVurQFHMarTFG
M9cig0S90FUhKrMLDuxbqcRb3+ANUQn05y3fMsCPWub+Xgh5PElglMgMk9IONo4QvnZFtQhBJoIk
o5wGeAJtIW9fNxAZU/m9VG6J7NDxcoF0w5Xuzp4EKwLoU8jptcl1+ggZB2Qi8kITCr0jCLWK9CDR
2fC9AGgVpocQ++EOIypUktlDkraTC4hFTHXxHwgNKkIEXMuVY9SkOXg1QCF77wRhIQD8oeHwvMcT
W/jhWM8iJtS+Uq4Fj8NpFE6P91DC1lEg0poXT3tFtsnoDVYndcquNms7fen9e0vL3y29CU0hRCSa
5FDohbatcaUwz5CrVGkFOukKFCu0Uf6hUA2u1FwTZYj6abX60mu5QSmV5cvnlc4v1EpuX3j3JTkk
z4EDxZdQ+9HpNN5glXxfKJTay7RVqZ4CjdZjcci34XalxWkJP1pgs3tcBIh14k4t5t4IKYZ9SNij
fGBcw68AwVG96hMi+VCTapVIE1mgdFb2+42W+qjhWXiFNLPb9tM8Z3KnJbvIzhSLO2q0GmvntY27
lJK5pRbvxtOHChFP5WiENggUkLYjxDG+42ZT+9qIGaawkQ7ErrVguy6NasnJo9meWuhAKQEp01fK
iuJ3JlNRjyQPLmoKOgTlOm8ndocG9/J6bc0vTPvcpxbshTigQPhyxm/ibbygsIVsBnTw9fyzBRxh
nycqlIEGizl3FvtVvK7M/VKzszsfJUF1s5zmvlST0/A7qjmCmj+FekoBRg3HGiTQAMkp1xbbFLUe
zPntqL2bDgizIHMlAE414tT+cZlzUxwj1AFj+chBx0/NkTaHfg+MSlXpstLJpTZnEZRuYfUbMxjb
4SjtUV+Dspr/p62VXm5oJItk5gPMLTkSTgMAxsFKMnap0VkQ6wgGakIVB1RV/0FxVykAawHSqytd
mvbmo2Gc3flqIoygioph5EDQBTh8651yPdqyZ/KtRLC4Pm9maXVMh+HdZPU9+Jd8zGODDhCDZXsi
mhzT3nLoTCuS6BlZ7uIk6cOV5pbuW7ei+V17YJoiMxWiveIqNHKwa3butdiG+wj3WrW5lGbljDas
LuTgFxhqE8ppOkovav3i497+vMtLN8zbY/HuG5ggHCGjg8XS/XKqu8XDkHkLYQgpj0YPlsovY+en
cucf+dO/NXg7Be8alGDhwcP+HVfanfQtuZcG6tZ4cjEQZZG5H/qVPgdQfw0V/o/n5ir1/rxZelop
D1bQ3FTLT4V4hNY65ezbc3aqpzGuXkDxVhNr/IXN3xk8TiysTaZFo8zjZVrs85fMfN76wuaY8+dr
6DI3bgw+pQC3hK49wT22qbiVzbH0rr9N7d2IFp1U1FBnRg7OoO3aCrRMAbppSo0iee1/fn6CgqmN
2nRHzFfOstuT4NFwzmJMDLrm0PYTQ/RUO/A6YYETdeUEb3tvQx+SD/BUkWxUuj356r4Kdi1CIfsa
WNyp60wQj4G4gfgmKve8Emz7X+YKJancFr/gQ9K9gkVMb/xjsrLElwZ/FpmycPT6QcCnAoCiRZdg
5SxZuLXdNDPuRp1oGgn+UPhZnntzczi0ffT1yXsHm0+MQJ8xnq+cpZLgDWB214wnpPDJuUW+7+BE
7ygLwsqcHFrQMHS19AKmFX/htuIezNYXXo1lHClI4+wALMUjYZvpBOqE4Ur6fenpfcvS3n3MKBE+
W1RYaYMG6CzWl6+QSqxzhivz6g+jQPtDC/RiZdcsgYduKYa75oghgJpSjuaguaoFeHhAr0HnAc7n
1QN4u0qr4RKj8narYii2a6IXS1cocprxu2bjoWIJYcDMNvb00KChom4GgRLt/FYONtIJsn0GtaHf
6Quxhd6Kyh7L72rjf+RHPMiQAZio2zr5VtvJttz3mrthvZWtPl1THuw6cjq47r6MrVq+TkEpdrj6
LRbxRgbsBz4SENElUeHxV1rhl5qZ/n7XTCOVnAc+GuXEPCByPsy5R5HYVkSgRcK3y8O9IwQpuLc4
INdrotBCIJkh7a6P2XvZnmua0GhALMXpFtmYZIDFCgBxHX0JCZylQfgWQTKm6l1Qq3X4kqOKE4jV
kQCYiYlEBVxBuJRAS0VJ8fxz+xRGMGCVw2HFDEVdYt/bSOtS0XJJ+jNGMTGGkQtjhnBXEGQeIF5A
D/vhowwvJWW7PHkF1dsAAVCGcGMOlrMdUa4Rxq9RsY98yGySeN/zpUqwLdLMXKA837a3KPBopqbH
x90QQkGOpCATiWfNNzvJqKnEFyjz5bm26cZIvklXGWGJ9rrS2tKEzaJx0sQUyYIx75TEV1+qID9r
gGtAMbSU40qDEDPfm9U2BvUVOWt4tROxDEBVDLxASOvPv2Hq2KMOz6IsWUM+PHPxCVBlg2sIzgQd
UjJmXaQrDSw9k8nZHRD66UlcDRjSUm/VQYvMEDdACEN/wdrO+g5P06s0NugNcQH853mnluBWkx3x
/TSySeeXqdfgVmsMWrXrN9QmPHs2NJttXq8NcEWGTWo8b2wp3JGzh2nsx92YC2BfdPRw4QbXYrz+
MoyB3kG4WwqnBES4g5WZQcFXcBwYrXfh3MT8GUTISdaMmXeNEuDhVpcfLMChAY90OegrK1+3cIze
FHruVjTMDQqYyjBI0OFysWXeBZM5t/sQODiVST74zBEAkFNc38kAree05gxILqUnhDK+uICbA5HW
ycnKgp8W1X8WG9TUZhG6SOswalxMizh8wl0c8pAr+/bhoY4fngXYQMwyCHvkuJEPCoTDSqD3qPTa
clYlvYCMqiWl9nw4px981INpJ9+PZogEW92jBxUw0pDHlTuG0EJhUw+xEfvbqv993s7jQIQeTfv1
rqGxhhGSm2FRocqxzz4Lu3vxjoIWf0IO5Np+RCszQk874lGHZiEICOyqANF22inVrnRiC7x7FS5C
ioRjmgeeAk8KsLVlcpO/gIKukq9r5/XjTYouzkJPi1JiQvloujwwLCRR5Smb6n0Ip9Tsbfqb+RQh
JsCu49+X5m4WiCio8Ibc1FV4ZuzxRNRGtTd9PUbKatDBZVbfBcVTem2trrPU3iwISU0wdO6A9hgk
6yT5AocZZ42t9Lhcg8GbBR1WJBouJvHjNVAKww7alXJo9hqNi9XzFTit6EcLY5b18rMW3kIeFmAc
fzDdH+5YWLDQ8NuVvMPjqCn8x+E8YLMa0q3YSa2e2b1Z7hO7sEM11JHl2rQb+Nep3V40QW6yWVSx
N2GxcjgwUw8e9GzOZOHaChapUKZzMCtvsd6SUC2W4SUI8j0FbaDchGLvVFc1icmZ4QRTxyqXvXcP
ckCNNmwYmDlAYBsl0CFWSUER1GDPHJ4P+uNnPUZlFl8ESJflbodRLwD21sEXt9w/QSQTJ9C+NtIR
4ubb1kjUsl6Z5cdPAzQ4izNFmZdiAfKuk11HJ/pgVLjbxLqwHQ33DJy2ZKE2xu8glvKerF0IlsZ/
FnIGXNQjamoSQv/HyJxmOwDABoSHfwxq4iyywPexj6BHjrVrIWPXHWsrsZlXYELUyAGz1oTygAp9
Azv+TPG4Jg3hspbHXdqX4izICIHQQZoF9ykOMsbZJTMgFZxyMoR3Qtvf+Csvuqkjj5bwLLSQEZzP
pAJZkainlSGHqVFnPl+BjzMEWBCzwBKOBF2HAV5RWayG796oRCeGUsq9y7wngwGn+zBTm1ZzR4WD
oG959tiTRB1xxRde2u5Cm+4mjXfQxQB9iFHCI1Ubk3vnb/UDDX8oj8EWFXh7O0Suw4QNH1men3/3
4sDP4hXrud4wTNG20JAikj0j1GkLgE9DPP1bC3NYeBIyeQ6ltikb9O3CrIyB81BXyCnk06EUVDVA
YVzXOb0L8XeOEY+LLo7ErMM8gACqtW/CHm+gU22lemSNR//qnusd0IT5Z7ayLxeOqznlZ+DaaODJ
cEoSFDYFzWkNSiKwkl0bvoe5YAH6S1jLdzcaFoLV1IBTBVx9LKlXGIDJ+ZZUEdTkPysztDRms8gS
ugGbsgQie0upObZ6qFUt9J94I8WDM0eKTXLoswi3iM7G6ayzh3KIUF80y5VtudT+LO6QbcSS0JJF
EYeTu9/43NpurLRrNYlpoB5semEWWiiPHPy8IEhn3Pd797O1YG0RH/iX7uRBXVymDAjOgPwKeST+
6/mALlyrhVmYcXmvJ8UILbaNAlXeGldBO7NqmA0e1kDq09Q86tQ83EBVwCcgvg6Ydv8Vb3xWfv7p
S4M1CwfiwJUwisLvutANh+uG3BI7qONJkfr895dO6jmIPSelXIKtMsQb4B22Sy/i0UPaw5GOreI6
lE0YqZbsiYu7BnVcCPlzRHsFFXU49UikE8Nas+qPBVNAw0Wr+R3cmGhXHVEHp0CW3GUXn7ukzfF5
PxeW9C3XdLdrYYrXBtw0joAFvWDDbIvVh/NjkCj0kWcRgRA5OuldDKG3G67hIbsyqOsxgzJ+Rvu1
9+/SBWcOGY9LCWZ0aQwckAUd1hdhI7z1VmTTML8qkHeF5DX0xvY4P0VPRqbp+agtxFJ+Fgig4jE2
JIlRqy0ULLIXyojN5ktY+/mlSZlFgsFtQ8hQ4n4jwAntTHIKCBvsVyOsfP3S45Of7fuKaKuej4ap
EjnAArmBsRQk12QAkOE2f3L1ItYbSm3qlUz/4wo7FsIsCGTcWBQRJEwcgdhSX9y2A3M9lD3LP8IY
FzYhuuQA07fS2kLE4WeRYahToSUrnEPT8w9YrJWL08KczBHVItlXJUW4iM48PJeHKwE5Ye7KcYok
rYCqmYUTdA6qzpK2hNKXgOPFzgH04EByCuz6kh6EDcAnNndM1XxfAYSVyTAXAd0BPgWqD2QWoN1X
cVNpjSxYa8Cvx1VQqLVNA3EXGVCeETspnNLtAGClOmnTRoSMnnvJN42DWoYyaL5e2/6ONzuzMeEJ
rQItDcgR9/58ky2E+DkXNXA5saY6vCDL4cCDbQG/1XbQCOyJ57+/sInnXNK8C6ugIDKkYGTGIXYQ
UJGJg3t6/uOPlQYwfLMQ0WQtVPNy/PoYfwSOX2961xA+2uLqwpId6XFgXBpfXqtHLSVb5vhxmFAR
kCru8SQC0WPUxGMY5nJJWaOvoHgX4HoZTQpgKvgxV3+txLkUSLhZICFqnoyqqdxYdF+fTKl3tN7y
emGFuUpDWcBsylf3A8/752P6GJ+OMZ3FEZ6uuThP0VwoWqNkcfQvPakPa2wE6zmFzEZwlHAzg+Ey
rE2g0WjTo0lGVu7LSH6WMezG5DJRo9IJgCbmIgZ5dzuDlSIzym4owHlULUBibAqsbMIBPyus31nm
E17sFSD58Pd43o3HvD10YxahakJwIQaOuQqdEdjHHja3J0GHDJFabjq9l/MLiqJI0PGH/td77z+D
fQXhnWt1eN7+44y9IM0B573XC6EHWSin18lrc212ns3sUKpUOS1zQhuJ428egLL0RKrxP15u51Bz
uFDAP2FKB02ANm6T2YIeHfNNgBIlTOHfyU19rA1Xe97Dx6gC9HAWu2ihkMS8xRlA6ddWx5NkW18K
IzwFW+6rd1wrc3wzswA3RO3H8JRw939gGE2z+ODGO4eUS1XHjGyACwmYRibVYj1ZY2oJsTxmij9o
CYSFiuHfHiRzZDkFswSJinFp9BmlD7T27MbvvXSlX5+P48KZx85iWF5Adb2qsFDcTkWZDKqIdXMC
d2xYK5wuHTJz0DjUl6CQVnKYKJV9GS36BeL4ieEemNfpko1EGBDqA9Dj4IxhX9jhNFnGR4oXULMS
VBbu3XMcOcHxRRvWGevQENuU6dTbZlW7cqIvJVvmOPHE5UKW49A9MfPlMLfSC0nreNqxFiOptaS3
4otbQNX32qUqRIaJXCtOIiTDi9esuIrQNk6TNzG0esFuXNgOdZyCgk062i3SNngUck7LyQFr9UYn
webbpFFDFJJNXuqQw5eKdmWVLRyUt97d3QSgpR7gGYfr4rivvRemPg3QJgl0Bvoo4cosLL0V5jhz
Pic6hgoCyiGv/oUxa+Tyerzu5XiL643yfDkvvRXmgPOs4huhamq8FRrh2DDsN+W/0CjXcyZU8fvh
d7IPjmAtgbrMexUkpwaWoBFxqGjQc7lsn0trt4PbJepBkJhjzJsUzl71lMEkow03gEpF6m12KZpT
Mex5l4YHW68Ir+yeBsMrCCFCZpTDqGc7PjcYABhgMU2PlZrGk1BNjZ0JCClphvuE/YFytQ6pvjDE
bwIw3UP9VUsy+HMCtEa8NhAVZo2AAtSxViEYzMcK7Ct4+ocEF5OCMzEbwywP6b8O1oqsnQbbsujV
BtKwI9ADIGuKtUOyH8/nYyH9cOMF3K2ruBolLs9ROSaV8szbP62d2q0RGs9/fWFjM7Nk0cAOENty
S8Rh7pus311vZVMvXEtv8JS7r4aSoFckHqZuTPaoJ2S+KcHc3VuVqFo4P+YY8JEPaS5l8WruQotz
1eSltRmb0vDw6HE/fT42Sxe3Oby76eOQEFrkOlsd2h1yJOcWZSZWqLs6ko7SIV7ZcguPsdtT526w
+IxtqJKNMFgMSCrxu1D6cttYz3uxVNy8VYDufl2CpjyJVYQFhFfsnoJqJFTqcI1KzNICKmmDKgDc
2+XSTK/ALdv1FZZxl1XU1UJYnEO6YWVbw6rPRwZXjhMItMvsNd2ITgA++lRfkZTAGDVfA6xYehdW
3kRLaak5QDuLoNwtcljVsdXqrlEZrRNegk2iQSDfEHVIyojfMFn4x3VCzy5Sw0AiOZRii3Z2vxft
aAtIEXsgTrFMKeSrdBhOz6dyYbPe7gd3Mwnf8jZM4OLksLEnM4BMhdzl+S8vBX16Fgf6uqoZ0UPQ
p5pmGzEVEsI+8C/uHmbqOsn1GlPB8MR9gYGRVoyohLuMyhFglsAjhc9qJ5+cuNvfla+ZUjgPAv/t
TXDXUReaq9wY4llYq51WnZptsv2pMZi0Kprt1l+5bi8tzVkCKfKLPKtoTFtJRQ5Jt0rVZ1pbjJuk
j9SSTay06lc24dJD97Y573rUwVFyQhlMjHrWBknFBu5HdggjA0WLW2nkNlmPhm328qMzmL0JE8Iu
tWitMqZGPC3a0u+sCsShAbZQuQEd3PDOsRG+CAfC8iF+jSeFtPIFS/WnOSAbCCDgNaZuAnoCXlqh
BMBNgI2qrMVk6fHKuL3W7sZxEMMWVqpIkkUl9OpxdJswnYZVCWg+td34K6fiUi5uDrguRyjmCj1G
kjAr2b1NGTg1Nuhs0NCAUcV+DTe11J9Z6BiJMZYYmDc7daUBfpJDGCywgkN5XEMbTT/0YE3cQuTd
gHGum8BPBQ3wNpzAlfHYb9eA4Us/PYsZdRs1XJjhpxnhhWGvraszERjl+9w/Po8DCxv0Njt3314w
QiMQPRoYKKM5udAGkZClKMBgU3h35exdeuffDv+7RvoxhT9bjUbYRIOwXpN9+rEiItVrw3kiGnYU
HhiwRQcrHyYgCH6/tKRCDTmQIG+kP+/nUq5jjpOmYRE4dhS+IUJBmVXqZC/EDmCPAvTuIrkjr6Ka
Edcs6NSwN5r6TRxMHooCyVbUW6AG8PbJt4QDEaU/zz9oKVzNsdKDG3gJHF1wIzm3KrHJdrQWHA3K
4DgZfAptpZWlxT9d7u6GvvR5AkZOeDLVwyuXWeWwITNITENPcOQ/CvjvsI0Z+Bned2qIMqxP25lo
DsRG6C/kZ9rJQbSGlXxMQxCkOWyaSAUBniLIEXAdfWi8Ug/eg3RQUMA1W04PmG4bMtuAOQ6hzONS
EV6hUpdQFlnjKbFNSDAwN27qr6zJhY01R0o3eeZLboGPIYZUaSYTYhoy5wJ4nZDi9FewRws3dHIW
efBaTVrBR4iDrdEIu2eXOxU+cj0rR8HCnZacmr2b22aEaxKVow9pAzYSVcCzCFRNbq0QuHBDIGex
Jy1aAkY3OGhAfDZyZ5TbDbNrFbCcNaB1kP54vkQXVig53cTuekHAVLJORDQDn/RPKEvLEz2BdNbq
ckt38zksGPnUlqWmxx0NYamDdx6UeB/ZvCq8JZ/tK/0mQDkSMkXellJiSQE1OFI9KKys1biW1gD9
d/cCKo9hizF1D+iWqLcgyy75CezZV6pMCwH8P6DgkCE6P5i6B0Z+scN1QBFRQV/ZJkuX1jmqtxo9
gq8JXPPhOOTTcndNdfEMUXRN7ORGHe1aES4DUpjcMTafr4fHggowFZ0Wyt2CaEZ/zLLpvUzDCAWB
waTMjIC5Fpzg5R6lJtjfwQ8IFmVGdICNWLkbVlpegAqKc3QvndZkkNFouf8G3y4uVQqYNBS9Nc9g
97FOKOEVqhjoqbSNLnAjw/9WW7umPGbyoN+zaCEFnjREUK5A1c37yDCbo84qLgLk2TNddXiPjGHb
bIGRVUHeSU/EcSxlqGBvww2vZ2ajALjo/6zMweMKIIxd/54Dz5dYWNUhcnVKqqZ6uxmPlc4ouVHZ
a6Ivi/M8iy8lxUaizwGCCIekt7TFaCqtg614ddVCgVyy4+qcxuogGXMAca1sl8cxU5xjgel0rMiw
HxlHDOhfeFCfcxGePWmefj8fucfbHU7dfw/cgIw//OUxcNLeBxmzctYQmwsXGFGaBZKog55pyOLB
ljr0J5Lg2Bmv9TejI1+WO+2h2AYvWKJaYGSHzKFLE/6Fsc29086wMnQLNxZYGP/dt5s53Q3XXELj
4BNqwbCtAPsAlq1wlVH6H1H2vbWE/EJ+AWbefzc2VGPhlxwqJy2wwHLYKjnIA3/Ig1DJoz0iz/UN
pezqtbM7G66Rzydv4U0izmXxe4Eg3WFakvVbci1A48B19JtXGdW1ao3cRPoqrXbqxn/fDOIcG9zm
DDUWPYAbzYmASIosGD1O1nRbIMytvL0fpzLEOcQX5ootNQY1Sspi0pgi3Y1KFRXlyrG98A4V54Be
seChKkdhPXqf0IgitFaBHLOnvFBr4JOlcCzOAgTcXga/aQrSEc7eCVXk8NL9slcgkmBTEMBMauIS
UofBTredCtvmQU23q5450656ND+zW0nEhv8D6xrxCLBLfRT2iSFpKYQIIl0ItVJd87BeiBhzIG9F
9WE8sg3wVkiGw0tZHvid2MAiOV0TU3h8w4IF099bSQiF0hvoCQHg6hDtLgl18KHTmgCRRKRwSd3x
4cprcnFRzELEADOhsRYQ/oTu3AeqW342AqsIEMBvvHfijejfgjWNzscXH6Tk/u4V60pczHrA4aaB
yoBpmlt18qeR9F7Q+ypWn0eEhcmZQ3HZhIJPq1swjkv51Ccf5gncIkNoAZUdzKjzRGrl5w0txbs5
DLf1adej8mZ0fCWETbYXhXA4eYtdtQEkMlEhYa0yEKTMCjjTWeyotu17Wvoqs7bblo7jOSxXEMUq
FuB86rSu3WWbZiDlFLouqUaCKAjxWnhSjtCSt4PeSuBu/Y2w33g/SezkCbmyfG7lyAe7bg7ddWsh
kaDLD9nV8gKeoEzBq7Ib30lB8xkn7LXRhQKbOO6afBfVH0Ph4tLAKlT2lgS6W2RKGxcvXQ+vOxLM
zSJV8kE4hbHJQGFY6j2tbAotYQolcU1kOiBCCk93zuAhmkslGzrPtST87FCJmsycO1Kjg0sl/Bka
/R+neBbPApIJCtiQjg6xcW36N70AXWELyqDHu9KkjtkljeRz+LLS2sKun8txB1KXUmkL749G8UwS
op6dhrqv7k3iWVCv8z+R64VUNdSZ5ZXN8lg1SIDF4N9bMqNckYIBFeR+wf6mL1WFTFKa7mkPMoXx
S8WDauIdWA7CWuMlDTnDnxwt00iLg9ThhXFfFBfIksCoAFsAwro8r3kM0Aq+nIS9Aq38ZlBzNpNb
KoUjQi8LvsY2u6HmV/bgDUL3aPnNAqUoRPUoMB08gNwachMop4ysPnIwRBWQibiIYPBUFfYlUjQN
PRi0/ycidnlW/oHItezF32P0CQNJY/B+RLhBU0hoWR1LyCVr1uErEe4bqFxD+1g6u5ERIasfQMmC
C7tNgl3OQ6O6AgDMjdWCeuVRyCG5dM9mRp4TMkEeGf8HKidK7kNYzifkJH3ry3jbEkYsaRWMMgb8
HBRxJCbdgmyhCKXGg8LbZSsl0oVCHYQw/p5bIhCKqOYg6ksiF0CpxIkyUxUJ22th+cDdEStFzYWo
LsyiesgPfFNw7OCIANSzEFSWPdhgeBmo2cNFat+fb44FAJc4B1UHWFBxx0HfuVW7LXxTJD36LQ1g
UDmTNnD2VjLqgyMlKo0ROsJbS2lwtOIEmVayLpdpJ0LyUj8Rk/VRZba+0lRIZkJHo93VUAwR/x9h
Z7Ejuxps6SeyZIapMZ1clcUTq9DM7Ke/X96ene7TZ7SlraK0f4hYseA/FuS/XQr/5GKPkqSSccCG
4kDOqy8sxQ/qZfPEuxVR/mY4w4AQHq2MI2XufzUa/yJbM//JxNYifRAJOxaBhBv4/v2DujFcQLKo
X9LXxnTj5rJJT3PzTRKt+NBGzmrai/mmSovdD/WrjMQSBdv3eE/3ZGolpv40n8ifTwq3BPTTTlmi
/0fH/m8tyT+Z3ZmMHlpQKBGlft/Gm29lPBPcCbFZkLw+frdQ7UP47t6JPf2PJuFfVug/ed5bMzRL
LvIr8eN7JAM41Hf99b/a03/r8v5J6M7Wqs+ru0xhQmAR0H3LZ63hCYfTl/oETI6ZOw6Sh/WgPVkP
1d/02BXOdpWw0A7qw39Nuf4FsDf1fxzkq65YddHfN/uDvs/eyRoKspMUSm6+nw7FpTyBfAh4v5U/
Kn/K/39PavL/MtP+H+fv/0UHN1VoHYOMmX6ZPami9SCub42Qf1XT+FAr+mDACkkkm1Ba7IfwKJDI
WZceUy3ed2nvdn11qtvYlTkFq4c1upqpX3cPU33LNKICq9xpGTsQnWgrpD7Fy3KNGnzyy/Unicb9
EK/nTit3Zs10PmtI/8kwXpYxks57CqCOZpOU4bIlhjLtDls0gMLMXlzE3ozDZ5F4SoTUVxweBcla
7c7SsR+pfUuW3HZRXXzwbVMOq/JYjO1ptm4tYk9FDOG0eUNlJkj3LlLkDaRAC/InV547RLM/mmRW
p6GoTY7Ex9XM9yxToeSQnSDa0fhVkm/vFMX7ajVOZfzFvbUzl97JN7l1uW7ywW+WV7H0hQFMvTa7
zClibBHyKbXl9ZqoRWkrUnOOywQzzXWG55TOjb8NuTeMy55iyexC4rL2qqZ/RHFxILfzdcoKl5z2
Zy1ZgkZV3xOrcJa+/EqW+TIsSShZwdjgezpU4m4YLBvBg9xnxybtMFJS2YWrnFU4KKlpNdp9rXFw
KbpXbeQSYHElv+d5UMr7LP6p+9FVcQASTdVOMpPTt7KNCamuOqFIGRtxeGhn/aM3lbPVWVnQGaNe
ekapZ99TKbdfY92W2LK0JB1U1sITxE2LUCdhIdqcAMlQiEmmKNvesHmKqz11Bl85ybq3qpOtKRxe
CP29ysLiWujeEr2L37S6es3Kj6EYpqOWa4G0aG495eauUNcPqV+LXa1o/VuS4EltqdXfVrfBNvf4
S3rZcIuSyzw+d/olSYi1JhKi8dcBO8lphyc+Fb1RJdekc/LI8pQ4yCUni/ZrVRJ1UBKxaFojE5qw
SwhsfcjbFanZT6TacnpVkBMnhywOy2w3NPulu/SUwkkeOcrYuBF2T4uNZ14y2+Lg4k3L0k04h3W3
FIIFn+ohParjUVydUX3AWLxQdzSiGMCZwuO0HJMeSoseaJ0DgG14JPkqTpS/iNuJrIiSPPCyI8pc
siNhPRRie4owDSmZo2CFdjW35NEisHFFkFI35zm/Naxb420ViRhrybe8aeZ4rLvfsv1d2HNqRziG
/NksLBJleuyHJDBz9ZVxHQoxg5ZEWNxUzaD7iQk2n6NDl+4k7HGpearU6xY91bNch0YlXjAbuRSd
dOrkzmtJ+QrXIX4dJdOPdfDE7TGXziXCtmX+2PL6wMdYZ2aTAsY9/UvUbs5kDYdVjOFfW/tZiaxw
qOQbAe2PZNoqT2Y097uSKFwhcQVlKQ5aBijB5m3KiuChCiMrlobKAKvD6ymzm1p01OJVaRN3WbMn
TErJH7fVhGjaljDy9jxtW0tmtxgaildOpbfkBIZ0frlsr1OLQJ2ot8kSqEXtJT6P78Wq81DLyzST
oSvgJ5VMQOUp9HIiToSYQdbgCSwVrUh92jNEowTCzE+LlPmdsbm1pji10fOSxDaUWreSPfGu9cL1
pT5WQhXjX3oSDHcCVRGxjPZIP3LvP0clFXI5VkTGD7IVZKlm+a3Y1zslgdFu6c1726jXRl6jYxnf
5vkytr9D1tkkDw9rkLdPJm9dT0GLBhfdAbuj1GvHGEWnVw66sEvNKnKr8bxh4Wqm7VFIirAE7I/F
vHS61HqKCBd2J25DRdBv8tAT/SXkex7wHLTFCeTJir1xsLujwcl2EYGujes04GGKcikpHsTJFooP
mPmmdSM5RJy+dCvSbAG6xkdhBeK6I0FDG+xMd4bCkb74znYLs8FpCNYwbWl2JKiMDAQUe8KRX0/P
Mzk89VHc7Lh8rKVriudV5Q00MHHrm9JhiB6E7S8pkehV31KJfQfZFwZmtfkYP09dshMyos6T4nnI
Wgxp81oO+nKfMOho+zIwp8TwFVR4mkUC8KIHPffVqMiY3edOP3aLk+PAi0WpxpWmcQrerRwPsfLE
SZ6uxAKtWBZ9aIwSYu1g0V+p1YwFhdE4GtHq4jY4Vd3wG+JhOLWVkX5Jty71F82LCrR+uiPfx7Pw
LctAMYwAMRgG2ovhSHpqs3i8uFcdoYaBkqJDiq+zJrubMdiCSZSiceoJ2jFjDtEtLP+KDW8XZB+P
DZkMOUFo4aDnzlCTUZdV87vaj5dlIOWNZAWgj9WriiNRcrmMXRlJdpM3SvtG8YTEaxVmxrjaDPxe
03KSOR2QWPDUPtP83GNHm9MWzWgwT9UWKjm9pPqriDgNqO5anzPxudwEuwYJGPaG7kk9I5buGeuo
QOuPserGCbrAdnzQ6nMzeT2WXSpAAMGoJfFOw217mCD4ZMMjUswq6kjOqzzCRUzDG1PSBdTndeU8
qhZfR3rey6MzrAuB1e4ofpjZj0FCxUAb46e/o8khgZK25pyC8AJplmA7KawtxZFlX5I8q3vq4met
3iv3o8LWp1NdHZhGxeVZX70Os20QatWuDadpOOfeheVWbk81TYs6ulMUymjaxqAadhbJn2B8b1t8
YP6osjm25JMUKd+UraOltyeqPHJ7Z5B8Qxq8sS05h7L1sVm1MOaNNrF4UelCiyYdjhmxPVXXMY5i
POeo7eZZ27LPMB/xYrHnilnzi26CG0mJl+n6p/mRdF5abSzazFF0eRf3xQErqv10f/gguuac+yMJ
oe1GKl7tTxz0De8C5GZYlj2+HY7Ujm61ngum9FNrXLvBsYZ9kQyuvLTBOk6V03btUQMH0EnSVpX2
0g5HWbhFSnHo5U+ilas1Qp0/TFclFa5ITpwWg1BcJp9GA0xJ2OsC8actFpPLLNnq4mRmdpqXVuF4
qnQyOuvuMMpG7VjbSmUl7eT4bTSAjEbVoKgSe4o9irJENvy1XMqvbeLCzwzFzUof8jJmyFYdqLHu
r+qIC1Pvjptij6D/gJbiyWjYv3nIJWCoiMjrba+upi9XtJWyHiTtfFnmN+bFdqv2joh3YFfOrkwG
41qrTqIdrUKDl12tB2triSfGUoSLLdVvzdz7CCvJjyRNFizAEkrik8XkrYqMQIg+RSAD0DZ7s/aW
8UDKaWDFMsGn98WMECiqVNt86LpAK6N9Y5l/qxIr7pQJ17IKo0b8lDJymFJetTa1gdzMPDGQ+eeB
sdMWmDeI5Jpm2pZxgPDdUoVs3ce6LoHVYfM0vZTWhyy+DNuLulLWeU3xsBGdKA3+SnAH/u5RmOBZ
SSngyHr2OMvK74S+yxEJQsH3bYSVVl7atDnVkyXbSiWEesOKFbqdMflyHYhl9q0arZdYAxa697Fi
vREeTzhrV+neXOiZjXp+IS8pPrRVOR9nvScUrxqSMFmX/YThto2Y93GqpZM+rMlOEaf3mjt8h/bS
CuruU9oyr8qs32UhY7XOnEl/yXTKdyj74OzplWh3Qjml8ivPaEymkvC7GceXqXX7AvrWOu6pZsM2
Eg6VlO2SJgqIGX3Bvu+gqkKwzpQ4U5X+KRaWyjFZcxqh9ob5Ia4GRRrLTiefnNMSlkRdnbmcDwrs
4r47btlHar2LGkfF2citxM7Z8NVEqCcRBbnXADL1Wu8JLUfJtGCzw7j70G8L8c5IsezUGpPjMpi7
LlIujdEdNYZucVMetsVCwkYz0EV+EWduLVU8vkbcqUPNoHxbj0tc+umWOtr6Kqr6R7PQpknVoZTY
UCCumfab9e8JFdJQNiTGowTwWk3ztrG/yOngiIqfyF89s15TqW6C9NhgntLNz2SiHku1uC5DjNLA
5CcR+HMe+Q1yv+L2XqwUbcpr39Xvq2Lt6j5/qZL5RQafWeRrOx6XKvkl94LsS5LPyMia1oh7kflN
KSCms6PmKSYZU2IF3gayRNgLuZc3Z07Yuvbk/pAzhJb81QrK4mbRDlBr3Peu2uwHS95JFdll3P7t
zCohQfzJGNuwTTl2W81dBZih0ucsPumrO2Yoh1TpVy7GN23+YRG69GOcH05Ull6XZG6UL27UfusG
cePKbz15m9EeVwq5fk6PkiLawvCrm4ItkUpdPSvmQ5m6pYEjOVB3jQ3FApaqVO+Kll2tSCKbSMjD
FTlJq6+ccYxQ59qV9bctKfarWT+3KeyBvtzJolOKGFojoik017D2BnWi8p3FLmfrkH+oBg/JSZFh
ZDy5cdeknpo+Rahrq7dEcU0MPEThaIq78osBY6c5MZbh1fusvGlmSJWwLUHeg2RI+3QmB7VP9obl
ay03NW3KQVvG6zabpxjDDPRGYl+5AuPeYaCkxTB10p0JN6shxzOVmmj4WTaynUjpUt6iNcgIa+iQ
i6dl7MnZWW0/deRL5pQRjEhrN/mifspBbjHBJG9syP3W2Ov1mdOz44aZsqOCVlN8kDGWXNg/zeCa
IqGtZBWqpmuZHzGWOh3J2HKoMYOMPtfnBGJCe/cfLmXf2F4WJH194QyATqSMSGHDhmrPkeJr0cm0
CChy6HQaKr5BcEfjPCglZ9GhGHC73ayzSRWs5q0n4QcFIDx2uSvlI8lFHNlU2X0ZhzEdl2LlXky3
IOdsa5GZ2uNaAfoObrPGJ4zugn6go1iGvTAkviXhmZnegYSUkKjWi4ffiFTRtFj9dqo542o77YIp
DjqtwAnyuVPx2AlKyTOKiA/RHbIidutMoTZOXV1cLnNthFrMvF1VfsQYM6qy23G1X4VZ9YXCj3BY
XN4i9BtdVYSr6Cn6vi7/DI6epaLt8CTg0igLZZiVtolsm0lOOLYfhhpOkOvr9bNvriqqj8pmvjSQ
9MMJUNhU3/nkFatd/ZL0YLe1/lL2oZycB+GNdO9AmMktMzEJwEyOp28OLjmupnWSCiqj6GBx1U41
IrWsqcHJai39uVtD0i0bxviQ1PP8rrXi8q5GbQ9UaY7qXhBqX5mXIKsGD3yidZIk93XSoaOBzldG
8p3VfyZ7La46DNlndV90y36O00C2iI7Qt+smySimcn9Yp7CSup9N19MTJfCTJcbVDqqJg2PT06A0
j205/8UxjRszTDuKEiMYkuqxMdFPRab1KK6Wbi96QveyRqTYCg+1vDo9cdR8Lldcxy+zmJIgjqQ/
wZS8eox+1vkxb89b7zQfSvvNjHBE+kHPM7pK4RTfOgZj2dR563gv4IzhUL8KMjk4uNFhUWcG92GL
SUemnpoUgZ9nCKRludJsr5UnLf5Qf9Ypf72tSk9qbxeNk6h3eULIjlVrLy32puRrfexEnU84GhDD
Wr7hT0khWEH5dQfxIIHYNS1h8CF5A5Z1LWvk0n/6l3RRX5R3YfUJ95YCaXQl3W16v0hvY3Yatd5h
cqxdBy5rLXYBK1Cy4oudJEFenzv+t+DjLaBtdl+cxiyssN6cnCoLWhwvrYuSBTrh2ZCKK8NriWSm
C473AoVO/axjKhU9Tq3sjaU95d+p7kewzqVQPSkwEesNt8UvI8vtImLk+dKiWut3mXIoyybM9IAQ
eKSu8/CVjK6chlH2KySf0fYUD99TvoWN5He4UTUurV8FTBh3mATbJNL2rWc1l9rYOE6hs8VgYPme
Qm5raj8zP60pOxcansI6X8b20Ag6aMjLVStnyVgaeZjflCamA31sM4+7ZM1cucICK0tOsImDtk+O
qnnUL1pzREVuYqQDbaZxrW9haumyvdh4KUEmqks/hdJGInzOqB7bsFanDz902Z4yQUC2L5JzgKjS
ei6tsNHeEgkBYjE/6uq3gUFvBsBESP3MYVa9qR3ZjoLuqe2xrNxE/Oll7H6rLwv+XPnXTFeN6b+C
trz2MPqUNACOk1y+gzMNySVqwla7Vfmp04416nko4CXqechNouBx6a1dKMkhBcFW/1SRV5BbXpSu
AWg3eNih2jJYVbYMdxkijvDJpLvJH1dSRNTgoj5Xvcox648CQAsZxOOJcqRBZfZNjee2zU7Cku21
rG3zi0ulf6l/tdaP26dCD1U0+eTcE6szoOzA0nhQrOkSlfUDCaa20vAwCaoXH60oIMAyMZ/5LEb9
UN3U5CVeLngNC9tzp1DZJKmTpdW5Gejjaar1pITKNAa6yIfbTtFrJWxIpklM0kIVr7i8Abk5FFYR
GFXGjsci0HKl5CrsVTykK5zDj2Vbv+jckgVFmJzQzBYvWn2NV7suH6KBJX/SaWcqlTcAJVBUsX8m
d3N1YvO65jdr2yj7TkzWp+4CXc02jONaXyvluY3OGgVtzRSs8JXIneRdWRxSdNajAniY++BWWRX2
jzXnIObMvcySpa+5NZVv6B/jti8FMN6g/ejz3Yzw1/hUiMgRuTSRDS4ffC4jCWaReHbpu1J3gJt2
Ue+11MeEhQgSy/DHX3aZYHmDumMCOlOBbNfUeG6q37H41Nv+AbwdFoLSH5vBUXPe3Rt/a5W9L0pn
tx0jQ+MRsqjF6+stcZeARTT1w1K+r+l5wyEkfuur2C6VhywKKvrx2DasZ3Vxgd2sc9aBgymBUoWw
sxyDk2qiEQMEKsg/MV6l9qBDO8qTw0QpyzmiO13Pej9m3PujTjsvcaZsggs0REnRVSEVEM1yyn4k
fIi1EC0oqm2c2UG9LIRslh9x18Wfav09F29956hoijChsS5VXTlY9OpgJdKhr8FR9Askhqki1Cgw
siu9UyVzbeqFbSgvJmVF5NSbI8KI7R9avCRLLo+/XLsq9bUsHD0OYuVHswpX05/y2CmyMOmCUd0x
5OAangxnJs6hecY3OCuwLRNOa3XrydJuzmN2TfpXrQLAPfTC7E1oBrLiY7FCRfyjomuF2NGpUmTq
mOSQb0jYcldY4OA4bUsqhl2x5qleROoRO+nMcI7U21DHzE/4fBi1EMuq2f3PXO/YKU3iZl1gZruu
o3h56lvB7uPfSD/o0X6DBJu4RhFMP21GqYaDEzJ9zUteFnJ4F1fuL+iGqQV7Gjz5yQJxPyrEIJu0
KIBLIns55QoMdFASIQvbuHCL7iXXSUMvGXgcspGi0QiF/nMzDUdP9yV+h33tiMauguJM0obMdRoY
53zxVPll+1XSV5lIdYHm9zVCJs+5rFeOWPL2yY9y48o1OLHKE1QSQfvpgVufVtUE27bLe5gN52hB
MO7gCwgmSXFiIrD8LKo3HHAjXyUoQMCLT9xARoSDnbyT9e98eeuuNRdLskvxbaFMi3714nWGCQyU
VXDUqo4yRC4cnUmnPAd2BP+w5z5cYUtqxnusnHoVx5zcnxMe0vIszwdWQtGCEToKcrzWtfqzOEDt
BOx1ZfU1BXwwrtPi4v6k0EdKLwLzbhUkWWh1d1qAxCBjGLbR/tbRecZW2grVdx08J6Fs3q3mpSZX
a7R1E9+Bl1moXXiP9rb+3PHAd2i/hngUl4cFShGtf1MHa+81mS/OTi24Ue/1Q4httZh+mFOYZ5W7
zEzCxPFBmSJ7M8wgjvGZ7x+qhR1G+6mRbABL75I1j/Hkdc2unffdc0sIKA7zf/SeEVRI9TWGrWh6
0W2EUP5u/I25m0hOLeJQv5MtG5WPOe+m/cD8YPRk7uhfJdtLv6WKcz9mgnGkemP8YQ5vi/SgPinY
EMjTQ/+mrEHNX6R427oBVT5WsbSjBiGxzKGLj9KPTREdBcoW5glaZYRcyeAydAs8hyC/Q3YcvZdY
+5RSTkpvKA+A9Zb8m8Ru0X+lRQDSSkK2uTxLwqHv3HzZRWJAw6f/qbnhdO+Z+tOMn4C8REbb2YdM
SX3LK5NF1tw5DUodlCDvxTla2rDTT8yx7WI9qty6wggK6zcK+OBCxOzniAOA+SD+1fUjrUSh79S4
ttvloNVc0wt9a2jk3630o2iPd/wfIyhONrm8/i+wdF9yqp0d02SHdYzlaPWO+QAsLhFgKNm+9CwU
SWIWnwte+cw3bwik8xt4s82s1Yhu4o25SU82s74E7fKsFbeMNZU0mIljVTs/quHQnBslMFY3WnzQ
EghhhAFgwl3CbqSXYXfhbxR0YthKPuvNWD5GroX4OGieETljHERN5RIJW8+3LcHy4GC1N6Di+XuM
W6d+U9Ubr13s3QKncj2YOh+oekby8LXphywi1oCIYcwKW4oaoeWtrS8a45n0pRd+t86RWTjGytzj
cA8iUO88NseKS0dpPEuq3bH8we3BiL3sunWvigq+InETYr3/hleckO+oopvVm+BLCVz/QadCASC7
ufsivtbSDoUWZPmukByL2pWIHBN3sSEwTc5ov6D15RQiNl0od/kYsDX10gfhFsjnA04qfNF6ST7X
gU69ZDYlO1Oy04yzBM1PPg3tzpK/Z/5zCycjbHK7El6j5rn5rORoH2XPTE7uTY81QtLvsPnq3/qT
CqTfLYqjFA+dfpAmLnMJ2fKzFb0uCaSQ2uElUKtJFNqb5maMxDiJeypnnQn5ZIvT3QApdfMabjf/
WhsVVfOkLuVh0WnaVH9mbeXIUG3hSUfsUP6qivReS2hvC7C8hUEG6qpOVrg5DmvlDnpzMv7P9U5i
Q00C1DrPTkJKU11/quQfoFzRH4xWfhMAIGxBG+8z7Lp0+o6pPdeQCfKslTkoEWk1cf/UKe2+X5NQ
rmpHH5td10R/YtZ8WJP5Jchp0DJatnM9ddR+p+e5X86qZ5ierE9cLHYV+yrd7BUiEwRS25TcOvmR
ky8ZNoJ8iMyAFpywwU4JpeZwh+ESV9T/GNmXP6TQ71IF0200e/WlvY1t7I3r3zgpLgyUnosLzHmn
8pNFxZM2ZQyWoU0c7Nv8SfM6yd9Mv2LUoo3p36LvZUYnizm+V6pHM972jmrOp7zFg3mYDuvAJi7B
xGTkNYDUcnquH63+PdZEP5uxdWtzPzbyByAAPx/v8V3y4zTdG3uA2oWI3Ka718ki9v5cQUu3eHHL
8dpsJzC1aJveJfOWKtlDHYUZX61pwqMq3PAW7XKuCYzur0ly4t6cV3+zqLGO2l88/84wrWMQAJsC
HwsKw5XUwwx1UcEtK8ZRy+GovRe9TIaHO/qwAnwP1zneVdN+BYllWMUoQYkfrIr5BXOeUJMOmw7k
LntNzim47esVmCjcNqZxJ27hdHRM3VeXW4XfdmdHulcj0IxIMQkmsQ/r9Vz/GHCucmO6Ai6DUkzT
VRj3wuM2HImzQEM5Ge+aGfN03UIOSmNnNTHchl8dq5T6It8WJSxzvPtCQu7snNhGTr1p9Gm41e5J
tR5hu2AnDZ1AkG8yS586mXc0q+4SHzKqDJECAb8WEys1BkYxRlJk8E18IeB1/1UY7+O8M+RwxamI
uK7lZ4ITWDLAu0yc5epItVZ6OWPiaMFvXEl2/XQpsxdLP63zOWfKCtCr7dUBvh3gbnsPAVxavxhT
0P43rHGYntwo8ihRJPwZn6f10kq34c/6KVLdHlNPj76bBQArTW+LPr5L3Awr3zwmr3XzWcAEs+bD
RJKf6sypz1BUGVwBedcwOeaxnSRKifec6pEysvDB75TFtnYWSVXRpciDorpZ07GbPKG4iMyWx/xA
ArupmK/rWwvq+SvSa4N7Bs1PHf1qppNbNP1wlXPR4bmL2nlbXI3nvTg45+rOqlK4OtVLOpOWJJVe
kr437Un8MvmaMfeW8ieqX0YcXdX8SgvIEJLpkaqetjpzB5X7E8VgL+3juj+oHTNAHIkYMZZiuE10
EiDHQH0+e3mgdjrpxUu+MU6HzjJCDih6X+XxFq9Y3yzqemip42TdtYbjJl2K1llmTJ8DjDZ89RAZ
94hT1Vvb90Vkzu+oyu96p1PAqLE8ug8F2kpLsXHvb3KZwgIWSeHUIH6UDDB9LIS+2Xv/JNGaNM6g
7JbNUx6t69S9tK+Z5bAeAEEBK6SY4ZbwV1QfuJI1pW+9VxSa0lsHzBJnO7Gy3LWyYxiypasYdpOI
rnxNK8bh7r12e19XP4p2KIFE86slb/UCeo7EmknRxeI6qCUe+hyow74Z6Wgssj/kQzt+Ick9Gnh+
q5svMMbcvqIJtkT1NL8LdyeY4SjA0ugaUmwHP+XQEMOFVqneMPo7xQqs2Ps9w1RBbrxoPG3xOV/f
2/QtTjxL/BAZ0aXqq55bgXZcRG/RmT0eChB4i/EPwR1iqj9bkvg1lsIhbrlpIoweX0ywfaF50zOO
WTch0R0T9OkTy/wkd+k1KliG5nHVsLjSeTkQ9dXfJdqXmRCIzK+TKBRnHlB2G6fWt8o8aA1mOAzu
tksDly5mAAoRezo2EedE7Ops7ab+zpJzCjIdx04HiSTudmZXOivpbDQMSfelCU9KOUMOmuHkI/dk
h8QGxTvUxyrxs62ihgDX1rmlWt0z8tlbNfg4RQzwoOSXoZjtRjJOIxN9/J0FR5EfxvhGxCSz7tiC
IGVTb09GR3ufPyYNjgBToXVwoEBM5GaX64TbmHThZeEn9IpMnkFMhlez+TSlgHVJMw6kKMynrv4s
LNZECuBCdWom9VkyZacyH4TevT/q6UEdLiW/MC4++WlGBo3RfCjUn6jBLfs1E6HnSzTg8pNAzG6i
+cs2YHNEs0udHMEK56god9KfDGhvJT7ISLtu0CEjWXUr/VVoeCiHhqNw+6ytrz6O799yYP1nsGL0
mDbhpBrU3akjq4/zksD8Kt+5sk0JONHQ7QmKdmnkH70OhFoseNq8goMg04FAxmDgTeyPVfLXM4df
6Xanv03t3f8lqlw27TwyWo/p0VrORNE032pKorR7m4p8r5hwspJsL/OHx6ZxIBbzUC7SbcSTYN5X
6lOUX1W4jHH0IvZz726WdBmHKfI6+V5t1u9JkQXlQVjeLQn8GqKbM/JRxpfUepTlyV+Kfb8xp4oe
qhhESXkY4n0tMzl8lISdZnqbFbn69NvVXsJ0RTdCwl2pdrUqTIXnVJ6otL/1+ksFYkqHUFMZt9hZ
R+JkBfKe4whbPg7zcM5K+bFQwaqJL0vKvYaNYvmtdtAlhlVk6lwy6dw+556LNLFu2Fiz55buS1/S
Z8Fi1t5sml9JE/MnmI9KV4ftyA4fRo1zzfgeB5ASbmBpFszdmJufUbLuyel7isf9Ij8b0IprJARp
+6oJ8UMPqN3RYKSGMJ1SpvvAaaboVCmD3ZyixdcUMfEbWXs09Di9KSoEoTampq+2OlSt+FYbhPeo
EEfrbznOPVn7H87OY7l1bMmiX4QIeBxMCdCLTpSfIOQuDry3X9+L3ZPXimsi3qgqqm6VRMKczNxr
7zS2SgXNmM3Ps3obAfHKCVUX7v+YSpRcQCgzuJGB9I2mWz9nLqv0FNHvzKHHC0Cu2sLM9U3nysCr
YifxOrXq17I1P8LaCVcooVALkzyIAIDENHp2h2pU9/kpUFZtujE1F3+bj+9gMIYnhfM9sM5T/0D7
Wcd7V+CdqCI/h0jKPyzb9B0WIcwLq6adSgjTFzhhvDr8FSn3BkuKaEKxyrjGcGFFEyKcBtiQaHjM
xtZgTWBV3KdC2VeaMnhCMZYWuRw6D6rri/baWZGv5ZvJeLcE+pe+TlvuBv29HmnxM2iKMkcrQbMU
N4GOFOLC8ByCjOayOtayfLZtjZXbPUqUvgRmN3exZp16gjcZE0xUsYIRFkuPKYM3kY1WYLyakoxK
Kftt3WR3/dCZqFoBahcBw1Ksq0rlYmKY8xyRBV6gNOairkxtKUO+b8dFJun0ePIReA5NXp8z3fUE
bxFlLI9G8+bGYpcRNFL1XcEGJ8sfXThUyyi/LOXOKbJtFHZ447qI+X62VoOT1a9itqC42LIM9sBP
yskQBNqSFJAfY4PC2aOKdLQNSygMTosxPOBTiqg6p+xxsndKvdLdXWGtw/Hai73JNlPsATxtbdle
uK3DVcvCDuQsc2ZWHyvMIw0YMA00S1vGo8HcX3Me2RDMMZ8T0hTNb81Y75iv0I0WrZfVDyVbM0K6
mxPytuLsTXlvW8uGqInGdyPmTAi9ESdLR2eRzhs6ABeDFJZWIZYdjgZjCf6wKgiw7SbHN0I+brkN
K7HtJrnqIBA6ncayepLDsuq6TZUa28psTbQ3SqYY5hDomffvU3VfME7txKfDe5vit+3f09YlsMZ4
LesvBmdBnR/bMDpqxSbVh7vZ/TYFw+6MDqXWd5PVrCab76FUtkJ+GCZLWxQf+xlpUbtUa0rPzdV3
1V2z8tGvS/AXtw7e67xigU4cAJFA442a6SuF/R452kzlw2LApntuNXWjx/I6BYkXVIJtd6ZnBREk
RKHA4fbNtG5qh7jPsejcr74u1WWnTsJXtDBaalbwrRXwqDzURtewULJswYZjlX0LmWUU/AvkA1ly
ks+ZCtLZsBHMCd09CLbhowDydDRdtkrieNNV7l6OI0oey2+gmAYE+WIMmY2V1ujJplgxaisKE+Ss
Z3wj+jzex2PFXEqeK0xtFeORLskPCmKc0WubGRJx7IrXQXNXkUhO4LnHJIovwc2gaDB36ijvZ3wr
GdSNbdvqUu3ybmWXN0LsOFp71YzF/QzaWQy2u8pv0C6cuzdIYvIDubX7xSyyjQvqb1FQmXQnMd6k
AkrBuLY88hXyUpDVlGyturT7935+M6uNTt9pgJPVkDaS8gSPnuKH9n2jH0fHpdYpfTZbB7q10Ft+
xV9NSfRfYN8lEAg1hXLuUKXb74lS0cEotj9mz3mZPGpisk8TMjezhJTW/EZva4nhp/3JKc+2fFJq
ptQ7NS9uD1wekTuZ2R+lzY1mvMC0rLoEO5oKQSyN6lcJyp94vXiJwnBtRIgVFVO4RDVdb2rFlrVB
bF761ZAJ04zUOO4VhKPuT33+lQQfsmfcySMspm8gg4EKO4vx47dMKSZVW9b2au5WDe4I9dybaye4
BNrRCFp5TnBuGlCIV2ucv6KyH3Zx8yTSdZva31YWsWalX1vgYuzyW0HKF8bJHtgb0KcIK35bekn7
ENm6Z5MP6wxeCo2bGO2mvZF35F3DhowuzK9YRm3KiOFcVIdJAjxBrwo9Q+XPfFvWG1tCYi+Jt3Mm
Njlwdy0GwqVuRW2OPqGi7CkbN1UwT75w+IKdgHDVUCAqXXf5FpHsl2m8Xs1lnQ/HedhGwV4Xp8aK
vZBXTNI/9fU9ohPS8pAhpK7cnMkb0KmLLddTNGvVqxxrKDSyT956RZ4SqnGz3o/KWze4K17al8is
VsrwaBom0asD3gTDzxPFuljUelkKztA3vGnTS2gLa9PWMxkglP/LIujQTbUL//9elx4QEwUyD22R
tHcRnViWzYdQI6mbOYXBEKjtY2TV6SRS+0YxaetM3aTF+zyR+DGaXj3rnqa9tkGxc8eUz4ELNnl3
HNgp/sPmNg5Eh9R+ZR0ArN4sHGbyLV6Nwkgjn2H4PNlYTpl0pPPOZX+1PvtZKRFICPLORDjAFdD2
xsp3JmwIUuhGQPsoXstwVZIPUzDATqJNX06C/m5bif48qhPulr6JSkJVEbTzFOHabGk/KwJR7GZi
5mCs+v6XrBxxDxlQLXqZd+dOMtHntT+ia4VSm3xVxefhMqiK79Qurry+NJ8cMBQMHoVtncvcWEf4
XHY1rmSMK0q+ERnrHBUK724SPLAzEOWoB9K/JTq9lCW5v9P8nMy9Aryx0Vo15wBkOlJH7VoPDyOb
nErHFItKj0+5skwBRLqCgDnDoF10FJQFVeB6TOuN3isgrSMzQAqxS6eE17BP/Wk0xF07Tu+jwtzQ
sNTaFzr0cOG495XG6jR3vGfimtTP9a1TbvTwV+GSMh9pZ4NC1CyHxCtc56w3qMrpSQ8eoNTTZRK/
VSwcGZ+7mkOzrK6BuBgEWMMTdiqbBMTTmHwGNF919SyHV42XmxQPrf08Wkx1tUeVoWF8I4KeYxOx
2ODn+Nw2R3fAOxDIqrpzJkSmwEq1jRNJ/T3ArZohnIYzmlwRBL5LcaX2K+PW3HUI58FcuUxSne1Q
J+Z7O1fLQa8wNAcPY9RvjMDxs2TUHlTxFXSKx7FgVVH0BCLFXgYbIKM2SgcieFA+ajXEgRK/N032
Hc6SKdlzOTfbKg6eFMYLavcQjYxkpQ1w01hpspHOqPP4QPUWqp9x+y14DwnL0TAChHemvUnVz0my
ZFAYcMXGZxaJA8OLbhYqcjK1CbYc0Dfe41bBC9NZ5/kvI7cRGFsiiUat26uj1AgL/iyGZ7vDJ8RM
3jRdzrtk3UzZxmaKF3bvBSnpnXzAiQXuDoXY83XzehgeuwE01FRzupXYt5io6DPqkGNGm5Yymgk6
s6nh9mniepVXF2TZlE7eFa+No96HufuWlRkFNPNLe8oU2IJbuAPQ4zrL6qfWprxj4Bbb/YFA4lhZ
wY2H7bh2MERBMJsIIsKva7qdOr5h6qzIWEgFeQNBOzOgXiwb/LuMreCFwS8vsOrb1suPnisLx6FJ
0FHC9pIzQcaMSZR7pTsK1tJ4Df2FP1XP5DpCsxihlw1MOUlL7rB1aR3vSZq5rLAuGX/VknnZ9u22
U4FAZrFny+kCW/GoAbXUwkvbaB0FE3uMGc8oz1PIFau0Q+ncMYI81D2Db2GftbDYgE9n4VC/jOyR
zbsC/xC0GgnPTsvf56gfNMvTvDYdKL6aB8si2rD8NQQM8orRfemSGulZ0nUrOJwz22QuY5YrzAkj
GadHsPZq26Su2MxuxfhVmnd5zLSPWkj1w8KtDkYHaSa0GthY3QU6xXDc+HFs0dWF3IWN2lOX4kRp
LNh06aIWmsHFHmwGSI51VBxxdZLK04JjMdV3NhW9IeSqEQyLhcdrbJ+41CsIYGHzXCXAKcO4KUzj
xFJApLtHdMgJj8V6GL71ytlnsbs0BVcY/Yuf98B0t86GTdhX24hfS2tg+PvHQhtWVvzGi38zFdk+
cp1N0KxpjmV3sB4DmJ2yZLc31EpTaF7AbHd2eg8MeyeD16Dm7ciNAlwjo/muDK1Vi7ptjiOjWPFY
EhFXDGylsc82qDd2a6Rn1avmbxNSqw26bZW/uexiIv7hVjkNsHH5l9s9K+a1c77gwGT0HqoIKXBs
nR8p7wM53abt8lGZaNSsjkgmfyh7TGQx9DiaGyP+xDwb8WswnClPi5YZVslTDHShOCu1Va56UW9c
aaxq4uO96abFGGO4pUtfGwICfio2vfI8VMnaJsnWjfb6+FRiRtJ79rqZqiei5iZz2Fpae2mvMIy8
PfQDL/aYwJbu07UGuTH1YJtYzptkv21fpevRMVkrjuEtx3iTAeTpiQ1lBphga/uIOsjEvBk04aHp
r8MQrcsJ659d7gwsBJgClwQq3nzwnck3pfSInWBXjrmgR+6xzxdMy2iTQmvcJdAeFlO6TF5r+0OJ
rqrt4y8CX3ud9A+9/HTQ5bWKVNfutchnPKDx8DmNBd76Mn/VivhcRoTYNkZ71kbnUc4q+QXZ7JXu
tFfSfekSMdew3U5sNaZiMV3l7XsIJb+mgwWx5jphaFFD+QWUxHm8Z3bMs8Xbs3CSdViAnydImYeu
PMvgSjMjC0ThfRbebJOrqouXrRV/WgxOh+ukPFLvR1Vw7i2kq5EAADUcgK2Dln6DkTz9/65N4MCt
YbioIKkzpK079ZuW5kSIKF3oIj/q1eTPVrabpKXfsy8LJtZo8UxG7bgUHQSupoW8u1NtXVrTpy6c
j1x/d9LzLDovrRUAF70Bycrc8Cis8R2CvUjcZR8AkQejylS5uFVHRZA9ajXTfFpgP4zbjvsivynh
t3QHKpuxnOh1id0wcqSsiZ64DJ2NKlZazZLFCLo0P7IvZ9XqtefwNJONbwpjn2SIy60IdmNiXM1Y
rhLL8EN3xIixLuO1pkCWgrZ3pq/X6zw+KiK4xwzRRp/D4FzC6cUKv7D6IuXThdqW4uvyXrMusWKc
G+bstVMelVH1bFOsClu1750xgYSSjrGiiSPAKRtWWBHfogHX1UBCWyZi890JEtJm+4ploOnwf+W6
kgKVagntiagUhLMKK3DXcZ2scTVLmCMMk2P+LMQ75N9sfJaIBQbIQ++PCjUML5TySdjzAz3T1ubU
yTW0ETdUjz0mKKX9GOfk6KT7qULpCAs/ylOsFQ7Q0LRJxmktRXhUYA2qMT5YcbnTQwuPzGitulLX
ffw/y9SqmDqpuypgahCV8qlO1KUJ0YbDlrXxEMNFs2qz4Rg2gRcirxTzBJc/x74hHD8tBhi6ptLe
y9m1JaMVIl6V58apvc7ljbphgwOD660O3DawDcDGreanIUPakzG88uLttGcxbc2Ai+Zhs6TYv58l
8S1Q6/cU2GV45f4w3Qs8t2i2Li1zIB7K3EaNuc72aizuWioJrWJoYLbrQQRXnq9cJU5P+S6A5I0x
8Wqz4ylJS8BEtwSVikvF1wzRelHY8AVrebZLm4EsOoa8cezXdO5h5FfoNdUw7JzSvmf5Vuk3VnFp
musk14bhm5GxL5kQa8ZjWxWU0CGNwLJIA2NRVVjSipWK6mqI0Utv6Ut0K0Z+iscO4/gzlratq+br
UEv09azNn6N9P1CblfPZVb6y8Rk5nBb95ghlKQ7BvJaYvaCIV8i16WTBbYpdBfkgmo0qtY++KYGM
s93IIEbPd6L/Co0Z/Dz6dPSUWbjC2eeSC/bUFtFhJASchXTiQ840a4Ex700U/JlaohtP+F2YokzL
iYN8Oik82L1qYUXQFlE3vmAZat2vyPil2Zu5ac6ZdULJRCae8Bsr1VHWuW/gyI+t+pDO59pM1+x8
XdZoR0Z2qfNXJ36aas5BvOZinw6w7DW4uHGsyaZKasGQ8qZXrAoH61TkpzcKEX3WomiFQmtm51Ar
vwwic1N8w3aNDeYGKXVRiTdfLHEQSXLpmnbDniEvi+QSiXdiY6KO43YF/Kzbwgv73i/mo2nn/GEU
uQBBJOJsVSpGi4CoWBLzdDOVd5l+p1PfqOt23pEZy2B/MZOD5IwYWuenm/AVLotyi0M3YippbRkY
mea67U9V52WMucKrGS6rnCIbOtv8rm67sRiMiORRge6Ak4BUknfA5IvE+BD0z6gJ8FVKj/Ba49BV
jp0ERWH9bQKM59KU6wbXCHUgOqFoKhbHK2RFFWRe1OSrYRruygZx4xB1+2Z6nUw/ti1PT/ZtfGnG
gw0wqkenUlW4NWXyWmbm1hGCb+/TLc+1ku9sB5W3dqEysUYqH5QdW9pyxn0YtZkjLZtU+nMrdoXr
shYQ4xYtbtGia4/Wk2r+srIcrsveReH8GFfvrtZl+FawOlSD5uNO9Se9BX9I1koMICv24e0TdR+0
6Vx5eCmm01j/OjNY5m35qPbdXYQc0zkER9d7pQ+xiSlLWYcPYXy7K6KL5Ua7im9aD7QVqotn1N22
NQ5CnSwSUSlh47Bh21+yUdvmiNmY4u5BhMULRg0AAASBFWvYlrG+DRKCknsLqGSac3/qPyzLYFzU
MR4IyzW5WMxTazr/oSOp3PF0d9pq6jT51WASyZnfFXFKMoukCsv7lumK3YfjKhAtu9Yq2t5q7NYz
G8KMpMbdyeSpG5vHqC542ptQZcOdRcaK2er6OVQ0+/GW26f6Nv29H/ZWt3U1BgehyyzBdOE2xQgm
igUKS4oyPVfzCbQz0V6SuvDmhqQCePgK7fnV4Wgfw2uFCGRhnHDrVRDX72Z7rm3MEhN+sGHMvvMG
s/PUBNSoHWS/Vj05rByus47ya2g/paHf1ZW2E7csiDI7l2QX2YWINkV/qRkco6nNWrIIGYIJhGNH
41jEMjNa1qqyv1huRM5RPG6D4TvEouxKGjgZXNyeMikXU3nKayA1/PU9nSf7Zy28fYN2Cm7dY4kU
YqivqWa9EH2kFN02S+NXI8SPm2fTvcMugStT0w2lZ2sy8+rPQwr4pOFqWDY8a3V3L4jrAduP5OfU
bvVIWar6UjjdFnVlXRL0VKbZVZKXRd00g6qRLUiJzmYG6L7JfAuTU5b5IXg2VGg0QTdM54hU8wV1
NvkBoL9Scc7ZPHvGEHhxs5RN86m35Zpnye8bue/onIxE8SzURydFuq6Ctc5kSI5Xc6Iws6+Cqavf
BNPsOVlKiU06lpL1v7LbDRetWFu2Nuw7gJ0quA4mSxlFtS5v5QVTt6p8w/LbDSsR4WZjP5XNjJzP
ivWg0ldARKJApSbPqHBOKgxfTH+hJYQ52/iPg3ocKSWwvOFflFHqz3nOOT43R2dQbp7IC9OdIn6o
qhXGW7z45wgxdKJ7e4QXJT9A5VOPoY5vjCHDKsweRLcMpnuNTBZly2OJpbV0V7XyNrSANfGqs7yx
foP7Dtnvq943wU4OD5O27YNNEir+GJ2D+C6FPXX9Ub+m1WoavvJs6ebvEaq8/RZZiFNPLSpq9Cp5
VwxParp0WEI1HHQGnEpOPE1OPzs39PfZecyYmAvtBnlGd6FDYXNKeGm4/cW2/Hw86v1Tbl5Fb5+U
0HorOTtTcaQG9tX+iDTZqN1jJXed+2xQLJfMwdM+KJaNawcn0Q2e3nDRIjwenY4JjGaFlX/m0Dkn
tyLssIGyL1LH3Bs3U21VCSI/kcW9mozzTGuoRJsjSxv9cY55Rc0ZM8bMOLU1NJZRTJtOEShRRbML
nILXQjfp6x4Ay6uwXWnZc6V+pvG0rvCSTCVbeut5JgCnj/hD1n4ygq0W19u6rDapglsqVdYaJgBB
Ikx2J2/7YMalnL+k8EQQn9SidRkx27tSU+k8NOhppppbF9G/YaxXDq8yYZF9rlPA2Ggb2tpwnWtf
UMWDA+9ri4Jowo5XZW/kzt1JlSa6wBMcy0vv5Lx+p7UgI2fM1q19MvSTbmwFIyEUSNW5S2nVm+kg
LG1hVVW9Mx0Z+LG0XtAmCBxB5q4lEVIIi5Ir3mvmZ6iLTYzHK5lRtBMIfFQO2Rs84sbC1vFkEZCl
xh+ZgHqVSDOTbq4Z35YmRa2Yd7WRHDKjuUYmyK+SPiphtA9gMywlPFpNZCxEiQmtjTeukBt9xhBB
wtpYTD5RGz0CYH4h+2dh1E9ljJ9hWBbKXdARGT1lllfe7EcJKvGl41btebkaN6eynfCiqyobuts2
DD5ne890G2m+WAR0i1IfMQtETbboKvVFqYJXJUYWRpmybdIOpPVlc1jX6VIDzHeb7Rit7IhyRU6/
wjje5y4EO0YFKiirYEg33cjOfN253dIBY5NavgzsiwyjQwubY6lMKW71eYoDN7fdnVYT6vSgO8TI
ObBACYNdlLW28mM88ewwt3AXNspTqNe+izLQphJg4xLyG4F1x1blzzPabj59VS4YiIIkQ+hLP2GI
Etmdw9SwBjDtIpAiqMCFgR6YpfmyMav7oMhPdirPrH/ejpk4l90hHghV6rpvQJpY2QjlFCaWT+TG
ixbIfZDZqpdIzAlU+ciQ7oIZ1iEJYJziEaD473FU2i3r6ndhVD8C75IwnzPHHbDbLFTvY37G8Ly4
RSZehgWewX9EJv4hjvrnjuAyiXtL1S0IPnMllYeyvW+Dp398gNsv+psPYP3IUa9MqU6poWt7VR3K
GyCq14dJlzEoooU6pE1l9dolA9ZYq7ao6CWa63cXCmQlc5bQB//4Pf6Qofpzm3DS6nndu9A583i8
xeem+NmRAFezD9+FT0lfVqnHvnQ0z0A5xMwb1H/8aOdPX8GPSPW6NezZdjgZRpNgXbK77DBQMeSN
S2Z50NLXhPWcaDfYa7Mu3ffGdtC2dvc+tgQdNNxgSrVuXbyKuEGi9qVK9WWsuF+cYo3c8PwymMv5
Nu1FxezBbC66NXn6RKXm8qGqezk957yGm3ej0jYR/IfqYjKPQ/tdDo+coZifsGR6AodZUI6snug2
saXsUrMBryf5fe6oaDHOc2MbePGzhR0+sJHEqUk4q3iy39UeW2W+qbp6oyXtLpcKLJLJklaqwq+U
/kCvdjr/bExx3hmouH+/pMbt+/vdrXW71P8R0d+XSVpkuTqziFHenfxsF5yLdbT48J+aTdIu1DVo
ibp4VjysdbCyi92wuHa+WDCc9sL1r9D7xIN0UGGhl3//jXT7T3fZj3BVKRS9UZzQuAv1fkNGlQrj
oVQvRMy/1I6+KF2D8WS4ZHR3E8GgWqFGo3jAoWRQlxPfiHqRtlRnuw65qqf03FQE3n/EzXNEbZ6R
aGqdK3l2tXTjQHp3IanrEyrTQICpaulHMNfz8KmWj6m1H39Z0+0HOAR2zZssv4+NJ4WUxHIJzRKe
VElq1Q0POOqDwOD03MPn5fYOv6vZLcEdL2ycXjpXptKzfJyslUo8RkJc6EGhoOl8hxIQBZpbahe+
thpEODgQ5sTlbOK5XuUDI+81AYX3Nzslc9pfgwPrgvXQY7OLejA+iaArz0P3bvBe5uzi5siSfYrg
M5cnNNexxOev7AAyazEuBkLM+kVAFlTO/IOp0vDkPCPfWsadwTFGvdj1G6QLDG/NsLXJDeqS4y2l
KzMeRsJ0wcj0r6bkIaAHDsAJ2Ds2w0sMH5YJjyy7VZTNRyyKnDBS6gtVtbnRw3Nah3iCzKdUN89R
fAgLmBj3lIEfEkgQMyJqlu20bXQTjvMq9GMXfLPMph1PxlgtrepjzvdYilCqn2o8WDaLPUoeUIKU
cMVoTLL0a8IjpVXX2ow6krfFVS/7c93lH3ri+C49j8aRn+X0eOTUkQ0x7RPL9egkono5khRAs0kF
txDxhx6wEX0sVxKNlV3XZbjJgvdGPeYU0rTtpSnIriX6SifNBKxpk6S8dYwjZ9jMdN4Avc35rZJh
DV0KljfH5JiUFIkGS9KM5wkzAI6tuHmsp12X73UIgxrWGYauirF9RzHvT6v7JQhtC1TsjubgsZLa
npkGsCgPD4MznjvzkGUXUmC0cOvaRORES0rFgY3uDT60BGdc+Nro0YuQ8inJN7nqueVj0l7KXPe1
PrxXqPuyvsfyzCqwXHiyw1nSGHI9FskC+LkEgeyy4vr359n5w8Fo/Yji5RbphTuVIJ2ksWBTIblR
6d+jhjoXWrEHZLVR/CQF25xqF8U8ZRqub5Ij0cEHWS+AXEYD52HCzCMNDkPl/FJM+OasvZkx3ktG
XCptJXV8T9y6vAAeE5CwlwDNeCuSDoDRrj04zsqhmuHxSLZa0yDXHAZl16YHRez6bOfaGnjFQ4ri
lgLHpM2lnDZT3Jx7BkKpy6i+7Np1yuB2YUl5sSL3swgsrxBfTbAPwH1U8P6svTITXpbteEnG4cMI
+o05Tp6Bf35MiQvWw6M5v4351mgPzjz/q775w9mo/sj4zO0hsDpTyw7TJUaXIpLxOytXOvXcDbDw
GIIzQ/j71fzDxVR/XEwnkGWXK/yoIpbaVuQ15njyhMabqPjf/YQfxdqUl6KUA/4N67acdP5sUPTb
f5x2fwjSVn9EEudKPcTUQ8kh1n0IRRVmELPPbZDsVzig/hXAbv72THV+rr0x03LKhTMnhwJHjaKf
jHT79+/m9ycj4c///7Cm8DdrO+oSVOCMKWdjLBzTXc2091auP/39Z/zhClu3D/UfBUFHWmrKpiX9
Lkh4siKFE5eXPMRNQQjf33+E+P0XJKyfN6zqQmWnyniH/IILiIC9muA1kFNiYK0wXghI0CxMV1Ak
hxw2okzulOgzIHVcCWYwrdHP+uMMAax8JxXz5SjZhg2iTq2sRL6TCa9kjalvCVveMM3Let/KXN8A
io1uFH+VrwOkPfor8vOSRtzL9FPTrjLufeZhHgdwrR0aYsCMhiFoEr12+bEAzSYnw005X7S3mv2X
3bhyladSfmqJeqlnJL0483sJe6eRsuzGjOKVjh11T5V56dmk3WZHQIqxZMHB+FZGRJKz66BDFpnc
ncJVZHjJkp78c5wf9Ro5RmbHesScQoeHAhojRkVp6fzjOdb+8M6wfjxmakujbdkN0kG7lgrBdXht
XxQzfDRDDCq7ICNHFpN7/989edbPJy/PhwlkQt23YWlfnTppTuhP2ASyonBJV89zokFSxweqSohF
E451/vu99qfgbfNH76Qqs2qU+WTslaZGu5uDfJVM9lXpqHFyWLDc4R3A/NxSWyZf31mlLnulgeIc
aJY7ZpsFIzNXjcQ/bv4/7KcX5o+HeJBZ04eyMvZyaBS8l2kbGGTI58prVKhkOEVofV+DDp9t9g7C
jq2r0A0WwZdmmxLp4ZjjZ52kN1wmLbc2OeukYuZNvm8HjHBVoteX0aHK0YugeRhcO4Z5HTRU89tD
h/k/AsFLZxJdOtEE/3hpG7fr+Js2wvzRnnWaHscqeaMHu7PJ4HOYsxSrgihFzFFeFziIbkgzavmm
QLRaojhMEck90yk0opsGA6vRRN95l13LdFqbYMgZwJtkw6RgT2AIS1rX3WaokWhwnw51yUCewEYn
Wmah/a+V9H/6DD9aodF0A1VP3ILApwFpCo7GU9+Dd1KmY0b/RJ8IA8ef2FgGwyIfFLKEz/62ruUl
6t+HR4V+Aw3vYzjyWBHSs573CogSHx+enA/EqhHCcT7smqiNjRO/M6MkVFZfuM/tryS9AyrnPvxO
WcjOMIVz47lmdYe5VD6pTxUoC7Ijv8GIlGaZ7BqCA3A0s4NuDTne5gSjLao3jMy1usjOZFMKc5k0
F8JJZhnCBe4Zoef/2B/wv8n6v7vWP/ozfdKqYibM6Y6Q9pWxSXbIEneQlAvJ9mhl8SBY/WV69o4d
qp5cuUCQC4XdY+XKZg2TTe+Y+MGC6nXDXO32X/mZh+nRJx7FM5nMvBtLTG3r1MNdeMLGcEzXFNR3
pB0Dx64RA7fputt0e7kUK6xU/+0d/OPcs0UY1HbBp2KLsoflfq2v1QtWVPKe2fY9+MQmLe0tX/Ni
XJg+WaXe9+tj6Ccrpp17XN7Vv4Lw/9CRmz8Ox2jukpG3vs7CNlRHH/eId/uK7AXFnIexfxGt5OM/
Xo63su13l/L2z//jsK95PSTJ7WcFB+Wab1lLcJ4+Cdj28uV/ORczfxw0bgsIUuuTcxe4QOJVchQ6
NF4+Unb9/UP8vigS5o+jpVX7SozJ4Nxpys362LHppooL8tGVlZtW/1z58oe3g/HjHMkNtyZufWZQ
gtpZDp1vTo/0EmAHzmqw2VrQ7MX8kbr/KpL+UKsaP46Jrhj6KkiB3vuOCHmSKZVqlzF4JVSO8JTB
L3U2juT/uBH+UPT973ToP+4DA2XVTFMUMw6O9ay+G/i87X99dX+o9owf79XQtMspMQ2W5YTOpa+w
5BGO+Pdr/6fxlfHjXeQ4mShs2TGRrAsSi5IaRT2Rrt16+CeIuR7t2VqqDnbZErrmpI0ovZFFyBTh
/XKZWZKak32uhFwbZAZ0Vct0pHDDxTirHXywTijIBAzJrhqi0VUl2tuNrm5TIdV9R2KE/z+cnddy
5EiWYH9lrN7R49DAWHc/hGYEgzIoki8wqoSGQzjk18+J3J7drJgKcq3Nqh4ymYR0d7hfv/ecQVG+
0lHJDWyq8H5YBoxGTLsBSWbx5LuXXq7D9wwCEFiZ8D9aILPzrBxI3c8sCbcAFN3XT+JMkNs9dU6a
Ot3MS+J034cJfDan6MZrXStaNlT56usRn5AJLeUGiG2yZHujX/pTYW40fXhLladt9LDrv/E/nOmR
5slQyk5sPZHriHOiAccD55vxbA7RYGbY33yDztytZ54OkrXtUOTDKSIzjdc12Xqzgpe57FyS32zd
Fct+cJu90ZXBdRzV7TbLqXID8ppQXlVOi4RB9pt5w7m+czKGRmPO1rfrDLShiohBvPVIqhrj6puZ
+rmHeTJ+ao7pJGIIx0ut2mNUMIaV50OP+eZVnbv4k8Gz6QJLDiZygDiriVrDg232nSGWXzfKM9du
nIyZQsV5VpEXe+l4UGQs4b80IFKNpn/LuuS7hn9mYDZOBkrKTaPJmAQnGQnBtAlZ47nstkluMbuM
dp4/XU/m6M6gni8Mi4SUr+/tzKhmnMx4K+gyVRUYA9VvD23+QybfmKaPl/0Xn+Rfy4bfhmLPZfe1
rjhuqG/T4ojRIytbp8oyWjrT4t+79pNR04lVWxXyeO0ae9PeKk6Lbz7G557KSdevYVG4dc6Rj5w0
ld734hub1LmmdNLhW/yhecBgdUluP4jhUV+QWQw17+sHcqYbGCd9uG76MNQMjm670QzdRWAAhl9/
fexzL/SkA5OUM4TJ8cp9ajwFlULHqvTizoOZIb65/HMP56QXR3kQTl1GKotlUOhtsm3sgFp4J+b5
9S2cmYv8kgv91ibjop9CkLdy75AaHoopmOmua1xYHTg9XHgeDZWx18/YTZcG3M+vz3pmIvxLb/jb
WaOMRKvJKuS+jds3mZo2kXwzX6cZOAWZttQ4wND9+lTnbJf6SW922lbySZySPXU36ZV4mHJKkefa
7fBgzsZvGsKZt/QrQvHb/ZRx7JVYR5O9MiULhqKKYcZW3lvikvtZUi3/nXH3TIvTT7p3NsS+bgYN
2FWS2KmryeJHd9hpI0VozXMXld/EdM70df2kr1e5llkW+Z37TnjxQ8WL3wW+DDZfv5IzXfLXl/+3
pxWFSeiHZZ3srXDVxYekuxbfieTPHfqkt7NzrLTAypK9BpMzdwf4uMuq/uaLeq6vnHT33mV2qXc8
lfwRKnpBBRVkMx2E4HwCzPrdOHvuLCc93jaTjnTM47NnW65b1x/s2STYGYLZAFTj8+tXcK5XiJPv
9+jpqhszzpLAtKoXSYcCAVrCjMq3VtsGlApU34xgZ+5HHJvyb287jVWKhpgzkchLJjzBU6plvWYJ
471GyfDNDZ158eKkl/tYZoNUwnEc/acu+5FlDbiL968f1rljH3v9b3egctsPhjjPQRXcdFS3wsGO
VPzN4znTo8XxpL8dnIKrxjRII99be6DsLQVlRL1vRLW05Dcj4JnOLE46s6XarusKztCqR7hj1ON9
c+l/fWD31D/v20HUFk6Z7ZvhWrMusch8c+AzIWzXP3koTTRmXpXl2b6kUN9n247ca8qTZ+178NxQ
pYj66bukhHM3cfJ0yklvIy+vsn1CWm/lPqrmm1bz198EiBB/frGtXkxT5Pjp3pu0tQWEoybsHINR
d78bR//6K+r6xskZMqvWyoIztBpMdgXd4ibQfqoanqWZLL5u++fu4mTMG8OYCLMd83gocG2t+zRg
W5sdeTl9J74+9wJOxrvUkaOjDxG7tUb+mDWKHE3tx9cXf+YBnZrio8TU/HpKs/303h30t/Jn8EzB
4dfHPnPZp254Zaouo4o226vRsaFsGU+1pX2z7jx33SeDmQLCEboxD739aS2R7j06q+j268s+d+iT
sWwQJHpVSUjPQhrA/hQpZYYFC2RKHKRa8GWDzP83n9BJJ3bL3GlDxROivgElUktJ/tf38NdDpvtr
7/H3IbPCdgVnjBajSPrYFStx4xe78vW7veRzxz/puX7b2IUX8vixJuoHPF9HjXFNTeeMbIOvb+HX
TOp/rwVd76TvdqWMI/HrFduz/Kp5LW+0O/YWzBdzHv7wNvNgSRLm1+f66w+w6510YaX9T2sStCbt
ygHZWO7Bw62/Pvy5jnDSfy04OKFOARv7PgZ8hresefz6wGciQe6p1z3wG+lkjcz2tjGTV6QgkwmO
k6AlsffneLBIPbYXwVP4zer8zGM6dbtrEs9gPHIfKWH/x/qg3VErymbNWv6bJzjp1YNX92zycwJY
JBPknivnh3GAkDe92t+Md2ef2EnvTitN98yEU4Svw3vxnv60fja32h35zUpfe+9qr393pmM7/Yv2
+ysl6Lc+SCKPa7D5mu37n+k0J5WPwmJoZneGhSh8Xm+jz3bzdTM4077c49//dqZEE47wApHutYLM
O3fpm9o3HeNcJ3RPOnrUB8aYHbM5Ig0CjgwxtTU2C1HIcuzJNoLa7Rg3RZETae6pnVtoyi2XntO0
V6qR1lpmSm75zgfLr2/1zMDjngwKltNIZZZ6uq/wyJJ09xw+2MeMuBl1Bl+f4cy83/2VhPvb02xE
T+U6MsN98U6tNymUmTfLnox39zZ4ZhXz9VnOvbKTIcGvpCtQKmR7NyIyTNhc1vU3N3Dm0KdO8KgU
PTnvXL8gqp+7KE2T4JurPn6X/qJJn3q8RW6ONfU/DPsTzazQqOw3u3KAFNlXi68fzLlTnAwBUrjg
IaYu3XfQvKiTB+nhsIXw3dLx3OFPun/eFiM+XabNec5+3G6M1330TZzozLzhVKidC1OhlOTQ/S3I
boQ69WJ4ze+/fizn5vvOSR8fqtjWvJ6UIJyNw6G7ITfnaIO+Vi/NdffSvH1zmmP7+6s3fNLfsyoG
f5FyE/jdcMeMR3fEDIyZvo7ZfUPabH7TSs90ZMf485g1xIEfxCTj7slCgcFlK2CD6z6Yxe/ld/PP
cz3ZOfmsH+XVFrQ7JrcReluEK1T8MFNZuvWK5A8Y/953+5Xn+txJd67avEG7zGOrkBEG2qZt7W+e
05kGe1r9kAh9mIKKPYpOA+WGVln7IQFlff26z1z2aUmD2Wvt5FMBfakgvwkmcIF+9+vI//k+/Ff4
KW/+T5Np/vl3/vwuwarFYaRO/vjPg8z57+/H3/m//+bPv/HPffxey0b+VKf/6k+/xIH/deLFq3r9
0x+ono3VeNt+1uPdZ9Nm6tcJuMTjv/z//eF/fP46ymEsP//xx7tsC8rT7j7DWBZ//OtHFx//+MM4
brL85+/H/9cPr15zfu/wyj5j3KjX//1Ln6+N+scfrv033TZJqdU9Eo+EY/Cq+8/jTxz3b2SaG/Cj
LN0Unu3zngpZq+gff1j634RlC893iSQSRzguphrZHn9kOn9zXF3X+Usfjw5H/ON/Lu5P7+f/va//
IJfoRsaFaribP3dIx/csrsC3TcuieMuzTzummcPVCi3DXxe5BY7GTakytaouAwlemm8gAUDRY1CT
y6SfqIJJqQf2qt6FTBOgEo4c40G2Ema620BGGLBMNYI0JTw3aYeECtbI8wjY8ol/01+7WjhtJqcS
PxLhG29hnzgz3RxzkB66mndwfYA/h9nyt/fxr1v+0y2C4/3T8MZNuo5v6pZjGIYuhHU64Q+MSrhT
Muhro3fTjR43OGN8H3PUgKREXwUC/XFgu0QvncBR1K6XwW50imI5TGP23tQMHLIV5m1L+v/aG3z3
0Y+mEDis17SzvOiPhWp25K0sIw4RtaFY7A2zu/VSn9TV1rZrfQFDNbJWxTR0N7o3OG9B0CeLJAOn
Nw+H4LIExDhrAwinOki2IIeY7FiD2gxs1q90w/Jeh8ygPk9Tva6vukojZu/Ytlq0Q94nW59KysnW
bKol9Lz4HCwv/olsmMQ5FeZ6jZsTcgto5Da/xX1Zw8Tws8uyD8K9rqEjxDMLSQD+NnUUyeAoyuvK
6t3vJ0qNJKPqotWr6F2mhf/MUrlAuzdiHWx0H3CbCm1w7Khsw+VAGi1KR8t2H7S+a56trDeSVZpN
+Dgt7VgQRB2TMZ+QdqaY6fIcjEJcz+vR8Afs6+D93DH39p4ka9xtgoQkdwF8owVdbHqIiMp61Dap
TJOb0UvlOmhDQOxCJD+9steWRRsFV1SEUkhphUZ7abeusTeUiVmDUXWv+1gzMzfWcDqIepMGaYra
AORd2uAnqmQHwqbvhx+K2A6Oq6HLP4Z0yJ6nINRxqlOI0HVhBxPdrB6tNtdXpt2FDypIwH2SxmgA
UfRccGGJWMWWjVsipYD1w3d6+zqwQLHSYLp5qYWgWqYINVKmUas+S0S91UzXuCrbBolMFgwLrzVA
hZdx86o8f1G29ZUv6qVuWdMc66vcFObQXOArrm5VaZjXhV6RIgx2287K8IORiEosV4JUmHSAvYVQ
u0LDABOVpnbBQkh/9DyvOdZaqjXgsQ5zkshfUku50IjH8Wcem6TRW+kY35dThASZinGkAeD6FqU+
dpeTZ3vttpBi/OGmClL05IUuwGU/hSNnK+DsZpCv8iJkJJjGC3Ij3hXSm8s6LDGJ2fVbxUeGEvcR
tTLMt7nVAVfXtfHGdjTvE5jJPjo6z3RII3Y3ULgTaEskfdV12GGCnXhkARChm97T04UzUKdWDTrs
d6deRxGwoBAHawOZgtqcD0daF+0QLEtZtpeJ3+SrImdnAqq+nwIa08eqe+oNfRvgDqnRQixMEX5q
+n1Valc4epZ5Rlx77KLbgU0lqcZD7dTbIDYPWhjdp3F+Z0TVJuHT76Nl85J+7bTx3kR+FQQDwfbk
CO5WdKYUjZ8Z1oeiqF+1pH+sXeCcLp0dSYNNNrK+zoKH0ae6MO3eKGc8RKnxMkaj2juaI6+12g+O
eTwAfYzkY6QUNpzhmUbNpl2S3bsFPIg4R0enEc2m+jNnEkR8mDooU3ewE4SLasLRRdzgIPxiyYhE
jQYI+ImkIACD4AljxDNagsJhzC4lkz5TUF9NrnY42RtRUbsLn46HCsG8jhS18tB9MschSat01L41
o+iCsrp0U3jFwUoDe1sPdokkL6nezQiKQJKH6WrQ7UWakqWj5LOWRN6nxqp149Q2Hu7+0NuxRTWa
kve63S2NIgufEGUns6YDKmhg0swi6lYAJiVPvVRoMyiEkg4wmZQBM0sF2OYXu8PtjPAZtk/yWRjV
XZKb5Fb6DO/KuRr7rF5OcQjwNH9wbe8QeVdRHB0SE/VBnhYfQcrxh4qsitII9gp0C4BKDQBWf+dC
3yucfB1TGq5XqLA8O95mHdihSLxMUlwPw1GJjb/B6y57lWksZvoO5lB5y8ulWNTbUOFdrpAVU1QV
NXcK8kki2H1vZINtJaIKW1EXFUwXmhXvq9pe2pDY7NiriPUT52+r6cpgpELmeWtArYKW5pI/C2iY
kr7nMHaejbLcWz7vKqbwKlGwVP3ito3y67TWb/XWTxbCS7a1oyAyaT7+8Caa50GHG6kEkhdSzyaS
+Jro8DWd+l5ryOhyOVp4LOHGjKUjUSTaBwPGA93YTAapTh08bI8irBiVe99hA8DFVPbFVeARWwnC
V7g9yAUABweR765HEe8mr8HQ6TdrQ9h7fXSRNtXOXdi2uyworwrYPW2iPUJeutQBuCaRRfVA3t2m
fCwcXZIKATariZSYhZKK17BHuDv5M1FS6QV6OwsUQKhho+wHQ2nFPEMgPo8x5C7tmtJtdliDjdLr
yyG390PpJGur/KR/UcwbxnB/zcHdBaoFTBkmUPsZ4C/1EJlFAht3YRTDISoxmaTktGEjMkRxU0g1
HMASatvCse4ye4KOlFv4QIqjKCwxx4WfwwpMUzyVjMA+7RuTj+XSWCku3yST6Hj/QJEGZhbbWBTj
uoMzOWvacanMV7AIyWK00IXZPvYo3x9dUMpBuos9be+Go0bDOVawxUmx6lJqFDWEO3hSy2F67dyW
8vT8UYdYMJm5+Ti42YDxIfAeyNeap1626qgNsR1366HozLBFNT5UJucoEUuGvWdeqgoxHDyKzuI1
NVp8QzomfdoAhjZeWTjo+kJ/dDUY30C0WL97SCSSH0bO2g41LOD6vExm7lDkkJCOqF4Y5q5T30xD
AKpuxAtVO9tw4ouEmt7V1aNXIZVNw+SVdDpGLcNbqab8qI4CVtdNSfTo0bHUNlQYt7Qww7gPcsws
ENSgAZsyewM9MvcVauI4hwvbqOFi0sCLA4llfhVm921oXJSag089vmnSkvqX6CFrYCdo1nx0kcpF
xc0A/vGqqO9JXNxkQwLCGeRegK01Kg5jRb67LimqnkyyvPtom9oRmYd5tU08k8VzYD9wxT9AsM/A
bFwYtVilvYp4NuIZTNIijamaTtXPJCDUDDoK8gteef/HkMQ44AGol95ST2x7HYTqzpRHW20PKjcq
45fIY+9WWh04QM3dhhR06kR8m7w/ZlLQ8kctD9ZSiE0VBcgdJ31eCiBHA1RSZNu+BO0wuMVlMwT1
wqWoCNYf+9oWCOQBpTm1mJcJQBBgWvXMqXz4M0z1qUKubwyreKsFBOfRwqFAgkK70JLKgbcNMkVh
0KiprjR66lpL4ay8ttylGjUdrWM8hja1VEkb3yWd6gDS9uVGBCFXjdGhg1E2M/pu0wkipCKurJWV
s5fQoiyYd9aRMKsnD4NdIWfJ6lXbUq0I7U1vRLb2wPDNE0NHmYO4fIa3jXriXC+xrMPsy8foWenl
OsqyrZYVt1bElKw/stxa5b74Rz5XPZCXP0KmC4+VqhrTi0XnxBX8S+bdMg7f0qC0Z07GSKnrED0B
94PsF48sQm+Dadrrlt0vpAvt1g9wAIxV8DmU9gIM4K2Meyo4a1dbZ1qygmTBAx4YE4G+MjZFY/Gc
IxfaYo6rwYn4O90em0c03yHWGXxrMZSYrq5XovTIApCE9afop+4n1IQUCB+19qZ0jUfL8jZhUMwD
HBlDa8AOPDZKJ813VQT1K/Hd6yEDmCMjPOqawq5ki70GY3dl5tB2Bua2whDQX2voPfKo3UkyEnRk
jpoglF5IS65vJxU/JiraCAZq1stz28HYonIGXfepCgS2xbwz15A/UoA7YtMM6YM7CQp/S7CgOQ1V
H9Wjk8GnojCzcqZN5nZPaKlBWds3BkC9GD1ePyCbAJUhlf0xOrswbJJVd9Rdd/20m7phF5vis2q8
bhFG8XFutjMC9cNsmOb4U76bTGDijU2pdFVBGG5stoyOEuiaa8CP7MzbenwpKsJL1EG+cq2v6NGe
YRRcVWw00ZfZTjJMLaCEvXvz8uzWRNVQNzZQMobMI3asPELBQjXXa5Nn4xpU70w6AoLwQlngOkGR
FEmF9WC4LIiMz60qPBQOVL3SRt8JoQLtTQ2T0BqhQ5AtVvr6MsR5z2S6nTtQpmehBYfzzgsBVrvO
gmjihFK2jaylkzLsiNphoE8OZgprMkkTGJcg66Bb6nl3meB9cYzxwF7AuKxctTZl/Fib9V2WVszr
GXJb9PNtA9HRwtXZp0O3bhMZHSD1UtvYZDb6Ksfx5ab36dfkkbcsGHPv2XdRlutRi7LKUzDsOsO/
KOzOua2O7M56cOsMhJ8+XIgxKC5EBIDMiONwrZrJ/CyVbTx5MhqxyvbutCkkhETKmhlDpqPweMC9
NWCnSBorhU8vK6gvQyO0bUQ90rudOeazsLuYkp6hwOBTlkF8w4pKD+fFULGKbaIOAkMxgmXPqbQ8
OF3Ocq7LWFn6g25+pqw0GDOOsHdmDfXP3qGclqG+B3ZrU8MrLQ0wdVliB7cBD14PdZd9yD6Qu07G
Gvnhx1KiLukvegXUopqUduW2jlVAtkxBtwdDdkcUxVwF7sC0UVaF8xwbFH3ZqUMxfK6jRnAikJ+F
37ir0fUq5LWqupQigX6r+Ubw4NRV925Mwbj1VIqiCVLEos9gms9ENg5b3RAdrknXlYjLQWzjlgzu
IZCRtnp06oFPRsGHT4j6SOoKtRllnjkGEpGDQg39yptXuRx+qjTSrvOAmK7hAhYdRjg/foFKzarG
muGudqBwW8MN04kWMoCMrKtQm2IWLjh9AJGipIscJscqBWJU6Q6wfrYYHns2016lycMn9+dzKsAo
TcWkyHFOazWrhhBWo3mRRekjOC+AiioW66FpSm1eedJYmjKSexQ6AynsrccKS3brpGmOwQXN3/S2
RrS2lY52r8LEBc5Xpf1cZ3E5zmBg29ugbI1oHQAFeoiBG332U9e9JA5ytNrGZ1DnI1Nmq9L2EzKs
vYCpP6+DXm0j1JWr0IfwxC5Mtx66KHrNGNExBjoj8zWSSd1N50G4Ths3gXprNzu/hX039hEcjJ5Q
daeXwwYkJ5VcmS2fqjDvX51GPTUD7V72u5C11LqoTXuctaETvwl2HEOWTKDiWC21MX5nEaBoSGt2
fgao5GjT2uTdimSys6QFkb80mTQKFxFIYrgu3JQkuHFEO80JPJTY8bpqX1lOCjzevOayh0PiFM66
1hVEyNCr541Dyb/JWk7i6yX1YrhSRYsdINV6d9OEndpJp5crduymN8jX2UK39OhZdvqw5guT3VZd
GPxIDPRBTsgMn/8N+GZkSFVtN7JeTtzowWf42NRj7GOFc6pEzEcnGmfW2LisvYBbU5eUj+ibrHzl
gOVdRHaNxdKg8E+6WATz2E5+sITwPmCQjKsx6INLWVLtW4UAZ9LRCA9BT36iBKt8baneoyRFgLQ3
VbO0uhSsjFFnGiMD5LaQJeU2KPL4Wrgpo/aAhaWuh+TJ8lVxkxoCJVVoQ8yyEnFtSbe/TZu+u4zg
ELykOl86ymjs2wg5B2wtnerozm+vfTliAmmExczYA8yaSqgmfZSqgm9oFu/LzvagYU2y+Gibkikk
c9bL0q+KG9svkRqQtfaAjEijlFOV+Lrq8SDchq8MK72mwQMD2q2b0Hs5tmUgXYUvLEXT7VitgFGF
znoN2KpcGJmGcMFGd+xNwgARG2Wb6AhNrYTdLJ3BR8kyQlPpkgoXkBJ6+ap1Y7rgUyqWDbnKi9Dl
0EqqAHx1EMw9V+RPo4dbPtdBu+q2FuxcQ12XfX7vVC5W1ACroOsxqTBiojh1m4OkdSHKGnZERNS3
QRUPEraWFU7qOZrAz/sdydG1LNRDOQhrqwek6SVdEd1PrZcsGwNTReXBGHD96chAc0b9EGgCSqgv
/ZzJGm63G01oFTRVmV2adZg+p6pEJlmgRti39MuVjECwxrlqtSvKeCNoZhULwYwYOb0b5dFcYFLY
5WndiBVwFE3tR5kRRFXV2AFrSRNEQqIu1CEngfqBvacGyJDvZ9eVPZJLH8THtaBJhzTcggB2ywqQ
FbzFitSrPeeQ4/mada7lLqLE6nZuFtnXGbMTe6ZzifgKjlwN32fl7NUSG2KTMv9xhhGCWyCzbWlU
5bs+lfqFGWXTMcQprx3f4KOgIYDpjPQKqKi6y0cXbrBS7U2R1gxRAavZfS0ze9U6yY84y3WQ8NYU
3FONVwB9Vs2zkWvmuxYLZy3rGIanVgFPTvMA/W1pvLWxMO5LL9a2TuwoAXJzisDpan7B5J74bLmq
snh4dP087hZByIhMzKOmhfe6t2+tljVlXPVIAkfH1168LJSvDRSTN9DPdYlLFNNF54dynI2xQuUX
9H68ga/nHzIQ8UihXHyohUDogtI+dIxF7VYMd93YsnLL+gIPgp8zRAkQBkzqsVYtWQObcHCGft1r
o30TJYZ3YBeCSUBltu1l0cbGqneZOM6ilBpHvrI1nvUu9B+dKnUBVJvoYgmQ47dsq6MDoyy77WQX
OZNaC5UFC2oZGEvS941dP3n1ZmgzYMZj0a+NxrReApUaPyyta9c87WJrTYltzMsuIA2YkTb/CPUW
aF2hB9cYaaxH+J7dtd2Q4TOLOT6oiBjVgEwY5PWyNB+aivgxlMwpPpQZYpQ+iis5Z5PbQV9PjXSW
6PPKCUEaFrqFuNxiuB9Lu76vsuzo8HOOaNBoHK/rqdT2ceEM71T2AI2xJ3kfDyU4xQxo5VVbFv1N
SD3WoujdJsWKnMp5iYkENrevFf7MNNLoUGm+diFE1j4Yo9JQqzIikWocVs9e0n6E3ehLvrk+0eMx
WSIBcS414N76EQ7RFTdBGJYbjRoIwAATywkdNG/VwiW2hpQJtJYSgg/EVeqU+LsGkR1piXF9WdU6
fuC2EbxRHUAibQIdfTVYC5EQAWIE+wjbkpA0csG9aQ/1oSmr8kGGgtARtXvTdlKE4+auBu0UQJgH
xf2Y2KBaa7ru3cAlyBZ1BsAoOa1ro+fLbjG/KqiHXDRTGi06gsMPLOqCXedAx2GBic4MHu99T3Yf
eGnS9wlsmPYt4TO5NUtznHepNexqv2FBo6zjei4qxrne5LQKk9hkVFbufSiDkDm/FreHUpoONeua
s265p0cbZMFGkc2aZ2NrLkxCv6/BFGnaXva2m+/tKHeneV8kz1k9FsvIr6BjZmxBAVuO/eMEw6tm
HWMIEqq4NdYmEe/hsW0r55olhl4AwLMN3GcI2tPlVCIPz3tGnWsLAO+1J0qwvmZaIDj3NFn/APuU
vIPsBH3lFFG0i8tGPRqJ5t0iryA23JTF+5SUxc/caMoVU5H2oc9L+kTmWz+6pgUo7ZI5ft9EDsIN
M3cvqlAnEqsnqbYvjDC7brK2vaKaTrto7ITM+NiKrqVdmZdVi62qFp0BL0+U10SZaFnKN15jLzEK
JHwjkzzDstUSCEf3QFgM04kCX74Mi9Sce6O0lqwP81WotdFFzKi0S5nzPNA+PprCYWJAdGkdJL66
05CRHaamI/gyWFp5mzPUANmaTJpClkfFreez7SCIXCICZMLcSey7bAIUH+wiVOu+GMlARnAzLrVW
o+80VeuLmVX3+SVQM2pj3fYWXjL7BHafHRR5Nkur8I0t24IN5V6eCbu1KeRDlLbuisGuXlu+Vy1i
qLjNwgZW+Wb3npEtjZjPg95VULCJGslK1e+8V5MlWak+3d7IFkpp4sbxB1jnwjVWegTR3h2ddl/0
gsWT5TaKMElmM1dDKM1spr4JglS7ScR08GP/UCfBcJeTXbq0NUcNeN0EuSIDnQpSrT09ZEIHbxa5
fd9C/cuRAAa95dUzA/cW/mh2RLUGVaEuvfKu5uM3lzUe1cwLixdcOc0Lg0yPR2fEiJ0E5i5iXXMZ
F9b0EJLwNlOuU76kUW082wYJ4z17gG8ZcPZDETQfOBWI0sooWJWEVC4Niz20mahMaql4E9RwdHm3
060gv+6wBr6ObbiZYM1vjZprzVLZYkLpmuqCiPRw4xSepWCHEwGcE8fDGBnVSX4ZsMKanCG7SWz0
TYmVl7tcuHi80qJQSz5j5buGzueBUYhgB0vUNUsrZlfGtBt1T1JhF5LzUpgfaUaS/ayjxJXdkdRE
X1sPY7wx+RatHHBlWOVlJjG2Wfqn4xJINCQ7dUOQjSuWt/0eii2mvTEA1JY3xXaojV3mJjXNxHky
rdrdaGZHNV+qBzdxX5XMfGN8AZWpkbXr2oKE4IbtB0NqV1lcOe+hI17hAEaPviTuhcyErQuh1nZO
GI8lF3vsqc9cqcF9lbYgWr0QrJjUBvaeHF42se+ReBAiG5iwpljElfeIVyIBBg0ablDJ3O3aC1NI
kkz6Yo8eY0H8X7vrmtrcdSnxOJa/PTbg4/q91a/LpoQLmbCfMhwVVq7Hbbtsmi7SquBRt/XarXvn
fgDoXJomsUrfnFiJYjSMkoXh5g8wJx6qjDzPxBrFBZOM7WgOL1qnjteeKe02TDw44OVVn0BkCJkW
SvESFMXOq6htN7KLQffvkqG4Tfp6T9JYzqMws43nB7dhW7uPuolFNyo6cEIe+cla7VwkzDzx2PaD
eGLaiQQMqGRWqLveQZDS2ZqA7jwcWGywrM/k2umZUaPQzd8nws1b0MYIvgyn7qCLMRV8i4feQ88T
+qBmh1iuG8tG6yaZ+EIgGxDmDNqR1N035VPP0AePxC4hNHrmkx+nCsrRFMzZgzuGmsr+TtGl83na
2uyCmqZLMLtJzRCccHJoRrAshOLhSQ9ODzd/6PMLJW22gT0vf2GTmzV11tSrysT4QYiCHfjBuhKs
LbHyjeXGZ93WzgrT+JmUw9FSJgMMMpNGzhX6loXeRNktCRrWFUtSgr21PxZr3Qmmq46xEJlNvuWD
1T0lLcT3hq34xZQqQvmszC+MIQoeReXoK6f32TlUlsWiIRWEXWZGSxfzPa9f6fCGsD50TXkbyk72
G2GwZVVXdcpDkmyu9bm+TrxkWg6mj6zBOe7PzoHEU25VClU/wFOfkHFOKTzoZrxktWihNyMqWrBU
zmZa1LfPPvuHH6mMiI+NVaiQVNs4YQMTIl2it3NzyscdoeBCLGxb2hf5lJH3S9C72AtNA5ql7OaS
T3X/kMFLumxIwHl1tLYhxscsw5//N3XntRw30mXrV/lfADoJIOFuyxerWPRGvEGQopjw3j/9+aDu
OS0xmmJ0n5iImauOUEsFl26vvYylN/VricHd2RDZAX6aWX0gyhe7IW8Mrb1Hs3mbCdmZixouhlp2
IR7rRSIUlh+QYvD761322ylMknYpOHUAsKAduQF76+7arMNO0otS21zX0suO46Br+Vo1xNOdlcrU
UGROKA439PER1kU0Y28St4vO3MmR547bxzT9Y22vjahDpTPo1/QOS+CEbNpyJvUPUHM0G/RRYXMq
QlyhR1NvLkgJiKiqRiNcx7F07y38ITFjJcaTGZMF+X0y2fGmy1mIu7LMrvRB1xFzoJFAJeXpiMlo
qgNck3Vuqpw0TELXOKDh2Vt5mzTByxv0NocdJCERJB6kSLtxnTNROLcJCiZ3aSF2PFXUpYeQCLgN
Mmf6UFS34dhINlghtrYfO29GFYeXU2L19HirwrwwWybgsjM1YoQcOzk4GfbUsWrKi6hgBaTp1m1C
LdFWdhwaS3Zsno/GIu1/Hi/sZXfV+Rmd5ECVGvb5/XibWW1+Z/u+2o2wKhau5zabybb8k8Coc+cH
V4GRP5lZ+GCV5LvlbuAuPEt0N6k+5cSV5PqjnHLjMjHiZsXZC1JmoBnbJo60Y5HVSBVjkdvLovAI
GmqC8Gas2+KqwzbFCEHt1sB9BeBTbAm5EDqOxwstjOh2aXaWX5N05l9nWWxflhJTTydMS2epTMf7
1odWso/GnHRIW+o0GVjDtFJobzrfcCmsKLhPqUI3LAfmXlXEWcUqJWsB/7WA9qhun6MhIBvH8TqC
7FNKl6JCB6QR0EdH1zoKegZnOeq405gSpkurELcPJ3sJ/OImwaWTuAfqRdBVrlHOY6nVc56/NS2W
LzfAx9tN15XuvdXxNN1GRkCAtxt+N4uyPmhOQuChR1vATcPoAtTYvaV1Lq4Dt22vRro652ESA3/6
E/ZkLZ2xRSBi78bUHOJyCQL2ninwKZ9Kql+yRFL7ajCIUSATrKoI5YgoLB13JKwEd+i1NbrWd4Y/
jI+ikfe1ytSOIj8AasKBjnp050XhtGutVJcE2tvOptOmYGOSl1lAXNPJ8gpoB1lNhSmWO6bBKcMG
eQVQbl9hYEwPk8Ju2jopxuMhKbD465cW+Tw6cYiKuHVl7QGxdByZXeICoqA99WOS4xEemERoejT5
BcqUPTU+HYY+BqzCz/ctFWHw0GoW6Q28Qby4vF5zieNJ7yaQrwfQOKCzMpdHNcfqke9VrvMeelCi
gFVodjrH0Eyai6gngaWo4mLpNhYawVIWqyp0cco14uzYTbm/T7zZx9moWGU9p7kmjyo7mVh6kCDb
QPlLyThfxDXbpwmhj/QpDnL9hKGNW3pXBOONq9BLzOu8iMdzNHcOIWxuee8gLoabgB1hc2n7PdlZ
sBVEUYhlAbdpnbeOxIff7jwgNY9XxvHEP2Swy1cElAzES5tOeEjQ2h/srsGL2AwjqAxzyaxI9PJN
OZxVZZ09gC1CkVFYeEB1wkM+qC50pwi3VLbxHRFxzcVo9fhJjyL9qlPlEUw2lY9+HZDWGWr2q0yr
+TyRE1ps4BnnDhYBj4Ge3BHRfNfXKS4uxBy5Y12eibRzTq2YMLVRpTw3ZDNsEOlDJq9zbUtLHhfS
pMsvwfx5Vt0kMHIFbCT24Mr+vROJYRvHoghWnMI0dueyuGgnVscK5qNGsFnWXtSl4z0HKnB2ulmS
Rm3aLfFLThzdmBXfizgtxz6nn9HvvEZPMe9EOHM0FMbQy5ylg5wNLzRfBRy8FWD/udelEuRFEj/W
WKA2hTF30LV4tM7ajmNmU2MqR1u0aJFv1datrkMbkBqZ1Vrlv8TpMC+tIhxec+g7ly2FvLvSE5Eg
7y6icp2NxIq52fcm5RQSTONtJwhpqfTujOsQaAbSRoYo7uQLlIzlUw2NZevD/AQCxSjnOq6bOW3d
Xus0js+JtTaIpyQn8tUKAzr6s8vyCXQtOnXwv9a2a5Zrs6z2JbIUehwcf+iVSzlgfaQkfXvNJU2e
CUMEy+9po+9o5DNpFLxdmLYnTWG4xntzkiYVQ8jCFO5aP1DLHtFYTqyiwVLT0BTbwFGp1hKmwRoR
g3F03RbvN/JYXfGJuP5Xtjb34VrS1IUpoCkKD53Ir9T5MNTVkKNS2VrBYJIgEDTr0KyjP8Rq/4i5
/SEt+xcq90XxPbtpqu/fm/Pn4n8BgVuHIf0bAvduxuur5/pnzvePf/IHfVtzzS+6KT1dWC7/gXDK
9/mDv6253hfTEhh783UsHe401O4/Cdy680XqjEMBQ5sR7MzCjj8J3LrxBXd2T/Bb1EDmTPv+BwTu
H04af/DwZ3a6ZVkGmD6dWmO+P5vb+XV4kCHY0nKz7Q1tvnFNZbGQ+GceGhFdmRqYd8LppfVtQVOD
c2n54PcloXIqNfbdwAjWfUVwTmpuUj38QwzwixbgF+L1r9xybs2EV+7ApoNcbjvEqvx6a6FT90Yj
O7Wdet3/mviZL5ZaSkTFkgox3hY9KNfasep07+STgJA8eBmxISwEe+Fr480UjsUaFLi+1QJSkma6
nFxJTc93hd5Pl0bTYCJbwA64jFBfQy6pfNktpzw1XkI7EpCjiSr+buieV62joEqxVYx9/ajh5LH/
acj8Dcf8h2fKL1/BtGzbkJ7JF5jp2LOe42cVWVDBpIfIvQmEZt8OWUvvHBpoQBtTd3b4GIc3oa5N
e1eLtW2lteHX1CpojdUjhx8o5E6IdpeQ6dC30CX6nvvq8uFnu/5P2PA/DFHe3alj6fT3+DD8x3yn
kqFrZXTCC4MtLJ/hMkqpzJEmrKuAYWHZZn/RVaN7B2Wp2kxVJy8mr6Bkp1tLQ6xR7dJvjWFPuDj2
cNPYbz55j78KkRgy3JBE98BiZ3mGeG/+YOeDnbgDeboFoOVN3sBtZkV1l72epLs0JKZdjPGFTAgG
rRFcHK261z9xXXJ/rOy/vCJpmh4ibypP4Tim+25KZTUsWLuCeA9yoyEMHJQyz1Tq0gCR8aMiM3sF
g2hc1kkEjmvVcukK7OQddTe1FYTyKgO2LCdjXTt4QmlWu4VG26OdQ0FBMza/7usMklGujTs7T+KN
nVnGpRla/XaQekgW89NYVzqNeRHd59ZIMnSRxfc1ZHkEft0WVj0p71p/G9AvPC97tGGSgPVuAS02
vOV4icexTZ5Etu1y5zmyFPz5JDYSii3DgivE6R6dQxvcpYLkWlGJY2gQR7ToO4nLaSb1bGGOqtsT
owfFQI20kaLach9aPyR9OvIbk9uwIEDggeRtvE6Qvh3dQtMbVrVGcgtdZ/mtt9PkCRy+hOvjc5iF
i7gybUXbvYL/z1wuk37dJxbmFVigp981LeGUp2N8Hya8376pyIooIg06HYFU9yJCeOIru99NQ1o+
UfnLkwbaflAFTdzGgPlT+FW4D6wh32myrJ99F5cYYoHZmadmQ1MQf96YzKKIvXORW0m1T+v8BLEj
XdVDaR3RQJBbZCc28amYWxfQqtcjKeDbYNSzI+fW4Ls3exIbbtnRdStuYLsnq7TqHjPDrDau4/db
0Y7To5PkJCzktndBcN4MB3UhxOza856a3v8KOHI5jfh4LrsWBks+n/xdt7sN+6FIVoE7ercc3t03
lRRRcBg0zz6ZJki1V+s64RlES1OmoCoZY979WIfDSRlBTcxAZdDOHaFDjhltJ6vKw+0wNDdjWuSb
2CF5Q+dwTK0tE7R3XnsbBJG3UuDfgCduB8sxzbU1ONVAeFkebEoqfyLvcCrW69FaEvOZUGm4X0ey
2Yks778mgad914K6X6ZDHVxaZv4EfTVb2nMwFIbb/Rq7Zn9LUPo3bWzWpT94+yHpqwt/bF700pj7
VAUZh45J3kpnEAOJLbel4a2V2E1JmERWkwctv6X1YBzom18FZXSV+FYNTwPP3cpu90k8mUtmo7+R
rd+A31qXlu5P274MTmmhSLZNQpjmk/MNlBGrIKy3Fzr85A3dOrLRvZAvZiBAMXLMa/zA1+lN1MZh
6PzgzazG+sRaA9+KVoTxtZ84mOd6bG90P+92IVhSs8QaGGWPVCM8EQo6rfC+s1XXi3qmjTEm+4ti
jKdNHIXNLed06KR5KS8B7ThET/oa5kW3KqCv5ItQH8nKAR6j0ZeFYs2uMTyl2eC9mGkp91EX2I/Y
I8qnIgNbJV8kPPo0Us1lm8QptG/lkexTT9e54U2nQXfTLSiTfeGW2TfiKB5UTc+C9c461oWudoZj
+RutyCWUsam+mZUTk0+oX56mPmkOzkQYLfnluWfv9Kkj6NIf4TrS1ot2sRfNsRCRi6FXkcMaA/AI
n0D+CYqBcZReJIo8ME8KZ5M0vVpSUu5HwpcJ8JiibVOZHiyaaCge2iwy91HaM90SedbSOHsT1tSf
col1uTVV2bTO/QQ3bGUj+PHqWls6tvEYEa4Br8fZB8h2Vq6JdbawnPIssNNuncYmeGGtYbw7Kfsh
tFwnW5b9kB1I25UbMqK+QnQGUdKCa416FSazSgg8S+bY+D470wEaVmBr3m2fTVbMuqtf10ZDj8Co
641tBxyhxODTt8OfpVhZKrwgGZsoZSd8yKWthyt9hjxx7G+nqwgjiEWjOs1YyAwNVjSV9OydpjoT
JsnsuKxDva5IQcbHBthUU4m9iBq4OGSprUonDfapXkaPfaSHdyLOxFuhpv7cM9KXGBXnwYF1Qt6w
Zt0OUZKsMsKb9nofvXl2edMmwMe61z5OP05UgSqyTZCm5bkao2yPaAIwGPHNeenooMSgcReRTcrK
1NxHMie3Wbdv2KaCM5Nqdt1X7QBa4G2EkRdnNqVnZNcXzmiZ6340TwUGbAuNniO8xqra04aiCpUk
R8XhRFtYTWd+J66yljCBmQa8gIhEj6qqAPw7ixSv2B79pTmEA2yNEFftyH/JRuCogHTCZVrayU6N
9KfbrnioSugIekmvODSiZB3KNkd701XgT9Lahg6GgBOBJgcI+cPSlIG5s2NPMUGlsR68LtjDB3AQ
wLkBaqwyAa/MoH+kbYrmv5IXLdTxZFlKxjc7X7fTsi4+UKlaiHOym4ge7utgaOdVE961EenM+uhf
ll1XrHGoj94IeKFjJ+30PPKdcAekkC0dOBJq0Q2hRUZpmLw5qu1PZQexpSro6YFdDfR+M3E5RF6B
17mmpfnKKIWaFo5Gdugez1Ja7ZGaIRnddA1ylNTQucdO0Rrb4Otfu4cq7DLUb65Cwld2I3HNsd9p
OiG+lI2ICushMW9G+ILUp9BgMn87lXRKey3MjIXVNhVolaV7GI0XZvotY3NC1wwJ0jnYqVnCBnCz
iU6e6UTFCsxWiKVgAKFDgzgqt8WQYn0JAJQedT9pWZ88cv4622qaU+OYub1TZU1ycwq1UUFFGEqb
tBaz6q/Q5tOF0cKBZyuc2jyAL+vnOirUN6i7kLO9IOhvjJzz1Ylh3lLAVMW2Br4/Wl49nJx04H0Y
48gbGgFMeg5gUXd0CCBNV5Mx1g9ST/S7tiriLX3H5FRkLovuOHdMwpQUsrgxd5UDJSqLXGgRQTfV
DhO2gLUHONzy4RC+AsMQm2XOrNwWMSihibUC+6tMZ9hCkBswqRfdYK4qIwf3DsZaVYuJHm26bJom
unNimWiXkKvlYmptddkGIfD62KdrVhlxmNB+IBkz9WPS5/5XJ6woVRpwlGLVOV0+roMgZG3Cjrs+
V0MhST1tCv9MS4V/FhtOScSurLM9OeL9jdlJYtPatiIOQXQOwdBw4yvZji+8Ac5pbQZR3+wi+zov
c7JLyXdnG0t7Tk8DIqkJGnRBlNJZO2kIzyv46JeG4ZsPZDmaT5y1zTV/Bfqg6Uxr34GTyQE2d76b
WRM4Syes5Y2T9jcVJjXUXdl9WqI4JTfrIeS9LX0SuciROsWa9VBPRHdO0uTA2nUBoLUxrI24vu7K
zjzm2dgcJ8jDyxYiEmoaEUf04MoMRYsTRrsIAVRBEavn2a7wafbpJWqUSEu6aplZ/mzsAv3hLA1Q
Zq6lQ4P5WCRYc1kQB5qdHre6dh74TW1c4VkNfjSFVfzae6QJo0+wXyullQfhdqQg60ZKBqmRPM7x
WLk9M1cmJ0SJZxe3GjxV4oZUeVbMEZnAfR4JB1EIcbhy0AwVNNWiaWyRNlYwr22ztAS9ZxmgeZpG
ElUNI3vu+75+cb16fAxkYu+lU9ZHqLTjaxJFX4e4q89yfaIjHOQFWX51FTxBV6EAnqpYEV7bGM/w
sdI9TsDqvLFnIYTf3SnkY3dmXREdQyIcXbjiEe5GsMvgWZPdVrT5s9YEtk8dnYi7zGVZgz0a9ITI
VzYdqcwOBmxrjCR6TclKFkgZTszf9LwYiL1AkzDh8U0snbkiGQnJ7KQszja2+5bGhIGmEG67otti
Fi/OxCACROHVYJ7HHJHXgVU2F6WOKzJvwkpWErBCLfwsgRs+1G7xGtqesyhSucprk2hDM9fQBLlZ
/+QlqUDB1lyZaEhIHYsRBcCp9h9iKWe3+MylLy6ZNM7QphdjXuwyPP18cndsAtBKnKrI+Vm4Xact
VeilR7dEPOG52qo0lQ6/39NQQmrfk47s+LiGBDzTW4WfNW/hoA/NonCI9drBBG8csoEbO10OWZPv
GkmA0DpJek9fOiPEe6U3U70vZIGxtBe8ZQL7pKU3WjsTXi6dS21daShYURss+9oM9hr08CtPpFc9
IkykYu4DRssTkYwlh0mzela16pFmMr8szL1v4Z/Pajj9fEidjIjtqYRZbMUjEkBm5QL6jo9WEPYM
WULDCyvKtO1gNLVjD2Kr9VwvQSkTFSjSPJsatW7dYK9YgFd+wPlrZSoX4EgiNch0GjrK1thfvQAM
idPOMozIvU96XMWtkiMnh+/umOdpsONIFxMwBDeKeN/+FnrrPhmaY6WXyc1o010xknRc+4VNMRdB
Gr0rpnxYBYMzB2YHs+ELclXzpoF4/tCnLVy3TIoUjUxlVAc6DSzyJas5JgGQjCMaCCpBf1QbpvrK
jhOsvKgztlUxNISwdGIl6eU8i7a6LxLbOSGlIE03TutD2hN1YpVxwJG13qskupGaG3/1g660tqDb
au9VZvSt4az8EAz0sHE6UvccbLVD7rX6sUi7/rlFS3sxjTO31AzZcLmzONgXTUj+YJ2ZHB9oCn4T
veoCRDCFu0kr2yGwms1gLxNHP9qAzSsHTvoBLDn6/gM++Ucg7v+P/cYvOO/2ez5bXNT/GyBeqEWA
ix+7dFzUTZV3/9k3bdUW//k//1ljcpA37X/2NdHPr79Av3/81B/gry7dL65nOLolLakLIN7/wn4x
k/gyO3bYmCwYjinnyIr/8u6wvoBjOY5rCROUzZsdmf6EfqX8Ig1bYn1JqeXNYPI/gX7tH74VfwFV
/IxF54drgUG7rjTee84XY5pBQkzsu8rSX7MOerwt0IBWUUAe20Saq2FHb0EJ7TZ2ndOkp9OG+L5j
I0haRvt/3pJE+NojXKJHPuHtNzTGFRZg5VVdJ+UpHd1h7wxVc+3P5D1pJtaFiFJ40LBvF3JKj3VH
Gjfa0no1taNaK1Sqh3byvyV4ZQDeEOWSlY84jMQbw2morIR6HfVQLQfNp5vuFjfpqPZ15H7VO/Oq
KGS4M+yZGJx1s5UVkBQMHwKroxccq5/8FFHU6IbRUvTubZVzZNMJfVhYxD2z1pPylAtaRN4YPXnx
dM+ueGcE6VMO6WlWV+4hTj8HurOXbfLW+jkxY0KecG7YGCy1ezNvKra9+mGsCmCAqtAf0zJ+CXUX
No4kV5Q9ArCAnmJtQ33UzkTraGsTk5RFlAWHoK3zlTb3svyyIuctgsoa6nC2RdMVmzbg7iJK+gX9
7nsMzJErp/5tC9qE90Fow9ThZZVZ8uYbhVg1nrhnARzJ1UQ4oGOOsnbYWta9jF4drYZJLXhuUYbF
hW8oe+k7PT00K7usJ/JrwetQead58KpMNGpDmLU72dX+U19YPuilE2xa0bWXSUd6dZcUcqVyPCz0
2cMUgGaOEK2XdaXkmddM1d4rJVE8ZVysdaQAyyjk+oj9ihcbkfpjWzACQgdpn5wSyOVTVa9sEb5i
l33lOdoZMjDefhCmSy1nQ9SCN2TKb2HRIwNF6J2Pg7uKC16RcmSNer3192LA5SPsMG5imIR0p5XY
qb64duDzzRW5tRsnPD7aKvIYtZx5R2hZK+ZCsIi77rzBGx46X8YpwoB0rozxvnMDCRYKQtHpXbUH
SozPXA6WG4oy8yEZDbwOAgaY8uvtJPp7XwPcRQARrEjXuKol1DvlW+ZWCfuk1Z11CgtZfiMBDAGu
W4FQFPIK49+Cjr5+FefRax8N91HJfcdFPmEsqg13aYufQdMwilQ7VnCTslvbxh+/TbSQZF5+hZi8
S0REVzHiSMRmPV9Rmk298miHLzLF9l9GLxqWLKQEEm0W8Q5iNEbsOLzzrKg7eCTWlaZnHdoLqsuo
DA6QTC9F32FIkBz1UM+JO8+KJTU2HyV3KNkzBnvdMDqtwdpKgL9FlDN0LaJLV5rWq6MHR8TLBIM7
z0CunPAKKvvJ4GsuqrF41CDmLbTOJhs9t3Y5Dg4I2bUdIShPZT3do95CIyuMe1j2wWKk2b3QUheV
dpMdkyqTGxQA4bbAdJ/HxA0IChwzAtLpbS0g9yNd8UkXZ32JyhRbFxdwkJ5VKHn2SrTnyk2OU8H9
OsCmtVFc5h3jiSbqqZx4JgHjYhEEMCPqXkykvjT9CuVLt6RCeNOKFlfBvF6ZhkqX5UDKYUTXadFU
GriDXfpPP9a/vE5t8JvEIWk2RFImGEWJP91rJHCwrZPEavGRlnbJCUnn3IhXxeAtpWCqwIh7qQ15
JTRrWBguVh74j9ArmFA5iZDwHpiB2lpogpDrEsF3qvFF8krn/I3ZiVEs4PnZYI78f5U3CYbGLiY9
HosHR9pHIKVHbdZSOC1L/oj4bzWMGXGDEEvNQdbX8fwhU8veWGIw1lqYuivW1HukihmRyO4t9g8I
qLmZhZNVj23ATlH4z9IO3lKrr/Z5Ak7uFF2z/vHbcAljig5r37XOrR9Pal21Il7FU/wydolY1Tkh
vTVcv0UPxQGPtyxYNL25Rctw74fRm1HDk5l8oZ95XX+OTipf9oopi68kKrEAv6kxPqJehHvumSev
7s9N+mfrqWJbcmX0hFHoI8ok4wz0Rl+QdHhf1BTmBTAVXBKSDMy+LYNlRqe0Qn+JTn0TORok/jqa
qnOvjRlrAuZC3xkhLo/uySzMq65n3glV3OCK8lRq0V1U+i1rAWMhLkGOnJZPK/3SRM7KUmRNMRYQ
iX3SZ9gwmbLmxowLZ200EZomjW9psB0Mbf2YlH181uvRa6HD7Crbxlj2rTYue9swzxKrC3fKkOQt
uq5+qzvEO3e9SeU6yavejL2tlWje3nG9teqw+Ozrgm/r27c5Vj2E6xa8Y43xUjfB29RlN5jiXA5W
/DRwW8uRhgg2sOGLGvmnysiOUTneU7Ocurwst5HRObvQTUgKl3zQRlWP0CI9Dve8CaKRvnuKP06U
s8+85Ilx8IjylnEgnVsv9b75WvCKzRH1ujGxeocUFuY4+df+kF0m8XhP1wKWzYjR0RBV5yasPMIO
Edt7NtVVwQof5+Ebwi8aMil2LUmaPumafzbCDl/2gXrVaFstsZxiBSoCUPHM0Bb9UD8OPXYSoeIe
EdghJ/K9veaM9wPa3TOKwXydD2l0pcWKrVRXB1sE2m1P+vS6khW3YMWviGbexkFt4LC+xi2rzAxe
77QiyXdjQbgxlCaUMT17XR8GHhWIO5DNSA+vtBx0tiUflg0rYLRgA5LStsHACbA1ZLZVGt9O79kD
Q5s5QxPuBaLiWWoxnb1Uu20tlvK29VwsuuYXYrM4txFjXy/CWbiDzwr6EWwxXHchEAiT+Ti/waDL
V12jbMa3yGFpS8sfz6tOl/d6wNtQDYuu1RdI9GQevlgmu0CjJZdzg2AlBO1Dk0f3Io9unjbcIzqn
+xNzfaKxWY5i/zaQ4qoJCTP2JlhC9JvD5VQ65rbCsOukGjwWqiQILoh5G87mlXIJlHgfZq7/XHU2
D5PUj/P5rg5TTGLgkINw64TKc7YiyZJDTWGw5Bhh6W2ckEgxfAzTpU9VvdA4CK6NJDnWKYLiMbZI
W8ifYK220O+sbQPddN1l6jUkwiMbWK7imNVfaI5al4qTI/5F+c4a7epc5A6M+rIy1ijI661mskIS
wU1dVjA0SQ9NEASwdmtd1Z3g3CO1scSViIi7VQYafodZ0/Ay7cwfly3p8l3P/YGABgvELzHoEN2P
2exxEQa8bmq+lypl2UlSNt6hsbRFPvIv3YblTOl0fhInuAHxbzdjxUBFVISKct5fbFO9wpV7Ur2H
FGU+YgdJap9jkoMeFE/8VZCBePqYua0C3711A5PjNFRQMCcdHmdRgQBspxe/AuPGW0Z7UYLNTBak
qdSzDXDiy2H/YzFEi+OulW8AgVlvTdb16yiX45JDzz0YQrPrB6NG8mnG67AjftazEm/TNYxgQ6KE
VRn727ywqJ7vj6Z75EDtoLPhvDwQJ41mgXTV0BgIHq/YiSJc9Y4hOvEzATHpv42T9CFz6X+ioaSA
cvFxqXqJDTCeSWH2/RdKkjH/qz+rUgMLSCE9uEV4Rwo5F5h/MJJ03f7iGZ5puB5WBdSF+Ln+WZUa
4otnUq3CJoMqxN/5qyj9YqMq9OAkSRohdBGcf1KU/sr5ITdKsheY8KF+JcD0pMwUcGmnWbCwl/3w
DdBHLlMq2OVE5AwsBheMWbz89Gr+hnczM4j+KoD/utrMmfuJbuP2kVJYyo7H1mhepZl9pX/0KEV2
q9nWM9z/Tyh4f+uHPT8Vb+3n64gxDJSPwd5RMYfQKviefjVUjjoB0TZXdi9wffEj95Bn0rnPrKxU
tGCC4LzF3ZBzYp6J68GY6AMi9aDv/vuHn1/p3z288etNqcwc+7AiDzBzq2ePdXtlE36EjtH7Nzl8
82O/4wjlFUBsXtUdMaP+rnT6YzVlEMTV+LU0c+cTRtLswfx3j/GOZYPTeNwLl/LCadwl9v8rPd3Z
wmWt/ncXeI+OyDSqHRpW3VFLvPjVkMawq5BBLu3JTa+aDqui338P41fy0v8bje9T+RyVVq5DTXv0
Cqe8k3meb5ycXVCBVqyDvIaKLVGuAQzou6IcxbOdBO2GSYpgNRQEp2vwsTDWaVywza6Prns0sgI6
G1Hdo+WjcOxcGZ8FdA6vfn/L70iuf93yO2peLlMTWUDTHaNkDJ69Bqm2VShxSx8e5NLVaHIuBtdO
H0ejcPEaTaCiZ2EJ4P/7G/jwnc2j4qcZ7OvV5Fta3h2TmaTuBtSW9TdcJYmOxw4D47W2tC57+eAa
xdZxgDESdxVGmLkhWustnEF0iOS1vILJuNayiO7vJ6/mg9k1czp/vrGio2GgDbyZbrwUaiPc8+iz
LK4PRrzxbtUChClH02ZaBQTiRc5FOvef6nYJveuToTj/0t/MKePdemWIgAoDiOIoq3tZnJv9J/Fn
H935uyUnqFSllQlTSRX3uIct8LGCFHLyqs8Wg49u/N2KM7V1FEudC5Tpwayadds2//KVvFtmdBeT
Iw6h3Lp+RT8Kd7ZP+IIfDJT3QYF22yIf7QP3UI4arcY2Pq9Ta48aMvzkzj+6wLzV/jRFUs/oYJfY
4VEOVb0mBB55cmpDOm/Gy9/Pwg+20R+s1p+ugKsJImGIIIdWiL3UUrpxofeaaxkGCgCz2B98Mt0/
GD/v4wBF7oqsq3z3AFFpCzV5ERntGkhoaTif5G98MIB+0F5/ehTkdqFw8I44FG2Le1+2LfP05fdv
6aOfnv/8p58WAKDBaDXuIVVtu4li8R1Zhv3Jm/nox9/NWA3zBdyx+HGckVnFApeo+1F8Eh380Qh6
N22TUg/ToHAcrOb049jE1+CMl/5YXv/+xXz08+8mbYdmGPTadw4qdK7xCd6Y0rpC1bT5dz//buZ2
gzINq7LsQ96Pu0jHzUGjntNlvfr973/w6t8n/hkCVzStUPahbDF2je+q8jM68weH4fcJf5EoDQhk
mX0IMltfWZV/78r+q4rVqQ4MlICmuwjc6t9N4rkR9vPw1OBTZj0QxmHUYgegGCaUKr41ZXIdZQXk
1m765Ht8sFrMsoqfL1RPMHFNDH4PdH0PpQg3XdvDJfX9fYV5yRI047PTwQfLhZgH3E8zrq6jPml7
rhQpqlCn4zLw96YV+PJZEzqfpYN8NADmP//pMmQ0xT2GknPPG+dTTMiNxaw6/nej693EhlreBFXJ
6EpLTZ6J3Ksw84It+/tf/+gNvZvZVR/XIdozbt19zpJnCRZefO3GTxbTj3793cROMMypwyxk3civ
suacbW7Tm4j56uGTqffByiHeTW3PM3tjZvkdMjx0diDR36GRQkQWyv4knuVvH8HwPGrkn79tlmqq
T5XHYDXQtmP2mYJUovMVMDG2ZFl/8h3+dghxmXd7tPB6aFcDXDks0fAKUHi35f+Xs/PajVvpuu0T
EWAOt91kJ7ayZUu+IWR5mzlnPv0ZLRz8kPmJTcAwsIGtC7JZYVXVqjXHLN+u9/GXjcSzZxM76coA
d5bScDvPBPqZy46EBHhPGdjK2rP0gkvbfRr/cjoFFVk5wxURB4IA9Wyor6Tk63TFtm+pdWbzOCgs
YTJHQXdFGRPPRCR7DgRl5dcvPfzy90+/3pClCKqWp7sUapElrgDrI7f/lw0vbT+bvV2kFBJ8A93F
LhtePy4sJWxUo5KobRTWrJuW2n82iYGVK4WaGzRPqDz3rfza+eWbLEG+/LcBNJvGYx71Pmln3Q2b
M7xYGzbKBqjg4frTl2bYbA5D5gihxuq6W4fHPHxANnyXIuQVhGB3/QULzTM3q8wab8opxCGCNuF7
plTWC9qx6gnVSb0ye5feMJu9UYwXgtrSAWpQ+3atZJ7NDaJsB9WQr7xioZVIrv01SqlkjSIksDqT
+E2rhV1FeVMY+VyFRc71ZlqYB+ZsFldDAfhFL4qzluJnSw2Xsrf0uD5ef/qXTlSGTDrp7w/wFfBE
lFdz0RpgRh5pTUqRdpcg7tEFYAkg37AXvnilCBN1IRvRFKAsS9yef8NttFn5FR8H2P852PIrZpO9
9kRT8hBmnYUeo5nE76tfUiPCr/F8UuBUbmOGmCT4R0LUomqQSln2DFaq1AowZpky5biBBaJyfR23
3PYkCbXppswVuY3IEB6PrOonsfLgWfqCZ4eBBwxQ8g1YDl25umh/uS3kI2ZBJbO6oeLKr8IYuKLE
e5wMv9lUxYQuH3YiEdIYe1mjrrSQKaqolXQt8TCTKf7/dA9vnkUaNN3QYbUsOVNVbPde90IZNpgH
72SZFqWKYOqDCB+Sm4afRWXNzVAPmzqINwJSIgB89/rU6RtTA4x0fVQtTbxZZCKRA4yAmsezT0XG
qVFL7ShFmnALBaZcmRZfWj9eBu4sPik64p2YC76zpBVmfWsFfTeBJcMWbBQrSPAxYghuUPLkAgTv
xH0XCp1IopZUHEXm6k2YIjWhar35ff2bZwrM/+sEbTaGU4NbLpkraReS047F3A6dx3tzw33L0dvw
5n20EnO+TluTRpwNtLFFhB+HvAk8kfWSvMbIe2zz3nDqd+WPHlLkvpUAQf1a+bCFca3NRhdAxhJH
G15n3hh3/i3mFqWNoosC+s17dDva8s7fGigynOAwrJxsF4KeNhtAEUTarstzLqwG9Unzu2/gY76t
fM7C4NRmA0cK83igPnt0S4cT8zZ16i087y33qFtlKzmiXW3XvLYXVgd1tkvVi5TrG7C5btT3d01h
3KthjAIapanQi8W/TTZ1tspZHNzwfYvpnlIEGic8VKF20pBErDx/4SPmrrSBx61yw+XmGYiETAE5
clNF89LN5IG/a/N2LZ8/0+f+3wSaG9KmDYppKiuzM/nI+CfBPjuJYp2cMl+XttMkTy2CAwmzWj2G
6kM82ZH98G2O+dU578b0u6eVwykbx+JPFw/UUoyigPuQ6sUSN+9p192r6BxwqTJM38VTrL9vBkl0
E5lCtyxqkGODYWq3gdWM/3ZKUWe7gxqWXFfp5uBGMHoKaqaa1knb6QhidSUMLgxmdbY7qFWiHjSx
wW2qY4K/YxqkG0F+uj5VLsP0i1VZvbz00xa8z3ShToaQos+ubV6buKBCT6li5Y5KUP1MuBt2pSdp
x0hpJxBElrQScRY+ypg12xDqSsZWPD4n1p0Ux+cgv8evZiWvuzScZy3WmmIthmoan/sMs4QQ6NjB
Nyn8yVgn3UoYixX344UQNjcM9iXTmkDyx+euagD3GYlTKO1aWvHrCx7ZMmaLTdMGltlPWQ6hOj94
EepztBjq9EejmqdS7iyTnC/iCOH79ZGw1GizFYfq1wjgc5qf9YZKDTS1qvyUwbyT165lll4wW2Mo
SoXerRe8IDoFIqZV54DKw4zZev0DltbMuQ9w1qODACiRnQsZSBekVXMH00Gx60DMDnmBe0AVFdkP
pdfGcxGhM4LGlp3yQK6edV+RbPDVEfYyVbqywi198HwVUn21zTSV+i38o5IRKXEuvseDdsaQd+0I
LV+Wyy8m8KWS4PMENouy1IK2ys/9drCTHfVhdrZTHWMn2RTx2Jg3bfpjt+/21U22F2zfvt7YyuUj
vnrvbEni9s/jOpbtfGOPjrb7JW3afbn1nXz7X7f5cT7fKtu35yfokw7KlY28efr9u13ZHC3EDn0W
O6oSR2krj/Jz2UeoCTErKYb+QZK73fVvW5jW+qU/P8VEbyg8RRyG6OxnRfEmh1K2a/JWXQkal1/5
VcPNIm5UykooQnw4++JN7H9DhgC66SGe3tnPX//9C+Nu7jycVIoo+S1vaIU+Q1IHSlMEzYdQ8cGU
87X4tNQLs3gxWHhJSuUlyHap0yEJoOpzb5n/FsLnpqaDMI6ZzBb4LE+hnQr4RfkbmOh2IaycR5ca
abb9FGtfFkH7s/IM1EUYoZ0pvp0bd4L1eL0XlkbRbPYjP20yM2yzM2SvBzDDR82QVybfwqO12Zzv
A4uaWZlrlb7SG+gksdMKnrCyoVno17nFcM1RLsLIJjqLQfHf1NU/Gj89enIkr4TppefPZ6/I+MwQ
a50HHxkcthKRJ52ok/rverPLC/PrIvj5PHuN0ch832JD3tiTHTvJLnQYn8f6trtL7OnwjrJiJ6V2
84bT07b5L9u3G8x5tp6TbNesspf65/LpnwIImI5ESAeOHyolRqGowRitVobtpYv/J3pQ6TWbdXlq
BGNpSgPiFWU3aBfDAWv4IQ8i9PTQe0uoZ0zSaXT0blrLMX85Uy4S9b+/JpwCmHYItd1c8Khbhta+
NaUc8xwKv7cjyqTrHWcsvWc2I0MhgDYaNoGbguN1S0mlAN+IJ/mMiM/fAZbQ7ahJQ9zEVBNezhCz
2Pg1hgwKFceNWQzPoMn1kzRZqEKtqb/vO0H/IcE4p1C9NIOfime291M9iEinVE9+Q6kD1DNAqmj7
mgARCAgkHomIG4ogkOwqyT48AiUnzq3yoCoAXLBWaPwfuLR1SGuUeldHLeXAeI0cIYVJ1NKXOaWV
rbAL40KlUF+Pf3dKnjkmJXVTq9qmIVBiL6e3SdOY95izIl5ga+ckUtQfKO+euJyGnQOVCCS+LgFk
nRLZTgyhuwEggsvakJQ7PBJf6yKWwbPK1g0ytuFkogPdR9QNH6uhyhDxZqmNV8hw15aVjnqn5+oq
mRjlg9I9CTr2GuJ0IXoo5Xvve/kOksrwL/MbkeksOOVYeMS6ScGxDxolQn5CeYwV6Suhb2GQzKNT
k1UDhZNR6cKjjm/LQDFP0EwwJy1C1wQdvbL8fDmD+YhZkAoVfIML1c9dyXq3gl1kliuts/T7L3//
FBoSUNNylEaFO7TRTrtoLfBQU4Zxj9Xgv2yP+O2z6FOXntmgzspckZNxUuOfVKX4IjcrPfBl/CYc
zNa1BO8JuUgHIpClvVjhCANE+dH5Vf9vLTTPRZS+psDdHQJXz0Bz+ZgMk8lEML8xesm5HmoWgug8
C2HmreIjkGhduFUQinqAm4r6R43N7+WY3eRVhfGhFMD8T0J55ZULA2p+3q0VXQhIpoSurNW3kxk/
QJJd6ZClR8+G1DDEXubHTe/qeg/gGNNY4x+fPBtJFC7GqQ7p10V3/YBvUboN9H6N0rn0sy9//zQT
AgEAS1HXvauNlIckNpirlba+/Lwv1khjtkY2YoCSx5ADN9JLtHjhQav8M3ybh+ujZ+nxs/VQFNUY
UxoGqJaNP3slsVsMchDjqf7KDPgyGcuF8GwhbIRA1jPB6lxT9x4VqGd6D2EQ5vE5NANnCPG7Hxpr
rR+WPmc2n8WxgYwUqQEjs/gx+T7LvIwPqXy43loL3Tw/n8po40S/qwJX6KV2l8JyAWFR1iub1YVw
qs9OoYIkFZKfavRF+qqGAqyqeJNOlo2D3fWfv9A687NmWMRtVgVMgbx6lyDICOKNNvTO9YcrH5WG
XwzV+VEzAMiolchTTyK1e+wAaiyOYw3DeAKgXt0OsHP/JL3Qisd+agcco0MfHz2cFKHSteSBFfyZ
XzQgQcaxodLgqR2b8GVszf5nn6uiazaJ/5why3xBy5raWTNBa5FLBWgSyuYQqkkln/2pGe5x7dLv
h9IqSM0o+veCBXB3MTO4V8Qo39VegMCtq/VfVPOYr/hd1ps2Ax+9LQwKxyCAK69QozzYfLKGLSZm
sID5ggbbCCmKDiF0YBsWkLBTNRn/YymMXhNNBiDsB5WjKwOF9dF4qXkNUOV5ee652GGNhx6brQis
VxngltlbjyI2KqfWMgp8JHucXWtV+BN3ABU3OEKK7xQTlHdY7WLkWHHLuQdSWO9HPc2O1STWTtKX
xq8BXPVdguB0V2hgzTdBbVKVJjXZU44hj6vkPQ7JwIVA5JVmkT4YplDuYI76z0nTXnRevgY9Agt5
RxdL7U9qITGiUkx9GAaLz8etx0JOP5a2XsXNTtJiCN1dDkStDLv3XG/rJ6mDKocznlb9hPmoOFxO
6uM5aYE0nUWk5/dmEd5qKhYhao/VqDno+VlOVH3Txka1g+cZ2WlTQrbUhfSGv2V2b8XqFrOk0DE/
DM+RNkJYlxs0XFpGskkCwTYVcNR0A7QNlagTZH2p/q7oovbcRK12mNAikB3VUehVLVp8Bb+BfQ9r
fYubQr+FTUBPBj5ur56iY0oLWsTQeg9lru6d0IZO57yEbqL2o3coinLClBozzqoe0EtmsLtrvVNs
MyosiuML6VelxNUPf2QQwW2xnqZytHZaPA13eaDIv2AHmO+4PfbfjZzhgXtV+I5wDLfCQcMFiIOA
uS2gQ/1GEbP1hAuMWtZgzeHFYp07hFLa0BzlAGlT3FvwCTKo5+ZPo/DDbdz5GawvDWmdrrlaUj7K
vprt8ILKnVpHlcnXKjulDWvHSCPprUEF6gTAwZ97ozRvLjSprZlkFwcyLBGiUoqcEri4Y4TY+kDm
7A8BWl48cdsUKWLeYcEaT8mN6UEi9fDF2vnQb75xRQqrJ4myHitqqDIV9yWYR+TKbSi03HnjGHCX
SVxdKvrFN8H0OscfGtxEcMLpdh38LltFafy7RRW0DZiVWKoFkGhLdexPcjEi2u7oJlEVa6COpnqQ
OtwkIgMXO0H1LhQJw3jE+qDeA+kRDxWAFbyrqJDFZqG2bA/s3EELLRRwkwLzBr+rTSGCtpyKLrF1
o64ZBrhFxwWoe04pqoh7NGw0NAB55Uwp7gin0IQOtS+Q6NlWjBxVw04BHpyRu4LJoA7jzNtm+P/s
qJuR98bQwDPFy3OfhEr3Fhrk1MnHTMlP6Dypq8cYKgRminWZmAc/9NEqfjGt861V+SVI8hpAzeij
qN4VcSHouwp85iYYYxOvFmA9QDzxk7UtafDgP/bS5EYFbbOtcdqb8KUHfAalLs4eulCXEkfX4po7
V5myz0jXh+9ofVMu2NFLkXUXx0ezrvV9FGXCE5513PWPFwbuNtIlRIjAcWuwmpX3kzrXAcNTfyq3
sVJielYF8LNKabS4IBQwd1LJDRBp1CQ6FpwBDhouo/1mKMaqxxezjjhka3AK+p74lIfTZODAnIbt
XSFi3ogxUyw5yAbDtyDhKricTIW9/iR0eKxVFyUOme4041gkyQU6DGN8GLNORAAyGNyeB12Y/bm+
hC2tj5e/f9rFKa2qgpPIh1Mn4Wvqh+xTsvAVBHCxsgf9Mp0jKfNkJsheL6xxDQS0Vp0tdPKx1f4U
vPRJYufFvI1XNl1L+5TZphFni5bUF4mVoQsfoETtfFxLVp69sKGbJzPJPYhlZE7DKdJDc1dGyrkT
6hBTTZTBwNaOwqRhi9avpH8XumRepCA15GryoSzcMn4CmebIwh10wJVPWdhwzesSgnyEc1IUuSvG
Zf7HZHtH7YdcPql5023SVlirvV36CPnvceVHuElIacIBHLJNaaavbfyzTbtv/zRq57UHYHrwbPen
zE1lzSn7GrejqjKw1gjW7mW+voziFD7bVjcUNxRNPACJAkZ74o4JBbEaFN97C6xFSPw5g5B2R0y8
vNAvzxmu3odigtWQxr1/B5QhvMU4c+2MuNBt8yoFugmOHuW0blAKd6XBaidhPhKZzTO+C/fXG1X+
yDB8sZudlykIFZCZLpcqt2IBfBrb3rjpm9LDbgFGMitD10M4KRvJCRKq6ra4+Viv5eDJMBgMS4MC
27VvjZ4D5QIpmt1WGWc436zTRzXg1GVL8ai8pZRfpUx8b8KVFnwlyjYMnbZmEeFNr8GizjyZA6ui
ms+JDlRyizOTdvRFtf5R1OrYYMBMZmeDQ2HhgWhpIJMXwCgdcjKtBrHOwy9DkIYHeJrhNiiVUAB+
Jvl2VA/DC/pMU3SEKjV/KAOs/qLTPUdUBmEjmZWAt41m/pQmqVX3aK2q76Zi5nhQGs34VOQaF2VD
NJFWFHHg6CJcnYtQvQFrmblx5uMpklQarmRpiZCbYltqcNoGrDu+dCWEV9nip+dIDW1u+4QfgTgJ
AGcyodnXWp7gk+zHuQ38mpKvws+8C7LEo8n15lnCV/ubUOJ7BtyCI4QZ3TdGoR5kEevwJDfl30oq
WP4O2VO/MwSpeBpUcbwrIrE6pHLGzimcTnh1pzdpYoI8aNrmRIL0YiqfkMsIwwq1IWhrRDA4OJUm
MM964q6Dq/H0vlJxGMrNyNh4eIHuU4+6ODPWhBt8TfDcFfv8FWPcYDeNYXU3QuDftQb3bXEtvMWU
JO0CXYHdE3QDDMlqKrH5M2RsSAr8WjaWhTeXPmTKvQAUx21DpXiJpcqMtlhLGfdSX8d44VSDeddW
MuDNIhD82zHoZQPTlYKGYxPnkncrb2V29VROD9m5hrUFUEQlQG+7msoyrOh66XkScFvQPDzWt/Fo
GZAAQnzWazluA6iuJdnwyGjVbWll3svYR5hcp1QEqKaKBxgsAhuutMQpBaUQFm+qxfsRxCQcEb7J
tdUf4kCGQQJu+FRZueTK06jumjSu3SDExVMc9WhX9WJ4ZFSpW8HK60MAbwabJTW6M3pMZPShq04c
62BgArqwNRzpbpCKy/six5pwhMJ9N+j4Q2OJPvhuI0O6kAVNvulxtMECflAPKKErTI3i6KXrOmnL
5qlwmgFchtL6ykNG/6a9LN+VPcN004x1Bj9QLHTXZ/3nDs0D1KFXsL6LTr1JxVZ0fCiZNzG+aq+k
KKPDWOXRyfLYAW3MamhuZcy2bq2x67Od4aXhrygQjT3eDtZ3wej/qOA59kVpca6pOgOwQY9TFhez
N2HTDt+phknucokjyNbHq+xJ8EcrdqS25oDSk7Y/aJ7Z3YbJCPC7UIDoOLVpFofclJpdMiqNLcKt
/d4niQcG2MPDXknkflOD3CWQWFLxW7LKGDKNpcYHXRtLBQCjDOk9y7lmieQEwIeKl/o3dp4TsFe9
Qw7XSwhOE3EC5WiJ/L+lqnApTSsEcq/x/4kuFhcz9YhtYuf1uEOx184IjX7C9YWI/duv62F4IdQr
s9S1qcVahwlUfxIuP5MbG/zcMW5Otnm+ssFYesPl75/2fOHEePTAZJ/KqQH/npXiVk67U2cNz7CN
1+4RFjZk88IqbnGqGlVS6SYQxrVmQsnSPF5vog+57lcL1ewLgqSztKYlva8/VOfwgN3mdldvjpHt
vWLEWNrKw3QyTsI+c56C00GLNvGPYeX6f+mzZhvmrITvl3d65uoNDlLic6qu7WAXtkzq5Y2fumWM
qho5CBcv4OOegOc+dIFyA6Lkz/VGW9jEqrMNMvNaviRlClcWkr3eJltPkh4xY3Uq+Ehp1b9aYruy
yVxqo9nmjyXIYgtLGzVVX9tjNfk2NLo1UeLCiUKdpVdHDxKlhU27mwXJSZIUaGPKQyOP+yn/VaaN
82/NNdv/JUNP3Uic9y4WVfBk02xDnu1HJY93ZdQ/xkp27yf1mkRhoeuV2Z1bzGGPpX0KXJNF87UJ
dfmHjwe9DcBtTcqx0P0XWubn0ZX1emCJXI+4xK5H3F9uGsH6kcnNPsUQVFHKJ91fq3Vfii+zKRJ0
ZVqEfjKeLE5go8EGrfCdoX0PK+9wvXOW3jCbKlKtTaLae8OprszT4KeHYEgOtRA9SklmX3/Fwiib
c0ckMYFr32uRW+CD7uMRLfengBvtCcPlLPp+/SVfF6RLijKbKZGUCkqJbtqtXpSX8nb6BrMs4r56
074Mb/XdyXq9CIZW6tkWrs3mTJHKUvBOk8TarScVDZgFCBjqcieZuxFHqJMU+6XTRz2coSTqhHwH
LbhawbgsRISPKrRPsa2IIpm1tjTYQWQnakcPWhy9X2/DhbkzZ4xISJTVwOr1Uxi8KKC2/OkH+6+V
SLb08NmsISGt9GU76SeK0b+Bkv5vbKV445fev60mH0Uwn9ql6roLTyo2TrVqNHvJVPRDD+Bl5RZ8
YQx/VHF/enqvZHhfBE3oxjiEY2AdxfeBJpCUyqfCbRUl/A/rzLVEz8LomlM7MjZGLTeC+knH5Svv
3sf8QkzAGjQMtkoIThM/XWw+VjpmYUDNQR6+PgRm3nNxhF1OtSFTHbzKxmS8XR9TC/FlDvHIrbSJ
ggiry0AFlzttCvD1ZB6x2h2219+w9PtnEz/GiMMqMmxRWjP+k6rKG5yylfvNpY6YrY/mOJCrFEGP
RmUEE1Z2yYc/tNbE5U0M8TS2jY6aUjP57/qXLLXVbKFs8KLn5CUOuBaoXJ2AjeG6xMov2Xtpd/0V
C40153z0o6jjZ5CPJ/z82OGHoc1lk7TSE0t3eNJ8jpup0mq+krmdqraON43atu5A+ZUBht6TX8N/
La18V0iy/j2TUDTZoAQqBayigCOtwY1XmnVawvnJr340g6cePS/P3Dqqo5cWd9HfQgK/599aYraJ
04XeFI1aSnDqEEMKjgYHslKz0swL4UKajUmRPGfQIY9yLX84+Nxk5Kh6qyDYDrl0zItk5TWXdv1i
8/4hc/wUlbrA8yIcTFsXLPVO14AWmhNmw/6tiQJOFfGX08K1q/ilkTMbnBoF8CJZncittZdScUdw
ftc7YmFhmJMriq5SzNG4JGm76Jjl5fMgWwcox7+vP37hd8/xFZMo6UOEaQ2XcyolcOY3il3/XH/0
17oECVPTv3eCpmbUZopfxEm+3Fv55RBtfY3xmwlhfSC3Ex4KD5PvISW/qYIIcApq3v9t4zbH3YhK
anbVwIPT/nKbEYQyRmXtfSTBhU2jaWWjszTC9L+/sJLyDoFVWrg5uYdsyLEY6o4pFj0JBiSZmZ7w
bLvemAvD4GNf92ksc7PhSQDMc3fqNFuJHkv8+5Lg6d8efhkcnx5utsqEv4fJfIxjXB9LZIOtWj2O
U7IS+r4cZTIZjb9fAJ1VwQgMZVJptPlTJKCmaEUsjK///KWnz2JVzO1jJrfG4ApgkwY2nMVqSeuX
zc4Pn0WqwTRL9G364I7qQ8FVv1qcmn86W/Ds2fJZk36BfioNrjndpPHvWLlVq9ciWhkwX8ZYnj4L
SFPPDWjZJZYbaL9HjhJVT4GEF2+6FF+a4Pv1ll94yfw46XdNF2AEMDAqEycF4GuaGDalu1HF0iP4
l3UfmuVs2UxqML/Qc0fXaNkYWe9x25xl9T00xJWvuMzW/1kneMEsTnW1qI3RxPiREA0MkwYivKjP
OKr/xovhnwhfvGQWKsae6h1Qc4PrFe9Z156tYLCnJt5d74iFcfo/SM7O11W50QY36botBkl2gBA3
WJm9S/JqZTZ9u6DLCr9QB1fde38s0tM3+U1td471p/4GEPMpXzm8fb1DopHmM7mNApPLl8ENjtx5
9850Nnb6NrMzG3elvXHj3Wmn9Dc3o7tsn668dCF6zE/GpTySCA/ofRWXhF2tqzGmZ9rz9X5ZbLrZ
JKfOPBUFny8q8QrbKXa0o97iCHDtXG1Gl1KIlT5a+orZdE8DTAu8ngGAE5hdqC8WdOrrn7DEY5if
e7sxV8yh7ge35lx/G9eFdS9liAoTJfKoVdf0eDtQB70Dpa7eJKWe2ObgSUcpGMWnQsQR16wa6xx3
ZXiwKFn5YcVFf8TVDKh41MXbtMeTXhoD5baI+tCGPGHhwhQazRoa5eNg+MX8njM7Ycb62TTRNkgf
jubD8OI9pLf6ydznm2BbbgMIXXfGLYaCW9GOXxuSvDvhVH+jHmKlCT9C+le/YBZhJgpNG6AMgxtv
GpvJuRU2L8kRE47N3Tfn8RhufiW77G7Y7M+vb6MtbRkc4ubt/iJFv+jyIsRx4U6wTWcNG7AQL+YH
dj1te7PnMOuK6o6t+MbqniVuNlZGzGVwf/W5l7d+2k+kcSuYtc7nCofaGWxhg10EiABh+x8ee0SO
xjER+gHC3lwmgLiy4i228ixMiVk7Chh+Dy7lUrvWAWlx1i6Tjn+jQ4HZduRfdGxsbgQ3xqZ2NLvd
IOTY4C6zSUA05Nvi0Jzad+tndKu/e9ZGGzfaNnC8lUn6NQlVtubHfexjKxx3+YUVo4AtsZvt8q2x
rZyeNgnP/r5wdESQDe/Ey3KNGrPU2bNNTENCxAiHlu5gZuV+YSN516WVCLcQeD7kpp/6ukNjM3qX
ydWquDDgF/RrZRAtrMofbfjpwRHm48IU8+Du3f9u0GOXgcQF22148PY/y024wR95022xIP2jnC49
dcKudFPc1CtHiI/48MUwnmcDzMrIYiyEL3FjsL297MSHAESE7zQH7+ydjS330o51I+4QAzuRI9ie
YzrKsdm12/TH2kz9SJp+9Stm2x/qCTOD5Z1R/TA6/R4foFN3nmzMiLcJo6dzAeU+ykf5iBPe5q3Y
Ztvg1Nzkd8WpvpMP2RajZHulSy7L8Fc/ZRbGyrIbohqHE9co7YEA5j8C17cvYt7mUBxIJls/hZ+4
agS30haYvF27wrfysPb6jxX5q9fPtlBVl3F6yC4jwla3L+0GL2Tb25r74Hd07x+0bjPeKi4r4LO3
M+/qc/em7igA2YFmpHckp3PkjWCv9cvXdTuyNT+RUaGRmGFw2auEG+Gu+VZkm+mHfm88+2yQzvUd
0Pdf0v31ll/aRnz8iE+TQbCoRq6hz7nTnfGU3Qu/0hvUwM64007ymV5eQaEtbcA+3v/pPazgfUKx
KIPtVJyz+/K23+d745EGfTL2E1AXbYu7lZPsteO4v/5tCwFkngyyIrOzcNTmlYGEJY65lahKvv7o
hcA3TwCNiOyCWKTVitbaNPXeHINtBdbt+tOX9hUfeY9PjSUaVYaHB4soLjT5hmfLD9qxPPi36UFx
y+fSlt8Tbafe1TvLaX7FN+oGx4pNdhP8p7yu/IRLCP9iSsyzQ3rGIbK+LHndjjKpY3E09/6h3WMw
eULNuo+3td3bA4O/PZoEqWLfr+yal4b/PHEkTtYkc/vKxhZTqJfivr+Jn+XjeBcfjVP8mpzCp25t
P7E0+ueJpBbvV0zulcHV9+Qiv4k30ZPOHtp8MQ8YLeGa+m9DcU49NWUUzIrHN/naaEeRYiu1tzJY
PvDHX/XUbE/Uj5EwmgHPDs7DTt9rL/FBOfgn8xwexV15bI84dN1ZK5F6YeCLl7n2aWTWVZtJIHUH
Fw2DYb4K4tErf1wfcosfclkcPj17MLFvDYaJreND+ojm3vuTvKrP8iuF7d5GRSiB9XS/MZuNcFyT
4C99zmX0f35lp+KelfJKfEioUXI9K7W1dOXuaiH+XLw3Pj8c9GnfCyo5DAHf+yjbT6vmDUtPnp3J
aglSih+Q4Klq9EDBr7QZVgprvsw74gByuZH51CDl0CPGharhdp120dcQfN7F6LkY3lXKrcy1y9SF
5cCcI0/HegyKQBYvO2r1JDtYz+8iW3gs3MrJz+kRwc4uujGOJfsez7k+vr5uNHNOQp0GbNS9kohW
c0edPcOMW1kMvt5PmtZs9yAFUy1gAcwgKuqNJ3ZbX+23jadgpbaWq/+4yfnfSW5as0ku6j7uW5cA
UtnTS/jm38qn8JDtJFe4xZjoJj/698FjdZudvJUzz2IPzWY6gNLeNCpmuvfzogQPN9I37Uf6kD97
r35rc3x0yt2o7z0X+dZ7e1CO13vp46D41ZfOooChgtDSfb4UGR2G23fDrrF7B29N+7JBjrdQhO3g
tvgTH9Nj8WadskcZltpl57AWrL8OCli3/j0H0snMMj2nP+umf6nMXR9oN7Xc2dc/8CO39dUHzsKC
EviTERd8YOmUDiXHHNnrfX9Tc1ys7J/fArbeyU77le/jG9PmEo5TO8f0TfVf4kRu5vBfx7pPbtZI
EUtfO4sl+FlPFfXCJIvlIURBhDsHtpZ44hm76x+8MO/mBNapjxR4ycTYygg33XAO4v+uP3ghfwRm
9e+OSnJNz4yIIYr7hSPcAUl3i91wtHbR3XDQ7YIjlHQaGR3ZzXhI7/RDRUi5/u6FVpsTWeu6AQba
04lDI+En+hZq8gaPsn97+CygxA3ljVVPpOo7DLwupinTQdA05/rTFzZYeDn93WxhL/tRPvHblTvt
pfqmfhdvkqfK9XbN9/C38X2kwHplF3lZNb4Y6nPgqq9OVhDHvMmwQlsc4m0TFJvC+2H2D0r4xwC3
OkmrvITLgP3qZfPAkcpeL1MJ777I25/SJrK//byJNxzwb36Fp92vfLMLN4+BTaYo2Qxba6+T7BU3
fwISYtHmj/v9Idl+v97CSyN+FkC6fsCNtmVxw8L4j6aXjqJLK4/+yH589ZWz6IFwKwE2y7OxK/yD
VfiAwaG/GZ+LJ+PR+pnd1kc8K8FLag8Iohz8Q93on/aw5py6MIrALdB0krQockjZLeUk00pMXFps
5sQFrtN1DdUCi83zuBWd9iY8RXfe0cPUiDxl5wh78SzbGYfDBA3D4/VuWpjDcwZDFhtThNEs00yk
Uv1bGryN1kqG5+uqONk0jL/nWAEGFv9fGqvbCXfdWXPDh/TZPOOBeE//nMI7wy5X3rUw2j5gNp+2
bIXvlwbG40TBod3m5rhpjJXkwOXHfjHWjFmgSK1eHJTL9J2i5xzDBCnQ7KbXHO1S7aCu7Dg/juNf
veXyXZ9+fxJRiVAavGW4U+7GU3G0NnAeyb+Jd5XjvV/v64VINAcyyGktqNZAX4uSd+6o/S9JvYnW
xmuCc67CYx21QxqmKw231CWzAFCzNOhpxNu04luhvJXKynOXvmI2+dNOHEdJvpyQomarjbcRdnJj
r9lp/ZQE+Ad3cEjXqAmL/fL/OLuS5jh5LfqLqAIEktjSg7sbz3HsOBsqI/MoIUC//p3Oyp+eaap6
GacKGkn3Srr3DOc8+2FeyIjupYonHAxKFyaqx77pNuKskO2hwg17bN8B4dj7ylJ623WPQ+GHl6dq
ISxNuYbRdnIKM2Cs5/gxpvd585rwFVTFeQP9ZKmZWg01SEJQucS89IP+2sbldmTsNI/Vk4Dn6eVf
vzD1plrDTOaynRrJjkGu9Fa6tXj2HbK2sBbuyNxUawCVO67ABGJHIHFBLam8Ib1RPoS4WOPQowU5
8z0r6/Jmasr2cba84QY4ALHJRcAPE/vTubHcEIB9gGr2YXO9U5wXK9fdhWxBjWzRx0PQ9K3Hjo01
wjf8PdBqG+inIGhDkiW7y8O7tDiMZAGeOAChIOAdezWSh1S79IHkFPCAvFnL3UuvMM4RNOCFlIMT
HCFt3v8Y80zdVF6WPBBieytb6dIrjPzgUFihtjCjO5aoiIaxTu4au/+d6DWntX/bzGcL3UgUMQfW
QDkuO8KXfIjO6GJQs6GFoSmQRM6Y8d9QwJj33Jv4TQAC0ovbyPFQKk4OJGm6LATzGJINdS586BiI
ZAeBEPGgLeJspOWl+KdT7G0IKe+T2UEtMG3Fa+XazYuTNvUXd6Ipdu68PIA1Hjy5bqG3QAe3uxL4
wqObOPBuF73eMxFAhSCvsx0kka0XV7P8FvKQwJJMAyQ24S+cTUdFgkyHWnfoMNnJSUytfRLwQjhW
WWG/OX0z/aZu0fxkReXSzWCnYDq5UIQ/dl4jjp7tkNdpkOSlmsd+V9ngpe0ltdGaS3Kw8MoRFZS+
HiFL2vXZkbnwzUDPabT3Ra86qNDmhYsTB5dqK6rBuRN15cPRFuzFG+1VaOElCbjwaRdsG6iCuRsH
pgC3YIPKJyuY5YOuRtS2J7v/dtXyN0m0ZQDJBj/tOdik9Fj2EFhV011H1lCqCyFssmdLTZOuK3hw
DCaieTj1o75TBQWf04bCY02BBto2MGU/Xv6ahVxpIlfaORNVITsZ1eCLAaqp8k0GwOrlhy/EmAlc
qcaS0dp3u8i3Xqzq3plfSrqS6RYeTY2dESozMWRUYFklLBdMA+3dypTBs10k102zKWAn7LnNJtdn
x8nKKhBkc+g2lG6y6bva3l41PKaKHZMJy3SZWEdS5ZsJMTNmt7nTbi4/fWEhmeJ1JAAuIQPt8Tjk
wwuWjbOxYnoAQOr73HJr69Pm5fKLFpaQb1yVa+7DJrgIgiOt4VoOvEFZTis7+dIZ/h/H/MMBSFl+
7TmlB5YxEdXR6YjaQDMxleHYSGwHMbVuCsa2nMD8vAZjoK/hA49CfEJgDYJjOVzmRvigzgL0BcWR
DS5/8sIhxhRXqBuXKDFZDJ/s3MzljUd7WLuCsc1WenVLY2psgEI2+RCULDgWsn0E33vjNPN1dxXT
5EEx18+EM/Fj7IPOMSWtG6ZxSVeevjQyxq7nstG3E1YiLoH/2eSwMQVJAKAcWzyA77KKufn8EGnK
KhRJWccqC9ixEPQ54fPBbsa1htTCF5iMU9kkwJpYTXzEvsPvqO3wV5936r53W/uZaXvtZreQwUxB
f9LIDAgIzo4t1fveiUN3Gg6TvO6YbSr6S0EsSGJV1rHDzruZK9q9KErI0SUyf1e2tVaRWPqK8wL+
EKB27GpIgGO0nNl5q33+khXZiWXq71WBZtJNoe9QQUTI5kd7AiBkutXQYODdqZhWtpGlyTZOgX3h
5TmAs/Ex8ODzPPog1vdJfNcV/b2u2pWXLI2RERPMiyGYAiuiYzPTY1M6dejxGooV3bC7bpSMzTAv
Yl1Ad4ofi+JLnigIH5wEqKbaX0nDC1uJiQRu7dEpwMK0jr038w1XHXoNtbiTckpPMUHklWyN770w
If+HB1Yxg/zU5ESt/zplbTj66Hp0VZhfpYvjchMP3GgNvdypl5ET811zFmpzZfpQTOrt8lwsVcRN
PG1Gg1EmXe1EXZNbB+V6zWsJKthBKh4cGGHFl6J3yj3l1vx39qruwXVmWAcxnaG6M8r0McaKfwrS
lopNE9f8loz1AA6cEmELpdLHhgbzsEmC84HBTsYy2KvcGY4Qe/XX+EH88/RqInUtJw+k5u0cFXHu
b6BitoVJ3KEnrQqdqnuC/+K3cZXnu2BMxk2Mrm0FdRlDRCFSzcBgJBXXL7j/FeN28FqonaQK9sLz
AM+YbZxbQImV+TiFkrBhM45kLY/9q0J9cl0zaa2y7BMIddQ6ihnUFEPh0Q6WTjFu1FsvznC0mDkp
foKRhuPmCAWy7/44qwMM5kQoupbcuH2CSwpkuEK7gRKZnur+pWZahZRYxaaQA78fJ5r9EEVVfi8d
WT5UXSt/KF3N4Zik8UPczdOXiXk2tMda0m864TQubmEEhx3d9RBInepHgGnaRxhIBH2Y97q+gfGp
swPjYn5VXOpHOxDFlvrgTNp2o0A5A/tj28/W8JSPfbB129a9SezEe5sB2A2ZXU+HoRf+DUpz3aGf
LIFIHt2tLX3IRHZEfp2rCmRLP5/n2wBWpSe0q/V+tGwA0pK6ANWUd5DlmGsQA0rvCVcXuZsJJelG
VDYMkND4SN3NONmQMKoagfolK5Q4aVWPUdq31Vkq0YUqVQ3hkpUq48LJyeQID0UmVKaUjOikZyiA
u/4WVpV8pVK6kMpNuHSCnnmcgRcU9VXyC55D0PICWbjAMlipvC3kPxPOHCiXtwmu3lA+f++RWZ3q
rol/JPWajPtCKjepwmTyhG4p7aK6xCUA4Kw9xU16Y2cQMmTkHS4OL5fz4MI8mCBkoRNPeHbNj0GB
lkJqfx+aeCXFLn3DeXI+nDkqn8i0llDIgeAx6nuQUE6q9ph56mGWuMQOQb6/7huMw03WkFJBQhiQ
ocn9mpPmawU56MuPXlpIxgF/GusR2DhUdpFWUBNySudY21CkgvrTWtN3YSmZIK4pjaVfBoMTlX71
5PajFUIs9lV17ZPF+I/Ln/H5LBMTq+IOvLWrIuiiStyyGhJNnbdyff18DyImOoVKz0od4ABOZX02
FKYjOZauHzlpcLD0DAGrIv1a6+n58nd8PlbEBKb0vJlGp6fI/moLI7cnNUy31ZRHoC8+XX7D54uW
mAiVuXUIjt2TjgbHh2ZtExImN3WhN2mZ3jS4Jl1+zdKEGLHhl/6QwpdcR/1c7hiQblNyVaWIBEYw
FJOTtpVDnKiZpw2TMgurOXi/7lcb0eBAPxvC1kMXcexNUBN4q2X9+/KjPw80YiJJSqFmXkPSMfIL
T28kcPunuov9HR37ldPx0huM473bprUfWAwxALZ/pGVQ3KVTR3bWpNYIr0uzahzwfW4R0cQjxPz7
/F2m5X3RptvL47PwaBMagrrWRMeZWafWb6B097eO18QPl558juwPaTp3cxAXSR3Aj7Td1X4kmmol
NyyMuIn8kP4w9VoUwcmr2gEFdQJrA5/Uxe+krdKVQsbSO86Z4sOvt7OB+eDqA9w0dKEPuv40ffcg
GnZ51BfyjYn/yPMUgjluGkMiOaqA7aL6W+O+OqBvXn7+0q8/z8mHXy/gZOZD3SY4ufPdkNCNU/xt
ZL0y/EsTa0Sr6NioZO9CQRciPXsJEbBtGkAE7qqfbrbtdSorR9V1F6UF2h80E088qO5x0Fw5wn3e
wCVmrz5FmbBHiSc+SezvoVVBWiyGuco0Akdk/1ZVC+XmsYNmR7Gykv7R0v//akHMHj78x9Ei4URF
6tugN/178OYDQFuF9JbMgNW29/bL9P1L+8STUH+5PIgLED5i2gaOotMavuR9NDW+s4XeNPc27cjr
n+6o4z9+41d7n6bDtzy3KgC2eul/mYui2LczZMlVW3ZJ2InZdjdW1nV/O9gYPUhWZn/KhkCD3HGA
cyjGfrwp4DuHZk8PKW+S5dzdl9z1hjCpwEAL9Vxmv63EqdbklBbCxmy9ls15ZSQV7tZtDZ7q3GE4
S6gqBQ3x7wtLJyvhs/Sec1h9CJ9s4lLGonciCcFtlf20+iiBn8AsVtb4QgSZcsYSF2xooeL5AY9D
B1kFDoErwbkQ+dQIzjlGy4U6thOldar2aOPTncjj7iaANMz+8uJaOMqYQsa0LIHY8QYvGiAmcOMM
8c6dghkdyOGuc6AY32dX9Y+A0PrvNLSVsqAKyseohT3pq8W5u1ESZ+XQDga9UpxbmAoTleKMvT25
qi8i2Fif1OjdOjVZuacsPdr9788vLLfsvVx10dkgG4cQSEc6vy9PwcICNc1BGuh9e3XtOhGz/wbB
z6T4lYE/T4orH2+cN3jNU8cdYi+CLs2D242PU239Bk6rDiFf+e2qTzAxJjEfgfu3cZ5skSm4U4W1
p8EveOJWfWUUGwcQoYXvZ3ryIiibwhdAb9T4nScVctzaQWShP0VMqEkqEwVbGeZFjjV4R6fvsn3K
++R77zjBb79L0ofW87xbyLnLzVT0fAfZX3QSbeilR6OoKJZFAshvPMLVyx6n6ar2ERwc/rvyaNd7
daWVjiznlsgpdNlaZlxIL2ZbtEXr38ePVVFHI88fw84qQnJdW42YDdEZWsMk81B3LPmPgSY1LDE5
weDwb0QX0+7yulv6gnNW+5DbHR8ILk2QVPqsVLtBofpROKoMaTqtbL4LcW82RAVtfKhIszFCb9oJ
oVoNUz691tZd+vnnv3/4+X3ZABSRWRbMsmfgPxsJE1na0fy5SIeZrWwiS19w/vuHl4Ar0tsl9fIo
ExlcG+ZHJYfny8O/dBoyteOzEg4jKKLluMs0+kCgoQCeK0wkoITbOTdWOcLXwuP+k2YU3d2OW/q7
3REdw2OiEZu6rBMoDSTNj7xvgyeigvzZ8/A3GVD3usxkdhdhupJa8nxVHwOs7rOG887pRnQ/uhgG
gEO8xjH8xyX85GBotmJHvwPVB9rHEbpbekvcIQ1ZK07zHAOYbX2DNvJjjPMp81EY5sNaCXCh4E58
Y1tVQFHZAdykTqmkuzgDr0SoJEx8mm9QaU62uuz8g90P+abSfnrIz4rKST+sbLgL528TP5MReCTm
OphRaB/eVND+zjzKQlla9zqGP0dbitCa+nuPwrD28pJbCBkTUgOet2vlg81PmcI9caIABXzr4zUv
hKVZNBvGmEGMY+oz3OWSTQmLpMQSu952Qzd+JXO3E838Zcpl6FYrF4qFzd/sHKM2kvW43rGT53Y7
x3pvoPOQx7dDsbJ7LD3fSDHOULRxbo86stt7XYJ4OuBiAhdBUcwrxbClGTHyi+OU6KOQHJpU7V0x
w4FS/Qg8spK8ln6+cQKuc6dgaVDxk4M+TqA7wCzR+vB+Nqt6ngsHYFM4KvfhFMXzAsQgWYVp/+B6
2ZEUXxqgTcfiyiEygnROPLixKYQJqx8o1Cpi7zdfxU8sfYBxPuB97fkZY3OUjlBZZCwcpvsB2jgx
gbL98Ho57BZeYnaNRUqE3SbciTyLHKq+zMBdpE1YwT0AV7Uy9JxuJaUszLjZNPahSQzSJCQHq/yN
g6uTBem2TUAKgrP85W9ZWLBm1xhl1brwmN9FkOz/63Vs2mhYtY4+mbfXveD8aR92XPT+EohBzPRU
FvUEa56pOSBJp49Eu2tm7c6CQgkx8Xi1tqmw85SdqhkWuUTF8PPqpL0d4llCOKxzeojX0LiJ+AwX
7xEMmn3cJHW+ZYD8niztBeEMC4sd12dDTlvVh7ZiGgbp0K4LB/T67jsGRW2SsvbWaQZIJfhzfwK5
Df1QNsW3FfwpNr0YvK9jXA0PPg+aG1u18mUYWPw8u6LdFp3gzyRpQRQDOHfbFS6EkoXnbsG3hWuG
lf2kqgcQlPLkIZNdtwPkc9zlcsweXPgRyHBq4Fox1Rz0oimvwpL32R7mK/PrzMS49YI+P5Yq0wfK
x+nU+FZxojEDr52oX36Tx3sw8LITzj/wiCjm6m0og+QnmuF5ANPfhP/N4mK+oblsbjptd7dNDBm9
Lh26m9qxYOLSxuJexI23y+Zx2E+KdJuxDfRbEehmnxMLPnddmd7Bka/YUQkN9TAuOvveoQ3s6rqW
u2Hiuv2hHPv6baDBXwpE5qbNLYouaxZE2pHjjeIO2cyq55EqArHhdsp/0pE2+9puqjfm6uRNkiTd
phw+ZcFsP6TItkCD12Sn9SiOg8j/dDxxDmU6Vge/c5rIU8mrgKPr1zIZQe704Yw9o8sCxV32Q1V2
+lJpyu64V5a3HRP1c8YGP6TjwPcBrAwgyaf/XBUGpu7GLGsmYtyLTkSIm8aBo+Yg+qdhKlaKf0uZ
wth4FLN1Ic9Z1SMp9IUzYAMLmX+foMi+zfpp7V64lC6MLUhJ1HSUyvvI6qyntIgf4X35WmbxlcnC
/W+yoFCrrmxPzhEsNYAceaxFEipoX16eg/NYfHIqNZEQwTDk/Qj4yanP2WPjFC9IFD+ve7Sx71BI
m2aNz/xTV0H51rp37esebPbl/bZL4bcStFE6+a80m+8H6O1f/s0Lc2l25LNqaNQ8jzNuc7BV6+Bi
6GxpvHLVWHq4cRmF2bkHuoaaI6JqeGgUuE+TsA3WOOtLjzd2FakLZ9CNhrCoV4ttmvp8AyFH0B1Y
bq2sxYWI+qef8mHjqmbfsuq2picVAyRT0vTNs+TWSadmSwEquTwHC0vS1OnuaJxNPoW4ctm+u83X
Qb5d91wjTtuOZ10Fh/RIkVQ8gCI9gH6tq3RlVS6cgExhnzwjk+V7mN2xRJyW08aRz2X2pelpSNyV
GunCO1z3v7kgoU0KroMPK3HqQgXU42W+rX0h9/J8KmV8nu8du+1VeHnEllaUcSy1ANVi3ux7p9rF
lPd07yR92Olx5ey+9DVGgnD61o17+BThapr1p3Lwu30HZyVIC9N2Q4oygD+SyL9c9S3/mLAflq5d
2x6kfMkcTQEQn1AXs5+CVq8M1AJ3j5iC4FnaDjLWeLouS+/UjWw6WrHLTgodlk2ce/F+gn8SfFSy
r26eDDCzhUUEtLjJEciNZnf5Excu2/+KMB8+Ufq5lBWsKKNYxPkX2If6u7gZ433jB5Chp+zYT3D4
JDAiOzRt66ycxxfC9R9z7sNbbdsaFZmGORoox/76ILI1ZOLnT+bmapeNndU4SkoYiHL2Owd+87ks
uzX63NLTjcXdVhaFnqecIng1fSOs2jlxvnLw+DxuuCl414D2iHqndqK5Ch6Iyh4TNj9SlawkyIXH
m0u5giVsVc99H7UCrl3FuVMd4vZweRF9nuK5uZIlzqBFX/ckiuv7XLy3qDja7Fee/bru8edc8GG1
AKauRa2FjJgnrXCe+/NZekJR0wJDLKA/Lr9lYW7NNQkd45HMGmioMWb7suT7zFuj+i2Nz3lSPnwA
oQUYdxqLMiadu5VcubsuIOPGDwp+KL2+3V/+hM+TIze3k56gVjfqAAicJr1JigE+K15bhlyAGacL
mPo53Rq9aumTjI2xd53C8QqgZkpSkT9FOoK82IKeGAylfeOpXGwvf9LSrBi7V1MHHksyiSaQJ+9o
3B40d18vP3opJIxgbghKxz1DxOVkaA6Fo/1jCz7BXRCPwcputTRKxm7V9HAEd/SMNcXtveXpKYTx
2S8h8hf0zK5DdHFTBW4SKdZWFdhR3M/2vV/a3iGBKfl1E2CqrwVQx1ZDXg9Ri0MW/GMKsctIsqaJ
ujC9pubaKEfgDsZhiAI/OHWefzukaypoC8FgG0HXlF0OK3fgoicXwHjWH5IajZzB3Y8Qz0dX8fIi
WphhU2stl+A5q77sI+7kf+zSgvliMz1NcUBCwEeslbPCwlK1jWgDZjmuIUeKdYT+oZPA+VQ5etr6
qACurFT+6Z2O20ackZKAiRujFge3UVjIP3bxF7ckx7yFsFHLYM9uXVU75qbgGkpBmYaLrR0R+Q3H
aTCX77X/7ifBym1s6UOMkEuBjwV3xrehTOCimJ9b3XaQzsFP+C0qItD4DdS44fo6/XBm4ltzaTUl
HYMedb/81nNoyOrk6fLS+nzSmQlwhc/NOHeA70dygoDpcO9NKVBI79c93NhT/XoUwDEg+SXjreVl
28CuQsa6ldW09NPP0fJhw6tROiNZ7TuRZvogG1S+XZLCR/g68SWY/v73+bhuV0gUQDd40t24c/dF
FunNAP7/5cH5PCsxE8napCSf7WaQkYy798F3n1UD6cHLz/48LbHACOWklmc4IgDRLc9wkX8Hq+TA
0i+1mDcWLH0vv2Rp/I1oph5NK1gOyGi22EtdUCeE7fwXiYW6kpCWRsjYO+Ffbw+oxM5RNlQPJKhu
2ta/6hzGAiOAq5zPZXWGPilZvU5xfuum5VXXDmZCWe18RoHVx3ZcwnrXBmWe9ms+jp/vA8yUOWth
N9QyMcsoy84OXmOGa5qny/HQQWxkx70iWNlwFqbWhLZy+BoHOZZnVNG63gwpKtq5Q1ETUvZafW/p
FUb0Ul9PXKu4iwoIp2cOWI8bwdYsxheuvcxEtoJVB4ALAf2t6sFSs+otF+WI5vLwFk/kMOfeX2K1
wI+rnSP1T4a06svk+XJcLL78vJ4/JCZ4N3IhuIXdp4Ulcx1DpyTsYhvJiUGaPcxnz97CE6LcBTa6
hCGlQbCdQLdCm6NWj4Efi9fLv2QhgLiRBuIpCbJ8BsswbmRYE+8WvPuVgs/So43gV6S1B44DejRS
oqAE1NqPIKitlZOWnm5EPvzRQOwaWhl57JuvXt35z+UBWVp0Rti33gw2e4vnUvSGuGMfpryN8Lt3
lx//+bGAmeJlSeFREc849s30m4tKeAd6W53ke9vttk5QbAZxc/lFC99hCpa1OR3bqpvsaHb541AR
L0RJPQ/J1Kx5ySykGhP/7BRuUKakkhCuonxj9Xa775Mh3/rlCOl50SfXZRoTB80dlSZ0hPJHzsn3
CZ1S2Gq9glpweZyWvuI8fh8iEdKl2FwH7LEi9uxN7MfWl4YSCNezLL8JnCS5bis0cc6wuvfhO4JA
I7nubRzKB2urYeZ08nVhr5zUFvZ0EyJqw6sZlwqs3dI5G8GXJzl8JQK0ze5XE1x3EWPMCGumpThL
+EicNOc5zO3iPZDBWtls6QuMqA6Kyiv7QZDIm4sfdpufaABTgWLaJwnbwx995WC1FBxGkCs017w0
DtwIIr9/qW56GFLMd1Y9r5lbL4iFMxM0WpX+NGlRkkjl3fAHwK9+G9RFsYtjJ77pOiKOVeexbZBY
8UsMAUjwpkv7B6S32Cu2hioKgoDsL6/whUxpCpnRwmsyDzkHLMT+q4QkCHrca5IqCwNpwkqDtKex
rxSJgCH2w8zv33UD6W3aNyv1wqUffw7bD+EJKF1JRDLix2u0PFKt3mZb/r08MAuLzRQh8wtWVsRu
/Whw39uW7toEpnb2sfL1qaxeL79jaYDO3/Xh9/uK2nVVKTeykucC3tAuWv0DWRmc8yD8fwOUmRB6
Gx3x2fElljHlD6wqnpM6+EED+0XTfGWMln6/Ee1WI7nd+DGJmhgyKZ5bZQ/QXe/DOB31StZa+goj
5lOKrhAMGj2U/uewB3F+btVGttNm1Y556SOMcOeBlw5e7HiR13bO1nVb924o42TnW9l03SZlwo3T
ZPZFAnWAqEtiBHkSspFtqLzy6efTxIdVBDc6tMuyqorS1ga0p8xBIMlLrV78hhbXdcyYqcOUdSA/
pwF4Xm59P4kXW77T4PvlKFiIYhNorPsJMsVOKoAQLerN7HDr5MJEZaXUshDHpvZS5mdW5w3I5kjk
t1mi/jS2eIWj8bdW+L8bR+8uf8TCOjW1lNCCA9GG4EI40vrg4ewZou0H2YSBbJLOW/PQW3qLcSDn
hcUyN+jnKGnyL8mUP8+zuidCPs1lvrKall5hxDQO4soXFOSkWT7bOIO204NNXzP15/I4LU2HEc/c
g95Z3nROhI2n382s6uLQPjesJaneLZo5b4IM+dfLL1sIbRMCDXwPOEQEQSEoZEbmtmoPYopfuqoU
Kw2xhbVrwoATmxQw2EH5qxz9QzoxyFHJlYUbfJ6//w/vO/p5nxTgQDsQ4wwtH32kuHPv6rq+RZX7
u49hDAPoIAGyBkOFywO2MDsmCLjW0o6pgnwIPiUFY5FONzCPcdLjwJn8Xsd5ZW0dXdR/L79u4b5j
QoB9gAlc6c0assAq++G7bbBP8sreO5NjxRuK4hkAin6Mk/ck6NrNZGFRmJpS0DyzHJ64Kkq9XVwX
u7I6+sNagC493NjRLQ2/TIvEuPYktgNd62kMrTR9aeW8UpleeoGRASzBgyzoVXwalLibbPtnx8v9
YFn9ygpYWtBG+Duek0AIH0RqMdpPTQKliDxxhpvL8730443gZ+juwqRxDE6O9WOS97oHXG8lbS09
2tjF4YKT9bPSFsjU9yN0CeichQ1dOYQsPNzEAENv5uyTMsenOXhs5naTimfRFyt3v4URN2G/AyQg
UEPKrFNut1+qCvQFKCetUWDcf5iCT46BJuYXV/06RtMEhg8J3MnCalTNX5pVwXNBE7vY6J7nZcjy
Sh6ADyUwrM/fiMr1L4GjOpA+xIfyKSCn8UDlsccB4wTJf3+XZ3PzQwSVi3atzt2IuY4GrUX2fBsL
a4w3VQmmmqZtAE38dBD3leiKLZpb7o/z9rKJZT5GZReLzVwMw4Nn6RiVgpoGm2qYgu9D3UJYOPDy
AMKVlgVECY9rFU7ZAOwXFG+/dcHk92HN5PQiBIOaaiEqscmEBNNnClLrD7UKH7b1kF586GMLOILG
9UW2C6gnX1yHQsNHwd77V57nsY0MmtJXnTO9GQVwy/5kMxg1z92bl1jD9zGnLA9VUdMtyVQIm6f0
CCgxCdM8dk/gFMFJhdrQcZJieAFI6W/pJc1dmiJvcSdN56cyK+p4awdJ+zOFaldY5nYXyqry8KqC
jwd4l8onmiX93o3b+jmeJ43/lj8FnQR0kEaoQA6BPBV2irySK/uRc8Qldxz/l+dT/6ZGVrjPKPX3
buZYuwTabNvUL9yjhPbUpiVTu1F06jZsdtleC+I9AJev/toWGhJ3ZY/MWiugpMOqBlCpiu029FQ9
fLcCt37rLQJgsuOhgzGQadN4FBoCdlptpzEjGx532Z07uyk0vqZxa0FoZNwVcQrMFm8H5R3gzdNW
Gwvs6X6bu6L4bhezem4AgHkfvcyedp7wWbl3XCuoNkMdl7e4i+qjVjbttrPT0LcuC7QIGXXzg1Yp
gfIvgoPzjECi3i98APATh28nrxm/1SNcPbeJz5odcCqq3JSCODdUcHKX0Zw/91PGHGhRgZszoG94
6FVQ9WGlaAk8NwXuEmrEVhvaftnoI1Fj6e2Y46dRB1vUPcvzDfSlvAMgXSLUSAO4Jtjqa2lpMm5Z
6tb70m/ip2CYp2MwQMAEJ/0eKBBa9jtI4db7uGjUWXWLN/ambyVUE4qS/kWt33oPoP772uQFAiet
GyJ3gvTtkcQeuWkynz6qpsk7cLjq5i4HwJ3t0j7X37iAmTjT/fiKnq5XbJ0+8/rN2Pe13DXE0zs5
Wv4ed44RECDfOtbCLl/jYuJfuQpAp3SUB90D2oa8a+anpLHEoW9pjgrAoKKBsXpXtXb2WjVoT3KI
uH2LB2Edhhrm8TyvXlC8cI5zGwgRQjxVfe+SCT/HDurt3Hp2iNm2T7au8seMO7q8cQLm05WcuZSQ
jW2WnjGJSAVdFACtgLkothw9mk2iy91VO5WpHUe512Y0kzJKGHtPuDpDEmc/9Lq1Ls8/2NFnednY
aF0vgYy2y/hJP9h9mD6Or/MPiLJ1d9nX6cn67n7j38YX+STv4nvv+fJHLRztTUh02tHGSzMOSlGn
qxAthhj4pEJbedhT3kF8Wq+RND6fH2rWM4suE7OfkCFqMge+pAyonsotf9fWWiF+4aBqCj7HZC4g
PuBC7yWATQWV0BCk2yR9bgfICbZ6f3nAPv8MZjJNSrtoIZ0wyqgCNW6v6li85JOa4MRrrQm9ff4K
YrpZyums1if6JqI9gTN18QsMv4OdxFdip//1mD4UBwAYol5cNV0UJ+y2FmJfVzn062p75Qj/+emF
mP6VBW1i4lsJbqTce0x97w1nl6uOuuQfU/HDT2+cHm7nPq+i3ulDRgARc6FPTB8vz+3CDzcBSUp5
qvEqFyxtaz5CdPsmYMlVXQNiSpZVfuUBtJXpKBm+SvoXsMD/cXZlTW7qTPQXUSWxCHgFL2N79pkk
k7yokpt7AQECsQn49d9xnib6jKnyU1KeKgkt3Wq1Tp8TBdV31q9Vgi59+tkoPk1MTcFdo3rXP6Z4
Z32oGHgzZT+uiZZdNi3Usf7d+hR6M0MBS3mya4HooXROvRc+alE9tCkBuX1NbnLijol96rqAA/GJ
9aVZHY+SRgMgmT2iiusLfNnbQVLh73GMoQ0abZDon2qSbqw2PfCego6yRob1NvFWx0Q8KTdsWd6P
w8nLiD5Mfo9Yb+4Rd4S++nl9FJevyI4JeULoTj3PS6fTwNROZrXYCMl+IvhCtD0Xr7ih73owCl/v
bGljGfezMsmRj86pPFm5jHh/IGuw1aW1MG5nU8XB4efS+kRL+x8ocyZRR+eztod9n0OH4aa7q23C
nFouR6mH0D0SXbw3wfRFyWnFWywIO9smzmnuK2/iZQk2hJA6b2XlhnesDFOEk6GF+mLkgEBwmqh+
hHZO2mdxqFn32tR1sk/URPbaJf6Z4pRY2b4P9fC7BRMdaH/CIisiDcGLGCFitus9Ru/tqs2OFrX0
C6oa6Vc6WCi6C5vwv5QnKCXz7QwKcaVC5mf2suqRdIgfSOuNvzI8HqNqNGver2+Hy2cT9Gz+tqDc
yxCrFjnKzOb6aCdy3AQNf1NV8OW29g1PE3b2MDYiq06tXcet9n5CrWCf1+1N4Y5t4q/SDveSugHv
pcuLQ1ond0ld7VLS7uo5WzGYy9YJ0Yq/ZyhIErvr+VifwGac3rmz8+bYzj7lqN61uuDNDiE/Cir2
lf192YpsE5WVEujigKmkOuWqiJHNjNLiX8W+Vv3KJl9ab/vv0WgOCtyM48XIoWDdVYFTfEucwjsO
yrNXJuzy4QK5hr+7KEI7AbvdiDOlhkwuATfD8E2OX1I2xO2aJOzSNBnOBm+lc5ZkwO6MLHgEwyq4
jGvvbm7UfQL+h5XT5U/R1v/H72AM/nskST7lAE2VDSho43GXQUbVjdu42BArsmI3asAktbEehi3Z
8ej4lmz4Y/mNbde6v+ypbRPJ5aYTsA6FtE/joMqvlU6dXa8Sqm7baSZ+yw+BeD5j50559bv2wJvg
PI0QuXLXaAGWPt+wfEqRU+xscBqlKojDwL/3pzXphqWmz5v7U3Ckx8wWyIrb0Gdr3pA7fmGlv7/u
rxY2lilCKVRGi7lA0zbrDyUFFMtDtXhU8oogNa/XcKkLNmKirmo1ebQORpRqJuDhDrp8/J6VbvJt
FITFtZ3lCRTT8jUmnqVBGUaf27xv8hKP9GzGvUA9teqHEwxRna8kZpfaNyzeTYREPgIUfqm1m2ec
l/kHQNyx3a04rT/FsZcM0TD32m6oRIbPPZHYjYOv+gG0hOWXLnqejw1Ufps7+zv4Ldw3sis30Pv+
3n+rvpW/yOsoIn/jHxCtrbiEBfdporeCocrnJEnxRNqEe+hhzZuwlW/cU832+v5b2NomamtuewBH
JuaAVTucH9ukFiibp9PKQi21bpz2xeSGVd8nmEfqHAZV/Kz87uW2DzfMPeBtTcFy7Z4aXQskpAb5
BkYCVJNeb35p4g2TxxZGtZfrOadytPYBQbLGGzMFRcY1Ms+lqTn//smnIHZwLO1jZRl4iJtmvM95
uOJTlr7d+bvp0rNUMMw9YCa02nfyYQ54jErXlS259OGGcaMM0NIhdwDQKPrfDZS+Rovvbpt0w66V
oz1vsCvvNPV+VLTfSuiFJlN745IaRp2BrWp0y9Y+sax+6Ji/7Unvb8GKP6/M+8LMmBAs1qRpZme+
cxqd9KBUjYCtDNemfcGDm6Aq0VLbI4T6p/HMXV2MKWrd+KOdl2kEoaIm9kf/pvdn24RY4Wki0BAX
9E6e8ss463S7SQp3JVhb2JsmT2k4ovwCpBXDKbffvUlFg0KR9HTb/dw2AVaoJbUTl7io2Rr0PwGZ
P1jqfggePnJa3MadaJsMpUnoNyGtNKzLgRoJQLvpVrc5MuVsZjFkc9T2ujFcvgdQkxtXcFrBawIG
kNrqHx+shcd5miTYyNxGQp6gJF9Ix9ohwhsl/329y8vnKjU1hRIQRTOai+DYuMNWQmdrE3iT2LAQ
gonCvRGqaJsosqIpCU+BwjpZzYigxy3yXZuAq6ZVqb8bXcvFA4qqh+M01vXOK5Te+Y5o76za7+9q
ktvfgwz33OtDXrJZw5uxMZ9LGYTOqZVTiIdH2tPvAJ5BDP56+0v73XBpVZNKrs7HlA8KS8f56Qrv
0M1rBQtLTsFwaXPhT03oiwEahfk+nL6mLNki/N2J4D9f/HN9BJc3hW0CzQZuSea25xBE+ZFXA41S
3qEINgLgYWWOFtbAJLcsBh/kQ2EKGWqZhHEiOMita7mSOP1TA3whljNRZmOq/Cnp4BOAq+ninvvp
a9rJ5rkZBuvxrDTWRiWwhfdzSOQhc2SzA/kBBDQHq37XtnaaqEtyHifFrL5fn9Gl8Rqhi5+jKhoO
xD0lQ/EwaOs1mOcbmz5vw09RxeR6yMvnjY13cD95kGpIkeBLs9tOBhOQZnFRi9bBZaVIh+muxyvi
rueVtxLRLZjK/9FfuoXv9jU2s+5+ztYTiKzxOP9xfcqX2jbM3M4m7hZeNoBPstnJKY0oD7cy+Xa9
9SUTMYy8kBJ5oQIm0nQqSsm90OUemyiyitvqYHHS/72uo8+6csSDLAq4goOG4m80Cvc7rehanvPy
aWOboLMyrYSXdiHCUSj6RaRsv1tusQGDOY5SiB/lTgpJcrFWlLKwHCYODfdp25YcvYnQg5Ju4m2b
1E+j0EpW3nkWVsQEnfmgDRN+jfnSOgdJm662tlO3ES3Gl3DM16BtS8MwDJnnhYDYJoDE7jnYq0Tw
4soB1PW3AbNsE1ZW20OrIVcIoDLUzLOiixjweem0hr9d8EPu+fdPzmJUo5XospMn2cpvKOF7l52z
9p60UHBmm7FEp1GU49VwcqM3bCcFaT9f8K8stVJoX7mgcwH5XA7G0SpQP/UkHkk2/igEvzHYN4ko
aYE4HCx6MEkkVT7IkOZHC+S5WyrdaeXYWtpjhtV7vqNAx4rbyhiyN784H4ltfZcBgR/jee7rddey
tEaG4cu+qCpnxtkY6OyuKTo8nGXP15te+H4TgUYzPynnBpXQMnEjqR/HAGpXzn8cZeLXO1jwKSYK
TfqTJ6ROvNNsd29yFrFy2H5A3WyVQ0fIBS9rfVvJlm0i0sgs7YmDnfWUU7gvJOPxPIdXxZ2T17ed
fSY6YOxBxB6KgZ0YYvDS/+KkKw0vLcPZuXyyQohqSg3UEQEVVuFHTSjlewI+03gOGrEL8nKNKWzB
WZnqi9TvnLBQGECBMl0nf0jwz+ysRFlLS+38PYip9YgTFJqBTg3B23DPwyKaZgDbuIpo9UZUubm+
pxY4hW1TEzEVbcGzBE/J/Sj8PW+dAEKbefWuNSF3DkiG0y0peQlotu/1cabaotgEuUrX0tgLHwCU
2t9DZczN8sBr8FI+gIQnJhM0qsCXGIE6H2SUjgXWmRUHc9n2AZP9u6cWj+aZYEqjDhE848n0nNf+
bYk5E7bDWjyNeSG0AJvW/jmOxc+mWuOhWNrPhscqXahtEoqtUBGxn5pHkrz66tUVtzGn2CahoTUU
48A12vcBNS1lDWLAleB5wUJMPsPedgKS5YV9ohLC5iDrKHbQiLHjqoMQzPXtu2Anpsggssr9mEwc
1fKB3DjOM7erd0Kfm9bZWw3AezdGJqbGIFUVlQNK0E9gpIgLmkRy+O3rZHt9FH9m5MKdyqQ2HFU9
ItzFqVRvnDf7yOLy2H7xf4Wn+tBuvecpdrcAwb9lL8F38hY+0GN/L+6Kl+KH/MHs7RrB4mX7sE3u
w1ImfZk1IPjziHwv/e6hn+ybTM/+I2H7ySmDUJH7DZjKT8RuXxzVfw0UXTkV/6z1pckzHEhf9kR2
6sw4AwkUoHX9OuZp0r0NuZhi5pLRi32hplhWen6SPkRkRKudj9RmzdPEEIyDKDTZQDfBPYKDBWnM
LCh/WDMSm2FeZGOUu7yLJtY5P9Nu0Lu2IeSpLMF4O3Sq2Fsq8WNPJ8GGZkV/0wWIuobNUxnWNjmz
Ykzlb4v1uzksNq31a1RrsuaXnQo1Y5WioUE1QKYeok0PnQi3jTceCgh4WR/Xd/Tl9m3bcLXQYVXD
gFLZ09xsbCvCVRR0it/TcVhZ9KWtakxQ3aEejWk8g9PUfaIS5JBD+Xb90xeaNgnuNFAhAxJieLad
HX8r1RTs7VmuwRUXJub/GO7SXutUsubU5eRrw/27dEpRWCXGl7r0flwfweW7AmWmV+RBCaExj0BE
t9E7C6Uhsg3uPC4PQ+mCoEC+K91vQqeKnVndISm4GezscL3vixk0dH0e9ydDryyf9HbTdMfResls
/Vin5YM6I6Ic9jh3enNbL0aMN6ik71s8WB4zq683omz7GOjuo+LyR54zse378caezrvk03i82k4H
gqqMY1U2P4Cif3cEVDS7ZAQUv53+c4cx3V0f08XTEjNnhHx+7c9qbFG80Yg8jNOc0HhwJj8ahjVg
x1IPhqOkRGUl6TFrOIn1EzSS9XPCoHGFQiu58hxx0XgwCMPuJ3vsgOkJ1RFZ/V9eae38HhfU6xN0
0XTQtmHzYMu0BmHh86e82YfWuz2TraX+E6S8bQVM1sNOKwea1EV31DPKbqLCS/It2Li8aKoae8Ux
LtiHiSWmxPJ9107KY6mL/COrOY1rcOEdQMUBmCvu95HfF8OKK1tYcBNYPNR0ksNMiiNQZ3qTqRy0
FZ3LDiov1yqjlrowFjxPh6SeIYNxCOk9ioa2vn3Hh/bGBTFWvCrakODJXkF+pC73ED11Do7bFhFY
Y+TL9U11MYCkzIQY61AAZ1/4+VFRAdWOEficnyIP/NdBOuCyL2mh4rH1USY8U6gAXe90wUpM6rpG
2zwJFS+OqFV5mGrrLUEvtzVtTFmYsaoTQ1MePchuP/XE+68HDGpl817+btCd/O0MpTWn3AnEcKSi
BbV3y3/UQ7bGr3LZMjwTvdkOPlBMAoXlCB6Kn0UyZTxS2s0fwMqs7ocZZU2xBXqNlYzmwsY1AeBu
wXLuw78eoH3+q5iCd8amHzVYHq+vw1Lz51F+Ojf0gBpwa9blcfTKAYjpUR6I39AoDRGUXu/i8mow
EwRuea3f66DyIOdNu23Cmd4jvblGI7zgbU3k91ipPu0dAfCNDKCF9RRWY1TmAfRjX69//lIH52F9
mqECFXtjUzr10U1D/aNvM+Bm+zkcd8AephD65EG2v97T0kQZJ+vk9nRwBgpzy2m3b9swvC/7rNjc
1rpxqmpI/tl4C6mOoL3ptw4HyRm3m2olm3XZP3kmvlfN0g36Ho+33VmjVhLL3Quegb0/KM+ENIBD
IC37T+fIr7eMxjPFw5sS+iu2b6vjPMvXKsvf23KN83rJwM+m8mnB6VSCZ5n46sgmlcaMI9VQDt6D
25WoV8vcuBTNCjvQ5a3lmZDfcnQTlPDVzTG3qq9ikPswc7dTbt1VQ/vt+jxdtm/PxPniGtsBDTQ0
RzFZb3xqvwT+9KOdQDh3W/vGrhrSOiNef85hICRoMpT5CRCcN/Pd9eYvm4RnYnytCW/ETYjPnxz9
WNUV6N2Cck3oe2n6jTNIgF5e+GHTQPeYOxFobSzgANg9JGqeLDdYWeOFEZjY3r7kvehcrPGY+uN9
Z6V6X7TlbaGyZ2J3ZTNU7ey6Z3FmlEsnOv2nGqkfT8VtcZNnoneZ5jmF1Hpz1A0d4qbJ/wn9EnXR
7dr8LGzQ4Lw4n6wN5OZ4KxAcG1R/U+xbNz0VfCXIv1wXSQGg/bvt3EJq3fKq4cjwsOluqBjZRmGx
4bWJNX73Hdb8ACt2/7Uetb/lQS9OYnanO1/TcUdF4mxVApWFrrNTlAaDQMstyK+eIe+b6MJ5vr7F
LwMVqOcbJgTgy5y2WcUPZV44AbheuvalCYXng+0FuGCnFuldzssWqeYh9ABJneW2oTleJGYIVeVB
+E1ANPGrxQuyvf5JC87cBCdzOcuEIityFBU/IZlzr9IAujfNKwC+cae8F2sma6oQC97WRCiLYKjz
yvHto2Ybyw53kB+P7JpsSf3BwpuwW9gIxhQPbopXFXfiB6zz77YTUzTP86Pk8nfora3j0kY2bhgj
hbjWXE/BAVVo4CrYt7YVp1qunN5LrRu+qhcuIbVC4XU2+XoHqcDqyZ7r9AefK/+2LkzMserxHExH
Zh087O1WsTmmLNkr0q5x6C74WxNz7ADYlsy+zQ8NrdTG6soHLeF4x6K40yGkjq9v3gWHa7JFhl0g
x7SW/MDDb37/n92sRDgLK2CyQ1pQUQQvpLAOHb0fWRXr4S1FDHX9o/+ILvxfchhO4NzrJzfIpGeR
qZ/5gfBGnSztOPd16tMIyqsJ3E1KFdRQi/o3tLrYNkjGMKZQp4ealpr3egYXgJu4QVRxVIZNaRJu
J6Agb7oieGYBdsYtgVpdDLxqwQgAya52fvZkub0+8qVpNYLeLqAZCrvRels95mD0k+Jgk3+ut31Z
1xWzatikajOH232PTx9Ah9dm8xD7Th0JOPqyrXepZm3UBrjbjmA/APk42fpzvvI0uuDYfMNiXWtA
lNxSfrDr/oknaTR6fZRn5W4Sx7Zee/BZ6MXEHrd1TjJXqfRYNg5wRyR8tlMwcySe+zTzAbwnE1nJ
1i4s1P8BkUMwBMuwSo4IZ7I7jqrBnT/V/wrHrle2woLlmgBkBjWuZgrG9OiG32oNOWS/WAkjl77d
CDIamoQzLQJ+cCr7J+uaYpcgwmYcdBPXd9pSB+ffP5kvIPEBZBAIP2jtTnFmZd5TTZv+lfMivXF2
zrP2qQsfyf45rOAh6uaup0lM5NrT9tK8GybYg/J2DME1dShy5NubcMw2dan7le8+J10ueDZmnL3c
oY3uNb57IhOPwFXyQRzvZ6/TX3NlPydTQKPJ8qJQBfvra7FwzDDD6MfelRW3rODgi7E9DJR+MFG8
tWHTQ7O3fr3eydKCG9Y9S6/zEt/hh7SAhqZ8zd0urvRNCBoUZRsJLJFlnidrlx+6RjymTvNPXnRP
wdC+96SKaeZ8Ldht2RnPBOEyS9RI6WIgtsMeRo9Dye8mqQiM4uyzPu3YCTAGp7ZbnGlV8SJl+p4n
a5wqC1vW5HlEYXJbVpnKjk6K+ByslfEMWqOVw3hhx5o0jxaqsKsUBDhHOw/LNySNhRcjYYnKkQqs
3acQdzhAJUfdfIyzHx7aUE43xmAm0jbT42hbzZQebZBdeSx7dPVpmtz365t2wTJMpG1RTr6yOgys
m7tY5DuPFLHPylgGa5RvC2Zh6rdnvB0mrE12dPMuj8rxTk3gY4SA7G1+1hRqF7Uqw4RkUJ7PvEOO
R1vQyr+Axe5w2wQZVg0Pa1fN2apr345qVOQ35EdQvFjdbQtgom1BaERx1YRd5zkQnU1KeCTgzoug
fs/SgK543AXjMFG2TTW4k3bgz6m27ojwdn3tfr1pgkx8bZL5KkxaSB/TWm3m7i5om0dcDKOmIrvb
ejjv3U9Og4VtoLIGYUZe/uflTxb1ni3+2Hv0+Xr7CwGTia11KgpZKoqwzCskAD/Jv5AQgzWr/o5K
9a3qnDUoycIl2kTZFhUdPCfncKw9RJcRX4LMJnSazVTAsvWrFDeRUFLPRNwmk0snfwyCgzs+8aKJ
JRQygmrt0rZg0SbsDTJCIUN5AU5TOnwVPqqIdU7fvXZtvZc2q3Faa79SIZ8afpC5cxfk9gbUYW/X
l3rp0w1rVoM3UJRS8QMVbjQ4OWB7E8qS1y6aC82b2JS0QLG2DUm1A8Q/f3o9UiMggwXPYQnPd30A
C/7aBNL2s8OYRXCA4khusipKwq9jV4DH1F/pYGHyTfgssgguiChwIw9q9V52SFIO/ooTWvp2w45z
WqY4FhERQ5d744j3MHfjEZKiTnFbBGYSarnQD0UVfZEgBEiHXQOndHB1429rbfGVa8PSGM7T9skX
DTQfgXGALwqCNwrJNouBgu/N4TdGMSYzXE6zOctdH5UddncfkjEmXK9kKxbcnAmXHf26YpOEm2Ml
cz+81AI75pT+Vye9E5GKtm+lkunKNC3tIsOEhcipHqYBb4i60tvSKvOtO3reyh5dWgTDikcBZn63
64ujJIksIqcFqS85K27WYyUeCkhCrEzZQkcmwDRjIai2AE2H1v0D7V6C7LnlPyF7et2W/5zxF+5B
Jsp0Fk3AvKBJjh8fTwdr+/SQvbp7d3/SERhOoykmMRCn0YnHv72oioBFi9s9np9iZ4MAKgLmeNNu
6NE7zl+rg79X91MVQWc+frM2fdRHv1e+8uJljZhxta/AQg2JyO4kc/0UuNU9RNNWpvfyLiFmVD36
MhwJao1OKmR3WevtWEdX3siXmj7//slO0yoToUUg3MLsd1695uFK/uiyhydmvOyCIklnCsIzWkxJ
NDlh5CT0maUr7xOXIwRiBsu2V1VIBKnqCCrF9LUrLR+xvj9s9JxDv4E7LCYg6zwyZ65WclKXAbyU
mPFzyrC8SSOTU1u0eLwu62l+L8oh2M1IvGxmtyr7aJBUnWjrOngC4ekjDiAPyL8267epW2QnP+Xu
3lGuI+O51fq7RbPExvE6u3d2MM1Z7FVJBl34oGbQDpg0ORQNYvaItaJ98JywxwlfWXHh+MMXK3RJ
9crGdK1sZmHFzNA3FKErPQ971k/a4EU1Nt0GKbd2xAuqlc12ma3nHED8vdtIj0LLCrWcpwok0XXs
nYETjFvfdFXl1YElXh3GblpYJ22B9hg0w2A8LRp97GzQHccpJV2Cv9Nyw6w0/EpV6UZBWPcfCSZo
ige/Vb+gC5XMcW7nxXPVUeu7MyVDt0URh34MMgiqXjf2yw6PmMWFeeczCA3Y4YHMMzRsWZW9Q8wx
FJEiKNIeS31jIEPMe48gCfXagYaHKpD8N4iUKwRjQ1BbUdgrIaJEgqvs+qAWfIF5QxmsoQIHZiCO
YdoldYSTCVddvw6+X29+aYOd5/KTq+kG0aRD2SZH0rq//ACEEufa/EJkwcpxt/T9544/dZD4VEkZ
ZIi3OX1suP3kdfX79W9fWG/zRsL1QMcB7PvIiVkxKllOvZgfBQBMkZb05/U+lj7fNA4QYTuhbfn4
/O6tUcEGJRUrK7v0+fbfMwMYK6tFkOKBLZmPJHuzldg6KownIB+vf/zlxA8xC29A+cxLv9T+AdXw
D+2Q7DzhHEX9nLEiUjWQidL+XWVse723pfEYgU0Fy2ukRfxD7o2vNq2/Ta7cF66TRUW4Vt670Id5
R3EtT7lW4LsHofh8x2jzqKYOEBbfmTdp266szIJRmPeUQRGAqRVSvAPL34KO3Xt0fEW4s7Jvl5o3
8oi0wXdzYIgOAcvCD7y9ta+q4GBtAPW3/n19MZb6OE/gJ7MbmWP1gAcEh4RKfWzCSfRR2/ZWZAsb
buq2Ts6df+oEgH2QNrRFcKDKeqKQmEqt6pApvWJ7S2M42+Sn5hOS0nEGlOVQjt5Lm5EvXCFQlMP2
tq83TDtvumb02tA5JAGJxnLYZhz/DTa3tW5Y98CGttNd4ByaYE9wR0/AeseGceXbL1+HiFn3pppx
oDVc00FYO67PkuffWdDvx8yK7WB3fQRLtmbYM2CmrdXAsg684L9raZWR9imNmF+I2JPDSgh3Xsz/
v0YQ85YSBIkEEb7rHLxWf6HQOYisQL9eH8HCLJlXlBaSamHm2c6BVuFmaOsfbjcXsRSo7GJgVq0z
9XZbR4ZFg/Y+SB1QJh2axq4/5mLqDryu+k0RNsk/1Qz0YwntqZX366VRGaZtTZ3OIFEZHDprjkdx
x9zwPm/uynneZc6X6wNaeGkmZmWcyCASgnCbHezRz+1IjJr9M1cMFVldkyRbljs8JrWmu2buu43T
0/ENQCIgkTLfctcK+xfOL3p2DJ8dQGuPQLl06amu+zuhw91Uso2m6YmweS/KEKfLiTv1yk5c6s1w
N6jv5zL0pvRkz+xArADqHRzU9tU9zPaB8HbXalwAgvb9+hQvdGdW/dlBC8mDdgTvmMeCO0u78G2Q
BDkkbthFDqwbNKlngozCs9mhy+p+JUq+XPhLiVnwojpo6CrLcg6gKbAij06NPqWtPRQb2svkKSxb
L/JzHoioJnzagFrG+2pnfA0gsYAPI3/UWD6tauYErfCC3IU+wji/2ylgNCfeT46LVLKd+1CpyfVd
MvUOwLcQe+eQYMhRK0UUtSMqRLHN3KlH0SmbPqZWhise9bynLvkhI+kDXmHWQv3TOzjh9MLHao47
AVZyS4zP19d7ydEZ7lQPjgwSYbkHHcimjDqrd3c2WOLW2Oz/1PpcGIFZQCc9sMNALsc/BH8wLdm2
TvVrDYzLiCcrB1e3MgiAE6vOeM2N5mmEsHnrSNDUfBFgnCXk3YO4ius9CTyAlE55FxC+MrkLR4lZ
fafICPmUBKD/HAV3jZXFit3JYnqSwbebJpcaDnhKGzlM2vNx9Uu+VLjLolZ4Zd3+3IMvzavhb1lP
SGY3SXBAoYpErOn6WWyNoADXGoo60I0pj9PshuBRH71t6QNlWVult8800L1ybrqNGzDn9/VxXpxI
23eMTdQAEaPamQdHHQxHKxDvqRh/TIIfRVq5t0R1wJyfHdYn++xq6qTUsYNjJg6i+pDFv7Ml4+vf
f9HK0PY5dfSpbTIlAXS6ISg5DPPBZul2ZHzXBGuV1AvTYxZgjgpJYJ8NEwBnya+aQBau7ogDgXDx
gTqXw/UxXN4QGISxIRxnzjrPr6HrQKHaDF+x86vmC62qb04vT3kxPjGh3x1naiKLeDoCVOBZQC0j
ypI1Hd6LMQA+4Ty/n+YxTMdWOY1bnKATnu1TK0esUfjyqfNqa5OGPt3TLihWNsRFz4XOzr9/6qz3
MzU1ErpnwgqGBxCrz/F5cO/Xp3OpdSMML1kqZQ9nD5bP70P7JtW/t7VrBOD9nJRW2xX8iMo7+1Ex
kmzHMNO7660vbWTjuBhCLpQ1Nf0pCLt2jjhqOSNcr/jD7JbTSlS5NDOGsVusdHjgJuNJTk116IZ6
2Fsza35fH8FC6+ZxYfGmUrilTyfWe91z2A79YRiT7sbWDUPvLHA82tLmR3cYyigrh8e602uFDguT
b3r7oIC0VhD6OUhtg3QzS84OqBzVmxk0jytB9lIXho0XmeZaWDU/2mkKsIy/CbJpk6yR8CyYrxnY
eq5ikvQsR627jSS8hHpYmaZ+NNfyVzJDMsxZlTpeGsh5+T8Zr86R5p/SESdEsJ9DBo80b8twWPGF
S60bxjsivVPQsshPyPDGetrXQG1Kv767vkUX3LlZR0vyYCKMiv40ih/A/0Z2/gt5mbi/qR7UxuX1
77mZa4DchybUp2zM1QZFWcUXbvl4lLvt8w37dabOd6cK0ohCyVh0YJ9TT/aIO8WakS3MvllEq+ws
ZKTuOYqaxXcbCSW/8d/dNPn3+vcveAizVLPG3CStFfKj0+jkvlcEUrcqXLltLX27EbHVUNy2wbrs
nqQiR59ZP7PCPcqyvQlrYPtmlaZmFijHR4heZmfY/AmH5QFhYT0k++uTs2DCZp0mS6F+lidpeKyL
oor0KB4pdaOww7OnyrZ4EXq/3s/SIhj228sRssY+2KHmCcg2sFTaL6SzsxULW1oFw36VJUE4LnUP
Bvp8UwzDRtT/svLj+qcvmK+pzwPZ0dxGftA9WQAhke73GFYQUvvImbNiYOfD5P8ic6yxYb9d4jE8
lMK3oUY5AxVfG75Klg0xasi5BV3HpHuGtmaLCLyc165ZS+thGPVQ+W6dK4jMKm/ah279TGr+cn2+
LjfNzDLvPrArmbIWTbsoVsGjD2RzeroSsCw1fp7DT+dAleaiqzmieisPHqa+/rD7Nea3paYNU0bB
snRniK+cAH2y73G9C+Mmqdaq3i5vUWZWxhY1GNGGRAfHBNqUxIPCvUwjPawhPC/bMTOVcKDRqHJw
ZwRHu67+qdm/Y/mQUUiLUryCFn674i2WBnGeuk+zbzEoXeY9elENxTEs3mSt97NiK870sqUxsypW
2D0ZSXg2BOvNTrJNf1aIrcd4WIPfLHVgBNNJ6eERnXj8mDW/LNIHu9q1TkJbjy3Sjtvr239pjgxr
TlTSogAJC02GcqtnctcSlE2U8W2tG3YLOdLRbRILrXvAojTbQIURa1YaX7AAsyi2pC20QgcYF7K8
KpqK9tfgdP9e//CLeUKbmSWxnLuigHRXcIQOKkgIQxYHqkfyuheHweHb2uf33JFlBMakFUTAwkKY
NbLgNuDEDyQoT5N+EwAIFbWes2GBXCkh/hOn/7/fZmaNrK/rfBaQZjuJypr3zRzgdpNl6sv/OPuu
3chxrtsnEiAqkbpVquhsd9t9I3QYKzAoUqT49Gf5vxoYx9PAdzMYDAZlVYlh77VXUL0jBaKCee6l
aqlWAK4YvTnxgnZXZlPayoMISFrMsUlIFu0LOfahMKUWCA4AaFH/rXj46n1+/DL/2q4BQxYEQSMM
k8zhD4Xalmd1T9if/36jX/2+nw4DMS2g0Q5Dem4Ny4n90W2vnvvLnfvVZ3+60DtbhynE/vaye4BL
rUp/JTBbHPAb/m/P/ukgEFsIDcSHWSVNeLbu3/j4zNe/rLsvjmL26QDYNiv5sKPeDJzO6nitrL7A
TyBb9rGc/paO+tWr/XQOxMKYvmtqFLWpfuG+f/EH/hdG2BfP/1lwClv2WTY2Ss/e4n3f0v09CCT1
s30m+kp0zUve/tW68IsD+bP2FAHSZBRmhPd6394HqzrOTXLxqLzr6d+83r76Ex9f81+bgOAcsE3v
42bUtYPYsK0xyJdxRpoNJPO4+O8F9cX7+CxDRbh13JoZX4QkUSWsPCCV9S+34lcf/WkXz8TRNgRE
AIeQMcns7LpSkeXXfz/3FxuNftpoKSN0STfcVtPWFAAIzlQmj9b9zcfmqx//0z7zwqaeSbK7S72L
e6/18npGezQh0vBvf+Gr1fpptw0YDM0q3MkFhi+XvtZh0ZuocLP4AP/VWNgtiv5yPRL2f5rH/8+R
/1k9qhzEA6Mb3UW1c1BinBQ/hwCzT6aexkMwiPkd/JT5FfunfdH7wg4y7OB1y5IR0Z6INP+uIMgq
BeLfVcb82fthFe8OqbXt47T04TdI4rtLoMx6hEV+e78krLlC+QV/ulmwyxyq5maKYMEVIr2t8Adk
RHEZ7/cYMHYHXK+q8P2NwPIX7OhqWHdZMkHIPxMEU2UQ7MicB0euaEBre9OIigatzevQskrNn4Nk
G9ZsQ3t22fukRr5SqO9rr+1+K7+ja4X/PSpgZwHC3NxGFZVB925gF/8Ng7iwUqqbv6cAZO4xcLXn
ZVqhAwpb9+ARatJ89a07wdTI6+CW2fgnX9TmjvduuEx8qf+k3tJUKWTGxbi27StSqpdfM6wAr13C
ti4fuYEqSoTLhmApIi5WJGHhj2CagIZvH8Tm1d8dDDZ+eej1kU2/do8UedQQFDctjGPDGKE8U6dR
0XTpvmMcyMM8tolBLvAy3o62lSXa08Bl2MG7PuOLuzqPHfGHokceEfiVxmRrrbzLGO/+k4xBbM0S
VsdXuqzkvFG4K3Mas2cdDX1YguPdwHO8m+aq6xitsMOEqvx+pA/g9e9hiSjiVRVRsLBbUi8ByxFX
z7OYu+0l8Qf3ZJLJK+haEyyHZqrmSOqqnxZVjYPrYfo1bKch7poz9FtbaQKlykgOa7HbdS5YG6xn
vq3bMRjddPbVMJ8CpoNS2jV+qNm0vqJB0yt+BRkcdwqJmZOLOaIeSbJ1CBeVYcGmD9Zf7GMaRjDe
DALvO9JY6oOyLKgYDRQiglV02G0b5x5Yqlm3O/snZu18leM0foMBprjxZzkVuEamO7vS/bUeNpVv
M6YHxIRb1Ybpz2RLVIiQAazpYVKs3Fg85OM6yX8ocMv7idm4wHWjrzP+XBVZjAOnevnw6a3RFgzR
dsfoqquADxjELdvwRBJ4pdNm2pEFB3T/plkG9r2xZKjimXf3iA6b74Y2IAVbMPZX3EK8v3silylL
yzUk67do24dK1WYqlc9E2egOP7qvt5JivFshPdMgD2VabhyoLNdkIabSUcrw6vakitpElKGv5rwf
4/p2wvwpayP4I85hGxxTycHbmBcGM9NRXbtORdiMi7zGc8QenKm7GzLWNl+ilr76OzG5Tzz/wQTw
aRLSD5ps3JLwwY4iOCYDJUffYmVysrlbuQGQsE0C5W7i6CEVUX3wWLCWcxit30i4v42sAzEF3vKH
ZV/8o133CFYrzt54zI/B3SdMVQhbF0da2+iVrdqVgz/3JBu8WWXNaqPbEQV03u9T10C7HieFz/m7
nwTyIpY5/ROkfZI1TSPyKI2btJIQb30T7fqtdqzLaATKXrzyY7wPvso2z8Tf+sY0fxxvhrxTwu5n
kSTLWesYwZoeGXJv5u6JUQ2blzQ1dWVkKO6DqB8fuebwtA22ym/p8DgNWkI2ScPvhid+l4sNQoqx
FUMJRWJ4S2OxvYgQBgINmZu3EP92RsVBcdr1G812xTCQd8TLxJSGRTMMbwZ2Q6fF70Hn9z353Azb
gCwv0b7xfdvCHJOF9mdqA7Cql37jtw2SFg5qb6TIxlkMTzvpxSll8HKXBAnFkQEMW5okrg/Cxgap
kvvyM9QfaqFu9YbbRCNCAJss/SeeWy9DqiwptVL4vr5JskVKCz8LHueWeknVaUWO4MyERZjACpmF
MyDwXoL80K29X1kX91EV17Q5dFKMc7asnM65oG2XR0gMOog66e9qijxTu8z4IUlNymBMxkrWhJz3
xnb5asIJyzdt7xpoy56c88Yno+X+Agdr8L+QbXVlzFqMghVF37/uh5hZmA+mXo3kq3DpvrseCeKJ
SqODgwNSZpZlu6z7oF7cNrKMzXh6UZMgT3DowO8+jV/CJpwe5T6sZTf5669GeYAWDBfNUcztw6rG
tJqDQR/m0cNN2jofWnhnVjA+NOb+rF9eExO292RcowP8f0yx0GjLuefxvPG1vMGwdq1MO7fXXW7b
n2kc1C3DwV91AxM/hGuWC4WPS59j9hLeeBHxTlsfDkcsC6wQFsuTbAJRmaFpSwkKNii6BpJ1gXN7
wmta4d4sWUVgVv4yID26y8aRxQ+aJ2zP+3T0/izANW6gpuN3sZnIIVkid9sZ2XwTQcBeO1/05zEd
+U2bmOTAwLUrjK2nsyb4AOMmifN71vdwZVzOLelMmg24e58p7J8yndTRg5yXCW6ygXjaYeTS582m
/aVMp7b+rpgl5wEYdWEjzg+hlP13xAIIHMwx5C17stwLTRNEWYdhXsd6gzGcGw/L1I0vatK6StnI
v0V7/3tRCNIoNkr3azTgXVEYND+jmMCWr0nXnWAEZk7RTjC+n8gCB1rSaIXAARyt7jFEp/UG8kQy
l0J0Sd4G46Oj463o0kxhi28CxyIPx8zuUc1Ocd2G5C6WiOoqg222iMZu1LeU+vM5kB621qzkMaT1
NGcU+judS9slzc0S8HbOtRduW7XgeDz6yF0M8nTG7es0zAcyuOLKJ18SUnCLYIStF+Rp4AHiNmyI
1kACjwgnBVWPioVXenudPLiB+CWOLb9AJJp599kylggFttPdvsFwSpnEZYmqMaSO0/kPc/EHR1Ii
z5UwYocsIW0Y4WbrU7+YUf+8Qug9vpA0lmk28UBWWm8637BaZGaToO7hHxM1b0mNCyAcyfskfPe0
byoFjaHWTGcz98MgN+CI5IzCbD2b+oFVMJmyuWaxuQkjTx9wFIY3WN7baRsQgiA6F43ZsKWrzsno
NW+xl/KLCiK/lP5ktjzBUZrFKNS8QiYhjsSd0lNLqT5EjXN3G2SrLxHd/Qug6hBpyNrkI7bCHwSa
82zfp62A1Q2ktNu2kJIvCT842/lTDgaPa4uxQxuQbVEqA6TjefY+brqtspOYIXeBXAXkcVXyxPFq
591w1jLhj0hZafhdwtrh0oGn8Bxt2qZZa2fvNvQaeEnyqcdxH65e8CIHSd+1F/c//VTj+qUuWs6d
Q73cS8y04VssjttKAxSXTN1basShjgP9PG/J/CB7XCDC8rAIpshRJN0lCN8VKZypsnXy3bNR0i4F
8m2FAIdt25KzRABsOWG/vSyT7Itm7oOgVPUu71ji12GhEhncURklOIoSYcKydtL7HihXQwTcDeE7
DCrcJbTzdAtWB2ZpXeJKQ4WeM0V6CVKRYIgcVlP9Hk37ko9zHf/QINFlwlpTqoiGTysL7C1fazig
NWDteAUyt+s/i0+9+MjxUT3KS1iRP4ABs6qcLWKtvGQ69uMUIf6FNgAOo245sLqBWVGiEmTaW+5X
rktT5PcGgb1fYK4I5zp0swmbXWEWXV8QUbG7vDeOTLkKJYoZazv1BFPortSTm+4cjLx0tro2UBAx
RfYBeUauSiB4BA0wdf1Hae/hX2dQuWCRj6xJ7vOSLGB39cOMGn+eAJQIY4NcThOHl/XGZc4njROu
s6tK8iiBkkzU/qay2eCJB9RpJxXBVQljmubU0Km+dJ1Gk7Ot9WkKibdlqfD80pJAnhbb23KKlboJ
0Zid8fOS3K4pqbZYjqDAkP52tkN90EsyZQt0oA2KF3+6zoTwHGYs8timc3gToyL9YRL4N57Y7s0w
R+uGh4mlQbk0Orn2Me4LcB72e9ou670KZ51k86iRz+D30O/52oHNtvT7EVYZiY9Zdo1/JO304rsx
zCnxmhIW6/LFE2tyE4UjrE2nYZgOfcrjKuy0wd2OEiRTYGrkcxD3h1q1/jkSmzgYhPc9+o03/HAo
so+Da4YLWNxCZqjARAGypIih/+LTUPDBtXk8+uatgezkdRonXkAXNUD4E8FlPjPYuNUQEv+SNoL+
5kYhnK8XfMlbESc5arv2yrq5KT2pzQc9CRbHeedW/Ae+NC9gt8qr82Tzz1BbH/FS9XQQThIEJ4ug
4FRHRezwkgB9tve2X11fmrGJqy7wxlMI2dMhWkh8TXcJsnMngmpfdYPGU5Bz48dTlwfhNry0C59+
WeRhvknWxT/x/LbP4dwQfLM1Ekk84nklenX5feaNv2UBAINqgjttEfgqPUY8Xl+TkUQn5BO559m3
RercbjI9w6GToq0jtj4trYSbaYg6qVhk3ymgSP6W5oFXj0Wb9Hs1taGrUROTj4ca3FCgxdsy06aj
PHa4CcAQhO7Nn6cUmkXPsKphzXCdqVnKda+pyWe40WP86vXd24dpET9M24AuBgRpdF1wJ2hhLVx2
XRhnftLDUTJNtzylnY/CVctvolumn0yiIi2Dncf0rhulnJ+CDqyktxaTrLbs0TR3uS8n9w1UgeAi
hz44UpdOWTrjnFdzg5jzJoLYcH5KBlaXVgdxOUZy7IohVeRUB2QNMoEfAcFakxl/YVqgskDp9TWm
fVRApROdUIktsJQ1anrutx6mBLG3T6DhYuby4iYSt0Wj4xB4yJBCM2vCpEdB55LjssFRFycZZdWa
1r8Dx9U9apU5a5AaHxQfwWg0h6rcRkVTHzX6A3WvaGDG3EWMqnyEx7Mp06Fr06IeOYiNQLX+qc1o
KqOHFIXtLmHj2juRreCcZyxcEZBSw7J0SCG0C2G1/Auaie3Q7zPPN/yIjwEsup4nkdQFPM9DHEII
IbkowD+ZloO/ZBNsqk7buqrb/SMyYOaKVyBqea9abvacokY7w/aruVJDET2ofDhxGMP6Qsu1Oxrm
yQOdYn4zbARgC6B0h7iZCMrjELqvPXVnh2o7AwaEQWEzuFuB3qgIDQrATDQ+OUbeLrEa0RdBsqeV
vJGpTMqkEfPB8+CD065JV9VJZ2+s3s0RC5jmkLYMZYrA0JtRgCFdUwo7xGjeMvihmbdJkB613M6r
QJLxvjZ0xft1vSxxZj8NDVqlIOXmifJ9RM+io2MEunNe85VVSg7sbk7r4KSDGpRc4qIa7gKrLUcE
wZwZtvCKanlNf+4xtilUW5pdR69Oj2rWGonYIEFN69Y9w+ja/UT5KF57b9uQJ4QrvNAOXrlZvAl7
S4SnHCpwwBidTpI7yXV/9fQyXwcMDnFDAz+qHBrTB9gm6n9S4xGWUerT350yHkS06KwLb0j9FQ7C
MU7lCS3SQuHxgoP4LW3FTU1A1Y5VbwtPSOBc0xTkMMOTZe0LxI4nYDJgtoMEWfiMh8XWpBvkaCwB
zhh2LxPyYTDv6w0aFTs0rz6T3QN2U5NxQ7or5VFTDA6WvIvcdRl8tGUZ+GXCZiAu1AWazeC8kBBb
cdTwi8lDHjRvqKH8ErQ5el52i2iEHqErs6dg4qPm8TZhkXmgCFo+THEQXGbajlcecvkrbdA56d1n
BxImEVQvva0PgBLpyVoVZKEvzBvZw/1Ak9rwDOdWf6tT5196QpbHpF3il5ZzUohGhm2uuR+dUQj6
p9Hb8Px0mw6bBNI6e3tyBbSO2CGxxzlDB4QL39ewoqPGZn3f0lw1mO7hphjhiD96yZ/U9rg5awVf
DhzIc/DsrxNhRyNrdpSjZeWMeJm0rNfR2QyU5R4YCOUD++jq1i1Hh5yWrbb2iu26HhB0tt+kSBbL
9ti492WO2oNrW3LLmghvjAbBdp21ix6VZvNlbKGQwAfVqElrz9iLQI+k8mVCMwjkL/qHKLBuAaaN
G4Y3YXznBRhaemahiNuNKUgB8D5ufoRi656QkLDGiAEbt6CISTMn+ZgY/U6Z6J+Bi9Eb2yyRKVjQ
qTvIem3VCdffKdeSAq8pvt9IQHFh8vG90Sl/ZFO7FqtGd4P5aDSWbGNzySMxlT5yM/PdT/0rbP3Y
0cLgpBqEDKqxG9AKETsCC4VV2/d66eYjqpzhvsZBWjIQRo56GZs/oo/oeYC499bV1h7qJJxOoZrU
c6AnhnoCM5fXoAVmKtG3I0Fbhcc1QVAGHPr9q2a+PUYgdewwoMe0meE6fvdgUBJnYp+TsQCFO7iv
LZNHX3eo2HaFDj7zo9bDI8hgypreI+d2BpV4CYk4RPhRbyyoIzprVduLbBhZczt7aVvUtFsqVITB
26TGeisaSNvQw03gGYDe/+hCKXrAeyHGuR5W/CH0+64+JPPGfzPUUGcmJI0yv2H7dXQAxfLFJEll
YvBmeyvdz8HOnIDGlsyHbYuDb7WxY+l0oE0x6oXlCXb942ZXtIdG+T991e7Fx+PknsNRU0+Rn6XI
Sz0i8pvf1NAOFh7pUxiAeu++P2/VhgCTl3GNReWlw/gKPn/wNk/xeBeOdv8BS3wgsyxdygUe3S8D
ioxSyYYXfjsUuMQ+5CGpObLdeAcbxUl03MwQfEumBJoGBGyN+0PDfeCxq5XIT00sQHloSaMX+lGb
NV6DsA44upcDLJYL46W6WmEDDsdYtHa7haVnhl7bPet2TTPuxf4vf3PpKYAL44PS83wFdKE+ZuWs
QiuWHnWN+mzsAKhz3GMH2BB8RHZKeW7R5Zkc/JvoELdyOGyO/HK0po+DJxhuP3wb3gCts/B//xNv
Q3tdgachDpIsz/4MeZ9uZIJrr9a3g1VzsWAQmKVwrgKOOxYmQRvkFNvyNgHkSiAUf8PItr/xQhzX
oW1sHk47vQSDIeW08u6nEgTYAmYaNyOXOOc5KFV4g92wZztGKksOvFiVW92hUElF+IiDoa5c7A2o
XUN1w/Y6RtWLOvAp8BqQ1FA4HQau3EkYP87RiqHzsP2CEhs4eLjXwaHTa/zUgABQoOrAtar3roSl
gW0giaFpjgHIdBvrVv5AojWMrdsYGzgVMg8ih4KoMbwMbUfyYPyA7yf7PSX0I8DQ5/jkXX63Q7vc
7XIkz8TF37fZq8sairXvCK16t763Z/20ybjoGBxoEx7FBYbw7+GuzB/4GQCQsyYG0pzqkhve7mVE
cfJkANzhX+ciH0gvTFArJlL26gbpnse9lU3e65ijkQv7NOuT1JZtmHRZpFNayhbHJaWAoSPEoJ02
7tlrA8rjY9Ts2P7ryh/51k5VUPvspFGllLjG1I2/svqum+fhrbbGHRoeqgNi3KY8+ghQ2D7yaqZt
dJlEVaIyh+K9ooQmVbsD+kPByW8tysC0SJCNmtc19cpoDtNq5EGQb4NNj3AJ9wtUoqykiQYRQ0ZM
ZvMevsbw7CuFG6ApjJwsE1frh9nM6rL1AwfI4jXHcVrTW7AillKHKLH5qoYC5ao+1OuEC3xr6JrV
NXPfUBPGtwnsdN615SnQ1sRmxsX7mnlNqqA4QjpcE5tfbYP+LRtWEb+Q1n+KLBNLOSuu31Mv1Hng
71PVUTLergEQ+z7px+/R3lLIbvRexohkKBAE+bG80J3YbkSoHBIzcuTFmYx4uKMi1XU/RIL/D/HW
UcVbH6J0M6/6lO71cAhrDJ884ElvXRf5x8aD/xKm0miUmnlsr0iWwC4EDpq1DGoVytY3nEEACmqo
SqUc12fB07jaAFYcmyiJH6DQCfFFKOYu3INdKKKOgZAeLKYAH8f2aJHh0vvBbxDyyKu31OSuRid1
GLwA/sh6QyKnw6Cmg/T2EsBOL8P0CJkTSJcu7I5JZ9+aV5GMrkClg0/dBl4pj/vnhZvxFASU5hLY
9qFfUlOkW7fm1htkUUumjy3BqrcKEEG2ow5/ZN7ID75u4YoOq6PCpk6dB45WMu5Neqojh0p67fnz
kIhfGMGo0kjRlekawQcEbWfumc4/WLfhtcJZas4iVFa3WKGk6FGInHYxcih9kv1c69aee8zoin1F
fyrrXmMVR9v93KjtgPqCUeztaCqmphYIuk7qPTPj3B7ruVvP8P8Dp/NOgV1Os2Zi668F0H8+KbOT
TMeKngkLl4Ntti7G2HKJ70Ek7tq8W4YYHE2z/BkB9N/FYT/D5BoAa5N1LAju7L5hY/rtOFYRJ+on
ifbowvhK7pBG1Z0XCupSbjTHpKrrVwrLHOYh2xZzHSYBAk8CTkZkw+xs1EAz20bJPJZEhhm8EGjJ
x5i8snSDOlu6aM1mXEaVMi4oqDAADFuciMjqG5PKU+PyM5g8UYFK3xedhRZzRHn43SwuBtFpSvuf
XaiGrfT8UYalRY/9G4KWwZWi9bdL2gcdbHWS5Me4cnVuqLK/V4y4liyBE8kNneHyk7YoKoFUkptg
GSKsZ9jloNG/6RCffJMi7OkGAmkYpDAMzuJC4YyciwgD70vbseagViJkGTZqOYbLgmoHM6r+NHu8
L7uFtyeE2bkfS7trmws1T6UZiPm5CWq+2zaxt2ZqosoTSXDAZCrJIjL2N5PY5lsZGrjLd0H0RETk
+YXS8OmlEk0Etvt6mNSSXkUv9wfr1rSMm30/kKFFTmc7SQCWS8srt6zoz3E6AaId4XKphbwFgteW
VOwR+lk/bPJWr9tP7VHopYOA+wDGLPYFvHXqH9EyhmWPOKUDDfuu6hO2PkiCrO8BeElO9Q7/LOqr
Bx8RVbmup6Bq/DR9ok1jn2mn4oNPWH8z/mbE08/g4CMKHGLaGSqFMRyHW71YrbMeyy+PDKDWzACL
fI33GktHU36lAad43L2uCAn2K+85ujdfz/Gtn2zjL4y9A4sWI0jeUOisiCRhfbgVa0DXNu8bDqgD
In1xBSQe91d/bQfwjZzGADky20M7TcAMkjhMSpgccihn600fkzUUJQu12Y8sss1rPcUwERhjzqrN
SO9qA+ybjCiifrRpoN+V8DsHKllcf0fvwwuwgsgpplMLSc8syx20APRDLtoxdI5Wm4+MfUzmdVvG
ERoilKHwcUzx9PB076Ys3nt3wxAK/KdrPS8f+OaVG0xi2lz5vb3je+AeiW/bH4wpd3DM2SCLjBXw
e8MIE6dEp28nCPAue9i+Maf4waax+EfrhZ8BMemXQIcxPHQ9wDbrgIDrNTavY6ewPvZheTfYdy8j
ZvwhogD4ekxbVAir4fQuNV14I6MZ1Jd1Wd5963OI3cRYeR2eD1QU5KkAp/9Qvxlk1GULHPug9ZS7
IOhSpbudRYuGr8MtWOgOfJ2D8MJ2gZaaoiirfd8v4a2kPczh5ficapTTmaYBxiRdOqm4jFt/rdoF
A5TU0bVc0fWd9Q4BWMZ7L/1D20Q+iRVSD5hXrdOjG9S2oAXfR+RERRpZL227H1fis3xArO295EgK
ySUggN8UieLkvO7aB49uWsodHQQGvR4kyZDzI6QbABaFRwsojrIYe4mBFxg6aQ4kq3lwETrfDpGI
1xWjiDfOWPxMp0jcoGhaHwXdBUxxuSxWhTEFWxzseNY5OKwM/bTB+7lXisgS97rIWRw2D9Nem3tq
zE0yDv+0iGi4nWJYSs18wyQc6fOHGZ1K5u+RLO2AVZoh14YXcdiRd4Mh/2mq2/nO4WIsYr7KA+Dg
oWoak172zqHJhild6Vkf/lxhvADXSYZ37Lb+nsjUVFMdm/vAuO4ESIfeBxh+5LPu22KaBmAHwbwC
I9e2LjEx2o97B6WCQVP6DQpecRf7LLpNQ8QlYMwDJzu8oDLU+NmmzZli3kGDWEK1XOcliB7CsIne
0VsPx1HO6wJWioElla6BTYVBHTwYEvTVxwx6A6+DQwMboAfBRJQCt60xoCG2E6XvYW32KxCoIeHj
DRkAhyMdjAwFdIH1EWu6vwzJ3FRTGCc4k5H5DDtTPaOkVxReSyVc+pdboB6QR+9xptEXnykGepgv
4dbdJmDmURvaW4w/dGaatX/zUb2afIuF/KW4et9FPR541ybl0GMF/Tdz7gtq22eLf075JCiTBCG7
oM5I5ccVSAbX3rMMrWP9vxFVP9v7R7IOZQvmxiUBbCghYEKPANBe8Of//hZf8P/+j+j2L3bkvBD0
m+m0XzqYNrSZJ9kABlXA3lu+/82T4AsCY/LxC/7rb+wO7K9hC7bLxtENPeDE/e9n/0LBnCSfmJFo
KThhFpl/U78i/4CjDe3b/GNA2gnkunbT2fZIkAq2QwiyGGmT0wxOnTf+hTv51ff6+O//+l5wXHY4
3GIQoOXLTJ9GkLn/+4t99VI+kTJlg+RxDn3OJRKYmEyZ9v4k4Pn/94d/tW4/UTKBkfEVBykExTsU
a2TOvZhj3z6Z/ykaMUg+G/2PHi4G03TNZds5Wspjt42AL/9mxPbV438iPmskLPkrhscXh0lf1AR1
ga60gveIznxf/S345Yu/8tnpf0+JG/2mbS7gOqLWufXD8VjDUKSL3V+Ojy8Wz2eD/yadI42Xai48
GPMm+qOaufjvF/zVJ38iPAN3hX3GtqZnv5eHIfx/nF3Jkpy4Fv0iIhBCArY5V1KTXbbL9oZwuW1A
zBIIxNe/k17ZekUSkZvuiOoOIDVcXd17hmLvTnIlGr3PVOO2DmnjwUZQp+xyG+oegT78pVKfbeRU
4SrsSWi+hfrVmdO1fbA0C9b+Jq1CHy+B7Ckn31j67JFwq8THRjorgN6lkbr8/a8N3ONWAvFg6cfo
cPQPaddEMenC/LbwwKxdPMixARCwA5tGi3MxhE8lClq3TbG1hydA0XJ0s6Izm8OLVv3eqYObrOU8
bmuRGlxxYV0OvHwTAmRC6HhS6Pbs3aJ6vv7xC9HN1rcsYZXkj+iJx0PdPtIcFwUQQ3/lrv/t+vMX
mEa2qqWMajYlaqqAOTcZFGIa+pS6l5SCh4Qeg7IdPgzoI3xo5jZ8mJux7m+LrLbKKU+J0jMHqSQ0
A5iinvM4IvHYFuPlHuxLsjL57ysfedzW0lQpMjE/Al8aANdjBjCKV3ZPANQhp5zepqqNic9ekmY4
dWTOV4LKH0bGO8h3/7JH/9orKSW151CI80fBRB8dEpVPBri+eYfSP8oyYdruYUxfHUpnYJDkifId
84LsAFe3ZDN6vrNVzuSfhJxGwGgScdBtPjwBzMiO6HT7UK2DhtQ2yVBB2jgwg/qN4r3YMFFKccp6
NUHmxzfzg9e34pWWTX9qI6gm5nM4PZB5Kp4VBPaOfk/UvQr76QVeF7hVyL70UTiph32fYxHv8bnV
p3wYYN+HcimUoaa2RmLQoDF97wbCfPBlGW1ZNKWHZOL8GCVhANdUXHUjQBfz/EtCu8+AXzvHqiD0
Z4Xq2gn9zvLYSjncDX5wQRqHXkxA0oh1wuddR0ezNYXwHk00lHvhKHqsUmjrFLMvAA+a0V6PHIau
6thPDyYB3jpTlyyyLPmz4L4+NB3DVWkK+wB3N1M0x2IKxCFght4DcOquHRoLm9KWbdeo1XloxYRn
APMv5UECYSDer6hQLMRZasXZimpABEAwPgdI0sHnTLM1GvPCXrel2plhziyEH55JK5/bRA07ljif
Zp2qrYtMtuubfe+LOwIw9/XgsvRTrMjLCpG7iiI1gw+7OUCMd4jB+PBWkoKFWbBdMMKMCrSEnOhM
0aAOw2zP2UdE4ZX4tPDtttCsdlMdduOM+IRi811UAbrVaZ+fro/M0rdbx50cTBlKhjMp1MPGoNXb
oCweoc542+OtgXectg2gkD/HwP0+z/MEOLPbb4zHV1jrS59v8Yg0SSma/vh8mN5v6yTZlc1jLm4y
EELItrJWV6EuLwbsgASNcHJSeYDmlFkZGvJnub8TnG092aSYXVF6TXKeYUYJqws6PEH6/xChnx8H
daW3s/Q5MD8O3fWR/zOv2uptrPD/O0OJS/to6GdfZnQ3ZZfaHuzMyj3wfumhztMSWIU2/1wOaNu6
Tinv0UQD6rNODf8QUYBqO54HT+gGqqOf9eSYkL7dUTczdxA+BTxRyBwoNJyBn9w0CQ+4iEE6ze1/
QGk7HwBf0uNz6YflIWyG8lvE8/GM2jCcZfLGf5kixLcmjOgBjS3c5wGzfwoQqNKt6qcy9qHHDPCc
G+CIHepNQXW2SfxiPg5OP8TJTIC6d1Kz7wVxzlwDmICyaYRy8OT/QAlP/2BVWZ9rb2p+87xvAITo
+dcsJ/yzcvrxaXL7+ZFX6XxpALAC9fJyPkQeKT8T2faPI9yaQa2vBpCEyPQ6lAH9qiPSPDpmQHsC
eFlxD9Mldh5y5aMck5MfSV2qb6Hvz/UukS7Z+rNXHyHBxT4GaHmeASOWH71Z+w/VzIHGN6HnnIax
yU9c6elLx53w3o0YQaesAKzUI8C2YIPlKOH5QIm3TOwLYUrQWwyAfK07bXLgsz6B3sbjfugI4Oto
Bm4mZ2KbLPdAveATSiwD/FZBFXBeqCBtrLzc/+6wvnsjWTIdINmk7/OkAL4ZdOp7XyiAhEB7ugNl
BWU+AgiTzMhnuFEyoBZCP7svgwHBN2u6DYUk+yen5WLbl4q6q6sdGcd7i93aqWBbVZIoguSXTSyG
wmL/GQi17NMMBStg02Ttn1y0sZ/yGVdnv+76HWhHKMWBYvJQJP60R/32JhNOD7ndv1lRouEh3btj
dFbOvTbDoxs593AY2l2PeQv3H9sHRmuDN0ZudObDD1AStiYFBpg/VuNq5LhEz/fG0srqSg68Ogo9
ITxCpjPHvWJTVWhkSfobNCW9mb1JbQBJgz+M6l+gevs6RaLf5sGacMsfqaj//wBiq2jOgUEDs1ZT
nMLI9dzUk3zsZm3eQi+VW2Ql/7mF9Hdeiosy9Xm6T2oFLBifQeDyisHcp0MCOKTocFSmrb9ylL1/
UJI/0pR/5bpVzTs603ACp3TcU28+V0qu5A/vHzPEsw6CBCk6oIBIWNj8ylN9HvuvY+3fIviN7X/J
kv767oED/Tx5rYhNjRYqqrSHHiCThHv0cMuCRHz59wVtSpUPDJaJgfrZTdMvPqvdGPzsxmxlcy8M
jy2JBqzK0CAJorHj8WcjS1iHOEAhOsXK8F8+9J3l9sfn968RUiUbJTJ5E2cQO/7QeDQFQcAHWp2A
hrRvaYneBFozUHEa4fl9fdDeZygTWyXNpOgI42aYx24KxE80FztZDUel+q9BkyYo8Lc/b3vRZTn/
9eNKv8G1C6YdsRM9TCAmgbG0cRKUD2dQO5NsJSgtDaGV541w6iJVH4k4LdGz36BVmLwqAMTRVi4V
uQeoY7xPXEq/oTPn35ScoYX47y9LA9cVMklMXFFxLosJ/aWXdFqTMF5adNaBAlQw1UWk5pgDUQLo
1x1NAA8ndEUnZOnx1pZ3BDroWoXBuU7LXdEChtzvyJrh6UKosrXTdFFGGl5MAbTxhw+gtD7yLr+7
vpz+6Me9s1ls4TQwqsG/AHYRoz49pUX2CMgoCjbOkRi2D/vopW8kKgEdsq7O8Y9y6FdG7P1zj7hW
BRNZp/RUUMxxMzaoNYCYfjcPAbCmOfXAuzQiX9mafxbQez/ROv/QE5yJMAb3R13RYzI76k5qp4Z9
bPUlKYrqUSXtCAtq450A2a43DQ2dxx64PFzqR7N2t1kc6cvS+WvnemHfgKgdmnhyzX3TQYmhbrG/
kkNRuclXyIL5uJJABK6fC6C6PZHc9WxSK/WkhQ3tWmHDFBJUZY2g3oLgKqYv1I1AjRvPWr0N4qnP
13QEF/aBawUOUFJ6PdTlDI/vsQYwuJ+3ckoIqPnVbWHCVmoDnlX7s4JShj991+5/NQongbPmyLv0
+VaUGCTwWiprQ7DrPwcc7A/CNlWyZoW9tI+tIOESUagyHcKzTswz7aM7Vg83zS9QHf8uLsgPoTo8
BGM8Q8cOllF9ZlCObsk2Kkz9FsrE/e7Vjj5zb+7WEsv3zzw3shIFv4pgFpFCSWqmYqPc78J8idRv
R/4M8l/Xo9P70+FGVowItFcDOgSU2QC41GPtgEHmoAbu4xq2kuy8PyWurdgWMrBJONhAsSvpFyTi
IJHo79c//o9I/f/HHVza/p0TF2HHqzqsVBeaFTuQGycAvjq59Xz9qwgA0XJy5W7DycVF0uXlcZgk
+RDiYn5mwDs8gDv4OgGGeKcAevk2oNW+MWoEkdSdhz2Id/pVjnm0R5/PPY2Q8NlEEPReM69ZGnkr
XngEt9pZY6lWbH6BbGHsiwiQvHTN7mfp+VacoAEED9tRz7EcUgM1CrV33QhWYaD1XB/9P+2q90bf
SidUOwRQvawMrMJa53vVZ/8ZX+iPADkGkOfqht+NMdWRF+GD54dmN1WduJ/CToN44kbfapiLAp0c
uNA2LIvnBLy/7+DfAr1LE/0w8kT+aMDKgAyAATWf6GwrJaWgSpU/gbUU+7msy21fDKDJGEO+eENZ
bIPemN8D8o5jAajdB6gBtHsJjM4d1+jOdqBVbtuol6faM3XsEv6WdoCYsDppTkkkUI8BBrCPgQPM
JIQI8GjPo0CMR2HzzP3mnIEKysbGfa4kRGAMLcWPRremAKQTXlkM8jnb1huiaeVYXZpBK1RGpTc2
Ie+aeHS/TS7gQY3addPv67O3tC2tSKkL0yWV08iYtjApw68FtA2KLbfpeLu2Bt4Y1XkEnUZ+HjGZ
HKZukePc9uW2BF4QFkAHZakXO5BhOSQzmG1c5mu+H390zN9Z1bbeHU9ml7ioesegJuxQJdlkHdn1
7UsxutBECDdgJd2N/nyOCMJFUeqTGD4qY/YCjKpG6qMxIGmCXZKxbm8i/zF1imMxow6Gg65DA4at
4TYWZtDWzctZi5KUGYOzU7NmY/gM8mV5UwqAOs+/gbWDFscEQJiJx1ptegJxt+Ez66a1yIGnvDfE
VujrIWIoWihcn5Eq5Q+Dn9bgCHnFOZGVXhPtW9g8oRX+MkCnISggg3NRnMb5A9iuFX27vnUWTuXQ
int5NDAhLo/u1LBNRpA/BLQXFKQ0vtfRmhLp0vdbm3+EDLv2Jpefiagfg778IjU5jmVwvP4blhaP
tf0DL4CKhl/jKtigINZKcEzn/vWmZ9vKdxqlwwZ5nokJxKIy90dbriCVFgbelrkrfRcyaK0Z4sZ3
d2VenWAytHGjj64SaBGmK222hZEPLm//6xYRoG8/jBAiiC9I75C8avEbxsvXh4b8CSPvrH1b4Q5B
1zASSh17DmifrcvlCezKEQR6UJacHROAnKDqPU96Swbi7Whe9qdSQ/Yo8ucspvkddKy9Y5e2zZ3s
wReLQJPn24FeykkA87qbMXFSVBHAGwIJnLb9tOEQxoLWU+3nYBKOkTiOoL99S1z5dcyA6wPHw+xT
t5EHF3pBuyh0xgOOz/CJ846gsoKGBCo7smy/RiyptoHvlWoHTq033ddaQH4AwLR2D8UQ9lKA8rDz
wDDeAF5a3ism8rjMA3GiwOXvu84ffxdpIH7oDOqdAZNiDz6AwLldeOjIyukFrH0GzY4kgad2B+Go
D4akwBwETQXU8cDSKtZOwe8aN2NHqOKlLyO0mO7ESBJoH+kAEh7ZtEuKqr4rBwiWtDmDgAmMUreD
7ocTEVBRpnkBPiAgjDCu99Vw7KvBPzagG9XQ3geuF9cRL+ohDpIo0K0q0J5HBn5YQ50mTqmnPoEt
CSYnsFhosiSCnxxmglcnisJ9MvYG0kqe2Uc1OIJBzfsXqDhXBz8Nwn1HNWhvgOwLqDdNrf8sesKh
/iLYg6/zAP7YRXUqQk0/J94MUnZgFCCnDimnt7KaZijGz5CMcSvxkIHnuJejqp5ILepDX4OsPrBW
nSqd+JsW0Qk6mcqr0b2RE7TNWuC4/dCj+7QbxCMIZsUDVM+aX1BMQ1ukkXMBQTE4mnf7IODNqZyC
6OxBXuC5CzvoV5WRQhXbz1S6J4Gh6b4ywNvDEEhtHVznX7tROvhO3x02tQJH+8HxIqDMy6YSGagl
IF9nGtZ0tXGyA7DNf64AwFUPoI1ScPSOpO30nnDWvpS1x36y1rj7MklGqHjzsLmQK6L8s8zAztl0
Y0g/tJHCfRQVBlDUynkeX+bIKLAMDBgOEPoasEp3bfDi+DhraeT4P3U3dB/LnuQHt2zaLyLJP6GF
YY5eZ2p2xzMNokuYoaM+z/1WpZU6Fc34Ont85pCCUyB5O+5YgbsI0Ny2kwll96kLBZ5ioGO+84t0
uE2Y2A2ss8VHDQ1Wa0A7CeoM22YOjyX1PrOLccz1CLQU3axzBapJ6EhCby/2oDk9TLgapFLuEw/A
8usvuNR83gtw1skCHow3+LnDzi1wNZBu0/IMbTKIZQQBGJlJlqzU1RZOMBs4XE2Gd+k8CugYDukb
qGywJOyywFvJUZYeb129cxA5QAshkFb0Cw9eMaK+g2S3t7tpkGy8sMNCY4A5Z2foeECiY5siBfLI
46Tdlc9fmGYbLJwZCqfogvlnSEB4KPR10YNYu3YvPfvy978OSDTHy9ELC4jmAin+bACC/TU5ibvT
UcZWcvz3i2luYL3CS6dJtALwH2UgMyWm8CvY14hpJDsVxHkCgPtYcnVjWnFZAn/9nkiAbdT7QMPn
7CsoAluJRp2fI6frQNeo1f76lC8sKFsiFtRPls2mQ92uhi5Fc1EA7pup/3H96QsDxq3fAEVTFJ/A
Qo49No/xQDJwTzMA5mrg0vc+NsemnXuzCaJKrugzL+xzbiXYNGiCgFUc1dRuuK8JaIwRUT/HUN2p
8iYTYQ96E//ODChRfeJA5CHOoG78hXmjeVFt44BvJNieZpmzkvItYAFdG2yNcxalajjBxywIQR0F
jXMvg4BuZU4gribKMf8ciSCKmwQsJCA+0r2Wcs2YdGFlcCti1gRCdWMIIKIHzaB2vBBCI/Sbri+M
S3nynXBsQ7C9tPQrOZU4z5Ow2SRy7nejK/9zo2SrQ7wS2aYYvQew/39df+Fli773QitwNhmQEBMF
fJPCQPxE+HhyIuSjsO/tVnbS+yuP27Z3VdiGMmyRoozTZwLFtwa+mFH7cehvCj7ctrzjXGRFMtTA
C0D0AiWAge5L6KSBRSe8Dagz5ZsjqbybvVDPK7P0/qBx2wmvFEA5CxnC1iJ89L0Hv1db4PFXzoKF
8bJ98BqjJt+ZEN+IK19D2d6lGWxNO/G58seVDbT0/ZdX/xVCGbzvwrEEJq5I9Hb0/Viw9ouqshsx
wd7lvX8933gV85B9BedIoa4L1V1uXlmWy0/gyBt320Mx+MbBsgIpGNJtBF4WtEpQcm9w3akCuWF+
vQvGT9c3yPu3WKAG/v0twsnaiVXYIJOPmkE1bipXQ1vua6ucDf7jyopaeosVOhmDGl9VE+i1k+YN
yLAHFVXdIXLHr0MxgN1Lh8P1n7M09VZCCfBQO5gspXGIK9VGOhWU4bpqGzruytG29AIrPPqmAKDT
QRsTRdZPBVQHO1AO2crZv7A3bKyHb0YetC6mm4KhUmpvM4Y/UnavnbV0eOHrbazHQKJ+EqUC1S5l
d24KtQPTwiYyT16vD//SD7CqFbOTFXBfwfDPVe5vo053D5DQh3JV06hj5aqbTFs9bkM+YAEMGjVC
3jmkXyGwtlUN3GFVfqTOr+s/ZGmgLn//a4uPnRozlYs5HjMgX6GW+DNK2Vch1kovSwNlbewEV0Cd
pl50xj82DXz8HP27ktm+mVd+wJ/z4f9PPv6HX/fXLwAll81uYUTMgSj/iLp09wxyDwQnMo+eULhq
z3yEEtMMABY4m11egJHG8n2OhsUOupbOUTohO8quZMcsKPh9maCr4BCVb0NKoMatgU/czCIF8bhO
yQlFAoBTOvgYzNJRu9zvpkczmeFUDWn0ihPKg+iZym7DX3Db4swIowAfneEOkBUzQJXyW5FTuYf0
9/76AliYILuB3lKIvclLCjtk5Wuip6cSKfLcp9C4rP21svBCWLS7546TFsWc1QCpRI/CG6HyaTaF
+0iGJ5PfVluFiPS/K7kSYcTVwL24LaAq3UtInk6p9+X6KL1v7Oxx2+YMRAawJBj8YihwaidJVbEr
/AG5neqZOVWm0B8Tk8vPJfSroNUMPOmsuvYZFJr2l+na9ADGH1QCcUeHsDJBLXIzkjaAdFUGyQAy
pKcxJUF76Hw4YGV9AEXc6x++tL+tUfHTogfXeYT/Bo1+N4HOdrhCwPGXrdQDlp5vnUNUNWk06wQQ
SJ92xwp1qr0LsaMTpU6ycqYuvcI6iaDYMU+MMKALQueQ9RdR9zz9CoezYXd9jJZWp4UxKEw+FjXH
C6B0PJwMGpOPqfQ/61IMmy5FcKgh0nvbsWrDklC5LXU642Aa54fMf0PeDo2nNZDK0g+xTiVcRyF3
lfQibiVk0TyTbSIKZbMoLpPvWbq2mS+h+52Aa7s6aoxUqBUOb0x5uE3CIu4FW6NqLUy2a0124o4i
1FA+jjVYV0TDCg4CKuVKDvj+dZ3ZYJKZwZQZMkoi7sPe/+42pf5eh6PzmWrJugPUQcsaKsZ199Ol
BqDx66vr/QDLQmuHVKNEEPCRRLdjty1nmu4QRo6gPz3mRf7x+jvenxIWWqM2Mw8B2wUyVHoBAaVS
N1C8WDNWe39KmN1YQliSKgHX8gwvCW+bhe0eCgH5XhAUva9//tIbrMsr4QOhrWz5uY/0bjDtHS/M
DqI4K4i8pcdb24Khr+zUyq/jtKewTYDq91zv2XDb0220UNn2xvNwNQZxcoZq7n8lgY6DfLlpZGyg
UEGRx+oefFYaTOc0Cb6WxXDnZmtw2IW1aaOEXNpMVVCy4OwFL0P9CnfHvYZmU4VyxfXvX1iYNlQI
tMmqqDUxMR0HNGGgF001eADXH74wr9HlpX9lfmMYZQGDMdE541A/YuGXMXBzbOByhdC2NDrWlVG3
yQy4C0bHERqVlA/BkECb73fZrOzaped7/34/F1BpggnBHENdNYGKOS1fZv5UO/XK4L9/HLDIijy5
4lXtgC13DmoNvdApuHdUCECPWz5C9+slqaqVouTSRFjhR5oM/C2nAahKVO6WFcGRkrGGC9EaynNh
Gdm4FuihdIJCrDUeqnRTFc/gcNy2hmxYi+eBo6sorrmpx7ytiua7liBCwO73trGxgS2QJc0FOibQ
2UCg+FRNJNu2LTenqezbw037wIakMAHBBGEuw8/UI7xzfrSi/AEN9pXHLywjG5VSj9ksUfQ1cd+H
0WkeabMbnNLbZJmazkBeQb2OybfrP2VhS4TWloanRkXhUjPHUf1EUhe4s/sQMk+yXCtpLSxVG6AC
1yIFo69LxPObTZU12z4MYXezlhstPd7a0klWd1wQQCO9Ptgq8Eh7BiTkvFZeWni8DWNIeq2DRGnQ
dlGbg6Ivq3HDALwuC6BsdH0GFraa3QPKuyFKZ5/UMYxa0ak/CJDubnuyNbcGXuMzwB3Ahusu2YQ9
hWuNsxarlz7bitUlCJIB9EHrGLqIkCf87Aw/r3/1Qs5ot4aLnJXwYciRm7j9RT78cYJPHKwRNISy
zI4mlbdFD/90/WVL82tFbPgbpXlblF2c5hNBMQkoCNhsOTtX+SuVtwXwLrNNAAnqPIQ1gAmNkAk+
8CrINnmukk0NTuWLjHp2guihiOsUHf90yui5Gbk8DC1saFOeApab1Powhi6HiVHahnccBeFdyTyw
ZZMsa6F6ntVfERk8eEFB9xSZUbpTuow+XR+hhXm2O6xDArNx6uvuYlsLL4SWZnu0WvrtbU+/zMtf
GQXUEXOsS9bFoIFvw7b7Lhz/6/VHL0yt3Soco1BnrqDsDEO/g+/Bk3Ae//OhS3/b4631DzBuC0F2
tLZpo3sENGCBYOe3m9XaEbwQme3GPyulATYRLI8M+GxoyCJN38BBYOMP2crgL42QdQvogYHpYUwD
AqBLfzotsEXKY85Ook28vz5ICw1HZgMA4PHWgSPu4yhD3XMragH9e/RpDoAUllBRjyAI6YzlPhqr
/JwSQyCwDFfR6y9fGkD7aOidWnfTYGKQeMsE0t7+q2rarUm+3fZ8K3aABwN9o7bvYj2h0EmgW7xj
sq0hE9KFh6AtVrKBpZ9h5Xrc7bTMegBNCsj+BuUmKdKdW9znTbtyAC0sA7t12s86hy9hj7tsojay
fkTGLfK1438hfNjCVSxyelUWAFHkKKYbsJBEolZ24MJBwS7p01+xIxzZBG+xosH8ehwSmeDAD4S3
YuM4fD6B4QAd7yiZPuq+mFcos0u/5jJHf72yA/wjD2UUnQUJkmeXJ9meFGO08oMW8j52maC/nk6H
ZHA8JZJzNAGX79Fdwl6g2ARtUXidzWuM+KXfcPn7X29JoI/qzhSQmbmD2xdgiJA6Ut7K3Xzp4VZU
pBKON7D98hFJPvhO9Gt2wv+u77alwbF2c0QgiFHCvy2uGHXAW+Qn3GvdLaSnIKKcqA8Vv41cxWxJ
qyivcpzXc4vauX4QdLgbnXBlLy8Nj7WXS3ekfiTaBvhWyMUq6SXwxih210doYR/bSlZD18HysAbc
HB51HJCeiJkH3tTKbCqn/H39HQvByBatUhGuVhD0SM4E1ypadDuYjGxgirBJ1yQml95g7Wpe1HXT
tw6JMw7ejKDbPvfOIQCigXi7/hveh4owW5sqQ7FlZtMExXGpgYVUfoWgNLrb2kCsgJUEbkruT7gL
vCX9bTQRZiv1OKbnMFpOqtiZkyzaTrlUEFEcq+mWqSeBbx1FTah1WrupPA/NBf2C7DKAGB5M/NZU
xN6dFbzAWrim7JXsmd+dx3re+9EXIpstTZ/m6Mv1OXl37ZLAlqTJ5maYKKzPzjq/r1xcFMVPgMNX
8px3dx0ebuU51RSQDlB3eYYxT/3YO/BgE6jOr4z9u8cQnm4tWEh4zUU5jvo8wesq9b7mxNmmIdn0
wcFPDrjarVwkln7FZWr+ittRCLHnaqr0uYF7xBZiXyoWyMkP1ydg6enW2ZNxsM4GEcFItNLqCX4b
/hn64GvJ8sLysSW9XA1TOm+CHXXogg/uSDggdB18nOcOsgPhGo10aRFZhw/YSTorZ9OeRUpPDZvL
LUxGSkD6p5/XB+ndyIGpts4gHvicU9zizo0HATuTd5AxqGlQ7mtF8zdwffg27No3OULKjraZXiPJ
LC0xa3vTmkN3uUqB3m7goijK4WfUt7A4mxvwrDiK05DSRjhzwpuuZfih1nYfk5DAHw6u7JELZkTa
hP2+Hb1mpUK3sNZs4JkPkaSy1EacNa3gt5h1zV3bZuHp+iQtPd3a7VpDVUdBm/vcBHm676A48MQi
v1pBgL1/oyEgEP27Df2w10GqRXBH5fQfnMumTVizZzjdfSQQiYJvVneX9OMDjHL+w112Dc7+bvaD
t1qbHxWB0ongnnlOWFzC0IYrqPDSJ2+eTnAQ3FwfuYX983/oM571cF5jAgJCNHuaBNRB4F4E4+ks
VGsSPkvvuMzaX1EsbTsyunxScFj4PCUHSO5toq668QdYAQAkVVjzUKeNJy+dj60H6Yw09+sHyQtv
5RVLq8sKAUXdDJopOERA+vVBpfwuCujK5cL70xb9v0YvZtne59KvQFGponMN8IMDFGtFn2gCstJG
V+XwDAEYuW3FzLegbDTH1IfsDMoBvYS8RNrvfF5m40bC4PlY5b33LXQ7OjyYuUXhYHCl7E6AHlcf
R6Sz7tZ4ovoP4pGN3HCYhT5SD0gcuBfD4D2ppIwJwD2X5ksPa/kwzGPF4Mw2d1ATN4mbbqcEdhAc
vlITyAie/6Qqbg71LNSzmwwi1pWbP5SsC86UFC3wF/RYdpJ9qIok31aDN71Sl0UHM1Kcxzkln3qJ
1r87g1Oa+Aza/v44Zp9ElvsPapI+dDU8OAiQir+MsCHdkqj+EeVp8sYUfC+VC6MCl7ruceYO+Q9+
oc7rpFv6g0Pj7JA7hT8eHOZke5hLhB+JJ1nzWLNigmtBOw0XQzby6DpNc6jBaSbbvneQmxe5MB50
cMLynqVuEG7Thg0w4UtG/jlPHQJZMwfuinOUeg8djoQdIrMCtwvIw03By4LG6OG2l5oG3TeyaR5Z
JiRsrCP/zKD/+ZQYTz8k8CXbJwbEobE17EFPYfQBfgj8DqbkVdwX8LBKhpR96qBat4fASBFDjI4e
DVTdvkM8rqrQwYLwUFug7idYV97lZaMOiUjqn5Ue3f0QwacggDTBHQEa76ghEHAMZi87UeD13kLf
gdVaxtJ9SaA8uoedNqSBNZDGFGIGryzpm6+4VQEF5UoNtvcE3f9Y9SP4vU4PFpmHDiD+14Sg3p4/
hxzwL9j0whpc8ItJDGtrnsMRwcC2samx+MA3PPilco6Q+xnBlANtpuFJcvTUjJwSho13pIfJfNGN
5l6CVx+3PM0e4WYtTtA0gZG53/o7t6EgceKiM34JYUMKLyNv+pDKOTyMCQdNcvJocJA568BoAstq
B/XXLC4qv9g2sCPf5GkNngB3+V7j5nhAeTDdBqyDZZLUMLKDJ7YHb48h2YGlFWydoSBPTpem+8aR
MIxxs+mbgq0STEgyeT/BhOvc0oTcibwZ5VYSkNezmXINo+OgP3CupwNDBfubgjfRru2oilsVSAjv
NtGvqCjaR9SMxgwlW+gt4ZQdFfwTJ5i8bacWFnebGp5ioMLPadlu2OSXBw8G82A88vl1pnCRTiAN
9qIhqv0InwJYcXFTxQWuN+M5AqbGwSFR9fs6z9w71XgV/HqA625BMDl6bda8cFPCkwhOBFsklcVh
dLR4gYZXCR1bDmvMLP2YYhOCLxsG8AwrCJygmQP3nPQ35zzAxVs7wQ52bmZXwjcC7mVJAMn+GfYx
Exyfql7Uu0kSYPOqEf7Q3ITpHaFD+CunfurGbTvxEP5GIT1mLqQ5o8ikO/jdhD78ZjySwJd7ckGm
Yt1PApjXLoQdCIxD8nqfF7BBAa5qOFy2FpxtZQSUOnSx/BaebM2bEYDlTnrK4efsSxA+eYe6XJP9
SmBH8U240fwpm0Vzqvx2/DVx5T7wsPTeKohugm/Z1PD0g8ppNlTzUwnc0NbQroWWEIkecpGJYxqF
6jAnc4cbaQZ3WtjTT/0DsJxkMzLlnRIWQuy4KJPgQLrWLTd0go0HjNDa7s2DFSK/c/AvmMpGE5rz
qdDwHMhHr3joQe6Dpdg8ArUGW7Pej2mA5tBKVrRw7v4fhmgwpHGCoYv52I8btw6nHQxn4aRTldnx
pvTBRk5KGfgi65suLpr0AJRG3AYmhsDXbTcUGzcZ0DSINKCiEKdMKKCh7OhrMH+uf/vCBcXGSzJa
MATxpI1D91OOdQWHv10/5bAyq29LHGy0JIXcmQzKtIsDmG33UfQQsXCl6LYwt7ZKYBpVEDwTJjkz
BR8YMCB6YD05pmGV1LUwPDZ8HBX7/3H2Hc2x8ly3v4gqIYSAKR3d2O3sEybU8QkESeQg+PXf6udO
fPWapsrT7ioBkrbC3ivEnS6KGCkTfWB1/D6A5LuBV93vWDZrykMLRysTQg57A3hRxX0bwan5wWcw
+Jn0Sg8tHJ9NoUAG9VirZKqOmmEz3TVw/Mi3ODp7w+769Fl6deN43qncsuYK3h66Ur8p/ccEf77e
8sLYmnKAbCAFaQdWR4WbhWWfb1ICkrq1dtFbGtjLB308jhNFfewsmJXSeRTtfHQztY/b6ZdTJSvH
2qW+MQ7lTQon5ZHFdWR1393sxSver/fMUrvGSbycAtVCQbaOqnp+1IF+s7vk6XrTS71inMOHEXlU
G6oaUQN6N/VvZapuAnmuxmllviyNqnG/7koB+Sw43Ec4Juf+i/IO2n24/u4L3WJK/DV9lbpwoa+j
gP4r6me6xkNe6BMTR1tij2oTK2+i0XtGQmAPDbJt2cUHF/Dgr725cbPGBm9ZYrTrqMelPYTOPw37
XKzMQv4fNPOTy5UJdG36ekx6+HDddPFg7UEYTN60LP0juO35frQTsWsrquFWlpb2Znbz9DEvYRsM
gKeARxX07uGkFRQ68uu4e7DAddlDK8m+H3ji/YDsrPzlwFThToCp9TJXqYIzIhLL1aDTO4VU7znT
fbkD5X8+OG0znwbaOHeZ185J6AAfRsO5KCqoCPSD/XcqLehM5NY/lY3TewUi4LYT8LPfEu2PJXiN
jMEHj/swx+U9RK1zMJEu5yy/93DflcXNnBXjTVc7VG6q2dbnNKW5v9FBU2HYOIk3kGicd8XsNYdA
O+nenxlcjGlXA1wP1T20XQCXy5wBcgdA5m7hxaB3CYgcrSQWDNFxw+y5BfXIfPbeZ0fq2ynWsBng
0HC3h3moQzvRwN3CYRki03wUdyh6zD8aDzc71PsrHlaDUsd0gArZAaVN5ycEw6HGjLy/3susxhUk
yHISxpVsIeOQxOd0yoJDPtn50wwJ563td8IKAy9P71rE6sWWTsHyETXzn1BshdVXJ71jnsLNMXFr
eA376fDbhW/xHgalNvJmWr5MOHFu7TkJYOQ8OSdcq53ftmPlURCMUKaAV/K2bhIO9nJesL1Ma4l7
bDdCINz2ZmiDW3GykV41bdKp/JvhDvxrgnbaCZAY9qQ4qY5uGrANsWj2I+eAldDG8t7AVx/h9Npm
3Vbii7auynCu9gYAcPFrWECSE660vXsQXuI9u3DlwEEnq45+ocGcH23Lh/lqzdJfPUTOLvuv/72m
beqHacWhvGgNxXBmcV4cYM6KWm4zQvEc8u3nOCvjIyzUvJtqgibyVscuEqMybpwIr5nDLwyOtGQH
o15VbqrSG4udlwjIUzS+KCJsnM2Ju65+1Drpd7Mt5r3ImxoWE7RrurAMWPuD2gzytKJrgm8eQmoI
KYL3LdAFv/eCBtut7cqf+UyCfx3URH5PyFjeIw2Yq5B6tHrldaFfbEXgzgbO7iz3ruNzyNJ7DBee
vqlCYEHbM7Ij7al3LzNgdgtoOzjBQ19yAhFz+IEM4NLvpfDsndvARjj0GmeCY/xo7dtiqo5kiOtt
wXJ5chQD5LDk2sL91RGnxge0hdlNti+aBnhK3NLgBxa7yE3UzdHzuu52uLgUc1vXuFW5+uDGc75T
QQ2ljYZfLhnQWimmDhdyyKLcFhSiK45HxkOjG3lsasG2k9vARRvmi9/hxgtHi6Qs7O0wldBDJa0e
HnMo2UAqe+4eL9eKB6xUMyr+9rStuxxuyhBGgQZjHcAu3ZddATmCOH/i3ugO0Evj08G3M1Ju0sSv
oQhDx72O5/ausFt5gxuh/5Li7r8Hi13/SRiWHNxk+rAduYV2dQdv5baqXlPfc3/KYmDbocyHO0W4
t6OeAhrQ6hKgN3QdY8iVdupH5U9QCxYObFEhtwylOcvmUL7rQZJCpWsC3Yj5IYzG1Qm2d/MG6ALr
se59CU8/q/EPcLeff1EyyiOsN+k+diT73qhRvcOFON9JLHgHEZD5WaRx/EZmL78ZbEjVFWngVkg2
MHmbwWv2kcJC9JzBsPkhLbNhKyDKeNSD0KeYYHjrnCf3iqTDETAXqNnTyToSQNbgpJ3wd9/SXTgP
c/dLinQO48whSTjXNd8kMbzzvLLKd1NLyldU7OBz2DtNvilKPzkprNb7ijnkTtACs5yMuL0ya1K7
ShfxPs+d9FVN8Qz+kavB/dGODCdSjzga/udWCMW0HhnbGso+UNOqkiMk4ZsNJJJffLsHyRuG4ljQ
CeR8WBvflB4LHvwSfgkhiHaNGxa+rPcNdDVg25PrhwbUnxCX6+kcSC7u8oBotWXaY/uROQ0yLTwF
d4pgWMaE3RIYvb/EMZEvvQSWzoYD2pYHNHtlpJMHlycwKgFy/87uSPKoxizbq6IJ2kNLS/XNauET
tnERfFBiY8hLMNkcYtQwf8N0tEfejrXwWW/oEZAfuKWXCAGqCrGRKubHogVojWTWcMDo1mFmZQCm
27DekwPOsjKTMQ0dH17hfQtr19BTNUCuo+qR6Ry9t3zAepLll3R+waBPmTO7vgUPavg2VlzjBBVD
dagEmmHSPNmUINB+qxgZd3YP/wE/sfhh5G3yXcWTuLW9Pj10cTk8VZlytgncq46j5t2WQJo/hIs3
VEoK2p6gWCUji1FAMTzqTzvOBNvHKpg34iLtdMmo2nv48XabIRvlaUy1s4HLfHwYAwrCQ4m1xQrm
d7vlyU8wtfSupJa7w58xbJiBIAH4qcG8avyt6/XwHcdZ6h4CU8jVtsRq/qSyGI9d0rhv2H9oFBeV
A+3xAavIHhWOF9vS9S6JSUW3hc7hkuSJVD6IbtT7Egz7W2TZQeWOByqRrKu7X4gP9r31kZ+dR7vZ
Qji0eqrHlt7EmYJNBaFAIdrNtA1iZ3pC+eQIdx95wGlpwMyp2S1ilz1An4j/7pDn25a4cO48UVZH
JByH+0A69TGPY2dTOGl10FPrww+VTvtGudY5rSy6iUVnnXEwtY8Qh5phXa7b+9qv4ocsz61nOPnW
r10Gs4xedwVYKdVDKiUyqfC32WJryA6EFe1lW+9vc1jp7jWm5JG10Edz7HjY2jG29YZl7a0Mav8H
pKaabMtTrW6lXQR33cB7XJzyfq8nq/sDeW3Y0CU8exA2de9neAnvKXLnb3VZql/w27VD+EWJ3QSp
sr1KhfMImqj96OUC+pgjzf9OUGCGJbr0o67lT66o812VsOxQ+k15m0zUfnbsyvoTO6V8HrSCXTIc
OPS+wUpzDrLSu++kDR0RZve/4HVL/3m9T0/4YL0jTVzdpHnMnpAsCA7BPE2vrAVnlmvK/gxuMf0A
5tze+V0T71GKKqAVU9E7uN7x30XciTt3KObXBMnYBIW1YnjOB+jTV0PR/cM2DwFMYI3lrzxrq8ch
46AuYXTpExcEqNRRwSgubEWC1GEAlywCb9VKOjsGY/kxTIa4QOKorGBi5dEWeS+bFecUd/Vz14jg
XCirv50EoztQN63XWkO/ZgTgpQ5nQF6RChy52irH609Qe+qhUytTD8Aj7o/bHh4jr6BglpjrZXUj
atVu09YdHlC0SMMCfpD5IbMIkp6SvtkEBjWFhsqt75T+ARbLajO10n4sBi3voETmHFrpYOfKS+cW
jAu4qxd+cs7ohAoJcAwHr/PdB0Fj8ZpoyQDX482wS9jo7oLGGrbYnJ1fA3M87CAelPE0EsXHRpfB
w9gRZyuoxZCu1+W0Q/8Ff+I0956Rt9aXcky3czm1b/MeVP4Q+hrg+A4B+e5nHRhKEuJ3QUDpjd9y
+2aQXUoxeFDUpEWS3IuMqCaUja9RW4ntbZXpYmvZLntyR2gc7CjS6fdZ7/Fz0BBysaofd1nX9rsy
Zsl9mbrZ2eJWtp/z3vtjZU4ZIpUNW24sDuyeNNaWQWAtBLgyf/Bw4DwPuJb/bckkA6CI4SAOT+zu
xp2QK4bJB3iMcdXouwRHvUcJe7xtUVvisbUCyrYpTlVY4zv4AA/TwfEcfqBx4R8cNtWPSFewF5rD
c1EKd97lrOoPU4Oikq4VBVvftXBst9Pqb19p9pDByH1T9z1/mqD/B7PrxMncLSuDfAUC+vk9m5v8
QwprEjeJKfzcpdq003fUBkNMpuv31aXGjUKzM9qkTWH1GfEYghDlqWj+DPlKmfnz2zY3aWgtEsCT
pdF2h3mIpX/jeKGfbPtuzbfx8zQBN4loZUkJtKCCOoIn2slP03tPr7F7l5q+9NeHnFLdVITFjYU8
cHDGto8byEoubKnhy+8fGp7nlgXaAviME+vUz+5rpbKVZNLnCUIeGEmqrK5RWoB24ElY7ASt7G8i
lreoFcgwmJyXOs5XPmFpzhhJKx/C0eBupU2EJM0WSIKNw8+w8r4+IZcmjZG2Qn42wN0QgkEZTpoj
BcrJ+lGW/mYmye76E5Ze38hbTeUAlZ30Ii5R4P7ogAvQieZ+JMMaO+xziwWbm8Sz3oLhfDOgTtHF
odrhAiU26Va98h/eBpKWOK5OawkhTJr/TQdxk4cWkxbWlG1RR7KFGXQVClyQXAvLkfwS1xOfYuSz
MkvCNdJLmsh3sUw3PdS9aWjTORRrcNKFWetfJsKHgOhafyz8Ghmz2IOce+kkpyJrjnlJ+i0ZPR16
GZI5Xxp5k5OmlHC8agTuIYc/8zTcSxiqC7UicL8wrUwSmuo7kk8E6fk6fi4YqsRuC7nGL+HbMQ5G
bJPWtybb4pcUere1sm+cQZzGWvOUXFiUTJXkMm1yS8JK59T6/c7CIb0FRv96n/9X+fhsjhrhVpAY
Z3TkG2/ypkUKBcnueZtqMYxhag/uT7+R/G0OYmioStmo89wVGW6McrqBgjzPdjEDOkJS2uJMO1p/
tEIRPwV+DeI/QFuk7bgmGLGw8JiEdWrnRAvZO3AcgcSI2GRYHCbgKzj9UvWSm4rINaUVCv2+fYqh
9nSbCJh6VRZsO+rM0iudvfQNRrSqhDIl+tI9zSXZlONNAQ301nNwBVk5iyw9wAjWmLgUbqYOhYt6
EvrijwwekqkOpbXSRwsT0eQRytzzISSs2anxkMrIHXnMarWyPS4EqGfsvF4GZtwMm+JTnj61Zb8Z
g/upLVaWlqUXN+JzaFvHs0Y+Y/EaHkGgfmTIdF2PoKWmje1WKbiLJz0yacnofwO1HG5Qavu1po3N
1ukdb9RVR0+4N0MUGiYcWWP/ut72Uncbcd/W0PvwCMWdsB9DKH9A5Biz5kvSbzY3iWWD0yW45WOi
IIMPQ8hthVRFNjwX8dqALrw+Nw7G0MLNWg1R7xNSBaHimOP2j5av9M3CnmcyyuAICkRN3LMTjvVw
W2YQjJrV8BJwdird4l8jVi18FiaPyXxMkJ2YmG/DAiH+BYzHJlZrh++FpYBfOu7Dvj17GfKFEDQ/
AV3b7VEyUscA16N7e8AtVGWxylcWtaWRuHzaxwfNkwisKbVP1PeDDbhYw8ax0++eFey/NFO5EbvZ
6BaqojU9oV660f4Ln8+6XNv/lrrJiN4+qby+4g09tdWm4Rfb+u95zcO65F9bkk05VLATPR8puwlQ
4SLYwg90V8TuHmfb1wY1kC+OgRHMZaEU8lQI5sRXmy6YIfP1J5jjlRVuIRxM8h5yuXNeQzv7RIq3
qUZC61jkexeW5aggrXzAwjCYFL5OWhoa6AE9qcFBjTTZlk26b/rfuKB+8SOMvZchXVH7AXg+cYfz
U/IS5Ml9Kv/B9GtTe6s2nQvB8J+/z4dgaJ2iHxpQdm8qS+BszAbnFARZfUodr34VhaKPqYIEczh5
sE0DFmjcWXmKeltRIJuDPDygYUJACXrOyXgLAox9UwqoKVpAR2+aSykrRDAwQN8GOQMb5tVIS3b1
lgC5tOmrvrqVkEKQYT9W7S00R8pzPthi45eu+4Q0Nt954zBtJO3SNxxweuQzwTAew1qk3Q3TQmzh
Rty5oT3S/gSM7IAeKotT76V+f0T5EfnYXrGjW6bdG4fN/Mo1aWl+GUuVnfoQj7dzikKOAHBS7Pui
Axlx/F4ClNgMzUq+Y2lsjIXKdqAPBV+hKmqaY43sbA5mA2CkKzN4YSV3jVUKuT46QJK6itwKL+0U
e13y7fUFcKlpY41yZq19pLBBj0/gve6G85oMwlKPGOeLLstEzEEpiFLxE8oQW4ZKace+XX/rpcaN
NalWY5r00C2OYjg10CzbVd4Ld9c0NBdaN4mIwzwHqKnL+dQNkaWDrdW/pZBvvP7q9kKPmxREyDNO
WebP/k3mCFhj5SAv7zncInbKgwilK7oqClSAxLHwcbLZ+HFT7xQMGzcUJqrnPuiCfZVOYC661qpF
2Oe5BGasX7UDzH2dj+Q0J/NPKXJwQmpysFAjXpnASz16WZo/LF0UCG+nZFiCYXS7a7NnMH+2Vfv3
eo8udejloR8at10SJ+XluKa84lg7zi+3rf59renLIz80DR2PxqNZS08QbN3E6YPdr/XI0ksbIe0n
RcesAT0SEz2F0FmERYgOVvajhR2PGUHdD34LJ5rLsckr3wD2f4WR8SH3IUqVg1R+vWuWhtSI774h
vGCAA516ysI2vwMLItRijQq3sGybfM1YcqBxYR90mup3ObNdRX/HzcU9i++sbGVwF3rJ5GzmQIan
PpBEJ997bvyfog2g0Nps3Ky/ud5FCx9h8jZjRzlgxFAoH9Si/uUSzo5ZQUi8ha0Wci256G3Uejz9
fv1xCyNiEjm7uWr9rsvJCdbhEREuzHP0kYsVtYiFCetcevFDKNgWEPu+krgUsSEs3J82W2l46bWN
8GUAk0MnqrVPk3a9PSoukdvqh7Sx1gSKlh5gBrEFm4pMleSU+cNxzvqL6ZJ/n9n2/nq/Lw2zEcpu
PsNZu5whtzeUdwNOU2FtO89li8uck797nH7tKOMYUV10XARpipjooEOxSyt55+XeYZ4aJ0wD68Qh
hHL9g5Y6zAjtqc+HQrjWfIIVBUyEiBvvAyvwdq5U7PC1RxgbeJqXVMxxl0SlHE+Wx77JIf6Z8a8x
Af/HGkAFo63cNBnhXludkHjbgnn2CiDyytr3X5d/ktg0fQBQRS5JXsdY/BiIM0lrDfsMeMVd3nVg
eIwAB5bhLHX+y2u1HeFWXL3aOB1DxqVJDuDfZSpExqjfVtC3qjbpUCLPAHD9UZdFEEAnGBJwG1iB
2neWSibgL60U1QpldffCYeRb4dP0bZ7d+W+S9eXe6YfxEcxhenJt4JRyWg2wqacA3M3DNP65PmAL
k9xE0DejBK40duqT30zwWlTdncj9Bzfo9vk4/POcdOU5lxzLJz1rgug76ngpQCb1SZfWj1gB2jM0
N6mWD0oFG17p7yPzVkZxYUUzQfUAQwJ4U8UNSG50C0JUEtpyTWR8qW1ztRx1jUXBbU7B3MN50idw
Z4Qv/fWxWIhPE1M/KaagxgCxAdD7dk7c/tRy3JMM+nRfaJ+67PJRH5b6FCR0CvxmEQmgwor65PXJ
LvUerjf+ac+gcWO1tOwhS1oum2ig4janOTyt7N9fa9pYIPsA6jkQpIf7hANLWO9tKr5C+MY7Gwti
Bg1elcOGEaxSHvr6XCev19/40yMIGjaWQT0OREB7kZ/owN9Uk8jQ7UETKwDMI2OzJnu60OXmQQeU
CC8rwXGLrFhueAbC1niBh1z/hKXGjWQpKtqFZ3WoCLew+QtTy/7X58Xuetuf6hVQ1zzRlMDQyt6C
3ilEuDazcM9MWAcw/m6L3jlDgmvb03ZfJfwrmxIeZwTtUAmWWzVQL1V158OqPXH+CSBdr3/Lp0GL
xi+/fwiqIAYykdhQEoOXHYom3sYDxsUav6iKZCpUWJXbjKT0VeQ66JICsBiQkYaVd1+Ypo4Rswyk
9AkSEe7JBoJRAedi/3Nb8FXWJuhS+0bg5oQUVJGmhHXIufTqUIMH6j+R/mtLjmOE7zQx0AxgoRiB
4JCFZPL+uGB/XR/WpVc3Ili5rjMTlkMRKa9QtXKBaAKmLA99EBv2GYwhrj/Gvrzr/+yLUJa9hMiH
6aOyTOcFQf0aJX8otins+aBdZsmBZX5xGLsCGv3BNEZWSSmIHba4d22VI49nkXx7/R0WIt089PR9
WTodQvLUWeopv6Ajy+7la01fTh0fvk6moJMIDh16m+gCgJtxYwFfvjJ7Pz1SoOuMsGb9oINsBKxk
yhLgk8GkZvNDpn/w6dnNoLQKv46VJy3EuClAIbNOd67PoB7GGo1cObjJpAYZGWbmXyrz4mMug/Ox
p2ZgEslE2SlwITpMVKiBuOPti1M8XR+KpW8wYh3Qm7QtSmxJYBHjovRtBhLVHtdWwaWxMCKdF2S2
a9ZBBS2n5T6Z7HafolJ9lJLV0FKEOe0WIOTsRuJe/OdrH2RE/9inRBYdPqhiuxEUjxngIqnH7fXW
lz7IiH+3EfGkYxTvLFncTYRFArysSQtgkmGaawHG2re9vfKwhbExD+FZnVgyJhDWZ1IHCP/knHvZ
rZ0nX0oEUpiK/P+zC0qXvQw8fE0cywNOabekbSAR8MUVxDxx6260dUUvjpQlnGMDfw+o+fH6OCx1
jRHkKL+P9ugDDlV30BTxpk0/PQful2pg6JfLUz9EnQ8ENw7xM6JuljsKs4S8GLazWFHGWthD/ssU
f2jd6+auUhKig7U6SPrUB39RImnztZdfat6I6MmPa88N8PI0v0Ep75FDLmK6eDOrl6/1vRHU2u4a
zoDXihrSHzjnbxNyyWFJ2pvr7TP08id733974of+KdMJSoklsbG5QXhg9CCU4KdrZ8yliWMEMNgG
cTyRyou8VN6r2YlDeBdv1IUffv3tP0/4U9dktE6W37aBTIuIa+jfePCWOqNcNMM1GJtEy5wgbH0e
RFDn0hDLoMmrShv/Xspe33qeUve8a/NdY8PIYWWb+nxCMNNjYcItRgMwzqJyKt0Qnpq/dUUe8sE7
E4Hs2PXPXnrIZTA/DFqjJAqPdutGtYI3eXKvp6dM+dBn/369/YVxM/m8CU8hfY0NMCLWJTX/ZxTt
1oND3/XWP397lxgHEu+SfsSFhkFXm4cKejo+ABSAfIcWdVc6aGFWm4oWPjLDPEkCFnXuvMns7Vit
bRNLL2+sVu7MU9HUeHnOt4r9qAUU3d7LtYr9UuvGwEKzdlACMjZRwd9Z81pSULvqJ+GuYBqWusVY
rWBM7id1HPMIUlioFquhCoGCWtkllt7dWKncAiW0lF56ZlRhH99aULzu/V+1O6wsVUuz0jhsIJjB
QXFyHAO42gjmbOzynKi1KfNpEg4riblW0dYPnHqikV2CfcSqd8idgXUcgOZDONTx475b2ZIuG/7/
LrnMJB4QsF2sBny9KADRB+oZIHm/uOCFDdDhYdmvlqzVwT7vMGaa4dRNVpMRC1Lkgspej9A0gh3V
lvWz2l2P5M/nEzOZCL6Qua5TfAkpUpi8PafZygL0+WAwk4FQTTJJkdzn0QDr+ZugrEEPmtS0m2UN
1D3UG0HKdMXKVyyNhxEVoo2RLXdLYLFRnN7HXEAJqAD+dapQmJReTrNwSHxxTOc0eLjecQvfZxaF
ie2N9iSVHbXyaPfFoWDJsWreleqfRbUSjwuDY0rZJu6c2V0FAHjTZQQknfiumYu1KujS1DKCvac9
J7hPelFldWFb8mMMuXbmrp2VP1dSpMx0y/GF04gRtYvIQ2B0sgwbcqiAWhoTCHdSK0zYfZA3IHCv
oUEXThIsMOI/dziLGcz+IpqBCee9Z/N7BS9UXd+R/M1pfxP/oci+kfpe4/zVuk8dLrvXJ8N//qGf
LAgmr0EWGpSzAp4uFe02aaPeuG2HAgQWOC0nR1Q6Q251N7pJDwDY/NX+PG7Tgb+QNLnJbHffN83O
rr0vCSVSZpIfWNdb4I3VdhRnMJWeWPEosvLGAybp+ucuzEuT+jAQDbkLUbhRapMo7pwjkM6vX2v6
sjV9OBepgHRuGnuo0FbNJtd56FVr5JPPdzdmchxGaJKltersSMLSJPezjdXcuoMIoe+7cmb5LxX6
2TS4dNiHt+9AOa5cLHVRzhx9lzatOECMGmqYXQxxAJD6N1PVWMcG9YMyrBu7PFqwUb2Hkhw72iPX
26SB5hVYlk26kTl4ugDz+oAIT+O/YIYn4OwFGfw5UvJc+DZ5m1Foeue2BVWFseyS700dzBHVWfrD
gf3SYwbGuQ67mo63kG/je6CkrXNiexYEFOLsrlI8f4lzDolvXfhQ/PvaCBp7fKCyuYTNahdZQQ0p
tiwKEvb3etOf04cwsY0I75iHdEGvqkiW9fAnLpi1TyB+cdTEa3+D2e+e9STdYjNlZfoAvT09hMg3
xQ8At4+Hse1BV7v+JguLp0k6sQfW5kCPYPa3JeBAjnhTHX/2bWctYb30AGN1lqT3WdH4bgT6ySap
9KYo5k1nPV1//YXNy2R0dG4bAHg7Qea0sJy7VlQMYjyQXHooB3d4layRqGv3kAT92uMu2/aHsLDU
JHMb8MYoll2/R370pi0gVqi5fgD48szGeuV0/HlFhHmX7/3wIPhSB2MAnZ9I9A509hKoAp1dKei2
KaoWivatC8AmA6nfKwcoihB3SNe2gIXVxUTFxU3Oy9mNScTgZbRpKnqkJdzz7Kn8rds1HOXSQ4yO
lHlZW6No7EjE33qgXHP5yFBLb+nv6wO1MOtMP6xZeFDfgLBJhH37LbPohP0rmEkFSTLX+1romEQW
CHMUss1FFU3p9JYlUFafhzTfOGlirzxhYXsy6SzA6zm10IxGluOepVv9gefjmlb3wgh4xkkzdoOa
iEyNUd2WvxV0J8MSfowQpaDfR1I9Xh+GpQ8wgl+kDWptXjpA5Cu5z6ZyP4NKer3ppQgxVme7n60x
dmBXBTepfZ+Bf8+923TSmz5DFmXMNqichw5f666lCWUs2HM5xGXq5JDLLcpbp5geuoK9J7FcO+ks
DIdJdgHKhxRdUjlRnEwBMCUE9DStymDnX/ZZOTes217vuIUrhunxUMgihXDyzKNCwZx8oPFdB/na
IBh2mZtA8UqnP/lYvV9/2MJnmaVWz2cZJQ3c1zx+47QvkPLdEfg/S/0lQUzKzHLrqNsKwHTc9CtA
pmmrDsXwGgw3yqtXbvoLX2CShBTnsnUVlAfn+VyUd2wqn9KeH+3YWRmPhRgxiUIEGlyQXwWAmsff
uPdQjmv54IWBNnlBEykhMcZKGk3luJeT9Q5RAygIjf5tB0FMZ65+ckusjPPSR1zC5sN+JeeRtbxP
WdRn8x2Du0to6/Z4fQ79V3j85DBqOqRBRwUS6dDYjpKZ1s811f6D4wj/Ie98/QoTSncb9HPzL6kq
d5vxoAi7i7JvJ6SVoXjCIRlCLGZvvc5LdiNctvelo6o9FTSAj6FCzs/ri6M1OuCjVsx/pO44nSBZ
NW51V/sHSPtCmCtp+ztVepAkG/iaRvvC4cW9dOaHTiuA9CdCumPkZ0gHI/xE/QBf3/6Hz4vxrKsY
1aWuUIfr3biwgpnkAttijbIhSB1VQXKUY7elQM/g2va11o2VflKQY3EyKABZo3p0a/hoJcGdUM2P
rzVvrPaVqH3J7Q5lHyT0qkptk+G76tYMKJe6xljc4fupRngYTlFStyKEnN29o9lvuDWplc3q00UE
Z+fL7x9G2vJi4fHRck5Z/c57ERaeBzkTuU3oGpD600/AE4wAnIcBFUrsEnDanUERY1UDf7SM7Avp
reXKP52ueIQxXYeWDATwTedUdCLKvLPPbygg27DzCJt4JdaXnmGeShKO+UNc5wTd7BIEHiHGrVdI
8TRxKP6VA2hLw2CtIW2XOs2YtN3clG7n22XUVOWp7/tdMPA7a1xbuJZG3Zi0kkL+RxCoUPgNrTex
DJLbGY47O4zVdJjKUq5E9tJzjOkrOPBwcDCnp75G0hD2bC+Tbz20qZXdEqAGrkfg5yPz/7wgPkxh
rpAChei7cxoTd4I8e3oD25A/pPMO/Vh/8/Jmf/05n48JNRPFXPbT0M/gvCVV/5cSulEi/zUO7a+v
NX/5vA+fMVkVAxUN990KYud+OiGzepfZf643/ukuiHugEeZFWgvwJXQRET2cRJkerSTeXm96qVuM
+K7HQJQuQfeTtPthJWTaeGL+EbfjWjFp6QFGdMOEtI5b0ZLIGZDhqZ66tgtzbyXPttS4EdbQsSl5
7jo6spMzhcwq5PH2cjVpuTQ1jTCGL0WaT3NZRpCz7Y/IBpAnqFCWt7Zo2dbJArn3y4ytASE/jzZq
poNz4EyEpq5/moPxT0vpLc1FBkSY88OL5yq8PtxLDzFC2qF91taebpD4LPbVRIIw5TKCu8VvF2nh
689YmK1mqhckkrprB8DlIJpwtsXwUmT2io75wnibeVvpt65bQi7wlKU8hD5rKBQJZ/f5+ot/npG3
qZm2hXAdbkv2QCIL7jw1p+LEWH9IfPIHsrabRtonb+53cTC9T3INP7AwIqaGTZD9H2dn1hynrkXh
X0QVQoyvQA9uPMZ2cnJfqCROQGIGCQG//q7Ok49O01T1q5OCRsOWtLXXtwqewTpgSbjzU1lWDApp
2PPyaDnvG191ngz/2ebiq86N+Sk0WbjjK+0ZYdxYQLAPjDE7wkWmewNwXj5C1NW/1otBTkDP0kMX
uObbVC8WZOyW+dU06vJZTuZWIfTFowN+ihYMwCvthwXJh0TkU+TAnYK5KlS9CgEnfiDpbxlshLW1
VtUCg1cybtWNIic6LjU0xO7OpeI9ndW31Gu3vF3XXqLFB9QrO/lkQ3kkJJsdHAbc4Imr3jlAtVHF
Ahca3cbnrI17bcUHfNnyGYosEpJaClKAMZ5p9t1yxC27bPSLFhaGwRusziTkBF0KeJ+4Ov+oa6BE
s7qvfl0fhitR4T8ZVbjpzFLW9NQ33UcPR6XWDL5cf3RweYDrdByjhyo9byvYN7dTGdrqfH1mRriB
efJE+kIaH74s4286Fs/X37eyLuhJVLeiczOk83J2pvZcEIDlFPn+00BbsLG/3faO85j7NGmdujSg
gS+Ck/LmOJUOPKRYaLl/mApCcDP319+yMq70VKPynMas4fx+4vZyZ2R1GWJ39w38aT+6/gLrPBcu
BB891TjB23yqlANDrWkySZy3yKDxwarf8zRfYEZdG3YoqJRtXCMnicN1nT/JnNDnCaaJReg1PTik
TuecGnDjkiCtndfAdZ0eGvyi/p/nyeIpC9KSR+4M1G+N658ERuEQQlz//SujVk+fKas2KmcUJgyP
+UOZi5gW/cacXnv0OUZ+6mHIt4jjmiO0wbMrn1hB+H7IOdso+F57urYf9bkgCoZ5sIIDhv1OSE89
gmSQbsyAlcinJ3ntqm37wZxE0gAx68+VAioqe8hy8kZh+rMxdlY+wdPCazoGlRoERPoQcYjHObdd
FCrzrRVibehrIbWYJzL4EwiT0gruMj99w4XLKVvk+/WB87cm9dLA10JqD/tAwwJ1HLXcjXnsyiqP
Gbgke1J7f0ifsb1RtGRf9BIuYLykd3nd2kd7Sg1YEnQfhc3SOAsKDjDO2L84QUvfGtCINyLmyjqs
38WYRVNAjtdPp6YdUTiYMbDwu7dqsl+gW4k54PZxrbD7vN4WK02tJwyDs/HS4M1N0gz0XnD3Q1Xt
sfHajUPAymB0z6/9NJG6mY2Qr1jmCYfi+wwYmOAryrNg9rd1XbL2+88D9NMLSNZ0QAUv9OQDbfID
NPX6NICReaLqfFF+vY3WPkLbsMCCvoQkQw1JZdy7vHkxyT2IKgcAgDZm08qi5WqzKRtYyazShcp4
no/SffV8L2Kmj2ulKvbG8XDbZ2izSg5LXUAvbZ0YVFw47pETvgoo5nI8ef28sTau9Yc2tRwGyYxK
4aG5DOPzQIeDGdT7uio2FsWVuKMjhSxfKiRO5XwaRwfb8CIZmn53vXlWOkFHCdX+kucBGeDcAPvl
oXB+uQP8qoFd/l3NbhlJ23+//qK1ddc5/4JPY3YGDLmCUrJJrP+Jf6a9e9pPd/KAghdsH3+6b/ar
+5Q9m/dpYh1fy4f8fQsku9I3/4EMLdIY5xrvNaq3Luiiwod33ZZ56lrPnF/66aOY5U2F1wwyyST/
XijnOzG2mG1rj9bmuAy8rM4oUiw9UBqLy7747o0UMmj3/v2zUVpkcpKjmGDgstrlhPwplxb8dE9u
DKuV4OFoc5v3Zu5zo1InBzqVR57S5YtZFHNczwv9ls3uvBFD1t6jze5xnL3GYH0H89ciCUqQvmE2
DVb4vs6NjeTB2vjR5rZZ0coyZ45+6IfIrqqvPW3fOAcj5PrEWFuXdXxOMAWw+pI1dhX2+E9qc9AD
/jhwQGLp8tjBkN6wYCfrypOCsU7kQr45+U7kGWMozBaaSxjMsiIC0+q2YKNXSWaoQJ9g3tUmWaFO
vUsP6TJtjIqVptSLI0k5CNoE2OHAoumpdqpnMzN2FqM/rrfk2uPPf/80GTM7w92cXGRSi5pHHqHv
c7U0kPZvDYWVYKnLyIs6gPtEWmG2zygAu0dS9RjQFBZGOfxGsvi2r9DmJsrJYHHboGBqruUHBJJJ
R5enWZRb0teVuKKjdEaY0RLLNrAP592eln3o8NsKSPEUbTo2yJov3dLLBKU1vxAXkyow3jNK+0jI
YteJ+YVm4q2vyb6pNl3K1rpdm6DAyY92W0E34S/NDijX+3mojq69tZlbaS9da855Bq9YHOiSFgaX
IvBkZATyNoizpQN1xonSRc1CJjP/VqN0x/V+WePGRF5JQuha86woYEfgYuErWoUbuLls2U8s9Wbk
Bgv5NdgifzKVq95pN4IIBtPUjfdeLvkjll4KMRIAZPKlb5OuGGCg8MTEI0wlkD0Gj8Ike2ovj6wt
Tw2SBqJ5IumNuTy9QmI2iIBHSwtfw2ngYZ6GbRct5biDYUjYLnB2VRvJqZU4oEvTmefTMl/qJhkm
z3zP4AIej45Bf9XVAFoxz4yI1N0WmmVleOtS9SVFHoxKr00Wldg1i9xMhP6wbHTW2tO1hbqzkFWb
z08X0zduN1GGbFuwucV3EXkvHDl1nbrE/TW8NLC0YXl2fhhA6J7tLN0/cDjisbVU+UaHrH2FFgJK
2KhbU4W4o6wAxNAa0AkGuE+6cZ5bCQG6VJ2NLbxQOlYnizHcmWLaF9TauD9Ye7SWc6EZMKpNSask
QJpprJvvo8duqawklqVtuAtGJjcvERclSkP2avFj03JDHFXIfbbA/Wv0jMO0BM7O9/ybxC9453kg
fFqCnRSX8wqQgISUBoV9vPwzMA7C5ki3SklWhpSuSE+rWdQWql6SRqA+omv2pfcgJv+UunRjQ7Yy
mHRBOuW5S/2ZKAgDvnRBFqbB0XW2OE4reQ5LW92dBUSLgg5VYtT/mwZATx0Z2bYR8f7ds5yDb23M
iLVxpc1rWYKY15cB3uOQaO7LO9+lG4m8v8P+wqy2tFUeXjaTKeDflwS2FLEkJo+CnFL4NBKowxuw
wsKUD9OD13n0CKBSup/KzP4Gey0BZp9yQ3ifwzJsyKqwJpX1p+TpAAgrVOyK2fNryjL6PbAIfZnr
UtzD1kuCN1fVO5CU4AbBCng3wEttr8aJn/33ynckYYfn67uvtf7RIsnQOB5HMkomaVHOKBrK950z
RKmtvnsDJF0FgWP9dBtV3NLV7+NCWTXNC9ggkAj1KUjT4ljxJr7+KSurlC599zvE8yrNZWKesYl9
AlFBCEOVOCsf2sbaOICtjDNdAD/DHkQaNV4ihu8i37dsq8xn7ddrkcQTveSgjEmYFEfU/O0EEqUY
ZWghT7e1sq799nMA+BSsoFQF3VgxlfAAXiCdb34Vw7K7rfHP7/z0bLZUpJ3IjJ2whOWlmjgPCQyk
YPG4jCGc+R6Kmr1dfxU5x47/zEfL1pHfqjFVrtrMSaTixYH1NYofA1hffoOEYr5vsR1+W+qKxZlg
Rky9Oo1ng+bRNFrGvm3LPFKtLL5e/zF/Lc4v/Bj9jFTJSYKn3E6JNPzxeZwrdsyNjKbIu+TZgQdB
/t563jh/ocRl/b7PbOHESKdbPbJOTRBbzCv3WelzM8q5yOhuyeh4Z4BF8yGCYV7CFr603wM7DwQE
WnBX2eiwi4MB5bVahwXWJGkKUU/i1BLWaW5icXNjjb+4oODRWsxPg2BwXGiFElXPKN5mwLIDOHmT
0zl6X4v04whetepReQ571yDki6ojmWcbP31NoKcD2RkTYqT5iOCOMhOIW5ZQ5Evkz+WPIi3au0YO
P5ehfKtlAcvmtN8N7nKUDZyCp6XCdj/oXq+Pq4vhAF+pxeWuZD7OwzlNqrb55TABG64qtoRyo67p
fnaOe1PRi2XrudYAhfRk6EWfGL4zhVXNEq/O34wZKnlgXl6uf83KYNOzrhZIWahugtdXCkPOyEqN
J8LL/932bG3bl028yEpakERUtMApSD0LWMFs7I3WfrgWlS2LjeJ8IElSf9z3bgIO7OH6z17pYEcL
xrgLsIvSFxT2Z4t4GZpsejHKrrsDpZXGfVuNj61buBtRamVG6sg+P1O42CgqkAqAoLDPWKDxcVIb
X3Lx3G3ZeoKlGc1hJOcKcZeloZRfPPho14Ud+qDJtf0cono7NOtgo0fWPkXbjJmsCXJMejtBmAdi
j6K8m5yItTHtzv16KZpr067kcHwIjPLcUA1MitojwGmhhPCwlt7upo7X8yuiHg3FjRR6E2gifSmO
gfRPhgEDVThCEblVoroyvvRMCzyavB60tC6ZgPhvZxXNtL6TMqFzjzLrH9e/ZaW59JRL7aXSV0YO
yIBAuTCU0zio7J0FB5XG2Ohv8rcK+UKf6NTcs27b8wws93BIr6Jpqf0X0fDqWHTwg45KmabPBQeC
J7Sl2fyoW5+8ZkHmPnBzQP+NThNN1mJFQuG/hkFnBIfFVmMeLcKqjrYgBGwEaZUxyiOgk59VcAKk
V93DkTvfIf/tHdvUkfetV3tx7VrDkRWLD3KXw/03YgIWazTSC3klYHfFxT/YmlgPSkjQhWbbO9Rs
cePWhni6DlKc1X3UAshcuC+wiW0i1KvWT82kvEfBAbNQcDpAX0G0H7q9TY7cCDJQD1L70LvirAhW
wQKv0hZ8pHaZ32D+kx08CwdB6ih1h50XvUuhXkJJIbKej8Bh+5FLgyCSC7PggW1S+1cKgFPSz/Cq
d5dp/lpT8mIL9jMdRQIzXv9gTuUQ0z6Tz4ULD9RM7jMDF+HjyNhpNjmDV3CHOR34aXBHJ6eF03jG
h1iCoQX410Lhvo1MkO3RNF6mln+ZcZF3MjFXOcpLDHxybnriZ25AUk+y2n+rLNS6xNWYkaPZle4O
XWrZaHYfrqm5x+NR2GZow3T8WWQQY+6MoRkLOIBiO7kxwFYCip6zKRqYSpvcl9jAOfPRGo00caa0
37uWw29a/qju0EZINXdmWqNokquoaEB9IPXmBFn7/VrIMgYOR/nWa5KJQuWnYJSOuj42RKB63nRz
bdl6PoiONTB7bYpqers4OFMvI2EaP2AAnQIXOt7DyHVrtq98jE4obD2/AxOIysSW3XSXwznoZZhz
CniSv3y7KWbpaSKc4T0VNEhBd5Yxo4jYrVDvwYbvS8XnB8v0io3YuAJ8tPXckBjlULYDhH+uR9t7
Xnb9oenb/COopsbeUR/kBQIrM7WDDMJ+gaF18YcPNv/GSeBZG4vNyv5Fzx7xug4cwHpxuaVgH990
877CKh3d1pLaEcJ3jWBG1g2ZWt5DslV9DBIbfRwIYm/Kt7Qpl0cE9bX1Hn42DGxq1z9N/sdogcJc
fQU7c2PurzWPdlJxUVvuGgsu6JyJnaTLj37ON1p+ZWn8Wxbw6UBcT5M3DEvZJrWULy5Pp9Ad1Rx2
Z79PmEHe2AVa63gTXBblDOL+1NYRL4Z/rKHZN176SBtnf72XL3eA/ffg++lDmCKCUAd1bK4lQXIo
WQhrXfOhHsppI938d+pdWOH1vFBvQfwcVIuVTCbvgSgq4EBUTqTEgSr32juhsvoZV+rFbpLpeBx7
5R3x+uwVLnIqyhvaPvrEdw9BESyvjjXDASLoyVM2WEMcjNI/wM4ve/PhpdaFdDBgrwBxRWgsc32X
CZ+noQ/kRR1CtA5qqUfF1uFhZQv2l8TyqeVgggircMgNk9z6GH03HFUeAngWMuPHILeOwyvjTAcb
Wlh/M1D+VUIcwXdTPcG4KiD8wzQn5w+pneCWBCtuOrXEPUyGenSLHBKHj+9zN75k9XK8PsL+Jm4u
9f+5AT81VC2D0ajMZcBFVvdIqMjJGaOXw9vdMuDCVCzzsTcLOsZ5xcQ3WNfL/7XYQt+X1KgOKDMn
9+0g+3dqDc7dJPLqAQZtxs5vIKxwqq4zI3je9sfWz0lU9ML+4SxdvvfbjPzqpBAJHMz6Q8rrDkRO
V8gddD7ADaUBOQ6jseyhT/QPrJnmo90VHIKEvH32zZx/NUthfTM6m+3TXPjHJcjaXV2441dzWZq7
LJ+8UFbEib0+V8dpLuo7W3Tqocim5Zj5nR0NtGQnfibngjRF22gylJ8dfT8fd47XI2eMSpu5jOB3
3D5WpW8vcdFUkt8Fbl5/5H4ABKGAxAOZNvMrmXD6vd4fF3PCuKPVdhR9W89w8sr9Uz/TJB/g5ObG
dq9ikgWHtsvCod4YU5dDC/1PRTqbptQuWg82FUt/QsEliX1XLnHjW1tVuGuv0IatNS/n7IyaEw7h
RXtXLw/M3HDzWFk8/qaQPo1akaZ2v8AfN8kyDp6lI8n76M3VxjblcifYf5Ofn57uzmqmbeGZSY9K
n1mZL1ZRwjxUfVEeO4jS/zOb80Y3rIUQ69/Tr6s6ngvEW2wSKpjyQv+HxG3pfyvz+XB9RK29QVum
+nzxp4kDtGUo+QgJHYzEqnGXKacJHdSnbYzby31t/xUVfWoyOGyVzMusEc7dHJKA7wXbZXl220qr
M0DNpkWBWtWmp6V/a+HfDK9rgLMejODP9SZaGU06DVMYhqXqvA9OeceruBmXiAx5u7v+8L/ZvAsR
VqdhTrThVtWzc5Z6QWq+MYFPHq3MQW6DeTF8DbLnSQkW1W0R3Ku8WULZNnkLbzPq7FrCij3Kk4G7
T786yOZjjwcvccuvQ6voaJQWbhB1uQE3lLmrcRnts3xnAQ0UOX7KTuXYOzvL8NqXfOTqwXb8djel
uzGdxscyV86+bVxW4wQ9VQD2z2PsAlb3SqwGl7dzBwfGWbH0PWhG7/tgUPJskV7eF6qc7gLYpXyb
eJrdc6OBU2HDiz8o5TRiy2+GcJrkwBCQh+6hVc4E7KGdL9h8GdNdTc3ZiUXbFju3mK2D4L7xtDRp
a240+OWaEMvWdeFQfFl5bbnGCXmBfdUWMa5vdymbDyU7mIbz7qXfDJfd2/JtQAoBJ4SNObCy59DV
4tgro5a86dOTMrs/3tLFHMIO166/cBgX2N4Wk3FlQv/N1XyaavNQcHeyMNVgh73rSxoXBIQZ991r
6vj6kF17g7Y1H+oFjuwlcAO2KcPFX0LT/zEELMq9jfC91lJa1DMygoNmbxonPzUBD4KVA6mPzD+R
+s1gW9rqta/QAh/KzgRVDb6iC14VUohpPoPyfy+EuRGW1sKGtlbL3KmcIJuRfPUbkCuF85zmwVa1
1sUmIriB/vfCsLDSLaFJlAnktlB+1OGI6+CiClCJiVv8Xt3yDXiN1hOqdtugKtoaSdf+u+FVe8cU
G/c5F5sHj9baP5VlURtdjXqzHhvHId1z0uyvD9CLqw0erbU8dFNl7wS4CXbqBc7AVmYeXEpUHTay
STdKD1beoS86o+uaXmqcEcm2E+XIXPp1/5xVWzjKldbR15zW8uac0VQkw0wPS2DF0t1S36w9+jyk
PgUIOE11QVBlIKD0cGvPxVi/+0HHN06MF6cVQbXTv5/eOh0u/4ZCJU6fRXbT7GQwh6zEojRuWTSt
fcC5Sz59wACbLsepchSUqHrnCWTNx2KTmbv28PPfPz08Q/5VGnlRJWJ+pUETBs1NGQ20jDZlJasC
0eUM9Rye/A36IO704Mc1bZlXrA1IbarOyiPDYPoioWBIPigcat7AFkiTEZdVG6fBtVdoU3aQwhup
PJP4RPbNRLJXYaqFUhRbYqK1xtcmbuCkBZ8JClxRiHqfp+LNb8aP6zHh8qOJDl3GTYBKDdifJcqF
pWZRRf1WtFl7snaOKTIxGbzDk7PKCo1sChv3phiD3OK/x2I/GR7MG2GUW+AeByS3xOyDdw+FCNeb
5HJ3Ep2cwXoUYMDxBCNGoJTFTN/Ls8R+LrYk4JfXKKKj8IldD24zcuxExmpXur+LyTwsTQYLGh6W
cCK67SvO3fJpwroNAAFAN6E6Z5SPwrCPoqHfi36Lar7WSNqsNc2qsubOHhMOWLdg1rEQJ/Afb5pR
JNAmrWRTseQlSovSthnjksBuUhbk3sB92MYKvvb7tTnbjMNQ037JAOtkP3IOAp3Jf85t83q99S+H
e6JTk3sxp55o8AFDyp6MHj7ngJs/UNs/eVy8XX/HygTTmRlZkVYwcm1FktN726gP1uRubBRWRqiO
zGCSDMyy8GToXV/h7rrv/PHLkC2HFIv5WE/LRidcvIcnRGdneNRuUwV3Pvjy0T/5zO66qRehRdlT
P3gwmKpQjRW4U9j7m0TRlX7X0RlT6ww0SKFCbrHwRIrhfakQJFR5v1Vh+7dS9D9HV3zW+d2fpl4B
m81CLf2A04tqXjgUh6dM4KwYB6JPv1A2YHGQL5PJcMjyUcxYh61x3iV1Av5KJk7tJEpxTTuFqevA
swY8Nmz1O8lc8AnK+ml2+u5nZppyjjhdcJHlC3J28s5hJOxXzo3xW1fgNuDYwTd4OvMy1Rupgqdy
zr5cH7krnaCrb8GlCPzOV2OSG9aznfp3nfBeQMaIrz/+YiKKEJ3Rt3g8GMrFhI7RFF9zCn1Omj5W
vSdx63yuVbT5hzVCVnP9bSsfo/NJhtkN3Bk51ITQcQ79hrwDE85Dc9oqVFyb51qoXUwyW0GPFzD7
xasBVft+2w/XgiwQSMyoYEORLNY94x+S3w/zx/VHr4Q//QqMeGbv16LvE7gENADdDoXRhoMJLgJA
FE79kFbC3OjstdbR9kYZNakze/MIxZcfdtPjYmyp/VeerOd6fahkso7gyW39P6f/RbeWzrXnahsj
tzNyU7UY/YvV7vKRPdDRvemUgSKTf0ceIzjXRPtsTMplylEWX3wFo/ngMEAoWCc2ovbKgNd5xrkz
eu3I4ajVg/yFU+ZTkGV7K9tSiqw1jxY9SQ2lv80yjh2pZEdPzc19B8ngxo+/XP1KiA4XYTSo3bGX
mK6V9I4GzCvgtWPaUd8X2GnM1RCyJZVGaPhGvu+ngsDwc6yi0i28EJaHBZDei/quIP+MOx98FT+l
EP4ZJgpHPZCqY1vS5imwy2pjK7TWHNrsz1nb2cHSj4k5NM1XXgT8AYbr/T83TVSdl1HnrC86lolT
AKQzkOhZdmeoRcS5B48Dp2iH3W3v0bZbZOas6nMsJmpGrZ3tQT7Ogq9z0dLYgJT1xrfosaADyxd7
0jFB5lZ4vyukg1l3Z9kb546VrvgP2KU2pOgMDJ2h/c34z6DaunZde7AWEXAvoIIMltoJ0PTYBETw
/t0Y7itzVQf6Tgt+8dIuCAh+9c5NMkTczb7w1Pl6vV/Xfrk2OhcUsv89LiW2+UTGLHTrrTPv2i/X
VqccXuO8GwQ0PsOuw8mIo3yqr26q2sEWQRuP2PZNsjUbBSMdf9dPLKSmFSOtdFuraOPQJ16GggP8
9qKE77HxMI1b0uCVhfU/tc8NMYx5UUAlwMLCNOZoUd1O8i9TtbWerrS7XvgsGoIt8jCoxB1oOOb3
5ExUmje2HCvDRSdMdGBFpj1AfxC8yDCfn0zx7XqLr5xYdIRET+eudUucJDpjPA15E5HeCsf61Srz
eEHR1/W3rP38c5t92tgHPVIP1EXiwePe68CHyOqrl+uP/lu8d+HQoAOYfSpUy2cUNcIentswBCQm
TLmZHU/94MazJFCw1sKLlVsjV+DXgAyaqOCKi6zjMa7byTHIIOe24AIVG2OQ7lqcpRKjb4dXKGH7
UEJtFoGy7kQw7/UfHWduihCG8SQcWVvt0zL3ESmJevR4Gxws2rGdV2V2XFYBdhKM/Lz+nWsDWJsa
Jof+PHexnDmOV0V1nu+F8N8c3DxFFMf72zpKZxV5jd2V56B6atJXCE3RmlvMnb83CRf6SWdBeAU1
ggVc0pPqw/yjyOBXGxW/h+/MCsvH4jttorQKt8goKwNOJz0gk97A5Akv62FIUZHXdNm4SlrpBp3z
wFF0NcimxGjjJ9x9hr1ThalRhtU0xtc7euVsr6P9/YYbXFq0TLwh+xhGYGNk9gWcHx6xwdxlWXE3
dMZDU6YbE2itqc5//zQ3+1LZY8MwN+35u93dnV1qrn/ISkDUlQjNTHupHMSs1m+DHSp2xrClw3RX
waN24xVrvWH9+7d3quw7O/eLpCqX0+hUSyK6afjjAGL2gIx+u9Ela02kLXrpmC+m704NdCeouxqD
O24PX6430soX6LiaOjibdPNBJI5f07AMhtehHd7EAsD01N5df8fKz9eJNX3poyrbT1Fz5fBnZ0h/
gJW2MR3+alguzGpHa5p5wLI6ut2YTH4wRygatneQ5BqR46nRDoGRK1E4zNMmQmWh3Iml8fYz4z4E
bmkx7apc5Qc+DPLdtYf63uOMwECy88MmZyYMQMbspQLU8N10LAe0eCgO0CrdXs6zH+OyEhiGxsr2
LGD9e1bK4URRtI9yv97neZRPpP5jy9p6Xbp+3INQ5o3hiLvspzqdm90oJ2sXYPGIHBzyrOqb6Rlp
dRhL14uBVjEfR0n6uxa+Q3u7psULGTLzT5Vl4psqxPhk4RmHoQUrWAaWf8S+BYIDTp2nfOhwfQE/
g83awvNm9kIT21rkb6E04xYq1xPmuOKAWjPxDpPEObZtnEyBmCjDXgm3Ca1ggJf99SGzMix15Yo0
MtdKAxy1p14VZ1c83Av399Yy/cjklv3myrDUZSvjMBb92GBLNhP+k5H8F+SQW6vNyrZGV6tgdZ7d
pl3KpJsnGVVG81YvRZLX3puS4oEO440Lpg4EMfPAqLwBYlh7ymKFnFDjm7ft+XTmh2hzoPwYCi9K
1cWCfDfTn9c7d2WF0fWgZ1bvAs9DkVTu7P8u6cD2I3NApl5K77mVlEU9nw2Y0rl5LOHdtr/+2pX1
QNeKjjaz3KLEkcporR1kIvvMs8JMDRtDdm2DoYuHRqC3XGbi+ikVY5NFLeBou6Fy/YfJDvhRpHUT
tyZh+8yX9SO8o72n2iUpTLxZ9TLnbfYIOHv6fv1bL4tLCUgx/16ZeNkDfeV4uG+nstuNFSkeAARo
Ixtq2eNc225sIBrvWvBJdm1Jy51iBjk6CrVLlMj+f1mDAp5KpcXGOrMSRPT7/7IXZIEuUCR9IYfQ
FshSuK51pDAHjkg+FJH0u29jM3xsfP/fXr0QtXStTdVZGQFY83wT1ecJRHDO/eJTWYZ+1y3/mBAS
3nUoX/lmtiN7nyzP/eGXHuRHdAYfO1bQAsBzuwIWk5bU21Em2sRMZXcHJVf6JIPCjE2TevtSld0P
K/fGB7/NvR1bbEeFrmnnTykBaMywguqnGAX8dhG42H3hoPonEwt/4mI27u0uJ3vD8KZnUzbe81zD
p3MCs+gA1Oo84BbH8GMHLOXvKL3tn0XLnN3QNepr6jL2nnuKfZCpyh/qfvSjbOjMA5uXrAtLUvJ7
YESXV7utUXcmu/bdFbgnzjAqfvuNBZVh3pPiC645pkhVywSID5xLSOnRJ7EwGnLkykKcvvmjIzM3
ymUGx9pWIpVW1xDCI/vMItm0j93oTl9ZrchOma73fbRr3HvYjdg3IGLHUozuYazyLvY6Iv5ZmOOE
ZemTyOlMJ5pHrzlxEypdnAJFNDAAwQkEC6EBjveDyj3jt5c61iF33TQ2GlfcK9NJw0qh7au6c455
7psR6FTewRCZ8dMcnDwKHCeLLW6XAvv73Prqy8HYq4q37x6woeHsmHmUuSj8wcC3jplJskgUAIUA
eJG/y2Ipd66q5mdkBG3UBpH6uaAwd+fB2BxoQ5u4V2a669sMWXGQ5fKQGqkTlfO4JDUN/vTtqA5p
WnSx67b9fd0E6uCNHkirfVP+s2Qy+ygrqwsrrkD2yGWxhW5ZWcv0AmFFKe27NkCaLjfZveV09MFJ
b/LBI0SvzSJQZVi9xNEvsJonnGqDsK3Znta3VdPiBda/gxUs9oZurCaoIWtY2T/lzW9/3tggrmwk
9Koss3ZpI+ZaJHxpYifwUOd+pvzVsdpC4601vbY96mbXBtoZkQ22mqgMYjy4w4xyNuLmyqL1n7Is
hrHVYveVSMeMfduBUTCkKpOzkWa8uBRb1n8YI+UMBgvsUhJchrohnYIRlwJ82S1QcMastQ95K/sd
GK9BLPrp6/XgfLHF8NJzX3068XUUbgvKh5IILvb/G6rsgyBbcv3RF5sLjz7//dOj8dimshfTArGh
+WlaULoDrlA9uxK75etvWPvx579/egNkyF5bstxK8qBWoTS8p5kub9effXHXiF+vLdo1WQiuZnyS
KGOMXJvHqhgyKM9hdKfc/gn/8nz9RWvNpE24jHQ0q/AyrDCEIVYFRVi6lYJOdrjpzIpv0Q5mAgXB
PoERUyIc9u7N6b5PpxubSZtxwcxE6pBlArPt4/+cXcmSnDi7fSIiJJAQbIGcay67qlwbwlMzSIBA
CBBPf0/9q77ZzsoI77rd7sxESJ++4Qzr0idy+RZ5XWrNbQEG9l+t0Pm50yNkN+ADQk8i4CNg4tqk
k2lw/VcwbP/8K/4Ymnz/PCUSHhSZYmSEGKaHYh9hNNdlQa66Pe1ad4w7o/7OmgzE0v+/Zw3pO+JF
0GRolly8zMIWu5yZ/AiybfH6+cP82U4FT3N2qLnf6FE5FGrVTIoDoQDTNyWbXmUhHZxGdJySZfAP
cmDFYZFlk0LwrblSqVxaybNTD8/jygLYC1sVcCQkiqDVcIUsqHyqOnplQnvhbJ7D0OHI4Dt/qOgp
FjzcDV3uNtAyKTMwLdErAYbjlWLw+PvKan4cxP9kr1jNs0hQEPSEoagMcYho5s+ou/VxpYBxYHBp
jtCAdF/pEH5z8QBD6ckBiKKsgDuOkrF4VGUHhvznP+RCoCBngSJSsvDqNepP3JsyEnsZGr4pmOWf
f/qlNT2LEXIcm6GnEzzIg388D0kYRoz+2Cc2/B7k19ixF644chYtVD0S+B/nsI1q64e4l94BDpCp
D0U4Dvp/M6gdq6ZvS5O3V8QB/7xm/0Fm1qFxPbyW6SlCVNrUbZQnU943yKmt/cuvOJs7NnMTNTFH
0hm5fd0+TvD0Lp7/5p38B6O5tpaLVXvLabLhRsh5i4QPakDddxO2G4BOroGe/3xm/wPWpHyJmLIV
OZn2WHVN4syyI67NBvf2+YNceg0ff/6vizokvsPeLQjsh7xnkpdZ46lvRoVX9u6fy30IzJ0lAoUc
mRetKzwl0LzI4BUFf/pGhOkw5i5piNIpKRoJJzQ/uEEjBYMMFXLUU3DaMwlsubsduHDsLzfEWbyY
3cwwnaHyJOQ4JCbsN0HdwVO803915/4X2On8JvSQ5p5qNaUQ9Np0zGyNH77Ypr2bPXOti/Kxev8N
fPTcGG0MWlW0PEfAmVrw2QOVjfVSZp9viUt77iwUzJPtIu7lK3x+i9QA6s202UNPBKqJfyVp7NNz
bGcsC6AAO7KejJKZjXA/1NdSkj9HS3oO7uyhLC2iSpLTDJNJXtNknL7i1t0sJkqq+sq2vnBqzpGd
rPcwpkQPBMItfToH2xx6Y8G1XXqBqgai/P8/k1UA2WLWwwCersVwtBEEltKyH7wiDacqPnnWVVv0
xMXGQz9w16KZksURLDznUXiQluF/Vyb8B+iJlhgvprYkp06/xIFKB7rzwr8CQGALnAUGwry6rDtk
IwblfU1VQtkXfo1ldGkTnB10yI2tEBJo8ctnuW64DiE5ZJsoUS0fUgu9+2MZLtfsHC+cl/MO+eym
DvLfpTtFgqlkNmgMtR8eNmMJpevatVeSjAtn/rxZHleV7LsxD2GGOJEkt6zEUINdydsubeizDGao
azVWM8dVSSXytG9jiB7U8HeZNT3HS5oInHwWIbnAyHQD1+idtf6hWa7ZrIuPyPSHcHjOjx8LqR0f
Q+g6CO79ngebK7DhkIum0H10m57N7p0vUJrcmhWt5TJqIpb5rCjR913gERzYIYwSPpZ8O9PcHvUY
1hvqBVWQihz64axZXbLUXmvTaNYMmK7JFmkNIMktdAHLbCxVd0Bz1O5dJcNtIxi9KXvrvlt/zd/g
HLo+i1YDyRzDDXVSyHIKb473ZR1FCY38JRuFgc4vZZ17baE9kzgs2H6FMla6NrqvUlkJ+2Va4x59
N+v/6NqoxgRS66PzOv0EyYQ17Ze1PGDatkTJFEzDoUBfezO1a3Q7iXrN/DD29lR4XCRho4Ac0EKk
llRzooBL2M4Lr82GlzKAQBbA9qYrEVCGvNRHLZfg+yqtKDKlZmkhoTldG0xeODr/waAubaE7N66n
1UIAFeR6YMAlZBNWWdfp1JvHz2+0C0fn3A1vcHSgXPPlZMKqTPsJXrSqma7IHV56ho8Y9K8Mqilt
39UjPlxOCMvNuyt/iQIicsC2/92vP7sOUKDVkDRGpoxZ6NeoWPQDeujXpF4uLc1ZGC4DLui8gmg0
yglN6d7XqfYgqvF3P/0sDtcdoNEMzYcTzweeAHD/Bubb4fPP/jMPAU25s5gVkqDQysB6Ja8EWjPV
YNcHKHutL5TlCF1cr17a9k30iNEE34TELHsS1e1+AOAUmJlBQFBzGpH+VXVwa/wlSLp5aO9HD1Z/
E1XRHkp1/m0EivwBGoR+VsWcAT6bt96VoHvhlhJnhZ2DqHc4qNCelME4YurC14KON6sC4FYIfTQF
RiWfr9WF8P6/wPmvPSo452SB0+2JxHjgOh7vZBy5FD2z7K++4Bw7Wtp49vrFuZMqJoiiUMgADUMe
fqvRFb/WCbrwEOdD3AgDyQIlPgQfbI9c50WReBf37spWvfTpH3/+ryXqdFTVC6LnccDFijn3view
EA//cn3OSlEv5mb2ZmjkevoLC0w2LN+Vja5kBhci0DkKtuj8rhumOT+W/pguvEgKfjehPe1713KP
C4tzTpaJ/bwN1ghe9JZNCRR5szl/msk1DPilTz9begHrMjW5OToy3Ix8AA/ujsw//25jnsW3bg5o
00XognI9bRUPHLQXujH1mdh//gWXFv8sxEkaBi3kpekJ0qcJlFaPhcpT0tSYEu8+/4ZLy3MW54pm
yM1aOcT/+Z3qN48dcQqubJ1Ln30WguhYlQKBFL0l0e01lBATocZNP5Nrleql5TkrJkcHDEykKDsJ
EdldNVKzRW3cQnZbA4oDsZMrugIXHuQcOTy7pUbGM9PT1H4T5CcnRwfqw+cv4EKcPscM98iq0M1E
ltJU5TsX/qlj/qHv0UNEY6bsrkl4XHqEs0QiREncV3pdT9SH5E8f0+LVguO6a5p2vIYY+og3f8iU
z4HE60y7UBsURrhb9oDPn9DE8pPVfsivQUk16r13zy5X3smFbjc9l1Q2Pq2rMKL9iXhUvDtcwzEk
021dbmhs+vsSuoEpncoxhfDQhqlYbrhdrt2uF3bef/AzBDYJEin2kTCSP4VRsR57kcNtEwiAfVTP
+ZXQ/hFJ/rCk524dkxK6Jx+jbQ9t4KQP6A/pxJUc58KWOMenYENDop5AJId1dDe2VZW4Un7kO9e8
3y4s0jksu3dtU2A4v5y69VaOv7zJJMTdyXy4sjiXPv8sOgaQVs2DmtFTP03v4dQ0d7pR3oZDve5n
peNrN+CFdTrHTlJC+7la0A9Tg5Ib1TpznHTPTwyA3M3nQeDSV5xFys708DLw8CRd9wvQyAzImaSs
qiuffmmdzsJkW41tQboG2UdfHfNJvHZzsS3aoNrAboZciWMXHuEcNo7arW3ZEInjIPJkpvcWWN9O
XEvPLpyDc+T4qngZov6OjzVwnJSVj7Frf3y+9n8eTtBznLitDCthmR0du5L14D6U/r5r4FhSiPgR
0DTxrsqyOVDgV7ayg2T75996abk+3tW/MkLPW+jYzWN8VHN959f9G/wQ74npv37+8Rde+TmC3Bam
aHGrrycbZpEqH71Gf5vrWibXeMKXfv/Hi/rX728Ho9oupP4JHXWXLSPEAn34CqR8XL2/O97nYMEW
nlSxKvoINvPTIfS6f2wfpU7EO9JCWvPzdbrwGOeAQZ944BpDv/rUNpzumhz+cZVaTFY0xbWzfeFV
nKPgYrGsNfHL/NjBbz13DWSVYN+GzuHouitPcSGHCM4OeNdrcFyAWji2lG28Fbi48CZfn9XUYSj5
5a9W6lwV2imjK+vjO+J13DQtObSFemjn6Mp1fuERzqWgIygydF3UuxOpNXkiCp5esKKvnkxjZRqz
td8DZCtfP3+WC4nKuSi0JNE09C0oLiU0y/0oSKsQsONcr2/hZOO0tvyfsbvmhnHpyc5O+rrUCjRN
T53iqs1PkLxeE2M9tyHlUg9JAZuarwp6an9ZLJ9rQDdjrSTvauSTbdCkFfXv4ITzlQXB0+dr9+e8
i/LzxdORF5BJQ+lPlxIa5+iww818KcSm1BiMexX+ya+hO53VML76FXKBxEKsdXglcP7xOOHrz5ZT
lw3XXjkUR9zAoApjfgQsA00sV+nnD/jHkIAv+Pjzf0W2CEC42cZhcQTbYzcPps50Jb4yN12bfPxx
Q+ALzkJnPEsAVH2vPmK0y7f9wu3LuPLqwKdSm6R2AcTdmarXK8Hh42P/k0Li686yJIiEVHnUT8UR
jeV76CXv66j4mx4TPtr//0uVh3TidQ1LP8Wq+b6AUHeeC7L9QO1A8XxJAfj7O+Q4P3dlg8Va4E8w
Qz6OICZr881X/LDm166BP0/F8CRnEdSO8eyXKzb1Ck7ruK5fx9aLjkqEt5rU/xDMLaoaoVuW8zu4
iwNmMAgYTX6NSv6/zfWHl3SuiZ2XZc7KAfBLw6CrqZ8DdFcGZvce++WBYCJpm7DuezTDnYiP1XEi
7U6hrFpbekcagAOC4MHyCbW1u4HF8TYQ3W096LtybZ6p3U/x+iYq/6+o3PxcG1pJr4WVOq2OoRz+
ARUdtvb9j8/P3oXDfY6FpCW8DSKIjh/zCDYvVXzTEJM1Y/gKhurm86+4cPrOkY/g1gEI3eNNC09t
pXzRkT0AyEzyByL+8sidQyCNB95hAXz9ka4wfIdZR6WvGXn9GfNA+TnMWE+AVtIhwhINfhqFQNFG
CFONn2n6LQ/kezN+Aa8jaRedjs5uPGZPoZJXYuOl93MWSxxRUTS6Wh5liRt5aFc4+gGsvdXF0h3z
qu2vvKQLMescjdy7HGQ73xRHSKw9QE3nOJWQ9Pl8A/w5vrNzBbTYK0c2xIE8irU0CZDtkALCFyZG
jH9ncs3OVdAKjNfLltfqaBpfQzt4+VFMEEGJzO7zR6D+/6ZLfwoYZxWjoEMnDV+DY+touSXWuPsx
KvQeltpmTXpTg2ZBuGx+6sj0wx5xfzrYfCUvkMOZhmPsBb1IRjiWv3DhtXsMmT0oqg/lsxo9kSx+
5N9zj1ZwYK/zF4i/KyxVUPMbU/jyMLRhfrItKV84VxiE2KGLbuAqClNiqOrL16Xs1yD1SiV2A7qX
4LGSVm9YrEu4lUhfpJpZHWemrWJQfkufpEoSmkFNHXhLmN2qx1YLs+0HP0hHj2OqwnOVAKZW7HOC
SXuMzGkLkHEFiWLIVoNt4Xixndpg3LehRw4etWqPy5FlBW9NMsNCG+HUDUHaGaeOrWb82YeHws54
zmxbl0dHN8MuZwl9cdKN9V59R+SwG+mof46OeXtIIfY/Y8zFM/hbGdBwe7MpADNY0pGj3vVZDXnk
iUsvQ/Mph+tzKOa0bzsxpKquyl/tDC5dEsJNpUqairDnrvd6GB0vRWKLcchcAf/jmIFNbHwOmyOs
F1zvWWR/zayi321hxyblmDp/gW2Yhrmw+w2VrBjvGCr4T3Y2M6CQWrNEh0G5BWes3kgFRwUex+6H
GSo01vUMDoevyfgzX4rpNa4X9w6SJH1uwUx6YrxrtzktxNsCepzKBKmhYuzWaKehvfwzrJwPv6p2
hP1Q5+b+Pu57J9NCkXkD4P2SwQxSQnHMzvH9Kvs4VZj0psT6ILesC/Hu4KtGg3TCpoGA1wfBUnUg
U1aFCr/ywIDUETh1oG6Zvyuqo5tY+e4FVoj9hrp4+u1VZbzpwnDKGJCEmRJIaYN8ECC+8zlKIII7
v4wiDk94L+wJrJBYJ/kSO8gyDnxN4ZjdCmBh6+BIB1kcsPZ8R1s/furNEv4Dug+oNkyVHwDBsP25
LoH3YGLi/VDExg9ePDZ41N4r3mGH1uxMzsCfiryGUsjjmiFr7Vx916bEFLLQEfsB+vw4b+PR0FuH
IblMGlXHIoMgWAuOUASK6K6CEFDqycDZZPCr6TDzNnoa85njf+ZRatsRoxzh6Q8ma67HBGoCeseY
q1LaQIurFLJPChIC2DRGFOprvcrxobnINxgWg+PU+MNzE0fippAKbi2Q2TI4dKGkmxgVr0om45nX
Ro72Hz5gUA8zJ11nkLOPoIbnQ7+b9kolLZwNtmXN3FEInLqqmCdAHem32rSYZE7NtPd5O78VfmGA
SWP2AY5V/VbWunkwDLcSaXFJLLSHdHq05ts+5ssRqjXhrT/FwVH0DCykKQi3UO62d1AUWQ7QoQAP
6sNd+aDGiW6or/SPDhlXovxueppEixar1zQJlfV0i18afUPS1m0rx8xdWfTQjm6jLmW2hF7clEUB
Ip1l3ZF2ozfBMSwed1JXcsfGwI5paRZ4wwfTHN/qQeUZfjJ/nQh97nUB7HJeQwc9DuKtN4B5ZYO1
vo1lWbSpmQN7N4za25B6tpupIw4HcRnyPa1BWIak4wQV2ba2ckP6KjxEUvp7q8vuHyg/sldT6HUP
W0s1J2YCAxmWFiP0lmsBUYRa868mCpt9CLUMnoANZ3e+7NeDdba58ePJ3wne1xvkq33GlSgPKIbm
LOQje11AEk3pXIq0KnOPJSIGNGOG2ei2H732GInZ3gTMkS+O194eFK7wm9Jz2ycCaUSC0Ct3UQ38
DPiJUmy1NAQsuqhKZu3B4m3Qyzawnv+yelo8THHJvrNBNPUWNFuJxkY8mW9LTcPHltP6wetNu4MR
aP4KDqt7zT0n0mGuIRgYGoTPgKibdY4hIcOU3EfWFduxIHqTUwP6qehAuCauegtx7m9hySgyEwp9
s8YtwQQMwlFtyPz7UjQKt8cHdbuHR/3YhORm6D1x5+sJAr5xLOnjSFixHyF5ehdVYoHC/DocPDho
Zess3kZQ574D3W3mZBoigJKoDsZnuJPNNTyRlyELJ68NMzway6SZu0M9MfcI/jrD2wzsdhAMfPY2
rzK4aU4vxcSap75oqkfPLLCdiwNIY2lK4RY6SryPqWn9u95U+ZOWzfATXnP9BNfNyuyVcP2PFpr6
t9M8FAe/QckcBvMMhD6E9fcKHaoQ3sCkgIyd6O5E1/F35tf8RLF8P5pCVkdvmrGTgsVDoOL0EC28
2ZCCNNsQNFTsfwEdxLHOYYkCyDzIf3W3RRKc/1rWaWB7ZFf20eRRfJMj0/6OoW+zV9L6KOJNRX/7
w9B8mRQv7sDR7+8B6g3eHSRGXz2AIb+YvOOAQFqwsFIaWrrh44fMCjRTyYuoRJ+EDC2W3lvjVwUH
9TWrSDnPWdWLGjCEAC4jSsrbnJcAOs8FPwDq4m8IuLEHCyNfQMT78X1RHtsiSC4bH7I0CS/g61t3
bZP2/aCzlqBbh7u7/2FxR2ZmdCO8x2EhlwzAGu0WX4JYlff5bc9WyEHWtP8Vxau3HZeg2q1jDBVW
gfM09V35TVBSZgY0y69lC52yZco1vP1IdefQyQEHkpGTq+fXIlzsjzGA28wk1PSLTms/bkvDJayL
GvI2D725ZRZxiJJp9RIVwKMvbWVVF2kOJst757fBfin9Bnikjq43iysghxKDidnAKPhmXP34HhBz
goMw9F0CpwU/zW1MUXmiFZc0EJh8ZBHcdtHlGTeylPU/QWj5qZnUdDeIqr+D9UEA18MPw0OPQEv4
ILXkMouXKHJ3TWXWXcMrBl+3cHiIeCC3pGJ8gx6uOEBhXn1hwGfuJctduxesXR7RyAm2PrQNNsiz
JFInNHogNednhEKsOKEFKNaJQeYVJyYQWDUOjdgjyWNQaau8fqzCFazRqatVl869iG97gL+e5xC8
tiCAa6UYRm+PUgVVmFybJjMMwKoUuv3+mo181m8Tky1JpBEdAsDUx/ft6CMIQtHTplyXZZzIriLv
tont15wuNJ3iobtHm42B9W24VyRxVUq9iXIKH6HRQBbGNjVBHe+v9oONKsMDjxpvr1mZerZKcan6
2UpBHJ6hSJV2eu53kPWMVQqDRN5mY6u6ZYvUiP/whqV/71aoTGq42skEdEcZJQYKjg9VhEHOREL+
WPRh/H3pY/V7ycs2K3EBljAbpusWQmDuzZrYwUN1rPRrLAhDzIVHlYV4bxPAQYVZft9GfkxSDmDd
W1vP0bMlhB0jyoOnwhgYyRah8TdTMZUZTlt4ryIR3Q6umNvM1Wa6x41FkUbNgtwxYH3HzdzXE5Zj
iLcgZUwPkVr1b2ZJi0YH1fQ3bC3DO5dPHei1aFneBH7IPt5LIGtAFefiZWIB2emV6mOwjvI1JmV7
AkSnzmQZAXfYyPIY9XpskhjYo48kGeMC5M98bxhY7omAfWWXdQWl916AgUUSKwztOi8q4g3zUNLC
nNCUEDpCvwaXSeDtugGCujPEbcdEYu6wqYaIfR2xTSD6fwQWgOxx1cVv0YjtgRtZsq2tG/uu+nBJ
If4R7IZJtTAI7Yef8Ioh7WaMJAQOdL6m8MRcf1Sr0QUk/ecO97/24i/xJIVLmJzbb5XnhXni3OTf
DpKr25G7+qtqQ7cpOfWfoFyhjhJjEZut9RTCqTSgQKXV5fIbWPr6LoCT9UYPyz7g5Q4U6Rk0hFXd
45YysAjpXJ26OJSbegQUsnMefVS+XaBMAIZDYuFissF82R79SZhT7MS4sWgs7sSK/KPqYwL4nskz
tjhwyybrHlQkyUPF2HRQ8VxkgwU/om2G6P4jht5aZ9Bj9HSVLfAPuekUh4+LokVzoqPE62pFEO4c
MiiJ42bFiUAeCPhNYD5Xtth/oHnln1zTNjtRaPcT6o/FUWA/7IGZ87eVilsQoPS8B+NEnUYTxVth
alAWPOqyel3D71VBxKNBnQdPXwlLySLOdQqLHbtZlhEHErafvQ/wKh9tWjsCT/lAgqexFF33IFjX
/B66CeVFKwsHaubUb1UY9Gk+VK7IvLY0P9gMdvgq9FxlTAVtBpVN87WtFWSwdUT6tJADDikr1uWF
uWbdyqaKf7Y2+qgYmZZPNSftHe+avL+p1ina+/GqHxeAe/bDOI67fmVIjlS0NP0un4kCPMeDbA0E
4e1G92bdMzIVLiNLMQIkCLebAco3PxARxl0E/MVL4Q0eHkyWvz3NXRpa8iENUSGPt3lbepuFE/e7
0wV7ZE2r6t3sQookekFykfZyaG5yV0RFslZNc4OHpLDeCTmOplK1wNGHydkwwUotgsPQYcTxTykj
Zj/Viqe+HaEQM6vaHR2i4SGA6NCYgCpY3FW5P2QNXn0H88K6RzZU9zKrY9V/ITWBF2zvqicpqPgu
4G4Gr1kCczv84KeQV/6vIebuaVSk2Hc2KE/TUIrtEvn0LoYGG25fb9zCnaOymfErNEU0/vgFGjtI
kYWyD95aeN/gwlD8KjpafxGeN+XAKbIcf7Gbp3RwMLXdIDgHQWZE1fVZFTShToEc9n6MPhmQ7ro2
h5GbgPxBB+sYbNg4WGnqBc2Hv1G8rO8S8Hko29W62tCQByeI9UyockYS4EKpxnBMpj4ct9TX9oC+
Jkl0Bc2OPO5gVEvz5jCh4qoS0Iicn5ABKdk6kxDsiKa47YUKfgQL7HgSPTftqXEBkE4VSvkCILEM
bXF6CnDUtyWUYt5Mx9iuncUMm0hbitNoozUr0PgM0OQImj6VEES6h42zecB/lg9BJ4yGmHUty0Sy
UH+v1gAWLSrEURlYc+S+LDbhaFD/80VBLcY5t2+he7Ypfct/olEQHHUH/7ltHQxDNgCPddP4Y77J
IfeS5Qv6NHkTh+g7LOG0RaoSiXSmPvtNwQFJ1eS322Bx7UMrrL9d50a+NTMtbuYIyRsJC/UStij+
tbXFjw5a/xuobQAePs/uqFFsLgmDRW1mIuq9rXPJ0xz9oSwvYDtmK6b6pCds/s18T2/hFjXxxIu7
V2idkuMEfu6ScL8uTr2F4D8boFM8NcK9RgbturQEd/5b3Q3jGwQfFpGgwuG3OhzbjASkxY2Ozg1k
I/iRAHt5480qRHeJ5Sl878nWxnH3o228uUOLplnWRPhj/RIGo9v4czMkrAzHFHj6JUNd3WWAfCCp
LMyMoWpYeHa3Ak501y4SUb1A4rXMa4tV7LqjpaJ7huiQ/GbBVuiSabUFojfGsvB1BvEp0PzUCumn
tb/U38gilu3SmeGVrZE7FQtmt6jx9UOIj3n3ipm+rlyE+zGW/g31SvR8wF4L4sSbRbA1RVRtQNkA
aHUlon74aHSc4KP7sZPgOI/kdNJVusC7ZudgrfvMAXN9ZhEhWTEP66HtXbMvUAXu+rFpUpwUmQWL
X93ns87TGcoi92Bh48bRM9kOca/uwNuBO9MSxt1+XmvzHrhZ3X8keRkNc1iGrSBs/zJcR7fwQyUJ
dwxlI7A4Gz9YdFaOSLQo9BFR1SkfC4ern5p62Hl1R7JVYodokCK2IkAvLWl70m38qiufRYkrRmuM
fkI8YYpypt1A/Z1mzmvjNW3bnJ/WOJ+2U5iHmwg30HaYLYTELIhZ46Dn20D5vNzIsCFf8zFExrUU
kK8fPvQaofIVbFy+hAdvxVsR1npPBPlOl5l5LO+wNTqS9rppn8FlhBhAPHPvyV9mcw8LUpdCptt+
tZX0dlKO7c1AGrvVfqWh0IJ6KyEx48fC2YIknSyX9xZpcAoRx7bGNAmp8DrlxZ3DPf9GDZ1+dRBR
e26XRmcNXm0K9+X2UIY4+UmdQ/4Tx9/AMK7EXSqhfM/GRwn/rzuc4PUk4t5saVj1t8BxBQcmi3nb
Tjzfm3r2Dh+14R2I0mgRTUvEEWI6ZFyQZlkN4OquS/0wXHdMl8WGGOOhp6bihzEYhEh41c/ZGFL2
k4UhpBtXEsZf5qoON4CAIM8zY/sAO9LwVhEPMkvxIKBpbUYPbWlkTDh6w21R5p3KCKdDVka1Pkwq
yB/5JCtoOGBttkGk8VSR35K981bmQ/0HEc9O0DsP60lsIOpS7nRXa8w8+OQyST4yhkjr9yBWwYax
2FgoxmlzE+YTPbhe9ZsaudtbHXr6FoKgqAbyIH8alKm+0NnaWy18sp/WqcTy8nVF7WXQKs5dqHbQ
4IgOIS/0IdaObEEw4kmDIHhj4nGGcbwcfqB1PaaREWWiF9IdoTAWrunStB16Ju3CNDR2hNM7pymM
Sgfd78bYr482D6f+Q/+p+4Y4398368QOkEGyJ0xLIblfKXZH+rW5R8Mof5Vk1LdhxIqsGKSfUWib
ZpAam3D1wfgLhqB2J/OWv4ZzicK8pbWFUxdbdxELvH98J8hm9gL8eyMm+RuXWgVgO1EK898PNdO1
Xx5HrsYXf+ZjwmZsd6fm7tbJothVaNNte/zlLNcs2DqGtjXn4IXk8fA9RjHwXAkjMsQpAcm7vNpG
UeHdRtAeuAlALMp6VlSvXhnqL+jqsBs9wNAKx6qBJOrS1ct2jkEoFVK2QcYR029ZHaNVGJKV7NB/
UBFMWT3/J+BkFlEy1uyeT8D6PwCYYW1KAGp46qMg/5L3xXS/wPjiC+xgVHFQkLINtwEIM2/1iGs7
DWDEgGpzzvufVo7mAf6GA0kDmM3JZEH7/AspZv+LRZ+aJPEAPU8fpa0Hs9gyeInjalpQXpOXfIWF
pdQwKITr6nNIcgida4POHFu9EM3aipqdt/j5RhOkOVnDhvnorX5fghy2EGgMNdGcQLUXLu09cFgw
b/g/zs5kOVJeicJPRIQQ8xZqpDwPbbs3RI+AQAiJSfD091SvfPlNEVGrjvYCCs3KPPmd5lmXpa5D
LovqB9NpAx2D61qPPswvDm0KR+dBGTpOsBj+0ZkovjtlrXFMrppXXU2Nt8WC3H3kSJceApb2ENm6
01ryailBOkuFtzXtYeFYQZ4w1s8clTFItxQfyMeQMKtqnNgd8/1yGutL5Z3pzAEfcEohra4M48iz
oLkFUSHD8VyXD4GRd080GcpHYcBGF4i64sZ1eLAiqvcWvnBO/Rh7RyF1lvKYgeWw6abCiiyr0Jup
1mcmcFeCXS9K2PfpXoH9QkW+U6NjgPlD6b6rgKCEwr/cUzDej4g1ZiwcwRHZp7gavnSVKe9Gs2o+
hAs5nM6VsadN8bejAcXhDHYzwvW9k6zaI+jiTRJhy0FsoQLt+kkGDLG5tGPl79JrEYwo8kSHkuUT
BkUj9DZJM8ThC0siQImDn3mL+BVKQHPcrnOEOHLjr1Hw9G+BM89Dyhp/Z8hE2bDNSQcEbHo5YeNB
CKkfSLZ1OTJKosHFDocU/6bPLfu27OgfKqz+yekHH/MMgNm+bopQKSq+QTwKWmaWuO+UmfxVCI1s
k43LjRH0fG91CFv0ZT3dEROKX9oYwz4TCgWDIArAtQ2ljZGuEBC1i/4D978klD514MVN11yJlnr1
/PdPup0uS+FrmmdI79nCOPa+mW1ygb1SE9JvaVCZGyReqt3lofuPofNF/nXOWhmNBnC5HCley2qo
HeH20PxWGsaJbZIB9zbI30OLWG84wW31lAQSh5EeQZjnDvYezyu/4Twjv/oNM6USm4oEayUt465A
V9suXDOFOopCHZDqwqXOQ2V1N2xL0OKsxl3RAS6k5ucQlsYveZo4msXQXqs3MiFVUwjLXmnXBYHB
HLoyOCYyIjbJ4hLE09PUt87OJ8FwbyODjAQaKLIrKoB/eo//Np49dxKbXDtNagSBYvhS4PKSqrOg
IfBBBQcVo38SBcaPgd0gmrCpA+upnVtYpv1CVyoSTqnpHwQ4dG+sYN1DlvU2YlHetW0801VlDaqB
odsSMW2Sd0Sg+RtKAIYrO3CmHAAYxRmd3MU9ZYJdsjlI94lQ3q1IwpaGx2z3gLxRAMcu0piBiE2p
H8l0zY9hscvO+8inGa5MDyXOfSti32jdd1/3/hPBJPgJ94cBRDnD/WZZWuIgm5uHAUbgodcjzxTg
krjJGR1xGC7bB0GNfO9q5h89I6tXTAu+Xnvs4Cw0/fTLOpwlAaDsRFwjERBlKn/LWxbABAQIdW2T
KO17tr88679uYHvOPGmBnElReIoGDpIwlzjCX8cYtIOZuKcH+7VUA6KYjV8ABgMzmR+TD3/cqazW
KkKWfvxsYPtIgY2u7t0jdqCHCsVmaTGtCIiXHj0b1pSVgQv+lYh160BEiQrCt8sNvtS3sxHd4e6Z
pSUQOc3UD7+om9kozypteJOZCENnFohCBfQoH5fftqBOmsNLwOTxEppD+TTh0mH0dzb+mYIVEuOC
zNGe80tabOE4M6s6HioDnCdwq09DkfX+bqyIu0fuJbeOCPWl8CbCiZ4dcLxITjmyMfRoITPUhcxi
w8oK/KUI20QK8P/nDPIAvKkg8I8JIvuRhwB1q1F3y7t977lH4Wc7jUV/5WULneif//5pgnpu3teO
y6o4JfLQGeZT4tfgL5TTb8eHMhb58ehy/329gSED9/8vasaamqDOp/GYjDER6Z6wCu4DP2m2Ms6X
XjDb9I0avpSlStKYcwYhRNXq5K2m2t/nE/AtJpAqw/bypywNxfNM+9Rmk8g8ibR/GtPqIQX5u2+i
knsr7fTlwymZu5nQdgjIALlBPFB7g5ok6NjSbZKwlZH+ZSvh8bNu8JQcg6EGikKT5r013J2XVzdd
kz5b/hoA7MvbC14x6wiXOSL1If6Ke/jh7Hur2EuaH92aA2tkVxvT8BTEMxr54DX/raU2m3VIpuqS
WYOVxKBm35pMIx2WbZki12zd+KD5hDSKPHcVbDYV0kvNZHzgsnDNqoZHz9Z9u1BT33RmEPv+26hw
DfF7IK/3V4xTPHy28kNdBhcuj/gxz8sdUiUflkx3fp+v8d2/ltziBbMdwIehgINqXD/GdYtCXOSx
+wbOYhs7MXsYCAlynyCLsrUT0UGHUUMQ1nBj7wqCg/jZUmZyNdlc9a3zKjtA7ZmHiAqqcGS2qaoa
irNsvKs4H698wewkwxuooCGD8eJejgwh/TGJbIe/NKReGWUL02ZebjdAmgg8X45yOzuDIRwEI1E7
0Dshkh0qnx9HQM+jsRqfqyr4fbnNvq5YoWRu2NKBxWyiyP3cf2ayy9tmWwtrl0n3F7MR/Zws9q2D
f5XI8xctrrNAxFtn60NiEvi2mZkbQxJhQGc86GOfq3J7+aO+3NDw9PlaAAqQn3KkcdsEET0j+wZF
1LvJyB7qB0i29Lhm4bKwks4tXBrLFDDpK7HMOcnfhCTfg5HfA7V0Qh3QGihg6WNmy0PRDp4vqqA+
WW4BFj3zxl/UN3lk2KP5HUyU/rYQXL1dbjnzHwLlP1c/tN1swWCSeDAwHNJTBqX+T29IVX6oEX5z
oiEtsu7IIP2LBtuqjRgOJvar5fLmzaghSAIgJ79xcpM/QdjKGDDyQ/lsBxx2X4Pu8wNSi8PPgPns
DTkOv0ZkBnRXv4eviZlxG6IGU9JNi3TvY+UHTWTAHfvWPtczhR2yZ8MWoPKiDHXxLS9/OVTcNGRC
IWphTu8I/qJfHU999yX0P1au61/mBBpdmAADpRBlYepbKorgwLBVbZHr6W862TQCuxFpfuUjcs89
YiSRcom58ySBMZWGRMW1ECYiY2q+UbuBbiRA2a5L8+x8LjT32tCDRvJVGm/OkA872oEO5nm6PWaG
85RwZzgba5QHBKmr4ehkBizsCO9bCFrK3xWbQCxLDeM2h0IimlIfplVI/m7geNNtmdYfzZBYkHcM
cELoIS5gyBfvkq6vXybu8n4L7Lb1hCad/qQVsz+szFOPw3jo/QYJW6jRIEC2as/+rQT7k7kU6YwJ
Uf2NU3MkWybXMbE6ooYQfrKu863qG7FzqknF9lgNO8jeCH4roLGvBECsOqTcQK/DkTKFwrlBYVlS
9F6Y262OysHpoGEpHXvrQJF2D0kvhOcFabwb0ObhKDO2aehl5wIhhVSJB8wu/DRqf6govj/VqNuZ
XLXLCz85FIDlxy7p6cEeEsKw+CTgHwaMv9oT996crpcHWboJGEI09Y+oDLQP1ujD0SArUE6Pcjc0
Auj8AYBZUzP+SuFqHNd+kO1LB+o1ZGghr8nGMUgiOqQaQKrEGEKncwxIEwqkT4VJOKTFWU1C+PaI
W+UVDDVEfrotiryMSFP2mzaQzs8xsOF05EPPE0Lo6B8ZIqaHAufyMhJDPj34AR/3StDmzh4ccS8o
o0+4HhiQSCAHBXNWpFohqk6zfsNL0ZrQu6RlC9tlQp8vz+TzWvfVPJ7tywG36tHmQXPyRus0yifU
8l1zyAb697x5fTr6Sgh2piyDB1xAjTdS8z/Ut49+Nh04N1cOwP/Kpb749XOyXwJE3SgQRz6lDI0m
Qbb+WQkYJnWUZjHtuuqhZJnYDMpsk8gDYSbYIWc7/KSOGDPk/QPIti1D0r+ZnaYvwJ4wGBGxhgrI
45E7Dn0uUrlyfVpo6TkecArUSIfKb04u7cdIFKKPAhhRXO7GLy+CaOzZWT3zhwCzRsN/j4AfVcnk
NOT8Ppu6l9KBjDbph6gH1ejyyxa2s7mjTjWMHeqYp+Y0AWUEnS68SA55dtema4jQhUP6nAxCODwq
CLwaYp/0B5mkyEOqZstSxN2v+4LZMR2FJrk7IrZ8GpXnx+CW1xLyN+a+Auci/mJxLq47V89r47Xh
pYaXI0amKYQmEPH+SDx2J4I1tslSV8y2YWEicx5w2Z76oNnpqYxG97dK4UyzdjFYGrWz9aGlMIHh
vYDUjRZOmEztO3S9KxfMhW6el8N7avKqrLPlKRvbZztJ4iC1I9L3j1d18rwcXo1BYIwkMOOmGLuo
wKYUOWOFo0Z92yOddN1Qmpdy537DSxi5CgBa3KNH6GOapw+8b/4UdFxZSRf6YF6uDbXGaLl2DSaQ
N6ib0U/z+0mncmU2L1wm5rXaOnPhbIOYM0ocz1GjsPfeu6Dc2p0digpKpjLbpeTa1jp/4qdNoZhg
DXrGfcEgHFxe895zYjgGRFW5EkT+uggYEePZzOYTdK0aBVone5/s84N+FnF7P9yaB+jOIy/qoymi
u/HG3ZUHFct7cgDr9OBu1ypjl7qK/v/3WVPlBcmEId07eYhcoh1cBbEk89rtHkeUFulykJry7gVV
4vnG1MmTBBLS9WAHc3nGLP362WQHoLSrGllCCesPULEnj9JeAyUtbFDz4mzd5VDu+HYQc4tECYTf
HdKyGaoLWvtDA8tUKLXyEQuryry0mnRQONZ+7wPDG8Sd5UPrVTUvyZT+uNxIC0vuvL5aDkZdDD60
QiKL6tGFOeP92NShgkn75RcsfcBsLy+spoYZlANuOOzXgiRpAESVr8JLrqk9h1/j+b2f5qAhzWLI
uAWxU93d0rTYWjiEX/7pC5fQeWG1zXibWvlQwZDlG5U3de6eEiKjYHqZnLXC3X9D/otD378Q06ff
P0Jficx04ccJtDHIuScYPJlzi8Lf5I8ZVNkLwJblo5kkQTR2IPJ2zCDbhlXedmRucS9tpiB0k/JG
VEDVIAfvj6GVVel+6iAtgl92gTC6Ub2B0eGsjMmvU92U/MeAgkJ4mqSAC5eVWaFiL+9x/KzgRxQq
Y8gB2rNQywjPr2KriD8+25lV5LDey6kOmzpTKyPry+6Bcvz8908tdw7yuVU1oYKQv3F5w6GAhBdP
PcXayFZe8eXswCtmg9c23LwbW6c+efK9xd2M5M22t2KIMXeXh9jS7JitsAakJMKAdDY2bYQJJr01
zllJcmXQ+18HfmqikVl5IgkOVGJKj27v/gXaZhM06Ss15MoCsvQFs1W2YLZLoK6eTjIZ8sity2M1
WVueKr6yoy+stXNNEGIS+Ug0FOxTQ58N2bUbEHPf0fvOpjfSp7GcNhmqXlbm/NLbzn//1GK+U9pm
Il0vFsz50aRDPJHg5A015I4WR8wm+VubZKXzFzYoMhvAScBwNRdNeyrL6pvrt7dS97+vGldzMUph
ogo8yVl3qhQEiFJXvykq/WoNqsHlF3w5+bAEzJZd4tsIdHmKxkXyJvkDbC6OqBhCFVaxg4J85SVL
DXT++6fOQN27anO7gKNvnt+ZE41HJlcaaOn3z05W55JkaQGdcWJnsI9hB8EBubnkDYFosdPa66Ku
Jdmvy421tMiT2cWmhXNh5nQNjXXPH1tOhpuMFhB+2ai2QpEisF+WT9lBWcYUQ7XU73Kp/tiDLbe+
TWDZCOeaAIUarDvUFaGon+xAcoLjsHVg8AC6dRCk+x40VN1SE5fYyz/6y7UPPTyb2D2wK2laYd7J
vt7AKBWe93Yk0m9UP11+wZcrBxx5ZiEVg401YpYujh4a9PmUQujd/kRZ+riyeH85lfH82VR2dFIa
nmxInCMtsykdlNBqFL9vmVmjljVLIKxL/CLiA2To133RbEKbbZWlnA8oSXad2xaCwNZIXvx07Z7/
7+Dxn7MCvmi2HVU+US20wWZc8f6pFdULbfV2AqwBJX+DG7cuons+cxhMVN32kNK6fBMulIF4dgcD
z0Ft4a+Sr4yPpe6brQBG0QrH7lIzRtjyNy3z+w669Qhou5XG/HKG4mNnk7+BhsxAHMuLaz5GlXpx
pRFaQR915U2Cw/x1PTZbBgRjHErtjJy8DDVZw0NfjyFV++seTv9/+SpSOBHB+hWbu6/oFrywBNgD
inB/AE7E5Vd8OUnRSPOFpVTaUgX6vuBBZJe/e3qcqmKj6pU5em7sr0bcbBGwgGLp+6yZYt6afdwC
bhGWbRusNNBCF8+lLX7boupxCtzY8pFfDgLAwmiIPEnoo2ptYNf18VziUgIWYVqFYcUJM4xvvqNQ
7wmNxLHLHOtwuRsW5sJcTJJSBy4VqaOhQ7vxeQbx8F7RtST/gsotmCtIEjqUVSfN8ZRNeZ5H0JxX
T8wAWLVws6naNZUvfwoI6FH6aJc2wCR+79JQqARGyUIN4psoPPonaVCaNpFM/fWqAmfZurTHlTjF
1/lUnJNna0Htdl1JUKwXI9GOOlc/C1Hy3IXYR3eKTIDOwIeLy1JvUJV703vO8apmd2dLxMAaz1YM
IE2OeqINoXUQY0DB7oTpYmXwLH7abIXokyKTRdfaUNfR/lk7St/awvP37ujUkOinOircLoERq/Ik
5PAIwSOe/ePy9y3MPn/WrMhdSRSQcIjiKo+FVOLhU9eunD6Xxuys8aq8rIpBnk0t++rJalSF2011
a3nmt8s/fmFpmqu59JR3BoTW7FTV9xWj+xGuzhK+tX6Sbq97w2x9rZTd+F7uwm2xLN4nz0+iXAQ7
jSKCcEwmtdJO/0IhX6yBczuhqe2SpIaZasxaFfelsanACsLRFNnIA1gL90l3pN13yyURqhG3Izx6
2+L76GZvbEAlo/Udl7yVy8lSl81WY4ZiSAopho6hRS4+oB+wtn2fqKjw7ewaXwoYDc4OZRMlkA4A
QBAHdQkgnkA0QuwCf+UDFhb8uTOO5GykrWVb8ANqQ8P9kxRWmPv3jetC9zGu7IkLrfSvyOPTraHE
yb4uh6A8gS6jq6gtkEywYQMlN4OQa3zIhZfMpVF01MqwtQ0HK+MMEfMTse3rOtkkRPErB95cI+W4
EEjxypWnipZNFvYZH38K5tqvIhX2Y6c1VnwDSKspMi0z+A3aBtgh5QQH9w1rBcKQ/pQiM2AkyNug
6rlzwbE93yYICoIL6cmV37kw0b3z3z+1t3YEKkWcUce6Gh8t4Ch41ofMg7fj+PPyRF9obO/8909v
oCQFlai3hziZUAMMYECz9yfD3EpROCvjfuGy4M1WQ9QWU9ea0gFtPf41BbAoQyZ1THBE4aHoHVT5
0RLVlkYzjdvrvmq2s7QpKnlrKpqTnXjGts+mj9xUA6511cpsW+qY2fooi7HwMxdf4YJo/jA53Luv
+9zbsMw6i+1Qc3v5Qxa2qbmxUJLDVQs0VlSnZd4BpbBbEpAru2W24lVl2WWmrvMTUlG+82zUEtQ+
7FaoZfEf0rZf6YqFL5j7CfWm5Unwn/MTUNmnpnZeoMtZORouPXp2C51cNuS5QzV4gu0NFIBxlouV
s8mXuS6cumb927YlTia+Z8WNoyl4JXndbw3wRmA+BUpSUDfW1mhBS0d1ZPXX7A2xMuGX3mv+/3QE
GsOESWRN4xSWx0Nb1WFF620APh58zoaTodsPwgKIZnBgWemghY3DnY0DJnP0+diQk1PB8EkMA5Q9
0NuEjA54KYxddupMwbtqPM/NXSydQbuLlo3bMrsfUr6t0mDtpLzwIXNzl05XoApSfEheQiC0Lbtt
95pus4294X2Y/gZcrb4TD/qu3Kb308Pl71lYB+bK6kknfAJqUJ3IaB3z0TNvAf/WqNwb6k1KUY54
+TULI32usEaBu90oBDRPOKeQI4pUq1fwDNeK+ZY+YrYHgJQOpAqsg+KSwedrRCgMNYPHvmbjrjfH
tYjj+WlfnPX+Y1CijansIHk9md5epPcye5DGy3XNM5s1FtRTDUy7kfcOirfSyp/dbM0XYelXz2aH
lw4l9F6eGY9umsOwOzjYtC1x6ypXcvYLo3YuMu55nbTOCK8gwwGRZvzR53XoJ98hlgutVYvWhfEz
d/QoiJckhglv6HQqHkGUhDgWB+irGn+uMbaGyeuYRpaCqjFU/A/RVx4E51LigmpQJntYHLU51zeQ
YogId3XvGKTUXNlfF9bbuW6YmW3QtALQPtWW1qbuO5qFCCwBQVjJcttArldFkv1IFdtN0irfLjfZ
Up+fu+nToaurUpUVpDTjnrqgBI3FCwsIDdta3BU9fxGV5Vy3uM8FxZkbdKw34Qar/FfAVwFI3UiM
M0f+yJurTBDgCz7bKyfHT/LJg+K7ZF0P1sdZ0JAi1K/sdK2UzfmXXfli9ZjLiFFmXHjALCKaaKTF
LgAbN25NIf94gQNY2gQ5+R1VCp52HHHiYu/mpDg05lgBqgyDYJgicKAeQgvpXOwNjYyhfNURaG42
nuWprdDp+EFKWoY56MObsgMGMrIkPDJAqXWSI1J9bpyjpyIRkHbTT4n1x+YkOMIQzUFwyMz9O8tB
wawJQNGGtKBs0NalN3kGT+mxRH0V+OCAZnDtvQUN819Mc4RDkzvkzjOuC2yng6B2Ua8tx1tj4OkN
9VoLUCm3AqGeiWQP5Vkap20mfiLqBP+7EotQYxc8AvwN1IzcL3cUF3MQpVEfriG627uFIbepj4eH
NBu9A+CY3isotSnC5x15BLVkuG3hJBkrsxg3ZVDyqD/XkZI2UGEp2+QA6GB18AsTPIXMN8BscKa/
OJu4ewdqiVAFKXCKRuu89AUfTwZxyR4HiR5WFLTfgGBEwoF7+HB7qG4MVKluNU31cwefvVAB1vNE
DYgxAUWZPJApHbrTkvAjMPc47+RQVQsXIBRh2gW8SYCYKRwQU3Qp1RuAYNae6YG9Khe1E0riWmgX
kDkDwJiD+4ya2J+t4w4bROXrZ+nAQmrMRHcSrXNqnB7QPoDmjhq+TFvRT2CvtURtaomSqDKn6i5g
nvkIf1Dvp5W2CL230sMtRQxHt+JAdJC0O3ls1LeBNtPdWHsTHgVug+fbvxRpWmRDQNkFdDWEUSRk
wKjzi0CVnkI7yB4MbtCjhkp75wX8d9oq54iYKXk27ealKIsWVA5Gf0GQAO5OIGT/QYESjwawlcoQ
10ouwyJ1rAgAJv4XGJk6qkY9Hgupmo1fl/kGgkvvgUHX/MxbXwOby4OtX+vpA5xY8SqlaO7SwU0B
IBj/AhakIKzW7B50kQQNoLPbxmteXVnnKFemPTpE8JPWAtYGpit3UGTVoaXFN89R2V0g0cJmUfNj
gicegS4BerLkDo/qvik2te/qt4QNQzxaOdnjFm0BpI1aRyLcfOeOgROKGvD00hVqX9PJ+kn5yG9U
jvpv0o78lwGC1jEYdY8jYqb2Fk7729wkCYq/IFiVmD9uJGDXcKMcUAZ9y8JHcplEGNH1JpAI4YLZ
/w9tk+1Y53UPINRCqG6nwQak52Fn2jw7OBkg0RWWFNAqoVz0JxrpADD/YtDVxlIuINUJ4p/vLjgp
j6UExaWDt/SmLrp042gXFBVtkm4rnWAAsbKFQXmJCwFYWOD4NYaRR0oTVBKkgD0+Kt8iD4ViIGL5
oo61asc9txobGVj2J7EqwCUdlmxSC+n9xHLzg2sG1A9B60iwr3q1ODpy6u+CqmIcVC8zeOckd8KM
eohLmzxBXYPoA/+g66L6bqLqIocZe1E/6IkDytd0FBYWFcob7kG/8e9KO0i/u6bxTXOuPKwdCneN
DEvIFpStYMfl2NxMEkq/ysZLDD7KW8RgOgA4kTJyK4QgKvhfAPlNxfQwZRiFWelOGyJT/wQwdbcN
gkxtgtqZQqutvDsTmLI7jRDOrsBt6TYDfu3Ump78hlHNviUWsV4xdoYnBHwHrKdG0zhgP40qCEk5
OeE4BeO+UNR4QuqxfocymqCgI+sjnnT1DdWlZWySAWHKurUGDwZiI+zha9/yELCuXSykoHQdzMEI
EDjvMDc5zeiLKnPgyjMAMI1y0t+bQdENjM/U1siDBAaARR5k2xxcREwF4GCjluf0UNYB+M1ZOURt
q4ZDYFnW/aRkuwEWit/lUGkcwDyZYAYUIOzmU5sf9AiJJLEYuR+q0nrgGfA/apq6HWYwhqnAXKi9
CnaaZGj3wxlvCB52A7fdHv6+R4tk9Svoc83GIsV0W9Z5uzFzZu5YUPl3lAzBk+Zwm8kmsFKCDjc3
lBuY96ijho5Y0fRXAzzeTnQyu0ux4kS1PVkb5joiKlD+FaYBSeLBIhMLc5KMu/wsPiqCAGcgHL9K
kB7hXfgQQCXyVBWqfCYtVE+iYtUWWOPiFkXO/KUqdBLyKa1fCla4RThg9BylIHCnGSjZ1Ragt6AE
bnKbTEdrtMl3xMLdQwIKN/CbdXAHeW8V+sh5hvATHG/9DHDe0M0HOMFMNtkjqiIfK+TMY11O4s0B
A2VbWoW3h0rU3/ejr/Hfs7+EOdpHMebNi7AKbF21SJ568Pl+ZpAV7iGa8h6tVo37UkuGeUKCCOoL
8KUN6R7BwwKJrRPNTYcw58nG4v1hmcbwUrb1b11SE1AvYEeafpBlpBEev+0are/swGh+9HYNqKFK
YcnTpf0ODlrjTT9ORYYm1tYY4rCNzbyARQQWcIyibcFhtxB2vS03tuka78gzsme4j2c/RtgebiYs
C/c0bdlH2wCUmNCsiiiZKFqSNK/AyqFIwXChDffMGhtLwtRNSwfrRzdNoDKOo4mEpciMYzmeD2Nt
p7rnljhQz3KHbSxE3PcaKOiwTul0l9Si/kM6BqCv43uonzoTZXUPpwaS5e9pw/KbzGHdE9bt6QZL
rwUyyOQ88XKsbiSWuENpGMFfa4R2YiNkS2Ovx6GrYr69MRuYfLCKoGauL9h7XxnOjlSiPApu9ocO
Jugn06yzjbYm20QSywKtGm5TMctQqx4m/pCCu69SjuVc+EdnLAFXBkH/V067MxuWVQ+oO7ZXIj4L
F715hUhjt/bYBA0yfzlKQgZmiQ2VRhdZgOmsxKsW7tnzwg4Ft2vXUV4QYx7GKHLtogT7khJi6xuO
cZ00Y17g4fggg8se0gzSKfAbW3pTc+MmZd3O4dkREDsHgQlr5e639EXnxvx0kUHs3MciihuaaK2b
FvgoLy1grF7IY2LwFUHzwt11XuORKhF4eVeTuDXGGkWAqLiq1+pjl549ixPDlbPy8pGRWAr5Bh95
LCG1v1bdu/Tw2b3IFyC9+J2E8Z0LAPUI+GyMwkN+XUjIngUmbJOXNvDe3clWxvdipL966q+EJJam
wixR5Q7Q/dali3oIwC1DME+PdV3cEQAoL19/lxpmFq4xoGr03AH2AtKhbTRqPcBSY/i4/PClHz9r
F9mPoig5jn84Clc7m5nVYaQjrCaU169UVS9c3+flKFyhfBXRGkwxAw4tTgdB8GDD63z6EH71NNXT
n8ufsjC75nUpHjfpWAFCHeMyFUmloxSuy30HvykAQq97xfkTP01gqyae7Za9CaS0jLT5q+E6VsG2
Rl3H5Rcs9PW8JMVNCX50Y4FNX+OI1HQ3TeFdN0zn9Sh86PNJcGme0vLNwG7UqMdmWkvwLPXx+Xs+
NYzMEwUSSwrnFAf2PsmEbYoZqgCisdjDkw5MwhYRm8tttPSu2So08hKwqxZBqHRIqpN0/H0HvrSr
wAnvbGKh0NBfE3Yv5OLmJoIBaRCtCUbI3LQdbFyegzZPXeC7W5zyB8COgOMdoNKEs+Dm8sctDeLZ
ZMfpqYJnl8Ow1SPl7WqrDyct30YIzQABLlbi8AtxvLmlYJGQHIXfaRJP6VMnUAnckA2f3nnKQ3Ak
tqr7MPuVkOFCb80LVMDeGyRcc6Ccrf9a+lvbPsD9Y0Bf5cb75SZbWMLmhSmw31Le0Bj8NBF5rGz5
E15YG9G5V/k74xoym/Sjl6SMjI4ZTw540UTSt25op5Xzx1LznMfBp4njVELmAUWgDqRNK6Se2HsW
qvzNfNva+tUI1uwwlxrp/PdP76kMWN3jNmDGspv+gDP2nLf6UBdi7TsWFq55hQrVwIe6A6QprrLE
kSNme9f2CERc7uKFWTEvTVFFZaLGEynLs9MXIOYbk71bQ74Vxprx6VL7zE4fdRUYTlCBozIG/j7g
/u+E8Sx0J3flvLzUPrN5HViSOY6PckZcO0FukPusq4+XG2dpCM228MYsqNlNJs4HKVgLEsZlf4G6
30wZ8jorp4SFdXBe+YDLFMIIdAKlpAQeIQ/M9gGM2+JU9eM9fBZ2lpVOWyNJvetWwTkFtdFA6Ha4
qMaVA4bz8Ldz5IbkP1qEMS632UJ3zwsearcyBlsgsTrCi7BHiKKu/zjix+WHL4zWecmDRQ0bKAnq
404hD/A5fEW4pYyMXt4jomJvL79kYUDNyx4KZQPi0NtmfKYcGHp6LcEHWdlhl1rn/M5PiwWiUK3f
OKkf15LAEII8DQaMFL0VJcXCeJ1zNAPHb1BHeK6GZDa8+BSM32nr465KjkLZ8HZgqBa73EhLPTGb
1T6z4f3XJNMpkIcAnmg2/5mXfYjw38pAXWqp2bROCzDbclS+nSQSF4H3neo75omVLl769bOJXRV2
jtAUFCwoEfgmKhQLmwhGc6igwyCr11burz/B/0/xA5HAQ6d6PLEamkhK80cxOhQhRL3yGV+PVH9e
/cBRzdLwoDbjIRGAKza/DeaviBi+biF/7peK0FxXoZoP65Jj3wCK8z7mcI+ASx7San8vD6GvR6sf
nF/9aS6IHKa2QlN1sqspalxkNuvaeeaF99ykgKroiq2pBZfa6dxBn96EODODDJK3p26skTlQzvv/
OLuSHUlxLfpFSGADhi3ESOScNW9Qd1U9MGYwM/jr34laZbnTgZTqRaujUwY8XNv3noGQeuMOaUBu
BzqHoStICa2kBo3DMxFeGvAasxt32K95eGLNdO5m+wiQ5ZdcrT+IUz+ynH6fQ/E0KPfZ5/XzUDiv
oWO/3u7UP7TF/9YnA13P0+5sCM6gbpWIKQBPnKVX541iPnq+NT8EdZs9rqXMjqnbyIvlwiG1JJSc
7YyO/7BsCF/otIAXpWj16kL1Jaqtsv8MkhKq9GM94r+hXvLqtkC2DOMKXLQ9y0eXTOSOOvIXde0Z
gPWGjFHohdUj5Kr8u7mG/gwEBZEzy+ryWcHuE15LEqPcKXIs4Rd/QA/OkTWO6X2K28wFeRDnvoTH
57nALQcaPdI5OGqkPLZDKL1aFAUfFQxVgrRf+b2ESPmuJso55YtT7BG44apSYDeQpRNcCqtKQRkF
ikyl+B9A0QZx2CMyqlBmD2IJ86/p7LATTC+aw5zB8KZ2EZaLeZgexpD5G9HMNAO1cCnlEkoKHVtI
qVSPlMqz66YbhxRTlNEDZRlCk9oHnCWEHr17V7Bnd9m4zPy5tbw3mbQ4Obfw5ihdr72MiXuUd2D4
tn3k3bFTFWf7+kQexTl9dHnUPeCqdl89jhvRx/BNOmkkxE0NSAdSX2QAY9h9NVfQ4h87x90TEcxb
vHvDoOikkby62mrDk+1iq/Vft1m/lfAa2dgf3z/XBTpbBIUpPxQeI0mnrP4Odqrw1pjddT804bxH
8hp+BD0Ldlm5Dp9ur3xTn2nhlMIrLswDQGucRagfc9vlDWp2aoCQ/7R1ITSEbJ2ssNqtXwcBJUBY
EPYZUjTqUXBWJQ7J8jhtOv8Isfry5WMfdB22N1E7ZymFzIetLgv9LeQY5x7SyMGHJIEcvPTfrXdd
wHqotNLER6yDUF/vHkseXP11128z2GK72x9h2EcDbeFDswy1xSudz5/pObxmST27ia4msfJaprn9
ENNE1kIArrlu3dQDErzDkgycP4XVtHGkNL2/FgFYU4wphznLpef1a2atp9CZE0/JT3keVBuvb5i5
Oh/BUz5nWO7yMsAOfO1hIp7O+b8kpV9ud4+p/esafTuR3LIrYDkdJvXYwLqeLyv804IapnHjvBEp
DSOg8xGgdgPfE4g/JkXmCShZzj9bN9jI8ppeX1vYE/yd4Q4dksQPgfuFzFr5uWlROp6h+7/x+qZH
XH9/00NtBtdw6AaitLE0eTKNLUWKVxzSYd0iMRoih469n1PLEmFl20lIs+/p1acO5NxfdQ7gbaO+
8sX90PUTwOi/v6THMutr2vWXNnSfugUOcSWVCcBIWwiw94UxnIBpK9oWoiEsW/3EF4AYLYA3QRbG
t2DpGe5rkFw6aFp16ZSoubwn9hb+3sBRC3QAvvIF99ZWkASD8tjS2fm8LNxKADOoPmfUY9Fg2eFv
Jpb5a4+KSWs7xUaXmua2FgJQJ3S4ILQFkGTc5ez7AhPP2wvT0LIOyScATqQWas+XEWmOiPPiExyM
N9o2bMC+tuhtKPCTgA/dpVMdfHaL/SwuvhyT3i739vpKm8+3v8EwsXWFktUTFryXOYDyfcUB8Jk+
5RVXUca6/8mieqzA3Ln9IEMk1nVKVJOqpfc5JFnhrAI5lLEcIhkW4NttnVkMUUBneEI4PoThuAMV
DgFMIiCL5XmEidIOhvD9h0olgc7mRMOgUqnUh1FEMTw4lQM/tGV1d7XkP293k+kjtACQZysHFGQE
iAn2Shy+xaj7xA58lD/WvLb6aY6wJcNWXmQBWzpRJBJ6oVBlPH2seW0nZ5DGqpbS8yGPP+5pgMQE
8KBfaNHwjfc3LQttMbfTrNyZg1IF09BnmdZnh1lLDM3SfZnDTgMgq7uF2BujbZiyOsmi7EVQs3rB
jW7uXXB30xy3TfgRQZUVgFB6uN1nhiii0y2U5ZGqCvzmCrr/PMn0ToTZBrvKMJl0VoW0QPoLkHa/
+HD3iBsXFkdXn+RceFsJQdPLa5t7lSHRLmcIZKzWePbofITD0Ea/mF7++vubTT1Vedu7K+I2fK+i
0Np5INS46tftTjeEPZ1EMdngjNrSbi8w3ht3dZl+gwDUCxUwg2wmYNdFUG3cb009pC1oG95xHBs5
KANldXbh9ijY8Hr7I0w9pC1mwIWBWBW4OkOZNwaCd+AQR7OPtxs39ZC2lJu+yQC5xZV/hnO5k/0I
rqWJ4DWAqia8qzeO56aHaMuZMZCW58GjSZC7TzDjeph7SEmPzAdaGxtdVgJqevtzDGtZp4d0oJ84
qmzTpGDTfoakVVx5gR0r6ReRWywb2TTTU7Rde1St3TkKC85dT8jZRbMHpz3I3VRFsf/Yd1x78s2q
cHGLrD0y0sTyJvaQWXA/9vogPeZF0R/DNS8+Fsl1zsgYwkEVOhRhMoTBD6+CHB4ksRl3NkKrYVXo
fBH4iXVSonhzyaH9JCVcj7yN64ap5evvbzqo7ijz5WB1Fxgbw9jdnRyYS2fdRusGfRu4Uv7dvDX1
3QTzW6iPSvkkPcYPblAGcT5Vy7lsK3CgsYW3T4IC7QAWcwrnzyyEfD/8x6Kh7guY0fTrsZBbOXTT
jNNiAMBLIQ1cSOpXYkWRvhvhWzoH1ZA4fKSXihRbalqmB2nxAM5iBGw2IB4ARUGZdfWmnw1zhj0u
7znsTt16I+4Ydngdj+U0lao82JddkGTaVc4QFSDIk1FEzLqEdfnQ4I5yeykZZoqul+0qiNVMBSrs
4/zDEuQ0l1tgHUNf6RjIcChBd2vR8grP4hkglxDEzyl95XwLE2cI/ToEEkegEtnqvMUsF0UXdXYG
R+fQoSdIVywbIcAwEnptN6jrbHKnrLpI71dfl3CHBZYbUNKBpgdh33WBt7s9EH+q9e/kafWqrltA
k4VCxfBSp4ofrYyXx2xe1t+g4+wzLullgghXVPtSPlPq5k8prFiOFQmWUwohwpNQZNx4FdOcuI7o
m+ihRofPeZl2F8mKC6A1Fzx+I3IbulMX8XaImq1xuR45bO9btpDvo82WaGnab6hT7ehYlVG12h87
+elgT1Qf/CLAHEmEuyazVTexNaT3mSWfbw+Z6WO0MLjkPU1BYXCSAUWHqC9aGTM5/Oy9fDiWU/BU
g2XAP91+lmk1aSHOhWsF0OIlSXo4FbnVnqe/WAGL0c6Pbz/AtJi00Mbhg21D8c5OJIDt4dR9yaf5
4jSj98H2tVNOgDQ2C8ZmTVhTH7saXLPpizWnHxtqHUXpLF7fzSKFxIwkZ8u50sWmBs4PWTkdbveP
YVHo+EmepUXR8U4lfqAe3EKcahie3G7aMLa6mHc7OOPoicBJKuFdxCygICLPMv+W0o3eMT3g+vub
BZ0HA9KM3tBfFrc7NanwI5J152zOv48V9IRuf4XhGKsjKPOQZKhlQ58/ZcABOl8da4qIBcJB/q8K
tkzaTKNw/f3Nl3gCOMqyxSwtCvvLSsZXXN03TjUhmngn/uoa3owOVY47tA1pcPmVN9aLa6Puij3l
AasgzqVz6QYw52xVbtWuDKZ+kJT7+2tSyP2FNs1IYq3teRXQTeGwNhjbne++coBiGmGj0ksOdjsh
h8B3Kvt1e6xM3agt9rmCPqtdUnTjQJ7UAKWOlO5uN/2nv97rR22hp5CykQGosZBLkfwYkGlImr5c
iv3QLtVdCQfkKlJVCM8L8F7KLi5p0b06i1rPzgJYdcRUE+Ji4jrOgXquyuI1aFDibpf259xOA/y8
gxws2QKO9E9QEBqgnSymrDhK2EHH9VCuH6tf6tBMPsDSFmQzO3GaGkSxgUdrOUZjWWwhJw0RV0dm
1jYgdcuM7cNu6uUyKPgkgXDR3OWWlT/dHgzDwtfBmbC8tKqeYZxz9E3QPZArMNt9VsXGmvnTGe8M
9h9AxZv1OC2IJsvMlmRuIKpkSU4PvAiGJ2Tv+amrnWZn1+n4BbQeCKMpIYsYRKnu4IGFdFoKL9yN
bK1eHDhi72x7QOWflgoXxnDGnaioT77ctCw3dcV1FN68KQk92U4CXiUTDx8wpV4gfnPJ1jBRZEtv
xbCqdJSnDWRD5fsFoLBZf6o9lsc1wu7GJmFqnP79/oGFHFywSDdpYSGInNaDRfnGGdfUtBaGwnCp
K9h+q0uVL+0PMvnygbHW30LumHpeCzYFR1VDrEt1KQGpFmVzpI5zgSjaSYXTxknMsPf8Kbi8Hdyl
qAKH9DMkKe4rdqCkOtYDnL7CyM3njf3NsFx1UGSvHCVQ4hwuS+Z2MLx0+yeIsJF9NXlbjm2GgdCh
kb3btvClyIcLIel4An2CRFPfhhtJONMHaCuA5jb86y1/uoTDsYHSGB2zPQVv7HaoMbV+/aY3Q7Dk
Za4o8cRlCtYMBPM17Xd8FOSBQ5VkI7NkGGYdG9kJ6pYgwg84lzJxgAfW+sUDZmmEI30IXgVI73nU
snGSG9/0/vOYji9oZFY2tgDmrBlgacTIj6YI21io8Efq9E9+Nv283Xf0ujf+N4wyHWGgBkLz1bdI
Us/BC9hSbVQUsow9ms6R76XLDjDNbEeL9iFD5ivymXcUznrEBtVG5ejtiLXYx5Xn6oAdtI9haH6Q
YJSMHeztpDuB2Uzq8VB2wjqFKA9DeiYbd0AxwOxrJMgqe+0S96KgXy0QbffeuGl59H4PBroDgcea
wJrXIk1cr4gBnHR24CPc2yv7jRoPias6+Hy7C01nKV26u0HyJaSqny7dohZgWGFRaTXqC2/al2z0
yd531Xc5h89VRaGHRe5THDkiOOX9c/v5pumvn3pAcqr9PID2iyx2AwQuSrffz8tW4fD9yMB0GGpN
6qUjnA6XNCtfKO9+8GFTItHU9vV6+2blen7oUuIg6nSBe6SrvIez/NYZ5/3YD0+Yv9ue/c5mVl1C
Oh+3vrp/HUMUPFeQmP1hd7vj3z+2Mx2B2pMltL0VYbkHZ36vCvWlsuljl8tDDnUfHmaXrKmeKqve
SNqavkiLol7eBhx68MNlDYB0mRzFPgXQVoB9rfXdgWTH/vZnvT+fmI5InaDUqxzL6i9juZtJERfQ
jSbNloWdaci1w0TTTRYf/Qya8cE3Dpa32qrcmhrWjhItmSFAzTh2sJZ+l/n6pZXyeLtH3g8lACz8
PZXkWqdQ3O+u21dxgGHgwyjDRyefSQTpnGKXjvPGccg0wtpShkgiZyuRmFHddYOsd372i3svqi0/
9gAdGWn1ViBHmY8XsiqkjXAFSp8ySI2P3evtriKGYdBRkUSU2UKvzrjWaTqscXq093lc7Sl0Cnbz
vbpAYDq+m+/kw/BQnupn8lU8ZodyY9c0wFyYjpucsnxoaHh9OkSKygjKPmLeW8u+OfhB5MmI/br9
mYY1outtW2vge4GP57jhQztimIDd2d1u2tSB2iofMuYrt7euh71y17jWvhjEB5u+PvJNuLU8Rtup
wFsry/6SFlPUsG4jNhkKM0yXQIZ81VgRv0zPqwP30bkAuT0q4dPeRFClrC4VeEP3DV/8M9RWuhgc
VHUgCAbf5nRKpz3wCtNXbo/qM2AqZONzDcs20FbTXEsnsDI5Jc0k1mgg4Q7usg8tFV/6BhX4ovLS
jQBhuIwyHYMo2jEFQK1Lz4XbAysEtY8XukgCCTwPoh4pXFifM9q632qv/B9SPYde+fG4qidKluLk
pBArRQdMX6eF1J+g321HCAR2HgN9nkap76Sfb88tw46lI6aclk9Q7+FDEgxqfhjqIn/q5tyNYSCc
31Vsys7UFT0s8dqleEpddwtNZRgJHU01j9Cg6Vd7TIYqgMxTE+zDdoUQSYlSAoVFXTB+qKDNdPVo
9KZiLMWDSqjDCQXda/eBcRL5LZyAt8jHhq/5D1qzzBmF7k+XzKwBgKGBpfMK1zV3qfcL9Ww4vOUb
iSDTk677xJsF26Zhlaul6ZPJce09D6rvedW/DOHw0gHJvuPKGzYipyF3xnQBZWcK8wZeDtklTT3Y
tWaq7fP97BXr/5qWgNO0+kX3S7ngO+9pJsVTNbrOP+uSs0cwUFrsVv6cg5dpFxNgIjPUaECWXh9l
Vk1nNRVTFqkMLulB0Lo/R5+pnwGM2OpdIbCjgjNCN0jNhuCpw+mktP3RlU6XBFw0D325eoeusLY0
gE3biw6iG+FGDTM51ibDWnAo/QRqBAlkAGbCClKIdvUutZ4KMUErS6qQHXo6cDgetXX3v9sL2HBA
0HGwveXVK7jvY6LK1H5tKk53gnXWQwCa0Kkaoalw+zmG/Y1ppzReSCefcJ1NiGdZn/xJtjFuZm6E
2py1EYsMQ6UDYWme+SMktbsE+Mf8H68ScKXgAALd/gBT69qRbYH9OqYCKL1Q3fIPA6nDB5q17kaY
MQ2DtrNU3VqGIk1bSKLI/Ngi+/AKvStodZBFRBVdpu8f+godUll1wPLhyNYmNLM60Jcgz9Zn5Olj
jV+77k1wYR4ge+U0ZJcA7uNVKnbM+n27Zcc1dL+vzZ9M5mQuPLR9+WFF37zIi6roF9sF8Rx70f39
7gePDm10/+1y2d0f8M/j+Xw4H+53u/v7T48voAdF55fo5/H4+/jy+/x7in4P+7un4/kcHc+fztH5
910QxftjGe0fkmS/338+nfCv78lrfEqOD0mMdna7yynG3+zjJD5d7neHw7fd8/XP4nj3bbc77b6d
8miLQWEMDNrlg0Ffly4z4g4Kv8MP7oXucypnINsC0M7GtfYfHS6DvcVKiNcVVRt3Nm0/3e5tU19r
U52uWZrz1magCrKjn/WxWPnGFDGd6nRR7XVWXt4XPjuvWQg5TisaSutkT/8KHywL1Z5c62Xm01OL
ayIeThj/bHv+3vG3HJ4McUiHgNJaudO8wlTDXm33vFir8006FlQV81T8/FD36fhPG/ctuKozdrZ7
eOGQL57YCqJ/wPXv5NZ0/Kdl86wlndslMECUkHETP0SIbCWkXOkKp8jCcX6Pi5tnJ8sVzU5M0v40
umv5qUm5/7+FsenI6gb2mbwAyhCF07SIIWDo7BZP7TlEXHBanE/z4tJn2RTirrWt7p9uUvD0WVWj
+FVlLCeRy+CLELsjwSeGBY/msJ+PCp5gccMga1jyHqIf+TLzR38A+9RTkBpSUw5eAiZUemwqK/wd
NiqNy8KdscXXjnChuTZAYxV29wL6kqi4BWEdHlfqhitM4Ma0jhVxfThBzfAZjZk7o6APrOQe0Gr8
ReGT8ZGkPco2K1V7v8r8B1Q7p08or9EdHP1S3KiqLqaNV37rprl+9Ht/it0lyPd9r/o5miw7+1yl
BTIUdKC7ZYHDRtEP3Z1vsS3IomFd6XrAsGsqnd6xO6i6ohgXhXbp7uGcJYKNPdbQvi6GzvmSk1wW
V524jj+lRSZiXrdb9THDFuVdV9Sb6O5DOi2fMYBABb8swYtSKg6sxC22rPMMWU+mQ3g9WGYVwSS9
8xK2D+NsHVlWnvsmBAYihL9UHVtNt6sa+pR1UNklAtysKt1IY5i6Tt9eAISA3BOSbMjMRGn32Gdf
bgcDw4Hb0+L4ajuzWxHZJUJa/bGg4XqCnUr7yNhAHqbWLpMh9cL97YeZhkgL3BVFaRQmLFUi4Rty
WZtiuBezG15cGwYfUTt1H0OrMT1BnXeUen0+wUtb2r8bFKwHxxMRmA0bM/n9D/H1uz9boLBZIJkL
Zp+/bypKd34JN86OPfhDu+WD+/5DmKeduSAfyhZcHNhZAlE6/at6FvXjQ/Pv7bEw8LKYDlBeuJia
wW9F4oWj7UYpYD3zyWnzyo1UgR0o7oYBgqaLTwcngsC6R6OCZzDaJMPoHmsuNuFKhjmoi9xnwzzR
uvfLpJiC5gDWO/93GSfqxNRfun2mJggqOcN8vP3hhh1Wl733VCCHkCFO2HWQ+IO8s3P6bDFv40Jm
0DeACtvfcWhaha1qObCruvSKDYHIGbiKfOm+4sy03HkZJ2fqk+HFqZYOtn4L1DSzyl3P0K8eBKgl
6byr6sXauY1FvywuqEVZXWUbr2eYVP/BQV932rx2ZRKmLTupNHWSPJ/UvYR0KYlUH6YbcAXToF4j
2ZtwnC1lVlLfK5MFQrMNwKi4RFqLgFC4z8TOyXFMlDOkoG8PqiE+6ijpxZ4qj5d+l9SrAEjTafrj
yBq2EX3fnzKuXjJcbYVvmN0Sh90sj6q++Jwu88+1LH9/5O1dPZzw1SldKMSXCCfkSAL25LvpRpry
/Y5x9ZSgE2SlNeZLllRLIO5xhlHHMO22pH8MHaNnAbsAfgGu12SJnWcHV33CaeZw5ah9qFv03FY3
MDEVcw3xYPHDhhJzavcfbPk6ad9MTteCLL6/oOVOwHiAw1dhM5Hw/gJzdecvWfhZ3YdtljAUYEM2
xHCFP7BVPtVbknmmTr/+/ubls6nhqliqLAkgKOKRz9OoIkuIja55f926esKFOKyX2TgVkDxFmipu
Z1vMUeYV5G7mg3gZVoXuCnJ72sj4GSaonnipU/CinHTKk5Ut073KJgBthbO1h5r6ivzdV7KXjT8U
QQbpEwfFEJ8/wU+6ilkTboQG0+trRxoi6qDkLeVJnfE7t62PSF9sIElNI6Ht/4vDgTIYWp7MAL14
tXtAegGENG/XM2dPxo04bfgAPUPOGO6wSOZyCG8o8tqupTdELlf2BhDGsBz0RHjAfav0iOLAATj/
85VzLFPRRRwmoZhU3cfAPK6eBVWiX0jOVg67Z8hmd18D9r/bIej9+oGr5z8zp2gqqF/zpJrBeBP2
96CHJ2jRXLyuhGuF+l3hfMbF8+2nGUZcz351DrNbaNMjWBf0C2QMerhxZMAozvddgOy3CtWWcqlp
WK6z4U0MsSg4h9OEDmPL17wXCaOfyJxCdXrrrhegof9mAtz/5MNsMo20IBzyseMvJsc7IOoib/K8
iOY1icplOFkh2yqDGpa5ry3zghXCKXzYX9TFeO8N9QwSj38/t0Dt3x4Z0wO0ZZ47yKU6s53j2HTg
6wo8z8s6bZUiTI1rC31U4dXEuLPOS/197UbQo59CvtU1hvX9n4TSIKQgI95ccPthFOO5HPuNpLBh
jPVEklxhaTLPrXV2CoACaEjzxBWwW3cZECFrPnj3LG/4M7Qftujehmmr55dqT/hTE3DrDG4L37UD
9DcDBogLKZZl1/Uw1v3QcOuZCnDI18EvwgyZinyNnIXwh3rx1aGpRL3xCNO4XCfDmxUIBBr0wfww
h9vJDDOHcshi1I0/FnX1VMXkCsEs1nCkP9pPa1lPu6wPTsNVVWmg9Ua0Mn2BlpMAW5oNRbHm0H2s
o37yYm8TEmCaWdp6VnWYLrnr8wTmljtVI/xWcwwrmkMg13sR2J9hx/Ohm4PraSu7C8PUTSk2cJp7
sRjrX36+bmwepg7S1nXRzU6Tji5PcmE9daHc+Sj+3J6ghoWgX94BNB8n+O3yBDqAZz//vdT+IQvW
yF+3hGEMe5F+KR8prMslwemDUjimiEfHIaDmvnLyL7QDdre/wtBB+lUcprxVLW30fetBMVv+U3x0
AumX8GBJe16kKQIS8e/KTtURGZfvds/+cQP+pHzrIrzq5fZXGML3f67UAfDioUCEddP9qjxUlh5h
srwxPf/wU97ZSP8UnN7EiSZwi0mphSZzudplbKduEDWe3V/q3LF+FY0/wgmHL3fpCnGKwa48ZMXp
fMWarj/6QM6gnTviUgZwSJv7wH4YKuXsRu58RXZ9POQNFItE1zcHYrfWA/xYxf52r5hmqBYdOHyW
PY/56RmjbF8WJevn0M+z3/MI1fKynehGqDOc0PSk9RoCRz+6Ja5yTvmdV0EZT4Q+22v3ZJPiH1Gp
pwaJ22uA/VAGxdUN7eYSJ9rmai3n+cifMMzbH4X1wMt8Y1GYppMWNVwu8sD2WHpmtPhRlfRX3y6X
eepfb4+LoXmdhFz207oC55LCjHE5+XycY5XXCQvqL7fbN4RunYosZof7DqAPZ1bUR2+FrVhuD/8y
x014I+EHJaejSrf6yhBAdFZyJZsMapSzdeaWjeJmaL3Ct2sr/WDqqevMfrPyXAFVu8FZ07MiX5Yl
i0oHOWp7I2iY3vz60DeNh4USYQvU6VnVnY0s4DAVj3R1+OH2KJje/frYN813xCkhO6XyhPg7Wi0H
Rzpx4fsbd0bD2qba2h7crEfVCTu/bM8TEO991UBIH5dULMPb72/ITgMU/fcHOKPb+ZmDDyhF0Rzc
pSUvWZG3D+2KlAoVGRROK8B1S5txwMkkf4UmzIq6m9xyyDH1oHYu8JXMwrVvrHNfE4jHXaGEQNCF
Jds5rbOebn+m6SHaWm9K1+4nAmnT0MP4iHJflUVc9+tGLxommc7UZaMoh7Yh6VnCr9AvIaRIrI/e
uf9D0p0IXNZGC/jH9QxnCvgtbWllm177eiR5M3nVQKV0rlvH4MOhKA1TJJwaf8uS+Q8h750d9T/O
JhbDdU4KmrTu2D+ltaCnuu/sQzdR6xFeSMVDs7hWPMAUaxcGyPO2uf8bRRIv3yHaBPFCIBxgVw05
B6xgFwHfvhIzI/c3NhjDpNCpbVZQz5UidXqusxev/EScO2dr4Zqa1hZu6U6qcm2ZngnczYrYt8Da
yrwSzOGC8fCf25PaMHx/6qdvhq8N57piGZLCszsDbx2q/Gegcufz7dYNsedPwHjT+tDD+rSGpP15
reBW2VrVoywn4G3S8XcIx7nbDzF8gs6vBjksLzOCGegTfieyeS+53FiThiH4AyN/+/7SHVrEthQM
3Ifak3u7XTHVtphhht7RidWBJa2Uzdh9lyWIWal27hJCzlntq/HL7a4xvb8WmAfbxuGnv75/0xzS
hhc7lMA/WaLLotsPMBwgiBZ4CxsJImhB8aRkUvQ723eKZyvoCshsWu23bB2B44DNzvhFcbpVxzB0
2x+U09tBCQKYqfiuBZlp6yI7/lzP3RF6s/8S2/l9+7MM/aaLm5CCEN8G1PhctRb8MexfFrGf1wES
OrfbN0xZXdIkkFW2sJzJxOq7YCdr52zn9ZakpeGQrfMxw7Eam7z26qRKGSifSCj98Ksx3PfwOtxx
4gLS0sK+oqxt6HLkRb01nU1zQdsfK54upXBxg67Gu6k6+ARgKIH890/oqMd9ubXhGMZGp583LRIj
S4YkNWvnSOV057WQUXe2UnAGUJmrs88X6N3LcaHXO0oH05hlPAfQP2hwKWHlDn5k2W4l0NdNYfDz
QrvMwanNG3eh04U7dxbtXVP5wWMw4Cx9e66Ypru2wQoB9NAIkYPEH6f+6NIw+Dy4qmBR7a2ojiwC
xj+3n2TIIuic9RxucWNlI7XJ4FIrxG8OjrZPOTLBd0XQ7m4/xDR819/frF5AE6xAjA2OOU2x64I6
Qok/aupvt1s3LaxrJ75pvYUHGhnytEoo0Bj3Q5p7u87ry8Pt1k0rS3t33gBWxC1SJ24u6yZiwmle
LB/0Gqqsq2p/93NWdbsjKZFfSb9mG2Vhw7jY149981FDB8hHUfZ+wlwoBcJyeDiCKdO9wHfaP/py
RmIJKLePTTedSuxMcCZrfcdPcGZKWqgRiLGN7Fbc5f7GOdo0RtqmVMjUgrttsV46S9X348zniA8q
3yjEGZaLjiaCBCcRDEbyF1EdbbYe5/Q36Gqxl26JPZteXwtzkO0QjQ/v4UvVycOYssOc+q+359f7
TVOdzNoj997VJZTB+tl+BtX9qQBRaWPLeb9fECX+nkRIXi+BGzp47fkzR8y32XEekcbeUk55f11T
ndDqwNF4aUpWXxawPgCMTJkVT9avj3WMtqwDKmCz2lks6Th9hmXtox+MG2va1OfamkYHz4JUhCSL
VRVR2IYtVIbYxmIyIK+pzlaVUoSQ1gB/fSnH+V6UXMZZTn5kEucloA6D/gIM7ng35paISlgnH6HY
uaXTYhpx+veIi2a1YT0Muexl9ZfIo+H3sMj3vloOgT1sSe6aHqItZkB402EcYLFGvepfOCh/7eFQ
HEJNiQ7D148NvnbG9B3ScXU1iYTOxBhljjh6xfzBFact5lB08zT7sr0gvHbHReXzLijZx2yeqM5n
9YNh8VAdtpNRsAc7D4AythJ7YsfbHWNYcjqZFUTWzqvCgV+qzI3BnAPCWdwVxfShOE11turswfjH
Lp0lCRvre9NiX5P5/26/+fsbKdUJqsLz4YSUezNq57kfMz/7nwLDKyrX9iXIvAVsHkjtVrO1s3Jr
o4R3jXP/TSRQ3d0jrdUSIGrDQsLxYx/cwaF/ys5qZLFSx6Dcoqf/qZm/95xrnHmzWa9Xr9cVbEJc
G1jn79MG3uFTGopYpmp+RFYdPJMGRfV+ogPk5MIWVxfcX7JFViflLMFdOY/LJ1XWY8QmWl0mXzEM
bFCeprRe/pHKVsB5W865HycfesT2IvYOPPSSkAteRbTqsi8Z8/IYGHX7tFzNFDHr4ELq+tZ+oI6/
gyM4O7t1Ppx4yr2jZDCN9OqfsHRaDl4ZZE90KO2fzlS+gGcprdhxVXig1iy/jf+n7suW48a1bH/l
RL2zGpzJjj7nAQTJnJWaJb8wZFkGwQmcp6+/K1W+t22WUnmPo186QqWSnEomB2BjY+81xJ1YAche
eqRyJ0nnWjEnptYJyH5q0awsw9ADOWRzWDoEuoydOu10+GQzXmoNS3KlDso476752M7HoqsNC6wh
VfH1dmj3Cin1fYSWif/5GDszO6xF2NDi2iltWwybqnmrsyebXIFecCGunzv2ImxEUedwyxiKLbxJ
AOZqhEDCBwUv+Dj3lbgwYj/+EPVdE+WnkZTMmQFIXdVvY1hLouzcx7HH07vP787Hy566rDa6Xexk
qdn2WwHVWb04pPmFA3+8IKjLSiP4u2UeVzJDyyuDP0/dcn5s6oh8l7MaXwOCmF2Ifueu4JQt/3R7
BOSAjLKFBk1JjqnkLI/1C0/33JFPl/bTkeEN0Ixt37Zbh6wKvaUpCm+f3/XTuf09OKjLUhWYFJMx
uFD94OmtUZK1Ut7yHoi9FAJf0aWazJlxsyxamb2VmGMEOaO2hfHYu+RQTfuLWtkfB1J1qc3XmrMt
JYHiSty5VNP2anKnwJHRyTuoZSRUJpc2+udu1mICD6puIIQ18J5rAaeK1hU3GLir3ozIkxjHz5/I
uatZzOS25FrkaJATIQ5X13k5idXQQ5OZKL3cVJnePlZEOl4eu7H/W5+4rF8kfQ8GUQ4lkKFOdrXq
3MH7bcdN1EhSDgVFSwWizJLs8w87M5SXxQxpTL1bCsQQpSrpoFk0NX5rU6q+F+x/miQyric9UjD9
zIJ0e6J2tRe1sgeCNqq9PiZp4BiD8uXzyzjzlJaVCRBxRd/ZVbtFo4F7M5hVFC40YuPYQwb/C3g2
u2abPKljcWnwnQlj6mly/XR5QOTkEWzt0TuAIMJBy6b8yMtmDuBPotEKohe/NxqWxTqlqit4VMT9
1nIYXAgHf8by7ourtLrwAWdGwFI6Dby2oezBEdtibNNOPfmkfvv8oZyZn0srWdBG8wHLXQ+Gbr6G
NdRaiGoltCqGgLlasSrqLnzQ6Z5/EDWX9Q9uOImiRQXkTCBuZrZHwBWYZoafX8WZep+6LHjUJMfj
lGa35RDH9lxDHVc62pW7FDjwdTIrBTVbPG54PkA3bHStY5XGIL7oWsaqRh182Tvtva3LS+XbM91U
dSkNZsNBtzAiF3qxTj1RaPeGXTX6GcfzQ7/8uVSqOyXPA9UxfRd5GKY1lCQ+vxnn7vQi5GqaNhlC
x6SGWoJH9GM53jvFheriuYG4iLQwlxmBxcBIb+RXR7zo4kJ/++NzBsv815mqDcWQGHrUbXVIqFjy
Hl1mTx2iC3fk47Mmy7JJE8UApup2t+3rxCfKuKrtSwIwZ8hHZFky0axyajRoP29niT0PDKNQbgWG
eatXkDAjZl8Gsygb35Xa9NKmioHFAfmm30HUdT0ZyeBpIncpccvOT9tcCwXYWF8/Hwgfhz8k4b/e
VBVKEQWfTppSOUrBNlmZWeqp2cog6m8NB2iK/voJjUbIXI8QEgJTpx6YlV54YGcwWGS56TZg6+Ym
LQ7ceY1frtMbvu3vVFawLIiDnlpsCOTa3TR3xs7Z1mHhlezze3ZGpIQs9+O5VmfROLrIjHb6lRO2
azMog2GfxRSQo325bYJ8zY/DLtkWvrYFmNR37+SFzcJfmfvfoyRZbtdTx5qzuI+zLY8BKvPGSNCk
Mrv70U442HkqMo3YcoqjNlZRA/lMaOxSfTSL/dQ36rPCFbiRWD2oCk5fGLuCuIL4ChJJkKVFfiIw
W0Z66BUtB7itzAW1QIymQwWCFC2iwqW9PQsPrpMlBZZFvx6zvGeZEc9MIV0EB4+e+DySBMHVQLur
Mscrnmv9gyxd7burRnxfgo755M6VZCbaJ4E1iJqBCWlT0+X9QYHjTJDwXodNpmrfkZb3ME9BdyIf
m2KbtXlBR3PMAii1j76YB7mC0M54L3uA15K6N3zR5f2r2WkOpxPI3/tkKq3ArtNpX8pc8x2j5q+1
FA3obwP6c2j9gGqfVmVxKFXZ3uZ6ohCamrryEim1vdOqHkA1M0c7qHW0BurMXfzNdolLY71S7nXJ
Ib5ioU2jDCb3ujL6aua2+qjHGnwSong+onvgYCc/o4ml2xUd1T5BVymbBi9S1HzTGm3PZlm2O8WY
oxKqBZkSOqRvbiYyRX6ZGu1Vbg3DI4cfRhxOca8/IckD4ZhoGNNKmm/rKoZshlRnOvZT8VgXdRRI
KdqDY2TW1s7S2UNMdtfZyHUPbvYlB2c1Jv6UdrYOppWYPC2zYTE8WXrHpkLLLQpjT/xZC9tPH1pd
+s5RdPW2LKE4RFEecjd6Uz3yAeEDcQlG11uzShzQSQZlCD6fZecC8mJzFhNIIqNz6m7G5H7Maj+J
+YVM6dxCcvr3n1I+QCxRN1EqF6apsJwxZOPL1AaT9/f6HmRZC25aIsYCZs3bSQzFPsvNp7RtxAWk
whmgDFlaYycpbyatxbYCmlUGk6gIvcyijfyoAms4ygEr4xFazJM6xEySwg6wJ4eQUgYglswN5YhS
T82SAgsRaSBJ3JqtdjXy/BJ46tyCsqgTV11fycZN+u0A6gpy0SQsEseBIGhbsTi65H90ZnAs64qG
wiHAUENCznEhbiYOUX7/+ag7MzaW1UOTjxIiRhIwpASTIJvTr43AkBeNfWE5PJOGEud0ST+NPgk9
xWhoan1jwMdm6+hyXlnYz7BZgRFVUXRbqSYxLG+KdlWYCXMGkKeIml+1WTdCnFTP4Yzye2kgWcr7
AuiQReoksTbPa1E8ZKWg3LqwbzwzEJb03BxJ4FTHebIdyyvdLbeuM66HTA1RUvMvPKtTCvHRSrhI
XmLFHoU8jYIB8+tumITYlVGursuoVFYOkJycRq1tvLptM99j9cixcVSTIDMzQsHhsvGtbq4likAM
MVKwfDLdIJdptcpUVYWM1iBWbiT7UJiV3ERlVUFNm0vsS5x5BYvfLrBtQ7uuyDRQpO5doNglYV1f
80fXVKZNVU9VmPZZsXcAlztkmqWvRKnFnu0khV/qseKXJhrKcnbcbaL2DrPrWD1okML03T7KPGvE
T72SaCsUwOrrGF7f/tzAZtad3EvU0o+33GRJja1hQa8pHdKonqWFn5XM3mPX3Rbs4kbnzGRdarq1
TlJJrqDMJtQGOmXWpmzsC0Pgvb7xwRBYEmOruANh0cUoq7W+b+nQqWaxFmD73jpQLKgpeLNGEXBu
qE+5Dhuzuqrp3IrHvEtWumLzr4KkKrIkpZk3wnTqQJ2EHcKuXfdUdHUulANPW5QPznLJkBpmbehb
Y2y3ej2VrMwa2NeMeeLXmmGs0lHrHol0XbSx43utzZoLO95zsWyReScShgJo1bpYlqMX+A/eGT25
n1zzwtbh3GNd7MeyuixlO6JsJ/i17TxGyd3n0/rccU8D9acAmaUgQcZJmmybpghyPvkmTy4snmdi
kn2qcPx0aJDSNOg7IGBYFvzmgLInlfShFRha1aW+0JmbvmROQxjRajsFCu3FdADjixrQBSo6Evze
vVmsrq5EspUWp1Lp1MFDbtVW3z4/8Lk7swilUxTntk0wR9W22+il+dp2nQ9xRIZIcwGw8XEZidiL
4dhV8HXvOFYCASe0Yq+UqUfyK6UevTq/hLc7cxlL3nQkUgBdM13ATMS6tSbxVhrjOo26g578Zna3
5E4DKGbFQ6MnW3zO5KfZrPuG6M0LAe3cBSxG6Ki6MN6pi2ojXIP7edOqHtDOxr10bPNhttXqwkw4
M0yXFOpEaUYXZq1Y+fPZd/gq06SvXeI5nLuI04f+NM2swSh6DvTSVo0KnerOcOda02MqXKaNCLaf
j9hzV3AKHz99SB/lCG4WRqxWB23hUKvkXuRef37wMzFoSZSWTgJapkrabWu3ETXK2qVYgfXV50c/
d+qLWaxVQF6XDhTbXWtm8IGEvB3rjAsJ5rmbv5jJmgI+f+6ghF5OgQ07hIkNsZ8nweenfu7GLCYx
4gTn2H7j0Vo5w7YUxt2/9zyXlGiOfLGNNRTim+SRxG8RZNvaSwiHM6FnyYmeOojkz2OKuN+RDrme
KvwuLiFhgiooc1spVnzof8hc/cfr+J/8TR7/Wtebf/0Xfn+V5VQLqHovfv3Xnczx9V+n9/y/v/n1
Hf8K3+ThJX9rln/0y3tw3B+fy17al19+8Qts9qbr7q2ebt4a+KW/Hx9nePrL/98X//H2fpS7qXz7
5x+vsiva09G4kMUfP15af/vnH+qp0vUfPx//x4unC/jnH8eX+uX1LfvHusleim/N39759tK0OIiq
/ekSy9Vcolqqqp8ax8PbX6+of6quYTpYaWxTdU39j3/AH6iN8Sb7T1UjNpA1jq6ahnYqoTaye3/J
/NNyTQIgGlBthmkCY/1/z/CXZ/Tfz+wfQLcepSja5nRghI1ligbpsCW1CdtoIdOobzZmnRySNPc0
gEvTlhxSabB5tNfgoTyldnEYzY5qNWhHsHtjQucgOlkdHfTytRgjTykvBolTvvPRGS0mMuB1mhwg
VrVJSliyKRVnMfxYaOvmxdaJu6CTtQPVudxX9KndOWbi0MpoCM3n7luVaA+V02rwupo3aq++GHbF
qao4NrMbzfREbqOxUGR3ttvaQdZO0hvnJPUsmdxooIncqAZKI1FONlknng193syzvJtzsHCy6WGa
G061sR5WRdbwVQ50iD87svVhAMlpZ8xvphOteS5ZMvMjqAl3Mcnuqrw72IAD0biJR1hcJU/6IIQH
DZjXoSYPajdaYZGR2wnSRbDfxreuta7muWE/Dcofj/znR6x/FBlPj3gRu9S2tBRYsPUbN8kUiIvD
lFnFNfPYEb47QE7NPSnGxSceLhVRuZvK5FkW9lpyKE0aI2d904TSHDTIpcgV1CLfahNlyf5LZ6M0
qozHNjEVBr9NHpzYQusBAtWs1UDpcROt9+vpVEed+46lxgidEqi6wCPFurPVQkVRtb+uqktFhnec
wQdjZ4n6sMaW9Kni9pspGo5ZFm/rIrm2an2Pm7xqe7hDwtM182Izsh8jHeN3sodnQ2SAJ8y8RSOs
Wg1WEoiS3yZDFpqu9to5bRTO4BZQKCw+6VLrKQZ7cR1P/Njxar6wDHxYXMdTWuJKgMHoJ1Rgq00d
8dU0D2FubgTRQPoama1rITGiG+zTUhAPqe1mz71FHqy09aBRzoDyY6XdZF4GozWqVhWEOTFoae6q
O1dvPNeWN3y8hCn8sK9zOtVFshYXZWwC3lZvuq7zVPhkFNz10z5iU99ZrB1RZzYxfBx5B4u/2xlS
GB7WT7IyesurZbmDeDlKtrX9Gznd6XRO4/6njAi+a71qmjlUx3XY9EHx2+wwsy7tYT/st5wOv8jq
iti1Eg7H7o0xlbsqq3ZNi7pHZc0tM3vN9Xq7aEErtlKKym2IGMwhzCoiaO3ltzxvcpqQ+CpCg7pr
mhosizTUzRiW35l4Jll6C/cyiFzab59P9jPhfImNsdO0Hicp681YZMzgb25e0zRBixc1+sy2L4SU
D2G/p3uCFevnW24i/olcdBUsEoe1BpieVeW4PzzsNYcaMP+z6/LQGS1gC5cUT98pVx/N7UX2GBW8
KcYMW4TBnW+NydkmqdNT14gz2gzW9xT1RVZPo3Kf8s4TU7JKLDMYNQUNmrptMTDaBH0CCEplnDwl
VZdQmJl/deWAWOZMtWfaziVKy/tM+OhcF2sYtPcVK5qcEgbB/XMpJo2Cn1pinYI6mmNAOElUGcSi
3XtNa4IYqE3PMfLHWotVCnxo6WF58SfSPuWdwiLOD60KGUY3YoMBWZDY2g6jeK2EdjNMQF8i5yAM
usx+k5MLrM+z0WixZsxOA7CfoVeb+YSfS42CNQXMY3Xrjszaozm0DLDuMDdSr+c1O3WaOhuqGaZy
VbrNfsqEp+vWtTI2FO7UNwNEF6AS8opAuwI0iFMIGF3SCX7neX9wr5d4o6JAwTWP3GqTNIrhKWiA
7ea2RNcpFf3BHaCJyidkKPHYTeh8jeUJYX0jrZJcmSq3aJ45M5CoRACeZFAX8rOgb7Yxen657rdp
02CPGN0rQ/KgR+r9JPUvrtpJWI9mYdeIF9KoMTIRoXtiJJKp9rR1chueNKZxpwPj+vm0/tAjHBNu
iXOKqrSFGapabrQEyNdCoJITAUblvvWmupIFWnH1Ex7X1pz1wMAOi0CCpcgK5cKEfweVfnSTFyG/
cEDS0TAyN6nMiIemSu7B3Y8DzdXExxIphWukA1ML0CEVMnyFX98rcBytJyB8ieVKr8MTJJk4E2dw
hcC07b6N+YiuoKl2QCon3DNyFXSNsq4SqGFXOSvn9hr0AmM1QsE6h3BAWW/zrN8aaNxToHsHVsQn
hIhTuUHRaTuoi6Shq2BLH2kvs6ag9+j00qvyNEICiGwK/fj72cnW0JIZgextMgoWzY2stSEAiPiL
GSU6rczoaE6xQXWpHPqivU8z+zHW0+ceQZwamdwBp78q0ZIbB6sOqth4/vwBa6eJ9dENXixiNmkG
59Sd3pARCW3Dq7umNypW9kZJO52g6RxrbaDXwI2jfKFD2ruAtR2CIhwoYmDRkIpAGMd4cbG/Y6I0
8iCOeOxHbQv0wQic6ohE+PNzfVfd+ehcFysilHo5JFNgTxEZ8aHu93Z/0MviaOjZyTlLUKMzN+YA
HMkIbcAaeYGjxgV1695zkTA0PAvHXKcynr8nRX2Vjs8zz/a24oRV2XulU63K0fYGYdHGNlb1rIcZ
akJWFG0iFxTu1GJ1BUSI/BI57iqHg5032fVNatlbqaOk2efeFKm+ol1n1g6xlyrKLu+/ARQecEvz
RJz5n9+Hs8/sVCz4KfGIZsS5eOjrjam4Rth2IrtLi9RmrVqLterUthc5AgI5BG6A0nLg9oVArcxu
iGr9/CKUmq+MZK6oyIvMb0hlM71ycl/VeuDcjdhYNdM4XzrZ0zL50UNbLNnwzFIJ53m7SWA2rnnS
nTgaBsm0j4o4Qq7sXHEAvJk8TUCigzZgQBHb467cGYBs3jSFyBsam7E4OiLpbofcUcAsMOq92xea
5xSy9YqZKB7mbOJbzYV85r3y9NFpL1b9aeRSKKYrN41JWjYb8HZJ29RapehPBsB+zr4el61f68nA
JkMOrIe1JLU6KGznvNols7ixq+iq7KaVqZaxV8JgwCszEIXGzjK8HlbfEIA0XE/Pk9bPwIENLFuD
3L+WAAxg5wQCoDY8MlXx3Ln82MqcexrXjFUBldOVDjYerZRe87IYL1QqMHSCQAOubOFXXU/JjRkh
6TtljVGTSRanzaqfsmenjo9iUMPSyPI9ZtG6ivgByk1+EgFlQm1UaXyukwKi00azjqY0xTw6ZfWk
GMOmtx7btEVSbUvu96jZAcaQDb49OPqFcte5pPcdu/fT0Far1AJSIis34DLifpXYTDTNUGLdy6PR
A0WQe5xXKbRLu7fR0GraKnApUsem9N0CKE+pN6ZfSZjBN+YmBVymT/SdPseAZ1a6eTVq/c4oCm8q
dPXCEnVuV7KkzcuhLAwb5qkbeAQ8xn37pR3xDIA75kxq8REGko+aZj/mWnw1Zk0bZrJGpLSAf5wL
Ffaxmjg2OUyVEnHzeXw4d0ZLlr2OkBuPdoFKRqWKK3VKCMJPr7W3kV6sYsUaHkzNPdGOJtOPgRpi
IoGjRAYOVW3I2A4RYMySzqgZ7Xk0i7DuIn5hXp2r+ywZ+loP6RogNsoNj4HQgR2KCwZdw0M9s0wf
SRTaB6hhwzX4quXYNs9uS4CIMolv52rvjdloXMWdJIEydBrqCUQicCeXrDvO7S+WqGEVKntwSlT7
TWGkkFdUwwEECKI4e9uRawtT3enmwASgKwfn4jef1mIFzrWcqMBBD5tIqGGbwjoxh02dEM42jhwW
Qc6jcV1WmTZLx55GSXTfNFGoialCBYXDWFGfjw7MVC+czpky2BJ9jIduDpWqjhu77+/1JLM8ve0n
KtMRZhUjdnUN6ihmWrzlir0tECX0WN4a2PV7CWR5QTlSEn9S+asURkeVOnmxHOUCIvV9N/lBUF4C
ljEuIaSqjN2mi634VMPhXyLkzN9VQBM3dS+blQaFUgpnpkCIfpuiGpY1zRdiyl0tUA3oUaRa9bCv
CFAxgE6q0w7XLbcEA8zqxux1f7aSZ9vGhq4gk19U7QVsxrkVe4mFjjIoJ7mt023Uqr83W9fxG6iy
jq3iAPiVP6tp+2XgWCCMydgYRvtiIz5TXkYxagrxIbeUfQMeMBIcWw/4jPGOm6B5cSXeeIGs9sKj
/6htjmR/CZC2SmWGzC5sxjQVapwuSfZqNcKehBTf9KrD7knyK3j3gow1VzvHkDtVYrmziYMzy3F6
iLB3s4MFq4oe7RrJWTcwpdTa8P38/qcL/XsBWGEjv7f/Gyr9pxbJ+Ur/XhYvr/KXAv/pDX8V+O0/
oU0Bg2bbMS34Aaon/be/Cvx4Bfhf10UFwTGBjDltUX8U+A39T8xkB++CVbDuaCe1/R8F/tNLmmHr
LgiVaAwQXf13CvzA8f+S+CFncTRTNzRTA06cGNr7nPhpSbdjuCVH/dRjpbtuKo+zbnttssmbg9hL
WL/aTzbrSEH5reORzeAXLA9FaF/NUzAnjTdMdPvAkenk0gv1sPX7mk5PCEQbCDfmLAmGJ6RYm95v
NwNfmdYGHacRO5nDQ+M3NF/lK9t3grneTTUCpu7n1krLH8i0yj29bCnMnzwIY+b73rwBHKvHiU3e
GPTYO/hjADd0/gXNQu+6w1lcdx6gxSwL47Xlx6FgKZXb+BrSoNa067bi5Cz20NF4Rw7YBKwJLsek
faBtyp0VamHJzOetwjIcRGHkEVuMTeZrX0UQ+d3qYfCUWzRv6ekT0AK1r1C513dRoAtf2JTc9M/a
vvM6eg2/QV+9QtnPpA+b64cHl+63p18mr97Bisf/YnjY+tJ6V+8knTaQ5cK553Biewru7jj9OrJy
17LOz29ABaYpDJNRFCw8GKtsSQiBTDwOMXuuS7uHOCgEA04Yh4N12x3uFU3WLWvxbygOv7pUoWAZ
O/Rr/QxHwpuWSVrsELgOk5t44l7VihtheSJMTnUwPjC7iKl+Xb3OIVmXKzTDE9TmqdQDFR+C9+3M
a3HEZjxsVh1Vr9q5p7zx49zXrgSuvdngCyIwg32sn+YgY6DH7vga4+Bh9CdqMutLtqkKqpeBmrGG
2bZXDMeKZdlRwBYLFmnX5VeYYkmDdm/llZp6xpsZVNdd2IUZa1+tktUp3UJpFwLd5vrLiPolaLoV
m/CsIck/v/V7Ey4DIUxgmjCl7mNRQtWAknsdV4Mbt0durPn1F74eM5bG6xGbzfWxiNfP9biOv3cj
TTpqGTQJuI9ayVpn+q5+nr4MDR3BXAb5Cr651So2Etpz1nKmDmFFmL1riN/3jzPkNrKDe51QhZWh
81ju452212/r3RB295Z9VL66X+VMGHEEcMeUQI5OYBCmh5gpVxK/J8p+GHzi1elOwgrIDHJ8dzz8
XMPVekRTPxx29roYGSRcUWAyXMCTfU3d6826s2CiTrvvhUA/jqrgxwCGf9e9oKZs7tqrBseQsPlF
cZ7JeAVDr018TNbJDv277nt0jUOyr6Bs0+Nxt8H5Vx65rZiCECBHirpX/KRIWt5BQFFHTavymu/W
F2ufb+PQXUdOkFUe+MybNMCmmsIxRii++drg3Q5TQxb7NuymvUgG/FrOaGRTC0tPR8cnjLoKO61H
9Zg2nvkM6zEa3ZLXJKAtLWgfditj3wOlzbBPNl9xYS4twGfoguO00lwKYvCW4LnATw1cT8YP+hWK
ckHKTjOY6PfTI6DgaAI2X3FekVcCIf5kIm7YXv8UXSdHvh2/WY5fvSlfu5RG0oN1UKMH1bgyw4I/
VtjUTXeaztTVtC8Cwwsmf/J7yPevZ3ZVBub2q0KbPaaN2Cbf0oO1gRmR9VIw6NW+gUGg+KA3Os/Z
11yh9Up7PvK9CwaQV8Nu8Kjd6EfhIodb99rzPK1bT73W99qzsyvrlmK9Hjr6StbqvHeu/NmzQ+cp
oso+38FzjZZfteNavwnB+TnE3/WDc+w93Z9u9c2hWicrGYDxRviNna5LGhkPEKYww/pQYqu+ShnC
sv/yEq/gNO6uCb2NV/K4SXzde/RLGtPDxHzzWov9V41pjHvNN22HnyhhxlPx8qwjmEsNT2cKWr8D
rSR+gaUidfAvqjf6oGytTG/2h91BC1TvUND6oYmZcTVvcAlU9F6+lruOtb5zJdcEfwLIMi1p71nM
5tTF37hhBrDxwdwMDCeEr8ed6qE7KFeioq4OEr+X7q3ndG1Em/Y75PrxY/b92Q7fz+LQPkxAq26z
EBq+D7aP0oCEgUpPm121G4JOwyBHc6D/nmibhhUZhd4VnHQDi1Yd/tf6sP+h1c4N+wxhBktVu1FM
Gl1lOQMQVA27KehA/qcWNcPMDJQMCkgelOxMsjde0RGipRnoPj+a4bOyV3ENrsFiOqH9E2JUMjtU
fYAV9Jf7hCYnb8zvyrromLa1tk5wfyhmagoUiKj5gpr+usa6ae/VQzp401HgFnUBKIZMD0//tb5y
bZee8gVrLE7fDlFm4HcFBIW9xg2bHU7KeSpwJ4cdoajTY0cX793qy4TG/LfeYHYLRz+UOa4i/9pl
5oDlKwsncdWjAIUNO9bDDKeslFTHNt8JgCLW+5XL1JagCrSxXOWvzPZ/OnP83wQROdljfJI4vmTf
RP/2Kzbk9JYfqaP+p4XkEK5qFviZ2Nlh7/kjddSA8nAtQpA02hBaO5lJ/Egd7T9BgoClI76BFqdZ
JwTzj9RRIX/ahJhIOdFmwBtPqJN/J3n8dQ+K9NN2DXyK64DD5ziAqvxa6BTTOAkL1QIm+hvXupEp
LzzSVphRWaZ7dl2LrXoJLnkqnv733hKfCaQCuuAo3zru6QIXHagIVp2FdDlhbVXAoitzMWcL7RJc
9R0o/bePOcFnoOGqAZizKItCrTfX8yEm4GShv2Xrvh6tULEbGx/tIkM8y/QxzValAYG/TTX7letB
4ohg3SGY6evqXkHDw95Y2aFEp056KJbBoA5fhKOlR1EZnUtWoX6I+ClPqXOGAKf6WCacnXpAmduG
WHEPzBpFOm2p8CPxeO5BKvyb/uLK0Jw9BWuLxsDMTnI2vU6vEAVsB5bA4SrG6qohR9za7q7gt7PC
6Tj4BoDWqW/3q3Rml0iifxsHJ4CQbRHLsS3bMJed9qGG0a3aYxxUsLygJJ39eHD5FpI8N6kJsWBz
BsN4mq0LJZmPhoKBDRK2SLZlGe/Alp92LllRmpPk+FgSyzEgcwfYiduUF6oZ72Ljy6FgowRomLpl
Yehhqv1czu8beBhURjSzGKinmqEcbxRh3OwHFzI0/auBerCWUKt+yYuHJjuo5lUuc1omgYPhj31U
4sGz1Vird5X0nBEeC4+pPXgFubK1jWpvRX0lkLwOUHoYh+dJv7fyCo3HZ/DoxvRrX1yAG394OQ5x
oEljQ8QCs+jXy6knODbmdkIYdzzVupJZBw3WJIj5bpiIJ4X00qQNTQuGuP3IRmiAmMMxMfErRjJZ
SSfsyqucBDHEo+YXU3xX4nVfGSxDObxu7i0OKwMQUIc1qPxxx+zkgPXP1E0o+I9sSK+tLhBYOex/
T73xr8DgWDZBLMQgVJcmcryZ4XeXAkEKpV1J9WoOxAiMTOpAmTnqesyW6pLtxHu5ezk0XBDOXYD0
TFjnLu6lbs45jILMmXFD27viJRNpdIhNYzeYZU6Vyoo8WFD+H/bObLltLMvar1LR98jAdDDcgiAp
ihJJWZZt+QZhyzbmecbT9wdl9l8i6BbDdfdHdESGK21X6gAHZ9h77bXWvsltjsMWgcvWmq5xLWb4
cfEIOv0bwVhp5cl7Lw6qXPMKs8qMwaXQrtPf906rq3U6ZC80aL7mNPy7sSwQB3b6vN2XknNdMgEC
ag4QK/RGd2jJTXBatbw84HvL3ebNVXj6+x3eEtPOYa7XD8otxtUHCIKF7RJNHAu0YKpgILXR7rBX
qfBY0UcnVUXpjEn1KSZ/pAXz2oqsK1v+NwcLI88ESkNwyS679A7DUMZlg8XTEFGg7PUm2o4ddpfv
v99vRuFitw32oSIrYrlg9RbBqs47ukHjV06blf7a07Vr3WUXWPnrNAoZ/Im7TKM311ISFIdanmmt
PLl0Tl5bY0y3zzZYay0Zojm30kqiIzUrsZIG3JElENf33/I3d4NQGFXn4NQJV+a/f3NIT+gPGt3o
JjecmfWR/K1s7MGVx25YW/U43voihKNWXRn1nOf090srRAeKpcuMuoxM7KTWTYz+JzfPhngLj3oi
IsbIIPxmeJ2yMiLvmr/kb0fkVDVlIDRLlmeY7c17xpTG6JxaTG6Ut9AjlZ5DPKDzhje39EaWHNKw
1vbd9yf3NxtSaJppCG1eSLYxP9SbQVH35XXTDSP6yKOoaBPuG6NwOzv/NVraleX627F0ymHsezbj
UiLh0WWc0iZjeQXq/pEEPx8aGF7RVDijpFzZgr8bjZFkqMyyymmzmE6vCWnNygJx4/apG9WenoJ5
SDLe+c6k6Fem8Xc7kTkk0jP4h4P0fBo12ccu31Q4acIed4lB6gFyYHv86cdSZc1UNMF5LQO2Lk7q
FjW4j+MEExgjyxfJ166Lv4+iXOkqkMD7Y12cnbbBOLqtW0KHQWMtFkZY2oD7tSmTe3L99ZHV37St
H6z6WP401kBPlTLtaqq1tRFcoVsuWo+z9xjboImrapqES5xs57MZjGPRaj2UBt8KX6Yqe6qjNIF5
3YP55bg9ySXKUhXFQZ9uOr+u3Gqqn8pQv7Y5LnYkz2HThEaldmMRmS6+qjf4RlZDpYbz2vxQ2R3r
Qta3oxdvYxXr7FCarjmA//bVCUcJBKizCKEvPnGEkiUdulZ2MW71HKuFmVfaD6jpIIbOhRkzVB/C
Nu/hP5YWrWD0X1lnr5tyvOYCsiCEvX4Eag2C7M/GtFhf2oxQE8W6ygxJzeKpXYcpCK+vYsIZlRJM
eHEc6X3sJJZmbWy46MPQS+tOtmizHRwkvbtmSnxxCZBwkiSqgoNK5zxeXAJyNLbhpESTO9rIkmJM
djiNV2U2umVfGc6oBrfpVZPN165TZ6GRbcq6rep8+7kEM+fVb09H1TcGNQmt0ZWV3GnTX/gyOr7/
JS9+smccuwdF9jZetpaCdW1s7OlTahzw+pDrr0n3qW13qvQ1sA8hDmKQrR7Co7hNepQxtptCcMi2
bYctxk9Vdwe2sLUzk0daBo3KulChyH+Kxucu+JVaD318P9RXCpXK6/m3fLf5IDE0lfIN83r+bpOE
Y85QMKNRhTkNsGOxMsWP0Tqlvb+p6ucyA+I0jt74EUtCzyJr/WjF+77YpAEpjDhU/SfFp3pSPuj4
XIfNF6PdNuYXq0DDcFPkW2xFRntTlluxSy3cHVHprnBdxxbTX5fGiW4TVbPL643oN160S7Q7VnbW
Pkj+DzW579S9VnzLs3u93zwP0GGgB4BcGQ+wOobA1b4Mz4m6aZvPXfCYJAe1uRHtnU0OJZz8uwi+
DOGXbqLxxy8/eJz0nRZt9BCOmJMKp6d92QfgPX9yZPQWMrC+ODXVXu1gkDzRMVfA7cs+9i9RtErD
D5m3Dv1tTE0nctUnM3Qy+RRMB8LxJOA9NvW0puWdaW9Is4W2L/wHS6zQ2WaQCZX+yfQewQQt887s
toQvkrWbQ1Hg7dLcW5WDT2L3XJfrAX85BDCN6+du96LcCW9ltEdZBb7HsAg80Eml28g+ROOLoZwC
L96EAMjd9zT4PmTrEUv74l6ebvRqY2I7lPdw9Q06YmjfZOO+3MWWo9Ino1t7w75sbhQB6WA3hKvs
mnHA5YFJ9mSy54GWZJmU93xNWdxOaWYSNAW5ZjmKgldB5UdrX0o/d1ECmYtz/cqdeHHzskUN4l9B
iVPDMmeRQMU0Qa+qYY7x+ZdV2nW6YyXyNb41ZVYefbldiMyodcrcTIq8OArKcBDlKJmI/7pjUsw1
FUN90Dwn053ppTb4kl+L6uPYfhj0H5r+s4bs1tU3FqU3Vd4FNQxWB5DfgHXTuRg2SNSTwrWwt3C1
TAwMlJr6xJeoVaGcUgn6QtGRasIHCXazgzVNvg4eSFp0jNQIA/fNHY2378FqA2MT7Jv7RrgNpUp+
eLmyt+K+OpSPKhVCDA/GFRU+nDfyByCF3IZJtvUPXXJXtDAcN3bq7LTUyYB4X7rmoxU+ZrbmjL+m
jS9Dj3DV1pVyl01fkMWPZer0dGyVxediemnyG+Hta6pIlFLHQ1jvpHpj+18qigTBjYrhguYO3SOI
gGU62MA1w7ad3K6/1yJ6XbJFnKDc6NZtXT+L1dg8eNPnPHlK9YHSKGVa5auV6k6T9tgOU1QqqYpI
dDUEVj5qNXCYkUHWPHXpbd7emNpDPP54P/65CB/JGWWuGiBK3Zj/93wpN3mTmGWp872NqHRFiANS
JUhvhL6faELo/vloCt5gtmVjYAIecD6aamR6hzvG6GY9flE6KF5fUqk1aw//LSu6MtplRgfkCxZl
wd9HGiiWJmVYpUuaRvdX6g6WvxrTLnN9zUQDNMX3esvKM6AmbixoeF6tPNqVLq5cP/PsLXYTYTKx
LBQF5vcVFnmTdkRmkQdtzPsOk811ntBfJ1Pt+koM+5tviLBRo+OMCVptLa84NbE7Ta99khtTbJIJ
2mzb4XPZ4JnlmNZ0zY7uMkaZxwLH0YWM2nKpx8eUw07brhzdKjfKm0i6xWRwn5CIOLhEux5tkCil
w7/8s6WDSEYHzAaRB5BX+LfzpWPhjo0lWNe5WtY/F3lfrWTrXp2+lzTcuLJuljkBQzEMJA/iBaj1
9mKVRt2Q+UafgzgrdnvPzVfEloZChxJkAMbt3Xaz8ZgWjpv3X3F5rcyAvcWrAdtrhH7LVluQ7DV1
KOgTHnkcgsgeEaApMeWqjIqT2bvyJJlXhrzYIpbCRWYLEhEiYLLyRfqoBbLSWp0J5i0K47aVqnu5
gyrRwx5ppRj7sRr5k6pu27bcDfKk/OHSZXib7McCciHwJAc7/6phIvm5FNu5ayclCOgonDYnoqlG
YIBmsj+8P8HLjTKPZmvcn+BIhLnLe1vVhBEkUlRw2PvtWtapgpYwVyPZTNd9Y1yTIl58T34gewT1
MfgxxaTFyxVG10yElxk0hqFalSoCAtMTOW3OmmBVFe2vOM3DK2v3FbB5e+RYqkZAAhRAaG4Cyy32
SShqSclbL3Vz6zSFGzu217J3Z1VPZqkd2wrbtYI4rvedKttYNPorip2c3vGbTjpN/dc43kzSTUCh
V/4adE+RUmykfBPKviOKuza/59cxj9a9TSLaOWYFSwiqQXFqlSd+BhImfoCQuILrTQLHAR9UPDoU
727Kn/7wW/KeJibxhEPgZRTozlcO0hRdjFacoZ2qHr2+klZloberYqCELQxseN4f7uJMAFlh0czF
DdsGL5i/9ZuTfOgLemQEaehyTbt0LaNIDeNXSgsVznvya4I8uqrl8IQ14uk/GBmNKLGYqc0g1vnI
09yBle6FoTtG8c9gwFDW7IVYlV0g4fpObFNPK0teq5N9ZeCL3TK/8j/MOR3i2+JoaNUwrrUyCqkd
0jlC9lvQbJMUaGzsFf6HV873ixKBxdwyr4o+IyIgoYvdkghcI0UzDW6e1JSPareqDOMmrYed6I3x
gNvWJkMqcaB85SO3rnPX8q8hIa+A9fnuARGgSgkGzLNQIjmfbK0wxZBWtJ/XFB9l266UJcfvnpSO
GFGVkKiHEFWe0htZ8T92EjVN6p7hTg9qFOg7FvyUtxtPjveNhEnitzS/k2zVET6S58BfsUGyx4B6
kdVsZONkl3Tdw/9+l8abVoFzk5duE2288hslkdkwkjbX0FDm0fNVBexQ0I4i+dSHm8buiFQhXRQM
doc0eBU0RIh/XLXhk4iZN8k5QukQhP98NrpIsfzUEx3g8CFUBt+xRNrsE9IDp6EFbQ+vPW9zOmj5
4iFv6tJRRXCtGfAy2pjzHWIoSvuyRgS19ExFXhI2JRpIl34TEgby8nqwJKfoPpmD6a/CalzTnnjz
/pa7XPlcwsIS6mu1lnP0/L0TK8HxuSpbd2omF402jSyiEMGGDlihX9NdUlrgx50tOg0ACggX4gLD
ckGdD0dTtWr2v2xc+UF7yT9wtsifhEZOs479B8+kk9ya30ovWbqiFiEqN6d/HlAMZLt4pdJdQoe5
N+0h68Gnwl3FO5biB7+2w+fWPibjKiq3lrKR1IYDG46a9m3AUYElJK1UAfC5K6BlCQevzEz9kI/P
A95iweigSc+pVEqrFBbL4PBroSBhWBnlzP7TYbZBjwpcBBgQ04S2RhRlli6d78z2Bme82nbpxSqF
2xqAIdgk0k0ptl600mAmEQt7yEWd7KQdp1ND1+rIwVPiswIhXHaCeDVKN0qGuGuLLkz3f2TWZii2
IMLTwSbRgp34CjWpjwbaFOOmQvBrH2ATVdWmilZNxZW+K+oNHKRMxgvggLSmGUEWtwg0+EN93NjZ
dlK3Y4NKY4O02+g30dc6OtLVT0Fv7MjBCkriYfjS/0r3xld1K91lPxFKdrFY++LoW04/3uUabNBu
E2tP3vhSlU9F/BKmDyltrXRHORX+mt5/su1KoWvIK/tHcD9dOaEvLqV54agUjWyZiJXa2PnCkRJl
1FMPHb1cjywDu7BWGlbMnQYDUxm04HZKE30VmhiOyNRYd+/vksvY8XV4WB9z6QGKy7yu39yJocgH
S20VZPxyts6ryBmBEPux20p1ZPG1BBWWLsYT1+sp23dpeuXKuNimjG9QoAeJMXULCP18fIUXjoyK
npW1VN+mQQBJq2wfk6kEq8iGK4NdnEOE5MAvgrtJno+jxZlghYHZmLXWuBE+wAgLvXtw8w3KIzgn
Y/LNb1gM0Vhe0zAsBOS81+u4UHgs7kULgP78JdM4LKuqNxo3jYS3VTp1ZlWosAqTSN9yaqf7UGgz
MwFKYR8P2H3O+qMuxNG5JVRJCdPWOUYeUw86g873Zzpl1i1xm5quJtEFmyaUQP1wgl01XtZfCUcv
Z40QgsU5B/c6htfzCn6zROjLoHaS3ZduJ5X7SrQ3FMZWYU/M2Nb0shj6/HMfXUm65y9xfpwyJjR9
ylNcHPbS49VIC6u2a2xjx7actpMYtobR3naluqe8InGsptdIUJcLEWYDCLOtKqZKgrp4y85rbIAN
iErAEc1tIn1PoAJafSsd+rH8+P6uu5zRuUIDuWtehgrahvMZDfO8q82wyl2JuwhSNRiZOVCvsKV1
hGweJxH7lrA4u3IlXk4qa09WuIFVC3/gJXJjh41N9888IwzqYP4q9RoSjIyhjTquE0X+EkftNS++
y4hQY8HMSCQFagqCS5fZTNSKwKEaU4ABV28qMzGnCEijMbW001alEHgs6W/jAspq06rlJrP6AG1U
/MfHrM3VTOxPmmrjIbWITFu6ixtxqaWuHKtonQQMczuZILdB1C570ylZwpj7uYOYHt7/2JcL63xk
cf6xo572Y401j4z/0mB5684O7ZVRC3PtR877Y11eJudjzc/yZqsWoMImx1nq1qX0dbRI9YMWBjtM
Y605TM2drkblBo+t4Mq48+ydb1fG5VjlKKDcCw/zfNw0zAQNCgKgOV8pVu1Yt7D7M/9K/va7mSSs
J8XgooCruNii/iQiXwrUzBU4JKMEM9xR651Zbb+yRHCNAvCbpUt78pkPSZYq2KeLqykaa2FPeZK5
0ZC8hEb8K0e1MXaKd99zc+Reuc6JqQMcZXbUA/ECE9du54VEb7445kcQHICajnLKWBwUfkUJkcsR
P97uaxHMIHdmBlTTo+zOKyJEFFUX7nOph6qt4/M1SpLjAc8nweShEFf6uwpgY8UQ1bpt0T5UETGn
hZXwKpAyaM5B9sc3LA88K7a4L2Yjt8VCaDURaQpkVTeIcEHpypXi68XGqGI3McYNSFUP4bu6Jne+
WBg6VV/QICiyAOEoz86XnyVhfZ7XEYZbRtht8iL6KvVzlxfzs5bG1pXr8LeDaQT6Ktgiac3iJMk9
C9P+GqWFHVY+t3dMpSFWntsCpRDV1Pc39OVgsBZtUG8D+Fm9IADDJpL7KqAMMfjV96qss5vCwjoh
Nd1MKY0rH+93g808MGJRzPYoHp1Po0dfgEZKrMAFuryxDGMrPL1zVOJTZwiNX++/2cVlhPrOBNsn
HuO+1Ze7a5QGqGYKBZ8SSH9jRkZKbG99y7rAUVKz29GO27hySi103mynxZja+QtKKSWULgQNsTwY
CZ0Rb/PCoP8DHr1f2lpZg1xQXC6VTawYA5Kj6oY+rvZtTOi+ypLP00RyZgySvjc9K3Ey7Zp510Vc
wPNRwgenoYxjyEv62DDSaRg4ElvKwpLcNtGSo9p8L3Nva+Tt6NpxcLKSvti9/yUuDm8oN/oMyTPs
nMMuo9PBqDRfTdA+sZF2iTR9VzBQubK2Xoub/74ikF0qmmHCnweqnhfykuOEN8vk0+0YnWISFBs5
zKHbBiDTcto/1PzR96wxHuzYR3wkjZHb2sqPOm6/jPq0D4IRCng/FTs1CL5x8Ba7Xh4QaCnaY43p
xZVHPb9E/35Si32tshMgvC9PkzbXq96Tgmh2dLrX7PTQlB62TjUNeQpyXFt7DkL/LjSQR7//IRZt
ARhZBT0HTKf8QyfWCyQ9yHy9pRLEngibm2gwaGIyjDdVmSSbEY+erQxXuRbwfD3FD9fjEKzDcZ/m
u0xU6Pz66dOV5zkHNV6fx7DBT+ZrHUbj0pZ1iKTelKs4ckNdYD5UalA/XImWp2sbF/Pez/Pt1Nhf
4MPgPBmDL78//vkR8c/wgEY6mgui5CWvMfRaueswA3dpbZa74zh8xEsLir98KmsaydaddM3f7nwD
/s+IZGmCUqp2kagV2KGMlBQi9BYq0s/MHo6YWk25lboiGLWbsjN3mmf+Y/j8R1Kg/1UhfmYfeyx+
Zo9N9fNnc/+t+P9AS67OEcD/Lgn6/C1JwvpfOMb+CwZMm317Kyt//W//1gZJCFP+IhDjgKKoR0Ix
S4D+FgfxV9ZflNwIAIzZlvAfYZCkaH/BvyXah4M4lxjmpPx/lEGK/tccKnD9ECvAGBR/pCp/5fj9
+2ibSSQChrhpzZoQyIBLDMXvzTYMMYx+itqIqKrS0uQwZKEpr8QwtFu7RyYXDb5PKW5Uu+9lW7UB
JIy6XzUkJU9e2ZSHZNDSD8ooT9va1KorJ9r5xf76gFSuiSbZzRaURabpbVrQDzx6ZRnNE5DoqVAw
2ML6lP56cVpec54+v0z+GYqjC5xDoaizPDybzuw9mhU1T5zi+artKxA0Objm4T9/2DcJxzwMd+5c
YJ3vSiDeRSrQT6WBoWEafOryvt0qBnARAcNpKHOM2eq63Mh9WyASarz4o5KM1mEqpfu4Sva0MhcO
Xk7ZTmmR7kxTIB5TixmXiOTcaBzjjel9iM2y2NOXt7iJfMpQRR1426AtAVo7+5rOYBGV/P0uLBty
cp37BqLB+dcZ4cFjD1sHn0xTortUm2mnPigwLIVqsTHCwnbClv7uOkFfq48FSs1p5Y+x7KaNcLKq
mLb0lKhWWftR6B0mrrEf/h0h/N/59F+0l33vfHqcbab/tc+rn2cn0+t/9Y+jtSb/NVNT4IXQQse2
ZvLNP47Wqv4XcgqCThnMbz6z/t/hpFl/gcGwG6GVUA4UCn/1z9mkcWxRJSGZwaeCEwqVzZ84Wp9f
aGwTHg18ifKHxsEJxnu+tgSBrD9Jkn/C9H88BfROW3W4xOLk0ksHr51ynAVpnUIjGM0J/R5gRiqa
5CaVcJU2CMtg3yU6TtNx1d8XgVq6etwktuPZJvpeVYYS/2Z6T38fmm9lMEs8en5gSofE4Sg30Tct
04KqCAzMaSr/FKqT9KD5crMa1LjdJBUXstGmX8pB1z7qmW0HK8k38m3pG9e6x5/HHfOkzTpTZox/
5pxhMWlNmQeNbmLUINEO7+hNpvot7ZRyp4ewHJxajmtXL5vg85VXPz/T5mH5QK9B54xPMwfn3yoI
h7r01To/BfjMYTnVm9mzSA31MKp5uNXNybybisL/GMYp7h5ylysqVXtoUU5genG4QQdlPahN7yUk
pD5OCWZ1TahwuZxm53ZKijLXnIBufP6IqafVY1tkyamxx+yu14ERA3t29DXw0ipvcO9Tdn0ziIPW
BVCur0zQ/NP/fc++TpCNxorQnL1GorpI32q5okmnXWenIKwOkVwEH/U4jg6trCj3UlSGt4aRZAJi
4ex0qivVri41G1ZKGN3GY3ANdLj4XNT5AFJnPBX2C1f/+VzUkTbZdOHWjqRXzVPVV+V21BNcC6k9
I6G98u7nSQnvPhczAac5NyigXmh8JNEMamZ1+hHjUImeZEUNa9vWAoxW6+ElFXYDpGjh+6xJfnzT
YnGz1s26uysL+Ym6h9VSwRblxrdqsBmjxiBD8atkByWg3k5pmtzINBfMrn2x88Dj9ak5GNHpAWAA
eVuLJT2hJeyFWivHktvYp+QoVavKwJIwHwYeKbONIXKKij7jZhS2H0H+ftjEJ07bKtqvpjf6WzVH
YGCnceYYtZR87JS6eboytfOyOVtWs3ZcWLB80BXRRmBx/07ApOwfHrIu5S5a9VqkHDKTmqKuJO3W
Twp7N9q29zHpEuUwKW3/MYvhqUJxWIku/En+0l3razJfABfPpCOpAM0irlRe//4NkMuYky6Vinqs
JyH2da00T4MCw8sLc/MxyqdwP3r5sEvUCK8MOu5+7ZqOQ0HqLNpHRtqj1LTaXZQ3zZPorf5Fp7D2
n0zb6/1GCEaytDTPEwNBd5klOOP0vXIoiyk5icj7bPfFsMfle1il+BDemHWa76mbfyiqon/pJsPa
KbjaHiU/uGLTvMie58WG8m6u67EdiQ2X6eIUmTbkkzw86UXCFdcVWv+CV6ZykO2hxgpW8sW3yZJq
iPOlusJrHvBYFcV450t55t/HtL7E/78bmyf5+sl5ebFpHBSaTcxqzPqc5VYQUiTCoW2sIzsS+74h
nw5Wr9bPitKF28yiyYzV2uqNNumwMyIYmbmSx+77S30pEmGKqMYg++IJZoBjGZ0HUdPrU40R5ACs
vDVEWzwppYRTjiSZD3WmsIQ4SawHPw6akoq/mEVT9HnHvbjJT2MQKAh9o8SEUOgnn0Zdf/QMHHMK
EdSlg6O92Et1I/ZZXvcvXq+YD4NeFiuduttmjIePtMnrcUTKTX3FPdjeeFG572XWg9sqqRw6vZ+l
nzJv5AQY5w+FWzE5yzROe0+a0PQ0ZfshmOz82QtCHjXqU47CIhoVF59r9YbGruPR9rP+5f1puzx7
id4IxUzQINbVEhdNAQorGrhFJz3sjTuRyTGuSAPEd/hWqzSJu0OQB8pmGuH86DQuu/nz4QUg6Ux2
ROi2xNR96lSa3vc4c0oBRcJSwQkiGMWeVVrdFH3eQW8KknJD5vdCmUu9Ujl7rXyen48IJCDnachv
yKSX7J2x82yyLD85yWPFqqA/W7Yube5GhF1T/0LGWTy/LuphlJVDZQbZL6WygsnJysTG+Zf786Hg
0N8CnYvebZKC0nEB3nrojImNOqojn1H3AshJep2XOykcFEA3Odz6LYVtBy5k1640jz3jUCuBKigN
4+eprYuWTZNYiktpNxjdUAw8lJRmyiHKA4buwwHZTzY1VbxKq045tPRDHciUMLUWNr8n6etf4rEV
+6D00y+B3JVPjT15t4bUj/vgNdAyKtl8yNW6eE7D+W76849rAVToZLEgGcuYphM1XOhKxCeJkJuC
PmccGbrm71QRKrSXmcbvGQ5aTqqNWKyPvn5lcf3mogHdmxvrUGTnBF3Euhh+khjgz3v06VjyPNrJ
vKPmEyps2+JZz2pxzctzvk7Pl9PMPGcxavD6cThZpO6NqaQtFpT9kXyDTRwHNtZzGQ3h6BCJJbOU
GdDxMH0LZbODrGeV7qCMGykKhtX7U/+bC4P6DXG2JSj5gzDOecCbS9YrB8uXCms4BjKGEA2Mg03R
lvKqwzRccyohh/dJVHvrPk7juyZjNeGEahtul5vrJJI6Z5qi7osV+lfIDxdRNo42sxifzANK9YWA
MO1HvyAJwTOD9thbCue03VC1YK3GufGs0Evb0e0RdR9hwJXVsICyXgM2HbEDsBl3BNHtImBTROtj
sd/oR6suzKeiwxUqb6AMUDlkp3RqqRz0ujNPWqbhi+0lsHQkEff42fUmUke5wKKt72+GYMxvLN/8
wyaafz8fZT6NYoIxc3kWn6yUAX77UtWPstY3T3jA46pXtu3XhmLNXQDN8GhOMZ4wWCpj6zglxvcr
a+YiByEOn2EnOK48Bqn9+ZqRDazXR2V2kcpt6XM9puUqtGo0U6o/bOhnhVkkPsf3fiUFCOei0f/U
+bOpfsZJ82TnCHTff6D5gyx209nzLILX1qJ8FtOl4pimxhc/CG8VO/r1/hC/WxR01mJRko+Tfi0X
hUXT8sryLfVoVmMIdW9qIMhyGu/oNR7etX7i30WxKW0yOS9QQBbixp+6cmd2WbwLAgnPFYLu5kee
hZhF2q19ZdFebhcIJnNSauGBALllkRb6fQ5GQVuCkz946p1Oz3R83UJMkVFLyiHCX0peI0xcBFzp
EGtXzrPLA5TcRrYERkDzJbnk6htNUk7oEcoTBK8gcJIAmNVKLPlg1rjimo0GiPL+91jSycA8cedB
EoV6B08rY5l5BrGqJqnVRg8iTKpVG/i65tQRzpUWhIT16zEKPlGsPHh994nZ0C+gFM2pylppbRZp
8TxlNjaWlSlv4tpuHDpSMWPmlN83CD0eiP2Gfe+RbPjh9OkVRYjJwj6+/xavbKO3K5f0hiILF9+s
q5qR/fOdZKqeWQhamR79Oizu7EqlcYdeVhu91h/HJuEaokfJXZ4iwHCGdIpf2rh8QsnPLeWXfuGQ
CYqdEWLbiXpIw/bOQ23b9capH+30Po+yL1FcEQTAJZq+ykObb4eKaMPXrPKjFWj9zxh7gtNrBJBH
Rr6zjXD6MBCH/rATr9ykslFiqDOI4Ws6qernuKUoHece0W0YDjeyVfGEVqndqGMJ0TWOvU3Zd4ab
9j2dazvTPnoKblci7+kGNQpr3RkS3NsgtNNt3pevwo3wm2kNeuUkI4X+lRXE4TYcIkaI5P5kmVHM
DVN8kjjl7qJGqtadaNvHFGWlPYmjqk/RpvMmPCKHTPqWiokQ3tfTtZFOYm81jdJu40oOMBoMwgPO
x/GvwJayJ3K5fOc3hRrf+0OXP6lZIe8jL+UGbKPpxcI/5DlMPXNHxlxubI9gLSuFek3kstw3+DRQ
BAZEoiys4CKwOEiF3WdjpFTyscwEgdjQkiyIOXLTRUoD7Gi4EsRfgHrsGG4OYEVc3OYy+/ly843e
8mK7V4520Yu9noXFc4fvGZMfyLEzmmr1qPnk2u+v8t+kfQxr6XCqZAObhCWoZ7dKm1RSph79zPa/
qy1SMNHSfY3LraY9x9Q/RFMm9pVdmA+aOuW7v4PO/+ApqFIZmMiBoVCPPX95O+4HXxoi5RhbakGr
KM2qV61kBOuIUggWOfl3uaRPtJbRXjya/zxrm2udqH8zFQDaNH2kyqFb9qu/39twy6TsZWqDOh3J
dIJ9nnPeKJOlv8ShrhxMr8/viiE5TH0Sur0Q5Oq1bm3fn4hX74W3h84cWWE+TfJLCMFlsQg+zV4p
Gm4C+Ug3YkxjBkMmrJ9xHT+bYTX6MhFVJHFM46BxCg56UCqPQ1bmP/M2DCaXWmLx7GGODnG+r+iM
o7VoiTtdfaBgJPZiDpf9sMt3lWLUT2nW57siGXVIT6OfhBuoEbJKQBVyLGE9Rd4947Tm1F9NK5jW
+ZsuXpXX5ItD3kUauESxk6zDpKft/4GQknwkdDOLcBtMwnwYTVOhL6Ak3Nwvv0WtmXzgFLEeENSI
fUvrg1XuC30byuqIrkx99ENDXw+SVKLLTjE9FbMNWK33P6u61w55I75UWkcWNUz9rq1T8xRKdU1B
y8DoNM7po/IKyQyDph3LqYdi3tk9HdmMsOy2U6DrbIUBqwMQJZdGsLhERxNSPmVGb4ZYgGhLuSb2
9hjGh452ijSek/ZdE5WYMFtoEeJGrGO5z76UqU/+ZMFrG5U83+V2FT8I2jey8BXWVmykPxqkqR9e
81WJT7UzzFC5tQs4vnDt2l8Tlf91MeUQGjrVvw+AJbd2ok6bepDyT2YnSd+LtKEPUjBnKxq/J0JW
54ulyBHZmGGmbaPALO+9xBq2xIgsFaJA66GDebuzqCs8lHYd7FM69FZT7N3qvvlZDqWHsQr0rS/7
2B9LRRu+5EZED6/5ou6mhmNRKaxbrcyj28qsw60AwaKJfLCJYbTfYikyrKtJLbeq1w3QxNVkl81p
d9R2PV4N5fgT3mB8CCOwpjTzuNfSpN+XWlnjraBLn2lZ+TObYhuusxoVjkSr313lWbj6a+m3NG5t
+ohGEiX8uHOsSAmOlt3OHsNTg1VAG443ei5OShLhXFxMdyHdJ2sMfZV8h5aoeUpLrftAZxmyPapR
n0wlQWts1QrClMCcIaf5/6TLSXYHMiAeKyW+9WghuK5ghWWO3of+f1N3JstxK9e6fhXHmcOBvhmc
M6iWxbZIiZKoSQZFSeiBTPTA098PpW1vskSybM1uhMMOa2sDqARy5Wr+5qIaguxXK9OVg7k8dJmq
ZuLgKNjBUaJQ7uAQ3zP71LeWk7LllOMNt3SwwDQHc7IaR2a5O/SoVKtYhsNLsxQLKWj0f0vS1L6i
+kNXtx7GRdsFhQkZIFRnY28sp76+aGRYfrVEd5V1KBnyTpul4xRA7vveJWtBM1wkGeBLXYRbxx6b
j3IaBnwRHOcSRid4/TQblo1EVhtJHjQFOKvTi8NpFCo3RkRRTfRMtML6SDorr4wxbXeT7WvnMisz
CIO2fR2bKBaO9J6+9aUq90VA7y50tG4VgzdYdYUxbca4B8Pehc3W9EoPOYOgQ6s6r4MrVQR3XedP
l0WA5HPV2+kq1gZ9A2IUuWMzhKEm7ch4CDof0Q99VPWqzSWI+KZtkyVKN9G9Z3nUMshhRSvDbcXS
lJX9uUZw4qfXaztN2mKnpwFmIa4UG1vhLYTu0Sej9kxCqXjMMX68awbPe+zb6IuoQ2PtF3a+DYvM
22cKew9ZYf5yiIoR2+yeY2hD25YHi1EN7ocsX7IZHyeC87WC0LKo6+6rVUWmuxgK5Ckrv053xP5y
lzQ6e1KLuspaNZ312Dt9fc9UhA9t7uf8ah0OKuMjRFFh2uVjGT2mFdFPS9IRCk5Cc7jzoMCAXl9O
goRtHKvwUghlb13SrnuV5cUaA6lxM+QdOvitXu+TPho3o92EN1rehDtcMeV15xT5hQae2Vz4BaCI
Bd6HHLqePY1rA8OlTVj56jNiceJaSDeiSPQIL3HiDGuvGe+Eiatfr7vyQUaKQIizKCEFB6d2PfUu
AzjL4ZSpq0Q9RODbq8WhMjusXja67n5qq/MomfInoeKyQlUmSrZ5hoyZTr55pcHIe0LOzvliOXX/
PQ+H8mrQYv/GzUvtg9mq8bzuTUhZQ23tdK/ud4aNQ4Enmno9xbnclK3nLsJRw2lKJBJTpEohOJc1
956PQWiRTUxUJryLf9Uc42A291IGyLZjOGueRXnNyDIpPAZEg4M8nm1+QhH0nMlW+dGM9atp4JSd
ClEVC6kBdzDjzIBenl5amjGd56MqtymCUpe1n/I1hyN3G0dDfrK1lr5RMdUotPol0rFtU126Q/Al
b2z5QzaC3r8nzVlOpNMfShfxnN4ctxoqXSKJugs/xNzZTTN7U2WTf9VASN+BYXXO/LRDNK1zF3rm
I94fy+bDaPbJKqjw4TMxX7/Ko3zvun1y0bWNc+vP2WbQery5Q0cNlz8Q8mSE3tYk3PZ59wHeBMXL
FKxJSqcfceBNV9hjlb9aHMmcHCWxZm9BJHrLmFe1zTqLhoIVotwWeZDsgxAFcVeLdJR7cDxt06De
dnoJM1AlIWebFn3xfWwfNAeDijDsL7CDQl8IQ8qPOXPard+o8akg71tRCYYexs1VGCwmv6nvtWQe
PbcB1GUpjO+2PtSf7VKislsl+niBG6S5DDRFK6BOxnNwvu0yqrx8240VPXwcG68qtPPyCc3XCnfE
a2NAVUcUqdq1tGa3qtO1VZ/3P0p3GK4MYMnnKS3wtaWoCTLPjj+Yqe6elyNOR0CnxMYHQnqXaXjQ
m15T3mTFSEvBFpAX/XnX54T/e2rC7GaoppDh9Gh0Xw2Ixh8PrZlDuqfcMr5VVpr/mARGgnVRgJ1B
HW5Ra667Kh0bLbOUEaDR8zgLc7YZskfl3XjMn5HQgaPVBP34KQNsfz7Jol4Xjlldl4TmLVOvcufp
SJNauvLtpWIhdy1uNf7KRAlmF7DBP4tWpAumNMEVEl2ckCpBnI45yU5aVgGnClyqXNRtwi6fWtBG
szDoMrZkf5N08142SdpCVVp37VysF4FOd9Ap19Sw2DSkGSvV+j4tuYQJocU284MP0CTcCwDq2pY0
yLjXNXdXpL0z8dk5Pu3M2AP90SX+bRGWc1Y8Z6V96Lpf9WzQ+Plp5N8OoLCQcst080GSVlBEoHiN
Y1jZs+dg1RF59G7iT/peMXCc88hi6uRDUM1F1iCmhB3g+u1dUvOnk9DJlDE4/xLWIV9g4KMIFLiT
fU7FGJ3HieE+BebQXFdBileBX/vTLmu0+iKuSxMrp6lW32xbcbuMWRAtnqn/2ACx+RiCnL7xy9jd
KGsauqWPjdauPIyUTBRd5aqzTJ7H6IDv7u2Uonw9qkFrrxPR49QZp8NdX8Q3qUBTd9l13A5ardd9
oKFdf9dbrfvS0Jm/LCnjfaiKTLx8nA293QEEkAGj/V7UQvuCE3IJPUNZ9a3VSvVjdtgs4FtE2S6x
JeNa0+uRXejqBpn70Ix3RWNuYNFMlxWP80DkwRWhcx0aaJZfXqnJR4CrkvrXuC9Ca1kAdrsYJvO+
9qV9N2VyPybOvZe5wf1oDf6OODrbi/Y8vAH73Q0LdlnJLEYwyzNJNNajm2grvvUaEXPMdaHU5UYF
fd3U4B630NI9iW2fjvGY749rVVdwizXXeYg82V8aqW9vIqvrN5Yn3IupjM7txClIIuL4i+9Fj+A3
yNywDBtuRq+0lqap/FU4AOZJm1FtUe0eF1k8dt46Afz2NPiyQEspdKdx1RRa9U3WCb6pUdaIa3RT
rAI/bcv+zrcngt3A8yVXZZT6FZb143Dm5Vb4pXClcx1GkfxZBBImsDbG0WeVB3byORv1+QSg0wK1
YLCqL34X1dpl2k8dFqaJmatLRKKRv4s7byVhpCIhPoyA6jJ/KVAZWYReeANG8Hzsc+yo/H647hGk
25hJpq4Sof9QcU05lCRxdpsVPoc350D6SES0xkUaD0G+dGOC2dptHfNy9HMI4L0MvMe6I5dfZm4d
1eew/exPGQzUeBUH7XDT1XXQ7kUXRkhU0ENQ6RYtcv2TMWZQyF1/oMuItAbCBBameL1H4y9TFBfd
CCtbdTNxg+63dzvpVuEsD8OuX/lD5qrax8nGxQ8yttqbw1zs0BNS0GjWTNrKnYKddoEQOFl0LjT2
t5l3bB0TqW98HOe/luhGPK5K1WBqESbUQFZkAEQ65B4YeuCyk1OlHP5qLci3snnGFtKd81eBnXcb
u4LGFblWs08nPo1Kz41rDk2mHW5DwZDH6iFOqv6JeN4vDqUcxzB3FHPVHOaSpMAvg8962QgkL12b
HnNhZfKhTRFLXgQzXaWNe6zrDrlkVswFQRG2yYXllg6+wS2EJIWk4KLI4/JTMxe8Yd4D22Hmzeg6
9ol1NkZu2HPEHm3ddvD56e0MDcFglrAzQByRbCoZNGtyFAxPaeXd2iKrbzTba+4tuDMbN0A1IoiE
+esxSllzQS2Uhyhps2r9PEudYOwhZhukPlzvydjoqYyv1QTtY0GvAtiMoUUzwIJfHoW9vYh8pTZ1
MA1nY46PT4euUauGccdxsO/VTF03qgL+TCDQdLO9+7CvSBTilkOKn7gg3Q3PtFRk51oXJJdZRG6l
+Vn4oS5z84o9i157EHQD2l6NcVc2bXPPa2f9yDZx4Bzw/W0wsxNIbEKURyp+WlqTpZ/LSNv0raOu
8gZheFVg3tKE2eOhE2L0DsV4rcMm0lOxCiaqCN9Iw++B5k9Xo68Q0cDmIPpWxDqLU4sYT5DDoNnz
50+sqLs9UCHrYtCsbJONccxQjkMq65363kBP5anz8EPNOdGpTrJuRQ/KuYNUenZ4tVOi61QwqS6y
dWFT2/d1k3/zSLw/dIVVruM+/6xlEYdxhzvssk+MfG0bifsx11NjR/1n4jIH+36RDuG6BBZ5nUSw
HSYyhA9a3HDYEgf5PkIRm5shpWrATSGm3OYLTlKaemEK2skb44QoN6PFfp2olujRBWXSt1NzxwKb
zGHHsGE8h1J9H2nxN89CzSxRUwNcvEbfDZ0Nc9l3ZnvZ16gtzzJUt+1YVU8I3/p3daRSFCfmBbNV
oP2oZyPQZdaDHliEA2CM3k7ldTgKnFTcCXEIBDGsJyc29TN/qFFtCOZpiczV8M3w2pS+FnoxCzhJ
2Ub5CTYtYYdsY5TpO1/zsnXvD+nNVCUIaeta/PXQoAkzjc0iIM6o9aS88dMvoAZkaGi2XWbd08b6
bGNVjoGtctKvWg09r24shvcHSEMW+sX3bBBif/jcVRiI25LcApWJeXenWRos6YZYt82AzfAMb9Ld
UoQIKirXXAASIYqEdEtUrxGNLPw67gGKx3zgVqBd/QpHCIctHG+StLhk3XiLvonRks5Amrhz3xiS
jVktB4GtZ2OkECVJym5jeySBd7S+wtciy0CxTZTd+cpqGndRVWHp8G8okh0dfbhNE2nzly7M/Osg
cHokr41uDtHNZnp7Bun9Q1zF/nVXk/JtDl3CQ4lEpwPtwBgZgL2wpHNfzenkobzjPKJZCHiHopQ5
/a1fppZccEqKy1JPkV1l8nk/HQJxpfOjCxFdJE2Jn3s0gKpomT6e29rQXegMx64H025Ww5DyR5M6
V6XqvjmVK9ZWrPS9rlfRpsy09MGJx2oXD/a6gqF6TXNMuyvAXCwPnT5pAf2Av5dAnQ60/Kp3ZPWQ
2ZW7NIAWLbOqHe4One1AOM2Fm/cUNUO+6ZVj7xBErG+KAx5jbm0dGpLAfcrPmR0N5y5kHwqxUUNe
S4RrrZxbRDV+mndpnRTXGXP82y7owi0zne66ZTq99b05sErPecS5I8Mji4MvCqP2OgoShQpW0v8E
2afTFukMOLODvXEsnbSxEwSjDHrG+ZDr+V5XmC7lzRgBUbOCJ28a6dmALe0Kr/025nq7w4Lj2rAm
Y+W1Tb4E1ibIigx/o9Xgp7zE4aNzFFl554+4TzHGi66dmImVPdR8Ik1YmsvaTgn8TZMhqUmQGlc0
v6xwkQZZ+92wk9A+b8eEX9MOSf/UOoxy0gPM6XDOe2HHGeVNcyPAUzrfmutlvIcZH1gGscDRGlp5
0cThrSSEb+keeTQv9PHu8C2BHjY2ZWDTNCi74txqg2pb0IPdtYX0z3zlSDyY82QXqH4tC2SJDL2L
PnapfBzjNrokoSEpc5L0Um+ms9TuzG+1tJv7bJ77+tKzd7oIzE1Q5dGVQXWAM84wfkzNYPiIc2x6
HQQkBm5h+VsnaexzBFDNTWn71x5F9WVQauZ3vqf4AUNr5+Lwxb/f/H9ljg1McbafhJqCENJxR1w1
iV+OZQMa1WuyjzTPv/tTjKl2X6RMCZ3ivCp1f9vnVX4XR93nDuGThWFqPhZwQSF+/EIMKnAhOHb1
4gTM6vcpNsMhH6E5Zx5he8cjmnaoWvL4dLrR+V6XKdP89DDWtO0IlY+uTJOLti2g2OtSiVM+QwdY
/cthAcguHVVG30WLzTlWZhSZU7i9p2zcsOIkwul4kA+HiEyXSl8bcaqu9Ej/1KNYQhXRSGtvIYv5
I9WzkglzHm/ef1XHw0EU0pjp03eCovUKKiqugr5rhebfSI98bJFL5hb6XDKi8sfUxSZ4v3/DVxYA
th8MMxSc0ANGCeflhIx0G7ZPHmo3o8bZldFTTCE968F3wxz1m1GW9p1WDt2WEyq4imJjoNjh4Ra9
aqpzN3aDT+8/0OFjfPlGeCCmhj7oX7gi5gz8eAZOMmObnKCZtJvJpkfmiSh4qib6u3ol+k1T1z+z
rgu2oeWPO28aJlKh8HZsfPkzsHs0101HxyvKlWpVaHqyHupKXOhFRMaLmfO9zYY/a/s2PjFfO2L5
zvgcn69IR/ifmT6GWUdTXb0LzKxB3vCmKVrobrVszjQV0TdKCwyTevEVnGWzD4tEYCzl5sg8F4V2
6SUiW7YlkOAiwEF6AdwgWoSxYewrvanO+tBLLw7nhZ9n/u37C238jqDhkcGA6fjaYIRyjEcr7bSI
ItL+Gy/1sktPxxGxi+x0G0Np2NBQdi6anuzaD0fnYRiqeoP1xQOERKriudChp+Rv0nE8pSJ/RAv7
ayk5MQwYsBBojwfWkFSkSy1s3yD6k3wqS09sEztu72svzVYYRpi3+ZCgiD4MlPVucO4x5lEYnDT4
8LWTe+7PiZAFQm0lLLd+auFurDqRnVJ8MH7H8/k6lefsew441TuGqs9gvj7UYvMGJ6X5pJ6TlnhM
5UNMmr/gydDYM5nFWVX2WMSINPTmRKd1nue9/yZ/Dxo+CzXvFT5BNLKOvj1yLg4dnYHnYaCrR930
PXAUlZUV5tdixiW/f79XYMGwPgCcAoqCKjS7Fj/fob2JAZjWZeaNVYoE183iiXFMgaRAYgMG8p2L
PguqXV9JlG3mVt37d3/lNINjyb2Bf2FSglzAy9vHauymrGCrDcJorpE+paM9uv51G2Q0sZvunAlD
eokydbwcBtBAqaPUrRMho10WufY0lPKj3+fhLWSVUyvzypuYdTh4Ccj9OWgZvHy0qoxKR+9r9ybO
QOkdAEkHXAsDY/lQW6I+wUV45U0Qc5CROJwXwDte3m8k8bWBdjk3AWfnmWNR4XVGXH7Is5IxTm5p
zJVae50Bjj93bMdbnHgVM8LsZaymbYp0wkw3DuYQ+PL+WoXqqCsxmkg1p92BiA/PCj8rnpQY64WR
OCtjnCGLjHg/dZNfXJmj/7EOENtP0t49C6uuO2Eo89rHwQPRZIXfjKKVe/QGLNiK0pKue0PPzr2v
kjIENGRhmCfhm9DIcL2fts08IarYIAKlvlalzdaIogKtD9OVa6OJ4m+9HvZPwzTDHd5fsVdeGKvE
UgPiJGgcH27StnINFW//xjbSuedd2Yyw2pxqeR7SpkY6PB2S5UO8GgYMIFbvP8ArYBQOV9DHDroq
Hu3QIyBIM5R2EEetc+N3yXiH8LZNqz9dlhCAL0qnaS7yMJ82hjWIs3gYsm3q0rY98d28csb74CyI
ILaJxsFvFBoQ1qU7EdT3AT73QFgL5nFDs+0mwThUm6Yv/tD7C1XR9mEYaQ8bM75N3bS9sMooTFZZ
hetcbdaPbWgUOJQV8fcEvNGNi3rwQompX8QpQj0nnvp3IBWNRZ4YPjlw9d8QTWi8UklK2BD1HOPo
WHm3LczGC1u6c1Uyj/1a51/H9H9FQf5Y5vznWPXghT7Cf6ai8P+Rpyodh2df9uqxefzHD+q3Zrx+
zH/87/98bBHAP+gnLB/BhNT/2NWcot/rFzoK8yX+0lHwjH9CIIRobpHqY5g6J3B/6Sh45j9tCPuI
fUAzJArMKfJfYgqm8U/KJTYJqjQwYGBT/JuvzD+CFAIDGlA02uMOYNX/gq/8sggC1EXEAqA186OA
tQbW0ZGKZoAmomYKN2afNp/G3J6NScoSqWAbbcwm/tlVifxkGeXjs0Xb/wrVz2nHL7FSf903cPl9
M2TqN1jYNNJnlZoeblg5E7kRq2JMhdNNrBftKTXIl/nmr3shjcz2odyA6TuvwbPEnqVsqSzHcJP5
ISoMeRxuatecTgQ43sizI+nXXUgqyMDnEIuAysu71LXt5a7BXYAR5+umznt0DYz0rGZOc95HQ36p
lWJt2lsAXPnu/dV8GSEO98asl6Dq8yXBxjt6i06P1o+fce8BKx/M0O3LSpuuSr2NN2YVG+tK2uWJ
A+WVFwj8mpLDCUzYNM7Rz6XbPre7snDTA3NYigJN7cyHG+koJzrBznhlZWeXRnjh/Di4uEeVIsRz
WcGX09ZaLeO9KQb4qVMR74RDlQKZ5quT6hf+1GVnWeMGJ37nUbXya20tnQ1nIteE0Jr18r26dEy5
t6OtZVf6y0h60xakDsqKXeSf5b1RrUCReiBNRpxHk8lamE2nrQyfFvWUfglQIFpGenzKI+O15Sen
gJ3Edw0GntDx/JueDAiAZWlpa3D4wcYFEc/IyZDUcK3avP9xvbYCHvxz8gb7V7/i5b0MlWDswggG
O7WgvCg74XyLSj/7Ct7RuQdQ0K1QuVxKPSl2bXqpKTSPrVYk61gNajOBJr9NDYFPy/uPdZA4/DsH
PLyYAPbwbG1pz0jb448+12XY1Daha7AwvqnoiiwGffTLFQoe83kMKeBjFoLCtLqJhp/sx2iZCzFe
B6XVn/dmr31u3YF/azSgDNS2i8pHUUh1aeK0MyI2JlZNHq7qyrcv41D7lqeDtYyiCIlxbYizs8Tt
nQ9iaALjxE87qkTnn0alAVaT3Ux2+1uulHplhHAYbxe4Hs4A3dTitsyAb1GX+qAvcUTVf9Iwx1gI
VTdk1+1GoL43diZNzELi7QMd6Cof4LAvZSeDz3leu5ihhYxrQUCN5fr9V3Fk+nt4Xqz4PMgRnGKI
SBxF2EEJ+rSDI9ZTKcpVUyWtWpYFTb7cqfKLJCqNO2Y4BgbFedFekYD5+8Rs+26GTABkMuiBAs+y
GuZq4JVChnd1s8TRjz9oTNAuy8FkNgLiJPwgy6nf0zaPbivB9AeY6oDJcZQ6e+a+2V2cOcswKzaM
Mf1mJdoGtdeoNs/RLXfuYpf5OG5KoA1LY2QmPBUTiGLPvk9oUj01NjQbo0UL+/3l+f38wRSFip0W
m88YzD7aq8B0Oye0bLEWVtzdZ3LUoR8jbfMnd0HXGesV0sXjU05OUSIYKIl1gOQAJf/4A6k9/8RP
+T1dmC0P+S0GiqB4vs5h6dlRquGoMCkHlzSjR1zZSSbvS2XiERUCKMSmHdnTVvbVcgTBfOKIe+XO
ByQ7FLRgFrSfK+Bnd05qBDBisw6gZFjQNCI8DaM+nRZjNQM7vfs+pNbTfHzp3l9W8/dIO8cYPm8y
CNRjDt2YZzeuIhfwZWIFa4pc0EsWgrKfLJwWHk30L/H5qxwAHGA+NilDzXSpoyh1Vg65dJZtYjKT
GHxPXkapPn6H2Xip+rxemUztZxHErPoozARcdeRZHzFSh83sFkV0p6VF/uRmmn1jySDZD20qTrQN
fz9SfwVOz9INa/44X67mIC01SqkH64ipxcbugSxJR93VaUOA94YWkxP7Gv2UaBtoyOX/yZKy4WjU
zQrFx/zqdLJtzdYrlPJTiS9gZUfAPmZQmCa9bZIqTNS0HLXBsRcINpecsIaDS0SmW/vcRNdfFT72
zKJcDBG+6bY5DQukUVHqhPmMUF4Pkb7qzZXU5Y/QciTmjBXe2VJcN6alnYrV8zHz8hii3LeJ1bD1
mCYcuGPPvo9wGIwu6jxvjZSMdzcRThaCSvciyhuE+ce+MpdYhgQ7tMJxMXfUjKepyr2o6vDT++t6
1BicwzCcccqIWcSIF+RZR2+1yCwrZmiy7qoUaJHeVo9dO4ULdyZNILqh3XjRpC+UHSL9WVcYTI7e
pWFVzd2JB5kj2vGakAKjrOgw3fjt8wp4m1lfRzyIqi6RT99Nk6PvoJjGl2RozSKjubbMrPByrDX7
zAKlsTWSMlvJ2HROfGyvfOkwelkbPMzJl4659JFlilwjsQNRVVr3ISCmK5edelEbiPtmcAG2Xmg8
otQ9XmherU50LF8J/XSnEGThPGfMdFxelUo0XqK4+xAItO8Zmm6sHP7ZYb3/q1L9P6vDb7ofVdNW
P/6BmGGNAmDx/bGJy+K4wp/v/FTKsYrDqKn/7/CPwx/lXAy/+D/zYLMZb9sf1Xj3o26z5l+V6Pw3
/9N/+Fd5/XGUlNdPZVs089VCHut5TY3L17OP8Ley/Bo46au6Yfxbf+uGzR7WKPpQA6Jmxwnyt24Y
fHSaKx5K5R7V+r/rcNv6J6k/reY5/YemMkvV/Es3zPunO1cjNGZmDzn++7+pw19+KNocQVAL/K0v
13dxjE7PEN4FXp6ckaEZ28if9BPdybeufhQQPFfoei2UdlskzgMoIQi62bR5ts6vVPJvXXuOAc/i
Xm20gOGsPLwTRXITYB+wQmDd+cOLz0H32cWtBjp+Dvz4lvHnV4lMxw6gbHcibX3ryY9L167OnBj6
5R39NJP+mQlZwD1lPfoybfj3Cz3M6549OQIdtkTTObyzNUOsEX0rH7MCP5Owy0+lRG88/7Focc8d
aFVyC2Nsh4uyR0ARCswJcZ+3Ln5UbPsyAHKV+OIWMGOIGJ39aWj0x/c/mbfWhn32/K3WoksmkGTB
rdcxMEirFL1OFHDg4eonvpuX2eLfq3+U1zSoXE0FjaDb0JPTFcrN8qxyakw+gOvcDKmwkQVov2m6
l55IqN5arvnPn71uLK6toYEbDvGrvZ5ClPoyYY+/4jtBlqD6n2+xY549pkdFUThAa/TQ/aqhhrUs
K+fz++/iaID891Id7V/AvLKFMd/d1spYmwp8H6AsX+zM5pM/3ZfVtEBIKElvUpWskQhZQM/I2ich
dl6DFgFEvycBGOf9hzmq6f9+mKP9rkqjtie37m5boYDq9pspvNDyuz65csN05VjfBh90gIbXq7nr
/C9eny4Ktmym1DmgmRwh0b/+R3XO/HdyIwHr7W2QVQTP9NMSwYknPdIL+/tJj4IHLHSRD1HX3Vpa
tLOsb0Aply4rYg2wOzdGPy7yHEJh5a8mtdFauQT6tfDgoekFuubpqbnOodHzd6r17+fQ57zn+YcX
5IlWmWN+q+f4ivUUs6ycnzNSclkhkPTmrve/CHkrwo2BYhTrU45Lz6DmrqqlgHMxNLg9uzusB4VJ
4X3Koct7Y5cfNwPyEYZMq0koH3mHwXHl7fpB/+Ire5laUB2bTF/2VYk9sZQfDLQqFlndFbfCST5B
g7usdfWT/s1lLPMvgRXfIVV01Qbxl6EO77WaTKTNV6MxnPeQQatovPAN7QqiMwjyqN7BMrp3++pb
moNRFm60LIzhq+ryNWpNqyCKINqOy1iIs8pPzqNpunabAaJBcK7rYtu23sVsOAeW8HxesdgQqzEa
r+uu3U62cYug59e4UFeFNPQFvNmzoKu2ERB0sCgtIG1/40CkHjPM5rR+kw1Ad50kgqyoNmY2nDux
PPfMclt36sLPumvLKO6yTG7CLi2wDRX7EcPw97fTG1Hw2O3GYMiM/ESq9mbHAQcgcVi4Yxtt28zM
r/S6sG+iyaoXoPpP7Io3ouCcWj3/GOsBhrMzJvyGSjIyqzaJOmVb9daljyJ60oPLCXJT7u2eD2IC
/WlK+fD+Or117aPgbZd4VbiUwns4qehxuOLa9+O796/91i44Sr06rUaNz3PUHmZGXSMr70S3SVYl
oItdEAHv3+StH2C+XHc0gUbPDsd6P/bBbWtn54me7v/s0kcR2atqI6iVp/aa0lqYDeVdmwT26v2L
v7U4R0FUc3AjTKyw3ncBnD70jDTERVJ9mza6uX7/Fq8vDTCjl0szOH4glWtU+0Yb95OGcD3izn8V
Xv/lwcwk+eXFW/Qeii6cqn3vcd4ETghkqkqjP8opIG69vPrgD0nt21m9z4bswZswN3fDH3+2Kkcb
NUe0LdajttobAYbBYpz2DC7liZL7rSWf3/azI8nztazpesJOJgx7Casyhjbl/dFeZWT48uKJpRUA
CBq1T4fgacriYFHG+olc6K0HP9qrmVmNiV3GzR5y7LaooHPXhspPBOO3Lv7bHh1rlfpc3AzERtbm
tOxFPa7+7H0e7VLhAGJN0dfZG2AWzjqYnNhgV9mJFzrvld9zjN9k9vMuT50+rpt90NrI2U7lpsvS
DwpgrJFNP3s7Pi+arEOEtDglyPbGYh1DA2vXHSc9nRdLpj/5npZWIU5Jvb517aNNC8s7THHAqfZm
JYn2zHJRSjyl7vdGPmYfDykbM/bDWGpy30EheixyR3uYvKleZJ3wYWbA+k/5zJZZocxrTOMqsVDQ
RcGIGXekDOqm6ByxmbyxvR8m17rOEOBaoNHnrTQmQYs2G7GWGtvvqVvbC7czTsFz3lqUo4DQpLk3
DJreIOHh/wgHHa5315z4OF9PQwB8vtyyos1FFTQ5L9NLtTNGQR58Lu+Tbndrt8+qyzaP2nUm9Xr3
R5vhWDVtavo8KDTV7IdMXyB0xGCpgRzzZxc/ihEMhkVRtRpH7eiKpVZ5zQKKbHzi6vOSvLLT/KMg
YVgaE9x2bPaOH8UrfNfyC7tvcJVrDeOPDnSwEC/fRps4qPugq7qPtJKKYUBexnOL6USoeOs7OjrR
hbJkEw9+vUdBwVyETv3dRcnjxMWPGtz/Knbw03j57P6gQWCKK7UP0LXaIYJvABGOn8AnkokjhLxO
hk7b+bO+wlibwRLeBJDyyDsFBnjj13lHoaP0MqKsW1X7Ka/vSlldtEXw84++q2MYfKnhjFrh0rhH
o/dJ6vZ3ve6+v3/p2arlta/KO9rcvWAwLvy42ifl0O4MNbqLxCqwQmw0M16EVditZDLYqzTxPiOl
Z696ZUC5I1ida83ULt0oK7aIs6ZooQTtBy+fKYaxLzZ9kJdUNzCGNCHyJcIhHMdYFuAO7EL4Y7C0
zSLnI6zYfGVMGJlquW+uO8hPcCkjZ0FUDyFNNrAF8Q5ZBUOPlF6My4atA5n1R2gxERJti8Zt42st
sJEwdkW9ys3J/5KC+aXyE9HGGlPzA3zk5otI+/HcgE0DP7Qf16OvP2GJmCz13sNUKq0lzEGElEFB
6dveDb54HZJKvek3i6nq5CJG3mWIGTOrPP7D0+ZgX/0sGap7LcM/qVT7BpwsVkqMKrXmFO7njYP5
WFTLjaRvd2kn90OIneaIgsUC4NQPLHPoOfhFhvC7FHCvEyoPuOLhicT0jSh1qPif/aYOwaQ6RBhl
TyiPdrUoSiiMudoNZnfiDm9ttPnPn93BbDPUPn1dMh4Tl1puQH0xq1PwivmzfyXIHo/HUrMvRafb
ck8rHtWMAJJuF3ganQNt3BkoqvzZOeQdBXPgu7mEsFHva6luEED+qhflx/e39Ftv4CiIDzhR+KPq
FX41ufXgY3x0V+hTua5d3Gnev8Ubr+BY63KcVFp48Sj30I8ue8nYOv1/nJ1Zc9tI0mh/ESKwFoBX
LNxESdQu+wUh2TL2HYXt19/D/iImejitVlw9zbSnByZBoCozK/Mc54s4+5NPfynX7BpYV0wuNKeu
SPWrQTYQS6RQry2S4+9tpOejnL8/QNLQc1tdBnGCZeMem14Zd4aN6bxZnPlbFXLa7S/+CkXaS7fo
4iQaDQqSuTxB6j1+7+ZfPP+rLTBPN1xbYZ4TJlt33fTfq+xzGPnfnztf6BKkoU+cssLvrC2Uye99
5ovH3c4dZbHMXJyKcdiX7vQWG+73YhZx8bjr8yzarlfFyU5dxbfhAHrZhEnjex/8ImbpXGWNFjpp
Tm2i0VJYg2JctOQLxeAnr9Glyc+YZrrjilKcLKXOgq4Ybmj6/6qf3f7nleyy16eb20FnMFic8Gc0
N1PEQUrsdulOuiBFUOzAYgMP9sWC8Mlbe+lwh08PNGM0rJMzt3SZwSfyHKdTbsQ4f+XL/uxmXby1
iuvmOm3K1mlqUn8S7bOiux/f+pEvO5biFMBe0y38yC2dZrHaazTJau0X9+azD37+87/tV44YkhxI
EB98iUbwANXDmGjf20asy/c1caHZpKI7VXiHNY3Rx6QxX//9rlwMRPwnov4fiDItZAnT0+I0Z8dq
sLeqk/sF4w7VY5REQd9cz6kVqNp2Lj90470wXlS0oIbY233mnf+pPaQrLTnRF+veX2eX/7A34wf8
rxvJGHq95BkYSyeaPNBUvjMXgdbCiXV1hpyPHFSY8tZusz3yhzNAqo5YHyHD0WKatedDjBb+zb/f
nM9+1It1YcrQvSA2qk8EBwzmWxAu6Gj83sUvrfeVOaRA+yoagBzr2q4hzenKVyvxJ8dozFj+911M
olxMauqUJ0cO0y/Ac3JfNvEbxfl006wGNdDWWgBQNu9JND6aYNsaXAf387Ki3LMYAS1jgWkEpiPw
ZM6taoa6AqPRp9tRM+O7uuff6wfH3tXMn6dnukg56z85bLgG6/iVfeqT22+eF72/vVMzh/+WhD93
UtTkj64n0Ead8avu4U9iQPNipVnLWrTYq8pTOxfX9QLnYyGx89ylfNPj6Xtv7qUXZ+IEKR2nqTjZ
8fwmZfwupudvPZqXcOPVpompVcbyFM1uWNIbmEXQhf/92hcdj/9ZEy473dMhWdtknYuT5MxyD1lW
e2iMOrvWzyqYpkjjvVv2TeO7TtsFA3jjG5wExf0qjc7vp6bYMEKC6XnKxHuS1uPRMSqVRlxKhwOZ
IL0Q2qOlzzqjktPH3BlDGzA3Db/bImsp0++dyDPR/t+PT1ysEd7TkZs/aF5HByMZRfDvd+izJ/Ni
kUrXFShKF+cn3qKtsKtnayi+WJA/u/TFmkOTJJlrMeSn3Kk+3MZ91cQXS+snV74Ud6oTIBpV1tkp
7qw4NHvM9InyFWr6s4tfLDiWTW88NOX0VMqpDLW41YJFtl+9rOcuq3/K2IyLpcAAl9ys2szl7Q0o
UZ+ohuLYXcXI57ApLXpIsjFU6zfjvLWnH6ANtqXpktkzoQ/wRluDpLDgGzOLIZ4dM9lY5Qz3CWDO
lPi19sB7CivzMaf93GleaGwgRvYQ+jxEI3N+VCf5mwbndeJPrWHzf3+tFn/VYvzZzbtYiyZV0TPN
xHo4r+p7DrStVwGVfOtR/YtV/bdFlNNoLTPyOj91Y81ZOaaMVN9+79Lnr/O3S6cowwUdyvkpauMj
mp7bRn5v3TQuIh4jnrIkX8vzuknJx1FEGM/F0/c+9cWyULDAoHAS5ckS+8g8td/cz/+nw7MsKnrh
5/xkMJgeuLSV7RvZ2ZvvfeqLZSGP6AQHDs7V6/Y6juQrdbmXb136ch63qtsyhzIGhGfNmZmQebNV
irwKvnf1i4UhsWpHzKOen1a3q4O+zm9MuLrfvPjFsgAzUcAMkdlpKeIXTSS939Mj/70356/Y6m+P
N0O8jjGtc3VamioHFeyhpqm/93P+tfP+7dq5qdL/RlR70jK3D8fJIeJyI333vXt+8WKuVJ1ioaXl
yWzNlzKr3quGVP/fr41F8p/X4ss+9yhu8lyKKj2purJlIT7y2lvimbXWap29CgQwLcGq7s9r9LwO
YTK8CGqx+qL7S7wGi3m2Sip3IM1CQxrbriyBwv028keuUFAYNgrrqHMVMYys1nJH7dczy2VvaAxf
lUFu8JDWLzXZp2BtN3LVG4YOStyJBbyprF0t96O6OS/VvT15TKNt+ZOVx0KZ1D37R2sk+0r8nOF6
+N1wzf+oM77B9Io3OMu7E/1WnSfG1GBI3ZLsHtkMjNX53c173AkBq7/Cj+XUwm+zs6xhX8vW0wDI
87cDN3qwYN/OfJG0uc/KPYhFSNgfYNn4fX/10vrr7+GSGrVgBR/2mF3zrzHYFvI5LNg2TkkJt/y/
29gXILOM7WASv8z7pu/9crzhu2XRhxybDTeE3WxUmwM2qECmaKntCC11exhU7CEx/7g573GLrTGk
WNzWmoTm3r5ECHzZ5XRrn0/xUZLWaGUaxrp44TPE1Ffiotzp2mvX64yhWD9Ss7yKqiEs28oXahKu
scZE8LUujjYHSEnMXAEVVNkXfqxqIWxUut4kAjUN5qfqk5RJdSM75F1w3YYfGZ5YFcVbpQJsT2gf
bIK82Z+/oy5fnVxcUwTwIDEFcL///ZE9P/b/kFL+dVL7t5ctmTjuZfqZsfkshowVWT9hcH7xOpxX
mn+69kUkGCf9yPghaYQ9TI/2oE+cQMmBESF+yrRL4Nou41eTDJ99j4s9wKk70Y30hJxynGmjVT+B
bf3/GlP4T8R/2azc5m2TQ5jLT0Im5t6pQRyaMzTKb/0Al33KjZxdEZ9TXU5sXstpvs6H8osa7F8t
sP/wA/yPloxDawtObXqqePaTOfG1bjrwggGYCHn+zxFPn99NPHpjskugFGrD879/q09++kv6TjEP
VTFnUXZyjOIPZ17KKXL75rEUTv7HSC33xpHLV/1dn37Ni1pzh6oev4NIT4CUMHcykXcH7RgWeZRS
/pDKfF2dQZFxBtrEjKS78k4ya9QYveNXvPj7lOmWL7aXz774xfbCBFRRdCD4T2pWN9fMQxQ3Q+8U
r6lq4sczlziU2Bi++ewY/x1kOrnCOO6SVSdrnt7awnktl/jt33/ATzayv8Bkf1sXGCrFgUkTy0mL
c4v1maFFNx9dPwMFjEyhc3eKWyyBrun191KwyxFCe9YWBk/z4qRX2ejT4MJpY/HNg0btcnmwLb20
OCw95VP9g/Hlt1LVf/77nfpk5bnsMTaSrlccUxanNl+eNTH+pN75xcP02aXPP87ffoRFKvmQmXp2
Gmz1OeqzFyh/X5XBPrv2RXhYZ303qLVWnNxRfUFBtSna4Ys95a9o5x/WnctOVy1yalm4AGQ6Wy8P
+FfROlil+dgvix0mmZ7GnlI5nC7XClqbYlrubNoZMnoEyyxIZKpt6zrRgYbBMlWWdgynuU7DNHbb
gKKCtuvK2PTMMRabnC/BGK9W5UEStdEXX+CzlPpy8rPrlxElk5ucmBT3csYqK1aSjLPyKndQetwR
zyw0VPAfal96+ch5AqHWJF4sOJiZhd0CRxqDROzq/XrS88emPGSzwjfKt/wZSfUgyjAHgUG0lnQw
uAkdRgdzCdFWavws83vZj4yscybfm7thhPH+Osov9oXPfvrzn//tsRKlrTZWxrcj8E2XrfbVS8Y8
u/vPW756sSJ1qCQh9PfZqdCa5GFJG7mheLo+mWJydmNaiNBx3S7MtRJ841TE20rRFbrJwRBtNUed
kANmERFOV/muNUS6T5tF+ZzrTElOChgDr+q1MkixXN1MXUrRuxbCG+1s3BoStS8Ha+PNXFuIOEDh
MZthDbtq1GssNmLQNkMz5VfTUPV+F5f6Qe0aIhHoreMmoeeQX8hUnuB336uFGlizdpsM0EKN2QDn
b9GQMaxL4dtF03l20qwZPA+7Pps6mgD3nnFUEtcgkl/qjSpL48nEaY0dospDo1DSP4qcsjfHncTH
WI/NB8jD/nY10CqluZuHoDqYMHZLy2tBJb1EzByGvCFQbGe7orgMYBlKs3qMaOLf4Boq9kamOEEN
adnRrPcsMZYw0hTFt0TR7bIBYC19dnbrV3p2ZJgoxkfSvqUO46zNNJrXjll+mIYePydr8sOtmwIo
PdIAU++jLUaffmOpDSTZMqPxozKm8bZSi2E7DbPcLUKKoKBBxV+11D6YfW/AhkcCn0+r4pd1+lyk
XXOTKU0WKCgLn8mJgEG4TiPezFYzb7Ohu2O79gclMXcLc7Yh1648TR0WiIVS41/gVHpC1u1nTZ2H
hQ3oPsr79DZtRoMkfFA8mWY/p7kpwyVnGVlKd92N5aIHHeYYP1f7/kHJbN7TxvxD45C5dfS4uuWy
dHp0Cio1GqrzeKZLcIwlt2pMl/2yppHKabJQ3rPB1QOjgi2PBHLYGcjIvXg1QJeUNsj+OBl3cV5p
OBM0fp25A8avD0sMELywt8Io5x/qZBmB25ruPqtmdTsA90SnCAMAq4UbqqCLT4ojq/cEbYLm9zQE
oaxpskMkstijv5uozF6WxwJTTQLHOqG+b7gLhNxCOL2Hs4TOJKsRvhxcOpAY+098CR1beC76eCgn
RbYeoc7ld91gxh+DiOoQaJnxbsZmV5IXRvV7Psps4ypWF2pSVbFg606wgJG4qR0IHiQZxktp9Ubu
90o0vGWFYe+hEcVhvxSLD2jcSklKxv4PxnueUHjPB4d5u7e0c0bfXMgu5YixaNGUfIuvR9+MIs4Q
hihFSAUXKIfVuIU3ynnYrUXf7Luqlm+R1VmHZrKr2KuLZuaNAMiLRWA/AqPzDElKZbSwrvVXqzV8
V0cH1k1JUM5i2rWpvTIq47p3S5FUhzOy80evpsa1tkqn9EBZpAfJi0noWcR7mE7DXdI3bhizm2zV
yenbMBtstFCw14+WYnbbOh1NTsyKxfZcuzA+rNwphZ8ZqtzQYNJfdZJyDYXTFFh04ubRbtQqsZBV
z/nValirQpU00/aO1Ktbp8VAFcLuoXfUskqQtRbCIyZqnoZ+NHumt9raBcrvzKGLpiHxgEgwQbPW
DFCtiU5u1nbl+rC4vDhzO62/cTswseIAyhDBYIF02dRZzRCCg8iB5lfA1QgfzBrRh2hiSR/4PPzK
FBsYCEGEfJZuTlEr76Y/TaeweEBom+k20w1556y9CEddL6G3upjDpAm3nNOJysCXUmb+lKyMDkay
uWkRMGzXoTZCq5FMV5kw0YM11qtDloKOKi2+TZVohdf1BmbUyWHaZ0mMY7n2w1Xbayh46o4iZu2o
Q7iatRIIG5S9W03yTqVAGMyZUMN+oKsNv5Hrp5WBpAaGRedBf/nIhmF96+mN86xljTAHpb5sW8Av
aFdXrG0TfE/wJTSVVTzwM8AUxd5lvdQDW4mnYBFu7Ucp4DgvGgXiB52ztHdnbJlkmlTrZMQasj+W
CjNgtoBZugYZCj6q3Id3XYSzbnShtAA4KkK3wkJLVl8bY+JX1FR+kwyF56Ru0gUmWA5xo2GI8S3+
689hGuTLJNfpGNOKu2ttOTfhEDn5w9gClk+GdKRq0qmqZzWFE0jdTRSEF0xleWalzh7KOg3tVGvR
V1YMnpYK7c1YrAEWuE3xotLam8FpI0L1uDyY81ztjWSmgqCB/Whr3qPearHa9Ia4FUvaz16Oegii
PufyVaTHh6Qbq20O2C9U3bJ6Utqu2iWmhax10co/WSIY05tnVNwRcUvaG7d8K5A/5Tx9wA1a7kY0
mwjl3PG9hGGzWZdRecHZoOwn2Rg/ZKkVPF0yDmYDLitz5Yi6MvWnlma/1NK+TbIS2WcPTL+ozRXb
xdgy/yqnTVpED5POBlCaBbq/vlqxNVpZgNS94cmbZSAldk7zjEws+UCOPuNkqDjDcBJlDRjgLK9p
kxtugY7BCFoJK8cRDkVurMRcWlmCV9YV1sbZ9ZokscLOILZrc0X3yoIWzWSIoJXYtq8QtXpLyZ/H
xltTZb4iS2D6NoYGtow74plfaiVUL7NgD7E1KddMznc4/nIjKBoLLG830+sCkbwt9kvSIf3rzt8o
HuJNl2ja1olREamqU20dc7BvOiUaN27eqPeTKLSQg7s8zM3IoKtXzY1tOknUK1qX84RiHXysGmhJ
m7rXCuIsqaQ77Hh6ErRyVPfRqlY0ci7dRkpoVHrmis1iOD+6UcIcUOLtsuhRWNQ52xixe2iUqRIU
BpaIqpnLQw5PlOTZnkG0YUHa2LlMmJDDzB7WuuVuxir+AJO++LENCwvqSzWmfloqRcnkZNo9isVB
20cmECSaG/lqI/Jt79bLlsWIGp7Zq9uu6vn5z7OZqaasB0NDdudDy6k28Pvd/Vi0BjDk5R5Pm+OZ
qQVH31Qiz2CAmU6H9uMc2d4wqIvXItIn1UvsIT5buMgkaj0egj7pMk9Rc+mnVmNtFSMy902VTL5d
806XEvtnyU5yKGsdAmkllKtCcV+TNcNNhZLyWDbTU6yOuq/S7bsfW834IdwsDjIz/9Mto70DDvNs
N5C0TAI5Sqc5/SHdailPppIpb1RAVb9rrGpTEc69lLg3NlbnBhmCvsRy5I+eDwiMX6tuUsXSdg5w
jCchp+64sn0G5/lOt1oeWEymYMCc8NSuavLLSfN8v1jzutfbuN0YDqs2byzoF+wvvBy9m26NAn4I
qvPSZ8heSYBzGfqxmsZ601Y2wiFjZFLY7QbfNbSHdYUv2LjMxja9LbBd2/FVkwnEfG5lHDJik8ob
ugprjNXNH26JYcqf+iU53zKgAZ5izhHDakySN2aB3IXIixxKcRZfThYWFuigRzzWRL+xNsrT6swO
KrROSuwtyD8SXdU2Yuziq3FtbokZ9cdsHJ9HxBL+RNt/sKyxGiyKXt5nOVRxSb9ImE2Ge9tFnfxQ
zXw6xG76R7iNGhrwUp5WUSuQXCKzBtuta7tErA2d/Zl9XdQaLc2RSuUdvPdyjFpSCr8qkva8Z7de
LZFCsVZG3BgFzP3UqkrIUlr9yOGgnz2yKP5UM81ZC3PmqZEkbGTa3yxtbF+tS53+NEWdbRlyFt5a
lgUu1mTZzU75hxo++Y3Eupqz7l5JJkw28yDUIIqqj8KyB582jDnghiU3KGh580Fv+40+dnSdakDA
M2v1W/BoDEDk6NAQyu00w2BZNBOTU9sJX5aU6y/wP8vi1042+4uSummYWwPLaOLqHVIE1USeYM7p
yoH34JVJ81qqkXPMKlRSLkEMo7n5L1wc66ZZ6jbU8xglGkc0dHKNJp4OoIZEF52rX00JxJzMKZsw
Ps/21vYyh0qaf5jqJO4Mo1tCSYF2M1d2O3iyV8pHtzFLRiBKKut87t+yKcd9GsWKl+mZvZm7Rmwh
RZT7trBd4l1ZbVzVpc19gNeML8/42aSWgxRzhfZGddzrIhTozNb1gTJOcls2UX+cUi3eZeNaXctZ
q3fdMOa+dgYgj/TE+5mQ7o0cDfOpQx9wtIZu9HtaATx34JGKz0YYJ2F5U4e2IBmADFfXbDeZsnSs
UnV8k0vjvM9Hjs+pg70XRlM9O1NzjhuEelT5CGHRp4L2cyJiAWrZnyFa3WhJDBy74+ysNfshNOc6
CSoQT7QkyvwhW/gEVM7tPSM0Scpvp7gv/aCQx85j9aPsB9MInTp2ntvBHjJvXjRmvC11uIbCv94W
BB9+0djmn5W6wurpuJRm8tiofxwXVfdRw4nfcZRru1q3Oz+HlE0nmQ31Lk7mTWqJ11pOjo+rUfVM
V/mDvkLdAIQxgAhizDhPhcmgZWr60Y3Z9ZIiLq9iU4qrpVa1oKndDMa4Ue34eitmx/J8SDSIg1pp
tLU0lf5ez9lLVzHy1ZExkN5gAJ/W3lU8y6yGnZX2f2gxeLNya6xhQxVJ2K7u7wlpT1hqSeMVuiZ3
fc+OPYDn8lTZqzdkwngDIcj4eddamyVnhXJkv9yOktVtaeYaf1K83JNKufeLrqCgybATS2VKg0rl
B2LqQQRVMaycQq36potsJjBMJHfVOSexdOkimarUvYIaITSUtDvUjr16rrZYD4VDSs8qRJK3KGPl
Ozx9901fJ2HEgAMdPxjllFQYD5UBCdIj5QT+2NVMrOl4sRya8jYDeKTNGPFYATtsn7N5pm+DhRzd
VPonjpcBh2kD0W1ytIAppWKjuXq1zeDAbutRaOGUMRlc6XPmxeOM3RWiac+S3PxJ6ih9LXJkxWyU
9hNuNBRKln5O11sTFUpPBB9HkW8qHdnjimYt0Z3lpnaLyDeK1dxC0ltukCzN2xmT4o7YoAXcSRsk
muXFbyTqWEaNpjvOaLn5daLs+lFff0P/FIGicsSGjGw9pehIwxFiW1lglRYF9l+Uw+LJWcto1xB+
X7VUfz1nJZlApbd4zrwSdRhOusE+Q1CvmdZj2RTx9VqY0d3YVV0wWsw/lIQnRPlFkl7LWjPuNX3A
8Ut/0z7Gc8k4oDU+MdNMVkGmsR/NsQtFO71OpmCsrq8oNnW2w0Gl3e8GNihPgctwFXGk4KWLbd+I
iRNWCUvtuldldRxmvB/QuRZJkBmPOxxwsA5KE926WlVbraNkJeIxfdVLblNlW2i/c9uEbSB/RqnJ
bF8jyh+NsPpNhc+lG81bfA7udl6SInCGNLvBmZN4dj3pJ5G0p9opVYHhaTYPap3IHjylanOIaivJ
ZmidZ1HbWKBt9Iay9nU1GwIcOB9kYK9FEv3I+6L842Af9TtpB6kNE1bOUl880dYJhr/5pxrV1t5h
DDzM2yX1kVA6/sA+98hpdBwMFHI2fdrkYZ0gGZnEmB4XS2EMSeFVjsXQhrzsb3i+c4+ahcU75X5E
EPEplRUTsHbyWGn06YFC111OFx61krUKwX93vKuDmGGcKVko4esdC1lYj53e6QeYmPjIEC4vcyvv
tXVWNkX63qjkow4tldvcXE6kR/aOxHv07TOeSBb1S5bEtzj8eJK7fiI7E/PL0Kv277ynBsY71zj3
WLCaK1iC+n1ipsxXGrJ8RpNlnqKhUz3baGdvbLosTOKOLvdcEwcKJ9pNapEg16qNTVl1X3u53hiJ
eRWZnOM7UVEH+azHm7wWy1WU5GkwgWl5Kik3XKuEprDPM+pICuCqcQCnOST9dV5nT9yzFLRa87sY
tJZykivDqRQcSNcQpgfngYDsBEuAtFnT31K3eBzKKtvTzGv7pTJVo4cjlTQ3YquZwfgNi3FDrjJ4
vCxATdkQEdmjYl6Lfdfzfp7Zf9m1TJX+qDDTQ72hmk9D4Sw/7dk4BxkdAtksXfxo7oK2tjZp7x5d
mZkQGBX7kI2R5P9jYWeTi9gQPqlhnKQUu12ZPGtuEqh44YdCN0LcY6+YuZ7QTM3PBo/rLtVqLMdl
Ih4p9acbpUqGrRhS7HVl5PBzWiBI5bbunfK3jKUGpdaeah5DtT4kohCbqRrUnVkbwicZaNE6C+Rh
U0X7iWeVtGRPjXGnwCxUK8cJjSrttgqAlINi9BAHyOeD+kyzpoDVBGrimruya+CSdKW1MZ2q8e22
TMKCOCgQimIH1WAuvtbO5UubuOIgdc57ZWIF1Imzm1XvF8+2M5IGNT6oTR/UXZ+wj2rTpmIa7yiz
XLlDeZ89GRl3nV/avXL0qg2lOxAFKPqt7WhkipbF6+Uga0X0m/lEA7+soaayXZu9T4R/y7olgpbN
E8mqeSWj+mhrqXZscLL7bTV24HhL5TYyljfUmhB7G4IUmKSjD1Wz2CooZIkA1l/iXIWi2+/B7qTr
g8e3PUQLRsC5Ugpuo/ulde2rgg091NT0Zpxp9eO4Y6VKqt2hNb/SjQg+QWw8r6UNtqVxPTh98DkZ
FtJ7eew6OLAdjwl+Ff3Y12aGMWzsw3zUfuFSoHrf+OR7GQHjqJAbyJ8j1RSDGFSbozvTckna13LZ
qWWXvgib+nXWVsltQ0Kxn5ZavwIqh6DMdoQvXJdJtCY52KuOjI0zXV3btoa11ah62lr7lLS6c3Iq
zLi1rjqH1h1iX9HJ82aFjA80LtuyowY5ls2NKkBNJvUcJonOapvzNKuY2O9oMM1+aXLwzEZ94olg
C1RSwN0WQj4NIeE0QMmCWUOstxNjcVzV+A1xyAFD201biswrlfkqXe/6VQS2Om/TJG05npjo9rCU
OADy2W1oxt2haCl9W3G9ta3Ocd8r7cEPRlq5wbiw0i/lPbKFg+Mo+c5O8C63hJl3Rb6GreFeDWxw
w+BsFnqDY2TG4coz7yVld5s1BkzzSj/YpXzi8PQEW+dKi+a7vufXr9CABlpumT6i9Wk3jtMpphXK
q7NUBouVVqc8d+vNNK/jgxMLKuLp+hpXerNJlbeuyd5Wg7q+Ce3AFxYHI22OYJwTvXTj2J14t8oV
I/Y47pIkQueU8agkhGmIPNyieZYyeyw48+oG+6kwq6DtY+JWpfph5+1H3Bd0UrNZRBUedaYyj4iE
rhU71a6VKr7niMVH6HCn42Pd63pXBoPOYdraLjEtQckznuQ/2WjsDEH3a+POJEDdPeWCfAt82gmc
tULbNI84RdsjWr0hqFZtN9MH6+d5lPh27+bXyawqN3bCx9emNTQz9QqIL9FrBa3WqhL3YR3UhD4i
7pnG+QPiaJpiB7Pw29YKQRs9WHKpfJlGYKPcEu86laQpaXZpHtMdq5eCGmRVYJ6Xw0vr9EtoJhF0
gz455q26s9X1lakqNcTpOaGwJL6d4971xwJJa7nM101zJkDP75057AgkFU8nkV+L7Jfo3PGAiVNS
B+t2zlxtqyb9kbUwRLvqylrY+6MhaR4jzbhq7d9IT15qxIKGGgfdfEtoEOQpxRDh5ulVlg10BVOa
J6+Z1Gn1ESKmL5WofvUTy4Wr5ZvOSF8ncJ1X5uyMB2eg5qfHrXFd6vU9tVzLo2X9EasoJd9pPfQD
umgHSm2oaBO6JXv6keqsLq0xXOcNx6HWcDIXVHd1/IPaJ1po9809ixNjBJe0zbdep5VHtSWl7lJN
2yedPviTcZ1HXRyMKcMto9RvdYV2+7jTcADrdrZvJbMa7vpSuiquw6nZLjS2VHCtfMlZmm+bTctz
ppuHFaFDHD8ANbnSlJM2kdfOzk+W++vI+Jj6ApPlqhHtyXW4nu2C6msxf8SmK7dJzRKxmMqf3FB2
iC3aPTMqe1Ie2O59kXHUIov3KUJXeRi1xbG2jMdkFLLX2O4C+sIKTrQLKyeQN6RHmv7UKO7CvuIY
MUumPbv0stndz16ffvcKR1Occhp3iT4+RedXVbhFzSGCTfqmNSbBijLS2dO4FGjHKP3IGWBXWnmz
dKToZUsEQbqfP1Lf/1AKpdnhxLpqRaIHRd7cqTPpr24VCKEZ00zQJ4TGKH5QGheB3mh/+sK9F7QP
ahVwuBjztU9Rsw2NqC63bfSejjMZj6wDZe56yo/5y6Kljm8WJcq0I/3jqq+OY5j3vLPK2MeevVj3
CkdcY9F8gJUnaoRxhgGiJZKt6JFb8NfWqrlRaFlXBrvxRktcFVL165jkap2SghGd8mrkFo2L9G01
vcqlemVP/KtM9467rFAfztuZ3s5XUu2q21nM94zKhIkxbG1TvthuanuVPbi/IX1uVcGGF5EIcSb+
Ky41O5im5SPLe08tLQrSGE192NkP4wIKTSlOThffqxgbvcaobA4l56tMRJvRqbNwibJd2SgROJ8q
ucZfm21dfXie+s7GeFddc8ZZsAxxTAIYO/IiAmqqM+91QTOcZG9dObWQuH+pRWc/KHVRGxNJDhmP
gzYp26BXDE/gxwyFSBbWnvIB6PSjahncn/7GsGiQiJqfA8+n37fDo4NSI0wquTJtuv5sNfe9SPOf
utu/c8a4hoqjN75WzVXABiN8ANIPctX/H3XnsRy5kqXpJ0IN4NDbABA6glokNzCSmXQ4tFZPP1/c
um3T1WZtPbXsTZndSkUGAfdzfnlO9d+G1brApHa6t1BVn4cpyzer7O1AK33rZWZYj8wuORqk44Wl
B6mRambzuDS2HdY9RaWqZ3VK1Aj1DC4ep9BGmtHkv9Xc2kGd62/1qPUkVgM6NEtRBPaKOK2h9DNw
RVk/DgmLk+xjl11yad/YAh+pG193WW0i8XTJ2XbKxdp7sdYGyh3rgNa1bO8M46tdad1Vp6M5Wj0D
Kapd9ls1Z/NTbjXZazKmAMNW0j0RNc6jTnnRBebPibTZc57cYXQf6mr41STWwvzh0RLBgLDez1R5
X1htrKdCU/ozN4H56MqKIc2dH2LIAhJ/Wm8rxMCI4iTuu76Ozc4tupLPmrM81ifzsanLKfprVPWb
TJohTp/hXHMFng1VoibsluqZwgErsu30sfIGolMIpN2wlZThagz+w+Ss3kk0JScJSVQbZalPrKzl
rmBIDpx1IsrAgMZCgSB2MAsL1LMt92tTPC+N6jm5zfEhb236Bmb6BvyBvL6ENltT5uQtaN1lZDQ4
ObWrAg3fwr7S4izMjCHGhVTP+3WqtqvB07skqRY5Lb32nNgSPrb7oB3AdjZVD6XiY90NbbsSke7I
5kRLsXXQZiEiNRRLQBDDKS9EF5Sp8K+5pJF1LuMB0wnWuefEsMqzEKsin4RUSjdbHsTgogLIdAx3
ppGS0minXJQxmXl5at4hTJgfkka7qW/0H7Pn55WVtvlsmWTs21oP8UhzaTgX2lszww1Mfd6yTUDS
T3785DoWsN3IwVkHvB5mwyuYLiH4gvZCagbA0ozHmQeI0lG3s/P9IIZmb4xgBqCLjh0qz1tPc8KH
OC52e5DxxJOMTEaKkNJ3aIbOUs9l1i3HytbqkELw6X5yb5CDNblBR98hg5SmXqeBZMx16fwHMU3P
oAv6poVGtzjP42G/jsq/zqsnz6Lvac+bc/QE09TuRtWsD56g64/BjZys2lTxZe7n9ODMyvxslLWG
K6W3Z5UKxPm9BZNVW7dLwU6SHXHVTpDBse1gfU1+ZnVhnZQVK2BYCs6bySl+xx3lmJuxMBgQ0ZEI
FOKrHn9NTZwd6DwQh77p1sMkButMnPRqEwyYFt8Tr9Udv7m2gqTR11dn7Elvyvvqsjid/uhWff5h
ZcKkSrxkO03i+s3yJvMLkoxM+jUutilMXoC8i7sCxNQK1bokF5BPGcxSimvptdRkm3oBguwApioc
sGdRzvMOFiyJauVin8u67tAOOXDeMtJ5bnvmW1voxv3ID+Ug+rI/tUw3zxmT/KPfpO1vOYrFxTmv
zFAv9P5GtqHHN5C4qB7pjDE1WrhqQ3I/A5r9WFpS7Ayy2vtbH/c0BvQ1A3znsV+GVUoLZp02Gkh+
P8TscxwzyKvTbTogS9gYQ+Ue1zFLrzMdOb/Ntex5R1rSPMd6+Gz1hv2iKv19tuicjJmqdlLG1h+e
+uE8SqvYol/0Htex7wLP5IGHZSqoTE/R+f6SIkkubeuV22xcWfGNirjdDQythU2r6udkt7gJX8OU
OF24dKo9T+ac3PelNM5uJyloUG4VpVa/TfUUyg4w1Ns1fJ9oc0wX/Vsze58D9ah7owO4VsNwixso
SMwHoBbiw3HoX6Pip1r+xDnaUNhCyFJZys9Rc6eDTsvBs9vkaUfEjDWFQnQzfA0HL4Q0GB9ogKOP
PAA+MGDlNT8pT66Rlt01dflhIouzvE8brvUBUrT8FMqZfip/9DZpGgOwCc++71uXg76Z5c/sWNmj
6gs3dAcT2i+Op6Of8OrlbQWTY5jptrAYcyXX/Tm3Ohw4y3TKHbM95I6FdGLOnOZtrbh8/Pwrka7s
bshNvtdEMwVT0xLPSrv9PnOzaELlHsVUoYMqafgGqsnD6e4lV3ix16zm5vQppQZOj59yP61f1naR
2DRANaqo6Arn25IT0JLG3y6nOT/SH6PIFO7brTAy41zavR6ICTrIzZHxxKDdn7rmy2vtjtBMmaIS
Qq/du8G0iDhp2l9a3zbtJmVD4UykxfyPVeQj9jZwljQdE5RYyn2YDGY0Ock+29SwJvcVsrzt0Ink
qetqJAKKhu7G53ezrHHU34Tb226me9Ac+XK0QVaHGr9qmHi2iLSsYVV3K/NUenHymWaQkHqSv8mq
1DYlJ4EWEApmq7ChT+DDlU71NvGZRK49czvgLyZYDQnQMiKr2SitzG51NJ9TRmN7Z7UfynPnHd7p
7j5rpi5gBBd7QXLllYYE89XN+m5vqaWAhTOBpuaaSb+jwbydW2OrV3EfuWOO0sPOp6BYa9RqNPzw
pTDMNtXyIezF2S36FG9hcTxWZ8+N3HQxwzI1MtT48MWrP81b39Pgiye/v3Rr5kCYwA3JmAhmYzL7
TQNx87uO0ddNeeMHA8KfjcrxtKy+l+zMeAbo0mV2ka49FpveNOVOmBYPpSrt0On8V1t5vAncz/mv
xGzbu2r2vp1eb89ikhwKHUXFVi7yF878MUocMM/+WScE6slaaqCCtjIP8eDmG4sypNMCRnYuBax5
X9JzC9DzUxROQRBVX5ynKW0Yb1MyOaepf5rQZ8Kr29OrPccpBKcOv0FEOIbkDKDGLKvusopsCY1Y
sAnGvPpOTgyfIJnqzrbaXzz+7mGtFyqW+qbYz0Wn/8q8eDwuyQSd7KJd6nqpv6SthpIzqx8Zx+pg
mQSNOHGi3U12N4eC9r0QhZrB4pdn0IyIYVXcqw2BluzVsuPbT5F0ttb6MchpRRDkmLwWbUmTW1VF
vdeyr9W1f0X0n257l2lag90OYif/nXi1txt9QKsk0Yu9qY+oIpyhOzlcQxVM2yROYzWl53q2xKMS
i3WYqznemVr8Hse92M1Jpp3nZBCfcdPyn02/nDN3tA8JNu2dpavkkLVVu6urUT5mM7jAZpxs7aqa
cQqs0Ry/+yJdKr4368mfaegld3tFX5OoeufGKzR+O3575oCImG3/XubpUsMse8bZlm4aLDaMVGMa
1tFC7FOHRUdpSVbFMz/CgT0i9/3vbDDKU04/1z05nQjzM+19kEt+7htoSWGJImpoPuIuH/ujjnlv
B+q3XNdUG0JZlGXQr/36bsrEDZPCNQPTWrqnovXb54bm+e3UmtaBSE4RTtwNv9RUblG8bca2GoFO
ksBSqCw0fXgESAcG70xrM2htcxfPRhYp6h3lBkKbv7uq2qAvEo5DQ9xBAP2W8HWRNapxWycNSuDi
ABEeTt6SbKy1K4/1SgBSMunj85gvTaSNi3pWK6IxV4rh2wOjAnRb2yNVPXbkLjH/KRUMBDNEtbFn
65U/2h1t7tw9yc7fCSpKPs9+3Dmxyj9XcvFeJivrtxwM8bkdxuRUIv8kcIIyI2fF9rAYWf9poKv4
0Kg8d3hzujgsRv114Lva8elaj7Gs2iff8ZpkU7eDippqbcJ47kI5a020lEV8MkaixkQvlieMkgsZ
cpYZuktePrRGjRQqq9HEi8ZL7yT163vi0Ji9W2M4IlyYH1f6osN0XvpwFI1/6SCl3liV2TATKmu/
tTnBchfX7EF16gJtD6I/p8a43LFBv7hmsewIU7WJD5ZDc5bG9FKv7LWiWZtgNL3PUdni1JKHjQoG
YBniMYOKRBWJ2/CRDJ0PO62+vVimQAEKfJWwBmALp55+dLFC/WTFsHColn3Irlpy4LNjkNanfwk3
NndFZacHq/ZrrG1QhvFGSGnSYdmJuSUGnv87zyttv9gy23um4161pPzQpgUN6EpG3d7xVXUu1IIu
ysPp6NZdCrNcl/Cv9oOZOereiCsYLle1D0u3zs/KJaSOXp8Syx2MeVJk0y5LtY989tIAJZa9t2uo
k+yWHbkjNVGecs9OQkhRMzQlhwOho2NzRb/8smh2tWutOj+U5GYGY7li5F7tXzbSlZMqRvOdyrQC
9c6YbP05fnXy+UsR3hdmRWFFCCIwA1Y8Um1sxo9V5u11+zqtCC4cVX9oTqGujdeWj3ZLpfrGa0PE
K8aqNHyDyUpGPap3CXexoeXqbs1rBZJvftUcyAG3+0/qOdve3snmQTe7/ir6qrs6uBPXwZFR7KJO
9GTiX/R8+eoMmniNegTs7VKPu2souW3B7fLCZcUpC9P79huS2Da9i5oqWamIWky9286qIZcPnCLq
bUSgnY8aD6fV+9hVecD0T+iOHrtaiOjXeXI4Au9ElyX3DQqIX6mq1h+xVOWz0BFiuP1gPCLsyDiI
hhK8XXM3mhzTN1vrTBT1abEyHmtLiOgelaYm9vGg1Ufa2ga8pLbIH/p8RksEZttA+8Vu8+UL/LHI
deqoRoS1N6Bg0WkrwrIrSyIPzo0AHSzXx1RZuwVvKhSXVt8nQHOH2Rdqv9DEB7ljdGdywRkpKSSI
KR495fkkZqiuGNpdyulpQHi3Q+zFjTXllMehSnxudLqYmOqXfR2nMjDA2s+J0mWAbALEZ2TBceBT
Nn+F1MYasIT0Mx+I1vzy+higzTU0YMRs1fy7aWYQn2Tq73zEdr8bOFbW8RWhkxizqBtV+do4VoX+
sAULCQbdT0PbacQOF4HunRIvg77L2S0uGWVR6wbDpUJt49gPyu25K8l46Nkmfjpg/OtgpSoNpTN6
P27pIVEb0O3EMKK7uFidq44Th3lKlU9TIQT59z6oZJ8uXz7K1GOlYSesM+DD0caOE6dj+jIinAKQ
GqdTT6t8vYn9ytmKloAtg3IgvhEUwNrit5cO5SpQfIrcQObuo6sXSEq0UWzSGTUfk4q+q0XzDviY
7EBP+UslEvI1GX+TKVJ8+frcX9nB4xcKEted36zVsVqzmftMsZTUPKCtcpY9G5EIDLNojz7l0+HA
YvS6KkpH8dT03EMGYZqJI49OlXXHsZ0wA7gpWo5Z2OPOywp5LePS/xxHUL3W6eLILeZ2n2RMM9VY
zZRXwHAc12kUeywbI8Orwzzjs6IlCxrKOZNrCjzsNb9a21qjmbNw46RqPrsKoyITkZPsbcYHChNg
N01DoTRK7P5PL7RZBRaVpe/A1cXj3CH7qJQWnxrijyLXhOtdDame+nKYzvOAmJJQUTwzBTuJ2Y8+
HFjuPLpG8pToTbzTyxQ+rjB+IaQZ0iDjMvTMNt6jmK125RQbh752UXBZ0kw3lXSsJ1N6zXlBMcez
32ZBw3sEtmP7vOowWknsgORrs7OZiBB+4yVPr7GF+JQluXjtfRIHNmJyFvAbr0sifzCnO9HE8kPy
60HqjWzF1PuFVR0T47Go4WgUXhp1RARHtS/rkOxJGeQ2qIYkmY1EK85c8PonG2l7SH4mPKJUzVdH
ZQb7QDrtJcLtwNCW4TQaK+51NWWH0ve6rVr9+ce1Y94Fnxt0x/VT06JuZJCrE20aWjfiSenSVUbY
cTiXO5UD1cjlrfOwvoMPf6/6MESjibJSNyWlqOS2a3vLaT4S0UBbIjCKEO4Ips5cTnhE6N8AJ8Xi
4Tbz78leqZnNoD8Hd0xCumGTXcMbeNXTFbfRoPfvUMY53X44QleW1YO+eM4xr70UJUFcfmRZ/ms0
dIDOhDPEcjF1xNXyS9OqFWuMZaMN77SgRs/7mOFgwEKf8yovtmtnqEcoq3HkwOtgNX+XW/5bNWrP
/3Pj+f+iLvNbdcD/+c+dbP9SZb4bPov/XLF2+91/d6VZ1j98G7DL4n9127oFzP7dlcavOIZn6Z7Q
TUPgR/67sdww/+HY1l8Vp5aDCELwl/3dlMYvUbjmCMZEyutvJej/VlPazWj3/6yXng6DrdvuX18c
yjH+5n/1+EmS0XU2x4LtqoYMKIZhH7dm+mWMIEQI18fyTTlA/3vd1fPDtE5N5FaziUwqTe0euHRp
90pcFJreOUIzJh8L39ceTX1Rd2nhi7dl1tSzYXfxh6wmM6pq4iSGJrsalb6M21mWgb1k1gsBWMOp
10btEeSE1XuOZwIk+nRF4GVm56R1GyqS5q2Xjf0DaH3WbLg50MsJa0SjxHvkHSk2mbtt1WtggtPU
nG0HtOefQSb/1mP9/9kOWP8pn/r2z5+eesD/FZ2AmJ3/++f7tLRyWbv+878UCfKH/vmYe/o/hPB5
lgxKWG59ldhF//mYO/4//uqlp4jZpGvWvSUj/P2gUwkoHAcvJ3/mP37pPyoB/X8YrsB0YAhaqW8v
yL/zoJv8hf/yqFPiSfOgq5sm/55Hd6X+X0KLFvCiunasZN+1N52rC28PFZZru3gQYk9vpl0yQVva
dSaue5+Z7XRwXWVHadVoe/aM+jS1Y/47r4V2l2P4Y5/InpzEWGkHtdjf+rThpszFZG4YPvpLmmbt
T0PwG6xpS/2RXebWn3HMwdjBdjSsFVids3Jxa2CbZJRBMTftrpjN18Zb0Kty/al7dy4hVMDEUuiZ
uLTeQbXib6PxtSPuB7AMYFveBXvU4ruyMNgjkPLcDMXsTJXc60aHzDzPr5RgL9PtjhZvtUqtPwwT
ctdNSbnVRVEdxOwTNjO7tF04iZ5Ga+c6D0Ximhsfh1bUFm73BlfXHWyle+8ekCr+DUJ1FQQtywoR
d2TKSL0Mh0FPnm23zNEhIsza9FPzjQLXCVtQSbTFyd2SrG7AZCxu0fzl3ur7L9XelHfokEIewCTk
/FFbUEIILyfdDm561k1ob3qeooRlCuma89Zr311T3HnsZRuiYQca3XyNMVsiS2DYYZSXH52W2Ve1
XgxrL1vnz9SDSDap8bjAf9Zu+l7f2EPMAcnGoQ0cqntF/qdwQJVgKTPy3bVscBLb+OdWt/2afHAh
RESNj7KypmH1l1KdiwTK03YUDVzsmlWKXo+AmKlT61T9E5qV5dXqh0Pm21GJnjKW694pTD7FKbL0
ZZ87mREwlcI4SetYlvI3SFs4pj5s84CNqGg+jBSd4YL/Jfe0c4NXK9CWicaNai2D3PtTEY+hzPZh
EF217z37c6h9VGmWtwEsZJNmvwzMW2Mb3No+m5J3ajtfE9tR+abRbhBjUnj7WDcjJ4mNIE2L6WA5
XUbEiyGGvZ50WsSk5qLXcFfIuTUV3zX1rPhCYp8BF/uSGh+03tGCbDJ3KWKvg+8rIFaBqGIgwbDK
2yEsFqONUpHzQJBCxNAOyfnc6bmK1lG4mxsIv4qk2BrdyAfWIK7Kk5uedar7QG8odfZbMcDUxuAs
eJ7N02QPj+hb5EbHlhThm4IQ0HoQoAzMKCpN+zK11pMzieXdtG0kydN8UFgCaFbvtjEr0cGOVX/1
BK/Y2hXx68BE9tbbj3ayxDu37dOdzB3/acxRFzue7UL63bL/a34lqmF3DqaVAV4RxZ/xExlbnCPz
hvDaIrTYLgMD99q2d+rh2KaG8eNCTR9SPWYjc4d95XXyjkDwOayQ3ARGr7Am9ln6UOtNfcSMuQbe
5JufmpuWoVbPp1kYZzHY5T7rqPGTBmoi118Ocdc4F0rK5daO631OiVLgzu3FrnIforfXX24dG5u0
aDr8RCnMkx3kGWIZPGghBs5gxdMADIeSHj8S3QNhA1uQsZrwlpRV5GXI+Ob8Li+Ln07Ds2OilObp
Z6YcCfuX+vSSLihI6ybkyFkOfKXzZfKrN9Xn4azAqPK0+SVNvp2iHY/dpJ6MgQ9SjiJMa3SH5XxM
Fu9QsuXnaOTc+GGe0mu+zMducCMwxtclR/zeFFN8XYwZZ3vyoWbJlpEg5S5Qi6mU8AMnP/ZO+UdL
GhtfjcJ95M/rugcF3NGC0Ab+mPFV678cp5GnFEf4o8n2RHADr7vba2zkadjr2gXPqnEe/ZIG07bq
wt7yojyrdjGau7DQ1w4hdMYTf/NWILfsMQZVGnoMZEUBm1qBmNIAj6RkRkfUvBFeuS9yG8D0lmqx
zsle15+1vlN7Y9BXTgN1NNv1vdY19N99NuyaomXTWOx3XQ1vDtzGQoRA6Fg3TzIOaC9HV4ZeU53o
jwS8HLpfUMy/Fq1vApTLC23Y8pp6AqJ8GefAVFa3nyb5CKq37AcLjBWQ8lRlGVpGUhOAD73nWnVE
m2X12bXbh1l/18gsAvsfdl0PtwNrcJx1lw17jOiQv2hpgRtB45rxnRuvbiOLE+XGQqG68I9sa2dI
r9Y49McCZUProyLJJ3A+u4lY9+H54rr/WEQB9+AZPyY294+ZrtiNjrTcYekJKOt49424hNSyPxDs
RZ6G0578Uf29dk6t1WmodIqFBzipH21jx3Z5dPqfzp+7V94ODkK2+utML2DYphPe1LQ7wMrLnd1N
O6njJEQqf7VM654wnLDEc/NS+eaL62fpoattyAUo4RCFoPuGHOO0dtmCa1a+JZN2cuYyii1zwg7U
jGHcDOMxG6jWBAsTQVcp+6VoZ+ve7K3iHlEsjkx4k1iLu8giroDYbPRBWf/e6HEmNtx51i6J3cPo
OFFi5f3th0cioZsFlT8tgVDrZAVUoqkN0MNeNWi4VIYaOieJKLvJPxOFwdnW0yEwJA2ZXeXuvLp+
y5GSnMs0fzQnlW7aBXRIdP0O3chXVjcfgz/hx0ENiZ6BBlDiIbdI2K8ldJApzLtFM8F7MpwofZzs
UheHZWUbP33mHcwKnD2plyRynZGYBAqKsUTRKRIXRohD6KFpqoKCSMxzTdq81AYom+wxZnSNe6lq
VwD6CbGtqNgIkjYfkEOP+tngtA2c1Ai0uRSPUm9KtGAzdFnfp2EXO+V+nfX6tTGbdZcQIOrUdO3I
qQeFcveiwBywiiWqRzRBoL1bc7LAQT0VOYOywtpZ/buM2t2qQHONzfjoWEWE2A+hqZZhUDGKndDQ
EyC62K4JYrh2qDY50gRsD+j5stFadp2MdzP0GG62Ca537UKrR5lkD2loiGYnKo/ad5MUdIebSXjI
XtFzxANOYUY4XJAjHyFgOjQJBjS0zTLU8Y9Fo+NzhM84OMnX3ZfkYfSe4xEMx26TIG3tAW+5xfPQ
ytjCvDLfJihvosq4iz2JrDhlfnD9+IBfB+lxx2kMmbiB1MiAhfSnVpvPDsgRgirjKiSxE/CpPqJw
BLcy098IVkNiioAQ3aSe7ycTjEIyj1ykw9Q0uFeF4xpTOuqpWR7ciWFhGhZvA5P8HJc3LcxUfNA2
aB6ohCD1aUwe80RE7jpYJ2krQig0ty/wk0n9UCdIXdmAfUxTnfEmZdMiXWhfeWf2hmGGIxru0Gin
9E+qEwyIIszdQ/PHoUPJJse5+Brcqnpck+ahM/jY8Gy6UceEZfgeeu2Cw9d1EY8+MZBOAToBojvg
9KzM2ZUy+SHqwHjQCsFNNpaXPm8OK+DvhIhlE9fdX2NPHui9tmz1Im+3BnJVxLzzAe3GH2clhW5g
9xXr8FH0wjvFdtxGM/vC1vTn5BOljrUdsFVty7xCqydqZ9w7okKcWOsrukxlbewEglBJsz+pXl/O
2srA1k88VisO/Be/cb7NWHSAPj26RUO5TJAltH6L4hJcTfZPOqQA0qab2L8Z2192g4E+rLPc+MC5
624o30bdbGX1vTK8eZ86AJ6+OmAWeXLdhUyXRYM2S5unQlEV5hqe/XtIE0p/Krs8a5lPua00Urwp
ElUAtoFNk3frnvSkFetuI/70aRHXBMe3kGNOdVxGxJ6e+W2geQibWp66nLrguPmwVRXfExBTR3bV
ubvCN6t9bv+YE7cG7NO95y1vsLtegNrM2ttV9VrcdhOnxMuC9YbyoKEft7klvpKu2PtyXi8Mibsb
PeGmKI8lOOCGSPZTqRGQ2Nk+RGXeUInrYmYYFQaskuOmMP8krcPQDtc/W6o96J5m3Wvw60lOP6aZ
XLQa42nv5ukD0gkrEAnPv708esp8xtjeX2yfChW//vD0Tx9JnAVdb0CZ3cPRV0jZl9c17b5ovH3s
pHmF7it51o35HpqB7BrSIciiaRX5FHBbjTWV1EKibCFSQsynxbCno8kUg5F5WO9kSXqn0cvkZEvf
3Kc40IMaTA6SpNCvBHxvG1REsQ/UaZSX4ibT8BBVQoQyqXGfS6IhQqtNhtu/YUYyT6rLNMTTO+Is
LcgTbXxmb7S4XxWaSWUPP8od4ue4ksajPZbTb1PVeeBTGnoVtS4GDgMn/5JY085JbA51VAKhRwgD
8UZw3b8nhFHv0liY38oe21Nuzi42ZsaXsdYe6rwXh1Vl26rN/a3E6TGY9Y+DeLuzLFLwbX4Emchf
E11Tu2wEAy3G+pdlQFJo8RraMXaeCuMkqRV1HI7+AA1JOM0BpHlHFAiUD6sJwjvMZwSxbvsly/fe
IMZzltaHAc1mwFs3EOwp660F5xhKLNFxyumJeNDYu6r77i3gdhrLQ5yTK7Iw0F3sN6syJjxEJpzW
0E36ZR2Na16pw5JN3a7WCudoS1lvBB1biGIZTfwxkm7Th3aLQ6v2h4vI161HlAeJOkvUyPUX7B/F
Djapunc+iWlHQq2iejKtN9Lcn0AJC9oXMqJzvMk4TMXyVSS8hxvZlb8RrD/Zzbx1G5PLGhOO5I8i
FkSjoGXWVaUPLAaHdEBehFMbhZ2WX1SJIgao63PyiRexE4OgMG9vJuOVFXVF/N/+aQt/O3eclBQr
slgCBOBs2MyzG0p8qZgJXIlMIXZOVYUwkRW0CYeyNUkx6yI07AkivZXQpyKZcbaVc7fBOLO1Ue3m
S31X9eU259N8qulx3RTC2Q8eUoxqLUiILU76zQKCGX8+ouGwg1bT4zdb6BrChxmCElOVEVUmaPTY
9+b9vHhmQDqKdzR7n+VSX/1LOrBpkujd7Pp4eehcE7V7meJ6cm3Q/to3nvxbnE4/3XYE4GysYyS6
tJG8pXYZUxE/+T7hYkGcu3kEejWe50aQMdkP/VnHaU0om5zUlvLG5FHEjRNlazJt2SarHeqj8uCh
xdxn1RqHw2h48cZLp+G7S+AiWkvs9Dr7zAlZoedDWry7hjvhuevHp7pFiysNpz3YpNbUo5lvEd5V
kRzs/ESF2Ztpj/d93VBjOSzGpQBxfWrc+jyaCUPvTWDptwYLx6xnXoQwzj/ZY3McEbVAWtvrIZvx
OGpLhZVr6NOtPt8sb5OhXjEH84xXlbYbEMr9tlJmmoiEmA0Ovg9J/hlHPJ83QwCbq5GINwcaE5G1
k8ET5cjnZ1V+zLHcYdTdlF49M4QOR9ehFpwCU4OVHZ2902nVdkD6GzSWJo/FPPuhRHi009bCe12a
5S2ZGdTy3CFJgUkMUyAvtz9oH3PNTVPU4pnCiFMvsnI3tAAzS0saESWeFxikYaPjqYRg1MJyhpuK
W6xZLKnadqkd9dJxqHktrCZagvwyyN9IfLiMJJr3avDKg542MqxdUBIjEy/6UFshzzWies+mtAOb
8kE3/MvUcREk5iwCrRaYOAyHfb6HWjViSpG8BaFxZVTvXSLHLYJmna1jwPxpNOZuXWrEpFh7U3/c
lFaByMrxr5WDFrNTxdec6wX59jlxAJJBKnWzo9b5JtrhodystrrAQH6T5foQa92fIc+2eiaf3TpN
Xlsft4fRaAb5bMW0QZonsF7I+1y3/Veoc677CcMsKFiBn0LYYTUn2u/K0FJED/aLSzjmhhAOYHad
2OLUO5mFQ7CO4YdM9Aux0dmpyP0i8FXKrIOpxRjFXVHNF5UTWTB0xiNzKuIUw9ZPteO9Nh045Yyf
cDTlGVNJiFpGhar27l3X+b/sncmS3ciVbX+lTGNBBsDh7sBAk9t30d1oGOQExmiIvu/x9bWQWe9V
kmVFmealiZSkMuI2Dvfj5+y99mvVjFfUJkdO/tuubbZjo3aLAqW0nUOjeJAZ6jPis9fOjD9NDU9+
Wi9CaUXMDC65q0Z8zhuiA6Zy1J49BwWPeMh9VlCiBWNw8aog/O47I61DBOYxbJ8o+BqEyEiGZpGz
Wlawa7BvbscWQ/KssECk89VCpPrdT+PwZp5yQgvi8FQNJqIi33ix6I9+lgXnTttlJ9nyb9RlmK8r
IcKdn3xkYJC4BlpAHMDTMINT8QDip0tfurg/0JDJP50QCt3gYzYvjBS/aO7s8hYrdEQE5HqMXYT6
qE22kddxitiivR3liEgyEuQp6PGpxEzAvajuv/AWi2MhnFd6vLw67JPQpmW6NoYi3/sa5o5du+Fn
Pg3XnCYEg1kOMM10dPlENhUNgxWAlOgAXuQJIQVPTc11IGGSCKJkHOjM0dos4Vrswim/E3zfdKim
qy0UjUGgy3thefskrz/oxAB1gF+2ESieAIvZsJQAe2xnkATfKrbDFbvNk6ydo2rya6zLh7SfysM8
6eoByR83qskBUjPeGz69mj7qjE04CH9fj+aw6QYnu3ZZhGJuWLbPPNo7g/+1KAOc+CPKUWFcOz+0
z7qZwwc9t6dWSxRo8cS8CUvf4Btrb0IPFge4iFCc0vPK8m1o9ae6x83KY/1sIEh7K1EI0qRK6fMJ
mq1O512UOdR3Q07VPuf1oTTKt27GeVN0ewsrP5FLnJ82Kq50nldlFiEZVM+5GH+wxTMf9fzqtsj7
jauT1VA69YXph95IC0tBbqfeKgr8ao1amGQlaiC0SvRRtnXsjYztu/Zg0AuOQOUs5NLhvsqKM3ad
djMGKEd8ObQkwJTFcRhOWRKdZCj7FWizadV5Zrqy9ExVxGaP9pFmU+JfQoTcGy3jNToY2C0WOrMK
v3AmISLhJ4JYnDsn3mF/y9hsIxu61bXtL1ehwUVsiomt64sr4IoWI3huUKFXw7Phl93ZK+ZTgDj9
DEUgwMXOFSoskudwoI0YSrvfeN6on5qaZWOgb0wWyXEzu4eo977NwDnvbey1fiVvKw/9MuG7Z7JE
v4earOJp+kE2+hZsjLdF3naqmNCswpw2hqL9/CP3rYemJn+WlqZnIsiF5bmrskCsRPPD6bS38Q0+
V+7rzUZgDGgd+66YAVFPXhvhzgURFifUYr3drsym9s9EnqZ3WhrppqlE/pG5TDHs6doGwVqpAb9L
bFGxT23ZrEoZJpvIdG7U4Jv7KbCr7bz4OJwkd7dFVV9qXTp7mbRscIPBDtGgq6nIFwgCE1lRMd8l
OR87h2q0KwYT9/HXVhflJa9QaccFcotx3KWa3rmiDn2EtFfeB6EhkDVxgcmIa75L6+hsOuXS6OIm
A9Sdrpftr4Kse4SUdOtTao4FTXLqqI4ZDPaSpCj20GpOuR4REIx07hJ2JrN70OoutNBzWY0Z7CDn
kPNUxOARAnEPmC07e5037xQU+i0Ypy0CppVtNOMWa8h8ciwKMaYaamfw89FVNTtHdDeAVo7cUemy
yOkzF/GnqJULVCV54LxMj2RhoWOtN1GKlNDtF8Plixva5g/6agnXBiB+XP6iT7czvvqUQau6spxj
HSoTX4uF+aynYkii/ZAaD4YMyr2Iq2ObWIAR5z7dL5ScMb6LtT7Ac7y4qlFImcZV2xKrbQAOW2WY
ovZlCFSrtaKbek7zO3ZxrEqJGR5s2fsXSfPvYOVBZO69qV48+K+4ioITHCiTZTiK55Ib/CoU8VkV
al6n1byLXcLqrbatLlwv3lUqHoOIgRof62Ov3A1FmpWj2wtidBth215Dq+3XDNOibT2VG9+ta8TD
YbMZKGzCYqCkglT7PWsnlHJlz4zcY6HZ0EcOlhexyw1j/dKNaUpfbHCqRxMR3RMj1EsZd3d2G+lP
rpfXCvfETYdYK7uVVdtQyhFH9j0ifaCgdBqXaeZUBJc8UP51Kgu1pdJs6AfJmU1qxFk3R1O995dR
QZWlxrUPqnvdmO8OqOvtGEPIYa5+YFJQrPrKeUSffqY9ObN9dnvptWyohZbfDce8hZa2Nq2Lu8jM
M9c4jlXK7aQGgLbuMXJwTxrfynCaMTrMr/acT/sWfgnNWfYCkhPAadALC6urZYtmV2bZPSbVg0jo
lQ5Cr93WNbc4+A5e8hyBw6AzdmVPNNYNUst1EwRPuPm32YgObJ1YOEZJHf4gQ7nlrieSF6kcLqx9
vOs7WFstYuLGxgayIHhra2TEi/i4MmD/x7LblEb/2CcOwNQu2JZYisa+OBil5a1Nr7+buANx9bXX
RZoM6zkmZkIG87tL2XYK0nerha/LPihLgv4GhidmeTs1ibE3jMy4nVq56+fopspH7+AMDBMcnEnk
+/YSe0zXu6jADbFR/nwbmT0A0dHhzwEHriKf4IaUIgpKpbnLZHXru80X8J/xCoAQ3srGfUK+B1fQ
UelKA+J4iIir3UeZP6C6hEAUzuO6thzvxRRVsA050NaJ6KFs3ZddfeoL+wFsbLbiyLG3De29lTX3
7nrqNJp5yIeJ792Wrn2XdPS18UJuZi5EZR9snAabEug02ELmjPldtBu3tHKk3X6znm1aVHM400lY
ABuMTsSjb9pqMyKRDoOJh10DlEMAv0kc64bbPQyuQh0Udxj2G+xHbjCRxJGLH1lj07JAsW4Slw0r
wdv5XeE7G8+dw6PAgkwJ1FXNrh+6cF9QJOIi1QMgJjdxgHWM1pE4bAQgbgwcaKKoDzZWlib3bVwa
G7eK7WcGsOcgsXdqhKir43uOzEPjgg/062y8FKjhIXdicUqxmTc8/hNyQ+4ivF0n32Z4aL7asrMJ
Kcle+3Ie7qU5RmjtHReeRVEj8WwDS+4jryc4tEeotXUny1/BaHEfjDi6C21U57ljtyi1HfveJxX4
W624vzelb55xwb/QsS03lKjGOoRtcAZ/uUB44Nf2c3hNnBG+n/K/24Zza1GcDPkr3yxRotQoEAjg
2/Uo7QImtFH3HHO0DXa8NTVquy6TByrNy1wtI4HuZCjsRYSPr/wmpz86jHeln16nZiyvVQf/y8u4
LrXjvkhoQqQSwcG8wvL1VXEumWl/n87jnTfBtQMvPFY4NYL3TnzvVMVYOUp6jJ9ezHTzXTq3S6JQ
L1HeTfgRS7oDcSxO2Abmg2c1QCmq/sZVEcXqCejPLhTNjYzL89hl22zS7Saiw3WNCvvDtarhxhjj
BB4KLzmZPrw5heNADAqAHjC4NTtSN9z7fhqylYN5QF/XG+F7ORRfcKzi9Ntbgc/pz801s+yvvleF
GwiGRxB8YAa1NUC452Ng/JBzz7PoAHo9AwrTaNeJYxy9pKj2uWAbC/DVAa72voLZudZVuTUq5zYd
x2+ZgzUuQklTl8kpavPtMBfXePDd0xIqgVtBnMDg8m1NvjjX8M/mokItzqjxj1ZrVrp0Kz1571Qw
pBBkZtscEfRGwzjZeGbF1upFYkV0fPcy5YO3UTjM+Gc/x8IQtfiXjHBtW/ocSXgEXX5wVfoOZvoB
Fh2PJifUjRDmERoASoVRoQdOy53C2gqbYUHqZOXGxXHaaovLG7Lim6oRJ13VXDaUUf6QuWZ62XsG
ehQdWitRGK+tXeKzWILfKrDmq0KkwUbnES08I50/8gS4bVMH9U4gXXjCnJ8htKkL7wj0A0UpgfXu
Maor8cWxR/QVk+qDfWDZxk3/x4wilamCHqMnvsrOjbOvsYWKZezmgBO4ULe1g/RjH1kVyyszXpwU
29rk6/wmbmg07mLFhXsUS14nLKlbbHLhJeiUce/1dvM1jbXEXzJ6H34fl+5qHofkQgvCBFvmMsiY
qi7JVyXUJv4nphNGkj4AnVCcG2xgZIdAuntqCJLZW/2omQhj9NNTiZhHpjOjkz88YzL5IIAD7a2v
6e1UdpPvixhk2SrFa7jvon64BQ847k0W484SkQLNl4vXwF6mueZQ3moJyDvTtXwfx+gyCqt/p5Wb
rCc/3KUMjYjPOVSjdSuLKr7waZWXNgd7aFqTeY8JtAMbJ4rtwqmmDx5wkTJw3Pd2sAYIOgNzbZE7
V5O8Iiq3PjIlge7nBfCCyZ8oAZu9q1COTlx5L36qvniyfUFHYDNcBaEWDRVwwt55K53iqM0b0xtv
Joe1wAqKv8VyorbQJI9kj7kxfukXrTgJ5XqPsRV8olMuY1d19VMakTH/SVZtn5o/8mAI7vIYG/G6
H/2LV/fJ7WS6W42HidYpVJZq56cd5bb53JQumOYGoSGwmSheI+WCaQdHYj3FFdZEETKLqLCLO5ni
fpJm0BgAIZq2G5Aj0Hj3RQBYu+BAE0a4jYphedgaJsEouj4cu0rXdARQzdjIDzgesHHU6bfI5pLb
j/3A7Q4yo53EIPYnuhBRDbMnauNDFwU9PTsDd2XvqCNNfHeLAMLiQuBiPw4LYL5TXfKi2aWZEdhR
g7MscKPPsGrauwkzRnsYyoLed17HtHP+LLYhTKWh87WXY49WpGSiIJ33PtNrncns4C4NmHDuUa1r
MKSM3Lglm256GlrGY7qm05sR4XhCsGYcAa+7ZIX0RDPKiuG1noxTQtoERhEX94mTGdNtPXrtlhlB
vnSSwXo11NHBrCYSIbj5rDrYA3DiOix/QQJnvzOq/qyHBgyoHaX7NBfOGUNJtIVlY36ZZ/nBYfVN
C++ICFte6Elw+FfCUN+nKHDPdZrnHHNTfkPLD5MmD/PFGAN50/XV+AhT0Ofr9Qz6D471bOBx9De0
bPtL35XFRzxNzcHSbkYKWavI2srrczB37DY53IqbUmi4+r7ffcQETT9K1XWveOyw9DjQCWdM2gFd
fHsAWboJSl8/wYYbDlGHzYQmVrzRQXvN06F+sJRjnSse/ONoTcWxZbM+53qoL17kIEGS0k92osmI
aDJz4yNsUHDVCcG1hAmbiGXLgUmfOQoO5TYik3nwx2uOWHwzxHPWAxsc/bvQye1dZgCKJUkE9GWL
z31GRML1K72zIr75tryxKanxmPT6pbdwChuNjo5DQtsmU375UJcVuhaFCsbRlfUIByw8yjZrGVxx
61mNCmRuTjsFu9sErLnpB7GyRfA9LQHdRlaOhi4ZyqOMnfQLqrxq7bQ1kQRafsCaqdeyrMobwn9r
oDgifIZmMOiNGxgR5Vl4h1zLXCpCYBUYKYL+mAft8Ka7vHyyEF/eFMU0kEB3g5SN79vC+OvPIr2f
vaj/WrdT+tkWHriP2hXM4ARynsU1GPavUePm8IYMDzirFdJkzrsfoZy6Wz9d2FyWN27jGgmdBLJ1
tR1BGEAK/2wc+/gB7yqXyzaBsAfPgA5AMCQ+PAW2ocbksTZh2V54tprN7Jr4h2a6YJOnnKPoWlGu
owAwyqoZXV69F+Ce1hPwGo1QjK7JqsbydjTDet5FLQm+MOe6nS2d7uwOtUGJiJM47H3ec9rEm8oA
ClJGfv9iVFH2wE9Kztz11JtUA4BBaUQA0tI6s57RDcT0ITNH3oXki4e6+eLEbboEoTibVIVYCQrX
O4Sd5V5N+mcg7QAs3oWz19/gJJ2/tXjuLhE5oF+9HktVkAjvViUoK7Q1L/gJhD+1is2dSOrstizw
B6LcBfBvKjqCusVRx02DEz0LtlFcYDaU2LbgjUpESWV4mH1b01bAbO/7BnCFIINgYOXMFOZC30IN
jc7AmwhlqbBXL/j3kaNh3XVTeGkslzU1kuwGJSxk40oY7TWO/YrjGzhEVA7fAjnSK5yqqicZoPXe
en/0H7PArp8HyPqboqq89yCS8keSpv3DKCb/rpFjNWyZh6UH5gxeuWK1I16P8VGuMtdNH2peNrnK
eZl+ZHAzXgzGdiCNF42hVyeYCpuXGHowgJNUf487eLDLNWfr15UbbHyrGImMqTIa4TN9U5mWdxPh
LOsmg1zEKQyEkKyto2cZ9tMs+wi6ex059aqj0LIpoNBfcdMt3ZtoLhxwgIIIXpzyP3IHrOtkFuwm
BZ07tkBegg6D8pCRGXPX9SOUiihrNr4N8ayzkPOlSHHvuNKG0cGgNwUDwe70NbDYvZrMBs7Qepqm
2wRsKyroM/ZhkZenXrXs104jLJoCRfvRwj2EF2Szo5UOk9Ce3vhxNlS38QJEe7OXLAK6CoZ81+lT
qWW5a8eaXAwQsBen92P0sJ3sGeG1BBwMpfnql95EalzIQK55EDWmdJOLrcEK2gTR+FC5j9YkgjuZ
xPPTBOD00oRQWcH/OYs6L8+I5XBQc/a5dY6ZP8DuRaPnGHTsIyslQj4YmrPVD+F9HgmyU3wKux6D
BV22vDokaQ1bwhplcIbL1B8YMhsbJHLBJu+K4UtkY0oqBw+sbjCgg4rM/EPEyn0AT5e9j/jCAfym
y1br0F5pMvMjljj8dinAgT3e+RooZb5Ah/NqyQMiXDNMveLd7pWxIXhbbBwlUK7IPn1toorUU9lV
b7QE0M8gMgxKgoii92JQ60KglJrGJP5hLThHoOPTzVSpqlkVyqse4Lwxas3qAZhb2qvb2L9vogBY
eS/KRy/wESIyM8Yqz6h5hnNteE/M+lDcQj/dTgPSGqV8iUEXVslnJuymXqWWnB8jdJzrZMrGj1Ig
VbB0bL7REQ6vDIRoF88Fvsi2ML5EHRtu6k8hkpO0R39KmAWTWXWL6Y0hgT3Vn+Zg289BNnS7gES5
C3BuigpVzGeJ5gCfVMNcrYAg2ZuMeqBwso0wHI9os8RF8mDwDk9qnto3y3Dna2DgUe3EiIUpaHsQ
cjW3EAIS5CbA7b5Np4EiKPPH7YCETTGJa1mz/ehwohg1l6L4YRzFxhBmdZ0Ij1pkoDHvFq3dZo5I
gOlHmH/nIYy5dhGKEhSboJjojrImcLXGdvdoR/RGV8XQyAfXYIDW1FP3bMCefXailjAuuAU4zsKW
nsJYpvNqyscDivbm5JR1/t45FJtqgr2Tlk0HX3nGqBVW3nOdderD8Kl7/WraG0VoQfaJ2g1o5+ZM
RYfM32isYKUM2kPcC8KrmUhjG2Q0ZkIN+lR4E2s3c+UrGqbgwvWjuFrpDDo/iJcSE9TGynBH7yFw
AYoWNR7BQSPTC9IivZpt9c1tkNxOM4WcDsjU4XH31rhZR0YqbXSJZ0s/YoJlxFmby0C/KRVyLbTw
3J5iuRPpEL+S9HkCe8e9MVLxRZaG+tqXpDb1JNR/IvQawfdTHB2nUU+PcW0ZKIpby2YCTyf0HrBX
e0YwYFzS1E9pmAuM2VHUFrf08OfvVRZGz7ItrTv2yBw2t1LWG9Bq712mbvOGmGY6zr1W+46J0rts
jPoVkAfizi73H1U7z+HZr8Ov+Iwl1PfSvtE9aSU4W9vuPuOc/5KBsb+OeZOgDIUFxkRf3qH6mddl
GVpHuMImm6D1NgL5fWrsoRs2us3ZI0c+uXXpuoJYiDSUd57X9edBO2inI/7Mq131NDu1umbg3eqV
0DkOKHBME40Xi+mBZIlA9fDSu9iHt7DKa2YqLn3sJ5WwsW06WprcV+xFEDaOtdHe5EndmLvEb2GF
aOSUKBgN/wb0N1k6XBDCw1SPjXELKAWqIRHAS5KPvjHDpOt2DhjLV8Pxk4uPovghqzp9Ty4i8jjP
4Fq5gglvPSlvboaVYuQAywICgsl1mvxgHTyafuduWxxVp75XzbOPQAc+KSNFp0rbV3rLCWKvDt2x
QLK5yauRbiz2FVikiUWUEJrdsatH1Bw62ldD9uja7Z0tcaR2A/Df0fXns8bG+wVTvL8OW9g6oaZv
2MQ2JL2A+ya31ARVG4mLXVzBqG4ndxnp23j4TdlsrZEAjAJy7gHWkf2USgd4i5TzxlchtGhSgO+s
1oiOBOL25yniR0+Ye3fdjDg7bCAyzzrkUjijaYVwFRnjU0AFfS4tA+xtI+xnx4NFhcUiu8fa6l+6
0iseYdVlH0WPOWmVgQK5caTF5BcWeLd13FwtEylI3SEZE98EiqW7rPYnFB8cFdgA5QNx9B3Nlcj8
FjdDf3GcjNNv6sw7N5AAa2ojuxNem99X9Rh/EXHQ7hq0Nhcvz6K7gaLixDSfJrRdpzBCl4wszthm
G7gmNmDbdrd5IvWdN+hxE0928FRRVX0poXetJlIooECV0y6ulPuRRjL+6iBB/hxytycfoY5gwQly
jHxAUR4x5dMKNL+6FVOjv6kaguXoJAlemSkibNGNC6qzWIfPUZBBCa592sSQpe0rSLF8zRBCHGkQ
+18xm6cPgXBx0dZx9DqrJNvkhZ7fgkqQdZc47Tk2Bn1o8kV75czBRKe5J0rNoK9oRrxwQxrxe4Z6
9Um6KSCr0qpPUyHKU5TPHP+CY9AYwQHM2nI22DpGlPOAmbn3tZ9DOBIn4HTx+9Cn5JQkNZogR+JJ
plKJ2NobL0xA4MbctDt2lbesFmCqHdvCJuDRQCw5zL5bqRd91FFypfIbD82AxTFjQvGORr2BIBkn
Rz/SCoad4vnjeHVJ/mjBH313SUzahx5h2h7O4B0du/bk0kdas6sysOahvGlwwazzFpVjokZxHDCt
fKOODz89RI7PNmLYcG9knsSmHuhpBQIQpQ8WJQ99XxY8BfHAOJ98JO8g9OhsJs1vFNpxmRMO457b
eXEz2nhvYKcD3NXdYo5XGmxbJo/GlNQ2hxZR4txC9KNVxYz0cJ4FYrC+N7bnvJQWeaRjZ5Gcp6Lw
yYoK7v1jI+laJnRlIMEjQCuDng+0c8Z7XWj1MTrVVG9ylux+GKeBG4N/YpO3maXb/l2EAPKH4WIt
jvDzp0wcB8xGVRWxoC1Szad15vbhRyRz5yBwV+9s5NDMZAi7suKgXFKwBkprT42niqeSmqfLkiNe
+e5MG2U6ybrq36HX+c/Y4hfGmcfUbtRu9QH9R+9kiEoNeAifgDlZ1zkd6YzYS0+4Huu7v4sstKbA
sb29EwTMkaWaLgVBbRfGWPabqSoTYpGcDjj5h7u5s+MvJdit16JN8JPUJiqOy2h3JfzpKd4ObTRu
lUecY+E53kZXiJTx2kwrpsEFPBUQXpJzEvxIXoo3QVV1ybFDHGFfDMHq7wyxvboww+DQ+V59yErR
/ohn5DgIndkqM9hGK2b8aE+sodvapoVyq/PnbVeNOdEKtbHPw6A5Nui2N2VjQzPq5s+aef+t8ogk
XQ/ZwHynyxWFoGsJ5qywvp46BqPpNmE8gW0wZ2SctU7JJJg5EDwHyqKLKbv0MBEffKmH5RqdEJiT
BlN+iFtBkk4NgAhI2xh9mXXJMJN1yAiL+uiBkuKGmILuzYLfdJVtkrxELQLlbamZuo8CaWMsqu6S
VQjvXQRlmz7n6WhaqAXZaLyqlPqxBVF50p4Znoqobp7HORxxb2TOQ4Bt6AQOu9hosx13cTyFD39f
wAYA13V0aGb8+6IyvF0ptbsTij5VVKL3ja1nDicm8+1ieWghQIFRlDN3DKNq3yHoQdq3EpwToszm
aRXkrDSt7fobW0O+5cIy74oS4heZ1Ha5+nuEtGYszEHtY2qafRyGSD0aLrl/b5tQuaFIw8OI4O4+
hhj4ZKgp2VpOPOwjLiT7Dt/Q/3mTI9QVH//8m6XJhP/fvcm3Uff5V+/9H//3P13JGIi8f2gtXUaO
FFfo27EF/2lL/uOveBq1xAyMbfmvvmTDcvHs2xJfgk0ykqUWtzDHbxv+82+GhTNZSgdLMm5ix8Gk
/O84k+0l3v6/LfiSBcwrs10tldLaEXLJyP1LzO4sU41mySifTbTpjMlCsw7J2RKndHYJ4PNnTVBf
BIqaCc3EMALDAW3BGqy9IGZtWE3RGNOxy+bgMtRe0K/sPhs+psShyxfG5XNowuFf127Z3JSNGb7N
c5b8mRD8f674v9mLjf1/X3nPedR+fvzHY/u9/Wz+ugT/+Pf+awkq9Q+OcFR1gLmVZzmm+n9LEIP7
P6RleywzbKgOxvT/74zX1j9o3Gs2Jxu3OmiI/1p9y8IUtrSwzNus2H9z8Ymf+Q/Lb+T67SlL2EAg
BMvw58WXWnGdW0MiP11oC2QX2aVTGjhiaNnPL1J2qJtJ/FliaKqpmZyFqI+jhau9b74FbME5UE97
TPTJW9qwm8Qz6MIMEC2bm1RyZE2Ih0dZvqGjijl/DaWg8pL7px3rU4/F1OEcApr+Hflq6b+LTFTq
lvqjKmnXWbQr0rVTyjpD3GS2Q74JUlknJfd0mWUXSzOdA32VZUxz7Ezk8Q94LYgy13/5Su//fBT/
I++y+yLCF/LPvy0R5//9gMLr4MBf2B2Op/j6bPOXHGxtZVEXqtD99BFmxhXUNSd1DnSpmlof5iZo
IUnhzkijHylYaftfpYtbC5jgp9+vtdCCbjVYBWXxYn7+jmZGhY0yVfQBaFLQJW3Ry6O38Dwb2diu
Hoegbjd12AbkghmOMZf5/eBQzAM3cmY1COyxSO5QfBeVqK1bT7oVf/f7z4gl/NfXqNkJ4aqyhBTa
kmVZ/vwaxzAyiA8Txocy6t60GRFpXBI7YDOtMNmtWqW+JdL02+Pvf+8v383yex2PLZit2sZw9uvv
ZXBTaFhT7gcZbGlDxrdZps0rbjl7cd2AwY/uch+dVrtCe28DHvr9r1/25r98Nfx6CmwLDIuHMNrm
Gfr5bQe0eA1zDMWHoZHBibUcTCW/8yAZ7bGYI50Sz2gV1o2ABNA9Jo1pLlqyMEr5UP7dV+JqVzlK
uiYHiufA5fjrKRLqEMXzZNZMmgceuR3SF8qgnayHrnG2aKQc9Q2Do23TueQcUt8W/goDnT4q4Fr+
i2+F7ennj0UC/HCldBXGEy6Av6yGVkVmzFHlU53D/UbgVJVkdW0NP2u8aT+56ILtze/fv/XLTqaR
wANu/eNBxe8v3F8+gMCbY3xbrfEWRrXOjMPYhssDkRGZ1xTwIGIHXDYt9InSDaib4IOggx52j1mp
mLHkBoOpRy8LsWFvKlnU9jWDp9a8/f5l/gwhcTS3ONNxTFoFmj1cqF/2kg4ZCPTmeXwb67ZmEZiw
PPl+zHEQyCVIxeiNx9JOquWhaQcQGqucS1f3L76f//FhWZbS9KKh/7j4ndnafl4tLhqEdmIc8Zan
0mAPj9m9KCX6iXB1eRa+ZN9vAthe3+G/5uyodZnVljy4DEoWO33Ibrvs/MA8MBNFM01iZ0xKmla/
/7gWNMxPK8laPiSkLUxY+YZBt/z8QkcxYN3NZ/HW+LYyMqK3mzLt7qu5jZARDdVU8eIMnfX8XTGh
sZ42bjJPxuNQlv4RRVyKICubZ2ijWVjlTCJyz1Tw+jppGulVZV7AuN7GzsmWaKM5t/ITpqOUn4q3
duBS9C/e0M/VHjsVwCcPMp1pCakkp8rPb4iVmVd93pffcC/JmKQDEzIyDH+kQV69tmbNNHXlT3/u
nmmH/GDV/bGdlBZ6E4DTQytUtesGuuX/6hlyft3FqXUpRqRnIb9cnt1flkUyApjwwwI8Ss1TRH5H
k7jOjW2FYjqLppsWWbEPE+MFKxgjE5CI9VCFTAvtQV2hQ/jGoc6ceH6pja5Rt26klgJhdDD54jTo
5PL1FI1YiAxk4Mqe9J04mV9myAqMOkxo4HwLhJjBH14XZLHwh2KqqURcDEZ8d4JpKP/VkKfUuptS
4v3YKU0v3UbKxHSp2GAu5dd7DKJxubkESPIj6LqbvHKA0Utt0JYyS77jVcmrcuf1tdU/OjAq2ktd
Y7/DsZTVNgRkZPfjIXA4XL/mbu47L73ZWywy7QbUGX2VF5Qov18bv+6afPra1FxRBKW5FNYvS0P4
sEyZqqbfZitDL7UabROK6WqgzZsyhIZp7Wx//xt/3Y1szV5kW5zbFmXO//iNTW0yfMvE8FXM3bIY
h85Ztj+70QmHt+orqb75sWASvhpsLD7BjWZjYZ3+/mUs5exPT7nQCBy5ANnSNm1uar+881n0Hdd1
lb1kYAKZ7bQF/s/PogoRJZ1D7MHWlqDNIrrvGzdgxylDWQS0Qlub5E9XQ73rV8h9q3Pqu4pIvJrA
ulUzWKq/tq5BWFkl57E4s4hQJcQm7m+yaX28gDzsock6BL5KdXH08QQvT37vSHFnc94DHGAyLsZ+
//t3/Ou+5goOKMoN3jXvVnAn+HkbSJQf5kPV6OcevAVFrKxrmyK2n5d161BkOYfQGkaW7Zh4MM2X
udiyeg1VLktadPFg+4/+qJY/JMd6zuCwlbZYtshqbshFrtK+bKL9DF6Npw5E4lJTkzKU8XTiYuMx
+v1b+uUe67hUQC7HJrsa3+ACAfv5LeG3yOYizu1ntw0Fz1ZbBssLaA30Ezy6fzzHtmlOvDY/pGXf
rtkrly0FpQoHjRFalPGMbpc/KqqkwVeJBdY5REO6fA4Vc0116yNzm84RClF+zETXutn9J2Vnthy3
rm3ZX6mod94gCYBNxL33IVu1afXb9gtDsrXZ92D79TVg6VTZ2lV2nRMntsJ2KpNkgiCw1pxj5pbf
iUMTdKOg7M/zgtP9w6l9WGVyaqD+KQVzqwDwY73366npOXd8sKnLo4hHM1PprmVorcWa1t+0HRgM
yqLrdn0imsY8H0sLukR3Bq2Eatl+LT1s3gdyoYfpkVVqx+WY/Eww+gSBw9nfVWqFDDE5FdR7N/3A
tPlDJ8S0plmR8IEpJFj+xB7L4VIYZrV30toninkL/CrjlkhCFwLS9u36mKkwf/79RfhwjwYsF1hd
+a5CnBba/1jqEncmvQXXzgNaMxToh7flrZsEM0nJ7CwTUH6//0T3w+PIfCT1ENu1eSzZHqumXy+7
jeBEeo3xHg3k1j9rdIoMKJ79XB+ZoTdU+2iyagzJ+DQWLngxgp1/RoBr5vupmwt9Q7U+iDICamTA
ZMANOd51Rc2riHzhxtd0Br3T+9cWt6RFwvkokIcgj+ht83VA55y49Ei3HX6EC57PO7sua45E5TnP
ptzTZp/6+3OXoeDkftpacPLmIcAkAZeRVdDHnQ3Lwd6K7Xl5SJLFMwZIPOMNcZ14AU6eS+cRszms
AzSrIVw+jEtd16bthV3QR1cU4JPWuuzi0pKAjQC5bSlEz/E3Oy2IJ4yI59jldCwLYw9eOzLZvLJ7
nmDVTZ8keqx53QVZFWJvQDiD9P8wTSoYT12bRHO98Uq7RK1vdxhLq6oLAYfNegCAQRhBi0cxIXhS
ztt4zkduBhMyshSb2UJKRla46wyQuQq9gF62Z2cggBv9deJErN8iusg68VmZbX0gSljguoSh2Jyj
9CbFre0Jlz9Q5sUpqYhQXB8mr3bTJ6DMcbQTUrsOcSwyrFEkxroPd2Hq0kGIVRGf+TgxCSwl0OWS
ABbbPjoT3udDjKOCPD0EvqV8XNQY59ZjWNvz/EBMjtDXVq8r644nBhwIhUwf0Jc/xoQBoJVykv4W
1FSRH2GJZfMBSU+Amh6JuHCJC+zWvg1enDILqu+JC/J/JlRSL+1riJMHw1iOcBROjka3ooId+wB0
zqCVrdw7hY5v5agOvMZFkPaaBPTQucqzI4JOXpOSi/DmsDpd3yS3AmqMZ++rSjZYpoYwgiBDGMic
Y//IRmR349WkojhNsY0i11B3VBLpAHiZTGKK47PyBNkeRnDU0f4PUoLHYjRMuOogt6zGhBmjGsGn
lZY8bbZ5OEkm2LFJB/UZugoKHiyMaiLQbBIsW5zTgFOXN9ELrUCUzK7v88PYd/lLJLoFP+yQXT0q
uZrMmZd1wBM1XmRe18TumTMTrgoXO8NCiUiYcA3UM0qO5rmIDD7ldGJcqpZ4nqPFQyWVKfSX8SeU
hFPjU2q3sqk4+Lmw3OYc1kEYjJ+8TCjaE21IDnl78DuN9e/JJ83aWi+lLHqulLW0TNnXzNptoi4t
EcErJHWrRXN0k2VTFkT7KWMiiFFRO4JjZ8oyh7SMVmG7GL2TJW13wABATtCVtEkV++zGkATbQ5mh
WX4c6GC1246tN1fWDYaUJ8gWdLt5E46fJcsGOZtZ05M9xtlvUSdU5JRkqKO4YqLQOT/qPtHWfQWN
nXlKjjoOYClOGus5BlfWG0eNdIbXNW+nmmi6G7wxLjquqQ77iE8rEodNZkUAH9+L08jEVX85xWyu
cyXDjFqShaqGrwJgZpDI17ZlQ9MekJaw0toSOonrd5sGiRosvkE5tMOTJmA8rbheVrLWxwT+kTNf
0zM2h5zyTTcr/sd04hME/9S+oBU0A8zrLPPNq4Xgtxd86ebSjKPDS3nEBqTaumcj0ZKc4/v5dJ0Q
7QsFt4S/UzNOt/tcyQhFuJxCCkDoUHBB2vv30ROtfchb+pllTi7Sy4+LgVKK7+99jRuqVZk/iV7l
18JOO+v+/VJbby//10V+ex2VAje/9l2S33xi8axkfMlTryFKOK3Ewkmj55j5rBglbWrfswFHhLhR
b19UjciBocbOe0BBVzkhBj0QBcm4eJ+ggtdcpdEtC17iQrXgqChzoMTAz0jKNkbgUrn8Jd0CG6T9
2xWsG+4g5rW3c0rclD3atqkrb3LOliEwu3P77at9Gx5elBdcH0+m/AY+hsKc/OwtCeM0djrzMYlM
PP5yqVubnv+KFnXQF5ypMJf3bSCtAygY1t+uMO/i0Jzj94TyBaMLqbA59LcLahEszR/qQtSSaHtb
VaDWVlfhXAXIRhGJJNMUEdZ4FWaxqXz0E99vOvpu+4KbFXcL6FNWrJx8h/jT+9RTyzZviOKOHxJQ
CD+KClr2tClXHHpUI4g1SKbHoYiLOD1UMTjx+4RQlFiAT1x8R1+Kt7GSZn2o/eP7JQ+zseNw5lTk
vAlPgJoPz5o05zmP2RpHyCMrNyxFu6a1NIgmGzYYH66AKbFl0piG9HlBwYCSDV9TMpz7uNO4nQee
r/xdvgxeFhxyFovzciHCnnb0mZa1TSBcEcoCrmkEt0CfO6Ez8PpE47vBICEsVZyQ8/DfhS6u91XZ
k0OpqKWWX5yQYEUUBVAX8ulOEtfjk1dFM7uAaFnN2Mcb5FEknkWLjgRqRlIg9CHNweYlxOpGIUjX
kEfV/MX25oz5BuEYItWz93IyWuME78GQFOx3vy2yl0IQHpJwOY7ixz3T1gEpwZs+Qky9PgnIjJN+
bMm0nbwz/Xbqcxj3XCLRzGvOGeUoOBWZKbbDLKfp4vJvzozxsttSrzJD/K1+GvT5xBVwBtecr05R
mqA+YYDz+jal+miRnLRSVw4lFJFwQ8li8cprgWqEV3hA3BnUOC57xtVbkWV1VNFFB9SbQI7OMe+v
vAeOH1N6i9iWUzVslcwpUUbkH3tfy5K9EwTHgsKEuixzz9xPWk4pRfg4DzRTJVKbhWdevzDTZAf2
eubiDbAeuL7uAEKzusmKKubXu6XgLL9MLM8i64KMnK5LTyG6H4qU9cDj7hoHlfD0LYLnconAjGXW
khy8qVFFj5CGdqbc+BSBvK+4ukE08DCFEorK3pIrZ+VVpXlslCDKuGqdC9qNuPcfpaNM11SiRWqn
YryYVlVG/m2+DpN137GYpqqwNm3ofWW+ZXwh4iXk7JhJ25xD1FRwjA5sL02VCjGTKSDT38HZ/NUL
l6R1XoBReMUJuiZ2oYN0615bf8OJyeZozxNNIBXvC+rf1jYoHL+jNiOnXD/YcZvhyo/UIpL5DhUT
soTv4ZiOrfulx/Ta2UdME2OJEttd+/xplYNLUs/A02Fms+84xONuaPyGQGgY5WUWumQF1Yvljxt/
ojM1797P5O27bJuMAvFWKbGY0/ox3aAaN/MfEkszm7D6Nzcvsl/ziupH9T7KXPN3CocCrzBxWfwA
jqV4BTt309tIi6jhVo5ZLUYnRC1OswdV5Zu7Er4D//I+ZFlTMhOFimYPLYAfJXgznUJb7ealEyY4
HKPODbmmMZIRBH8U7OVi0hnPp7Yyd3lsraYc2NMn4odkWabP29VmfEub/sOJuqU58jyl0/j1/YNU
R8T0fctQse7fdmwV0lg/hzbQDPIWkq05v/yt0NgGjilGW0VripAAHzopUbpjCyfrpfUG635IVcPr
9UQXb7xIXWjU+N0l8sV7fyzMYQ0/bjirznmObCI1mJu8cU2bcVdNsxmTBFm5AIZVgril3CdZwd14
eLsg1IHNpJcH9OSZ3nvANpeJKwo/+EPh68OGnloO8wMj2GVy85x/lJUT7bE4zRv3nqApj6P243jm
bphqptnWkuYOKhAicRXGtDXH/ofd3a97O/PxnunV2KFSDp//YWPbYSuwpt6nVPU2NWbUgDkK9gHc
Sb//qA8FdO4m27dtPouSFf/1zLb+J3XBFOQtWXtO9a8xYkNyqbdtE0n5ycdFx5kSo2K+VMi4fMO1
7ECXbt8nx98fy68lBGWbMIHAUZw87XDGufvrsUQjynHNrXcf0lXzvqbKMetxcj0QXJM09efr/M8P
dEMcOjaEebLDVPihrojx1HaK0o7u0EnxoIhznvjnuG2Y5t7v7N+foGPKdv9n027OkNqtrXzHDVxS
Nz4WMucik+RbEa7yPmNMyWqK9osncO8fZtmDlwRwt3a3wySA0JZDZeZz0TE1gHWRPIj+cES/jnSO
iK1UEPLw8gmgoET3odC4hLaFIJzk5eLtpppY13GPY8iOmNcJE0z5ChI5LNyZWGHME7G1EnMgWSPa
ATxky87+oEpRYyiYmVpAtrZNy8u5PyLnlC6C/eR2eutnoQs30+zvT+Lj18gXJxHbKDomjuMEH7us
PHdb7c7WeEpALHA51x8LoQZg/3BLXBPZsv/+5ym0u7b5n+d5H66ZP7MaQTM0nN4fe3OcwGexa2bW
GidSGv9bpTVlU/JHl8T5BYJb9R/TgSBiByd/SkrOj8cSi2TzbYB24b4wBF1O+fcnaOaXn4YpA4L2
k+QORI8iqWh+qGdOyzpjU1VQuSqry9XWL0tfIP3lhvn3pjremg8gd8ElroSdPjiVX+/5MnLLBQhF
fPa2FBkV1RHGkduW/Pj9Wb1LMX46MWqFfBQOYLRZTCHBx3ahDUK49tOkP3arC+Jq7+KS5VIO8OiH
+u9+reihb2s8YVMfYplf2S1utIq1U17ytEaCE2/rvKHyc+VKag/2TRmBf6zPFtYGqj5FM3r3edlG
Li2nLz0ILrZBXeZKA2IqhtUFV1/bXl/ugk5RarsSs1ML7yZ86+flHpsR8SkiqKHFHRonqMZ3LHK8
1KEmkiHVOGOj4aflrrDAiGLffVug+OSiMAbyt2UFK/SAhwVyQqaxt61GPtlM3RjrXe49toZmGTCN
LiwSPGa43k6VO/ACllgedF/Rm+wkAFs/1jYNzVHudrsJiJQDxapLwOjwyRCO7rwGUOqw+VfJo+Wx
mQDn+LGQ+TFU6axNXN+1DcxD3G9HKkvsLXLP3TdBzUeWObuK8QK3UJQCMiX0k/0U9fwiKx4Fy95Q
nPDNYAM/zzzbMsWAfuyosy5v+7BwWnrR7rA4lJRdqcD4dBkMKiXAQmANmMFsoAPo65R7E7Zh40/7
uPWkah/UAniqfqDfYDparAHBkZxq3dNEeEgbqs0gCnyJnOCQACZyMmgQLDr/Xth69gGo23lyvzqK
LMXgRNkMP20Vgthw9wQNW/C5GiaOWW87ndBL35NlzHe7m2aX0N6NbVGZGLcszRyoz4tcoukqD3uN
VYt29JSymw6Djr5omtj9UdoF1ljYgfmS7CLJghutr1+VsIqovFigUd5abu9zUUs/HOlxQAgzGw4c
EZ4LAPZtnUXh26wTl0qbh87b0ED9z2oQvWvOlq0LUcQAxOhsr4T30se1z2G4cNwh1Fpj+MAkXgf3
TRVaxaFMVQyJwuTaqQUPwW5JJ1DGchRnqS3Wc4Dn4xmVjPrO7zx3O4cqOfmw/zEOyLF7iBjUZzKG
Brzh7ktesq4pPsd2CrMTyLsB2gt9ZLNLScmt1GXQ2F/rnNuxmhrvyptAqviSdLNNa1vdIUPxThBL
Onxas0Lbe0au3geLTTp73nvlt6QZ7l1HNhCGyGksRxz5qqcEjfYlRsE9QEwPp+DWJzuUvn6Tfk97
rONF0pDbKbGcKzggF8Hqloclgha3qRpFNivS6Gors8o/TLwl7Icleelm4HHoHqLvbZgXx3zGjQUe
Ga8UjMj6vpHU5rFT2Fj5LFHHjxO57ABCkaeHAofRFLjp3na1fSHtEPsucCNxJSnTHTpcTa99RgoC
xUNcz3jcwu8OrR72M07j3I1ulqSHZqksIF/Gxj1KCg5MBbt+mYcL0XcLSPhygmMDuC4JPqejS0gE
CgRopa7MwKwOjWabk5J7txmFCl4DrfxyZ0VWd4HvoFY76ejsdibMjH0SuDrVa7zgUZDUz3bWN2jr
pX3Ze44ZoZEyPdR4nC5mlrPXtp+P51S/LQAugtQ/XCrFd2eaIDmua0CaH9Jy68vUtNNrSzQciHtn
fQaTW7soChrkg+vaM3KToiED0KkhmDbAB+cLb4jJYLGdJiUCwmciZku1xapeiAsZ2EVz0c0tAdjN
4F4qwA6oytWTmpZv9hBFJ0ly4mbsBw1XsTXewrkc4fdhKdlLTF6nJpHdl6WZWZPZtLfJ7h5yNBAG
/xOrZmMNQj7TmSb5wgVGhA8AhzyR8rezU+W3ACh1vs21jh/bZGk/dzOmh007D/M2cshP3GQcHx3X
gJobN96crLidg+kmdPuk2FbrmD1nJUl9NHnKp6pOyZRpRuc2pIlw3gB+3A6dHV3ItJLPfeDNxqpH
anRDwZUPjWDgg1pgRzrEV6DlILegXA+fO4yVNpgjvP8b7BPtjTd5+YGJ3vOAfq7+mXbq5AadDtqO
KcF1gif4OA6zcySRw3vuRPQIhQAqMsSx4Ng2EsgmPL5X4AzqmGifqDuWgQu5V6HCni9bOrZ5DHwv
GcdzL8ybI8kkyiFYow8fwwrPtpgb8ZBBe3oZ13F9HRjgu9Gv3WuJsOBo86TYteQk37O+tICBVuOV
1fX519WGgSkKJ0KZRTn5lCxk3KE0ZUayszSgHqRy78ynMbNtoAEfAUx3j2i7BMc/uhdEfArILwLA
SxO1N2GVdGfOUoT3Zdmtl3GftfsZP5rZBhOuWklbX3SDnG6qPuoeuiCQ30Q+Mjm4mPROcjGMYmpa
nxyhh0uicKbzdJoFpBtws5hsSrlje4zCkrJHiHu6i66iKOluVzdIHgNKJ1/aNdAPPPDjM242/3p1
LI2GyUsPRRipKzrc2G40TqNdAPtCMN7JHFhjq77JKcHf4DJooCA2hX3oCOX+0uhBEoSj1vWqC/Eo
IFTKqQ6U9UMs1pBMH/yje+GTI4tfHTN/s8pPwRgLKvOdhR3VRYN2tZA5CRgcMzBrXexClLSDq1yJ
0YdbW3d5Ab03bKKryWriG6osxcmSS/VU6O6Z3wGthp/jqS9ZwWRENJ3mMEN+qRonvQjrxv06kCMy
bQsSma+R+gyPqTuO7TFxCyG3YQKeSEZ1F2DZLKvwokzIqKSPK9cNzNJpF4RriUNkxVq1KUVUnWqL
fv/lYrU+19qzJ91dkTpPo8chvH06ryRZUGKW1q1fhSmR2HMHaTkhououi8Gg7mn5LsllmeZ1urO6
SiFCjCLHOvpj3693S0BSTnI0Sw8QSy3MRSz9OOGnOL/I2ZOTiuX4rFy2qhyi8ZpqSdZvBS78h8lf
a4x5dkGMumYZv5twKuaXmo24fiIJYTURXRaedAXm3o4rZEVno/b8C+XOxG4+rDALXOMEb+1wuHCZ
7OzzQNIROLbFUnUwI3o13IdWDAlkcrEJgFG0orjIt5YM5/tUoJohZ0HiuFkcaz1ObDSzre23rn01
hRnuILejjn9NlAyweARy666msnWRgZvYYonIL4g+mHuiehYLdyjJZQDO5nJHnaY0PqelcVX5SWsy
1fVu8TIPb1c19DX3Q0B7czs4BLrspTMUyVWe0J3dlBVlXlJeZ3j4olxo/PjY5s6qlLSCfUyj8DpP
KZPusjmFyBdLJ9h5gZ34lMSyzjknpJJokmZQOODcie63p4E2WQoC6bbMIlDyPsFLlOKo2T05jdV9
H0OWJqJrFvdY15EDCH9M3MHdsoRLLIykvZGiTQQHe3eLJWufhdlAHHixZSbVvKCGSD+n35iEWiK/
kgYUtIpbZw73EMEdH3S2O9dKXZNt4gFUC3BknWVtIJ/jcfyK/TjGfdYQXdqQPsQ2obyf0HbsoyDq
jjYPD3LcBs/gP/31sljc4tSJdDiMSUdmCaHizcZHpkksJ/Ce+64qCErrMC4OQSqZX0ddftNxtB6g
0dHGi+fomg5jYG+duZ/a3crDRt6EfSLufQREsDhHaj2MBwbMBj3c9N2pG3CdLcDVfe/D/unrqr4f
wAvF+2GG+XpO1TgmJ6Scw/OyztqdW7XFIW8jdV/lYEpDndSXOUixazef5aXb0LSElkTzOmRbtHPd
aHyuBn84rrMLYdsGX1zu4Ce2/R4/YX1CPzjp86abInyRkz1vW8iZ+Mt74n9DHP1oSBFEDuc92Uzz
fqHIfb8S8PWdSIyCsAH6a7uOm3LarBgYTzzlefiT8FTs0oz1BYcQ3fHUSQ+gYr0tdJnkKUtj5yuV
t/mAaCc81nZYHvzGYP4yu9uOpZd8tqvyschQgsVs3A6+G2Vf6olY7I0Sdf1F2FF3MbgimuGOg3Pe
phRHL6LG5aRj2wCvMD+z2RWfMrYlFyPI9W95IvyveRQ7n3NHTFcjndsdgJz6XFAyfqL47uZmTpub
jcjs9tqLIsG6lcnRDEL5TeZmM7xUpXlqA1t4wQxppfvCS2mEUkyuvfNKVWm97bt01vSaIMZtWn/K
nC3YMBuampVm6hr2AOkZuNDyjVtwDCR++QmBQbzvlvIXYyJZGnVeQmvydzpByNmx1srjCzDE+q+G
XRtwiAY43FcevFNHTE4wjWeWzr2dbjLrLG2V+2h0AwdnHXPC/xar+aTUnL2AtGx4PLDzPNRDhBqq
jpS4onXXXTYLopJNF7OkuZr7oXnJQQqm254y4wihupi/ab1wr3BTsk8bGqqY30e6VuOGjhxRbtko
LihSx0im0nllMY9s9FUiIY0OQEb0pVzYv20sliOkKEWtpfZWW6L5tddRPem+KL74YFe3eS9gBGKN
N8kavnNPdy0ALYmkKN94ekqK48Si6oLZr5r2c5skGUs58OMbVBxWfRLJ5FjbITJKvKW0VbPvmhGH
AYoUBtFWJmWSyXw8xKNHK6XMyYlgkdbtzTZ2xL8LSZQ1taii9XPVD1X+ya2dqd+xq4hypjSyh1f4
G84QF1AibDer5CdvMBkAuQM4/LlANgqCeIT0kEVEbFT5bF/nwO9qaKUWdyZkvDUp+wFmzGSrZZfQ
v4IbNaDmlvj1xyUq88sliFwBfXdgA9bcFCPVIbGZkXmHw6Ebmjb9HMe5rGNAVHZHGwU3jqi6zTi3
tacPMWu16nxIBos4uLafR7VP0D9B4lYtvTbD+6T3cmwQSulq1y3SsrObbGhyvgfwp31qMkEGegAj
MndO/7W0Qt/mOgJSAczcJLP6rOgyJfdvxVqrMQ0HXYSmNOo60dxA6MGqQ8uVeZz6Bffh6n+PZWTP
3hFd9cr91jp9mH4ZmimxAHsEFLosdrZRNuHW75iO9dOQUFAIrjQLypmU5dBe5HaIeyJpjyvdLb4t
HnlZnb3AwqvGcqcKPSzVpRg4vRWSDioLUB+qF+RKCK2a1Nt7CFVTcWEPIB1qdEgQoHhPIeP20MD/
ZD62dL3LUSFdw+VdWLo3ITPmEqYsogJ5TLVPflpDFXakkgoFidUIiQz7uMIxXOybCcVNSO2gqoOr
laVfsI+swovogo1R2AwbRwLe3sNHFPJI3698aoKheIQ+3muYh5jPAJ1w7+xRm5Tf7SpnlYX6Peny
fe3hit+NHToVWBVuS/Nx9QZAfKjsL0L4dZCr1HhGHTi9qm3SuHPXG66B5y3lvhElYq0xpBHcWMU9
1PPJP29ZwvkbUTWL3MyVYSCT7YCKcQ6aCVasPebfyaImuyzqZBkRtBXIYafFutzBdZ9mFggwSliB
skOMskapY+dJXe6iMphfrDWalwYz9dQ6d0Ge5mpHvFz1rbNpYIPjGdkaAAwmut3uMgcQaodA6mxI
VD5+j63ZVFxYUYO9WfMkPuDTGiPrUA5OgDjHbUOiemxZ13u52FDkSFT7UoxQ5ogoiQCyAsdxU8UO
1V/6Uxl4NhEbthr0Z6QPyCY2HQThZIumA1ZVNTguuiKKW6eYnXe5kS3r8OuZhtu8mUTu7/2c0EIr
JoqsR3iNuQJtXVMi3XCXoQdOpSB2+JZOjvgW+GL8OQYBgbburG3IPAK3GsqXFcECYyMKbwfLrjnP
FYwnaPqbhS97J8MoCPcZ2opXC/ESxcOsia8spuH+K5vLKbn1s7Izqy7hpmesYLyLTvoqfWGKFMtR
jDK7q0H4XyOTjL/HncOVD6Z1Rq4WkfuWr2s6A9Kwp8dgVsPN1BUJp4CNje6wX5KcwpjGrJCr8M6h
fOhDXq+nc4eiRbqb0Mb8NYGBnrcE7smzShLfg0dV3RMCXx+0S+Cf1/UOgFF0iMAWVxT6PYZsLEfL
CU8l0bHu0BMYsykqBPJA48LxPAYpyjRfrchB42iaOdywMNIIdsPbpvLBgdAhos9K0nAKw3CEqUGN
Br9DuiHfHnmhiPuWRQFQvGsxNMNV7DpjsLNhk/vQtIrmYZp9jepYV4aWmnv+V9klQYwtN5GfWsus
eHt8yORmWQsIGg+WMnKUvMWUzwM9Q3lFueRmJRWbjDKvaUiaGRHY7YRdEoTazvxOrJDTIRsBfzSS
n0TKRbV3o37eTlotX3xmi/Fy1lXX7Ip2DO7At+mBj1OqZUOQUgUC4notisi9DJIi95EJwY7YkD4c
XlpW4r4sMOwuZqvpb9DqAedNA/cZVwwJnFVPpOg2VX3Wbf1JpstumJasB0MX6IgUtDQoDCFNFLAz
3UUdtDepJytKmvlE5SoXFAPqEpBIUzpfSFqNF4AFTneqUZjYe5+ILTYFoYurAfy9AuvrZMlDruZu
ItGN5/PI+nyXCChr5rp5AFBMPqdwiRYJilJ8hjMBJmkcii+iL+vPna7rTZJW1B5RVCKUikeGfNF9
ia2J9LUcGCg5uatz3Q3Ye3rqLl+reLDOu4ybegfgw/9E/E99oVWL16Pz8yvqAv4ZHO/giYpx6jMM
Yu+lcVfoNdLu78Zucc/zvtbuNhuDyazW7BLpTEWJx+/74KwXCUiYNbRYOJVpOB8rkhOKO9yy6a6j
uLXrGOqk7AgFPQbH+WW11AnawMn5nETL/DmMtLNpekgIMY2ZfRkU0d/Iiu2dVFI/Biz3j46MnJca
Bfpnm1+BiDhz4ZD8f8ZzE1zPNPmPzai564LhGYGyvmkGeyFwQ9e2w32w3oSxlbOicWR55HlA3OgQ
9IJ0C8Qp/PbV1LrdXxnFjl0ws1FpscuupEQ69ZNFBtJ9lghZbiVV/fOmqRxaYSgtcyG+LQPV/w5u
O/Wg7oUHVF6SGRHgZ/E/s6Oty+auk30Nw5B8hZZZvg8Co03qWvzPiATmBfI8vQYajvUnCcQT+QnU
NSOeErU96+TcHpKSMDCE3It+jNJ5Ut+AhtT5WUZkBSlukexsDd57VHLqmLxy1Cz0tNBHZKGTwk1G
eOesLBsDmwCxLvc6ez4flpkqJuy7WR2krKbgq1eBZ9GblnQ9AhInIPu22rHOQ6ewsxYvjhG0SDRW
yJFZxqOqWvBCc9MgY5cKKWjS1K92ay1+v6OhiVBv3zfTkpMouabEtmkYM5ERkTMGW9ogcRavdns7
ikCzhUnF7HXdUx1MkIh3NGKBJh2wDOHuP2VZ3Q/1rp+8wHP2diOGvn0Z8nUEaMm7NOmynWrDUtys
TcLMcBbhZ87CLRVrcybSi+2wOCbxPPrtX8TcrS5QwCjI+Te08L43X5JMy4b5Mlt6CL/b2SZNfTz8
oT33q/WN5h8GaijnrDHpSnsIH35tBVY2e46MwK5vdoaL5L3r7Xq5ov3UwQdE7TkFY1Vu7VJ2xEKT
Ro4RiUQfm6ewFsCgH7Mfja7fH9ev3WUOC+iCh101pP+KCtx48H9WSKRqwZoUp/73nKBSlpflm/Cj
zMOCgWjVtMv+0Kj8tSdvPtFzbK6G8Q7T8jWIgZ8/kaJhoIG9VK/l2yeOb6oaoaqO1nzvJxKgux7t
2cLyAZlv6t++in+L1/BQl/z/P83vfINa0qVxov/7P3/503X6rav7+m/921cdX+vTc/naf3zRL+/c
//ePf45f692zfv7lD/tKg/m4HV675e61H4q3o3h/5f/vP/6P1x/v8rA0r//1P7/VSK/Mu8Wsx3+m
MhiTxf8b5nDsXl+r4rn6/vFX/oUScf5DOi5EICzWCuu3Meq/o0TgOPgMa4r5jmL9QXnvf4McAvEf
yjfGPrQXinFm6A80kg1JRIEmCRA0oJ/GPiV89e9wRH4V+ijXAeCAesD4edE1OR8b7WzR0HqobLqm
BdEO9LwROHHr6yH1YSn2sbAMpTGFUL4peoKYzjH+ee1TFIxl8wfNkfNBX8Cx+BIRDIdho8fDNvTr
APcVvQdc+w5y6NgjfgC7e0KFHVCC9ahLv/EwxNOFZymoM38ojvHSjtlfaTEHD5SqaH6FuszrcysI
reWIKFAEt72FzfgPNuh/XDLUOhjVMe/jWMOt/uHOH2fbj2YlimvLtaF+OuFgsUwPKzH9BXGJJRAI
ijg7Tp0bsw1m+wTHvu+C+q+fRtnNmzzhZ77E/+0wqCTyzSFy4YJ9uFoC68EyB0VxXZKHU73gAR+T
gytI5mYL7tU+Zl/Ns2HXVXETXmb2WOiLWM918PL74/ioXnLxgmIId5kHbak4lg/XIwJ4jjtzoh6f
G83YhQfsSlMeoflOHlzKY+MBYvWE3aolfW5TVUlO3971ItjZFeG2//7hBIwjx2i3qDp95F7QUGYd
nwmws6XrV7dDLGhc1jQIyKKG2N8TvIbgOycVLLR89Hw7NUoAIEjq0zq/rftMLGe/PyRzAX6Sl/BU
cviWPDcQmGVtbrRfxzUmsxTElcBm4/V0FIgVbLv4mOlYgYDu48wnLPHdxRzids7+VrozfsDfH4X7
qzUMLJFvZHQh8hZfYDb5eHtpYa2dazvrebSESRV9xf/Yp92VsvuQjQAxdyAD6FS2pMWfqL6vBrcI
4DCRCNF842nLh6nN/rblrOwt61AAWtvJsuoaCS1JalgWUVstsAy1D5g9mUFh7rtAOYq+sSbtDCiA
GI0ZLkTn+RyNrMRgXjQxnuzfn+nHEcl+UTiK5TDiPYXR6+OZYhkLyw7ZwYFcHON89EuC5yirqj7n
KMseC0axXeN2NP/Gsop289DqtvAp06JgsWh/dJoT/v1hfRgGRlrEV0BOHlOYizuP58DPz29qlOkC
SmM8lDrT+QFMbNtcWM4a4y5PYu80o1ll1x8nFj1Uykjxn+6MX5csigMIqY3ZiEIdVzCDfZgx1ATD
j0o+GY5W6+jrOVjpy1BDUsQVTHZxTaJVr2+61OWv/XzWTwlwfjDnVZGpcwQ+w3QV92XaHPFeFsgQ
Cwx/X1YsCesflHtmSffTDYPSE4iAg4yGG1hyy5ip7yf1qR8UfY3piOoh1Njg4PS5S3+ihcV5jdG7
uK9McfYPN+k/Bg3yUnRgrKxcn5GDaPB/MXdmy3EjWbb9IqTBMeM1AjFwnkQypReYlElhBtwxA1/f
yxmsriSllm5du3atrdu6TNUkEQE4fDhn77XfX7QnmZi81HTYD81qBmQCr5n3iLXbcG/wVk3rnhvQ
JA8jwkF19NuaEEDVurSWequKHes3g+WD1VurXZlO2fjS9wYB5XxUL8YWhm0EC90e00R4gypqFLtB
ZHl1ttJ7ZfGb0/HOk2sL+A89/dYL8+GuytvO22JzWj9PFQfil5A8hCurM0vivD16/ZinCwJL00na
nJ6hjdQwrbPe+M/WJv3hhQU+2wqRS3uopd/fS/zZzhQ2XQuWdghG9OIzDfwttEP7gKW+t57WxSMG
iBZz1nyfxrYhMKcI3Jdfv3Cvb9T7cQT/A3M4eyj0asBT3n8Mp0fhrnjP99lsZedzYQstoLUCokxG
lRA3lFDU35UIruRliRkzuXAh4oKGnuN5PlTKiJ3vADJRf/1uhvr4KnKDXJOdHZ/O5bhqf5gLUvrv
uRV6VG8tdxzOcTBNPpR/lQ8RzUPJwdHFCXkoFVEF2yJOBxX1ILLJDSVYwf/kOA0hXNsqWeQDyObC
vZnxqhQ3jOyqO//1XXz9LB/uIhMW5w62m75nfVxQBywoCzWkYS87v3pEzUF3cylpsG1S0RFWVAm8
FNQNPTFs1nhyt1CzRXJEXaPEMyLiCiFNbFNPSatp2i+dm+79SQyUbWNBZcBRa031ITe6sx5q3ddi
8bL5fK4kyj3fVOEO1w4A7sQdvfMMFBd2jlHORn4VWj4OoU07J+rBt6eB2pl0uAIGZX5LAKDof6O4
1ePlw53AAKBPYvwfXko9w/9jXkrYv1B0BWs2i3XJ7swOzvUGaYNyb0kQVOosW93sUrukHn/9DH56
4cDlhGB7AbstvbT/48LoFpNqHG0SeeqqmKLQ7dQB+XOS7hFCqAG9j4k2jtiWvr/59ZU/7DL1m4w/
k6GKAAczgKcH8j+u7NdWH1srs2KVksb9ANfHfw7ntnpZK3Q6n30kqviFZkn2bcVSvBIu1JbFb16X
n3x9titYAECdsBp8VKPrZCiHrmK/x0lEiJtCeTRsDVfkzVbiBpjuZIiOEsoZ1qBff/2fXVn7LfRK
ZHLvPyyZQs1yCgLZ74UtBm+vxriiwMY7vc0oq0BfBwLeNahW4a/++srifd3jdQHggAfNz2UFNLn4
+zuPI2yo5yXs9r47VNT3vG7W5x8RnrdyqA4o9HMRreBGGjyYflweutHwoPN3RdxdNCYYhP+LewFt
BZm044BT//gU8q6RVZ1SVZDoAdzLIgjlSxlU4aWyDEO+jO3sna/BnA6/efof901wZqj8aKQBTSf/
Bx0/YDpTtrjZ9ogrpyBa5jr41NKR+IQuEDFbMdHe2OI8JvJIJ3Tlu988CP2M37/1WvfOvoAXwGI/
+eGtz1asqtYqQYYs9BUHarxq3I2Fn/kR1CAiZUzYv+Umt6S7bFXgGjdokojFnfqVmCXmoZuxh1Ww
iQvVdrBUutHb//oj/jhK9e1x+N8AkRkU7/dDZWiDQVJU5xNm5CtFBari5c91FgTPhZQO/zSmwia9
JBjb3zyaj0d2pgcop/hzmBIBn+K8fX9lB0bEEC5ru5f2pEAD0yCNcl6mGJlQ5ZVR7dTzcxH2Nu3q
vPQuhtCrLz2REFBeeeuAjlY0bnrpYvz6ag0jaXe/vjM/2dVpF4v+ZOx3OZ9+WGhlOpLKMcVqT2pA
8ddop3m7gbFPNiESJNOjdWHlnzMe/D1G7PysTAKyo21Rreo3t+rHiTTUZxFfwO3h43xcRS0A0FKC
Q9snGKcMxnIVZHCjGss4q+lrZ9EyIT9pcN13kzxPrJhWpGMm9v1vboheKj6MZlejQTiH6tHycVoJ
Zb64KjRggaEeqCJVDPYK8aEkKxQvA50r4tnGbw2SJAQ+5hh/phVlxPulLOurYvZXiMVrUT9OlfCH
3015+mF8+Gzw5TB+wDzVRdUPU17aVIOq3FXt2Y149i4dg/LSMJf2WplmcsHWonocgAY8Gk1Aaq5r
9NDJE0hzB9FM1UubgZ7/zZwnfph8ODBB8XFhI1J6Mj9uw2dzbFD6cruCqbPbzURkziPNKaeMXGEn
Hj5gWvEDmptvAcChq3gF3rPFG8TxvUYaFbCF67l9I5Mzye8zLo2NU+fLri+aFJRFVZn7YbDC+Hef
+4fVg4XS81+fNLKlH5hs1rLS2ja8cu9MnrQBu1dTlT3ieq1SxAk42mHYzHL+u7cTqDboQxGM1rac
28/E2PfGxqp07OLmN4Pvx0/FPhyBoIu3Dn/Xx9KZI8m+tr0q23eEFvmQC7tSU54MSwXZjRVjNjsf
hs4wWN0X9oVPZQM35X6dhthzdzSI17zfz3RdmodffzBLz1PvRh4FVVZak/k9BJL7sURT49EekakT
0mjQJiVInBMdlc83cNPs0yJCR/zKLRz9GRJcDbyO6sGJJYX+iP8qNyUVjbwwi2t+b3aPUvRufykz
lBjnCw05MpVAWOTz0Qk78kPwlyouhaRIO+9//YV+WBHgsVNjYMHUkDTepvfzMi7+jOKtGe7WgD+/
xwJhNnRrdKQ92ro2I701Rqu2HVCi1he/vjYUuPd30+EeYt1ymGUEQ4/V+/3VY6uFwIi5+rBINech
BPhu5WaFE91utck5YzUYSIxwGucvmMsdfzwrWA6QzC9rXt94avL6z9NrzQhGOjUnNC4IrTD1pxr1
N2QlyKAtCNXEzI+m7JN5OJguZiZ5tArm7ieyrZv8O0kFRvkpMZvV/Zwr1mO0kfboPeDuAKrABzDV
EmxFxVGMgLCVkD+MWDKp1yd74QpNhFXD4dF0ax7G4a4iStHk5S56/uy2cFpNzsrof2vbVNWYwMvA
KCmYhSbaVX59WdqC4hbzpb40wuuMfwW1irsAa0GosQCCc9UQ7oAX6qGTVnTAdxJ1AD84YwqlWGjH
iTY/JbkhGSxU8GtvhjHqe9Mcyc4cly8DdNL+WTRkIdfnjkdxiUl8rPn3biaQILYP8WgYOWQl/K6V
B6uwpqU8kR3I16hUbevDJcFQHTLCIubORcMY6v+fLDwoVy2CZP3fcbzTKM+qCrv1jFgOUL17n5s9
lzdG5eFCuyMULbHMQ6568lzPJLHacY7IznGlq59PxsnuYjIs3rBbU4zsnq/fPm2GlQowG1GF8HD3
+UxGS7rxOHdbsGIGD1oWuATO0VvSnIXhIr93O97OuG00i49hVE7NhTl31Bgh9owduYCuxdF0nwy5
SIZz0QxagpdSFeXWkyNgcs9Nw8m5sak1r8SWza1G+I1pn69PlAzAyNUFveXvIYFJPCf59u6T/KQj
fbsKQGwEgkm/wG//ahYaq+7Rz5aKb489PGyerMQq3Xva5cAvRwnP+Dr04uS7R2ugeyyDdZJfsxHp
9KUUczVgT2jVEJsRXWeaeRtADVjWYDwZ+qJzCg3c3hJY5n91lKuMO7HAPQD1p15xpi2RswVRJISI
PHqIddw9Dd5xioY6XYYnzyo1Sbs8fXKCIpfmq9/ENQHPwDTZctxJazKKEPAefVOCp4eV9h+EDZ+c
dNjRpp6nnT6hcLQJggTedkhsSWifWdOiK6bFlAAJPTedOuzLK/RjaFXjzG07FB1VWTYXS4+yNyNJ
05+629HNR6/eZZnZB+YmwXM3X6rR6AM4dg1zBWGHoWuMh6R1bWaFVFDsdbdBzcryacKa1zyJVowz
gLuGGWjTEbY1k2ZvrcTXro2hP3LOu8Smd268tVgh1Y5ThVTeaviOOA4zoiQjnNiw3LADEem4IcsU
pqgMAHf122ktGQcwvfWPOYrBo3V2biPkbSCylSFYWrxaci+cLJH2LvOQuxrXpR822f0qY72EZLUH
hjAHTsZg890CJNHBjTWZ6FCMs2bKdgRS5t9Pb5ndj/qXHA7PvLfWiow1e1iRsxghHe0asO5QAXXC
qwWvhHeFKUa/oui9NReQjDnGat7mdv6nMEgdPIar44xfRqY+Gz/A1JThMXfmLL6vIddQMjxRSUoJ
nPHFJOfSZRwliX4vZlcydyY0EhC5ZkXvjdZWVqNe7aYkMHAY5dQQ7wCXtNmTtAazOAhF0RiiXEqF
Eb2V3Sz5AzPgiIprAQMaUE221xzCG9vd5jJWnIEUEKjX57S6UvN3+GmTqb1CazDen75wlhY+Tg43
E1N4NSy9ov9XOnL4y+/nZHhuC7rvInJtnH9XHb6H2dyQpyPXeicmOcidkzCG/m5aoYwrAdylqDEE
ohe+67uwzI8gAr0UYg5+UFLzyHy6KPoBF0AUQKmojmNC2+y6pexKLyuOAdFjBzGMCbsRGZzJk5O0
Fh84zhHjFG+vxImA/NbT4P7VFpE1tZXMj9nqw8oj2rQlzysiCU+/R1M/rMuFQtTCP+Im0T2fIfH1
UhmMAcDK3s8AGNohm6UlIhtUuWfACNxl3AMhq8L7Xjkdv0rrZeaZUqXXfY1pijWLqHJ7sBTbGHBH
hdirBX9IKdlXzaU9jFl2yYCt1Vk7t0JshCip3AB1bYLg3EfAzQvtgEFnlU5PVH3Z9fiCd2jd2J0R
3eN0JVXU08LG5gK/9AEaREcicu+2Ir0tCbqdyIyAcGNt3/ZKjtCG9fO3tbwoc40Vq41Jv0fpsmgI
Ke++7hC9Lb8wkvRG4W2RsPBU82q2wtHbpdPGy+09vV6NSOv4Nb/39CQOE0u/E+Yq9Fqcq0wvqvXU
6fWzBmnH4yrhSehb5UBN4ZU6rXrw97J4IPVP4/j/1avzjFTPm4hd2tBAvjVZ/tbkrq/zxj01iUqs
p/ov95Ze0MMTPDg5ITfrIHjlZJfofr731YQlK3KBZ3N/yU/llcXgk3bJ/WLGJDE95gZSdG87mcTF
71FQFfgB0UBNvJUqMBJmW+e0L6U/PvOF22QKUUEj/yoC+zyP+Xdz0feqZYKYca3wCz4tA9YQs3dp
em3NGPMus/pp6Sv8So8b9jX61cMy6BnzbrTQuTIDna7gE0bsuBEySMgGuyor9QLqJhVBX4cQk17C
ydBr9PJUQf1V/WNhtYYsn1qcUdxZsILoub+k2Lj5l1p99CRyO8xl3FScw9dl0uS/CmcZc+OIOo/9
TiP0stzVM3WdfYNxmx9ZxkLw0M0i1N+CHbVOZZKvRE9pjvYqbsnbrtr861oruxU3Se0W3Aqiy13T
EJtxAtpJCNvaA7FIiPUR4+udqlNfXz8tce9+yQyvU+XT27ZAQGvqv8mOQLnHxbAhWfcOiQC6UF1y
JN06Va+n4Yy4Rf2hJT7VcmtrhUS/9VKHwIXrLCcv8AlQWc9N7hcP8MXZ294js1pN4FXC0V+ySkN2
xA9Tq/GwCE9Jrzwfw6qON4wV/QdjAiH5Ou4wNLxEqAmMma0V3pgOurm1YcJoHDyX1olH7pro0UhU
Urb+aG9/wq/Y7DZneMrgUVy7dtfzyJe004htQ6UNfwbFreMHUWPnqh2v0Czq8Vx3jX50SUiUIKPi
JAiRKVnR/RalP/sAO0NSy+VQQ/AnkXqHtEvIE4dQ23a4LJDjjQ7BDnqE6K+Zlyg/V9wCQ2FdlGXS
ZWlLkFtBBqlhG35yzb6/yZ78Ecfdn2EaB+rFD7kerrHadPpD6Hey/tPB1khfX+VFQKqtaVY4K6BA
ypJvXJVuh3zVYecZ5bR6iuc8NVUrNnOVrWhcUkWZswHZ1IXDbYMoeXkGAGFXGEnadMUuW7eFxTZs
JGUytK9wxnDs2BR4nTHW4NwziD5nQKOVfZyThVTIx2ptK+VtF7QzwwyCI559wJFwqOadmmkyhZsF
wciioqJkQN3yd11KF2lfWvXfWZ+OGKxVaq0xVGNUsb647MegyeV9gCjHLPehCdGhv3HCApEmak0M
a0x2mGvvhKBg1R/hBOjrmwmYq3ynDJy63tYpwTQe42IpKmNXWdZQ3ciOcOHgiHM26NbzwNeiZPrx
a2qL3dq1sOu3isADJfb0BuOFNbLG1HCcO2T87J9VjTKBrLp5FXR/KrSrRnvVzrUeKBPDm4WLn2cB
j0+75rcpW2ZWiCyGvY1RMhN7np7jaeeEYtr1Qb7kWLqlm2p7OFBNses5DlUPebVI3FZuUWqegNu5
4XNuFQFPdhpK3+s3QwjxfLnqoc9iIcXCXFZbYUhXmtvAz6Y+eA5Wwbjxshg2BI11kblXljvo7WrV
tPrYZp8WuXxmnQGITSQgXwGtrf6R2kycgOjuajX6EvV5qQ9lHEA6pozT2dRtybBjfepMVA/YQ3l7
83q21/k2joH27Bm0mlnPQGEzicCc40ke5lqQUJf8zsUgbb3W2wtlERsPuj7pWk6iV2+PaW3IonCx
CF3dU/iN8+z6bbpAhFGzIgxS6lmfjV/cihlDonDT9rKrOkya95wT41EgioZD0G4LkenzCu4cPbUv
HXpe3BoB4Ro4HF/J9MxXPjN7OrlW3H8BkQpqN4JK97onjfEYqM2bXsLEt8KeJAn0hBdMg8+a0Y2g
FJ8wleg8BauWWiySV4asCS0cnLwtjp4nSV87hKjKZogCZq3u7N6GgdFnA7eNWYNRQ9ALmEOwaXKm
U/22jNdePjNHks39el9Oxxij6xIBzMTzOkxD4JHSLR0i9LCaZqZTGFZCFfktm1w952idpuWMfSsH
pNPGuU/wW2F8t7Ug5y3coTpNeT3pzOxn3hbXWBo646IIDKPMNjVhlgFxyzE+VrbFp50PmG0959mL
qbcKVpDoSbU/bdcJBNDHQeyirweKBSoh/XpblxrEPOuVDqjrwAIRdEIfJk1QoG2zK2F7pxeTXOLF
+rLA+Z7WAzklwzxFjJAgfDAd1eO5qskJS15wIvXxQzguqjiuWWrE8JdyA6sCkGdWWmfjpMohEJ4S
hWiPlOiK4IUygfkJRJuav6STrXVQacJjPDjkl8gzi2jO5UnGwGO2K7Gf6yGRGG4+sbValXHompCQ
9XOoyRjN0Kg3a/E0q9wwP1txRe65hZk2Myguh2CAN4kYOgzNaiqG5j6rcLDn8O/sLDhS98aDuAnX
hZS7vpmdrzA+ZuvMqHuVf8shM9NNWBv/UNvY6upzPIyjd7b2ozE+VHTk4psxyfR72dUJvNwDZgqO
1zGUhCSMvC6oiwjgXYXJMy8L6R6XhhmLAPtK4vQHuMuanl3po1l8MAUOiZoaGXeOzSOU7Y4c4wwS
2KWbqm799nbiettlsw3Qu55TkeB0XgH/qxdcB+/QeI+zlw28b3N4ryMflEiAKBc/CYOyOx3USXdk
tJzGP4hk/des01s1LyvlxonqEcMjQ3xZfD0duWFl6q3m2z737ZXw3VFvq5VZ6V24YffK/EzZQH5T
45L5mlSin/t+tTFTLVvXHyppYZKOp5FJ2woYYVF6SglgftFb6wx2A5+sK9Y2v+wpkeU3DUgCCDAV
lqHq3B8JafWiJZn1lEFNV5+DIF5bXB4kj07cgIsd68NMbHKUlAo7IlvQQYQF4siYJ0yS9iLJxYqK
DD/8d+alkqlrlYvAP63weGdbTmVT+YlXyiPrEamjtvNiXGn6sxiywnTNA5TTdVLgKPdIZLdXk/KJ
Bz0Hsmwydy82ycvdC3uJIf8GbUflTxm2PYZh1y59/q2H7juR5ggthpRymo4thIwBLCL3N1smrXta
67VevkjyU/m8MyRT7yVHQpLlh7gjIZ7D+mLqSdBMZj1/N3I0BaP8tXjk08tvsJfVKBzzTWFIfTsI
QNaE+ZYdA3sjlbn8Y+yCFii/HeuVAKaCjhd5m8N44wLKE2k32uxwMqFEES0FzJl8I9zWKKtbRSuS
B+ad1qHBBEVabsvTdr41bX3awE2hp69QEDvw5BoWLwV+gq5yCEF+W6R10Ynb3hR6DSyESxnEm6zB
aw8L0I5somgaSAs4eKMHX6bMhuddDeyo443V2bqgoTzZdVyMzl6jtuCWxiGPPHeOGZjzm3iQInAJ
mNeAjupFDfbeMNxYA/CPMFpONYDKrKmYQLWn2mG8JjbENakKMEgEjtuzoB9H83nFO9ntEVpKAPyZ
tLhtQcke6xNQgGH89LammrV8LZ5OCD2XXezHcvkWY60Uw85GzKVvWgKNWO4n+iJ8bbbc+ja9JUyA
asoxqvCrHf5aaetVs8W/1LNq2g7F4K1vWMSt8lRagV2ywxKBGWqGbGd0/MJAHsDFWxmAZqzeaVCA
KJgc2rdaHnVYdg79KYvh7bCIsR5cBd5Cr4KGz7ESj1yUqRGnNC/o4i0HX9ljwDZ5WWKmk7ZzJ10d
SjoqYv9KfhA9iYJ4RQEyJdamGHP9H3XQ8Jko5sGprRlDacWjaxFw8BUSw9Mb/Cqree5ZY+t/GCnx
W+NV5gPB6MHFnCo1WTH69iX3vZHXwKcS+2XNQBax9yKW9xog+DTmWzsM4Fk9v3YU/l8bD/4nS8H/
mTvhf6HxwKax8j8bDwgu7r++Myronz+5DkLrDyRbZA/CI9QSW49W68l0EAR/aE+B5aEBRWCITeu/
PQdW8AedcqwlSOZEiOyEX3rzHFjeH2i89f/Q7dduBOs/MR2cIoL+3W8zaE35iOfRWb7vDCUctJ25
d62j6xnTeYNtP8rssKD6gP/+mNISP7cgj/zd1qkMtgEqmWKDKgm2RWZXon/MyqB4ggj+TDU2TzYZ
0W0h1Rz0Fnu/S4Mcrr+f3qGSGsstZHhYL1AOxB0bHktGqVmGn2ch0y+T1Xr3ARQUx9/QxgpBY9iI
KzdOI4OHdeLFghXMWfSSmoJ73o1zco+dk9kd3SuGu5oAgy1mrj5ADMKhOeINkOfuaCVPALY5N9kc
BobN4KWxE+UWqCkgY8u910JEuzWsOmO9tJXmKLR+KHfGuuT1toNo58L97oqWsm5QfypwO965slhv
aXiiJAnL7hjbJbxrR2kkvldfpWIuv9BJIdXaccJLa8KV682aoCMnanfw+BrcmgS2xUNX7+nGgTEh
5/tQiLS5Qo83X7BXTXe9sA6SnfJdgnntCloOnW6BrDXZ2PY6HFw1W8dpyoiCLmQUGu5Tizdso4I5
hvwwBUcopfhFaYJ7n9m4Nkd0WA7Yr1ldVKrq7nrffVBqksc4ToatM5jrIfQWHS6r1TSOe1V79vxX
PFoOZfVluXaKbjz3yfogDNtwPsnAr29WV00rR6lsPNieEUZkgKtnqHHuOVDAttgIjmRnTFRYLqT0
67OqcGaMTKO4CerEekQd6e/9dfBpKxXr3Uo7AYJDUXY7B2zaHLHP6O7hqlibUYw6t7xDvhoZ4LcO
tlE0m9kooTUBirxQeX/E3EyUtpLmmdSEm2YsnIs0MZ1nHwVbNDrmM3iu8QK+gXM1VWPyHEN9jkzA
RJIpmcDHViq24/iH6Ti16dHhBuB6hrpBYeUZYJ1HrzR1jr43gD+gjuc7G0UTmqDOcZoI76kMn1na
xRK9iQH1wuip+TLQHBrn7z6trYxS/SLPjKnJgEkE4hCC5103tOSWK9yQBmCCAlLdOgwthY2lrToW
msm0jkk5zzWaigpztmfE9wgaa/aOriZqJXEpHE5Wyr7BBJm0u4TCWXNGEcMPNnh36LZQfpku6rQS
V4k/kWvEqTy4bqDUy+OQJOKybF3zUxZ6MIcyOAs7r2f3uEE174h72GAKfMSCALXfE1EqejaV0Cj5
TZWcc3TzWKVI8Dqf5DxrQn+VRLYA3mQlfhvp2K2Diaqb125S5tWCgPY5CXN5RSMc8FexNIPaumIK
DsA8+4Mde7I6SqQsdAuc/MoYJsJXzKm+KEeTLPbGqFbOTTyiTQAnCs/tmgSbqV5I6+7olj4iGauv
ynFoe+r45j3NIYtJSSFpSmtnINigDqczzx3dMzuW4ru/hPFdIuKqjRbZW59QRPXsv0t9xEnJ1/J3
sWsg/wEw1d5AdMa2TJWHygeUZas4GP4w/zWA6z7zgpUnBy29vE3zfjkf6FSNmzzTBua56/yBMqDb
3KyWMO6AVPt7o16Vbhsl3cGcBt2XrTx3M+RsgjYS1gtdE5BPE/MwCBzKMU2/VeFUny/LtJ6bRMew
S85m3tR8CpxbBtdyaSlfES0EfSSPcMUaSrMTwkixutTQ3sf0SJ0pvbCpqN/25IteAQ222JlSZBMQ
6EbrkoKuKbZ9UOS7mh7UdKCA5Z/FxhQ7m24qyms3Fv6lOaqFnINKeGQyEiNcwYXcwcRzNWJtqO5G
zr24vjDxnsFZakleqIPsInCz7rIKjPZZ9fNI6IwzjjXG1eWejesjsr3swQur+bMMPPUtGCdUnNx7
bKTxPL38f924/C/ckuDN+9We5OGlfkm+lv+0Qr7+xr+9kODEUVRZrEeuy8L9r22JIfw/XDySaPRQ
mKIB00o9vCja8Cj05gO/K6cwxL8eAv3/3pcI6w/e8VDzuqmcBJZp/yf7kg+qGWZnB7GU7yFw9c3w
B4cO7fBsXqr4ziN+908PasEjvTfmWzGTzbB1enAiSLjiwz/u0O1p1/NPI98HtczrVREF2my5iNFE
4vx+T0QBjhCgOrzLYqE2mMLUPZ0A/zdCyJ9ehFMRJhcmD4LV3l9EWawTFEruisRx/lz8toMrCDti
8+uvordv/97WYVjlBiKYI0n41XThf/gqQxCrdnCCu4qeirUJAP3fOSzZuySczCOnuy+/vhxb1R8v
p5WMyCnhwlsffEJFLiDpDf6doMCA/sN+SCbhXnZD8Dvh2s/uHoK6f13I/iBo8uqQPvfk301ly3TN
AsKEZxS/0ez9bPT5+J1C7IuOgCL8/hF5SYdJMfXuKrwU9/zQyIROmNl5uUpjDyu2JNUcyX/063v4
6p//4Zn5iKt5Iz2dL/n+siwfGQBVrLLs+qIJNom7UT0JDnHq2oSThcXD0IbxDhaw/+wGnbd3Md1/
yxLPJ54xHqjXlqtzkVtDcA4Qi/ZUWVd19puB9dN7EwBawXEr8Ex/HFj0ExWxjncs4pTlioJQ5iBH
EFSZQfbdAl95K/Fd/kaP+pOnHpgIq7leEGr17vs7s1DrT5vZurPp1l9Iq02jLDCn37jyfnoRm5cf
RxDTTqglk/8wWLRGO6LPMe/Q3hZbmufUnSCFHH79kN2POlbeTB8PGaYj3hTt//zwXWSa5G0rs8sZ
naO7a113+jPMg7I5b4MqaPhiYcEOXiCQiEaLGvlOwJptYBBRZT0ubHy/uwF5cBG2D+qGne+QIDjV
PBKY6diCorxN40vKb0EYkRho5NtsDb37ggg/+pLURW4R9iErVWk/s2JD23z0vUo+wnPyCJCGxvsd
aGU/AFEMTDQfht2Bg12B8W0sQ9rP89iyhs9Wn3/qpcnDrxxxBi4CnjOiFboFZpZ1VuRZ3sr2TNVQ
gKxhvoTrYt/JGYIZUTgZ6jCRZ/PWQcUsto3viUOgbPsxnpw62FBlt+9bW9nzvqOeV0A8aau73OAV
PBT8F9aGbnVLwMnkTl9AJqGcKhWRgBtXIeveqk4G1bZZMn6EmNT+xUkpzlFP642/EgiE39s8d85o
1vl55E6uCw2wNdIH7mN4Zs11FZ4JGD/OllcsufBU01RnwEf7T6ZdWPmeeIj4rDZ9TnWyswgSxEUF
RD4uEKQd6kaMVFRByX4PEuiZ1HSElewy1a8NZ8IM8X3GFLZsenZO0IK61niBwr0UUcuccAy9IvfP
CXecgv2MCelLHePA2lS0+RrETwh2N22QFgSf93X4YFO2vE2qRF03FVcAWeeXn+rcC+mKoA56ZFFJ
Dvx1WneB9KbPgTENl8DkA5v9YdHeIvBwL5QZJl/T0K/gHedpLQ5eOxd/1hlM3j2ErtGD9DcPl1nQ
jQXNBAlKFVAVHHF04BxBEU9OhWZzy4jOLtA/CafQ2PsBTPbIJQHsKx1+yR7cyDoUOMjsvlVdzOGi
W8DxU9/oKVShGKvoIaY2mMgcnxPa0yL5yx3njDpALX0SIOsWJPREdXRTdX62s+fCevYl9bloRRWS
AxWFtrJFKw9sHi1ifN0Ug4UtdJp8mpnu1MCkRW77gP29v1Rsh79TWPGW24JzyIWVFNN1k9uKesJg
sbuFuLgSlvQqMgYwVlabeg2L/oBeBBJXCCfW2OcuwZGb0JkcE7gTWVCbkfbSvF37wbxXoqp5xcx2
GrZihJ0fjWEzDoiUsfpuEnCp36eA3OCNGgNvr9m4xbZTJA6wrmRBABzKzGGQ2hw1slk4jxbn4y9T
r7IHHzoXbNvcW7ytZQz210kt5aPjV+4dyq7sWzhzHo8ydM1tlIdNcdbgkKvOSKGdr+HyNbQxAO+c
DVWjId6LI78RsckDWgO3+maacfKZT9A91yOtja1Xr/45KjUF/VI04ZewRFcFJ4fU0q0E8dBGDlFy
n+O6X9MdzU7gRHTziiLyDdO8Kguz/ZI56yS29VzlLwuPISenqx4/CStv/vIKI/4MSkXJDfjO5Ivs
hPM0244kxSBEfJzXtMGImiyMaesSapZtLYeVEHVUPt8Ghouky6j97HNspCnOWivFQWvErrfhwJt6
+7ght5SqsrITDuW2rCODospjwxnkk1nqMTibwxPsXBKclg7b00ZkcuUboOI0twlelScxe/GdWiQJ
oSrr+myziqHIDhUBFt22nsb0yrSpgYN6A2xGMProULaPORBvMbWKfF+gmPs+tQMaWtwuKcWNtqMd
ZrWT5sNb1nRLxnJ5NzXLkuJ/McSlx1Ydfu3Y2+ZucKFXU+8IE4r1JUYZbtNY3hWM+wBGlCzrXds7
7m1H3dymhpGsjyJxaud8RAd3Nq5YO65mZnL5pRraZk23DqoqY0+jnORCGjkEIvhbr3Gr7DJoW7qD
pAevdb+RuDsGEIN+O9kPbtUG5PUhKLnuW1SnTM52iil2RMF8DrUz7VD8FTlKNHp2FBCkJUMUEXVN
3iZvBVLQMJAMCJrAerFLgPghb10iWHSgEUfDty6Enfnfaxpzzq6c8/WA1lImWydTJA+UDvC3aQR1
enSz0bww6py+NA0V7zNGtOXSkWYwIjDzxhpio2f8PRZG90SMcOjuO7p3/a7JzQxhdlXcmnU5vhip
K17Yf8NQnIltTrayTdPpbIiTNI+gXJYz/NHAQYObgm6zG5gb4inIOjq0i8rLSC5gT44U3JJ+h8W0
MLdArwrKQWkL6Q+/8FJiwixdFNmIF/8GriqWiIDrYj562B5yWjKkUGzXCerl0S5lYey8oPWvy25O
oLujeBQ70n6InzBDgGC7EZaVDfbWUc953vtzZJEo/QzmDAzl6OdDTxouwycikYKFsibbDgO3p9xw
qyrpUVO105gmzzxa1EFq7yvANgotsTX5EnBbN4IlT7Rht/X6uITMqaoRX0e1sMT3HaUP2yuksTN1
2OzOGQaPoQiuEzgfFae//ou781iy3Eiz9LvMHjRosZjFQFwZcUOLjA0sIjMSGnAoh3j6/kDWTGVm
VZPNXfeY1YJWFuRVgMP9/Od8xyAB4tMlBsF265qFwELyZ9ix9ShjUl0xEFZ2M50ROB5xYZoYrDT2
0TQxO1jZVPUB/Dy7CryxwSGRcaxAwSEJThkRQ/cEymKMR4gDakFOnibuNgAozGPe7nCnXKv6TA61
R0eSjAEbnlQ2rfH5IYtrW7lSSyrhTzOPAg/ifZHPR9phjBfITu7Rxmwlw0Gxu1daUyoUZgo6Y1iG
jgtMM8n6OKix7nqPFcmtWtxs9sUM83Rn3a2Erd70dgJ/TOPEwv5kHSjG04oYwLdjQLeAgV+0tF60
PZ9sxW7OnFNblBud0P8SYEDHiA+ihI2DMdGOR/EiKiX2+IEENk+jEZLiWFMm0Dkm9LbemEC1O3mi
TWFHW9P3eTTG8QBSEN4NQ0p3ry8kWW6zxaDAmCN7SiFBMwvlMGl59WArxugeumWiJoTwtsO/hJyq
yxPqn5o+xUtceKj6MOf3tEAna0BH9VrvCFKPAz9xOpmhUJmOB4CL3eyrdJcGAHs6xbqIJg0y4L6V
SUsO3GsNrFX6Ooi52I2kFIubJS+umrmoTxJLD8i11exGHE5VlQQUFRpbMUciPnu+6G2wkBLJgQpl
NcwfZkH/qGmV0JHHRbsahZ1LkDUQ1skDjiNqVSVgBqxKy0FsGFb7Jtd4vmJaWsunAsO256fzqrAu
M/1I98AkrGh2U+VxtjS7O1e2lDCtc6+Q4Vpm+etIYWl5/H2f/7cGZf81/NaN+KzpW/j8HK7fxf8A
BtemivzJKKwb68/sR9Vp+/s/RCeCXb8ZlsfVzT27TcJQEf4YhWma+dsG2MIm5FEg/uMozPoNvYno
Eug5qFRM0jiW/WMUxr+jGirQYHKlLJ6M1/6O5KQZnO/+efzmvGeoLDEGoBOP0ZtrbufDH85/nO3V
1NQmsB7ZbAMTfaJaawGNUM8+TZnPE+XgMK2vCnkUNE8cHczbh3UVFwSBv1BTfhZv/vFOGPFBB7R0
B/nr53cy9mmBOSOrjqKYYAQFEAV0M/uC7Uj7i9P8v/3QfIc6IC0wesRyf36pFsiSmlZjdRzUGNUc
w9CsX82xbRyMLtV2Av8c0/eJ8ggtISWJrQaTQ0l5ORDXA24iL/rhavk3EtzPKc/fPzo7Ao/fldkm
s9Ff4nJY3hswaGp5jOnvjRLLe52oSoo6YR5Te3LCiodtOKj205+/7PYxf/ntf3rZX/QrhRwFqJSl
PE5t0wW1ZTF2AzkewH67+/NX+je/7Y+v5PwiYI0aEk/RaeWR1fVDSbJ9DCadeZHzrYRy8+evZanb
lfLPz8VVjGbiqlvkWiVDg9z788/LQ6xTezLdR6WMVT92CgdhKS5DvDg+Uf5nhnxsZ7XvXXy0GiVK
ihOUKbyApvuqL326r+Y9t+0udgXMGzP0yLYdh2lfDhn0pqouLsgyK4c0HStLGzKbasJJVZp7Dd7d
LT29PTYT84OO5Zt2ZWjW5NprzI/PL9gwOdAOaSpZsU1KJO0e072bBVLCI6nSToaozNhlsvgLC4S8
sxkgg7ch66CRCJ91l7K9RY9AHDfPbIM5NIyy/qL3ymUZ8+ZEK+2jSk/3jnzTiyJBvGPBijpdf9BW
ffE9N0mvYZBde7O5J4k1YjghH5Uwbtbm4qSNys5lZ3HI8cD4Ysa31mHD4+gxPtklm5ihqaYIa5X2
4BniTGdkcTMVbHCNwd0xmKaIKOUxz+HbJ2KwIxX1yfDzW0v3HAPNcj9wUub+4nmrpF/c1dmtctw1
UGntNNke9HPkosuoU/Wq1b3pg2ji0Lhv+q820TAefBkVFrhYjiNGoDDBKoUx2Dv0jX5gnXiVy3CT
FfonNYRT0GGw3rtMCcm1QAlrSbNx9GWgxjZC1JnLMMl4SrR5z4XyAbpA8fu24Y2Vb27TMFUH6MvB
c7/2K6PeEfpTxfSR7WJSXVlj8qoOsbpHSID+MrAF6vqSMalrPnTdNp3P2kufwLGHv6MCaqC1Qu3j
W91aO38x+YPGfnY0rgtvGckUZJX7PEBmi/Qlf9MbFSQWs0G/qPHbkJYnlWgw4q2gj9NIUxLw0PUT
MokdcB880zL8gUPJeyny6clatRlvAGaFpbLKEENvUGMVdz2kK+HMh9UAC2wzZc+HmWP6HBHAyZ32
K5btxXNpkVruSk2NlJQZosMudkhTI1RAICpVAuW3zc6pRnuAgzV9daf7WNHvoG0A8e+dm6p37zjT
qr5ZKqEqB2o5tSpasQJvWtcyZ1OozuXBK/VnsK6PeSxOrM6BIWkRacdozl/cujv32oPu1cdk/pak
+lVJb4aYy30pIzFatAvSx1V/qFjHLNmB1e2udWP2l/JNJEWQsY2WqnJItAeOg1EDib62V5Q8y3dz
qhudV6hVrABNpLfxqRrVYClHnMM+1GDfs8QLWdUnOkpGZAEvaW6zGi65T7z4VPXF3uAIoly7Vu7b
494wi8tY1lf4nyM7vSTjPnHvk6w4Gt0aqWuoYqdX5zcGnuPApyvGq7G9KYSkAgEsevtmucu7mb6L
8Zuy9ME4rYHCNjr/RvQxKrXbRHsifulXczgLLlv9tlZ7/nEOPPLFdhpOybfNVN2l32eo9bTFi+Eb
gL8Q8MlaKecBwpsrABjd15RHxJ4WTRJiET7wygoyyTlpuNSdFZF1COcu9xUOZmlKG5lhR4r3mo5v
JRECaqIWvTvFBU0iL3y9Xj/fzybnI3b52XQhae7HpRlpHtdKEXWNHmppeVyXB6UNG109U24OcIT+
lNY8ZaoXKpSe5UhdRcIlLKsdsgEWyzQw2q9WtXL4c7iM9spKB1ti7twqvdGlDJinRvbkhezMo+27
rJo6zCZ71w3IOIRhwBf4rWnwIPFoQKrBxe9gid9brUV3x4NwmkiiKwEt32MuIHib7tpW7sQig+0k
UcevtEZG4xqxe45Me91paXUCeYMmQk9sZ3NoX86wxrPuPIJDzzMFwU6lhUE7oHI925wdGc5Tj1B+
6TCg1LYaWVRUVd3eUjmR2GQUnAxQd+nXCBsFntZOOaRZFbQKenRkmfY95gqfvBUtQTqpyxFcQhuY
1vs6PdgMQlhTrmsLsJR5k1PsqGVBBee658Jvivs8Sy9e9z7VxI2QstAOG3fnQdw0B2TRxvHr2QtR
10I5YRiML0NJBSAtIATHrC32j42w3d52a+FcZoPLD5ZbXmh05UHL1eNEHGmHQfqt7hKT8XUuthAJ
9J0Sz3ueuK9qkthBNQBzhnC5K6TEa7J2wciisS4aCbCqea665HtbDddTkq6nrJweZlKR5xiXoA82
rDoJiS1GPuIn/G7o8pbpFuSNvYLFPMyUDowQjIbB3QtMsKFUys94ZQHKO3HhmXU28/JbIzvtQAX0
nd4WV0xMrzRCVNGgJn8xwQAq+i+bCkoHTWbDjsnjT7N/2VRkWm8NmeUph6FVqHBY2vs8PrgEwh4k
pVNRka7nAjpISPjNg3MHndkMG+Y7Z8/+nYKeVedlbilJH+b6xl2U0a/aowQrpPU9z0oZYax9X/Bj
lDwg0v4bjlzTDl1WHyr9nkncG4+E815IDqaRx32riW+idHdkXdkX0CmQP84DSlxbK/MlLgHDBw11
dfkRPkD2XUP6uLWhyr/z7Tjtl1XcgPiMyC+jcjW8ld6rfbNXAPAm6xWtLpiYX5KtzjzBS5J6Fwof
4fVRz2XSWkGGJBKr97LWaEB6wuMU3xEpt+di7QMU36PtDPFHs5Y8skr5oGFtP5uN0t5Ca6JnYNHs
27Tt8uvFTpmcSMoIUNfbkHKP5SNd8uYlW5rdVLfXQz9cdCrh7gbbVeAZVK+TxSxFTvSTqKwm6LuV
36xURrgsrbjXA3WSiHhr86FTi6Xl5XgbO+JpMlIzshZIckGOySbIl6xIN4MeK7y+3NA4SdKsIhTc
US8YgUd36e/z4jPGesYO8HwzX3jEuKuGXJMrabST5fpGttrqfdnGNe40xQqUaeJRovenelSXu2bQ
XogbW8HYqbRUCOVa6VauVze5YAemVSz1vjkdjQMKyFUf3zUqmc4RLF/YljDBbPbUyLonNl5m2MZN
vc1rEiworMgsIaxNXqsfm0YeqsbobvpSipAU2Z5k99fcExfWQYZt1hN1Aidya0fCpUW0VNUb0Ofn
Lh1eE0WYAf0Ui+8udn80KPIMC11v99j1oQCyab1W7bz0q6kbfEDc3VusAzsjfaXxC8wCv8+wrMpd
6U3jV3Ay8qE2vBezQqAGms9G23xNME741ZDcFoN2NVuUDiBGvhO/0LjWRH6em5naBhnfrAk6WcU2
ZN0aYAtrr449fsmulEGmka8jGNOG4EPCoXde5rJjh2HIVzdnAPZGFsZeKBVrWjotlsI79XxkMOys
J0Xkbq230tT7MYJ0SKB8oW+3v1MKUqoUY01fCzq8Kl8HT/NZ6sa1Da3gYRUasBySg3GYc8WoFmiV
U77FzNOvhddlxOnz5HFEYwbDMrxbs7hJa1xKivBwXBUJRWsKPH6CLHyq0Txa/RulMux7l9FY/Ilg
9KXTxvnFmbXTIHXnttCWkXSbtpIplVUw0ueslOeijaClJvTKLUdw/hTwxlfjQnoOtbZSzGtIFK8m
3QiZT8+t4/cmnjxdUrDmmm8MKrtrDkjsmijGoXtvjEpzCMr22uzqOtgeaKu3H2d2Bf3qhjq3ETf2
kXAblrpT74nrzZpK1QNQ2jLyjHPFve9Z35H354yLg+/0wxj3gL3qwGtfJA0PPf//vNOYI/tqvad9
LqpnjeHko1mQ4Sm0F2Hg8aJOpxEPjeUERZkevYw+SejIiXGGunBLC9A1tqtJvLTybC8LaU5UMv3d
nW5VqEwlNfSehd7eZ+8F7rVq6ENr/DpOteOzzd6TDHpsuWGp+rtK3Jh0gFGEif6RrfWpSZF7tdRM
tidj7eu2sA89o682NYJ8HqD35956aOD7RX1h7lSvYnyoRh6JS/qY/Kp8HafPqj8bQ5pHGfPApB18
hZVLquM5cYFk1nbU2hN+uO5ATMTbb3sqttEhdmdfKMfWZq0klOWESlWdh6w8mOYzumoYZ+YOYpm/
Wc+UFs0XCT2yV6iVDH7L5dFhiRjzm1yYZ+ymfikfyzT7MNxP5ss5KCemwGZJKJPqYaTnSzdf057y
AOnGiWwKkQNHU25TvQ9XsW6TER6oiZ5j7qs+BQRmFswJXXoyLl2tnXFf/GEq+VuKID5X/veryPdf
c8X/9Ff/mcH+v6FPjSHuD6rF1h7wD9b/Vjrwv//XTfX+k3P+9z//Qy8Er4+wx/7AZI+xyYKIQX/o
hT9Y0vDDw77Ddqah3KkqPP7/pw9ubjULcUAlY4kCAr7x7+iDv0tP/9RSHGMjLoL6pyQAdjOck01D
+kEfpOULgEPuWoT2Xey+HohQ2NFJhpzhzYt2K8GRDEcp8UNfK+w42YSPpIR9NHOX4aPoDKpEZ1qB
IAQS7VCJIl1yvZExC+SIhQeqMpuZgXDWQH91bH11MaaypUykUDm9uIU4W0XF9H/zrz0otZTP6tKm
HGXAhCywSfTaZNMoptG31Va9GwYlfa3X1aKCPMXfyeTGVWdfrokADdJgZiXhwxTtDGA81bGsdvMX
mEIaFt65M0yGsA7zx6wlr72j4sNmMznA79npDU58C4t/DJgXXl8wjXTQnzri/joyS68VkSdWso6r
RVvRrgeFaDwyit6aj4qUkVRi5Pwz1YxOkCXL5oZIWkvzXdAfh7VqNMQJGveUE1QceheLKTUeJLNZ
NmhLscKecrq/sOT97rn56ae1LR2bIX5HsrmbivTzT1vGWkmo0DZD6rhEfZCjAoUlnqpqOnC0se/y
svFCrKlVyPPXuai9uk3HEexs7O6Oe+A/XN/+cBf8GyH0F53QINxBxsPCfrbh0PAK/vyWNFg4NOl6
8KmYyVw0xZ5D7A0oUuk8nDi4u7u//XrQ1vBJkH9Eed5U+x+vbuaRstRX0oHV3K+7kXT5l9htAAYP
yE7M67u/OEb8orjy+biJcHMh/XBv/wt3eRRUi1LsgNch4aMVSjKdzGbKgziLy7/4aD8bu5w/Xopl
RCd5AdzN+kVOJyLb21gKXTqAcjfiVNB8zSaBqfzPv8F/eZlNXwV2j2ztUDCw9YT8+A2Sc2/yFRJO
mCi6y6aW53QKbeEvXkX/pT0AN6JFgQA2OCR7Xo4r5OfXAeHNlHedzIAqt156kT3jVw+B7xrLSRpD
1j5hfVGtLxDTNGVfO3r2PWFsLiIYYI3LbJNZG0V2pWmRhFRT3Dc3BDxTQjcD2vAXYGc0wyecq8kf
5LbQY/SPigJYunuS+lCgE396OXvFay8xFHkY59V+MSeFkAjeFy6ggkWSnjBoJXoPwKGvNEwx1mgE
E0P/6gsIqRZHB7HwpdpRYZSw3Omk3BAsFKN8mAyFNWKQXcHZutSFt4cOEZt3tdKSLa8mnMnSp6vP
wPpjyaQ72/FocKy3lFHB6dpLFmAriCvqTRqKiFJrORVMSK0gofCtPCi1tSS7Wqsa8ji1LasL9pha
Cwd7pEoc5aVw4jOJ14orEdOAiqlNG/KdJOBY0tMqpyW+qqRqZ5HVyrW8xJMq7CebkC02snrIrY+O
DrsyavVeUJft9n19pgodfQUcSx96K4ye15kB1Nc1V8s7iwZOBHT2X9lwyyFSyZ8rD6/IHaUiZChp
RhT5wd1qr68JSAh8U3g6yzGIxQQOKMwt3dB2JoT+8TCsQrZXazHnxXOSLfT/tTq9BkmA0Jxd1rFW
9PMK0W35sKCs8FYGt/Vu5GgTO24rt2OHO8K6gP8kMjdc6Xv+WApKTSYl4UyYSmFJv1PyXnzb+quZ
yOYDu72DpSye4a+21tvoi1WnKE/KWHrOU8EdxzQ3G90S6uGKu8PsIJA/oaE35oNctXR+Lmn7rSMk
YiDvE8PzlYGLssibEhI5lYkybsv41eTAb5+w6XL6spVEq9/4LdKkPKTD5GhJ2JK71t/1ZHSUYS/A
t7Vf0ZydaQqShARDULteNjFzNqTix0bGmc2hc/phwCag+JjiioTwsynJm1DYChuxG/vlUDiKV546
r3X20JgMey/Mph4ZBdCUzUMAi+G+l6OrctZRDCcaeN950NVrWu/IdY36gVNy82XRuSbDdYTJRper
V8+hOjXDxgdP4jjKitHiFpuIoQTO1FFf6zIYSKJSWBzkIeaT+LVjd3lylzi5Av9TutFsWNnql3xU
LwIdopH5xCl8xDcniEV1jAFCJa5NxCech2lYoQsXnIRRPnwielhUahpMF98WhppcGSZMlJ3qanI5
pLqwzvmQ6fUezqz3ljVOAg2q65wkVHQ9FwiGmWMf7QrnqI/Z21ZPBAGwJFIyoiAeO25NybT0EiDL
Y2c9pulMZKgxRlUGGvCiSy8tR7AeoZiGXRUnj6bk83J8UHi4uDxnMLbhfzCq9XoxO4F6zszBqHjL
q82PyzsvMW25YwX/JKvW+oK5tVpRh0GeeQeIaiBNVnNNOnOfjNLWk/ZEDqbVqxHyHngbTk1ZS5TM
WUVFaetUk+r5C+P4Lw+1rYyI7SEPHCKfpop+8PPSjOspSbMuT7FI0ADs0QMZ2mOM/XHFMfjnT5tf
qOQ8Bngtw+FRsz1C2d7+8hhgnya45ThWqRhyASSsyNHuNIUmSsvzYnnZvTAENCC8/5eY03/EuCum
Oy8Vxz9/J9tz7YfN0/ZGNLzZbM+pTdWZov/8ob1W7Y3Bqen0NBfHPrCIJx8mKw1QwBiYPeay2LT/
4ov+5VlrEtJgI77hdF3s2lvY5Kdnbb7F0RXTnEKtxUw2EKv2YRkU0Z9/sn99FbZfCHYmmxUiMr+S
ouVsZKmgoy/EeEedr6BLSnro2X/7VXTX4Zvjac5u71fWctuwoygrsDx1Oqh3XW/qx0npna9//ira
v/kwjkNLluWyC7LJNvzyldHXUsuChGI652B1fJeeTvPS4bMuINgwYHumKnZaj7pdi2yvKon+NrCC
e1eUOEhMswXT530L2w9Q62Av3iXNW08+/fm73HaZP15LBuUCtFuYGlFpnZjRL9eS0evTjKsnD6G3
OhE1utiwRantvIZGzslNmO3Qk/rHxfS3Tub/f3p1+Hr/c6vO/6Ebos7ef/Tq8Pd/HL1Njs7bedrl
1v795Mzq8sfR2zR+IxzBIYkEJzffdqj+v+kwU/uN8xOmM+P32i/NYXDwD6uO4f62BcpcTpimaRq4
gP7OUVxjS/3zhbJZGjQO9nShYBZiCdiu9h8O453dDwtRzDyidT7bJb1IQ6xDjEfX1AlM0jmB1RrY
VTNneDKmCp9ctTVWEgLPimsQu3RkOs/QHY6kc1+MxT71aXJ24ELgzTgMnXFoRIuWnVG5hcsRSySY
hqSunrGXpme6mOmSxUtXsaIaXWeHmpeVb0blDRc1oSeiXO+YXMehXhuMqAv04zl5p9ZMjxDEfIUU
GxytOmcWO38kcSN8U6GiWml1DJdp9dC6kkkO/c/r2D8rS4YbVkzTsbVy/TbtNGyx63o/DNY+kUl+
nZGZuLcJCt9N+ZoHajuU0Sx77TB3mzJnd1EfK83N2Dz0cfMEF9Y3TEW904sEnYGeG3Kg+BTmrey4
x3PEGL/Z5TH6ZN3Z3lOvipskFtYOStNFjMZwWCQbg3U2yg9oUzv6KfKjdDAMYyPq2VPHjPCU7Djl
y5dW1y3y/GUf0JR0RZol9Uet3+Ua5NeS89KePAil8msynjuMiCJ2n3pTibC4Dz4Q5KeZweuhMqR2
h2xtI77ihJbt5ltX7vv4SyMXtqRzVvkyZzLIZpmB83KEh/wiFLgz+igxcnr0nFlMoFoc4JODiVod
9qh8r5AJMKym6xtjEQp8SrqmZyE68LPjg54xR3RqEI3+DGae03nN/BxoiusM6qtiG4Ov9eqT596o
bnpZBhnaRf9aC+++s+2Tp8XTAYfElT1ALTF7s/OTJGZYVOfBsKgdRE8MnqsyDc+ydL1L36s1qBl8
2towfZiN3h/Ahz7Jzrlnm4dabuXrbZUv8Lrcleg1pEpcKjnBEEW/0rE5h+wT+B4dyx/W2LkqK6Xz
Y10yWamVWy3OP2vaYwuYeIGo7JPRVD1OgGH12664xIC09YmdaV6MH7n63HT5c+cWCMP5KD/SegJh
QmjCxzhsE0Ka4hsdAwhxr0rZ4czvDw71V88SaugJBsYSYQjNd11R3IvJxXTqlskt5EhGxqSdglYt
mALZU/yZlVwxWTw/saeA2pt3xsUwyjmgJBMgbakw76tXUvBTl0YCOeieOEyLCaaad5w+ai2IbWax
upvlZ6+d26+F7hTXUtMjc82YgsM/kfER/cq7Lns74yYtn1YymQHrV1AO5j51kuFunUfxWs/uHJSm
Wj45EmE6pddlR/wqxxXhcqFYVVAbSRVyvqRE2m2vrSSB3OK01Z2lLx8emv61awJjkjNjI5VYU6QI
zl2BVQ7lsOvstbT9ZZzKkNRle01mBw091vunMTPTzQmbnhzKv14KS/due5XZBzDIzt5NDSpd3qPq
K4pSHZZ0FnUAA6O8nhu53rFi5mGmAa36PUT1BGtYuynq1pFhtcRMQSsOIdsFA6O8IDBxw3FnOpfE
Ye4d7ErCdxYXib3wWlJS2ZSAeYrpxwSqOa57uepWNLXO9OTVKWtV78TmGwiG7DSKttvICTU3EvNR
pup1V+ncmZ3xniVu8tI5ojR22mI2Ue8Oa6QteRVgBU4POvMZPFHuXB17ewYnXDdQ8bW5T5/xFeUY
aZhBSlVVruxyWTBgxnz1WQ4pMHfb6XbW5fq1N5w5oGZ0POK9Hz7QM8iKEMiizGqsyW013MSj0hYf
5uhgE3a69aLNygjCnGZOeBSrHV9zCE3hKFCWQtuBLZ9rjTsVAxPfZLLGRBVMNBsOIeZOE8S5/JrY
WWggbp45GFah5PMe1Tad74x1tu9n7A9nYinTZ4vhwKDyfqKTqxPkUgHCknFn4DEtTJUIRTTcVW4+
Opge6m+469qD6owDs3o1ptJuQjxVXG8H5rY91zBPkN6K/KJbivuaxGkZgWKbtmNLkvhENJLa5/jT
BHpZxe9tC/3Sr8xSvuWT7d7oejIcgH31d0mpT7vUkuU+ZokL9BZeRjJqnOxsaJm0MCi4PjTm1NY0
n1ZRxHTrKEQJUYjqAFVbMlOrBuuzApd4NaZF/Taw1nDq0rIsBO/ZPim1txn5YUvrfUxwZsR9ndaL
r4raviKo3V/HvZIyPfWWzb9R6+5xoWIg8MjnEILB62Klwwr93W6CwsusYDazzczSmGlI1bUeNc3a
X2H7hJohUxs1xRlf3DRb7xJLLchqJ+9DjFU1WTDlayVpFUDE9W4eczPshaJF89A4r22R9h+cgvPH
xHCXkzHq+hkJj/86PhOGofMkdqNtiWOqjQn3PpILzhYLRpwQ5a2SjPgLVjldrBZ3mZ0NB4L1ViCc
LQ9lm9UdWyInHPJp2s+OubnUWO3KTZApxqXE/8N4K51oqFdrGPcdTISDmzr6Dmqa8basDddegl4I
M85FBotfiIgv381Kq65G8FaR0Xl3ylzJJ2R4aiCxSczGFGnNQPiJx7agRpQfYwfTfD7KWD12hnxI
MmNLkqS7OEcxs92Priay4pVhETthodVbgB5vFIiVjA4VEwotsrsWwmxp8APkPby+jOwcuAjgOLq7
sxNrn0r7NZFYzRpbxte8ecBA42uP6xOYEOz+0Z4PrtDLT9mvxX2tx/nzMC8NslrWv8a2wxem1DfV
Yiv7IdeM62KZ1F3pmNmLuzHKl3ywIMh6VtTgdSIClDKQI8BzYg9xD3MVtj37rcwy9vYMLcRRJN0M
OO5MoCCdG6zcjIwLMp1xrb0rbeXerroYo5Z5z6nhy6Iqw6uV5F8qZdaurLLNDhkbLTEeDJwULpRB
8k3jEc5vKAx3pVh1KncDIU5Qo+JIous7ZKQwTXkgtzUTZpVCW0SJGI28rwPbzA/mgJ+rt/FxNmbb
BsRwssit2kdy+uLgKExbAVxHxVIHUyVcn0TRp8t9O0zt/Vw9jM50cE37C1mZKDWMC4I8oFybHMy6
7Ji07Efv29ws9/DLqqidPNA0LPqhVIHkdNMldcVlZNM1ZoDJJlXe9jxJ0elKIqu9z7N1D7c9AgU1
R/aoO2QEXeecldWuwCfLves9KeuqBbqzfFf7ZoikXZbkE038fiUVvaaSZyEm/C+ubu1daUc1u2hI
S0kI0vR7S/ecZU4PAhtPSe5CtBfT0HfCmr/P9vI0qtaKMKGt7I3wASbJHjdiT9qtisOMNibcmT2p
FhufGHwSb29lGE159in4S7VsbyZMZsc+2a+1vW8WK1y9BegffNaDoq7UOmTOWfTAlnozvmv0EjVg
4FC9HyaLibEp7+JMa24Sy61PVs/XxQEX6PBintsOg1iVsqC7aUDnKDx4go4ReZ/HVWmYUuOZfVj0
QXLBk8yhHPaqdHq6dompeWr2fZgLi7m6tI9DnQMlLxsXJQ98N9kcvIbYLiHfYKHxDGe8Fmo+0svI
OYR6uzN9oO5h8BLnbMmqZlboKs3L1GGXSOZqOlqdW5546+thckbj2HRdt4ecrwRcu/GTGiNuS1TW
mzFNsbi5BfFxijFCT5/RNDOUTtEaCmfnBjGsHCizatIbR23UAzhZ/VbzFHlNYkd+duPY3se1lb4S
z+l3+qCu57JKyHLBH6uuGkXlmUb73WPslq0gAZxUm9+GjF+Br4qEmQxmKnrYSM/ZxZyki+mkwG3d
sRkl90RE1nZy+TnV4JJzavSgJK04HdpCDQ291i4NMnTkCJGfAHZr5wYeayBaqjYHfIovo74WV3pp
57c1e6xQgxN6EXCFo0HByUrLW37nNLmDvaFUXlkC3LexKKzzvLCjB9U0nt2Br2fSjTGAa/oeI4YG
dqXUB9NpMcjCQfWt4VvFWMNljIDjlayfqPd5mkWOvl/W7AUC1Mldv8eYETHbf9dVNNlBYJcYGag4
Y3UF4P6g58l1rLMQFzOOqibe0+cLatJ9HCr5yW67PzZaqvmOOX3p4Jzuuny4SYvbRVsPBJIERhBc
+BSMcpsuBb45IgH7biLSCNzWPcZeCb+y47kqp0Le2BRHkaSW2D7b23IgKgrUYy2JZSTTwRJz8trQ
oHrCgZhEMm9cQpUWVcJZyuvTCUHui804mPFHGQP+58FgJ9+Afoto7IcViJBkMuKQ+uMEUzkRMMby
LhtT+yZT5KNVN1iXYPUyo+10o/0y6gztsJ/MgpBK236QTusjr1bJ32d9+0qvBhNnA5zLXvRzti/7
sUMrx2KkQ+4CyilwUBMH7K9MhfcGGDa+VgRJtrxImmdBoB3CUcMoIR8edHCkYasphQL7d+6veCby
sEga9zT2wKN9zTZyWsCoBNtIqw5Sd9LizKKwUn3P+lHFjp4aw77VBDNOV212NuPU75SGYfUfTV3l
Y9kZun/V7zuH7Am8t3zfxeBQ64zs7WyJcZ9WU310hrR5Vjjf+tReOg+ziOFOrlIeCjnI/eANYpdn
cXxo69L5UJYhOSe12t3rDZm6Cf3rLCmT7U4SOvreZt04aoRwDgVMuGM72a+G1PeuSuyfuFIP0O4/
2Duz3ciRbMv+ykW/s8B5ABoXaKdPEjUPoeGFiFAoOM8zv/4uRmZWSkzRvcuBfusqZAGVmWFOGs2O
mR3bZ+0upoJQKM0N2I3uuc307K7GMG7TJKoC6L6sKi43KFjgxNyO32FjUfldRoZCfi5hf64YA5E5
ap8qIsVWKFGT1WGLIbc7VGzjWsjQgQ7uQajZTMZc/Vxk7L84sXdU4Rl+/NToVjvNUOlFMCd1VObp
wUpwAwTbpawqHMoweX9MWOKw1oqbc99MxJ+G2yTSSsRw5VxmiXaSEcdvWJiegJ2zm21ccsLDpgx1
BOh9fKkPRv6OccC7miOBGFHlbiP+oa3ERnoZAOM/r8o05PKDmn1OhxSHBFo2bFPu1B4sFYYrRFnc
IAxv3KWuydUn5Rl2BS38No0b2ZHFKtg0ntg8hrLa6qtG0zG69TF22fC5NU64kVjtrKKFrGdxs/GC
GBoNndml4a3usq2AkyFvyBxRRZtAvmPb1sVcK6K8zWAo7pVW6V6RARLeMnGIoNjKfY3XQv4eiY18
A5XA23E3XVxaFnRl3F3Cl3AqDWUhUgMGgt9d6lMFuTUM3GONL63m3ngBCXTyNk4dV+sBgcgfWef/
n/T8X1zlH0p77r8HdfAx6fn73/8j7SkY0r8QHGFxS57yDyLnH1lPwVD/BbUFERDmyyKXL5NL+J9Q
LFn8l4guiKpBkdJBSZ5uav5Me0rmv0SkFBo0LYTSU7b0P0l7Trrqv5PjZO4tvA9xPiQ5TlYEXcjn
nOdolooAwt7YIP1hQxRkKGODCGoJrBPyk55sZZdG2wrvQDjra3xSvHD9oae+EKV8vt/66wnUSZEy
qTbMKX3/Iesqh0WUlUVpkFjKom0JssUGriJt5Mg94nb8+bbij1+aNOZIUThI/cNoWCtKwU3ETt8k
koQeOh+1NcrS5Mj7/LNHpzw2FC7KURWy2lOW+cP7+GYsZnKjqhsMf8TrMhvEygb4AgsBpKiobuUk
5hyNkPxK7xvtqe0zOThyj/f5xmN6UfRGKDl0FaUHgpdZItsyyNmEhCWSBkW1yfVKv4wH11r3cZXs
en2yhRddYX/4O8L1+cdY0kkRSVwfSiAdeYTPb27JCXfrIsUv8JnBt2Z+4ItnghorNVxJVBfA/aSS
Wr9SoijHp6LEWLki0NQVSGi20rWgPuajiDytjWLtIs31mMW41YvvmLVQCRNnHnybsEQvi5gXOEqO
RREwizGVtZVF5oRTp++OGHUMKUldnlSqd6Xpqw+imVF0GGi9bKxKIwzUn6FfIUI2cyHttq7UuY++
QtE2Hyu8M2JF/WFGRdRuB4oN4IGGEsp/nVzMnTdYweto9Jp+W2t+nDyqsKHZzMI4QFLRCPoLtGdu
wJTYoqovUod4pyLgoWQojRCySfoIrUdkB/dESocjmdSjrbtym1i+h7iVVuQIjPARJH8D1FONISHo
nY/7cFZSP7Ph7Nt812FnvimkKdainnSKk7W/g3pv6a09qpOGrBBbiRSx1BqXZoNH0wbZCtoZI4RX
i9a1hq8IGyrOyU8PrrLlkJFjtwM1oli3dd8ka7mu5akaqCuQJWS5d5aWo1ls9CRRQlsztGRL2f9U
TNIMULVjt9GuyJ30D1xmdtYK08DRWvXxaF4YuJJSSiUF5lvCjjGyVVMrE1sOJJXjlhTu2CO6EsmO
cehtnYnS7NiZvAuaJd2PgJHg3/Qhh3aZaspfhUVyc4UZVh8A7Yzam7Rsf2QhpSJUZ2SUIGKKR20d
ycDiza1dQAkC9xWl0LXQN9U6uI3hcV8g27KeS6/13/HJJGetCCJaIcMcledYaQu2lHG9M0iaOUk0
GK0TCpb6UgCCx4NI4VIFDpVKBYJljCuDrcNl31vY2nHItW5brDrLNXAl3GckZMBTIiZIqNcyqo1b
D9Q2dJQKYN5gqt1VL/kQS9WkRydkZQ1UItgzPtvT1r+FDRMLm0DNrWbvob8PbA7A3sYMzR4pT0un
AXENjGiyU/XLghRkoUJiV0N3vMBEJkzWuZxYd5hXFo3tCyRe7Aze/67qqUrhosPUinXjpkqMioTz
+RoOmp7t1W66Y4dErq5I7VOPJLswNG0OA+BprSx8I4kTJbZSj3j5INyhuIX7L0G5pvCsdu0hbcgF
RZjJXIVqSgVZADrhbmiG7IWcrfyGIUKgkTcR3NsB51zOKqGB0hE2/GPRGJPDdidV7way1hsrEAEg
eXEV3g6ko71NyIUCCtKADNLW5JT/jbum5LUErPXLgjtmUgdHlhKpvftD8sS+ILhMZyOtS/ViValR
Iu5zVdfwk4jLQYRYJgJ8ZGfXNDYqTHT0xHIcz0SxR1ODhdt09jRC60ZnG1Wv5TaVntzEVZCSpI3H
GEy0LLGrIJWvxDoEkaKbtdSsycpRAqEXgsiNstzwYRSJG+ltIGboaKA3G6rdBtb4QqERxZZtXKff
NS9DESf7yPy2adJQoGIpgqxsM9C4lH4iepOhtykcr9ymHCRcCyqMykphjL1rJa/CCtJVgq2zjv1D
smtaJQcb02HAYhsyC9FuxPOX2gnmzrgaqLCo8ApIKX9sxIB6Xb01++99U5IXjjIDQb7Y57xZbSjC
uGLf4HkbfACVbt23neifc8zkqiXvQoVbr8hMv1NMmNyQaOQc6OJwhLEuTKBriPjcpVBO4L5ZTR6q
W6Zb8xJ7ArwbAZ0YM4JLeg4/Bp6kpSgj0KzCHNGVrIpk3OSUcsW1RUYK2FyVag8YLdfGHrpsWK5T
3WxhBDc1I7OnhvARZfNUDSOm4NlcGGnSkVXtsxBF0/Tp8hloERQPLplNdaZwMDMiEEofDYJPo93G
1S30F+08HOP8TjXoq8Nr6Fe/xhEMWIXOhoxd4ecVdMy6MdOrUNsEcSbcdHKCk1YnmNsWa8RLgMDv
h39ubozM27F/hLOOHgWZO3rlz79H8mfEyq1UNwi4m1sA7dMRRmu4EBFLDi0rLUyVEjPZMOw2oTCI
6aNcm4K7rlsG/qa2qDtfU0eHlWhdVOql2KQVyBVPgXwjtOQ6LxWKffV1EQsVpmqDR806tzxoMQ+/
x9wHnvcQdW7vWdFhbCAamumWkD03QS145CUapIVcjwKF+KHCHGQhGiNLd9gr9fJZESZTsa8kVtSK
j7KgbQuidfPHBvD/xSmIXBi6tff/gtJS/de2SX9+r4MsnddyTL/8xtUc9nl+Xf3373/svWdT2cOn
/7NJ66Aebpv3crh7r5q4/u//zZ/889/8v/2HfxZSPAw5hRRv4HHqqTWPx/p8vmFPuSwD2Wep91/O
9D/3/+fuH3/uj3PRxGdBNMF/tckSnq3qX3IQvuKk7JDQjU+qZGliuvx1LpL/xe4WRDdfG4txWeUP
/XkukjFFYJYasFvwk5r+3H9yLvp8KvnDwoDD2hw6K3qkYwBFiI6ncQNFbjnlgks4ckRYanwWTNqh
StJC7kSnY4ugo8PIA++sJQ3woa+/OFFN2/u/z3R/P/ts/90a9WBEUUVNrAGlEmGqeAzUOj3gVy1P
cevDmcYUcwiwfiM6hTduAAewL+M4M2a7ocdzTaDw/f20V5h67sMPpYpEXeDID5Umrq4XhlocCRVL
XT/12YeGM7K+Mkue6DRUUPayyke1bKQPR6o+lrp+Ohp9aD5QzFYAJUkH9RTEPxo5Eql/T58vPuk0
Gb7s+envf2iYCxIXH6JcciR13KqKd05AhQopbDsj22ukbpsIRm/f20rv7QW5uDFKzjXYZgBduOgt
7Roq/UaITccs6ktgnCtZPNdxSQA+nB9ZKj+fOv8edrPgm+Wa2RoZpdi9Fj4PIGFyxKpj9MtSk3NJ
a3eHe2Kph2dLlRRj1eviLeeg1VZI6IHVONzwwsiYkjAfexg5C4ARVEeOIX4jz7bS+21iXh5ue2He
/Ob2fvh6WDT1tS7y0EmjbHCSNsYM1syb4V+LpbwnZ3n4ZyYx3FejRJrNfPbWspHFo+hoyrveVw5s
OewVcIeIqbHQ3GQXCyYaHYPa0vg8E7Utpm2PCdA+KnptsrubbhApMQET47q7Bk8IBM3XBTSMMoDE
Cngw8aYDSXoZovU0TZicblfue9GyWxniIgRrdpurURV2pWeBHYmRjX/rh6e8qbd+rzlufpkOHtqI
yNZaxE1iet0I2cosxi1Xa3bU9Fcd1yieqbEVP88yeRujIJXgIXIltCPwrAMZlwAxsyuwqkLz2lrI
o8qfsDBWLdggtdQBEf3sx3BtuKE9GtSXqnfkQ7mzK28Pd/LSOJnFwLSDNGhSYOEM6X1RvqrhhZQJ
R6LTrA7n33NonoYLQyQgTcwc0hEOJMiu1XrCA3aGPVY4dA5n8H82nnoz6XsA5mzzFMTIYK47jBjA
4600Sp/NWHhQSm9v1s15ZGHxwFq2FibhQdMeGWifc1x/P+YsiiJeK5q8ZDy3LbA++Rm/q1U5vErB
YGfl8ziaq4jC5iP9PcWPLxad35ixD5OHadkjca9FRzHdpyGUtpV5o1el7XJ9OFrC2RC/Q7RmamnX
tV4nq1qUwCQbjhLUuJ9RO1x7dtyITx46fSRYnNsY8KWkOTmnQlMpV1HMDTqJAjJoHMwmogMkqPDc
4v7BUF/YLePRJIC8wM40/yXRSNl25HDAG1EwGUWNnSYZpdijXesm9ov3nfQtyy5diux198GM3jNU
lUndHTkjLATA3/WGH7rDFcymaxL6XiZvH4ocsN0jLctLTc8juBSP6LQlPqunQauJ7YYycAhGU3Ih
QuwiCLZUsu6nSN1ezWFvjJGNO+RabgZAOdaKK+keFMsgaSwv0kUY3KaIZRuJC/2JI3N4PCw95GwB
0CeYMkq+wWEPvPdUVjPh7XDLCwvYHGhmAThxcaphafEvyO1uBNUOlJ9JsZcS6cj+YCF4iLOdX955
YWB1LDK1wIr9re2+K8L74adf6BdxFvujHLR8NTAuLEyJW9yajiy4S70yi3d5jDtwLtGuThhxURlI
FVwryFA1lkbl/eGHX+qX6e9/GNR6nFatxEWq07k3mX4VFm96+B9l/f8dq8Spvz40jdpHHzNvEB2f
tIGyx33r8CP/Lob5Ii5NN0MfGy6sgvRF24tOLlE8SJ1R6tYbHUZvKlqcmM0z+NFcia7k8jEIzyrJ
5fpefejqej2JggMq9qZ8Mry1VYd3btsGW6vSzgMVPahcbj1Ssu1Y7ARuG1HbrdBtngXNTRX0t62B
cg8NS/K9gsEloEomG1PnZ4G3scRt7j2pXnhkT7c0qKaNxofOE1qjR/JpsCkqha1SbEvIPEe6jxa+
6r1ZrCFXAPcVMR6HlLtwuFCy+Eh8WBqvs/iQ+2B5KPofnaTiTryLtmLrb3z9tnfNlRGLx77+l48P
QuBzxwDdHwWZq12n9XeCfFaqRybC108PFOBzu00ShMw4NgAI+qFNXYzh0zj8GrxmhVHckR76+qPq
8/sZVc1qLSBJ7MTeWyM5bpHap3xTfe77l4dlTq6KlRphNQJ44OuH2/06OujWLDp0vQ++1ZVHR69y
eHHdekj9a8E7EpOXumP6+x/GOGVNZaUEdEdSB2S0JjvpI/2x9NyzCOFFyBHEyBqdzL2vYIKo0FIA
1R/plaWhIn9+bqCcnlrimOtoZM2N6KEXb3zql0LWbLn7eVrPz2Yp6GfUAf30G+W+Vh+NCJOJWj/y
AksdP5upQRaXzdAwU+HNFczRY2f8hXbN2dz0ofvUJjJgp/keh7Z6bHu01OxsauZkPIPC0kYHlyMf
u9lxfbiPl9qdvu+H8ddbpUdynsetudfqpPtKP7LyLQw/c7ZyCzJytmZq2KNuVryVOIMpV6c982xG
gjsKurajL1L8B9u1n92d1u7URx/6QraqEOU5j4xOVxn3yKBPa3c+E5PR8mpKn7Et3Bl3WbM5rdnZ
FCSbXJVFQbNRcMlVUjvuTmt3Nu2igk1iWdFu4t32ymvxp2PdH1nemz+W12Uzsr/2Qro5m3F1lAcu
axmR3/jeU6sWlqf1rzGbclyYgUfKiKE4zKve2o9O64h/wFMgXbhxq46Oqt/L43197AC7EDuN2Zzz
g25IjZqOCPNbPapvqb4gE+ZR72ye9alxYq/MJqBX+24QZvyKj0/OIJxnvXda6JzsfT/Ok7ytIERU
uehgjkJZWt+fthYas/mX+BD7Ajj9ThTvgeqFxxDcCzHOmM2/BuFlA0J0dAYODQhwvZN2kfrvRNiH
eEHtO85FEfGiS85TlXKEI6Fz6XlnE7CrE6kZC6t3ko4ypP0gHBkRXydO9HkNsumnmUlR9uiM1veu
/KU28W6gslFxYWaUD1iXb2F1nBRD5iTNSCollzK/kXMyqaTmgaqMww0vLCtzjHqCx69R58xJETA2
JtPYRLAMaNvDrS/0vD6bmcDprVj02Ov1sm5LsWr7r6c1PJuMsOjx6THo+rbc6MbebU584NlUpPat
SF2slxwdg9xRvg5OfeDZXBwQpEpsZIh9+Y2SnDWNc1pHzOZiqTTw8Xy+X+o7MfVrsECPjO6lkTFb
DkvVq7D5postylINDrYIVFPvWDSdudz9e/Wa3Bo+Bj3RkDvPnDZgUvhaDf4Niijbb7YD4G1JMjYW
Bkx4axZRZXtCuhoMTNCku1jaDSp1T8BWB3EfUO98uBdnd85/P81sLQ2aIBOUkqepWgOeDwhFONKw
Jht0MhYzow6pezTu+tY8LeZT5v7p9dsMJVCDVstxY/+myLPrY6iyhc+mzTa2uO5pfh7zJgZ1FFIE
tfAajcGRp15qfDaf64qrq2YabbUi2UUcbU3xPhDkI19Bnr79P9MIujab1bGho1JHAeTI0CKFtl81
BQgmHb1T9uoCyxSgUXiycC4PjaNLSKy1kAqsAKcCwKrYPmuyPOGXr7JUWMdo/CNDPK8hVx8eJAvB
TJvFht/kIkTd0wYAwm14NtWrndbyLDjAJJ8kllPUGWwpO0uNI9Fs6XMpnweZOmZu1US0G0g4HFFT
C+de9Icj/SEv7LvmolhUREOqTzGto5QrCGMqQoG4axjMw2aXx10fKr+s8EkEPRa2P1LjQZWpk+Yz
pfo6LX7Gneq0Khb3T+qYbKoqWutJtMtlfR2Omo2F3FlefdOEu8N9PI2hr8bWLN6UuMVbVZcMzkTh
jYLbqkMNiWG5KiknfsVZDOG6B6dTRRycDJ+jMP411KfFeHUWK2JNy/1ATAdH5G6Pg8mJR+u5DGqU
sgioBVk7KHG2AFF50I/B+xbmijoLFEGc94AH6O0hg0VJ1d6Rr7jU7ixCoL0b8ZWVCECGzs1iZ5uU
Ph4eIEtNz6Z3EScmwLlscHQuPctV83Ras7O5bbWqUKF5HpyxWss3Xrk5rdnZ1Ba48x0kUx2cLl1r
Vyc3K3+OGFYY1W1UuL3TPoxB+wNw/dvh510IRXMIFaV4Xl3WXLS25T4UXnozwLUyPu3goM5mXhPm
AaUx/eDA7uXOsDxtk6nM5l07sDXOKGl0ECeTwC1Oe1plvkK7NWavGc0qF9odcI7DHbwwfP+B5QQC
l5cqAyL1bzTDeI0FZH+Hm9amfvwids7BU6Wu/DnrsM+zpfbFYmnWagog3K0+ngkj9rWVdyuGJQXg
eCVksHCgzvnme+WmNmLzTeTeC0K+zTLHMm8ZuPbABYf8EJVPesFhmrLZiiq5IUtXwVicQSzZpOEb
Na5nmjTsTXevNXd1d66bwPLO3NAErg7lJaZC2CpVeyiUlUj9B2Y64yiuErFcWb5kC/5jKT4f7oGl
zp3FhlozqBkF6ejgX13ptluuD7f7+9r7q56dRQfsDoNiQN3sILo91417z/fwHxa3SffsCrdi8DOO
3wU4P92T1r56bH8O/+7S+8yih9+LtZsWnLRNYZNS5Dr8Rw7Z/95GK7PwEQWolFVLIOPwvc32w4mr
iTJbuw2rjzygujT7S8vOm/bI9mhhSzDn0bHiUXc8fVU3fNLZzMXjna6/ufAgT+rluewQNIinm6iu
uTH4Bv4wUI/kMxb2XfIsgOgqwAy5HHuutmHDiy5/UeQe3mnpS5sc24wvDJHfm74PyRgrrmG29iQB
pRZ61MrNjwz5hYVAnq3ghSFWbalO3zLZoQCGdQS/wTt2ubT01LOJGg1QH8HV0eUIOLKz7hjCUJlm
xhcT9bfK4kN3uFCWU6Fu2Ny5F5Kn3MrDuYfppTs8YI/pI8bCBngttto2zsKbQJJgd11RPL8NQDCF
VbHXfBj36oAhAc4fXrQp8mYNoORWErS1IHBKwds4fW8opg4eRMlfpxL0AC6AoFSu46g/MiKl31To
r95jNvPVVmpNWeFUn1T6evS6TUMZg8mdc1f8DF0s1skveZ7C9XBi+6K5STQAVL2/juCFxOYKGflZ
z26/Kq/avEOSlmKd0Gxhfu8jFvZS38jiiJjHQ6WmrhWkW7mcXugpVhaqnVFqY0V4I0iPvfpTgUQV
Rs9GLtxT1rTV5OQ6i36I9TejkTdVn618TwPjqm+VtKSQEbyM+pYHF74voGjRt3V24/tPGAyaanEp
teN68gY3NRzXmRPjbQuTogJnkFmUI0zMcPNRyZN12X+PoeK24kucynYl4q5cipwpS1sYVChrlW2a
ArUgj6N2Y2Sy7UbGDlPYVQrro4s3o4gVqmknnrqJRO1KN7+ZykWEH9Ew4KY04HLR7QQXt5FQvDEp
S+51ASs5aZUlvzCW2Pjhq1JHNxWUAaWojsTcpQk1i7k4WEsBBerE8uoiLM/7cC/0R5SOCwnO3+f0
D4MecW2hDQmBpsVY14t+FniOpPVUHw/omPE+6AU0huBIZFgIx/O6BUpxsqFzh96J3ButeiijSxXL
7Lo98jILzc8loeZk2t1mzGCXkvkSx+R8eK2swNa78MiquhCX58LQqoGw0kzxXkwdFUa0BZKhOkd8
pkdH3mEhvM0loTJ1UVQIEN7Y6CrNNu42J61U0iwoS3EQK1FOu5G27WHk1EfizdLzzsJxB1kP8C/5
Ij0666n+0o5soZe+5fR7HwZmCn5PwmNrcEhHrXEcQnxK7ZZ605CFOPIxF8b+XKhYCk2rmtNlVVd8
i4tXVbgqgTsoIu7nJBDEYZJrHgvLS900m8KZHjX4lXPA7+vUlhtzh0zn9rQvO9s6NQP27apf4ck2
2F7ghMfuapbG+uzIJWE2PvjTnUpQV5dSN2CrFGBILdE78bkoqOvDj/975/jFejWX8elZUGM3QHQz
lIsUDHevXFgG4D+RErUa8l62y60f9XAjoEQ2g70Cr16srrW2W3XFSEns5J21dUsJ6/di3QnBDi8i
u8/Hh7x4TFUMcAKsx9P3KLkUTFzDghIqtw3RZnv4+ZdyZHONYA9/SoFrTH6+fo6HalX0WPQ1nFCS
FjDSjxCUda/DoSJFW+S3uXuNiYQBggumBr48dpig2RyjNUwTZyQrIVjWug23tRetKv9Wir4lwxrD
vCO9vbCUzFWHfS+YpVVzXaNG665etzslPC2FNbc8GFXXywptkgIoNjKONjsSYKRpHH81PmYRBuXT
RHAnIZTnD5l5Yf7MLiiLxh42GLe5tPci/IHPDn/Lpd6ZBZ1A8yCVawxFNz5vG5cPsNOLo/KZhQk1
FyC2ktBklsmLiIKEcf13GGDB8CtWLvL4Ic7OrObMVW7reMIVvVXefZZ353F1L0TbROtwhDHsVi9B
2UIgUS/J7O2hMN2LWLf6Evlxw6csHid6864El4PLUgziD4LANpEBeVH2I1ibJI92rFUdGvBmIzP2
4BSB4jr3w2+BcZt6u9rYCfkxcfxCyBNnIa9Wjd4dYHLB1gP3IiDVOi3g/TY6/rA0gOEJyk6gHxPL
Doabsn04/PWXHngW8ExfCoVm2mZ55Y8GhF1YNkdWmq9bBpfxeTFza+ri/GIKceZbmt0I3cvhJ4aH
/eXkAI7xueWxFn08yzjgllyWyACFvfIu6qDHXoP4S1aD9+pxIxDnr7eYf2IXa6jncf5N8l6VYqAi
IbQLkh3GKO5UObDhDHawksTwOYZxRdUAMrUXqcvWcbypil0IZxL026oD9CXX2qY1KEX24NJ5FJb0
w7srXMSl44cXYnIn5Zda4uTppThexppTD+91STH3VhJe9Og+GG+Eqgq2cf1QgXbH/2i4NCXvziix
MDRL6SlSI85356X+MnTXHhwszXytywvoyl77lILrs10fJHJebZLxl1HfqXWJMe/lqONOoXJAUVG8
g5ilIBlMy8pXqkt46kjhHozhIchv5O6h6O7GBjcA70ZM78f0onDPROEqSveYGefF9VDch6qjK+cj
Bhj+6K0N3wmLcGV11xFk5rGEEuHkys9KjVe6dB4M7i4I27VZ/YzrbiOqxrVZVE8DRU++/uR3WKsK
tzy62vw8/OWXvvsUYz7MgdZTcCcXmQMUloT1VSCcFMWhaX9uV010K6Gynj2RTDHK5XhsM/E7c/HP
KA7p5HPDBcUgvuf3NAzhlGtR7Dutte/eeolA6fJjLK2V6Dl8enG32nghGC+C9uZG4wrmmWU+6cG7
hnVvXuKSIuzxqtn7xr0U4ujN6TTzKLA7TRilWVN/f+hXV6y7PJBQYbh5stIMR/SOTNVpQn71/rNT
eQGKOAypjHFG6Cgs536xa/tHpT9vxXXPDuW0YTGLuUGhRE0Ju81JCu7P14T+09qd7TFNPU1VI5+U
AtEFZn1xuz7c7kLemRLhz/0dxXr6h8CmpTq1DNONZXz3W2A78ioVonUj3fXem2K8FcN5HnBrUzXr
LjtP0mFblhNuGsfexjYULifxTpPGH+VwRUojNnvgCSJVTWs1vRKqK1ycS2mDYddKdONNALzPCvdp
8i6Y+VmTplc5bNBYOo96YeLsbT0cocf8sSqvY3dTN5eGd60pVxrgc0077UvNRa+WLgwSluajUxR3
kXQByODEhmcrQtj2UqR6jGAA2Ppbc4xRtBBw5rgnHAAUIZm2dyJAcV9/dv+yXvgPRY7grD4PgcGM
c/yaXC5L3nD0ueqN8ojo9evdnGbOQk7a9J7Y4XvqVEBAUzYhvv7Qgrc/PHR/n8i/mNFz2wEfhKDo
w0Z2IPCsSt9w1I5iqhhjy6qut57yDi3CdtO+srVSWSVRzIZbxJilCK/qXGZpFl5xSnm3BPG02G3O
QsyIdB0KPB2Z6PVP5clX1J+HX3Xp28+iite5EU5q3YhyHZ97gC5HZv9Su7Oo4plykCsl7TYcyDDK
eT/tcWcxJRC4rgoj9DGy/oTL8ImiZG0ums2UBEgMqA/6d9Wb2+bo3cf0YF+MpLlqthXDJvcbHhgb
65UBosjSH81EWeXpRWS0K6/9lQ4cjes1FrpA1m5JZNqhSuVof5eab36oUdY7UO8rX2chVSjxM17u
9x1llDXUFlYZN6GiT8JhQQJile0rRG/t8yhfjdmNV+zieA+2amzJN9XXXfWseOKR49TC952rdkOs
55Qip8PUVyU/L7ojJ+6lZmcBoxr6cAxGukuIrr12J1ZH5s/X5zOAWJ8Dkd8qoVRLCvf46jW04GgV
ZWT4/JBrHRP+r//zpOE51+xO3nwNxXiEJTldt0a9rYyH01qeBYCsGjUxN6b51O+bam2cdsulzVW7
QuZ6Y4Zhn4PdcfPcHat3WOrv2fTvFQXbAKNF3V4+6NT2phl3pI+Nt8mq+9M6ZBYJlEzOddFryG7X
yWVTcbptjmznFtaWuVoX5wYARtgQcER4KdJxJSsXpWkdWVoWBvhcsatoqWpWU+OjtmmGbSUeaXfp
oWeHBjlXvRpyDnE8fNGtXzHXKaXhb07qa302KwM30/pOZpAUVGO7tnrsoZc6YzYrDZF9s5Gheqi3
ar9P891pjzv93IeNfm8Nsag3PK7hfvekC9U7clez9LizOTgKJUaBckPMi0klb5rixOedrcHm2JPL
FCOCnrTGS1OLT6og0OYiXWC7A04aIXcmO/emfTytc2fzLmi0UsTQfnDai3JzDPix0LNzPW0HdXWM
1T+elMTl4Sf9vVv7Yu2di2ndKuUMIPW902m5HUYmCpNE/wFE2c7U6jyGfpy6Tq1L2zBWcF4XVtgN
sqvzuEW8yYEhrSo922WcMMJbAbFaml4W6bckf45Vb48/B3DicR143RtiuU0BJMLAlqSEL67V1WjH
WEJVIA+04NEMbkIqTsozrb1SZFIo15nc7ppcs43yKW6Ls0ThgiV8QSFip+KonEW+hvxVjyUbM5na
7kVjJXj5mRslZ21Wnfs+dAng55dVfdXJKXaSu9q963sSKo7v7atY3mGkVEE8lJG6at6a1Ps6d4Ob
scucQNgMereXWVFW1dCt1GQ8s7LuzLJSAPzSDmfsbdpZD1aA0WfuezrejrF9+IssfeZZkJKaCiMK
iNqOsvUehx+nNToLTrjLiIpvBVy/bL3L4aQrKvCtn0OIWgG/b1p/cAzMb1Ryb2PNTb4AePxYXdn0
zl8NzlmQ0mpXKboCCbni6tsUXIuo9WuA1uAsH+Lh+bS+mUWsAPmb2od0eHxWXJ52G6Bps3AVSa6u
RpNWjYL0x4K/vNOW9LmBs1DhA4kdKveCar1JlLscEfjhfpg+21edPQtaRdOVvUilpFOXZ00PPJN0
Ok5bpw3rucIXHZLcQ2ZHvFchHrgXqZY56bHnEl8ZRxDf6z1K44zXQhhvzbhZAedJjvTKwnScy3xB
A1ddGjA6ivG6Gq5wXj/82NbXva3OZqQwZH0kuNxauthQ56hpSF7bEWr/BNM4QRTXpRxsymN1qgsq
PJjVn+eq12Sj3lbcvyo+cE0LPu5rT0ZAE7GSjKudmrS4tuibvCxIHpE9bm4id334TZd6cDaJFT3r
uiog9kR3pJaPrFu/hZlfjFZV+fxCJZ6qiZUTfFLTc/xmU0dY65jadUrmz42DdTGUe2y3Nzkxfkiy
DWZaZNTOchV9R5ruBtNEG/9CC9Btd5H5LRGvx+w88qirbL+FZnPmoZ53UTq5Uvuja79H1X1U7cXx
rCnabW+Ydmn9FIxjCLyZM+lfskJNncWLMFGGVNHK0VEkzqTnKsrWLMe7BlQTdEoHvYsanQ3RNSrr
pJLsSroN5LvD32chyM51y6GvUZoZsitO/MsGUrU7nlXyU2w5nXni/c9cvTyQ9KoZB4gvvo130fbw
cy+Mq7l2uSzDKo4Vs3fiiG9pbNrhxDk/ly9n3hgYbsfjmtHazVa5eiSWLETYuYC5wMM47A0SckF9
UcnPOsZJtXiaLhDNyecJYXlNkKcKG+Rc+9nI90PycLiblx56FjmqfHIcwWQTJ5lta0obtXku2dcd
bnzpG05//8MppErKbtCweaAueNVh4qce2ZosPfQ8OiTYzrUSPe23O5JhqyTZTomMww/9WzP0ReyZ
a4DLIC5rGIYc9XAYwkoR02WLw8630mcPlLZ22fQY/njrJJHXjflL0J9zSk+iyt2pbXuLpeyRB1nq
vVkCITQ9qQ51zlqi+Sxk35IT0wZz1XAgBpLlITh05PxbZV4rf5JmFzPdMv/hw37RdXPBsNqhGouz
lKmltau6seXsh95deOKzWb11qAsTZe+111Fu2anxvfWh8f8PZ2ey3DiSbdt/ueMHM/TN4E7QEOxF
9RGawBSKEPq+cQBffxdrVMaXyjDToLIqSpEkBQLux8/Ze69sjwqKTFAw7rnlgpYBPGU3M1llr8J6
tc29UH6wE7hAOEOAVX4P3n0gbs2RL0p/tLSdxr8yXqoIRT3ATa0LSX4OJbQTtbkl33XbE4Y2JHuH
/xRADPVo3zjNQek+YEK5aQMlSVPcaCZrRf9TG/1OtZ5A0JzrARWlfqbFHsCoCGe5CdWUFIg69WEY
Payz6ufNfoguQqloPZp+VEW+LIEdl7aRxdHKbPB/2+6oVafaaf1Y9AEjZw+rvN9lDyWNiXJtvJn0
sikWD0kjbwzppWr+NJbCQJs/OaGA9FLYRaBGj1W8jwr1EIkUHt5lXY8Im72qhbneu5Z0quv9pCte
IjSS0T8X6agmqVcrWz2LN51ecjWhwdZ10EZ/ZPEuZtvVLTSfSvbZcInMCSjfKAJJPjvlVhZZ0LX1
NldiDFXdTIw12Z6LvJvXPlxkIg2lP6KcLwvVTFt9tvI+H/qtZr+Jq/I2rWnhbgxmaZn6WjYHR/xJ
5V2fvqg1wN6yodGY+It0nu0pJFL6pY8e4IEFXVc+GCXmXzZGh1F2LDbkIZDnbfrG+Akh1K+GBs+i
GsrGxclGN9XOLVgZie3eFctGiUGZxrJvWJ0HwxRqT+fBJ+Jzf+TZSW+UEJaz1+B+UObGt1MYbdYj
XTM6Rm4/22G0DN6YFh5UMRdeIjHf4B7+WC2kL7ABBm5OoZ1XEhDt3vCQuZBD/g5nDv2xLzozXK/M
q7EMKFDRM/Wy3zqBHmT6o6ECp3uK56cpO07FZVo2M38crv/bkK5xkl7bkiz53ORn/lnxz+nJCccA
QiKT084JvByGFX3zEjqtZYW92rkq5+xpOk8oqRLmd+a57A6t+oMsf3RhFDjVp63+7PMPrX+z7XCK
fi7RT2X8LPiZpYQ50XepVXpFIZ2KLMiKUwQYWN1mBjrh0ouny1zcNcVZLa5gY1Bxnac4IFcUhC5+
JE5leerSQMgP5OFfI+aJ9D1HaCmypAnk5Y4+ziaW2i1YR78vf0xZRd2GU4qqvXsrs101dqeoAICV
zxtZrTYD9KEZ0wtAgK1dzdtSv0Nr5Q3S2ZhOwhy8YQhEiaW6fLeNpwr+okW699KNTzPRZSo9CVLy
Tpw/gG3dlTEfuN93q+SV+eta74xh3kzxYaxV34xbNzX2XTW5OjepBIV5ZtWRlMh1roPZdqOyEFl4
/aCskc6PJJtLLoBGjr1DawSByTqDO+r91g61CKoHz1RSjCcnvRg6xLlLaaPL9hGkMxNTxoTshHer
u1fU+Rjr6sNM7j1UblfKXzL6qtCNJdhvFkWCXT3mQ7p1OsknPiIgILWSmA8jcCrGh7L53c35BWjS
HiiAG2lZqGkPkV26Rd65tURICAOSuddQmgtXLQ02Q/CU4gkAk9v0emC1P80ux9mK/ryJ/SGenwua
KWPd+ZnySC6va+jC7ZznESzm9dkjPt93EvjE9jnnCjjlOwQqCGOWlzXllhm/J5H0MWJm1oyjidIf
bLSuoCzt0+1c7ICHuaB58RsgFcz9TntxzMdIfRnT7qwSPRnjd3SQdahas0FaHzT9WzzRd6n6H508
/1LQpFqOdJp7NoFqLa7ZmV5tlhC1xm0GwTnWhl1HJ2LK8SDIzc8aCXwBt0pGJDEWht/Y1+ymfKP3
T0tbuc4YbeYFEOma+lZlbLJlB0vj0BSbJN4MEi1iM6zmx3XClpoF1Xgo+h9CvxvbF1PFwH8vVa+0
UKVmD7Yh5G/MTgmd461K7gV3UBs5tEWukbGlmyGpz7U7hTtGHR8JmEc4H2/MKUy6wK7vMkGj6iVL
H3UelqQaGNXvIekdGI55lZOB1X6b62bPYu3gOZO0hA6djLRNCRr5AdxzmLHzTdqzZj2sPXLhwi8E
zrP2tYa3PTo577QT8amu6kBvddpqSWCp81OqvVXdXpFo1yaNf0XRGdjLUGmRQCuJt775bag7DQy3
3uxq476JP5QVHAMqp1lss3Y7FL+UYZ/xkep4j1hqZ06w1HEwGKobZU9iCaVp9JfoBQWRUkMN0VW3
aTayhfYq/Zgx2Tni3uj9uH902h+dvSnnO2naj2q6G4YHKk220GIRH6sOErnLAlWSwmLlLvppVu8Q
ad1EAQm4WPuJJTZrCFTIdmqGq/pUVTBarJpDTbeNa1DT9aZYzvWYuW3F6pX4vXJR8jqsSINt+3UT
WZmrwI5IjQtmwF0Rn1c62EW/FdIfkwxDRDtyzdOv0PiELlBfOw4GCX0xBr+qWgCKO+51vVnr3ov6
4Wlkk+/vy3yzxHe65s/5ETAk2pdQ1kI2Y7RjXp6CZgGHrbzL8nZWD4b+vI53iv6iFBetGBmP3bcS
Ai4MzKMOx/xusu2NwgyKHIyM7VAkr0Psd9WWURKhDg/p9Cyx93U2SepDQ/7x2tG85T2wfjhVfAeJ
yDMz6dAN7/Ek8WDqrpi6nTpGQMlfoVAHk0NBNm2tejzZRe92Qwn9hrpgbe9UCIDc0OeiZA5B1VLm
uU+8sBcPO5bns9UcRlanGoRpClk5cfpQEgYQVUGpRaxqNQUq1vixeXSkeJNPp0wAmqskEvJG10k3
+MguCZVz0tOeZeybJp/ycsrVQ1n/ISpSUi5Fsh/Gx6gE8ND+BO8exP0lbVmD51OTvqwpkbhr59ta
MNC21tOfffmaqRv4dGy9mxF/jZ2zgsVs72O2schqqcHTiuyzy7YYlby0AkCXWH5Pb2BlBZhfHeep
sLbrcG6N2m9TIyzGQ+2UZ6UR5zxGp0Uw0Cylx5ZMsQHHiJSyv5izRcfhD87lcK77hwb6bRPBdl0L
mMHNxzC323kMLH7pyOm8OmqPJQSzTL6nOGQpsDeobcziXS3hsgKWXgbJ7+t+o6hPqH/gPeYeiKLJ
+KUquzK6Xlft0keqO/EM9UN+GLgEcCXcVArNbCJPOqzkZlPlHyv7W0n1sl5Rlja9PW5ijQq71ZKN
gN2qLr8kNjiTNOCxOy/xe00xDbJytJLtylWu2t5LjPVuNOSg0vXrAwAtahv3zmnA6KQZv62u3+SW
HcQSrrCo2g2LDFrF8Vrum6ypt4XyNleNbxYDhYCnnJRBcyNDDboh3SipGUz9tutacF+YCaVrFsY+
H0+5OT5m5qepXyLzIS8vFKBDD5eyFsGaH5wYeYnSenW2JSTGM0ewB+vI+o7QtzwViuHrWeKWpnHS
69zvW2rDWt2W8OT7tQzrgo2tLcK+xQ5mKDwawIFYngedqzaq2Kr0cDJ+C4esv4XBw2Q1r5p11ubn
ZvlBzbCdZPEGDIK31w6xkntIflncBPqtj6UJ5dgIMs6Bq3meJ8tVVMr5kZuRsrxpp0taFl6v3lei
h7gMNacZPImCCnA0NgPBgWAOFes1KbXNOlbHqQKvnczEO7X3HWmVSadcdIMtRwClb/ODqlWcBcDR
ZYe09SN6fE7heP1ke21JSJipcxytQTpS3UCr6VPLs+Rd21Et5rxAyUXpet/IN2DCSJVuLst41zbV
psn7U2pVXmknW4wQMHcNz+ZFLfQZWUNQNICvsbW3WpMfJwK/NS7zKgF0qtCP6eAnWVA7vXMViqJV
/Rww+pmR5Tp1uetB+86F1yLOnh0qfIJoVKMItHJ+yFcRVjyccGwIYRmBDq3unCcXW5lP60D4hmbI
3lD9Nq36Tk0PXf3ea1Fg2iqbl/DNpd9acKjV5NzD5ivtA5QwlxDqgCQ9ekb43OqQaGM3+pyi1I+G
F8CeW7mtoF4XB83Z83sUymtiJGGybJw50ABFR8QOTVq4lPYfYJne6FRBbkFMiv3m6pg+jmLYwOEc
rDtL44Pj6qsEVotxPLeNFZjiQVWXcKC3Wsvg4R1zM6fqfdeUxxbQN5qvVLI5ODa+aiYMx54Hjoix
+RIntddi76ByzOIosOM6SFcLu6rYTXb7aZEN7oqBpc0a+1PTPJLe4prq/Vinv0CBXxZWGlyQVRum
a+ohXyhLcpHnY6VMFHfEgSus2mk/V7uSYJlBq8+OfTCQ4BOw4wqzQg5fo062t1Hz0HcnEZusjj9S
5xfBfI3bEOSZX2G6KSegdMCEwipOJrA2Kmdh0z9du9hT2nmjyLWfd9rpyiO3FM3n2Qqb9bnCLRmz
8RrikRjFoLGJKo/qJ2HMTzL53WORe3ScMDaGvRIWOm+4gnadl6MjiWAS1gZWBEIBbxRR0Caja2ZP
Slz40FFg6XGe4CApshUibOzPURWM64vVUxKUulea5tbJFDZ0RworRJAlS2U+kL3fzRdHY3cFwue3
RvSydrlXGsl51R1flXdynl+c9tNudVfHwNlrs79iT17Rms+z7g0cFha7P+vL06rdVSI6rIMaqA3P
o3FwovuVQzns2TByOAXHLcg6+NCGFlaJBX5iOsKo/tRJpSelv60vg7axqnOs7MmEBoD1U01fwKxN
TuI6w5F1CzV7l57ajLZGO6KE3phE65vy8iQlmRdFqpfXxYUeG/VD4zLmDc3FudeyZBstzm7I45Ne
io0Rq79zKlRzSo7CelmmllYZFYNT0oJZ3bTTNk6ZehXWWOh1BOxIoeYkexkpVj8tHMhpMJDbRji0
6moaCTxl7DacJRjybsxIOkTmWeOk0VsMk8XTaK3waTj2W6sWxtppMjHgXrPs69ktzC6A2+kaduPl
rHbwgSEtJyfByFjIvo6ZEVy1Vsa47FRfUgENLObbbH86RXJoYeoq6a+hSp+Zdt7RFSG8QdlXCTtc
MVpnW++e+iGCJU1gvnmx6/quSe6z+eF6MPVKiuF00LxMnIqKAbOlnkyxeLY+UJ6BIGsOsdmdm4ht
YH0nFtGzKs1VKylY7beMXr3gKaJvhB63SBiRT6tbMCGu3q6IaP3ayUkehu79CuYF10VlBn4q/oR+
QV8r9nqetZ6g+kV7nxFGqrScTecjspJHe+IOXkJjtLfmyFGl1Y5JrvmNCdDmagHqgqQ0wtIJOj6Z
JT5ry3Sl3toazZlOvqfw1RMlHsb2NgFaaRaT50jpxqT1pk86B3yeCbAAg41HG7S9mey0uN+SVmQM
r5HZsch+riycA26aLIrPpTRtY4rWAgbBqMA87TKYiMXn3PQe0nTgA/fXtojCPib04TFTt3Z7ZpiN
jYhos+pP2r47fXRI5SFUWvYdZbm0SRlYxae0hkZpbNRoV9haOCeOl6xdKHPXZhr152xsDaoHzsaK
tgbJsrLmydqutWzOtbWflfG2LAArOm+VMp5rulGGobnjRK0ey+f1SpLDOdSDYkitH+W6l63XCYlO
LP2plwttjcV+NPw8EOnvTrWPDl2h3DovvbPJqakqkePyflON9zKCJH5suq0YqrDXNz02Lyk/5VRy
U/8jq3Y1TQx9DAz5FKWDOyCLFcmviiDlLDHdhoepS/XNun7OFCwrp8uZMG6tP+aKCNorIpRQJQPD
Hv01ZNvirhTSa0ew5ZhX54x1ui2udMJil7Q4WpwV5DZytOa+mmY/TzW35ly6zn7JSRvt9zGeAFkm
2rakhCvN2HXmt3IYD3J010BtrKu7OrZ96HD+4LzrvU5qVnrKGAnKfN5YNrn6027Q8zvJaKmMP0t7
8oZoCqaW6q/u/Xya/ClO4fpEtCufozXaOnZoMzs2ofqkVnEou5emijxnpbaqjcNoY6mR6eQO13Ok
cWqTZe/A1iaHtrPQppulJxVIS/rSW9CpO7l+bGYWcadzzaQP6nqm1aRgfhBeSVUwtzodO4SoAFfa
iRuwBb0rYwKjcupqMGPVixVfo+mzu3ixAtlg1TBhgLeRXzaCvzr6SQZxURVHYXOjlPkxXs6zWjxk
7XzpoBvaBotYJm10JQ2nOqIPgLe/Etucpaqz3uDCuy36F53bRZUpQ6SUV2PdMF8HnIWKpNy3uvNi
kOpCd+IZn7lH1vupXZ3nvBI7vVdOgz6dlmgOIcGHMp1tVdqVBbH7NCCvfz3TJarxKrDmzC0macd2
qC5dwhmTciyeTsPya36wB+0wDMNPVSBFgUFIt0tsYjWipVsbONqlx2SkxdbpsqvQHDES9SJ3NtVv
t7LBk8lgTelWLN2H7DRhqa5+K2M6LfV9qUjBUBtSKMq3NdIPBrOOxQBdkgdqmsc4oDD/y7EPKHPu
EUW3y1mNFL+ajjUhHfNPzZrdPHoy4h9x5+zHJj+QbfczWVm5HRF26+IZGQ+I+WpP4G6Uz3Z6beFz
6DCdVwmIzhAFSd4EpSru+q6YXctMHjiUMJrwp4qDuvMjGey9SKr3WSDdNevT0ho7Je9IlJCl3M2s
gVEv810OQoKFKM/QwQvuryUQuuRZ7VFSxFHruMbLY7wcbeluzvjKtn1SJp4cP2dWUJuU+c4ApsAm
q0IFCagbHTCXVfba7t4gw22UIAYrluGt0fmhTdfPRg+bDpqlKdF96zlnON2wEZz7E+dZ7h6srL6X
2jZwcnVf9Qv963bTE+sTa6ih5keHcrVvnX3XqJzNuMPsySEwqHHN9E30jyWNi8hR9/Jg0dlsa3fo
oOJ2a+1L+jnLd7GtE06kcwN09VZV7/X1nKDFt4XwayANgVa0BXLqByPGxjIBwrx6c/Nxkzgqw+Vx
c/0zsJiNxgy45b8HhgTXP1/dzlG9BivFoFBst8GmNqTV9dxDWhIvXI4KJWJBpqR+1WPvZOJatPY4
UDD0a3JvqaMrGQm9VONzjmrShYii6UvbMwc8LeYFQ66fM9bJD6KkCdNRSs9a99jXVjiLzhWoOaJZ
3sQj/SfnLk41X2biNsqtNyzjIyiX98bBf9BV3li+RUgZ5k+je7Kij3Vkm5SszWA0YavTDibrY2p+
W81Ta+1LZ2LP7YNOnOak2vRjGmjjnWlLG4u/3qx/OB0Hk9HsRwC/vaP7hL3ioXBcCoDDMMKROrVd
FsbLW7XsEuNQqqVbVkfHfGll8NVCceNV9iW6Bpkc2DJuY0X1UtMiXOK9595vaPEqzK5Vhzq8pmG8
4KVQGDkrSZhK3Y90Ul8aYRQ8jiKk9fVQ2nup2eZWHIhhtxjru0zZ2c0DQVMYIONdJLZR225HiWDP
St4kQIzFOAKKNjYyD8LCxR6T33Nevad9yRNW+JIp2Gp/23CM69l+STViJh0rf7QzxVNyxPQSw+81
U08EwsAFVqit95M4sG3suMHDoZN3ncI6kE+fJqtU3TfbVXmKQZeYfP6Wq7+kIy3GyPIXW38fhgml
XHrvxKarTezRRkWaVk0DaV2rbTXZpW/Juj+v94CCFM+h3TfPS1Bp6ZHUlnuYMUfR50fbXLdJqu4i
Sd5CUOVUpx/BUt8rTJGHoQ8jzgRTqW/afNrqE+QRxhZKcYq153x5hQjsZB+ZeI/ZAhSyTfLjoL3X
glb7cBcbZ2HeT5zZKrKCYzqRNEwkqQjy9SPrX53lNR8/Z+xW1XLWpy09fGSCsr2hg6olRmDm2BRO
V1lIp8RYMC8MFJWu4hUusXpv05VxIIsP+1nc590pbs56cVKSU6qc5OVjVq953o/chv7U5JtRku4J
Ba1YmlY584oIa30ulh8Jxs7eOk/GXXHdAZ/aJH9YYC2PbRkU7eRxMX7X9UdnbBoNeWPPjjsHc+QE
c+qxEtkkuCSPJvWuQRO+Ssj4jP1Wa7wVyRcBgXtL5wCGV1bba8X5erxcnEsu3XUj3aPqJEXaw6p1
R4MtLdYZBW6JJWf0FvYGtmGq//ViiF1UfhJSiozpOMofihRvNY0HSpyyLOillzl97mZPVfa0CipS
o3JxzanpD6oRNprjl/Wy5/hf2Nfv+zBa2llKz/1wZ+i4wpn2MkyL6V4eRA7Q2tZ+Zqsa4i46FPWb
OjtHbXzQ+5ks5komjcZ5H+vxzoA06DvTuyG/DImy4aS1iZ0U4iG4qwEC6S/W/Ps1dra6pJ2u8TjF
eG8nr+WIsH18ltKXknnR8Gg3ftbYez3Z25TmW936LYlH42eV7aSuD/pFD3v5rJR3hFEw1vD60J6Q
m8ZBHBHY02tPSwlfmPVYRC33LbT16T7Nz1afBASkh4Ua/TST+4QVQTYI+KFGZGDAwc9O3coKux3H
mdLUvdF+HKViJ2mcf2TeqIHM9IRMI5BHupLSYxP/LuPyw2nrYJ2co6zFB1Ndj2rD6LnvNa+10PYS
wFpQhzupHRgs32m7MRk+QkJJ6QI85hxJ9SrbiAGEzmCPQZegB0w0mNLPcAHJCe6ZOR/k4UPtxAY9
oqvS+ihoZBil7A+K9Dg3v7FftT29jIafVNnzKOpHe3xUZCn4dxnGF+qH24wwPYn7bhSoFIrelyrm
93/JHvvqdW8EuNlc1ux/vK7db1rn1FjfU8bfxoLJKUBtY+F1MwaZ41b+plrjSp39bw1NBcJMbWyU
lUtHmDRf0V8Uil8Z/G4DweKy1eahlNiUNHOXpW+TNAWKqbDHMpFV9XDOW2jn6qZ0/tjR/FgkvdvQ
f42dzo+xvFe/zDz/y2f56ju50fPg8jeK7Po7tgajKT//5ld9Val8vD+kVdz/7/8o/2/KhWnnNV+J
XJ4XRlkMwL93b94oc+zVdKa0LHEMKf6YBenfhHRXMdc/yWduNLqp1tl5pOJvZrOpjDLU7DPHdjcq
1r+I6r4IqDZuM6RSOR6kKZUEKaa061pvXIcwbqixGY5Pys7KIKBLMAg1bceJ8ZAaRqCrr9FSUIbe
VQ6zlYl1mM6IEtVnuZvuhvIvTo0vP9qNs7eY8lVOYuROJV1vcLF41bdkD8RNc8zH38ygd+24rYZn
1D66eWqIUDdJsZBaixiH3C04Q3ASggp4jMon1Ui/d2veBlbxddQ0ExxiakufnjOk1G/dQsqNnq+1
y7HvZRTkA6PZRf0zfi+X3bhldoq6q61u5YX1UBpcGD7f+7zXR/e/niVL5IougSvHd+3JGsdQ/3uv
e/PoW52etyLt+LiL6seoeg3aIN976ZvHHyKeWq0jTsRqOMjFJp2/t9L/J8nnvy5FAk6giqdlOSgf
62v9+98/rPaFTvc/wf7/9apKqkqWsVgsxzrqLGQek3FNo6V9Mq8pg+viLi01SsDo3pGuM2uCQTrm
i6I4NvpPRhCSdNSzfUo10WRgsVR9xyRik0PKbdff1USsrJjP1+l8KjvhpPyQo/epfXBUOTSlpySe
EETtldUkfpiHqVQe/v3Xuj68/7Ci3aZfWWqWKCod/0MhHheySkQ3wWLoxU+tad/Thl8xiebv3aK3
SVVLbpRm0XIrWdnd2m0s++Xff4cvdqfbUCmt0sdK0VNW+/hYZ9ezwr+/7her/W2klKmPDVmbXJtJ
qlmIoTBKEY0lGwL43wJi/+NF/qfrf1M9TJmsya3BM5CpibdW91V9lPWnenobCocuY8QAeTdpx74+
WsVb1d+xrdfVaytJCN1yly4mrevCq9uPcnpzpMfIek3Vn+DVzYWGLUQNSOj9dWopEbMT09qpi03d
/tGYk0LCNtWG7fw5zV+M1Mcj4NqMbDInVIgPs9rEG6yTOoaWuMj0EeVfaXZvKB/O+pPuszcld8p8
Wc0ri+1Sds5Z6g5zdk5rZAd1y5DxraG/Y7bdJa40dJEoeOIHkqLsboWxWz/Ouuw35csU7Vt8D84+
Hv/i+v7Ka3FL8DQxhQ3ZSCbRNZuDwyDCJ0Y1ZGsuM41+E/Gj4xmxAnGj9htOwjrNdydOvhWgaMg3
62U/O7UkUJkf5vYUR1vxN4vCVzf5zWKp1rGeSOgHDuOn/dT8ZU//alGTbwqlJZVqe2qxwVTTqwFe
FCko7TGP3Dg9xvnb044bu80cK76ymK4srxCmmUjElt/0uyTfcdoXQ2gUC01DLjZTDctQT3G9/pDT
/s7RK9QG5r1dJT7ZmKFCc3lOzV28bstY85IyPS70k3PtWMJmSbW/Obu/ulY3ZdqgF6Jac4WaYE8C
gfheCo1+G6M19Uyzu4SXTc9M49K/Jab8s1hev83QusIG8rLkjokMxnK/MSRtze57e6F+C+9MezF2
LemJh3QlgyEos78Uql996JvySJFKHNcNr5vEpedMdDoQk4jvsRP127QmGVxHKY+ElisfTEe/ddrQ
b7OVekmt+mLGg2X9iJ7MX/++R/zzraY7N497bsa9NCHTuWaT9Jnff+/EpTs3j7sp+joS1yuw/ljP
f0v6+OcNTXdunvZytB1Hj0pqOacNOwc9OhokS0YmYQ/+967HzaOnZywootDmQ/02+tWfb73obVhR
RhqznNrcbN2P1gro4nzvZW8ONGWXWo5cUyeiYmTM5fwlm+GLq3wbVaQacScJVeUIp41bCwFwGTee
1WuhVvwt2/Crt7h5+nKVdFgbJS658gwl/kzmfQao3sn/klz0z6Wubt8UJaOcJZqkDKyfizjO8eQ6
hTjYtDMX9YJJ7ltlun4bYJQVujDnnOxntURmvnWGePO97/XmmVRbfRqXXsFT/xI/Sd+7se3bB1Kv
GdjKjAgMJdrR1MfT/u+f9ouV1L55KM0oJjz2elpJ822OyIn6qk6q4N9f/Ivl6ZbgqToghUtcxNdu
rZh2i/a9q3GbRdQsmUFnnEvc95vlqhd3//3zfnHn3UYREWHQquSHLSDhEAUPBNfnaObu2yULIn39
y5t88fTc5gKpZm7HQ8ab0Ba96jqYL+iovrT+exuNdfN0aga8kLgn08Fs+9Q1dcWvkRv++wX64gu1
bh7N2LCVfLT5Qo2INDiSH/5SNX/1utf//79OtzZRreWy8JlVwxcfUhb++8f9z+/8/59v9FuSpz4I
w8kdMR9kPGELmYAZmrQ5PmbkC0vz7zWeUDziK+rxaiytL80yFq6dieZSVl2TcVZRo+a6M1UbATA2
jzYJs0Zj6FmGYn3Wq+U66T8ktuohlrymg2pN8uyUemAvZlivdGW1UDEnn4aZpxOhEVW/ru4IKZeR
KrytHLKgORxNAvvmtTjo8oBU87FH2p2azM/JQy6td0b0gcIpK6bVZzJySYoqXIt5pw5dMJDvZ1e+
tJrHIl52TsaPxz8Gw9TheVXiTYIzaSovPXn+kf5gqygTShWf9zMBdqgLfv37ZTas62rxT9f5ZnnC
gq8o1KaC7PkBD/tLND8b6I0kBJS1/VgvXJ/oTWRSqDrabnGGzZB3+6U3mWHsrWFhLi+2pXWqIrL3
0afqZO/PDqPyxp3s39euRF7vOwszkVqH1wiSWQtyZACxvEcqGMY6hh1+uqx3bf47U9+xPuBweKoY
HFb6dmX2PI+bWUfHssbEG/qiLf0UnXcqPmp8X0QYeXrfuwViYWue8QFtdSXb5Ew3VkRJBYN64zfU
aFMctPHnVDhhaYvQSGiSoNBeftXqrwxSySx2GboM5W4oNpKD7oaZbat4XbOb1U/a9J4wx+e8r+4a
aTgsOUOliUkl5v9eq70OSVmExiTXyIAVL0uPUnq6LEjm45IrkZ0tZnIY1NBIkYKWkmgsjQ990qIB
07dFonvzIj3UA5rPd0VZ3JHDZpPUm3zNX2b430X6Uq9zUHcHzdzUMrN68hxHpfMtfijKlxUUsjDE
vUQyQ6vzL6vphEJWkn0Nwfi4qC6PQWOeycFy52ZrNoPb9fcANLwqHQNN/yjao7EYfmZWniaU16pv
sSmiSedTTan2ywREAGpqmzpwA8Q0buQVsjWelDLpH+a2uaq/NKN/WKbBt3FSjKrko9sI5/SCbtoq
q6AgYt+SFE+k025ChR9bhQdWcm3ATiTrTsJgpZ8B7PkFcnTHyAFl2J7CRzB46xYlyxQjxboOGANV
j3w96nZK1G8mYZJ06uwVrJ5O9H/Uncly3EiXpV+lrPbIwuAY3KzqN+uIQIwMzhSHDYykKMyzY3z6
/qA/qzvFTklVtetFLpgUYwTcr997zndGPFW5H7lq3zFrU3HkZ4gV0mbc1c431QfbOJb7AramGVnv
RYh0GoNWyIDWy3Xfic1Nkd1NjbUgYtaOBtq3yS4z82vsXk9YGWiSrmmHIE2V5Ofla8/tDiqy19Pi
O5wDxERPmaxuvBkmExMUe6XhR9C0s0zUuWLwW49+Lp4m4nfn+MIFf9ftOQhd0y+78ubhwpC3RvQx
hrg1DSQJFcp2u1yP4l4fhqNMd3SUmIsGOxu9BU+9GsMtUzpXOmuJBh1ZkGyhY58HQ0cuViDCrP0h
m+87D0NQjWxUF6uCb0wUj834qHMlIo0aGRIEfbDOgxKpVL5qQ23dTBigiX2Zpbuyhke4x20crdMR
i0mOMnXOt4N11JE5OCpCzsbUskLtm2ECeC1TC1vhoU6sVeRa5CSC+ctxNjYX8TRuoUCBHvST9C7N
PYQDH73lrUioMdqjVgB9oE809nzhvbO24AVZ+q0NzQDjDgB8E3xWa7+0Zb6NmGZ4yX0+3bY6AvNQ
rvky0FidTBzDskBvL7mOaUaq9FHLG8hEFl4Mc58N3k1oy7vePSHfypE9V/FxgMlfjVuncc4dC7Tb
PmkZnsAUr2jcbvQKWHNCaQVxi7EJ6tksSv1MPY0292eHTAeYe299QGxcmzoGrElsKvu1Rt2qxi9q
LHZ67DJ7vUk9sJneHnGQodJ1F5EduZgf+/RYzlcGW5gRP7YdqvjkVTpiX1UOcsNmL12d7ly/KrFy
Zna/0nRuOgw/V05+U6ZcxqO98tD163I/yXPgEtfWuhCjy3WvHjwD9SYa+02ZRh96kh3D6C5nvs69
tGyIg40Ayn0UQ8ESWfizCh8Dpl0KWXAu87MTvnghUnguOIV+biAfZjUhGqq4RXXvS4LSoyBCp0zn
a6fWH3I08VOOvXgsWJcT+ZJrrIjRmDa7bHQ2jhrXjU3v2W7K56Z3Dr1+gSg1wqoOOwXrMARSp9ha
8Un1b0ZzjrOzqT97w7hNSnblkaFkuyBzh5Mp2Pa/Tqo+tJW1S5NbtIb+FBRnTgBrwfcGaL9J7+wK
JjM2QCXR1yqGR0G+N1x5bsxz37zVTOTDYa2IX3AUHMOw8ifvYDfjqnYflPdCb2mTxP2mdr7Y+TfL
ueuTZ3LDNgIrSUjR0RVvLj6GmeQds3VvmuS6aiHRh3dJ8yWPt9xRuyHg0ewsPofpdD2QCRZrx3Rw
0dKxAqPBha26ZuKCEQ9VU5q0eIK9Y1vo6yFHPJC3id8lt0GpTn2BTwMtjoPMu0a76VCZcJhypHwO
pls9LdDhImAJo/twvuNlbHRER7rXv1l9cNHoN5p4GOKdoieMlWqMh0OmHd2AnrA8p4yQKkTsC4Yo
n9z3rmTH6T9KvHnxlG3zbrxQLlY3yf1bPwXSOIwRU9YWZafGxZrpOn6ZYGUzpFsibbV4pBQeKNRu
7e63BD37Z8XlpyNOqaIuraKenmiPsi/DHw4+qb6JzG7favUmZtnCk7sfrF1dzRee8dx4X1GLrszM
2bhlv4pmXIpYlir0EGNi412+Ik1mNWMgGGaslppfi+6EAC8eb5Iq8yvg7E563RXYOxPz1C6qu4pS
jqGYEvjH3WqdFfepcaNABMxq2Hil5evBtOFU9zXHrinTeRuHwCNor083RItvSyyP8WHAURWraxu9
jzURhKA/9EAMXWwXSXDOondEp3bVHwfnNmFFT4bCDzl1eZ17TlK0W/S9A2oQrF505MuUQMEBk3F7
hFVlrPI6xny9bTCnD8xxG+Qz3Dhz8zLXJ6hT1AwYe93yUdeARNN0W4CtnXZh1+Gt4haf0MyP7VbW
Z2lfNs1GxTdmOe/15DCV3brF9xSE6G+1cm+Z4RoZFzvoMah2QXYwh3btONFm5sa3XZSP2BI8gYzZ
qHzhXRUsX3rdrUxVst4hjsRyY72K7nbIbyOcWvQry6WpG99USMpgS8hGbuOUUs3baQ6OLku/iLPL
WXthcUW7OGwsaoyqv50SJorhVg/OM9tMU995s7cJzZ02roZbtz3X47wKlqmEfgrnG7O4d41rO218
YoFXgnFy3J0796nFwZgdRhYAh8KSifrqu4Ic533K9z7HLx5YhhSDfHsXDF90/SYK3/rmFCePAS7k
mGsh5/qz7MsqfJMNriMeOLkvm3jJhmZXZmnyMLkz/CGJIAi96wi/yuii8CUyzO+w7DW5fj9mNyUT
aBdGP5JU38vNgzSNrecEt8RX+6k8EXripc22qhCqm+aFKqNDwTkhQExdZg4aI74eOdFYr7+U7Use
3LXxg5HLI3Ya0HnWfTB2T5penTIbKof7PjvjTU9KJhkFBKJtCiLCWjo1XXkvFMEeOpL/qDwG6CSt
mA8AX3GshXdIodYthspeZ7mcbso8IC9lXPXB5UTOZYUmrH4NjNveLFcNlgXp4vQXDzYo1zzGV6qn
F6J66LNdNz4l6bQpuyPAvCVSkwIPvZJgCTGsc8GtaFU35POuuMlwi+P4JeSAm/3VSG47NmKdb18+
4IQiY0YNr01wspifmtc0FiiMfRPJrZrPtriI+3HneXIDK0Ppp4mVNhcvCZ6AUX4R3odB+J0Tl37Y
l7euCB8KbM0xQA5oIQpg+qYLEJFHrNUpJ7UQCvaO/2lk4A+maJcb74GafG9kw0Q/vW7EXkS7aajx
fJ8Mxn2ZwymxfUyTEutwisKsw/4NsKBvHzytPeklAUF1pDhdOsF+phAtu/YpAiXtyA63UrQTEss/
8xQHt16vUETmyg/R57eivnc6eYA+fzngf3cn9J/ZJncA+BlY1Ay5HohTSpZD60DRgE++c65tbPJR
cLn4TcCMBN5WjZIpllo3Ib5eLPj5HG2x/tRUy8NS9hBAJ7VxGyGMLcJx42EvcNtjrF+Y5ZeRVpOV
TVgq5nUaULviejAc77aaSdRYvk857Yp+3/aHmFLazOpvscj2SWCtMWevvQbrgLibOGzn9GU0zEtz
Fm6wRgB3OMQdgmFnP47HNvGuXJFjQY3PlgVONkN+Vys/CncJeBKvzW8DQ+wUnpGw6S4DYR0h9+2m
CJHRQOJMM+5n4R3cTj+1GdcjK5IHsniwnzUMMkHBAtXehkjhm+alb4Ktm6MEviefqZqCi6lw77J0
2BseGj2QMb8+a/9sM/vU4cbjw4eBu/g0YcHDQRw1H79+4O8an785w3+G+g5G7wzCrMeT16kHFrPL
AKDN6FCxWSAUyAObqJS9HHmk9wHYgN3aWWPDOs2acZWO3kFv5y+R9y2R4aUMvv36Rf2kO/mZBdzM
skZp7gCuy8QqpVxYxLxDVW5+/fDfVS9/956XRuBf+k4i9fq+zhh+Vbq1UbP+MITHwiSWavgWa3dh
ZzDCPhgDmlx1HNgTuym5zNzL+rdBtd+z8/7uFXzq1oHyLh2uQd4hHYcZL7o55Tgnah/N1TEYJP4E
8hjLq5HEgRhPcMtelZvsMsWFqk6IQkf4A56p/8+64s6nBl+EZSpOGSGfIm1nDA9z/JtOHLvr37eI
nE8tPtcpcDqwX52wqa9q0mjpW+Hg2yMiuOOYiY2iOFEAEXqRrQvm40X8Xmcg3Y2NPrd3JTvKHIlN
jZ2LvcAXmIpHFP5ZwUHxpq+erVBsbafbilkco6r3I+1ZoKUuLe9Klk9D1a+nMPbz/Es9u+shxTdW
Hdr2Ipi+FKrewAGSeEcNddUkyToHv9HQkq2Da8s7eqymrGnryrnAI1fXj6ne0YiCAkPszoj1itW9
LbHOpPParZ6BamQBvq+j6mFX6xv0El3uUjxiKNfUY8RCOeLNGct8OXOvA61dLX78uquoKl7TiGIx
RdIKaiJTeCgj76yc8aAJtO8L08L3sgup+9g9xYyxr76MykM7BWubZprJiX208n0CsiqlgC4VtnPj
IKp0BVIQN2c5PSSq3DRddHClB5Pq2bX8Oo4PaX2saEYRShSHr/P4rSjDU4Ulpo5QGuP3g2ViWjt7
uJCAnUsSABgmXcxzfNnEMbsx3id21cFIuFfyTTjilR4w/oW7YBvaBlwml68ak+j4nAjzXJTfrLLe
Z960ybrFB3+sovu4mZ/TgeLHwWHnGD6Hs3UVs+NgaGuL+z49m+kZSSUYpCDZyunNyg1/0pNbV33I
6F2Y0aYawBfmLi2ChFNJumpMfT0We626VW61ma3q29AWe6XNnG6eXXFCco0xVF3kluVD/uDIK9bw
h1a9k1/P2K4HnDlNP26HMqDVkl1gDfuexR1G2bPHCD7KStJln1Jaqd1iRATl6c4JDRf3lBuX0XxW
VI/NFD7Y2uOUNCdZfLgR/lM734xW7U8o8LtBXorIOqrQeostzupIHKT+ofUWLl0CqFobulxFJPlj
gsMJDldXbSUkiiIX14mr/2Zi8BNtpXA+jax0h4juoBpp6+PmcSJaeE55MWR3afQ8VE/hqCAahc8z
+BuBwV6m8DNcDXyQWmkDCooKG1WL8N8rddq3r4X2ToT5bxaOn+x3zqfOchskBiQnj3M7Gh8uw4mz
+K8Xf+sng5jP8O8owcYOKWE4yelStcZmqTTaBmRY/U0Mya5gIVI4IOKmIB0YzhnGcmUZfuho6yEC
ihJ/m838Ng3oegZ3TZ5vcmpjqzI3JX2bhGOP5h1U1+PGgYQWUydF2r7pSuzCLN/Bncy4bYpy6yjc
NjhGf/2ulp3r7/aTT/VBnSY9t38wUEH29ErvxjDaaB7CmQhP4Pw7XcdP9uXPNHLYz4UJOmk4qfQh
J1zZbi8kZt5fv4WffOWfoeRyLjhwUhWfSn2fhARdjtNvPpyfPfKn7d4NjVjQzx5OY3vu+jt28988
8E8uJfvTLu5IqxwKl/lABxSjD2Z4aKDziHgu9M2vP5Tv8tG/+WLtTzuz7RZZm842Xyz+lSpVZH86
NAmPCaCWOHmI9N1UeOwZ8VoK7zcShZ99zcvn+JfyqJgN3Z2Wt9VEr5a7VPk4GQEf/Pot/exD+7Tq
eGkU5XPH9xzaOvnrp9FU2G5B7w1ff/0E380Vf/eZmT++/iRQ6Idti2rGmZZd9xA38WVaiTcjZDRB
1mPMLqmMd7cfaVVkl3nw5DUcL5f8P2yGsKU2XQUuLZz2aUV3Qi/fpJMfFC5TRpbbpjf8JMlOBSej
X79ie3nvf/eKP/Wqak73Rif4TFSRXOf2tKvz0JdqOJjOtCuxpWlGtWrLbAO4HsoPNI6i/CIxCBk0
tcNi7yXDOnFejAQlZWkdmTatgghNarIu3bcwYT9K7+oFVEJb0zAonki11XEID7CgwhacFrg0GaT7
1lO+FT2nwWtqVz7+uH01pV/KadynyI2z+NpimF8QFNzJlyAQ61buihj0wzy+iVHcEshJ78P6H14o
n9a0KZVRWIPkPxlZSWsnW4+AuAl7Y5L7p379336gk7b/+Hd+fi+rqYnDSH368R/n+L0p2/Kb+vfl
z/7PP/vxj/5x+dpjfC8//5sf/oRH/vOZN6/q9Ycf8JXFarrpPprpFj96pr4/fPhRLv/yv/rLf/n4
/ij3U/XxH//6XnaFWh4NiGbxr3/+6vD1P/6Vu/nf/vrof/7q8jXnr/7X/NG8vcbJ6+c/+XhtFX+r
/+F5ui4cTwjhmWJBuQ4fy2+E+MN1LBtGqiV0DhgWl2pRNiriV8YfnhQ0kHXpOMyPPKRNbdktv7K8
PyxpWY7rOq5lWRLZzX++tOt/Xv///Db4IP78+V+KLr8u40JhylnWn/97l7iWbepYjizD9AxpmLr5
6cKYIz1Kpi7SfXcu471WB9qz1on8N0ftTxao70+DdEB6jrA8OKCfVQSFZEg7k1Hnp0HhHiZX0Owr
FB11cxoeJ2ZogzlU+74xc3CFxXTtJGG1HzHzvjpjps4O2uOEOi529r0NxXbOVA+vMKh/I+H5UUT/
/WXaLMi2YdmeZZr2p90tFrrdmmlh+rYlWuhj0dL4nyV8SzV+ULQG55jj7kaRFfebG/OT2PnPpzb5
yi0BXd7+LvD960aRcEae4Kv5c5RmtzDl1aPKB92PLfS7c+fiZixVAEMD7FLGGoMPN2ofRZe0Z7pO
vpH1039LSfLPV2SagkuNF+W4n51M+Ao8A3Y6Z4SGjHZcS3q6zdw8f//LzfJfuwJJ83QMuVx/yzX/
4w5Tt4bKRauYrEd5c0gUO4dtQ376HzwL94uLQlI3TOvT3l86VVELj/EvOBq5ziKyMDw9ePv1k/xY
MX7/xBzb0nXd4RIC9/9p66EdjT04jRetQGCdBSShzdQX5a3ZOiEMlECtM05//q+fdPl8friDWUE8
XVqmw/yP2/hThWFabVAwVzeZNA8vVVqSwOLB/0jAFb6YJdhmd0rzbZtjUZZ9aX/59bP/P+vH8uys
INLjU5XicwzDPGvRCHCBqMgFuCtL99oJ+u72109ifSfG//AmhTBdHt6SruE6hK38eJGEWBG4G5nI
1aW2aEkivNBOmBzT2VrwQmGYPGMhS7HSFc25GawQVhoaImfhm2Zd+yHNUb1U+oShstbDYoTfYw0v
dKfsfRZQEUZADo+dFyNZidMerBDvyA1mqKepNyU3hTFD0Q3mznkO4DpQQ6Q67uS8teEbQTODcuBA
MUpN0TurHmP8Q9dMxE8oi+FVY2c3nFapKiJ6/WlazrD1IBkFIku+ubXQ7hObeqLHi7uZ+Jqndcqi
7Ce10x9F5hbnrEkYx0+TBa+rYRRbZx8TlcZHZydnKxuDY5d4FhoUpIK+ibrxMoebmDKyTcifHTJ5
tGpiflaqt+avs8i6Y85fH6NgSB5a7n+qHi2eIMCE1KYhnxQM5qoynjsnGdhmi0cy5vBBxXXGv+Fo
fpHk4H0jR3WgDZnEEr1JzE8FM2UbtohuvLlQW5lN/aNjuROVdU6nk+SlSz30Wvrjbb+oMyZtJbBT
D4irBNk/FfYfuuJdeTvlZv/UWhkprDV0TzNx6fgj5tp7DiPYvEQbkE1VfTDbxMI8j3ncFaAUGlAr
9dHiK1w78fgUlU3vO1YjdnY1hvuKRZwxlG4cGo3xfZI4xmYevP7Q4RHasUu7t9Wkv0R8Odeei3ht
xkhfOpq6TpJOrsJBOT49bugLItU3JrxJBsx3U6fdhp2aDrWuo3VyJ3pQ5XaO2+Kis41X0UPGCvQc
inNQiX2j0R8KwrS7UEsrMrLr3k8ze6+mlDNIogW+xnD5xe3U3qKhua7gaTTMdvOiu4gsC+P6ED9m
FNRtutCBzbcuNxQIdfs6TtvbxEngi4RxRdBSKK+dxssPpSbMQ1Fmp6hML40isX3XheYudPPFS/aw
R96VlV20WvelCOnEhZM6BnrxZFcWM8+QTyxzbIyoud1vzJBJyBAFUGccE21FavS02Rq787EWzn4/
tqNvLElQDH5KtaAshHlX2kLutSbR97KT4SYV89KO0xCcqBtvspHrFAISUmRd6R7Oo3kwmZqK3E9c
lGlVmgKGQ5kADS4wCEU15KH1OFN0hTnfttpoonzpg+ugSd/Aw7e7eOr6sxlFvV+k4XicRQezUGsy
cDeuH+f5dO4rbLZJ2OuY6ltGI6V1muphj1rrmT5juffi4qnoKcnL0b5KMHMhoPAeZFn210RRyue+
q+cDiOSrulDyuuBwQUO5LjaG1sy+2fRf7RrGj+Xysu3q2gnHXZHGX4MOYVJLrhuzH8RUvWZDTp/D
h9IUF2TeZQw3+dCk8QI1sl+55vSapcgitcJ7m71qb7RG36+oVmCim7Gp7tQ46CtRzo3fewO3lhD5
e8g5J7PcU1hX+jqlXWuUc/WIGuCr5nkEIg7RTAi7theDO1+2o/auRVbADF3SLLUSa7qaKPpW1TBh
PM0NqPQ6l5ZSgbYdnfYtmAzuPCeClx+9AE6+Ksvm0Yuj+uy4zIO0vOUGXRbByT6gnkcGlo7JbopR
6NSu3C1hTqvK0XwxTjBGsoNRz4zDNRNl5fT9dsquR730QIdaNutBRZirZAEnb7FtmBrUyRvxUsdu
0e/Z+JcFSgmslVqxmoXNhcJXXFbdYxOFCITa6bmT7mXXIXirByAVemMHvsBj+ObkOg57Bw1FrEcP
RZs8TQPe4F/vVf/0//64V0lJnU+xQQVgsDP/uFdlbaanNWNpXy5BstusG1C24pdebgo7kHCGrREk
pxbZTX0ZdimDtqGZnO4gnR7we5Xm9QzJ0qyZKyoV3cZxznURjBYYxiwvy7eh7eQrlnXX3hqtXvhD
rwADDmX7LRR1KdaGpgF2abN6Ah3bdtPLFMvoTYvnhZWXottZo/0O8gUHVC3KuPzVEobW+WPh2O/F
RPkdVxmMgiHXDPCMrpd/czMtfe1EBQeNJE/FEydzVW90PSkxFYQuM/w+HvM3Lj/zSml6cw0wDFeG
SQSFvZ0iLb4uSzKU4G4xYO8DHYg0Oto2P8ZtD+R4miPaPp43tvlG64L0MhSjd6tXak52S5QlA/sh
HF8jbVAry+2c+XXospGzs2vHMyJKK+h8vW4qhgUeZy0g2QOKmMkdGrUOKctaCK2F64JvCcp3OtzI
JWWvLQrJpmBhE4HKrzyR0HYnHc1+sJG84Q02VXrticBid7F7GPW15hHsALJBXmhphMzLMcexId8G
3d66DXR72NRqoKmEbL+/pQPsIpLNGiycA5IVYFSGzDlQ6FGQb9K0yc+xmfTlikmoBXjHhBZxtHR3
YDxs4axY53qcJIvewKK7wEj+cXQ1mvRx18t0o6mS7j/2X5g9qEnMZOt1Bc4g6QJQ3zZEv+1dJ7QN
RHGpq4M3FTBd0oSp8D7rugxMkZm59kba8EXWjhuEX+mPgUvMghB02tBP5SI2seMP0WYs9XmfFRuz
GoHOe2jVFnFCLtydWYPH8xt9qHK28F5MjLPD3NnzX//Sodh0TnE+wuvqTLaNS2fW4MS5dgPvYpVD
pDeOmdcXBXhMfWyCA5cFTJu+Had+o4UQzJOeGNMv0us1muacTh+1tgR4F0S6tP3YjcUxcWrRgDw2
rHHdJRKYkiUpakBYj91DUwCl3ZQudI2hr8FtR+wMTIrsgUYZChDo4GYE6D0kt8paALlKrSsbyPx6
xn+CyntGamPqoQ5ux3Lo0U81pgkIqF5YcXWlzZ1TxgqkkKHdOMY8PvGQiEfTKEnfOw5ur/WUja8m
YLVrLnmQC70W291+Mt2x3Ohh0l9NVl2Yq27OBxBLHdGfLFDCfQ5r0/ZWfSKXmIzBBVfMIhrr60TN
M1EVvaNOcTeMfF1pO7y3MQrdjRZ0TMhaKxrgZdpGY3C99vZtHLqNs8q0ckGl97ontyznLqkfVZg8
apoHMM+Omw7qWzn3F144JK9a20OkGx2T7UwYIzzVsIY7ZAQeH8RE2mXvZ0bdIyDNI2UQG1maR2HY
Kr1yjc6kp0SK+Gopsy+K1K0s9rYBaFk9EFq8yj25DD2sMDg3SMKgLA1KdKssbMk3sQqEEtwrSJ+V
m/YgFlPwZeBxU3vXqlyCtwsIEaEFZ8mnGQR+djKc2eyOSdQB++tmBzmJ9JYUa6Z344EixXu1RTM+
TE2JCAwTgN6yZxcWYbC6Z3/Jp0Tvt32ZV+lu0pKZBayDCQabb3ZWBVT8r9nkpDAvmqk+jXOpXaIg
Cx5nmZnOUXJ1xL7BF4ZIxNaj7DiKBK7kjICYg0M8shBNXIfDvjAaaW/sGTCbXxXowEm6baGBT2lw
U7sqYEyi9yKhUuGeQZbkzkAcm6zRt1qqzTMe77j6yvoqFvQ/R0gQQbUOhFDG4s6y+zBiFGa1RG8a
c3xlGAC9d6ntBECuRjrZVpbGzP3NhOm/XlCLrqw0LlIftZe4l3Ys7rMBXvi6L2sv3kTemBIE49bD
lUMI3JscwnhkjXcQY+mTmm84cSRPQbgQjksYZFdCBGazMTBLvDlcIod8TjhI1F5CkK8cBlooQrag
5dplsVohxoLeCfOu+eKWrgs+3RZIpUfOXYSs6IOerPQsGt6isiI7Imo0YW/cilAQ6RQhWlFtlLdF
OSOsqZzaZDuSjsmgrapvPKlF75XQqrt+4hCzDryifQ2Eph/y1BNQiPUlOnEs7J5BEu/sWRuhKUIt
S+p6Y7RZ9TCZsYr83sgy1FwDL+MwVQMxPlbS2fbOAH/7jrpDfOgmmXzAerX+Wnml9iFtDXkeCSaS
lALmLTuvDNk5i8qyX/Q8LJVfky/wiCWWUNVIr/uSOB5oPKvCC+byIjca5wXSXnULAztuVpldhpwZ
pgWS7IiwAPLsynlYuZPB1uQWsb3im6aKzCZYNqvBaud+J8Ywfcg4QAybKB6r8EDQintFAzW5afQI
E4Vpl0Bci0LH4lqlnRGteqMr6FlTysyHVPTZ62J62oaDHnMHhB4bk2RygYEmjh6UrZjul066sOc9
WWJvYJKHWAf3rLNJu2phDs+eytYz+UqQD2Y5+2i0hnsT2Rri1HYubwfWMS6s5VwjIa+ZwTDcKqeD
AZ14eX49KHxGm5mN1V0JV2N2PDgcoTZxnGVvUS9jDBA5Wfebpm3aL2nrEK2VJGLhn5YoADGp9zHc
5SEK13MfZTdmk7ow38YRMLq0sf+xygSoxVPsHG9Vb7Yl721OH1WvONeMrmJH17DAh8ih+qzeFbKt
o3snzwSVfxI9a7mBpyhMtP6UuyShnAZ94WLSuLiFd2oSrWHCGef4I7oIF4TIgm3eg0JcqzGDqBDK
ACNPrESzxr8GSAy0gY7Q0hkYyOJFIWdKd4Ngwdwnr+M4tFDyuqz1HjkkIYQPvHGeH9rAMguUrJDc
3MEInhH6IXy32JDGdcQGOeEkadVdBfWCtJYuUc4j2DwBuDOdi5morQStHPzNgXbE6JI3oAwzeLKV
YKfOrWy4yTo79XyXAoJ8hVyhdTBr1XNJU8TtrF7Wmo8Ion62MFXJ7ZRMqN6roQUs7mkG3LVcM3E/
gKg3zy0KV3sTzktqR+61EGIs/sduzunzbAtzrO8amOycEeIh+sDdw0Y45JKLB/D4bK9AT1Qd6o6G
RHfZiuwjSmsWEDOtQ6BuZpag9s5VdSVUSq5DWsTN75A5nyRFNPRgBFiucEzd8zxTfm9r/6Upazpy
dM0wVH4r7OLeFKHEV2bHKTFGJcr2shbGfWXnxgVmRDQGFX6yLq+6em0WPbdLJlvvUMt+PDTQlLSV
bRbpAPdDNyw/0UbjaxJjGvp+/vhzCPJnP/XTvOXTj//F8ctV9VHcqebjQ51fq/8PhjCmyUnq52OY
uyFWTGKy1+LrX0c33//qn5MYQ/8Dy/zSYqe5TydxaVb+cxJj/yGZwthSmo6j2zS9+c1/TmLcPzyd
pq40aVLbwlwADH9OYoT9h2fajvQ827QtqaOs+G9MYrzvB8O/HBwZxFiOrvMqXGFgb3I+zWIsbuoa
SpEJuH2OEMVQ7uhmwsVukMEBORYqKifruVn3JqMTklbYtgbNvc7rLDhEM2BpdPO0BhjNXlJkVXeR
Nb5UbVceVNAZV3QF5SnVsvBCTkV/Dj3FEJQuWnkuYo3acHbEuZeNz8DKPFShdKg7+rY/jvHsHbw0
bH0H5yV2ix6Xom1p3a4LnPSYNBAZDeRbz6OL1Gzsba89lLJkKN1bNrP28a6QZXwe+eud5TaW5GEH
i1lp2DypwKYlz+Rqa1bVTWbbQNrHAk9d1pORoeXITN2JuLystSz6R99rv0kaSIKR8NSm1bGyxNli
GsBa5TLIYJWFCq8EdGtLJBXWSAUKE4LNNjfd/n3IsDE2lvho2tj09ZKSupTsIGYqk6OT5dOKjoDy
UWz1ZwM59hGpMdVQYRjuYehNl0TZyOsrOOohkelZi4GxmLQ3U5vxhVaSYj3PyGY34unIURb6vWuM
2vPcGOZb3iXuXimLCXLp1PKZ7Mn02MRTddd2FhhoNuB936bg4EMz3KcFKbmBpXC7ddO+L4viEJUB
GNiisHZgY5lT51X1MDSkwHeNHQJnnTFV0VS0VyKluUW3nK4seHn7VLI9IntC15ulUru00JYjiszL
nSz1BP50Au82tnLk1TOK1FWdgSIoJ1pVVD3fyrB2YNl1w2qGYHwz98JGyU8H0KmIRSk7S+68Wmt2
UrbtqZ+pTTordY7O/2bvPJrsxtU0/V963aggCZIAl3N8em+kDSNliqD3JMhf389R3TutUk/f6trN
oiMqFBWRUh5DEvjw2nwqDsWEeEzNOM0SLuqLV3CKi3uS713P9Y5t1dPnkuhsF2gUQC2JBc+u7xTe
zmfU9ErI8DAAOmusOhLbjfFPrtXtXDYcBXL1ZVaKv1XXAV8dJVLKqrfIK1s0Z1gWchX3GycjpNhP
Zv+m6uNgC/pLvYBKEfnHBW0VZaAuSr0yw5TtcGoioKRwxpg6Tc6rdKV+9sMYpXLE4Q7zChqAIgSU
HsYQaWSd+e91MZpTN4gE1DPxkF5GlWF4RWSO2lSTY+eTmP9uCrMel2yaviYcj8F/JSipnj0P9YR1
LzQUQstUnppjUnQxfwTU8VUqRUIvmbJSFRDdtDBrSy+Xe8JY+d+FazltltAj9t1iicXkZD97Hana
/WDsl8pDQj2t8+dcuAyJbiFv3W66KpKp3IaB6x6lCFyyfbp43xcL6d5hOVE7ZWhcKPmKhil0b9qW
npqqKjGq2ohDFTcavoo+MOeijaUYX8HWiF+O2Tn3cYCxIRzWF2/qaOqYyM8+mwQda+tTJZCFeaLD
zOnm7zV7H+nhKn7jUR2vs0wXD6WxryqO1GkMaL8KvfPduJadRK+bPRYpcD+CtZRqKJpD4hEHkJ8P
muPVbEkZ5qg/7qM6mzg11W1OpZy1J6nn8W6Qk/reWuNeLcw/WERCJq7MQ9wj2xhzs2sddIu+Y8V+
5rxKTtZQTpsymakPtWFU3Z6njSv0NcDUDha6GrvrBij3iwCsuzFNvX5rVc1BwS/RlTQNSa3WD+2h
17QEAnJG3924EPQE9u1RALpdVtR3XHl0pGwKdzk0Rf6Sc7YhqX7OOrXhBFHOl3pMp+iO+Yo0czKi
87eWR/22VuBs20xU60MtqhuddP5O6sS7YCszYM2WfigMQTV3qPKrZ1uHfkOCeFIdTZxDyGSe3bPf
mE1aiktP0ahpl3O/QsByR+Jxs+5Iyi72OhWvxTiEV6QZZc/eGBJMOuvrZAb3UByfd4PHrZvXJjva
MCbPPEYCNIkouZC+GelLoLk0AQs7ehjakDhOX2WLMTIas/JCjkvE6dvDMrtwBxlLC2ShgNSCghKI
tMvWm5S2rT2hn8e6REQb+dXXMO8+kXKO0HZ6V0Vx6zvmKRRphIIqyWASqpBzpue6lEKC6pzwgn1M
sVxuxFIn14F7vkmk7E5OWvT7UQ4QoAlBWHBBrJTZueIvGuW7iF0Chgu/vDSaAZRgteY5T9XyOaX2
aZ8t4HBtTiprO07gFv5af8I98B5NC92N0Z2mRW3TTd23oWu7w+CNiBNDajpjMx+yXFlMU75P9SuO
6yLorwZFSNzi6wdZEC3giflLNYv4begbs5NMsLukWle2baqy+jmlzxnlNIsZ4MZFTGAHsImOHpPY
S+hnkf6Ohg79wGEVJGDMr8c8KYB22YBRhou5PPnIMZ+aSeUf5VpnyAZ0oojvSuOLaabRCNTIstqN
xdsSw0B12l2POqTj1OnTmNOzqt/HBvf/LgPUoX4D3oyjifwSu9QPumEFnrQOcA7B0gffalN4d1FR
Og+E9xNBL3irdz7Gy2Ib9pcegReXs0ri13qyAQVbdQvkH8df3RnetYvZxMLaPiTKlU9Ceuo4g7XA
Jg4BBEKjLiDV8fgNgfnUwirQCtlI8SkXSYMDK7bV3qmCC9Wyu7Aua/7gtM6N6SDgIvwv8Gx4ly/O
MpO26zYPiV3VR+UR1+yGgD+MVThmTNlXCBp7emAGtVT387qMrzJ33vqaJ8pqioXTqagptgN1zsaE
4b9rErixUb54Maa8pJ0ISYAvkmqT+06L4J0hgoonUeyCognfm3NcQtLI7ip22vgGE0pza7pseuw4
dV+4fd7uOMCthNVrzhK1PB91Ipga3iPODdexVFiVk1a3SRu7V4khZh9V3UCT6sDZvvP2tPLG16sJ
5dEUAv367BU5ERgRbQxjG6+HaDRH0TfVqZ7Km5mEelpaiii5nHxF+MNkHOofF2CvfPTzvRqAKuqp
y+P9HI/+54GOZhyHGmtfRfHVFk2A+lZ52Ht0hfi3jhtDrLheL23nds/ZpEe2EJfQg8nVdoshvr2H
sWmGU6HCYEeGHC5Qk4WSbpQidrH4afSYiXbnrSdKfaxpQDyoWAsE1JQCpXUcklo3hw19Uln7qZOh
dq4LPcffC9mO7pPByxtsDB0xh7pIoLZooP/c0SNUbMAvfe9QJSl9S6qtjkGY6RcfsqST4vd6COXT
zMGcyISw3xi2/XITkGP8EclmcHZOkZ2htCG67Xxiv3sO2q8rKHa246eYeD336GpDTMBg6iff77uj
4shwaInafQwybhUQtZU3Pm2zcegOztJlmlkrGYBOvXLnB5YgDy74HfmObz6z5MEGDrBBQufRam32
XZer2nE2lRfnRKQdpSn5yRlpAuZK0IM4AQlUdh32U/m59T2K0OKKFj2Ha6NSwvQjJjHwOEZV8Kvy
k4KPBE5Nr/1gfUq68Ow9FtNHNgS0XwzdfV/kyQVzygOcxYGCbXyo5rtXR4SxVI+tE32vivUxtf5X
mePyrB11muvVuw4Ylugrw8Su7qmldfd2wae8wnWoCtqjb3/k5IYXXRKy99jE7lkIacoImOkppiow
7XlLsX6xWWxYNueFES0a4D5iExJoYVs3OsVpPTcX2ViX4qFWQ6AeRJ5+VUywD56QA9ZSX44bM4TZ
pvKW5EEkfcsXUczINr1it+LqoPmSaJA1sutubOk+yfuCJoh1Xu+iYFkALaJuYsxN4/CKAGoRsusl
yS5IxPwwO/huEDU4YmdCmiSSkb9CPXHUucsN7Ic49VGWnjSVFChAC3bX0vFxfiSFuEdZF2pqBYaV
uoIp/e74XcKRq663KVb8WxMn01YqSlN9QNG9akDfKuuuDouxDI8jU45N7bEoesAseLh+b8a2BL0b
6SCQPoTMWjbmlM80tBUxYhR8P+l1kLL+sPdKvJCDN29dAKKbEnvGMqfvYU38LZ4QKy6qpWCCKMMj
dWN2K/HZ4PpYzhWtdCJsMk8/Fiv2/Gp8r+gNYzMZn0qIxL2CsjiFMu4OGqAwSQJ1WeGGvkSoMBzn
jmR+03rXhd8STTCuewRQLcbnTj62Ob7r0csohqKm6CZsV7OHrKu2gPnlsctUchF4FHlSQrbuF0bw
O5Vq78a41sN9ibUwKADXl0y1DwhLwssVMcbF2Jczk4W9mYL0QQWTe+0Ps7iYm5Xy7aUtCb6kARhf
xkKb7JBO5eM62G+QTe6JjL55t7gCw+yCg5+JexTVdcBjh8ajp4s8Bb56UR7EY50k5IMsc/5GNgxK
PeqcSAWaZ6d/7nSUcnwoweb5BaW6TlKEMkmeJg8pliy7tSFWx6Wjcd24rAhihaiCQsN96FfvifSj
W1f43G1ErEzXQZVqCn0b8d7VOsNyVXC14sK51ND6l0Trc2At5CnXDckDU6c4RmYJ6D8lFaxw9LwH
60BwEX7zNqRcsaxC+wWl9brLBsFttzhN+61pypqesoAGT+QozPa4jVEVpLXZzkEsX22r3WOdhfnT
1C442lHhHKhGxagNZHqTZv4zNwPDD/IX53IVPe0ZXYNRtLaixbMRp3vlLDX7c8b1NdDQgK+Tf/4s
hu54a+/KZdBPXdIwE3oppYglN8ZVP+sBvKNpbkZJ8IbsluVZr0CoarTiS7wuy7av+vR3dwj1eyiW
7AIhln3+dxxB7TpAywPPUQjC0wW70sTyFESkh6bK+XDRdV/9+6iyNQPoIFdGRhOVldgQMWXaW/IX
brN0xH8URgnTQvrAsTO7dS0la38foHuuS/77FXP7k1T6fyahPn6vzyLk/tdf9f+hhpph6l/Bdzcf
Y5cO6dj/DN79+Dd/gHeh/C1wHI1ASTtSIatAifgP8C78Db2th35aot3wzzDcP8E7EOff0HwqFSHJ
4M+f0TvhOb+B2wXoZkLXDxyXkNK/Ad/94irRHvigEyjtovDmhdxfDT1r1hZVzsi/hfN0L0nNty8h
QQeGtRMyipCKkTjeNtxl7QDDONRr9jE7s/q9pcjtL5S7f5Yx/3grcHznT+XK0Gfb/7MChYGsF1pB
2xI63J8CL1x3SqRkWTaFSrb0mg6k4STxV7isvxfJh+xFopXTCqzcdxQa2F/EL2HLbglOU8PWm1c9
uARAVPZ7ZvWhS9q/cjP8WXz648WQDnPhiFdFQx/98mLN0qFPYxXcFcJHamvGD9kgBfzpNvxLffI/
X4QRK+RjOczvf/4yzVR1gDKCYtkydS8EWAOSGCmf/vWr/FnFy6sofj9XKjp/FBDlX1TQyNGGmvLF
YZdP9UMgcIjYpH2O1Po9cbF1rs2FJoWu6KK/UA/7PBw/yYd/vPAP9TB2AwDo6OxO+NmgVDP0iAQS
bgfrKKJtU/hEkkwtyhU9p8lLrHOfYlpvtc42rZ0Pml3WGyvq6Nn4cS43cJmIWTjiEz6ACs4S5iYi
uNkysm+pBFvY+J4AeoA7E5D/rTcBDYTEwejeyueh1/wiwNwN8TwgZl0e5vFFWy2EwtgzDO2NawEe
7vVsz3UnsAxPY6KjCwhl6iCRd47BlnZV8Vpl8rXjK6MqqRvpfXOHkVLEIAsIK5dYCrA9kir+V8bH
/3IDcqFdWKAI0wDK2h9rwk/8UB00tcinZNyVVZ/fCAcVUpeS2fWv7w3Ih18ukeQ2Z8aXPM8E/P5y
Bw4pULI70Kc7Oxito6HzNnTm2q1vJ+cwrV61/dev92cZ+/mWkAi6A+kGigU3+DVeMxRlE4ymA9FW
mitHQTpEbOszkFBe0uYgru7S6r//IUPpS1ZvrBdUfv9CfkSRUb4CcN2pfLzvuyY/DQbAZZYILZe0
+IuP+P+4cLA6DkQL6nW2jvNX/tOFc5plrZNajzsCK5wt3XjTPqEm9fCvv0j3vzxcUYgQifXJZ31i
Ofz1yrmNl84sXLtUZcsrCt0y3dOWjAm3rVP9DJNw3aH2oKIwItppVwunmrae8tRzuFBQlvZS/8OI
+L/84L+5Zwvgf88P3nws9TB8/9N4cf4Xf4wXcHlexD0P+qD/mCL+OV7wE8fl4XPO1iX5h3/rH9yg
cL3fOIMxQrBu+jrATfV/ycHzzxg66O6CyOPyc7v9nfHi1zUA3T/+KfQALvYVPun5mf3phhWtO3mS
jJBNTXk00SsU7xGWlx+CXJKBo8vTT1/N/2DTk1S/8iIYMdyztePXEAufkLIgHnFZD/25BnshVjNG
JfYXT6F7fqj/k/E8f528DHYnl6wEPEb+L4MKONXawrdFtNtH4V5NbXKZx2jMHJGml8WY0MfYM+9v
3EW6t+5CVXptfW/3F5/1/Cq/vguoXQYmD8Eu++Cfv9vOts5oG4JCyqarv2SFkzys+XHN4uz3Gn7p
Wz9O/kbURU99nIfo2DXTATSew3rV5c19BQjzhlsDxdFKWCiudzf/PVde89hOZfBIwmB29m7l1ylZ
acnGqQv3yhVsxmSKowk1oE+H0XY+wMtkEbMwYhBK5JCJkTklTbVD4XzTXZz7uzBVvP6Mb7ZOvPGz
qar589ot937UxLdhU7hbXZBYGmmKwpGKViiBu2wHaEhEkKvmzvxx/f53Lfm34Lwj/Pdryf+pho/u
65B+/fh5Ofnxj/4hNTgHdf9xPBHu+f//uWKEHDo4u0Q6iNhjz6eV/1wxNCsNQ4TnM9moH4KCv7Ni
uM6P081Pd3bIBs7tzBYkQyQNDJW/3NlYWnLERJpDLixy0WOvvMxzl9JCt7xMZBd7Lsg2kW5zWZbT
8Huj+nRw7mMeWPSsooXBaAEqu7Kj97fNkR/u6zyRvbih2ZWwi20BP5G1l2rJVj++dUAG7QAZGiNt
J3evHuQRJGj17RP6GZoF9iuklp0uKa2sSnN7jmMnnMCvukVvGOUorOlmMfh3GEhce9MQXEF5KsSV
e8I6tXTfnH6Yyv1S+tHyle5nMhnQ5iz4Raa1IwC1TDrviER5LevLqhuSDOVV3AuKYeMGi+5pCfzS
Rcrox+RvIB/M5hYC2khw3olqSSpDo2AlBRql8G0zjH162adFQ0ClCNO2/srAWg5va23jRy4e9qC5
GBUmcXcGx4oJc5zf8j5Y9kBtCTGVc1RgBVsi8oWVQNwQTUHzwitUH1HUNrdWGFJhu0waSFkvDutT
EKvlsndXmWzAbT1zjLth+lZEsGhXS2nC+36Ng7rcLDRLZNc+XP0xBwef3oeoaC/O4/1+7UP/AyCX
fMB0CY0HpHWOmCqdOjqiynW2I2z26zRN3YJ62ncWxcg9483nyxrIlz1zZBWYKVmzE6xfPE8+KTym
q9/m0iy7YVwE9bprqa5sNEIQi1Wt/WHuy3iH87A6xDUqeJJggng5ZUE/rEcr0Fd5VAxz/7z22AWz
33tSGQ3Jm1BEpGEmqboThbGUqDoCl2snleddhGlGEOpSyiS66rTX5l8cDCpHDpSEa+LlOS2k6F1N
no+sDrb2aRodksAzswBGmipVxIbSuTrO51okTyPOX9AUao4m1EjP+f26zN0MrWvKz7qdzMHWXoZv
IjEOlpI6adiA0PMiCPdUvyP6dN0UsYgPuVrkBd6N7s3r25quunDphk3c4iZB3zbfR+FZ3RE0a/q8
dpasGdEQfPp7BZ41YCmu5+mhClS+Xb167u/aRXI59wJ5eB3vZTUjMaioPj31S0I47CCBDZC1D+61
25VibyDF0xv0JWw0YYaO6arK+RVXaYe+G2hTJHAzsekjcnVQ+eiB7u905F1Cg9SvYV1W00eJFuDg
GGc9xfMSmMtRGHfdVt4ce995gss9mu34suTSiWsT135/8hcUH9wTfazprMy611JhBLq3JrcwXLHc
90r2h74Y1mbf4gD4Pge1fIvWtDx5wSDepxGDy9ZD5hpvpqkubqiqLp6ixqepHje+u4uhpQjndHpu
zpEsX5D/tb/LDadkMjMqH0JojP1qk4zNWSbZKlLn5hkt1z4a57FFy1El63ZNMmJGKwbm/TiS6rTO
c4MpLeUkGKNH0Td+4ybOg0PFK7nAATDI1xBu+K2QWdFcaYTP9gTy2ueHRSja00eTSrMzq1lPs1ch
n7ExmvZrfHvFzaR1+nj2o761U1K/DIs3vy35ElFvPQXntG+iJmXn5SEhXLVxs+1S+7rcVzVFsS6e
NgBc6x/XME/up+LMICUj8Pg20wl6D9HMAh+D0Nd1Y7Mb5spw2J59ADf9FE1vemYiOeffDDknJTMR
SipLxAJhtqhb8hPjadPFqBDqcVI3vel1u/NLXdVHpkfSLsaFPMhpXDskKCPRWVVcJLekCpbFLsew
dxgaUXmfO3+doj0lCKRKuzVrx3bqRXM3TSv8QV+pdS9KeyYKkxnSLmBb3EVknaubGQ70NdYs3wRp
reRIow71SCNsPYK3hBsR5GNjG3zyujq7p46NWLA4D108hbV1AxKx8DFfAw6XTxTH99dZh2+jVhG2
c+x+dJYXgftoWuPfVQIquYrLVvy+loMmTLKqIbNA+pOwYr3FkWhglOJdQHCoty3XJaC7uy5TOya7
aqrX+BVDNMHb/hLBTLYhS8wGsK6vDzPWkBkOwc3Ck1fNEzR5Gnxea2UgZcNhdgjALfPoEJZZe6qM
bXZulXD5ZOWanQ4m4ZP7TQ0yZzpv6sjd4YlPH8PBiivys6r8U8z6dCnisqtJS6/BCxt8uw9h0Cz0
MEk61idncR5qrSGNEOP6D5ESrOS6WZJPKqjmlxYJsILlaYv1e9+7wbthXaIlzrMOl7kojs75YUpy
xkAQRyWZI7XxyF4ZuEk22dBndw2MtLOPbWZuEhywBFSGE7YjBG5Dg7t6reQpQgaGiQyqDcVq2sEG
8y+H+ksb9ueXgLQ8S3Gz5OTlXeMSM+mg8q3l6BWbiJ812EKqwOgNdSAZ23sf4COCYE5sWkbPUTtC
adOJmGy6TvlFfXZcIE7vNUMrb62LaYeQDmSHUgHR7GlN1B1ymqrBjxhQNYFQRu2gVAgmJhLbgf2J
jaT7zjWDPEhqzg7jwBIBdOMSKem3Je3keNXcA0G906Xue+vxXYkQtnN0ID4GbyidL3PtYt3bVSUb
9DYucLse2OPde1s65w7RPlHzHTPTwvKXFdRXDHxbSZEy82ScDT9wLvr6aOpxgZMj+VXU5+Aq9ySr
Lq22mLb4bnI2wmqbQr0VL8glIrtvhTP222GOs62feU10CLhkt+g3Co3fegExdk0FUdTFaV5duOd8
QQKQ+RKObLnzhWhljXUImcmePYnLFBVJEm9iMipQjnim7y7bMI6GiyZYcdG2OEK+YmfvkhOmgo4U
mGwZpscxL+fixnGi/B5PKJYyVOaNPVWOJGiv1oX34JmmIaVqjFi53crP3jyeczR5PjvtS4y84tlp
Vt7amPnRi9Ot3L1odqpHY1L9eZ4K8SmTadTcxBO1m3eGpWpbQNLNm6ZEBkZY7JqjefO86b6dUYhv
3XyWinz/XKVveULkL31lfrglD7eihySPE/96FN5YwcMKvKpT1wXsU62DGi5KhPzGb4o2a2DT6lHX
QWuPFvnJcvJIaXmv585xUAACp0HkO3NV7AMyeAlYHeRygX0xqPYpMZE5Jm1Ih7OnACBTRCuh+pJd
7nMDj+Rtuz6x4jA7wpaPk8QfAQGoLUWJlHp/W9N0eV/cihWymiw5hDmuV/LoCq2cTddE4cMk2hlb
k3Eb7EnZEDf7Plgjbt9mzTBpySQsDtncRddcYsT4s8jDU8dD9bCKxvuwIbnfe4RbLobfscbn6Osc
hB1dbo7iZK5oYe9oj0y58RVLeOqTTbDXhkM5c26mmssutHhk6QGI6qvOQX7ZHuW6riFhhRF+rWPR
eHO/U1k4P+MOzr/BP/diqyyqtr7vJ4F92Oh1C6rdMILPsHnokoV7WVk/T3dEjZLMNlUZrRBnBE7e
LmvMaIJmtk3pSdDdDUoNxaYdTXFP54dfwxDlITMIHx+VlOsR85x3CWndlTHx5RA0BHQVQ/zYcffQ
nBOUqvloB+hoGrpGXe0FwRHtow3HtX0oUGmwSK4WDSR6aQ2+QMqkDF7adUbLg2DGXPVBovR2CouF
IujIWiK0OprcicPU85e4QiR5aSNPVtsGRJqEwnqKXgYTRXhd3QrVAyOX3KxZUmFLWjm17915MgRP
ggW023mYE42Jp4Vxhh5HUrNYJz0tdJ/YywLz3jGWQaNQLcdlXm1bpByPAy565AsCvXVbofihlslB
YRhQnuYcWp8Vn8sxBddxkbkBt4U350hN0uZ3VJJCbWYg7uf6vKOSoN0kt9k4yvRTCNcskZRjuNjr
oDHefd6syj8kem7Npao8/QWIoW43NojjS1WUGVX13YC4iV2ZnHRfZOazBGoQV2y7kn6VpFP9vU4d
+b3jiFhtGJ5R+1jOCYiwBjVeOatIPiyK0qt16sKHMhMiPVS1byYsvnN6w7GzpXnEsmXXde/xWCw1
B4GLYk0j/9qbdYVqMysbvP59Lb41nsH5rcfEyb/4BYDpNwf78rjJGiRW8AJArG8RItYvSzYvR0IB
CgTLMkXPbQyDWpJ8UXnQIuzqy+BNWj34ICvQU0Kt4cRvqcuHcErVK5/Z6ZDvsR5s0iZqF9amfmpR
eMLobVqaAF4mZ/AIikcQpPasSilFIaIr5Y0biWA5qNQW7esswz59zkeJmzYksCV/tM5SdpelQ9D1
rqkTznzbatU5XHoyO87NbLkf9o3taUMp45b5LmQze5d4q5OjH/rLs1+tDup+92x/Jtkhm27RtMWf
R48veT9NxhswhY7rQuxJ6gWW7FOV2e/QBU3wYsPc64/lal3o/2AiJoHA+XFVzqsL6fWCl3S8wGm8
Nq9+K9ZdF3rDJ8n+pB+yrlrHzaSxNYsMwRU0D/jWJkZZSV3LUKeoYmc30ReJkjhFAbb9LexWeWfD
JD+prtLHNKDzPvYNZQ9DHt+4NiYsLc7dV+GUOG49dNkNIqG2Z9FBfbfJJka4XaDKaNyEHN/u8WG6
FaTKKs/Jdr5cj4St5us+Dy0VPG3eO8k+zFR0w6w7fmIMNZjCw6KG2l+W62FgCtogYw6w3Qejpw5M
zynGWN2FBLCQt9Vu2QR5oisMYsUbst6yumkClyMFpItZTlG5MlyAYtJ2Epc9dv4GAHIY5xDRju9n
x7hCvVcKnX+tmfl3MV7sJ+tUsXOb2bDf410NcXu67Y3vDhUHCEuSrSgXR25C5ZTxhyaRbWJcTvq7
OkSrYEihqS6D2re3s1vb8VMtl+QyyHR76RWLMlda99MVvjCyXGSh1H5Y3PK2SPzpaCMYmm1BfGW/
1RW4D0QlOjRyJgmt2pg0wugd2eGJcAaQXS9rsMlO1Vp728GY/hslT7Ra4esKL/uuNqTJ5w6pNeeS
xZcQzekTnSnlVuacXjbr6hOT8cObdRwp8foIxOI+idl3X9NFJNukW8W6x0gwHGvtoUmys5kZbVuP
oQwbKBkUeHA3GAYRdHh5HzNdhj7zWnFuI+3CGVFIa7PpKCoz3y3a1ceIcIRop9JBHHhBjFVI3eU+
WsEOrkcCqmJkxH41cpd4ObErlpbJNOsmAi1c6COnoQyeJuVY5O9BJrhwjm46vctTZv8Ht2WKvedQ
rePv1ZQl78kccOYk8qq8pAymfsy8eJw5krdNtWMOHKq72k0WlKC2ICnIGxw0MKV0OqoPyuYrvLiv
3lHWhdD9IxzBNUKw5nxU9W5yTq30DhkTfG5l5lzoZZKIyIe0fMcmo4lfd8lG9FC5PsDUYZsdcwIH
9erRspwvtg5OSS9IVl/TeUR6G2N2TGYU3xexqur31VcBFvIuje+TdbRqg/aZEw+kIpsb8UOksUeT
frERD9e+n/2luMqNGiZ0YEqoXeahBgxsIG9kiAbLrVt566fz9HX1fcqQajClfTJEmHLSKXlLGsJt
0HLNlJMRTmGRgJOnNHQ1OQ+FXYKncsYYnKrE9ptoTBtcSSxMBC/AdR3rMIEPzlVSHtKYVLMfPuDu
wWlIVNmtYyfSpyKjoAEmV8zBzNnOzOzNbRiMmE6r4c6MoAlQvdI8pW6E+45bTH4QVkg1xIRkjMxk
qM1Lt1r0k3SYfXhasqNHPMmFn6gYkl3re6QmZzl8PZJZQL5ZvhuQG1xiBcF0G49efbBLnb+I1ZSn
shwbIhkTDr2HcVZyYV9WLT0PunBfh1DN3hU8c92xWCCj2iRyHi5GlqoShesZjqDihcBoW3dRfGSv
jJ5MtgqKFLICLzEK8/UhHkz2WcSkn+3OcMNNFxcc/iO/PmesDFHGXw7FdBJ5kfF1zVp8YqSqygu8
FNU3pK/hrqjGBmeY13FaF6K7NL5nsRnj0QQoyaKaru4KJhuNsXFvTBZPwb4N6oZWGt8tcOiooWjG
u3wVdoX6mO29ZldabrN1AQ0LK+C5uZTV7RoLM71lGTTqtjGzv1uUI9o9QVdpnu3WMpy7velYo25V
JodiR4ticdPgN6hepEn9dhNKO5IhwSJFqqgqegLam1SEYL5e2H1vqpIopqjT5tB0Dn0Nxu/dftoU
ee5FD2vvxujL48hX93XjD7TlLfh0kpxDLvp8E7wuaahuJRIduSG3w2komBBVtdULuUxh2WjMHzNK
LwlK+S0DZcnp8uL8e5jHFXtbnUXRNUM+zhcvQZCbglLf8SgvL2Uc41c+O99ZFGfjcyYngJosGYp6
3Kam9aDShtAxkyPhjMWU7LNK+u8W0e51TmoHq2DYo7J0F26QPVk6uT41zUyqlQWHoo4w5VHbpWYu
3tvEo6lpEnq4l94yvJhidojVWfGxX5D11ZBF4sfpc2mmrkf4OE7RrltdWmm6rgyn69SQv95MjvOZ
xNvUpzqjyoid6CnrfllcehOnRpfvc+0M29LIPiE3nTiBsJPLpaANCTypnccXswysmSMCeVzFrdan
lJ4b4jTinmoJltOqfohzEfUERxmVP/jYXeVeEBSFyyNq9UdmgFtQTQ408aSqaO68vJmPJVF8VOJU
ybWgsXKXGZJnooGs8jw0EfgSHQp0bThLcEoRfSbbBSwcTWqj8m/oXr0DYJo5IssWRy0HcV2Ngz2R
mxBchJ0b3E115HymdnAiMqtv7oz0xGkya3CV1RW+gsoQdHMMFxF8r3RN9H0xDctpXMLmuBDQ/R0h
4n9wdB5LcutYEP0iRNCAblvFsu2d1P02DKklETSgA2i/fk7NLCZinhm1KYK4eTNPyo+q3xo8hEu7
TDszr9nPUtfNS96I8pxZqnqgww3m6ho/q/Y5IQ6imckGPonsfUTRmygQFPzau7HPFxV/Q6iTv/tK
mIuPPHvp6QPrd8UKa86v1vJH0cvt1vMBxackVrG1/3mI8TxGpPZehixQxRVJs5XXwo+JqFXNGC2H
pCncONW2NGcbTy6ukBiS0t5TyeYfrdd59amWE2yezHrGxx+lyJ6Fbbtyt3elSu6y1Q9/woIQ1B7K
bUb6I3h1P5Z+H/1FaNSGNyieVuopnGw66mpEeh44zcDdkpGbF+68vlg6wgh1IGl8SfL5CGCWhqFS
+ITBmdV7Vi0Un9yHY5i/TPjfoTWERD8P29bhLa5y6yG3xwQx2nUcP7PVy9+LXoUFx5ZiEREMoHTS
gBDB+EzAiLKRiUvfAmBAUm9Y1KoonomiRi+B4n3xKDutg91gVuX849zLPrdgDNtrGJXxw1T23jMK
O78CX4MQz1vZpx7mORbKmfSuQdGV3VekoIWMQYRnuG6jAxwYgj5dV9GUksTcUDcxxWfX1xStDFw8
9XGab7KlY4BcnDloxP1agRnauTWtNHQbqOop3Ei41fAGGhyBsZbA+bv4l8/j7dIm54PiyDpnSYsu
Y5UvUf1ZNG28wI2g0BB6rmvI2PS3JtOqinm3NBJMVrve2p8M//jyZqO8OmkvDq4rfL5f27by8MoK
K3zuhQIQkhI3E6xIpjQmO3UHvIPaBHYY5j9licr084Hq4vw4GW9wSdja8hInG7kNznBSarEv/o6A
iv94U8NBuhUDogxjNhZs7N66JYcv198xl5z7wjECrVd0yxPYFfnNhro9bz0dm5wrVGPKWmfUsons
Hn93WR8iljfqZMoey/TWIBQcgm4s9xVwv/J1g3cUHWA0Glzfg4NMQF8rMYbYqT+GkfpGbfzkn1Na
5zVvg/ZnDWXgWJZT0v0srDuhWWlIQwdn0cELibxbG1LnOv8GGa4PSOd+e/UhJ0x8HgkXchrWsj33
SU41CoPOBilzRXl7QRoB74SDOX+OOlWZu3pNzHKnzKTUhbuMffITAciiwbrVPwfk/2mp4i+FzzKO
E5q5Yhq01iLqGe1bKJNWBt5EyiWL8lOcT82+lAVXgGUMmiAdWLuMjFVDlp9szMPCIQz3Lg0rnNfO
NMb+l0oW6tNrT7tY8zeoWGnrCp9al9oleY3iaUd/j1QR3g2Fw84fhc9gt0bItFwx1y6QDzN35O9s
i/visSbt0FJtEfkEpRwRtyloEXiDZq7Uz0T2hgWMmMY3vysnykRqEaYMlExdhRQtn++VxVCIueFN
VWp2015ULnfeMp7SkOTTgZnQTmoXoMlRlqnbAE1a+GUAomisKc8lZbmWCcHHhD7S/QqdrtmHqp9P
M0//2+bEcLQVfz5BVyyY1NyTtOWTXHm/E78AUTeoPvrk3x1fVeXDB4vRXtktjb82z3o/ncTgHC9v
ayqZ9VBSKkI345782gbfY1qW5kaO2uof9ZzM4j6OGtW/BDJn6+kVoxeyqAvbd1F14Us4tFNzrUqp
m3TbTHS/Tj09oNwh2+6lSWIRnbvMM+KUwWmjprHoovErwzfT/idzs+m/m1m2lYMoYvyXblE2RzLl
Vf3iE6+c95tK3IK3fmXnP0OT0DmwEbiKD+RbwX4ubPDYZmJvF/s1S7JvdCrkMi4s86/OAjk4t7dq
OFdG80MWVFY9rvOtXYFXDarUqEbe8L65lZ64a1B/hTiQf3l2ZThLFrc6tyIbfrcrO5SdLMcOfLml
TrK8DMjkBDEi7V/H0gMOFYQeSw4CX2W6VDZ6qMNmUXu9joFhmp7aJ/YNDsniDlXknRdNNKDyQAfc
80UWXFFQNcYPnAfZdnXALZ2CdVrCx9x2CWvKEm8lDW6b7aYHzyvChDgc/znGlblp6+geH0Xl8Sml
bXr8t3Te5l0NYF1F56KVdywb3GnX60GMsDHthsO0BsrxvoRTu1zntu9vb+W1/crYzKOT/l9wv32l
GyYAcr/HZZ7H+a0hknXAs7F+UrDJYLQWvlHXmtNiuiwwStxLghfhEvZiDdnWoVMQFpur34jr4jAm
nbekSdt58hSObfWwBT7YpNHrZug4lhCGb5jlB0TbO1En7usa1mIPwJ+nGg/mdCZVKg+jA7Sq4NbZ
0vDIiJB1fWTegyhbY5q3wDQ8DMKdASiCQdqT9HSB/rrOHRvZ7udKKJ6nd5nWhE7tqncf3HlwXysZ
ulPaMj5wD17XIExvxF6oiHIGL7E09YddHEFpChvaIK3ZDlW8bIL8c2mr/o6rOIuzRQ4l5My4C+sP
L163XyTQNp4fHAs/eO9lMLfYUOjifmklYcozlxtATrCL0KI/81qr4qjJ6YVPG9MVk31k4N2WLdCx
NyZVahW7iKvfOcvRdOjYSPS0/Qe9wA9WkoK6K+5zLPTjgXtEiU3MZIop7l6PXgwZQg7dJMxxc5sh
TOgMCZPsK4oIuEKvq4yVv5ehFbDdtI8GY1E7pxdH8Z7Y0pzUUH5ZICarCLXSdttVDq40nP65DMY7
NdXQnQ6gnKAKXxRP5vxZBUXugTKcIlJURbbWmAAMI6je82RQ3EwazhGPnsdknZqwn+xpbQMaBnVR
Vs6JMogewZs9TfLlAXGkfQ6jAyPvfvWcbj6IMTE4WAqDI3TIEKaPsxw7LDjlMpi3ngVMxX63Ygf0
7vpVDitIV5jtt2sLz7pa9m0QSLumUzcDkNoTfiyESr2B+15/ShClFTpr4M7nYBXc8B7xTEft74ZP
Dbf8lcTtoeCKQPkgW2m0JD4ukr6iOuO2wIKJZRkjAhp2/6yXQC3PE5g7Tc8c9BGK4wjtyShdpCOn
ceeTrCNwvHTIbGfB7Npi4XPqsTrlRe1ySSaCiwwXkwEaz3At+NqpbKiKu8pre/XEyWG5T7PaZR2o
bVW6wKW0aQFF8mM0AcBitwfzQfSrNpAcGzu31TWrKTUQ+6KwJP9bGQ3RhwsvNr9nkCWdNDehgkFb
RpHcF0jY212f0Zmsdg5EMsvzh778oxUlDX8x+OHmwLKfw60JsI5cuj53q0eENH85YsAmcrap2JJS
q7Mk+Ttg2oGBioMJytQ5ScLWT+UarEmwJ+l+swO1uWKsP7C8on82XGBPuLhrBJoga+I84SKhlhsQ
bFnrEqyxArll7jCQWe8mSHtMojv8I8UfgvK4sLisNwZ61RZn2gto93VUML+aqiMr8JY4gx+csNKw
i+emZKVDHnhZKYlcsZhA+U16nyh5tOF22beQdqe9jaUd7whugZ0mjpip6ML2wrbnKMmX9QRQw/EP
Q1VP0LOHvEKOam29xidnKEKYFZwNZODOg8NDlOJxZB1cV6uY/7KCqQcqsuNR5Ee+v2AAU4OX5GWe
i8X5R92TQNvmqeh+kxthsfKP2KJlAyybBshdwGUZWDvEjKItaWntHIL0eyfgDSr2C/qG+DssPb1R
MeDA6gQyph2OQq3OjCSMFMxSDl1v1+VrPT76dcBXrLxBLdcpXkPxWJq1otx7c6vkOSFyz2tUdZUg
bGa6uWzf+qhsk3/ChMV6VkPntPd1AcRlH2R2W9gYF8r7VYbaYdkVomaRya6M8FilBkP0z2iw6zvO
wUYfPMRlU6XV5pF16+ulGh+mFlCD4zEs7wfKIuvf5eLY9rjaNQ4qQwcr4knD+hhepdtetgUnwjsI
A53ZQ6VEUD5WiPXecepZFBzGSBcOcdy2S6hRy8YcNAmXoItUYhH/3XYE4cXwwo6+OB47ohdz3VU/
MhGtw6PpuwjOnjYuKdS47nLaX/Vi5gZJ2mu741hw1vG2GMtlug0TsXeMb5Tp9pB5sSJUbnJqqOsB
jgivSlBfv+LQ5N6XRQwN7hGiuDzvEodXwFstQ1EDVXNGsZxctzNbsA83U4Jon3AeIgslJqFDjgdS
NgByITh2IWI+kUFYrI0T2+YYQRmsoYly7U2uaDmtvWzcj7fPTjLXXnsYmMLBSzX0SdpNa7dc8Ol4
/cM0yiD+x3+DOjg6cm7tYwyap6eJpoF4e11aF9i59lY+kYw+WVxSoq4bcSzQwrIj5kRKGZwWgK4e
G6YEzkSacZH6xDIxVQBOgwzQZPxoHhvWV8nPEBwJ+F1gMau5Qj7w9dVgXchOnstZ/byE/I9z5DhA
inYlzJgSSmLfxtyxoK2047PteWHuN6LCA6LO6gFHDeccqko9u7V+6xqosK+cH5gqTuzZN/1aVlrV
6ToVluPc1Fqv97mIJ4e7N1SNde/qqBl/yJoI6N9JKyf/G3YgRl45kVs2UZ0E+Tlw1nj3lOz1Er5B
UtkfjGBxft5yFKZf0QAUIjhWHtrUEx/yuf/Yli6pj/k6w9h8HZWy8r52Z2sPXDHZn63hVrjVLnSj
VX+ucE0K3kDlmhNiHbsiOErrVe4/GS3d1OwcG78EbALCjh3LU5QD6MNiUgZ8kU/lqjMJS2Rx+6W5
6GgaKYy31hmaA3JgP/2aOvfWkc4dZsz4PI1uR9KdVLcq75BB1NTj4AqD5GndwNNnuw2nSaG+K9L5
0/Q0jZS3fnsZcHTM7mzp6COtJ+79/r0bV8HC7QXVal/0/TiAinJKCC9jBND6lv1hF+W5lSsOdaml
fZWq3joPpg43vTevaiF4q5E3KV6cpa4pZmiSoSm/wmnLOlL8xYxbE3SkmrblWDnseUDNahb5D7B7
R/nIFKXrHq8Mxo3nFl+fi+0D61Z1xn4CCkjzDs8/M48eFYCeVq85K/3JhFxWpymK4dHIkT80wVD3
Uk6jItReeA47lhBnHWBe/YExHqTtsBn/D+TY4WsqjHzRQkF+9JWw92PfhTINZGiafTM4JSVyvvIx
7MLth3YoErvpUwYeAn5/rH1GbbAxoz2EzuBAPRyrSb1mnj+4xySzlf5rJ2S/J7xc3vzljbOX8P7p
cwkJ1ETMebtky0J9wjI58qHdKtcFDrw6cr138cg/LrotjhS/rDMbI4Gps6gwzDluRmmDEYVAGXbl
8AzwCWRA3LNDH2yvzrAPh8cFXxjZehfIL/Jhm9q5ymFClvP2KstcPimIZOTVMIV8DVUZnorJD6+B
HxYSPXPwL24gxFcYwtsoM4HCE25Z/qODNg79XDm/uG7Kk6kC3P38NvbO1MGHX3gTHYEWoJo0gbwO
NMNThgBbfo+/2Cc7oKcnpYTwIGaOTkKxRAbBmMvDY77Qmuf5m/+Q0C3I4hgN+tLGk34DrOTtw6WJ
Xj0Pmv60gePcI9V6PUM3RZYATPWPhsn4QNp5/IywEVPfUDSnSHdUf4Ok2M/ZbK4igdmLnW3o3hia
GsQz4SqWskmT3Wu3v6UBPeLjCI71Z1k2rJWjZvnnRHm4PrHaybmhDbU8qypTf4yZa7sP+IzfTkvl
fddyG9Z9Erv5qQ9X2Bf885g7cxXxVATFYzz65X86H3G2uLClPjDM4suQa8jtYBr9y0C18l5nKrv3
6FAif5FjTPHmQvMbHqS753yF9u23IxaazObALrHvpaor9WEMau9c/t+bi6xO4+66ECLkpeA8+gtj
526usuhZEc2K9i2A4XfHBvh2+YLVAxmb2dslBR/EfKj1ww3TTScnbpJ97GcNycYq2uCaQ6+fKVEe
NoKu6/oY2gmnRBTok5c76uDSiMrM0SLfFOig/g4+SQkfEpHi3Mx9eKrWOGfbFmHnTgx6IlthpO6y
Zi+/V9B5mdQX7PCBmiS+W0STE22q8gspqzr6plxOPlXrR7ZkiIUjyZb9MpfFZcGT8bRGTXNd6fuK
2aaHcDQdXKz23tt4TBnu9BsUNnD+royBc0Z9UN9Z8nV3a095vFKMjPuZ5S5CpdJ4vMJqHJlqKpaz
ingnRoIYDhWBUHSjPdgzc2BTGIBlYwq6mz3JlqIiHJgKr4tFyjAPeqPx/UvhV+Y8AdKiExZx9pJx
9lxAonRncAKWJgdUybrRI1hrO3xinm3eipHhNN6kn04WVZiZIVbnQvvzUz9XxX1GcubBAcKB7StJ
6LeYZjRoJwyjV6UTLGV+ICSsm1Zcs2iRvx0UnorjJYw6eVnBpjpHH4PDR5uJ+t2pbPvhNWty9RZQ
OrVxWYy665afubWy1cgmFah7O8Y/oppuIp7gncxJN993SCf341yalvWN697PheoeCuwsn3HfR95h
0FDbGh3G7v4WcIjP0iYwvVUdVAScIp5Cd9T6aagthqKYl4ySfNx3enHV/YCdpTja2jVQFeOR7nIc
L3sufkWzi4fFPlL0kH02QBIOSxS0Zwbj5kgbR8sCNfF6bz/Z5ovPc3VXZCanjZzbxmEQSfXQ1Rnt
o6wPwkd4dlxUS/acvCXYSZ2JKfO40c6VvSNFb/cjE/qndWR9Zas9HFrMpERqW9TB3MNNrGDpPSdd
TL9ESXuDQaY9Bn4ZPUquqPcJ9JBUbjUImsLl4vxsZtsPRAj68q2N4vk54vew563t5UeXM+fvipe1
g33HbNVjlfvF/QtifePRAtmWuXhtCHac4zi6kX0g9pCsgo7ys+Q9+1XUBMR434iOe5PDti2JwE8f
RB0utE/PdmKVHwbf3ZBlb6obJFoJFxeUFgNG7uyz9aiBm5tpOSCFyIYgqkieGZxm5oFAfxi8wnd+
5yfvY+zZ4AIkazuN0Ta3T1APkb7nRC4fedY4jzkxFxYUXfLioiFdQNvPl5ZFAsz42cTucc0cecrR
m/9iwAyC52UB2YsCSYtCXvRjko7cXWee0Rz5cltLmYNNrKd06HXzN3C36aIIvl95/5fD+1Bqumqm
wunbS2kw6h66qIvfI3yY3q6tF5cxolCKP3UKYIuyzgsfa08aH9+Wa35PIFM/bo6ImGDMpi5tRgtp
kVeNPkHHUOuJXh9n+wS0G5Vokgv//pkffA26J9/k+CdflMdarS7YA7LZx+3jLB7JkDJyiotd8Uof
hExqM7PvaCWXQZWYsnmykGpmBMqkrF4yh93DbcKnJwQS3rgyRmZOnvh3vO5m2M1FpDEaZCvE+70n
8KsYzN011R6y87Ah663Iwc63CfZ3boyLRTPz16AAZg/hm5CSj4dZ8DPvfmIk19xWqrEfgVWip+66
MfSfgyUb2xeR1BLiehQPgC2RuCQDJGfhlbcgAJdgxAGSRcQI0p4IOrcnMQN4gk6Msi3yYKh/KOEC
MIKCNSVHy6Gz7So7giiNmP/wIiaJ+ZJFxKAYt35wFGXR2T8TQyG1YE1vr5xd4pfDVaNP12Dkuxct
lx+D8ZOHC64LjnvAUiMmznyNjrKUkTpny7xdEfuLl1zfAiNb6Vj51dmelu1YwUxMt1kkmpJ7AXGy
EjELWd5Tt1owRNribsSfWe6yUt6ch4uX9f1dAQMxIt7Pj+EUePTH/wOJWQmsA/z8uav2HPvnxJo+
+g+tdj4iZmB61VGUKF4lgA1/mLXGcJvMbGlTmzfBMcfj23+Tqeksb+s1dF87yKfFPcuXEUJospjI
TeHTRu1ltYpQ08EZLUm3fbAOQXBBhRzeGUo9Reijaq5uElYKb7rjmme10MXj7rpsbrFU9bz/f9hS
R37arSQVvulBQK6sIs0vZGODvqKg5dJ2u8ErkjN3kBuXeTKcUKkz03FF24CXyW4nIvTIhnwFwE7T
HarFn7MntqPiGNih+h78nI514zj6V76BemYzhoayU1WQQfdemtdoAvqz2rIOqUpvTHIG+9Mex9Gp
lnvqUTh8eFLr4kDYjAIHWjiWep+Vmb6jYauMXsCdZX8xIM/lJbS6X9jY8YK+xeMIX8Ah+tZGGr65
rULGW5zwLMGa/S2Fma8s18LwbOlWuMf9+9cxEZD5UxkVfvO1LQMZOuSvQM/HEJ8qSES5RXzNEVsv
Dr5eKOcRixUUIMUPMP/uNxmY0ygi44/pXLKZxUW4anP2V5WFYBHbQOA/Z6RLnPMoGWX3IdkG56i1
zAQ2GG9amIOJUGHNqmIam58bkFveSSeb1Z/CditbuB4wUnWclqiAu+g4EoQe1/Zur+kCI63l9eRm
q6i1f7co6Q28qkYupP5mDDlo5xuGHUWfWDLBA07DJaBaYcmGofnuQL4ud/iiI/IdSW4D8UHWA0ws
l5l5Sv50LB+3B6qAsfsMc4GHZcUCVj2oRhVN6kx5VSJZbta0J0eiwhwc/nbIXdTUCXtonPfLuRh0
ktg9EMTmNwwixLzrvODJzNI59LS5BkIn2bY3pQPHE2PAVkkdvNX5Oq7rXRiJARWFa9e4eWmfoXxj
TpnrZnlUQB9qGGHcdm9VNquVkgAPOnhzAwzjBkbppLokLLb1Z2hMZ97oGKiBXEE84GPM7SWE0NiI
aagvVWXl98ZPquaPchwAbEEfi+GrGbAd0NnFin7A8u9jahqieMW4pCK/G46G6iJ7UJPQM4+Elmvz
5LaSZoR09ILSfbBjt4gXByRoKD8Qq8rw4MSDSk6FRFxnQpJ2wB29Bi3dJ7EiUAZOFJdAltYkSPU/
WynX+3YTxR7z0EB15GcesFfBz/7S1zr3rwy+bgASAWHnxTMdftSWqD710wU/nrcBMXw5SJyvwOpJ
SF+CCgsUEeubPtXPi3N0BwRS3PGU2nEqde1FkLm640zK9/HEbuqKTx8XYZdP3xVbxbTCi+SnHhcm
Mk1zeY2oyXOOQ9LIo99H7n2LrX36NXSWM+hg/BIAWqDG2U2Oi5SGlyiptOAmfKxqvnSdCsTe4+ur
yEWI8M9Go3B12IKh/C8S1p4mMJPFyfN1FCAVIWTwIV3ZrdeDCm9JVeG6+3yNJ0oGwQd1tR0W1B5+
AYdAjvZhqIk9cii0zQsW2OzqdUH7tmKNzZgmh+UREnr/aQ2rgbT1WrmDnUKSl0VtNz/5NKO153UA
y5vGOGDHC36L7a7yfUIleHFrRVCM1yQSMQrBBNg6actT7wwDf6na7GWoVflUJYYhzC5e8Yy6H7Z3
sqUYL52duXgJgkTdikSc9cHr8aQwRLM2pWNim/aIf8Z5akYWqbfVJ451qqzFa+dOMWHXGnTdhifP
o2spplo5IZjnXHzVevFBE4zpj03Ifn4fZapLu8grfvpuCQI3GWNInoB75QGm4CToG6rNqR5xsR1k
kbVOmiw44LHAJPW+iNFadiY2eXdspKvGh81IpjiibmbDrlCxiiJItPDtcndLvhYluvdI6Tjfj6Rz
OAd7uKUXTf+Ke+JlMsOfIGtABufWSVZP6sNLVqfdO1bQZofhRA93Ew4ugqBbkvbVVExpVy/ygtjr
q2Nm1mbvC8W6rWQN/iOcC+pjQK+uf1VAYveuB4P7qtUcmEsUbNO7O4cRIosYSyoOM2L/IOyj9qgj
K8+mKL2F8dnV8smgpDzDfeyvPZy94LGP7HAta5KCwa1b3ephuTjwii+zNeElCOvgO0qiGX2CNsS9
lBAOmI75de2LbNTDISTZ8R2NeXnWpDHPPCrqwLQycwEziG7XYmW2u7jEQghqVsOWPHQgYWnZEzhi
jo6/cn/TSrAnFThbsctkM4t1najgFPVqODgF91RemlP/1+YLoy0zfIjyB6cxdWmEvCvR5XmaIVd+
JYq1zZtLQ8cEd9ogeEDKfyC/oVgb8572GBoae+psBD92ngyrXpsDS8ym6lbXEWAhQC1IRjjmblCl
CdeBtyEpUXVukOgdz+XI9bLTPTd3z0me2tlkXK8JWu6mwg9fVrckxrcsK+jFJnfWXTuK8TkToCu3
SujrOmUDvOsJ39FIlbUm/LgXQ47LsJkG+7jWFbkWHrueibOO5tSdyiENei4e7Iuj/rgGnn7q+czt
fQTOlA7pAmZ87WWpi69X4PMXeDch1rHGYlXuf4wcTIDPbSRPKhbYm4pigmu69PmIAuzXuIoQelrn
MsS2FGko+gRbwZh1J/pnnKvAmsPdeyQADFy2wuC8Aa558IoKbKAmkkh0qfQwBSrHsk/2xjBYzwUG
cfLW8xhzy/CA3dBytpytM7vHyq/QyZSbiT8ExdUpqUP1XzDgyYUm7/jgnQyGmMbQBLTzUBPRWPzs
P0mu6Ies9CiAYfTxlYRZe1TB2B8cCcbxy9Kf8RbQqLfhEGBL8aMX7nIxvXSpFWFbxGRYeAkt7Gx7
ukNQqPqPGMfwGQiuqM+aCLADqFdgBu6q+Vv35AYloceXZu2qVONmbvbKLPgaaCDq9j0b2kvPMve5
rNbh2Vq/zl6B1i5P3cj+BTsDZHGw2Fog5DcUuXmTyYNDw/jX7goX+6xxWgbAudH+dzg3a/aradrs
nm0CTxk4/8hnCMlDwthIXGdb4lqDD4ft9GnUraX/zmKFEPCwXFTntXxXvdOU5zFzwoPLTojLz+il
LJMpjEP9vpSUyLzJwGUAtkSzMILppfgHv906dA6i9e9qP+dQJbwi0ngkZKh6f3WOHr6BtzVbMdci
qDknSnZojpRFSxPgQNDiOxYbcTCHXobe7c2TU7pFeMhbjo19Dw4FFYQrxwMJ425IUTCzx4W7y4+5
d/gGQ9jN/ICy2WKXRuGipnfnD7amaY6mgFeGXhU/RNbmF90O/n3sDUt5TchSJMe+ZXe/C6eOdJIj
tdf/ZE1SckFlSzdcFp/qnSPBIY2Nl/UqbQLYVjErkAhwHqCXNf0Z58H4Cx9BfWeilVq1pplGst1U
gqReNrXTMaSuEZ2glI94PajGU7JHTcuX1pxnWza/Wl/T24Jsvl742/6j3zZ4ZvktCu8KZnd2Hzri
ao9UBair8I0+Cxt1n8yujb1f+2RZIZFOAQp3x1uUNEkkZ9JaUU+xTAjf4Wpvw6qGiU2C1jhTeTHL
bFGeneofXbJMF90SDP82HKpyh1OmJ/RKiQjvJ1FP3jVzuVa8z5F1uCjIJG/Dg+6yglxAxWZLTz1e
CKyT5bmOh+pZyFbmJ61vacvZnYlRuSTr+g+j1q1wYO3rEHeZXt2g+0Noqr+D8GGoJKZrr0+NcWgF
qbGs1gc83NxGHG+y/YkEWxftQA5UXAb1aM7s7xIyNcBCUt7a8xOX12H4JDNC8hyDmt9eYu5O8XmT
U37dVrH8Fxrk4rVzNC6hJPusVxI/LzcRef7so3AljcaWt92PmVd9lSv6xY7xdftwcdTwiWbHi3sx
Yx579JR2nbQizoBJLvSL86AjLz7K1k53fIvQF5gQhn8U/mQf3uYa9OQex19ZF55k0ePCJMCEWW17
WXk2OkXsROgowhmXk9PAOpMTQ8RfNGU3u5qaty8Ox4IdDlO5n7OaID3Lwp2N5zlfSEyfkoC6gdRv
Jsx38eZAmzC19I1M+5EgBDWnxfDbC8fuxeJJoB+tloiOfBTY/NeYTCE1uuFrUxuQ7NhwU9us7kF0
U3fgfKG9w4vx6lKcFS/vwYQdI9hKe8JLl/SvcePk6k5FSlG8wgugRHWt1u0C2mkjZkkt+JyyXvLu
jWZLJcjGXFpfOQTeonZF9KWJfUyQf33DNwZdYnzKsNpdc4TxbwFC5nNQgAh4aU0ZQeUYl40ma3R0
Jud2bCpYDgwcsmXjU4hjaAITnpdSTgfSUpw6s/AGDS6QZuYTCBjyMcYpRny/Iz+7lrjEyv8vz33A
N92yXkjHfIx1vaMHK9JIFTB2BNl5bkw0hPrrLxo/5vPQT0AFuM7Ct5G3HFSL6eEvD2KjSO/n9pGx
0vN3Yyzr1wRf5J/ZXQI+Twitu6Gpp9PWTvYBRwvLXTNnNCo7Zfe0ocFcgtWbTv2y1RhzxxaBL/dY
Xh74uYg3awMy02rDrVrGbPyRdmx7mIDUdueaSeDgkE74dHKezX+r0xnnP7FimfTshtEbrhW3cnLJ
Op2iqX8idBRfjOsgIlWTTZiicsCjuyJPDO7YbUGzaea9xcv9NjDTnCkpm5hmVFOeChRhzPzBiim0
GwYhwK0DfsI/SF6fnt4gsenWo4kTrw75zQYmDrg+VRufMv4y6RYz8+OrE/04TI15yPiF3+MbImAG
pT3gczcQKIaiTDitz4maRLHVV8ZNeSASEv+h8YtE6mBo1MGFQ7/IbBy2pAA3ElKAZsbASdLgPdCB
3/0oOyVZKcWAliuUlfocRB1BXIpVa86FmKA8y+IG2vYu8ov82LkSgABjzVztIhYA9bs72ABAYcNv
j1U8W4bz5EcmPrhR49b70foqOWuk5PZQg2fB+hKxVScLO4X/I+nMlptF0i36REQwJnCrWbJkW57t
G8JD/UAyJkMm8PS9dM5tR3WVLEHmN+y9dqwc5Nwmwx90S4Ri2RyU6b61lO084jMlR3rET/JQEQtP
3qlhyP9ohz0KfkSSPqoG9mp7x0pzhn388kSfYV9V8D+GaS2lXB7SyfT8K260cwzV7xPLshfqTMSM
vp+J6g5Zc27ONmGPCPTM6Mp91Q5RtGuiwOrPOUlCzrlbbOGzrXQR3SdDow4Bw5t3xKrya4oL3aIt
jBDHche1r6Qkjhubuxu0NOmLTGxMbWWQD5xgj0eW4SOx8BrvazshTHTlXUHG7mduyvDPi3xxLdM4
cC+LU5n8jn4AISO3+1RtMmYJDF6ZPd/XsGZ+I6/MH3p+zisS9gGTd1gSPc+acJr1Woy+kxxBv7je
NUSL7G09d+jgMzATH6DMYGJYC4PmheVFyVrIpiNTK03pDdaTdQMpsyBQ7CNBsOTy6njaJfwL/ysr
+DVszQka2YZpPtILdA5WRpkNcbSbcyo+XC9ITN7CCbn6nmhZTLGhHcfHeZTRnnCS9qEZVU6sDCHr
04ZPAx3bR5x37Gszd2szL+O7KZb2n4gUwaxEfmJlrgUV2goa5fyQNogK1pO9gEtoUECdQ8HY6X5K
F8O34zUoTsMGbtsmykIG2UmChP2yRGl5tW7I3Yu1eChZAh7acG+ZrD+5izVvm9kRp9KLkl97QuzA
KSz68C4g3za9wLyqls1s2yrcIN8tm1NWDvZDmZONxcoyuTbN1L8USIr7FZnSdnfXUF9EEJMWnxVd
gdRPLB1+KeioADxXRLowN0uZaZuvceQLKm9GzgSJe6Ds6sAW3jykMklGnEBVs53Toj0EYy0vzeTa
B6hLs/vBsj5CV11QOWQSXTJF3aCGJ6Jce39N1x9Fxxne6oGt1owLTmn/efbHJH5AHEFHR5SI6i8x
/ouFUb/lwaXDj9BPMbtwFwihdzKW7QPWcxFVra0EIO9n6UyefOnqvp7Yi9YAiLBjxS71MVw+RJLs
+sl68FTmvODm4WBA4uC6d84YR/dFoqdNn/djxYxesAXBlieekfjH4xV1PhklrZNxDERM8dhUwD9T
19gPFnWHX7SA+JfZmAP4Vbrin01p5796VWvF6PFEACtw0HZ0Z0wK36fJGhQVWPKHnpM2SmgRcwAM
f46v+10YlXZwsdSASgUvFHFPMNOrhTXWihkRGbSgQFlvsXX3bFJTw3G+8KIoUth6GEXlFG+Im0b+
ntvjuF8sJopQdH0oQrUXFwmp231wkjP1uEu43Zn0MdqsHpL9Fd/ujU3oUCQI+s5Lmbjim9gPVfvU
C/hUHl0LUwnBBezNgCN0GIGb1Yisv8RMWTWlvhRhXLvbEB9Ut9HM2UE+gL/PzyMdRLavvIGRt9SM
v1ZN4eV67zXWmO7loMJz0TW2+cImE3ivCv/Vtwr4oFlX1SRajxyCmKB7CGvKOLcLJxRb1O5juGOO
ay9Hn3nRanaGcjiBCMftaGDSnUcvRV4JaAfM/FJPc/A1TkY4h3QIabjROrHhyHrBvWFLgnT/5qho
nzsWXDP4KNMjJlzXBFyw5buBuv+VQ93IdxYQdnpA2SCr/1t8oxVRYvIR6geScIPWo9stAmKNNn05
VhHr9VAdfSoKNtJu21fLrkPQxavv42yJbFPFdzTBi+ZvjZZvQSt7bsa8e0/YSuWPoQnCe4ZDS7Hp
dBcR/CTZfhF4r3Lrv8p0nYM+J+xOLDE5ydgNWucyXKYtEs8Sw2iIwtmRw6HrC7EBJtTA/kDALlGR
Nr77SoYU2i/tV+E3gIJb42akTOVnHzsTS8kZbdtIsOiHErwaaQJE8gBfhiPEdfExv6GpRfkFpouj
eQf3CZWoYnwbbmPbLONhClw4UiWD5XeyihirMFgkkBmNcILEqVrOBZMfsF4KFdWGP77Bh5vEzGVG
yfK763j5sFw8kbSX73udVi0ANsNYoiXEsDnqnr9zFahUx3BwsKQ+jAREDFfLIRxs3QmRoxrt+UdE
7tyEL0N/5VWerrCYnJPUVfkYGAMTurGT4JcJf3RBKz5syilaZlwoVJag25B331Bevfhw1XibiOS3
PWi2YFk7MRfOP702DoMVlnrvvg3YlzM6maoi+GHBj0gqYbe2ko1fPHhVE2Jacf3pCwpJfEkL9JPb
BbuJjUvTnveTT9Wwnyor8YG0tCrYlrO033r09AwUfR9iX4oOeDjwooXA4dosr9AmIZqoTktg+rOS
pX7pIuTDOEpSU+5h4JhiE8iqIodskvXTQr+8DkxW3ncsvidStqNgnSAMAReBNi1ENLgfEOtsLVr9
/3j9cUVZvUv15eAGBVg1RsmxncYpOozFLRce49fy2i7aTHtR+Zb/VHSS3V2KeJUUpxiGywo1l2Ac
H4FR+MRevvDC9qmIr71kirWmMW/fIz74BOzC5oSrKClOQmQJ3tjMYgDqT72j1zrql09E9cM3TUKx
stUwQ4cjFIJVacAIMUWutltoAJ+drFiYF7BYsHcDBjPCMFij3shGyMmTnefYiOOkg6iUxUqGZpyL
k5wKDqj22qZhjvLMFnJXR7W6TA7X3xULk3YvsVP6J7/yK5tunF3ZEal7591ZjoC3RH6o+yWhVETE
WVJeYUmwgqrdZaGKsvsSnbT8iL1GHFWA8BOC1diHEBhyxzzpwaleo4aaj2Slcctep2jvCvKq5SYU
cGxm4FK+/W6yZvpJqsY6TH1DJNhi5vmptIJwYNncN/+Cm+x2bcqucx8xFnjljqLUQhNYhhCe/CzP
5m2aWO25pJa5QE5gZxB7Pok3nkYieYyqMdmGCQOrckcPSsk1RIbgxG6gmUSQv/hMawnIupbOcnPn
zl7ZoqMyk39wsHqeKlT2G/hlbU7zMS1HnQjh7RIUibe8O551NLokkx3TeooPXhPnj0GA9ggsl1O/
NEiyf2MvidYu2qdz3vbdf+S9eQ5aWw1jI7XtCxepZn2p4ncbq+W0yhRyJJ4u31w0wvVTw8RyDXKk
x8BJ6LT9yK4Gh6Bj2Mmd4oz55Mvs1znqJhfuSfU1L5a9SyYckZToic1/2gaptM3clvUG/RCCTor2
pj1PqQ23NDf4exQzDncbiXh5L4ux+itmY53s2mbBoZRP+mHTUZLGVjp7bGJM/JyznDi3TVu85npE
QMyXD+Us4IXQIrG7TQWLKXyRvcUStDXCw68YIGW8+S8QDgxDeCQHHjaRQi2PTjbsyj/YCNglMn9i
GOqRZ89BObMdg1bX/ixx11yXfF5+Mh36r1ZsWeEZVmNtXRib5LwsbAM9xh61Z7aBjcbm1eR+xOXE
bOWGRdPTHYv7kASmgkvxWOWhPqZMAMVulmqxNiWOjD0Xa5ZywsvxgauY4M2FkONdVFbOvCpaR+5J
uh7lTippkwtQcD9Y1EEgHXmiLBCLcf3DiBjiKPHcA0KI/jYDy4b+sCwxo0RbQ4/Ab1keeTFvQQKe
IgbKh3tUxqSXb5MaQRLoqo6rEL4ZVpm0HBqx6SFtZOxlPPlr2ybbIrkP7zx0ANTRBOPSrbsperhu
EJumUpjjeBhClmVJjKmbaKbg1NakJ2DUbZcawy2mGgo3dmmsiQheDXe4RYjq8COml2bK9bOsVYaL
rcWdcy2zgdI8mWe5s0dc7mK0R/cBDMPi7p2u6rPjAkwaXWcsspeWaTRoHKdT2YVaI73oDFMLOFKK
CI77hUDeNo5rsrXipXuAr4jyCiJeH52nLmS/V8+V8k4NW3WeXdCLSLiIFJ23/qAbdUfiDcz4PLVq
vG1ejGE+Ydc1r1Ph4aQeFOBb/FQoCzdohwcSLlGUSgT3BJL+U0tU3wuury9P9tHTZPn64FuGc4lE
wW7t2O5Us/xtWNP7CPvvZVOqdodYJnoYAqd+WwKyuLatVuaZeWKYPRFSwJlKnlBu6890ceIGuFgU
s3sQjmKyMYxY1rXP3OFflKeV/+XTavwz5YwttSNu/DNs3HydIiCJsKR3xM755ehdvTroAv5qMy0v
1Mne7cZiYlNuUtEv4aGkwWpfhU6a7q/UUZr/0GHk2Bv6JS1O0dJhOmcxxM0bsu9bEMqWkb8j7LAG
FxJW0b/WBPFbkGYANNh0c+2jtuC5YMva6xeGgbyZ2wEXxH1gaSd5QHKIEJEAr5ml8ZxHwbuISv86
WU7RHLQq56Pn1wgg3JnIt1wjrLJ9csG93kCPUnHSDis77+aTbIPoq1UAqH5rnBg/dccxyjJT1N2v
Caq4vSc3MPOOsAyDGmUZMdMAariZMNuiMW+/aOvU/IeFqik22JLd/5TjBtVjeKN82OwCPPSQdTLU
+w61EBbxiIZy5ZGad5KcvJfAzL2AAxK639rV4uDFHiKTsK2jrZcInvJ+bOu1HYbGQbnhdVsAAzRg
zRRjmgGCsRwlqqjpQ42+UJ/wNlxJnTOn+qt3lTHcyrl4R2tg+ieeFKd7AyKoYEdM8TBE64kpIAbu
pnjkjAAA05kM6UfPyF6JLt32RPbcKepwIpITByAWdrfRP1TFVGXHTLrpPyTtYb3hpHYfKVzHU9ws
4W3uHQ8/haraj1ZOmC5kmqoDDo/hqQcUsG+jjhBQoE/3Ct1E/xzZaY56xXLjixjcSa34FDbLZvSQ
wKqoeuQPs3jjJLtRIlTBSOuRAooFbw62bEeDBGwrkj9+Na8KzF+y5B7Q4ls48riJJXjtT05u/pML
BVPC7Cfx71VG50TOX+CeOp+lCuKnBeb7ythObm8CeNNvBYyPguGbBF2B2SQMiVNUzifFXgiJJSuV
hCWGpZgnerLGbBOCFCZPNEWn8oGJQSICtLSvr3bV8fSvXJw17XnEBNhu6n6GSROQnbGPZagZmDVo
hjbYD/McWlePEcuPdO08BrkuKcgHJoJNF9A2LHkZWXhs+y4A3Nq3bnO0CVwO0L62099QU46fZRYx
ANadTM8TPojvPGbXTnwqqzs0arbLDtUDZ0panZ8ATuvLJbvSp6OE6ruCbVg/TdfEA55NFKcDXpQB
KhuUGivAdxN16fKc134F9xVdx95TrJ7Y4XHwQHJLiCBz1awOGZcuwmWe6Gr4qotaXCRWlJqlYZMH
/2klK5sLldxbe4WolGfmBoVUyRUTVlO+EhVDrFxHlSZ3s1uk29KFT7xLk3aW27qTcQ2CokiqXxvz
nvPuicVBwuBDKHwd8S0U7xEaBNaiaGaT7ASz0n1m6SeZtuTwGws7jNsVWd3l1vcT9hJOmzX72uOw
benpq3NoJizWOUrXa+X0Yb8OjRU8Mv0mLq1wYNj+Dm428oBAEhXDntIGvwnERZpe7R4TChuXAPAG
xV40dZm18eIRmwJqI4yXQR6ubFye+7qs2yNVpbUcFgI7rZd6AOO9j8YszW87eyc9L54FYs+rJv8W
ucZ8/zLw9JB02fcxdaDPeHaTpvlw5vld3gBt9SV3UIsYWQ0oThphO6xEnFz9ZFM3Fivl1bLAxpFJ
XovI9/TeDoBXbefRMTDQ5Iy5wqNTh1xUz8dmsuUEp4zM4RjhN8MzTB1HxwsgpofRyC6lcrFQkpOc
NNvOI8yXpYh8roIWRYj0/OotLoGY0OE02TfbrPQHqqcNhcRopNloOPltYZGsUUV6QKasIK0qNGxL
UPZfBbmG+iAnuv1CMPvchuB2dik7CzywJXmRqzgA7/d2w5xJamfe5m1HrROvPI9dKM9U43ZbZKF6
g+cLChk+C7hLDJhuy3iIkUC+mnpZOVpE9QODeAz+eVkzjo5QfqELCuycKYqLO6tmVhBg/IStufKK
ReFx6DUTlUTMdr9dXOaWPFfd7CSbSC4m+mw5kMC2tswyniEKWvmTyBlePLNIpCKIHfDsB6qOOXtd
OAfTrZtmGKNomo4V+0ToM4neB1nDLr3w5xNSfMBvUEYPhEGjf1O+ZKlROjrEOHN7k20bWv2eyzAP
7FWK/kAxeO9gsiAcmcxPxHc4nxnCLiDbHAdHG2r7umfLOvA0PC88tsVxQI+AC27ALYteVkSvUZmb
b/goXvtuYajAzFDzMVKGOqdahOFZMqH5R2eZoFLsiCOFcVN7bzJxE48I0EWeM1pl+tPC69JHxCku
SonZsJxOTXphXsS+TKYsdgN8YCvG1z4DPu3716G2QEUGzoTbyGcuvuXECj5QzFhPTeGiDPV7H9Iu
2JHLNEI+ycC5siM3bfNNxCib47rrd7RduJV8u3IPGn3DS5aBxr9E+Js3oCMswpGEn/trNC7lQ6Y6
d8GDjX94XTiG1T+7L2/LlndutvyB+nmmuX1BCC/svcDyyNdkipax+FSA/g/C4tQHKrR2TZuED0IP
IUvNOUWDiLzAHd6yuGp+jcMEGo9x1yDPs0Vyl4czOBXWD+6rxyK9Pk7VYrobxafPDxAPkkvac/nh
hrvNz1ZDjIvo9rb1zkcTQjb8pgr144cByWj3PKVjEd5F8CqXlyju8v6zAxm6q9sYKG3sNCSSuAt1
1cPCxHcTOd384bp4O2/Lr38wDhEm2QowbS2QWCVj13751Uyd0dbjLVezlcUZSrIYr97kMTFpKG5A
XgU2mko7ILeb9Ez32HWUGmNEjiODUv7BVWnN3VdrLdOHZWE8B2mlcCMNeg9UJBA8Dao+asJPGOcF
fES2cHOk7sNIo7dZVCkvTgSF5gkShpugBBPugTtjIdw0a9GwbBk4iE8bpMUVv2YB7KSJGSUtvUu/
iMR6U1EvwM0hTm8ProC+Htxz8V8WWxMrZV2k92aoq+lbyQiR3STEHEK6Gfu974yl3ukSJPB6RJTv
ral3q08lXBirbYNj3JRB5K2Y1fkP3BDhc0n3ivDEy/B81FHxA6BWXQB6Tz3u7d57hGJMuAtByfmW
SmJ59sO42MxdaNV7Dzf/tvYTTKWJMxd4TCCxcDDZe5ti+zUz2NVXqdD+5zDj/6YR5mea6Os3jkW/
R+9o5W82yQTPOBvaR9ww32hSzQ80++wwQZtheF+UpxKpzMEDJsgI3m8lw2MTHMMwBPST3yzMq8ge
7G4Nb93cOX0ee9vBKkJGPVVqX30/Et+94rBG+ZN1h7KqQ+AXo/vuMkxgSDQql+NhSMSBzDAW2/4N
44NMgU/JqDj7t+R+8YJLdf4BM2lBtyC2lB0f5hXXRk6NZjKPHyZj1889H/sTdm33SIVKKeaDC8KV
ZufXUpvgW0q3xSAQ6vgS21rMd6mXCTLInZttZbImsTc5vR8KJThZIa6ce9+pab6oFIg2RUu/thX4
XZirKEf1vFxcJPdUmhCfWaUjMdNxVrG2stNl49ueFhs0Rfl7k6nsraTr55Dv4/usLfvnts3BZlHP
kDEbDh95VwZ8XQWChr736ouTJP5nA8jlNfMmHJDhQOiwmNjpL/7812aR2ct0Ca5l28mCZG6Rbj1u
vWHVBW74oOoO2Y3AdHcebRrxrRnEiHNLqOOsPL7VsB0+qD/mLUl6847wyHj6CbrKFjsL5squgRkg
V6nKWY8i+0YlayGS6/m1CDKJdXKwpjp2N9ZgP0exb+7tW5OFboTnNzNgKBEYx3duJZMnm0nCikuq
3PhsvdhtkGBy6lsvPzKlJ/W3MLsqC6mzsJh3klVfG520ViNIE/+qpwwAnD83J2vM07dZi2esVtbO
hc93sVE9H+raiR5DzOT7pWxmfXQaIAGcRS39AlLpeuN4nnvK+X0gGLE9cFa+Z3w2MaNDmeGX9dvM
MXwCd8dvy6YpY8fT5dF7wx5zOfjINK4+l9VBZon9jvyB6ApEzyxVQ7AfolvGYmM8P/LpHodvpJn9
SywbpEClkO8IMd1jHcAgLkdXe6jwQUMi8c5+2RRl27weulUOJnMlej5XPcGykqODbpqmatN4HhSs
IjQCAK9hHEyOXvGAsWHc6CyKnzKWTbT0Ok+RhVmCjb30y4ycHuhdCCoq+4Amy/zpqZ2+PelUlLPD
F3rDaeuWZkKrWiXxmxUlqNVS67rc/lJEkM1MFAbvyI0Ag+2iCgWLBRDcgHrpYEf0AEOnSSOOSNIL
MvcOOQWNaBRO423nSWZgOTX5KcRow0ddoOVWOTIO26XUAXu67jUTbR8w9cohQeORBRWwaOY+cqJg
6tzC4zhMOxIR+vYI+qAn52Uc+sc4XQ581/G2VQtywNBi/Yel9ttFGrDpHG2dptycsFQzrWzFIP9F
TtavrMHl8uv5VhfoysXzMhPGuRmFIfcE4kGPlUmtaT9LLjSAXB8p/e6tYBu77rYSojxEJfVIjkb0
afXBJQuUvgMXkLqnOHU4VB0Q1vc2YZYYclmG4I6HYIqq5kKxVF6C6WY+F0gtfpLW4fsOSN9u4yIS
O5JCOgf6Bk+05Vj/SQUezM1nQIv4DHbMXTQrR6RgpfLCeg1AlIs4CqvnogkLOJdF6R4jps2fUaia
uykcsaBTDv9Qude/VdU8lDeHJa9uEvJ/JuxoZTuW82Xa8qHpVfoRwTFfDWxEH5JIVDvI6E62MilY
17UMYm1jsGm41HP/p7ac8sqFNZ0CKq12ZcDyrMaObJ+D8qifKW4hyXkhuBBid25XaMmN9eal5Gwz
2SOgYImHA1MKgt9tPuaimF2oOZ9PKHtQW2cS9wKiELXJypDpAbXtipI+fldTipVgbMIDMiAAHLLE
YitL9dKXPc0mgUA94qPghkxdTL5tRJBzyPz/G1Hp8o/lVFxv/Tl17pVeUhdDAzOjIR2gzSsPNpfJ
6x+IK4O34vG7CV7VkL0WSeLek+Min3zW5puynyLI49T/01qhDgm3Xr9kclNWY0bLmrasZ2E2rNjw
d7fKIvudEnd4ptf/JI462fcS7DGOeioEVqREEFTqi0W8ySn8WnWnexn564wtNmwABnRfM5SdbC2C
ttZ3dk/Lr8buj+lwsukjzwCzmsb2KRd2BHXqFkHesr5HliNvaNER5DvucPcl8AwhO0HXll9KOtl+
QX2/lp3PYBu2WbOfIZk9pp1un+hSOEuEbvUfiR561Y4LUgJdV4xa2iAgGzyFmr5eAPxs+0Vkw+4m
V1jTVZq1toAFNbNKNlZloe+YUqyIbkHvg5a1Zpsh7JObMNvtMGttEBP320bnCkNDhVXVlrpbi2kk
EUI2kRq2+dJSyjaoq0jkajcjwEqOk/kN2Bz6R89Yw7o3MdZW895macAe/wbqQO0E+yb90AZfKRS9
GJMvSuVsmjQ8c/bsguMMT4VjvbgzaxvP08XZDj33gxlN9qlDuz3GQyz03imLPYTIm/yo4PfBHu5m
j0nNMGwXuvAXO4VzZ03aGNKYpCOHx2DAlrk6gnWzjjmLx2ZvDYwHfR2K5xJX9nPoBdkmxv9GLlcM
Ay3s3fdS9faHBa7N2pe5LX/IGkRyw61V/RZBby45aiySCUdiutYu8/6bX5xinwSOipNjzO/rQZR3
vom6tdIRo364Dxg6gO8kg6BdbrAL5Wjj/ZuOHVJpPraHXEYYBXJWXVWY+ij9pv/SCWEUbsmTtDGW
N1THKKrkB4MX/mNjfK0GNqdxUZ0wCcSrNjL9u4RGj0dlmhmtL0Xav+pifkmTW40gedP2Bi03QmA/
2MwwhbZiiMojxrP0UbFy+JSJd0vdqELG2rddgztlHJ94nCi5gK7vWTIw1Yjsinwdu73vIsifci7U
i4FPsS4K7XVkzWvnplPMXm5avzcsD3N1Shh6UE0RZ08gEIjX8wJGfUsQSv+DATvWLLPSmgMuzlGC
BaE307u5lrdth2n6bZRkdznyV/wGJufJyqtkbbUOoH8Hr85XqwtzVzGd8faUQBF4bjbheNF4wBHc
5pXFRBddCVzuX+gT0zvzE3sflXGgCLrqvesYNV12LBzW2bt+8X2MPBjh9MrBpvXPdXyuogkx6WbM
7OGPx9ep9xUb+1dX5qb+srWuH5ZuaR9DmA+PBtkJvZ2KHZz9kSlumH4QNkfUbD6pUrENrFfC4jSb
Hho7Vh7hdqJ6onH0O6YdLTc4IlfpHkKvvlH0ksrc6clM8ddInxcilOpxb6Basp4XZLfzn8p5BZYw
hDTLtAmZyLhkgA0XLeu7fI64efkBpayuoRk1EI6lLU65G2Yw85r8Z3Yzh1sVbXWwA0gTlI94AFyz
NeDE3kmjo9bSGOB2majrA90hGmk51uGDY0DvRYMvaWzLJXrO0iIAKKcR+z3bjH5zjg14NlQTo6fH
LbKHepsMjhWfUcC4Yj2UVbDNZWBvjaLvRi8Iv7DIifzb0biyWhq84snl5UNktpRHu6/UDZ3p0DvO
kU9kUohnW9+19tRnV6eBqHuwiB3YwSnpf3MEmg/MbUjvqWLfRyGceKgxYTiwcoywEumN7jQzHxs6
AYMcjP3r0WeMvguicPlEZRPoVegv4lX35VxvUrsW6sEM2EWJpevQ3w6rcggABAZdLm8sOJfeLttg
blXkE/IBh4sHCq9+YXVlzehxbn7fL5u2tfnIfPQEiApa1ic4Kej0+cdbF6NpMFkVRRaZTf3a7ZlD
KbS7aT8f6Q74mNih5DP8EiZQa7YbDp+ODSi+rswvBOQo4KprHD51cvXSIkvlBjlVNimKWUbO+YHD
wEodZqJe6j3FqCgwCaOIzF4hJ8rkLalGHX8abPHDSRsE/DhWGksjzdbw5xrD/UMyobtHDzCYQ8bb
KSu2Opm2wHE0iZ1f3CTxbHDUkJzgt0WkPhTHIs3DiQyrZbEHUpVUN1WEZA15SdHG/yTRmQsHAzsF
Rppg/KLx0Pk/9o+2+M+UkE8MaIVc+i0KjlIY9ZSViUpQVNARFwEAPGgv3Y5hMuBvrprlCSFIfHOs
kH35FEvb6g8qARZEbAoXyIq2y8Fk19rxphKKHKQUZcMKayyTsGxKGRkji+4/i3S6baJKV1/oaRMg
6rAuqLnwlPiroQtUcRgrsww7HfvVJ/EZdnW0CrIJHBxA48aVdiEP9M+kJYrZLPIesp0M97MKveg4
QVZLEHHWVJkgZNyT9ka6Erg8rJoC+tVnYDywHleW3w7DXTUkzGxQ4zc1VK0on55wMqEVrrWgaXa5
y8f7YpjC4FB1dWx2kZUvCktdoz9dd4TIu6JEmvwz/Yo59PghEeCXXdg9dzc+R+PcwhlRuTq0yjft
L1GLSY4tHh1Dv8bZkQ47B3rXV5OPyEF8gNbcLlXgPoZZMN8oWQOCpl6QlXJEDhbNx671RLZzXFNW
Z/6TQhEiqpDgcgAIQkyt4a2z5vCK5EmbF1KJ+gcRap8/iuAZ0CSep/Z1X3lg7GJmMI6raPEDBGWU
sKVtOM2z5pXyoB5/Ryg/v0TS4X9yWYdHGMiw7F8QJXTvbZm1wGwZr19raxz+xT6OkAMuV0SsJSLS
eyaHnnzwlUup40XTlscu+8ZPEfZHi3nqSrSpfJAcB+Vem5JM55qwux8hSMbZ5LgOCbZgWJkeCkhu
GcbPnM8Jcbi6AxEmCKey3NzfLEXrzv+YwI9PXaqacR/PXfQDI87GRU1mIoNFb6BqFuA07E2WiubY
+LL568GJMEmyLdLo+sXYdzZ7tS8cpNPTPLXWG68teU/og8g0i0Y5hsc+SJx7Q5/i72pHF3fZAO2X
eqzlcOeXl/7OVwU74Y4RASYNjP6sLJSMLyXsNWuTYsSgOeQEcu5MuTRveHIEY35aI3TUjpvjYZlC
h07NFR5tEZls3T3ZBzIktKlFKlIKV30nxG6cg0AkpzHAPM4VbQpIN06DgVD0bCo3YW2JlyXFyMG/
A98H4aBpA1BpdMIzCQq4o4QFK/Dmyck0Q7tSVBv0bEHxVkFCN4dqHKsfq5yQo41MY3lm88nBMASS
6MeXuFJxzjtJ+AK1vHjmF63ZAnRERBP0EX44AV3bgbGfi+qo18iN8zoad13dBtYuoutt9ovHWH2D
F4V+07N9f9p1iN40zlYbS1+Py/szX0zS3pUBPOATstcs/eu6rJJbazBDurWMUuUxAceYw4Yldg1z
xeQ8gzaHti3Y7t0SPCnNRmx/17AbFSMQJ3GKdVlSBK4MXyZw0Baw+Kmgk7hKFFt3NozNfO8E9CeE
JtIls7EVT9QhIEx1efvEw2gzoaitmgCcQJb44M0Ys6+IbGoFr5QTauLK4dzWS+uGe5wtsJo5KfET
95y8V7wD1YfTBKTc8vRiIUg1VKQN2WCw17gSCYRQHERHneZ5+tLNDJu3I8Cscc3AwHvMQYU1G8Xf
8JJqeFybyfPTNbBY52INuY0bJV2KczPUFFs9Y9bqswusrntlgFqfrWExKY4t0+YnGj1/q/BmDHtm
aTx7LMDqCegnZEgfAf6ZGZx9clJODSdL9LdTRSXWmXJh2ungmmP/M0O8vD1zaX1UbAjRyxBo5iCa
xM8rN7Vxu1cQYWL+c5OKCJBV5TC0+5aeRphAsemJAyWgFqu+sx1U0tCXs6ehqPk2itkx5B35Yorh
78TMjqapifvtbPDwrxw4p2ZdWpWe97axErnXeRR5+8FiAOYqnp1Va9TwEzlstHeibM3ZQYbTfrdM
kAskDGk3HJmHW+m5JUJU7D0thaBmKsHGGMYJT+XkReiZOopszKQSDp/AJ0SUCXs26CZMYR2+aqFT
Yx9YBAz5FzvdUV188T+OzmS5dR1bol/ECII9p+p7yXLvCcP2PWZPgiAJNl9fSzWreBFVz8eWgI3c
mStJmO8sy6nde4a8bC5M1ct5V9QtrWJ2PVTubjJVFuy5LQYk8PSBMe1iXsDQZyw2pLYJRH1pSum/
VAQhaZgCAxV/d7qv5CHm9v+jmoXNDH9s9Wwo/JqrFi7IfHHiyvzDizxeqY0HIy1TWC5EHYR5mxr4
BatxgBNzULXl/+FcYC/nOWbqL32MjsGBfpHZ/2rgha76ANNTB7eQ6aEs0ouvHG2uNTexwUuI+JvA
yLucisQ/zEFI+zGjFZpbphIwflDeVyWFkhwGlCKLTWay4Xy2QaztCyA4jA9D9Tv62KAXWnW4RrQL
wXkt4goxoHN6kIhV0XRXBSmEibLUDMFpk7ov/Jui59E1AcFxZ4cmYLmI+qYsCOr+KcUcuM9m9voP
bJp5IfCenOpGfJgNy91VB7HxOg8jpBXa75qFC7Zl3dTmTADfsA8BWMGYg9rD214FkXgngdplT1Nv
uiCpUL6XFucuiw/DuvrwhEyyzqWH9FUbN4Hr/JShoObLEmlvI42MCsJH04OqsGmtC4TxPQaJBLbI
WIZbjGJs8u0wKz/mUpNoLW1KoraDHo38pCYba5IWMMK6JuR3oaNoFmv4aI1ksxXNRY4XdiaAVGfW
v7whBZWUIzdSXVePaSr4fNBhLvwMzQUoG9tTm92qxNxU5NYiHWroZVU5fXl2qUDtzmRTTOIoB8ey
X2LE7XVUBg9OlRYHvFJwGuoy/IAY8x90Iwfwqh5uOAz5/mf9zJcApda9jjyb7oCCRw48NNQNNsf4
rTM6Z5sHfAzzYUpotihTATU/4RngSrs4wy3A3TSF3T/pdvmhkqbHojXHnLkO07w8hVaU79oi897q
oOAOZHVN0kjBBl4MDRlx/IFBki24E/x16mJEBjUUhYumCy0waUSGtklPBzXeb5Jy3awo/s6H2j+n
glQzEA3sapp4DLsTuCS2M6/dyOEmBV9wSfPEuyZY3U6BoFwIPRpekY9IirtSNj8900a/Ym6bXvRs
Az5iEg+d7xpB1Wbk5R+2HG0LMarmskAak9uCj4C5wase1fz2Gu6OqW1g7lQyH9W6s/p03LPANaOV
LsoO1CyTBckXvhvPfK0pWERMzuVG+0lvrnynkfl3Pmk2B64xcuRmoLZACJSUEr6keKFw2EgNjQw3
tJeA66DiDegAfrE9WF4XWXo0QTFshODrt+LxUU4frSmTainmNlDX0Yi74YS6QpTDI6Pn8NkP8TIs
4ogQ6jY2HmRLTgI4VRLpxF4W1oAHAJknxDhpOuHWkbp4UGvp9eF6id0LPIrH4qxL/oUxGTJoAXJ6
VP5wgtB7iE0e0IcV0T+yYWFOtS0OiRI0WUjzGa/sniPZrkxNPx4yGf11bYkrRk+ezz9e8Pp8KMcY
lJZpUjYTt1EpegQrGGd4yrFIryor9p/hZ7E74/999t5UNcfZFITyy45Y7C0hHYXcIKR25b0lWcuf
d6SMcz3i1iXhRQCZICoJWWAhgd/2GwyWzjP8sZBlHF6NGGdfJtNtkjPyrDmzWUpmXRIGMHIjvPQ+
9xFfcxqY4XgmeoC+mAALWjmV5Uw70kCDXqpq7OwtqVQr3NpAjfZ1CNIFK0eiNWJJ02Qn8hBNs+1y
tipr0Ur6J0KvlYBRAqO9Ov2jESOgb/6tNCTevY6gyL1xcmiyQAQxAmc6SCdOEmmaW4pj0A75JNEy
m9JBbB8VbYoW4a1KJb/AOQAvV8EUfZmAyzCYdE3arLKwKNg32ZF6Makh/J2nFmQ2TU7c91h0ax74
viMeP5sO/Lc57kj7MHUWZOgU3NtDM7UpvYFU7tmbepppCOIp4vBispjc+LrSQLcBLdnNKzywPBEx
JDMG0uer5xWkbgsin50N406Csviz+MN+VQi9wbmaMmM8cmgSiKYHziFixwPria83CVZ/VAFbqpCC
FyaCMDWopvEeRAC8Ck8h7mZ4cxGbHD5PZr4fGgBYS91O4acRWYa19LNHSgjvauVCM52UxXKhlZ8Y
SkGzMSGYm54nBdU3Fv4DyqxV2G0cXE1YPO1gqvFc9G2AwsR7Zt3VDoQmqwAOteiDAmqGbqwkP7aI
Iy5Sd+2mO3Zshrl3LQ/Pno5kCcZQ6yBYj7LjIwSBxOuXLLVqm01N2d7dDFP8Iy86mODxOPw4U2xs
xFVW8bwVzPjBigUWJ04hBLU5MclGD+I0Dbhrfg91Dosmks4eu4odPzsBZrory/WWSg23dsdPV9h1
swHvafXbvAiscIldxHPZxGLAom4raL8TLhK6aPLBf4isVOstE5zGz2NaUAVJaq9zt7FnDO6aIVzZ
rylAfvNF8OQyYEL7aUhcgc/nCutJkZ96jH8AkBiED7lnqN/R7h7w8nKstgyC8XPvExFZy1qQJIdF
MwYn0xNpUEKh1gVkBldX09obawizPg5A1vHdw5fKROr9QRlmfcfk4AaHqbSiv9HtM1qoCjv9nRIh
TyV11UgpcF34u89OEdEYioESE1CI+0exR2WtAlnsE+Nd3SLcWlCOCLdiUEtiw4CN4affaAZao81K
nElR4x3KGDMWEQo5PfN/859CrLZyPdt45zYJ0rO1JEbf/rB6HY0Vo0rjrnojafsrQm2esDvvKrCr
YnB5Tbb4kM5WHJTuhxER29lPeYbA4yhNpTv8xz5fjlHWn/RApn81YTSp1khMslnGZPvuuCB4/WYK
Jp+RuM5bMbnTUeHKbwHHSv8Gm5kyGto2mm4/MZty0CrWK8CzMBLCmeyTHf0E7Z/Z19mP0abMwkOL
cXJvESkWO5fb+mUCVvkHmChqbpVFNHYhrXK+9AwxV9Vm7qWKJQuIiMMUfM1QG0/xJGvjVLZN8Z3Q
Bf/P6WIqvxqJHRZhQFLEQOOns4LY72HC0y0VkqEy4Khp0/552AX5uhppdvFYIf4HyUj84kqvbkE8
YUfLiPdt8TfBqTVjm84wVlSw3xTtIqT90gdKK/S9nsWZnTOvOUIwzJL7tN+paumyJaOz81Q0IM3X
eeXhUZOGwzJTSaBez9AyLblS2At/pMm7nOoJU74Jasb8JXUYabtRQcv6JlOoQA+XWXgneU0/lyuy
mHA4CVW4IyluOuLB2vRX/pQkLFLJH3SyDL+jJlVoKJCUZntipGv4CRuWM5tUet7FM1rnFSrmPa+n
F9CLtyLNxpsxTtQ1qFGccJNB91FJfCUhO10UH6kUmPWY7wust3vP0pgs8Ccn+1a33oZbJt9hv26e
6fSZ7uzv5zUvPIopR9/4wrJoHqnl5XyGd7OWLS1dGaipjQja6T32upehcgacClm2tBPbP46Ehc5e
1eJ0zgPjUAWjuTJb93Pmg7KO3O65AVGzqkDt4Uagyw7vTsU6FuWRDWxDbCb0E/1BNOGdFX3wWxBu
ejI62ATM9+kuwTtJ03MRfkkPOFIsNKsyiXi7iOqi4FTt280UOt6XC0bp3UiqB6+qt8pbJXzzbA9J
tMTA9RUF1NEAiPQlJlUJ8wEppDkRcHqZufEXHXkAeFqGWhHPyOgxHNPf2oQnN029ccjDGER4BpPB
LNR0wy5IH4Yy6BAKAnXEeV0e87zPfqSMwX1kZbZTtABeDd3P7x5fyhXPWJ9MkDt/8WSf9tyfhBkS
QKPvY0pWESXf/edLsztCUXrgLVX0mzHJr+JgVsewCZqTRf6IiHxb7bBt9W89pjBWuW1zDRuf17WC
D2mYfveiKIcDnEHGBJjOxL+r+skSP1x2qrReTWySy8D1rD3UbXvn6M5+i7LY+9eTatsqiz4gTAfi
Zok2f3XdrPmw3YD3vVWTN7ZYW0tlFM80gzXbuTGJMJCLXhtAUDzZZFtRyn/UrVRrwBGIeAWSxFFr
SOBRjRfa1baD2otpaxtBSiDw4rQU8lBotJ0K7LCMKrjBbIxnK53n4lw0On2DAlRgj2ZwxEXSb3rh
dTvXq4YzEFcovr2HAED7EEJiiLpIng+/GrLJHt7BhNUlGwKWOmOwYFwOb9wsXgnJevIvgxM892RJ
znlC+pVTuR32lmkU3zhw7yRG5Kfdk7wJkx5jbD3uaWSK3uo83BiIaJ8uz6Hj1JbWtsYCQaQUtZbE
XLvjA3QjH/yRtlzOojD6P4J/pFR5MxbO2N444z79ak7fc9cZVuBokaIsqE8VpYpwmVvUdTSutzGF
VZ9U5H2Y/t2t5TScCzAFyafarW8vI/qS7gXgKA06o1yLOix2wIKbG21jZD/Lwd/PpIE2hej2xOtM
fCIyzFb0fPNo61r3dcIF8smfYqBjwXiWhPE+jZwnA3aJ6kQVHL00Di4asH098aGKcuedtBJn5wJf
o9AbNiFr5QrZJh7m31IkE2b/Tm9m0RCcGvp3YZj4xOmP9di/xrAQoqFHp+QhwPU2pNOzRxk4pbdG
/O6pJlpOlPS95DqhAnR2G/8H7slwzW32jotKzYQSSMGhyOMMtX7itnVXHgQnsXBll8H3j235Ncvy
KZEuIIHWOzXgRTHXlHRi8L+RkxJrzCWVrN17llT6mb+Jt+C+9reCnDsCs6v/Mx0z/PAHrI/JCN++
adzSWc8x9v0YbhikX2wyq2qOxYs9NcQ2XItYp1VRdEr19V1kNb7rDGrcjHXTz155g8htYJXjqpgL
aHhYy+Xei0GUFxJ/glOjwHr4FhpwmNfCNVmAtvX8aY40f4wRFnzWg9aRhWy3dgZ6CIWFxcKHr75v
ovBjcMH4d7ye7mkcpH+InjgmZMr738zrbOOnnr8iU0C6g5kwQnOV3Y/lI1oz8dJogzJPZ0/jA/er
bcxFLYMqcQBBNJRGIWwPcobY2zSHIMFpk3shbz+U76WKwmYXD+X/H6SkMHgTvae9qT8I9jG7s7Cq
D5zGyVcRe9ZRKf3P1PgRIKJ9pY6wj41FGfZAFcAmAjO3FJ2lYXpU8YUVFuFPmy35Cn8WSf7CnDZm
11UX0ikAJ3LFIqVNSIjWmVc1hKNZzQHUa767LHPOWaCjq3DHDFOgkSzN3n0D/hq/IcCwdMbjdjWM
Iv0ckBaeRqHIDpZQ4Rvok2eKBq70FNi3Qvtiq6YxvdmG0O9Wgf22y0X3AJE+4K6GDI5NkKltGILp
ZRC0SXgBkbgQJSHr6/V6icZTv9SOif81H5p1HUbWEpKT3qC3ebeU7wTTckLxISZt8nKz3/7lEdgv
jD2DfWc7ExEd12LXIAyurKKL7nMRAGeI6cPDmRidtU+hMM9p+pCwdtnfpL4I0oxjy5jo9JxW5DGP
cFXg3ODLGN+Ap9Xxygt5cS5ck1VbF9vOaZpSeSavyPZexNZqRnS/GLEUJ7iS7XEcg+ZAeqJ59xUP
SE/4zRolePpScfIEFhLvbBzcAOJ+mY4rcZ4i1i1Ki1COl1TWPQJ0sencqT3aluT24RrceF5v78VU
3B9x4DXVVTDpc8tgd9IN2ynkFzL4Rd8s5RDzMgvcNlxoPF/XlADlQeNoePbdTrx2nfLgxJtADdcR
+c5uUXk8gI9e5nq7oK3MPaO72I2TamjG4Hm/581kMnbU1qc329E+J9t/aGaePiFrhpWKPL3usXAI
jMlKPU112e2qdBzfyehXu6CrwLjxi/VhCrIQfR4bOZ9DxRLdHI3kqMLafsmsgJ82aLMQWYk/8AOh
0V8NlRvL3EhexhS6IUUBoEA9CEnOcjCphNAaquxIRAujaxCzxneQIoGxOsl300b1SgxR9KHN7gIw
zH2y0ge5rPSj6Gi3XnIt6r58JaeG8bUAXxr2NM6ysu3rrypDpGHbaP7mFnUqVVf3K+U3BQzommYL
o4/ulHiwUYRz/EPRtvMNw2U78HAltwNh4yREOW0ryCQ8FDFFV2iPvb1qJ4rbDlnLnuoB2V+lUWon
K/ZHlDVizsSyaNQTxuvIclK20OW8Nosu3kYjQiifnGxZZcKecFpyq0QNc4E9e/Vvkuhu646d/9aN
Ov3FEIyjAojXyiU6/jdVAhsAZ4ZadBQEb1Pffu8G4qyLcHKHYUW+vLgjk+QQwl3TeLbInnz2ldZ4
Ilwj2ni1G13SwUtwdvNMWFNn/JZ0TUdJhufccDTBGuMEz5n4xopeAIf0RUapBkEcNjQfEdUJLzxJ
cb/ZXbzCjxhsVOka27gU4i/MBsAeD8Q67P+E2TxyXxwK3Yn9WM0zhmUFTzCaQFjQwZ2WY0f/L608
rA2Lnsl1UHfiMfMT+DSD1/3ko+wVhd6nsIaY6Caf9gYZrOgSjPBsxv23a5fmprZlda9TL0y5Qcxk
FQvB4jcOKDioo5rxQKUJHObQ21NsHV6arFPfHVfRaSh8/5XQVb+a4o6lAA9vl04nmw9Co+Y8XCAm
18sI9fo7l/TFs4oaTwIxeZeSKLlnCa2IK9s2q8+MteovOcpkQ+Ula7bc7G6tBLxg5Un6Ky0b35PR
P+qyIueIQS+7zOFITeVkOG8VbtdV3ZX9Jg6F/zD8yeAdQ4d6ZTUZ7W27jN6mpr/U9dwdugxsf0XN
zU/Mw3lNtoNjY2qtRQIm44FGEcB1AnqfRW50B8yQ7T+/1f2G/170YgQmz+HGpWiuh6Z/gKrsbize
+uS5/OnkRWLcVzH39lCytkGCtLpLylwkqYt98Ld0+d8wVf2lgtl3dl3yYtg74aibI6HCosx+2fhz
uqeJ8SDn6ua7H6mNRdA7jOCxFkCe438oWfmVZ4D8nEZNF02jRfU6a+uN+BzqRUvb4FJ2DNuh9Ptr
CN84f2TBK8Qhx33XBs46Yvj+QLmC6x3UjLapI+7Zqi/juyV1c8maToOkH5tyQePa8AQ0UW/4ippU
LRjBAWU97LY+ShNmhv8n2Bprbu9jEOtDB2SkPdCL2O9olCnPCvLnwht4Zi1A4XZwx4rK4NxN48/c
7alAJnrmLYp4LDbpEPPCRBJ+c1tVEZnN2NPCZb3nwDq3lIwFsKBMGkeJgYzYTSEdaQIWpEQWFrC5
/7dNkN2wNc23mFlJkDE58CjHP1QmUbTDVxiOdxpOeu+EhShf0SMRPcPVEEz6MJJqwPuPJjK1LMBI
b5RnK4oggkcFS5DRAC2s9j+wm+mVZiw3/dJTwMdt5J3A9/+1tVJ+JGV3H6xD8lXBL6tYOnPgrTOX
azFGZn4PQJlSCTrG9WIwPEbdDiM3stLgSDQFYe9Gr5LbMRTtT8Kl/v/dSfCFK9ChMh1cJEdIv56J
tZT72WhUilobsrRiP0PhI/ONzNeKfeNTRLboN1LQT/Mm8qDglc5f7PYKQQZJ/MSpExoLl28OGZW2
2fuk6r2NGv0vQKWw5evJpl4IiMzOplCPT1TC2MaugTicnExjBqYKW9IDf/wPXIoU50wSl1iC/FHH
mXac56EDBEHCLDmG6dj8S5Rq71FY5YRwG/WZciodyM/qVUw16zOFH9k+JMZ7YoXabQ2PeSgtXayX
k2NU68Dq0l1hKlWuQ0equzC8+c0oY+845YYbYMXDK4i5ocSPh5Ti8SdpzQ1k+GTVjW56sK3SXhvj
2N3xgZr7ECX6I28ya018LkfZrlr3UmRGh5WTycy7SdtoPlIWlRxaSCgyciYCJLNMdyNmy882jqcf
zyrmWxN0+XWSs8uZQJNF0JjiKlqPZmhdVu8OBaqrLnL+g2jV0kQBxLQtW+PbGKi7GW2d7nzoYQ+b
fvXZjhb6/aOVIioTD+nKTX5yjB9sAirr6FHhuBi0nZK+J2MGoSP2gZgBrLhFCY6pBaBIbx9rzwbg
U2VPD+TWQicUSXkDn+xMSIAaBKtaZk2rCG4kprsXAsrqXPHGo8Ez38gB425v7wDB2NsZrwOikTOd
6ZzU33ObGdAiZtT+LNSELHCYVlXLKIXIGBMtH4Nqb3KZkfAPo8Q+9xJLlIn4j3Gz8N40r6ZwAUDt
nRgE+WmDfMlnFEl9IaE8PM1J3O0rrraK/Cs1IY5HjtyGnoGnF5ADS5chWNPIMG/60iu2aRgNr2BT
uiM11+VdPBpHgG84mFxZ7rJJBB2FptaK8G64uDsgNcPrysgF3N2SfDKlMry8CVjrrNtQcup+MUgN
46bqO9oBcSCLo4fDW2wsg3U7RANGacUib9tLuMjc2c4HUm1G5DnVAxDQYKJmwrGC0zSMPuiMMXVR
39u0/wWZISysYV7C7x0v3lrVKS6ecPSovHikRjYOLqn36sG3f0JwFt4aIJx1wG/GDggZunQp+nNd
M1ynjEgv7BpRnrrSZ/uXZtSz/RBTHJ5QwGOxSeqhkcsB98l4tJMWFy8ldXF2w3lj0ZnE++bX9oRp
L8uCRcoZl39bgxpOsk+USDxP1I8m84KADxZmkY9uuSwlvwwEN6+46VQRspiy0iamlg8QEBHGMd3z
PcaJTKkQzuSQx2E3j8ZZFw+gDL5YDGaKm43mJT9/zkPn0Ygt0pLdTK6zhBaeBB9DGar4acCNdIea
hEEiyQ3CzxBZ1rACGfp92652EmsHE0pRBS3+PKFY74WAkfalIR7ETD+c/xFVICkUzN1wUHoW8wF6
pXwBvQwCTrGsBpdQPyaxzBdRcAPryuaX3BS3pZNAFwJLlhv8td2BxGTI6wrtqyK9eLSItvJlSLuS
0qIg7oqdBgMG8H4EA0bmUwJ6g8lubgevJZKSVfnHgEmVsZCYnLfAhUwLnK5leJxTxV8lNa0ZLB+k
3yXsPQvpjO09nlmewH4ZsvPUTgLbozGgWazHKTD/5a1B+QnpKPOYAgHgrVlLcJT8I8nWtOkkIOKV
rnsYht73L2RzJN97KahONg3fOE5Cl9Ha8kRVrhQwFHksRejvKGEzm/2QF3Dv/DEV3w+eKdOvVvWf
7Q7+pvQov1hk7BdeWL22M+UzcBI2DaVpwzEVpvNn6p6nS5EE8gz2wbnSyuK/xxzmPGHRQV/aiEfS
WmA2psgXPNnWLWvwNSG3K6xO4xO8qbmHSKsRWq2yDjaYLkWw9ksWqitkLxwZNBtth6YYni301l+j
y18pBgbYEodoqaTXyTA4sFL09A1M+IDpFhd2lFsTttpmfIatEhx50jB4xDzN37HLU9lAISqqGmD5
KNfrEPzmorDsd16OCAy6NLZM2uFbqsa/yc7SDW0pPPa8Hm3dKcNdg7GeUYJgA+p3lzzhu6BsFQdC
8s/u8XXwZQBV7f1MHNfvYJwOLsHRxUi5dm0PNzoclpVLJhwc3I1Y5D14BBRDhkiStu9e6+JdHAdF
izkk3HWJz2oleo+gHpRDChZja4ODilirJ7Od1bYFlpCg31rUIAKi9JoLKRb/Jjsk+GVEDxewgmnY
kCz5wOA4nNGtzWMWS39vuoH4cLouOkDGo9MqMML6c5ZNeM71wysVOS9Fj5W9N8P0v4mH/dYkVU2S
FrhIjcGmCFlIO3ph5cEpGK3xLGAMLova9GCFklnD05C8NCzM3IXT4Q+FenhHXhZvCILBGb2u/o0j
oW9B/RhSojOgIZCVODiCo18IeWUCCNRjlJp33cObnzOVjpYInhJ4r4ChICWUwse6omRJkH524FMU
4K3AQr+XgfoL2atvQNlEXxPgpH8R7du8jLVzc8EYbvJIjgs7MHZsw5C9y4AL2ySOc+o9QcjMa7l4
0qp+jQ33qWfE3AtoKhtFM+QFjEPOOpUjij3XLs7JkbRhZGwqK5GLDMFarUYw8udKu+WRxywaXHBn
R5jirWi8I1zgiPhrYibMhcOzmIvJWQQKYnExUF1aceKsUZTZOeDU22Iw4bnI7gq9o8eROLmfihzE
ouvtt4Dd0pq1TrkgsH71ZRhdjNE6Z8TkFj0p6w1oJH5VbdGtptnXm2kM5QoluFrPBuTQ3m3lD9C+
boOdtdu0jvOeTAQgqWFfMseDkgRYzATLYiE0/eCEt9Q7uBr7sRKUZqkIv51W5JwtHb4UMZQ4ioNh
wHg/M4FHMI66so8+Rup9lSTeOyvxoztjFBcqTelEdtFUe/E5Tfo/q8nPLdSDttGWjYRqNkc7KrOt
7Xt73KrOygvcGk0nSnZYk4t1rBJUxNqdNnWnrBuSf3B00+kIRg+tORpeQOg4zELzWifOdMRn+ZWI
3idoo8Bh41be4Hn6BvvIgi2mQRIbJ4AIar0e9sKYKOhsxcOtN9FSCkreOSXMA/0buHpG6a/U6AhS
dfbkNAs/qZpPged4MzQ1POBmwDV8pJjT95ba527gmwGGVYjFGGDhZcHjbqEgWU/Nw9vA+Mo4OxXO
utWgJoYHGY/jCRe1qr1Lg/cTP7pIViYNuMhqNJMzra4EuWfc8Fa3Ix6GNW0QepHo4l9p8/Hpgtm4
K6bAQ2Cqdge+ZViqIK1Pkd29huwen2NlIzVlWBw1TaNtZG+lb48/wnR5TjjByUcB4w0GJAiohdpA
WQOjRTxvB+cov7RwYrayM340uOIFRVodJmGyFoHntXRjcBTt/FT5PxQK4hLJi6GmfJ6gq6nZPxWh
0BcMZGciyjSLuyZbnGCq6rXtTNG+8A1eu0zO6SGpeuQNkADbwTcFKwxCDCXYf1iRWUNjLd0EDsla
yrIzQcGh4X2S4+46jGmFC0HDFz2PceyYC2heHZFRkV4aGEMbUFLNqgll+poI4wc8ez8cgtQAlkke
+g+7sQlABlL1Fs9/jW86pdbbqEZ3MyvqahFOh3HPXM09WNv9EX6Nscv8Xt5oX8k+edDjjwLiz+8S
vS2VU32j/ME/WbbehNOvU6cOGpEiEftAioGemEkb1gQTPc/y9jpEt8jMPr8Fhe0uwsAy7lw3GFeG
7wbjTbYdEQg/Hbvz/tN9gHdGxNO01FncWnvWvzzr08++daKrx610RFfcYCYIzqQcTq7t066aVU7c
r9gZvFcaIz43LECqjmdCSstPORbYsOue0CiffZZk/6Wtj6M8bPIV/yE8mMksp6OYq/g9NWiqDiLL
XyLQBTQBed+TPf1rBq2fmoTicgf8CJJB8WMGEb6PZD4FdBZcG4nXy4zLU1M2iq2olWNezs11SUHP
csb5USxcN5CbaeiDV9bCpDmKnidlT2fJNrMUt1Ljh6fgsWTvU9RH+pTAcMSxKY5yVFyA0i1f2K/Q
MsvXenTMGlJHkr/yvOJAYuNGeI3j36mRAzKXHROgUa/0r+zwr/FjbAQIV5zzuW8OdtVZG0z59TNl
3BHV1hQxrSyTunYvJlJZMq594aein7zvXpWBKa6sAo82vxpCkvSZpUy2zE344Iuwfb6PQh/MfnwP
mngTdlisKsI182iPkNYryRbaKv+L7UlK2jwMGCs+IyEq9rlLM/8tn6lqGafsaroeV1aj3EM1RJtC
5T+tUQC1gesfAg/0Jv6Y5MoINsX/tcbcH0n0QFoaOK8hueiLE4Y2Mn2qtlPSPX6GNr56VvK4/Dzb
PRlB3G5jkbYvXKXT2hxq0B9O2RUfvud5v+Yosl/8ZTBUkrRe00pX/0V+dEtTwjDrvu8+Wnu+ai9D
XBjZYi07qgCS2WvvniW3fQepxFc/MV7kJauqjMDUaO4Gt9InlmOPyugHwiVnXTMkeu1iZVxyhfww
wR2AkI77euagcQhi7y01kRkZuzhdtIratV7Lco0EW23d3gzWRts/9h3ylS3Qs6fyiERI3B5zs8pf
25k9TO9rKjtRSTWbwzp/rW3OVd+ICbfC+t31QbgFwP4PrXsGXt2uCyhjxzTHX5mC897zNXHOtZFs
x4n012BXUbZqEcFXqrJgWKf9YLAGZq/hyleFF2fB3hyQimDoHc0SLKdLU0/uPNrTi9m9kKkbTJ7N
cKCj9jOUegd4o2S7UtbAZcJbnhHH8iMcGIR5aOLyp3RPV152ZPyKtyOmiZOuPrDyYMPuXwzKyTx4
IpLUERYFVPQZmsk29uuAwbtqNd1sMEUNGHvbfsBuWA35zmwbsWl8p3zSJATXdfrQCrOSzqe2YBgu
vWvsZDuhSfuQI2m/8e83W9sxpg39fgzflg+dr+/lWc/JPYBHw0gCw7mE4CwfMrgl3PqHVHL62+bt
M18gQU9nMb5UDoZ3tqzuL890OhlsgtT3XBbqbJE+pFcU6dgK+i/luoRdFlqk92SwcFF7YfxQNxmi
chCb8LQRarxUnsJOX/EQPkmB6Xmip3ABpeQn1FV9BDxTr7spYVrUj57xnMXxURmy2XdeGq7GmEJi
v2JuS+OfqVRcjs7obDBqvCSiukqpuEqRRkewG7G/GxiH7j3bTHJCIy5k9lDFkAbbVvvGc0I0B/GW
PbWFQffx3Rdv9gNIl4WMOVg0i53hJk8z6x2cOHm9ivFOPxlRdytyuLoMFeYarcZcy6DJ/jPxEXDM
8MXt3DDfjghYa04QBaMJi9KaYkuXznmjf0r7XlPsQ2pjgek3i3ESPWr6Ui/9kC6ZFUq7HjXezTGe
WGUS/N9ofk4pHX9DoISXXgx4lwcwuO2VSp1qp7IEZlMEVcYL/qI2OTl4qWGdsp/Jg2+eA95+hjey
tQbbPfsc7VsjI/M78rmoIi5HmCVijWeXJy1iaTdsZBQML4Eb16vUDbIX2g4ODducs+039j9yNazq
+iz6sAnnPuB6UN9kH6zZqb3FgdmTq+VRFJC9mUbcOvWMoh4O08D6CzfwynwMHSsjYmolik95dhzG
B6DDl9BwBlR26C+5TTnCYSYJfS4g5h/8GVgin1zpf4Wl396VYV8k/AJWXEjzexz/+BOTsEuPSQCD
32LgWOBpz65zzt6k7+kRyPh2vEaqTJejFO3/KDqzJTlxLYp+EREgEILXnIeaZ9cL4bbLzCAxiOHr
e+VL943o27Y7KxE6++y99tfKig75g8ptODT5JR/TNDzXEpdqix7CXR5NDGA0aD5oPYybosr8I8mq
asez1h5BG3QkWiD5BZTLAWRWmJW5d9KRBHaUD2WenUeodXwysnK+uIWCvyc6tsUm+XDjRLKJFfVF
44kkXbLwarwKNdevwZwO79ZI89CWqXvos3V68+D/o98hF136EJ1C1su1slTotKLmbkgj8D+w1THX
yemWqVJUOe2wBYK8qtN8rA40K+kHo3v/MPbe7zJuLjIapj+WGe5KANDj7CX8MrPt8vt/GR90dSzr
IMRXaAwkgLxYk+FIn8PEdjVJnrBvj9fUpmHxUiHWBIdJogadQ6/n2NeMzAQ8USE2me57j9VMqz4M
6Yl9QEH0k8oRpJ11wOmN4bEJeAeU/bNS0R9vzDO0qs4/VhC09nO44EkuRSwhMYfzPmD0OqxcJI5t
xHNTjwpm0kyIKKXtB/+6ue3r3Bn8DalbDOtBuf61Q25+L7X6uzR9eKxsV+7Zf2clPsKaZxm17bQC
i3kuZO18R7pNKI26JdaxDxMxjQQNvPCNDYNpNW7Ayf6F1ku+UvC2ufHUtiWdm0cGp2FrBupj+MPD
v8hucz2zfHvp21STpidKHqS0smGhHsR2jYuzbHLMcqazWGIXc8eRCX0AtzhWbHdcPvtRtCCFSFFx
WFJsWb2NPqvKi5qmAttG1/A1hWeFWXHI2AkiMNAIk/OJHDDshOoIK6A/Vw0WoW2IgeyIc61jrZnX
3Qc9MER7ocgE8lLDOminB4U9i52vM9rsdh/DOGGJvLY5Rjx3vFuxL4NaCZXcr3Xyi9v2+hKQo3Y3
xNLFCYnKnkeACm+ElhU4EUyBH0ZZyPxYEesX107TscxiLJcD/7rr9uk/iJPjPqb88kII/pvkRnNa
MbDfzHR0wNa3JnZngR96gJlimr2v2uCF2/twLWdYY5ivEPBi66WPSdiF+zzme4nVHYOGntBqRfFF
M0x/ySwLfAbcDlCpYh1GrH68uBBGWaajQ7L4Z73ApjzDhkgBH/0YrLD/I0NGVtbPIrEBLkVBFm2N
ESkWxDUUkw2aQ3lk8eAX+8rDuIGZP/PeRWk/iqVBhlwWqDYE/X1Me9L867MasCdYUlR3sZ/U8ljS
rLsZM2xGPD+7uRmjB7w24X2HUxdsMVhGE7D4XSQtSrwP/ub+6B2SesnYgE0fqfCBt0KWgx3DDHc2
6zpiAdFlgipn1XShjX7d5Kutbnwfz7uObqbuey7CJ6IhPm08sEgB1FOeY0B+YV6bLrOXk9NiGbSv
qGJf/XZFRTi5hi1AE2fZaYgMaescpndQ9fGuQ4fBZsrJ+83tCjN7MgTvSSY++VRvCjje3E3qFHdr
otbPJoBY2PYTlrZOUKC55s2TV7p2H9kFP3VhXmgeZWmfAHK+dVx4/1L0D+h/t3UO+p5HMB72BL/J
bcGAaM6bCownFBbF6cu3Z+l2UYeFR7stN6WChjI63mL6+ExzpXdkpIYyiVgs9eW+uN1EE/iElGHM
EUoLNvsdydhN6xfcIuOJnijY4I+6UP+WNfoZCPITqIFFMji0XOFQqnBbDgEm0JVC9v0glWB2kng/
IRJC38yL9iCi5uacWRt+wVW+k0GjuD1UYf6LF8kzIU8aFTxC7ODJufBT47Wyx6BvOnlZoICQWFiG
+YH3r3meSWYuZyLnPlEq/rbgMVg4NdAAB0pigqdCeJcB5+sJUbU+FcVAKYiglo8NXrxjP9Cy5vSw
6oq0uM7YM16ieN5lkISPyvVZf1fuf2vqHK3p6K2s4CqaqULfykT8vEw0KaiZmpFq0edI0z6FCcz5
SovWB/LYuQlPU7jCCjTed9OPmT7QJwooZIIN2oRyOHIJ7S71itWLMkz9GHWLOHX5dKM4UA8XC0uM
wI/Z8RTFle1U/FTEzsvki3YXwL3FH+ug4VaTmKn8Mdjcu6kHGDPQoRndAKvLt6ZpDcg+lfXXoYav
cotERN+tb+Wyn4tlra8ulPNXhVTbXjALoFfYrj/bup3Al3ZR8mAHHttHFrpttZ/bEtJDttTjdJDh
Six2x96v6Ynd1OI6d7fD21jzOpfzSyFcuRPG/keoaNbbxeK2RB/i5qdXmh/BnBOK7VIoO3ikUoxs
EvTAbmYyPNV5zA9wduXfeYj1JUGnw9aI9NdF1bvjkDxMF3R0FztYBix90xF4T4nkzmy05zlFm6ww
95Ruid3CraARJcSBUWs6r7pGK42ucqmmuzKo4Lx5KjXbSkc1b9ticsUWswL128skPjjW2x9uAeun
Zric992q5le0VvsarPDGC2LYJw9F8lI57seNib2nUKLfp66I37A/D0R9sglzuD/0rChdfQldE525
TIC8KGe1x26OYCeoZXmCqLBUZJJNQR46Te4kb6Xy0fGtN13ZAS8XWCoh1q1IDydsFlPMqgMDU8Gc
elJ2Su49b4UjPajya6mr8LemPuglWCv/gy5XtgKmttFGAIPmKbKUBW1ZVqVkRBKar2skgRjAAXhJ
HXTvBb/wp6lafRhtsEetoB9xJah74I8ouJZZSQiaUzxZL6FK8pcc/Nr9FIEtQxODnQUUspgP+TIT
WKknWW4XZfu/UctWvlcG+YmT6hCFDNkt312nzpdsD24C1Lshj3YCWmf4DjLi0VSLo5ki2SLfgYvC
Cp1Hy84lJnLK61g9tGv5C554ul+JExONU+aShd1D3a9vLXAqYVkZgWGikMZZu58hRT2MVYsXO5zg
e4eBYr9YV84mDGsDEiKT4+33ekuavPpTYwXZx2Y0+LDyeCXE6pSHsUuCkwvRGc9m1X6uYXEM8vop
zPJ/ZcghQACfNPZQEE5gDcH7S0/mVoQhFaXguVNs0wxKUjEC2k0hgO6bHgGNgF9ff9ghLNmVAdxG
h+WA7fAyHRzG/rNr/fJ+taTte9RnlBsWRTqJTz0WslPJlKBIuC2vI/3uTxQlt3xpFlTg0dhDHg/y
inzD6Kzq8diSZr5LQQr95DAFwAeDeUJOjhk/KtE+qmWJT2ylBQ4sQujrbNShV9GPouL7Su0PVw6Y
6keOHJissuBD4DE+qJk7Ao7WlRRY2H5pNgkRxaMrhTODlVvZjd6pjcS7F89VS6alMr9m7Dnkd2FH
ZYcqV+IZZ/kztQ3+pb/hEhIRPUTakQ94BNlmslimmdYrwdRnyXPGlnJHlaVQO5z0A90fox/voT8u
72YcvP/SEBOwiMhHjUXrPerR435j4Di7pybuwp3s2vqxjot555NsegFhKOPDwj9uNr3vW8jYmJyu
LDn1hy+V6Q7WZtNraSvxsBYJX1c/L04kI6sLd0E2JKEgIA6u8rZX53LL6ohG58nBkxCaarAvk5L6
99ClwS/uMcOlTBfnqK1XXONsGEL0Dic4gtXy/iDiZz/u4mF4RySvlr65V3N1PwX2sWWRRJQ+JjI+
VXn1sjZjeaDB49auQuhpG0+hD33Xoa6aeqpzzcTLX4IG0DTd0WwVqOJozU+egwMSHcc6QiwvPOLy
bAkb5JzN2jRgYSfvpTMzvwjPLH3t1ZdX9OYwMa0UW9el3V4GKjlMc0NxGJ0dsDliugzZfJ4zA/0T
9apdF1hGLKRPzeylCZGOwXfODqc5GbDWTC+9MM6MBuMld8Y0YjwVAz+L1xVwESDOMmQyDkBMU9FD
TaaFtbGjbRSHSqLYuAfQZI4SXOTR6xNsu6vkXDATxDJJDRmquCUZSk9w6P3J2Fo+Akig3lvzUfzL
1Fqdx2pSDrsdjrvGpRFkP5GEe4xwkV3hU8UHvoHV01LLv5bU3z7xoB9nEnAhqYJuM/G0FRPh6SW0
dKiDn6h+YkmYjMwIa/gBDelfoVME8cGrpmMvnZOQdUV8r3n2mS1wwhNpQNChoiHVGZ4X4GCsBDyW
IF7oiKOvDR8KyalX4OpkdmkJQh3VM/ApFpsHLHuANOYGh3dow/l+Ja+LFmRkgoCL5IcpEcXUj2LY
WE3YntKW9QG+aT9e3+TQZ+G+61T/bbVbV7Qz1Eu+S2ZMsFsScTx0mCNG+wFMCbNN0I7unaI3+xIX
pRO/0r8W7pVnALA24FP2NESLfx5h4OcwSBO7mbEu7SzGgq+sh7K3KbPAvzfJMtC1hun7UMT5mhxx
uDcdGlBtby2DbOnLeUA/mUU/5K8MgLO/B4SJnN2YqN71zlx8yUyUB58pIvxmHp/Gs2P1VBwCt6d8
FJ4WDrWQU/sqltw8tx14KhBcifqGeK/qpwwBM3jtZcBeCchDmz1bXgbtPk5i3TyC15aMfTRHj/pi
CX/OBysLR95EtOyuzylv1FNe+K/sNYm2+G4a9RtIKLQObplD0kOeEFhGpqE6GmFMUAmt1+qOnKhP
fXXjRNzxZ7nYCTGDSl82VQgY5zpQJYoHrkjsva2FopXTwhzpwBLJrpjBNkqvc3ddQuFVrzPoFuc4
5Gpyk41nTYsegkuLZqz1d1fTR3cNgBf9JqIqDlUj0/UR32XR7bukT5d3rmoE+NHZ8+ZPFPTymUtf
rY5VECVEG0cEpL6W/YNTuaVHt3s5hV/kmlv96GtPrkfWAbhbNquHNrhdMlgreoPYNMI6LIF9Jk5C
GCwXAW+8lt4vvXXmoJp5/AakasYtl7sXht2YPvPWPxNVlL+DoKDIHBub3PGKoOk1KbzxIWeRWN2l
AGpx0mAMO69FVwcPXguA9552hOaF4a+UJwagiWO3nMkNJx5g0U2W8WfflBHcKsgxI7THidfFgpzA
2zKO64qnNRAUC4yq1d6OUyf/4nroU6Lo6vp96crRfIK0UwU/QezxYAnssUsKFu+GutnkQmuY653r
bEjnOxbti6Thl3FrC04/+2zrrlW7KRmJsFg++Ls6l8F0wXPW9LDj/OiEBawXH8R7aTENKAs9htyN
/xR0cnywDDHyTz4H+d0kB26okh3qHnhLeYFhMzxWk9ec3FuYpHXpn9o4GokdQSO8WfuB5HygqJVU
TzYqTb5bbqzTc4j7mDOMPmm/dgLKW9q+uY279UiGKeyTfPo3E3hud43MlDlgwJmH/yrHxul/Bb3m
08UVkyjvqkGNZxuimNId1FW3LPrU4Ul20uSicRy5L1iz5xcCieD/ut7SiB3WKxh7qm8ypp8HzEsC
+1vOcTH7OfavVQZjfteQgSse3FrQ2Jguorj4WMY1dJosYEvGrGwrBERaG06NW2D09Uxa4pLx05fU
xnQRyKojbz/WFb2QQ7HcOZi4BxbOMv901galPWjoQ340fuJggPWBaIX0e6v7Yl6jz3HEO7xxZmri
EyT4D6O13DVz4r5ErW7OMg+H36mIQwXfREgPcyW5sGu8wpXNc4i2UO8W24x0uKJ4oBcXbX5EFKOQ
b7Kpmx2FT8CBg524AScOXS5Dl+DZxs/cfvthOvrcFApL6G9mV3/WqTv9oRJq/FpLFM2MyFs1zntY
4eihXQr35ma78BJ9TnojsHRV/Yoj3DVueynAcoBULdMRsY1ql3pm7QJFGmQQUXl/Fet/3iiH6YO+
ibQ/FHNb3GweWU5rh5nzqDh2kxvcd4zi64vvYYMrIRypZkPuRpL7p4mHMiOrzVO20L6Aj4yavo03
OnT9NA0i0N6yq0WDRdsfrr0zjAGCZqqiBxcOfwJYIhe/WoYZ2Irw7LxjRpfWxaBpz3hMhfMOVA0W
AfUcYwTh9UZQzradx7qaMa4XYGMvUYlJ3yAhFVRoV0WKrcBN2ludtdfAwfOhBGNT4NU9D515Kw18
BXkz+H7osfPjf5Zw8PhI3rSFIC8tYReH5SZWmAdv6V3kzNZVlbxEtLce2gTX5LYboVfd5dMoLC0K
fpOddcQN4TSy59/jWBze/S4HjKbTluH1ZrQ5qwBiA45dAD9UV6k/XP/7PW1vmIpScJpPsWB1edUe
1r2XIbw5DIelFZBIO1abePvo/nkYvSoic52TAKcfi3IpWgPmWvgt6Tsb416uGnO23s0Y6N6cNIdC
x9k/OjG86AG5MqwfsFsGuEBjLzKEgT2Ud6TIQirCXMXEq0dl7uAdfHae6tGP04zNCuuKnb9CV91x
SS2Xu3ngBfvkth2qF0Yjc1X11H6Q75i5KjVO/1m5wuzLvNbeF/e2+pxzO2HzLNMQ6Atm7f5dEy3P
WLz44c7t2EgeRZpA4Qqz6FzUXfJXAedHQx/1FTB2cqGmebpTuVdDyuFPENBh3Psd9s6B2EfBfg82
qMRO0DOIsezib0Dx/KyCF6As9nhGx+yAmb6fd0EmAQPioQqwj/kBC1jSitk+9QgKX5s6zm4dF8O4
RtcwEDC4ppHsysB3gfBbK8fq2EMfYEnUKPc9am6oZiBYSItizet9yZay3sZmAZBP4pI5ruJU2RbW
qIp+us7fZtydP/JRxY/8Z7LXw7k73mymS/aoWG6JjRj9ITty8e4xEVOzIR87fLpnJ2IxS9B8xnMI
5BSvW2qky8rCXz58Lwg/RGa953IsWZtPtw6C+6jzu+Hepd2kuR+QYJI/NRs+Tg6hOE/h0VFldWLE
RHFEa6KXKVV55eS7mBhlWvGa4Pt7cqbc55WDKeUtnWt1p9QwOcWGuhqnul9cZh7oVBko+JlzX2/6
2lFf3Ew959l1WZN+uRBFj1idqo+RQN30B1Mu5DPe5372pQauJ0d87Hp6aYolo/BlVnh5wkUvu05T
/0HPrQrI6Kj22QdNu5CsZnbdhXTm8GNriVdc17qw+L9ulNbP0emKPUOxfuE7kdg7knrijbYROsdd
hoZzznZVsdOW6RexqWHZ4ZCLebT4kSfXBI4kSU5t9mBARqqQJkdt/X5uArZMQmbhg7QMSBcwjLVc
N+BUFvxQJs1vAAmf7P87wkaKXdtHj1+SmACsm9V/Qy/ilxWYIPfssyYfzxdX6FOyiPgM7H5gxc9j
sneX0aRXf2ae3pb47OvHwoSwH5CyuPtWkwnBHQ6CNZ5wSzgfrQp7B4eXlIpMXSTI4KoeTy70yzjc
09wQzt8xeNIHx+OnJ3Yox9PH2AyO3+zouuq/oGPTEm40FxGfTEV/TQejLggEWbHFCXETC8KAL1xQ
BB2JRA/mZLTxokDkZxmEXnxuilyVW+HwxtigwWJHzFQ47Yl3rXdIwOtX2ntudxwXEyK9dAv1P+NK
eRXZtGmLeS+4awDmwfmTWVPsSppCVwK8Se984PZMzpHqFIch2Cr/pRWNmZ9z8p5tsa2gE5ETK00a
yYM3eLp7rrNlYnUBCZUQgcSCypfAWDAkvj2jx9o7DFmCkuQFtogj5Z2C/xLvsCpLCBVF23vfBph8
uBs7bs3bAjbJgl3Fy+MKBJVqposX33ZUbSakNrsWukjMGK0muYy7YuI7yfaLpumK3m0eB+avA6HA
dJfOo/yvIHV/H/EtPVHFrQaq/NZ2fgkcFz3YTAno84EECgjhqgiI13cI8qEfz91OLnDlqs7gqcVV
Pf3HkijL/kSahuF7UtIVwVNBH+BBIGQmuDCLvhyes2Bkme4PUVMdYf948gWNHF79pPzmmJnEQRMw
SU00jtI6bQnLn0KXdOm+aIv2ioGg2lvjqlM6Yzvd1S360zhLmFOqydSNOZnyMa/dPdXD3KVTOfX9
HmOdf0BKn/BcsQk0cHGKsX4b5qgs70o3mloM7qv7N86M9xehBqJv6/ixx78OfPDb8MDI3doBsknn
AUD4Jg9rVstDFbyT5Ax2RCZGcGKNc3UJPHOpQxtsnZ2uIq+BCVdVkEASkAv4eEST/F7nftpbKB1j
AI4sXSF3Do0jLiYN3FtOkf32SBztPawcHf52+6y7xxC+Al3S7RF7An0nrJEKH9/PMh6gjM0s+9sR
3QZaYJDxeRRi3IMY7JhqdD8cpMGijmoZTS/c4Ir2HXYbrgPeslaRHRy41Wi58BYwNgqjbRPg3Vza
GV85jP9029KXiYdZO0v5TFX0Gh3tyFXt3A9BIk9Rm3r6rboli5DeQcj8nu0ywwRsIE0VN+e01pcV
RBlxcOWKkZlgTfNnXOFd8AxAayIPFtiIYTzOHFg1VFjrabrAVcw6+vgarj1vsOOYo3YivIEw29iR
exnmI7vWlbdjz1iji+wpGqgd3IwWL2GJxbpsyc25rKAoB6GEst9rNQ0/QXXbgxfIM5dORXBuGEkp
uhKDeW/zND7m0vPNIRVeFmHkksFbPffx6zCWw5vXxdnPDFTB/ZbAGW5w98j7i+1wwmVeSvvEpT0D
SZLNGBJKaSZe5Bl4n45fpY9bhFNnSLM3Z1ycX4hEy0ucFkFCtUQE3xZsH+SvuwSe3HPCsP5j3Bix
iLMgfAOHTf9RVU7j8liBQr/X8cB/PNAEn47VwNbpPtAmELSfGqjdY5i13b72CIZuA69ark7BepHe
Uc++zVmX/Y5xYHkHPO5Z/RRpl0BJEpPK2qMdc6q5M/eIFPfxG3hKR16WIBpn7j0VYG64VrJtQH2X
VKKw+WBX545xfE/WRWuqXA01QXWIVHatseBWlKlSrEnqJAu8/UhTx1VoFtAA3GjVZpfHe2+PHTCZ
nwgFxV8kQap3VtKT3Xdsr8+qDqH6AwR6WQWrlwsjaVhfUjaf/2VuZz8i10b3JBqcBQkjWmi/FkBC
49Sbhm96LM2kr6tBE2oxUfGuesgtmz/6gR1tf1Frg0EFE8/KygzMYELkMnYxj4G5XRHIONYhnEcY
YoLWMdeZvtx2y2KeVVA29hN7QaqpKPCVUdhBG8afNz9YL7aP1gzqQeRt/RrCMkwenbmkkVYkdqYn
Wash9naNp3vufYmO272AepkB1zf5KR+1/MgC2unOLOlV/9ZzeyF0XonM28W0xihGaQ09d0MOcgIx
4wDn9ygTPCVdkP8nM8+8y6ADcFNY909VVPEFG4z5N+TucFfkUXDVVZpWRxFbKpFiwhHIdVOd/62X
/oZt9dfUUrHjhA8qYbn10GdJFjMbciW+LtLtxB2e596cfMt/MY4tyEZx1hDSaucoN9CQReh/B3Zw
zoTs++mDTFrsIrszkAJx70gd/7QRL//HOqjRetlKrG38VwZ9UNxX01igMAnwXlQH8ErBaJf4M+8X
j3f/rqEw2NvEgMdO1q65vWfswE1NPp4RYS4KEIZUl+qVquCVm+Y5DAs8sdOiY5rNF5u+dATNxv24
eCUo8TXz/UfMLs6IJZUr/2WmJIPfYykIyyR+ND1YXg/PQq3LI4XBoX6iYaj61TQpkuoUpyHEh1zn
BNBuPzsAtTiVGpLMu574i/MSCIAXzclLqQoB7b50sX52ghgMslNIwHkby5kj2lsRcAF+XmYxSA+V
yBZXqpqYEjYsTicHeoeWM2wv/ryXBNIphQ1Sj7X9dNgIZv5WDpp4GHJUPqcntGZw0cJfb5vfgFrT
O9dw+mBhRJBDRlqyjxSonCZd3q7djr06GXCklFm9B5SgQQTHOlLcBXGvhhxeINAZveGVFXd3kpXT
Z5iA//8eYERUKCVtypBfLxSjFjAdwEbMQUvGGQA8k6WUJf0gA3FM77OuuwFsy2Kz1L1njByw7lWk
NVmi+21QkpEgOIJVLgpWBzWeZCx7K7ShM/fdmQ+vb8NT7TUkNdJudqjAi+TZD1XZgw/hVgINFvBJ
+HqLHesfULn1MZ2kPvqGkftHyduXZKSS46xiwWbS6rz+Mxe+KBjuvXVnKTdXO5q7+TZOo0FozUYK
1/5bJxKsp6pl/HjIHaXbRyGc0Rw6rGHp1rNNUJ2dfnZD4tdBI+/LtMQwSf8ewRNaek4z33+wmP4U
uj8BlvzqSJKNY7NgtL+GUwpFNy8r8wi2mld5Uur5vmVj4MabbkhN+FYRuAxeSS/UVbrB/OTssbZh
I9SQrDD8xdMnm0BYDHnsYpNHMUrxcmhH3Fdcvd897iD181o0+WuIYsvshm78h2oOrnZRkHbPXt8V
7Y5uheja8Fz/Iu64wkwmv7tnIEMsYpfpzeVGMnrMkNTbOrzmbco/gHIPW5DWhQhQZ+90+oH1Wg77
NFt9E36EnlpOoAkC0rINtYSIef5mVAWE36Y0597XpfPYMwNh4fB8OT+2nKdsRFkp1Otu7lUa4nqJ
/bccFCCOqDxuqkvO7nwbY0we9W6qC9Hd46bN619Nhnv2OwhDO1JbiOl9Gyb9MG3L3HWSp8whIMRm
PeCGQB62FeFXC9JDOZsU/pj4JATEkgxTV1yeMR/pezEHQG3YNcjfMZ1wCZEkuo6p9eE0Co/OinhR
M+Ug3t87XlImP3GLbgWrjEMZrO635icannisuoHmgtr1zL3f0338YSUC+KEYhfYIYbpK7VlHkZxL
h2ndk0KgbVixhwL3MgSruosWyAfgKVZ139CqolgDLUgf8b5Cz2F/A9jyDb0rw7/GHpRLSEQknySU
zxDVEoJQ5XgpIixDZw60NXyhwNukwFGcpOfOrNkjVhT1+Y/V6jdbnXhYGrkwZk303qNSManrWs1/
kc+xsTJ5LrgWkBt1iQxJCdZsf/yY/8KtF+RoFPE89m9llTXBtkYN+lo4i1mHOmFWcwNb5reey/VT
tVqHJyszn3B0gpPR3rjeGWkZS3Nwr4cQ7EL6HnjujJixemX4lxkjILzGeku8VpmJPlcqItL0IMQK
xGPm9Af7obwSLlaQFG9N26bJ40hG/0BlBsD0vlxfRw/63q2V2abjezBXXraP7QI7lZIy0wzPvHYK
DM913bSfwqQ8nqRgsl8cMdFXv0wKwaVaKZ+leTx48hwZu4QRjLUoatWKYaIOgueF+cA9D1RjfLfR
GOWfGIwgmM2yK+mMjhL/xbaJICdkSkaibAq+BNX0F3LIZGq5r8r0bYDXFT1TR8q0xZMT/17sbI+x
7xFSnnV97byb5R6RtPrkAruckH9JUUZ+OOypZwaVCNh/gASGbWC5r+XSfRKUyOfXMqqmpdu0VvD/
vCmkiI5cbf8M7LJvzv2QnisYNZCTRk2wrqk7tV+ZmAm8pMyC23WI/fwnATh5Ny90M168Im7Z1ZVD
qI9iXLmAQuXTxywfC5YynYHvIri0EqNl60Vz7xwG22bqowcKoblykwBhs1u2dfSLlbN+HgNhIWzI
2vZ2z8fvuHdNrKbulwffx3mfCIk725XE11ZzSAdnT3kd/K9WOZY+Bt9mfxX30+rcWXgRgj4MdYeY
bbuTT0DZ7oDM1Xij4r7Uj1EcTaThmLQc+Q/9SRLsdiAt6JcKz3S795QijwgWE0I28eKJ9ap0qvTJ
d6C7uflM18PeWXsTvaRFR6SUO0yyZcUJ+AN0F9iqnMycs+fPp/S9ntwW/3HEyUyfAnTCNmGs3yWr
jP6srJQoZ+YpeE/BbuCzKOEuk6dwqMrkViiqbb/WU7xjJhL+f3FDgHcLO5ktMdwfd+EyjDefXRME
A+BCJAGRC1iRvfqDQ02FYQsK9zFkTTmJei/BdI3slBRzADAuPCciuzFqlTsQRUHZTQ+TT0jbAjD1
tz7buDc88m55KLid3Dbk7hL9bgDOgrXKhGkOLKUTAqyUv17mqW3e66HrWHgU45LirLxhO5lucfQd
Mi6oJHxHoCog9dLqe+QEmx+jMhbl1SvGfOgP7qKV86nBbqlfeozhMg4p750L1C3cecbjfyPiIZ++
QTiouBhzeX4U8+iW6ybwsXH9uG5Y8LlxsMQAieGyrTRfmiECxMKP+EsDwF4/SQuEKSSdos7G15ae
wFd2t3NKhUKU/gOwPZbPxkQBeG+cCsfK4TPkVqzwO1HfKeNvGp48Ogj8fPm9DDQaZ1XKlpVYqL+J
lhQPtnJTRggWFDduUpoW93pM258qiWIEAE/yV+IG4SGMLFrTbf29XLB3y+6zy+fkhxVe1P6eeFFQ
E4mvm+uRk3TdWwOaAXI8GuBLIg3SQAkgiPeHiNbfpZNpQnFc7Aj20UJOZ43m0JEjttT7cHanU7W6
+tplUzK8YfaZ/ZcbJKA7DmIAWbDTo1loExkTzpEgIzH/Sl1Rnb2yYhL8nm5J5tR3aKs5UlYR/tBM
xCBaREPGaqkYDyaO1KMJbHkWqjR74xXuf4pYH1l6nPnY0ei1MXfhKmimQhbDoLXySB7IKbguJqp8
PXptwxA08mxEs+8g7wQJkgqCE0ANV67PnYPNahfUcvpq0nqOjyVVlQvspiSmM8EvUCO2INkbygc5
PMAzQPFPxLx+NSzBMIp6zVosxCB4t2/ZSYU3+CU3jI0VMtJvLOii9ZwSAC0ZepYI5Brnojll0nas
jhZ9zzqy6YjkyMb/M2ahfo+c0QsA9yyTXDHeOPyLQ7PYp7DpxjtMPOpEY45DdqcUGC6aCRTBEqv4
Jvk3IF7jxq6f/qBzIFbuPH265KElChPxUNfWfIVzPtfgxGUppYawiV9ZMPEZ105UOBxksSTe2VB+
Tia3Lrz2NY11TcUeRxxWybHlfp3ARrngQEVdTCFkV3uuWys+jDjQ/rbEhdsc25EtaIoHOYCPjr/w
VIezLHnubSd/4a5siwG1oTDoAuuKcdI/BcQN+B2Kxc2iZxyw+f3a11UL2CCyzpNdo4kKMxOH7uNs
vMG9cJYRImQK6747um+eStfRyYfSoyNvyAnRnbNEiIMhiHGhVHd5CIKFnayTh/cLo1X/ZUN2sFuU
OPEXlaXN32ljWN+No7i1MQuqbRvxsf7P2Zn1yI1cWfivGH4eYkgG18HMPOSeLFVJKpWkll4IWVJz
33f++vlCfqlkJpKosRs2YHU7MoI3btzl3HM+oocYfW7o4mzBwZbmL3oPc+mhluk+ZB26Ols4T136
UDFCRIwSo2zwAOV+8oF3gdEkUgKh7CO7culexxlzjYcms2dGWIaIKzp6FZR5kAAbVH7RukMFFe1o
zULcASpUd4i3Wkr0oAN06ZmgPCWtatnxLuB+EupmZmd/igcyy13TzQPZvZiUD6UzKcwZZ7Kg/W4G
Th4ch5hJHWSUXLP/rkG7mLxMzZgEUNCpDWUJc3AZk2HQimpyANfUeFB61DXVrUDOIFM2nVHSh6kc
tEAgsy91f+qfGQYI5upvW627nrHFvpwYo2Qsqh2pWxbg1vJp11dh3qqf4MuNUfz2FVr7zUskoMr7
0jpFPz4C1FHK4JdLsB37B/pnXDAw3yNw+aPTgTdGYS1jpPeJXG9GhsOwVTdIIbKACOKEngijD+ZE
9vlETd+Zd12hF9+jWiv6Y2woFQ0krRJGd4x5yDrG9UYGhPKtnQHhFCfaRWH4LewNPNZpQi10Kg9a
Dj7ObP/+5z/+83//++f4X8Hv4kORTkgZ/QP6qw+AQNrmf/6paf/8B25d/s/nX//zT9IQWCpNG0YX
ojbXpMLFn//88Ryh8cbf/R8iCbKW6avyh2+1VbUj8xmOqZpqXy2dfIJpP+a0GZxHhrtR3YnspXbo
3I8Jfa0IeNL9X2Nf/hjdpsiNVoTLTKflyg7q5Y+hezdZA+/+t0QD7rHTjNL9S2Ompd3rfTZlR4RU
GAeukpCQ4o0rM5RvmrpqC0vA2i+My5V1gx6QEirDV2LF5FhnE7IsFuA427aCdwxH/tR8CK7ur6m5
l9sVEM4JRzOomcMBZyPnfrkosClKSTZ4bwRAhubREZ0FcWRrmNmGfiytp83AtcE1l42pfTB15k4h
wjfdlNdZ2JSFSrqpO3ReC/VkUaaNKWLVHUEBkpoSn6ggcJ2Mcdl/GrTOd7wgI7F5d38Ti08mVFdA
KeyYrqEbIK1c53IPOgc0m0GvPk+21gNPKsfvsOf1+0ZXoeoSBDV/TboenO+vKv9fX1mt0HRVQ2CF
KiaGYmqGtOpXVlvMTRKavlV8guoREYsyd7J3fcJkIWPEc7ulHGzTX0Zj9hw6qHOsmKl5Y3Vh2AbW
qvNfqn65egdWtm4atfjkF0P7nGTC/BQ0EqYLP+LKUtLilxsVjqkLgHmWaxjShF5ttNGFQkPAKD41
LZllDvBjyzBRfegSdzzUtup8vn+wy8+p6QYGCd7QMbFLXV18ThPCnmpk/OEZ1UnmFkJXtlmoY0As
F+UnCv70jSzC4/urXh8oq5oU8A1NJwg31ctdUuNgozTfnouEEH0zK9a/woYKNl0zZf755rUwUypj
jqnBe7r0MdhmpVJi859pnYvPBIrwljCOFslqFNN09xe7cZyGMDTb0TWDRqu9sBSDIXCL0rUUBpLj
/LDX/ZjkNA5UQDrzayTryEqmkTbt76+rXduNwcKOxVfEj7pC/rBXdmMqgEd1N/WfQV95pSLq9FAL
uHgDai2IajdQ1EfDXP/ILO2rITV6tknTojPgw1hR420tBh8G8jkX/pcPUJa8uG5vrFziG7/RIuGk
Cm1RdFTVxW+swjIYGsgrnicDZZJNmFmU5ZiXNh7yBt3HKC2qr/ePZelwsW5bx09hZxwJLuTyVEKy
5dkJFeNZ524DDGR+oKUoAD7agsFZwCJ1MiyF7j3jJ+0hQhJ3e/8H3DB0/KXG76C6pVliYehJrzEm
0gX2s9WN+jk1GipJZeoDxu27laWWLzs+0pCQIPwsgDboMsTlZoN49DsnK61nCO3cXclc7QH4PTkh
7fxjHpcPJZHfhvlXsdM0H5aNogAcUM/Z6f6er3216WquyY9R2blqLl65FjEXcPyj+awMrg7f7eho
5zJN/2Kanki/gIq1T9Vpx4xstLLy9efmWXJY1HF40jmGyxNw56F2zdIwnoF80AFVzNHejdSfDs6c
mO9oSr1PwRod/M6S4BCnfLi/8euPbfI88TRqGiEFaIvL5XmhHGYGGu1Zj4lktXgoRkifwnknoqb/
1/21ru+SZdsqQnWGzrWn1Xa5FhLT6G40jv+sAmc8qI0rE7rQPAKRbre5OsbH++tp8nJePEw22Eph
42SYSFahkrpcMANx0TtqRpcvULTyAXHDWJx6Op6UhiPfrA9WO6jnDJkbSKSmAJk7e7bEeULUbv7Q
QDn5rwKwvdgAbLW/tUJXSq5+7MOoXobxkxua7vv7v3hxQpYFnp27YFsq/yk0d2GGfTN1EMZq+YM+
5/MJvrD6VCiZtqMZlz4Hobp2/67XE6pu8Umg7XWp2C7WU4EcIYCeVHQnXRRq84HBdUhEfXj+aVjA
Lu4c7m/wj/d69UnYIXgl1bFh83K4/e7Cn/bgJQoATNUDfeT2s2so2dEw9Hxrhep4jsQs/lIGI0EH
bgQOUmZtcpzpXO9U8pe9qevjyqO+dED//j02EQMGCa+hu7h+WgqfSqdDpwReJs9CND1r8WuISz/8
2y9pwZ3rcJQcP2oaH3MAM5AMw4z6yUCgyPEEaqefVw5okev8+UFAkBwhcId0VRYXkladBlyy5ZME
WdpvIYQGpGCg04RxmrH6HvlIQMQUZiEzQqlxEgezU9S/01KPwl2fGXQa7/+iGzai2a7rmo6qO9Jc
Li+RqyoDQf/YAgaw0oMba9MnuKWmI3UH8VvVKBjdX2/hiuUB8B5ormWBdNZVfWGTSYf8TUeZ46GC
MRraYFichkc9sWhuVwJM/smpamt8qqlsv6Cu2dcrJqpLr7AwUeJYXn3OXyMGW8TtTZeiGNOEzUM4
ptO5RaIOYlB1/OJG9RPBvgGNVvhe6tb+ymSvhvRX8C5VlMsthFNPSCVBLk5fZ9zYYKAgBdacv4Me
gqXAGuKNH1rRp0nY9ikSKUiQjAojkNkf9w9x+dEcUmY+GGSQBs8LpdXLj9YYcBmStafnkp+O2o1l
Ql5jR+95/uythlzB8/31Fs+I5TiW4ZqMRqs6zXD3jyd+FcqFeh3acIErZ8dxe5UhT4rPI33GKmDW
bZNmE4/3il0unDtLko3yZAv2qamatbi5FrMJ1Pqd1jNatTzZVLyR/JjgK2qNZmuZ1biHa7FYMY7F
a82ijm2SB2iWbkomx4VxopY3ZcA90SNwbIfOYcZ0mvneSmmXnCq1rKcDhF+Kch4brWxp2INr2MYd
nZ+VzYvrH+KqUI7ovKWmQ9Sw+MC5CrSnZubLQ9lHHd7RZwvb5ww4ecbLbXXNX0anWYz1dhT8diKA
pCeDZ60dpxe7j8zmXUvDVf1CZdekQAKLsBp9G4RUywHMC+PmUwzIL3muYOTwdyp9NfdnY0C8udeA
7ON4wq5Wn0tIW0My2AqoHIQWkNgDi25DIrRyihCKjoZSU88N1EAI+2TGSM90igtF5qCRGnlDl3U9
+o0R6Potc1JK8CIGiJk/x2Dr0w+E1tARjsM4dvoG/Qhoue/b7NUdITd3TSGgqiGd0y15xK9sVgeu
hxwCECWryWmOJv5gbeguwoajz+UvairOykeTxvHasWD7NNRUXeMvhy8nHc+rBZOG0W2kyDJPHcb2
I1y55Sc0UYOVVa6etH8vQ1qtcyl4aRf7KmFvicGbZx5YDWScKRqea0Mg1GL0ArXnUj8rGRyL6H+H
jD0hV5KWWbO1wylZiS2XnpwfQkppAo/RqL64xuKtHxMB3yXqAF7gGsNno0qjQ44stZcjxNdDMC8p
IKOi9Mh2q5VDuHE9dKpSFpUCm7xiedQaxHxFGWlIhjBZuLXyPHqfQWO0H6QVjsx0nIH72OhEoj+c
Uo35cN+0bnxp8hmBXRHRG+LPE/PqS4dZo89TBpAyyDUQr8BBs19KlEVvt2AdTJvKMwmEV7UWsUI/
FJ2NEDlfemYyEWbT0XoUjj+ZhyAegq8g+SH/v7+zG5eGL2pDk0jMBG/MwrjiJhzLMAtDrzFQxDH6
5oHhQRD1HcAyU0cO4/5yt4wZ+mVNBQDOX5jz5Z2p1WRq6YaF3mClPKNjUuPffJzHOCYHWB5QSUlL
KDamuHwX+HQHJqfV3qt19fP+D7mKCjBmquOUnGxLVoCXYUlvjIAH6iDzYFDVkVYf7dHxmNMZk78M
tErnTYVklfg+NoD2tiRPerSzCorFm9kxleBXYo9q+d7vdNhWYWqpZ0vZ0Nkwxa7W3EAXm4JYMvbi
aB7KpxlEUv++0mwm/V0VjqNmm/mdK05FbtQAcEDUws15f4NXLziPqaDKTuhJKCyMRdYPSST60TqF
GAew+m9JFnts+x52V3BDaP/dX2xZ+uEd5TT5ywRCTFFlmXgAasidiEcC0rxU5IcQWqGfjHjCkp04
k3XCqdlko+hvzgcd2EAlhbn6lxI1nvQd/2j+SQcL429tp4keEczWygMavvrPmBhWWzHBGxZPTkbJ
3eaGWVQAFxY4FSozvU3kQYU5C3DaSNUagd18NmfdKR5bmhp/3z+dG37T4lQ4FlJAoS9tfrRinVK7
knjD5PY7ZIVMELF25MW4sUMp9OZdIwJkDssg/nx/5SsjQA9cQKOK2+aBoulyudcm1RBlqiLs0EJl
likePcgAfnbRQwbK+/H+YjecJAG+SfLFhJ+gsnq5mDAZBtDKChU94YznlvnKrTYl/49HCD9F58g2
dIvEahHNDwg89BEDz14zJ1QzATiDHVU1BQ1POJUgUugQHJrAwflptr+/wVvfkdBMtVT8pSxWX25w
BpfjtkYRe4gJpZTv9OLYQjm8Cx2WzxqGVhmPMraBPg/H+ytfx8a0HKSfxmB5H7TFZQbDLobOTRKv
dYzCfh8qlH/2iKKEn/RAp6k7otSItEUx+m83XRlLyfeeLJ+5ncst16UhplrxY69E3mWfDKWymUCz
vxvH2Po9IkGHEkZQMNNCrbVcefOvjFcWyinOqzQKKagJ+TlePbpAx4PI6Wbdsxii2xb8XR9n3YcK
MFazlfTq6nzJcOhGarQB2SRX9HIpE0xHTn1I95Bz1pnAQ9PJBnK+Caxm3E9Q79HyVbO3OiIOVa7K
KwS+n7j1ctE6Ba4/qcL2Urg7HkizYLFCE2iTz210bOl9rJzn9dvLk0CiYznUz1SLp+FyQd3O0M5J
MpMnj9EBJiMRD4/jvysLGQLUS6ZNHmXsvswhbw+Z9GDSUT8UI5w1b7Rm+TRpNrUHmgSY1cKoDCtO
DD/wDa9pK/fYtCA7oaXId0Ztiw1IXfUlZz5tZfdXl1cuyjsl7w9LuovTjnwoMUfVF17axFYIeLeb
AcsMxOsbl9Ddg+AQNmrbzOxTDXT1rZEdq9OqJNLQCX/wxZdHb6hajXePTRiXaMR/rW3EA2D/KIon
MFkJHBlBw6zB24+Z/o+Fj6SJR33ucs1ZQcIxC3qCOVTDGEip4r2vFO57B7GTYyCp3gDEZvGKVd+4
ta6MJOl0GbrG112sqtHgGILW8CY1EypsVE0DsVPgU4zVQnC09/coTeUiBZPnCh0kV4jHnOfncrUs
tbtYUXLDM0o8Qxva+ZamvXaIwumHgMzQu7/crc2RBxAuEnjwoC8st2OSLYL8SUAYMWXbVo/QyVPB
s+SwE6ykHLfsVdZWhU64TKS8CMwrrRpmgwaLl3aoRKiic08KbN2H3M7FuQXy/rmNNG1H+bJQVwxH
u7lNB+9EzkXCuexh1FAfwB8bup6AeD1zQDfPZbGFGWesNxVjJf7ejYCh7ZHaUNHWRbvXQCUicCeX
+lcrLDj6fSb2N/yzMRyZ0OxN6mHO4Zz4DLrC11fgALeMwIZHAe9GjRU3fmkEfuv7QR0xDDw7gBB7
wJ8wZdjZKY9JaaYwUVbO5yrQwegkcgKDI21y7UUOMwPCL6spgFw8a9tf6DnWRwZSs6e325pjqZpj
AVPEEhambbTOWKlqbXhtUbWfEFjKHtoWdqeomY0V33j9valeaIIiJSE8Ac5iQygTmAqsFDYBaq9u
/bDV911lwPUc9WLFEUqzvbywslCiMnXsaNY15iUJzKZmGtAGuu8AtwqgQbb1qP0CQLw/+ETge5D0
/m4SJfMxKqQs9w/1+qFneZveOLAjUMl/LP9VTCEgW4JzIne9KXTmd2lpPCYlRLeU2HyU6IEd6iEM
AvfXvL7JrAmyyMZGiYydRdgIGSN6gJPkq6BU96zOIzRm9iDQZ7TzJ7NAZrkZegawC+Xn/YWv7VTG
TliObEZKnNHlvWicoawq0ECeFWeW8VgaDQTp0CVXyZf7C92yH5nNy6SKMsISStErZl9NAn8Rwg/h
Id1dvous8HOtcrT3V7plPhyjIau2fMBlnpmErRpNeuB4ZVgrINisFjXKqI4ftGGAMi7Jq/5jktrZ
t6FT498mb+PH+z/g1pnKIIICjaWTBCxeAHLXUlGyyfJgjprf+9ADImREvv92H0O+RnjocFPo1izB
Rn1sG4oNZ4JnhnHcw2zaVs4xobz4Zi/DOryfwPEoOtMkubQRyrezM5c2wpbATL/bxpw/MEpUk8Op
v+6f3I1rQLDrWDrAP/kvaUSvrp5thAb4adf0xnJS9r6qZQdq3OO27yvEtcGeEWOjumzSKl35ZrdW
JvTD5Vi24OPJP3+1Mn0eCQ/H5zAynn2DMineuXnLlAfvKZS1sZ0dofXrdmDK1ppPN24GtUnaXzQk
AV8sb0YR9cyThp3thW7OGJZCd2tq02TXDU50vH++168g4ZbLkCfORqWgsngvwljp/8xdeswO08by
p2g4ZQZFFerEcK0oKAXeX/CGL2VbDg0i3l3+vTxWpRzssoxxL1oAl3JvnjvThdskEigoDkW9s6H9
uL/krT3aOBkNU8WKTHH5JckbhgpeNuG5PRzbAQDaB0NndkG1CwOOmcRdcTe3Ph8QB8qUFjko8JnL
9WDEntVJVMIThg66gF8ECdmMIMngvN1X05Ul2RVUpK7LGlE7jVWp9sKbC9P9qvVhv3PMsVi57bdu
AlQfJkUhXIq97LHpjQYJIOwrXlnBnly5mfIFLYB8F/QF4Haz0ZstTIzfI9t/I2QTx0IdQtiOA87P
AOm3iNGgr08Q6CNQ18D95hvGYK0vTeF+1TUw1sbIXEQt07I3m4tOOAhdpkwShCWd+euLX7R2WPYJ
NVAKVsc2SIKd4Rb+Swcpya5iNjNaiQxv2KcOGyKVe5cPCe7ockHYCRjgHkgy+7Yx0LeO+rOe6/4Z
YSJa7Wbz+f7+rtAX8lQheiWhhAgYtN/iPqhxPZmR2wkPUp92awYxFDdADXfRMDCWMBIbbPpIQLjR
GzapQl8/FnLIZ6D3C7VD2AwrB37jedYpMNAk4vHiei6+8ojQ4lRYg/CQtG3omjtou2/ApDCiaqEL
eaoHtzw0zDGcKpBYz44Vp4f7R3LjxpJzSiQKvDkA6uQXevXJDX92/KirdaRwBv8Y0U33xqpu9mFV
BCubveH/hAZwlZajA/BFXzyd0AcKCEo73YszR31gyARG1K6zvhTxHP2e7Hh6bEWvrnj5GycMaBwA
ABmB9LoLp9u6pt3bo2l4uQqRL4zibjejCwGHyyatUJTd9FAKPgUttDdbuNntB9sYwm5l5/LeLIJ4
3lNwPCb9MO7y4jNDPRlD2kcCNKG2+C1qBv/j3If6/PbbBG7GpNwq2/SQzFx+yyIdYOArNOFpvk3f
pYPPtCgbncl8JvJETqf37bbj4n1BqvA1cVWX66FQPCAeS/erVrTs16gYlod+vPJUMHqw8nbeMFPZ
6Ndldk8ouQSFwt4XKLWRGp5K5XYL2euIcGULf3Kgh3CX39/XDa9E8AEER6YggOfl53x1J9wknntR
8mpmANVf3J6sbsP8HypLAg0HZF5dx19Z8sb+ME5yLC4hb9rSTJmIiXnOHN1jdkt9VxdmSbGvgb3P
gt70/u5u3AhKmSbV6X+3HhZW0kSIuvmxj8yTJjE6JswbwyZAFXzH5Bwj3qIfvylisA4DnAakmJP5
fP8H3PADzMg5NNu4DaAvF054ilI7j/yS0cpwmBXG44WEvkF6A+2GPmrwE4HcSbYMZjnVyg25UdLF
2zLiBOiapIiM9vLTMsNcNVURpoRBpj0xJuhDNKdaqC/NaGcj3qU48PNFYfI06Fq87R2kvJ05dH4b
rW3t75/DDa9AK5UUF5Qzhv1n8uSVmSWjopJVq8nDrCTabywj25ZpbL49mH+9yrKS2sNE1MGOnzyY
auzvdHc0kP2AFbp1suKLbbrPc1TWXhflazjuW5+Zh8XmJtHhYgzk8qiNHCCny9D6w8BImPEw1dA4
vLiBqX2iaZl+b0cVGkBbS+1xJWi7cZdk84dyCYk8XFuLdyZuFd2CmDJ+gAKiPjl5ox/jWEOzIojW
3u8/jaSFZ3ecP5GuYzMetAxg2oE/EyhdPNh1aiCmAqoV1Z4oy9C36MquLc+o93X+IUAmEl3fMQfm
faoqBo5npKOZKFp5zq9dF7hJuj+yZq/jJhfPOUFPMvtTlj3ExP0VEqH1FG1VYr6PU2kO77s2X5vy
uT5tidrGWTKoIaHsC3fCVFRgqkqMJG04Zsc8VaN9ZWbNztaNtVjl2qKE6VKekXNYQKjdxYdForVF
ZYixttiqmh+hFuUweXJFYfTJW2bOQz3bqZMLa+L9i3pjixJIyAsOnofJmYXT6K2yi9GR9b0RQrqa
l7TOHrsozIttmSS07O+vdp1zUKmhHYztagzWLlcTzKwiOwK6FmJb5ymFCm3vlx1aMYh8w547dV27
1UuJU6fc7f+8v/i1/dDOk8MI7NemurDwzQWTHfaA/qRnRhkVvrSbNrVZ9szYW+4mDaJqJYS49oEy
u6HTT4mR1+BqslFk0NchyuO1fkUR1Uz14wCKZX9/V9cfkKfVojAs40CGlxa3YrB1KHzRMPcmguoP
RePMTwoz5F7a5u5aSnNrLZ41lbINpW4i+0u3Z0d2WoJ3mjw4hiSwI4OGGvZv5pSTteLsjaVInCRk
nssE1msRf8Uo2bcDfOLe1NnRD7S20g95rKQ7ZZ7jFaO8vRRsenQCwZ0u/RyKHKUK2VXPCEYxfoBR
JD/phZHvoRVfwz/fMEFGJCTkhCBWNj0vD9BperT63Gzweti+jk4Ne3YWDWA+CggC56HtVrb2Zwri
0oebtM0lIMemaQ/r4+WCTBKr4WD5vYeeYIbYpmNG5ykc/U+FUZnfkJ9Qj3XhwNVXZ5ROrIB3bFdm
+nDSU8RmcOUlUrSI7t632WtnZ+JwyFwAI1GDW1bCshptOD1G8QquA1g19CnY252feCFcMhBxjEe4
Qd847EXRgdlB0MsUiqU7Xwb0XWYMeQoxpycg8P1LAdH8ZaxCmDNhgzhoDWJ19/d4w6pkaACAgDEv
C7ezOHl3hFonizqvgSfay+FDPlPjn0+23WjH/8dSzMIAXCDXpkt3uVSkdWMfplrrwdOVkm4H/lko
gXEIScxW2mu3doWbMWQZRdYWF/aEAncH8VXcemMfNR8cRXOPBLzaC4UOZ+UAbxiJTSGawgk5kW0u
m54RJBulWtmtp1YjjPNK7Z4GG0VVO4yHx7qa4Kqai7en1BTc+FrE0KBcyDgvjzJwm9qxM7X2imEG
brKD7sQHipYi25ghTx1CtowA2hgead3DhVW4IvV/QcxSNist3xuegtiLd1kDlEhlYhEPdF2KzHFd
gAGH4Hf62CJ3EJ7zuoKMjiRHgQO1M/x0+2ZDcgSOSYKaWHf5PNvNRKFhNhrPFtl4nJDdOkSQwJwM
BeKk+0vd2p88YtJQl+jSXTxbqHKNCbpRROeScMdX3V/5HPl7cHcTFAZKf7i/3HXgYdL14nWkKUUH
fYmm1buetDE0a8/l5sPGz4T7hF7GqcyLj+gLRadGSnVB79Os3M2b+yQMIAGmiHAFvICsMJ8UxHm9
sTGjF5g90r8Gywx2sC9IWsWy3t/f6I0skAq1vDVEvkAClk9MTJhRVm3ZeyZTWADQ4gSh8hQ1se00
tNDMNDUKJcEUOVBLZvNIwpQF/0pqJfk+aklzvv9rrt0Fd4nRIllvBam2dBfhBKE5dDQzdbdqCHaI
sM1Pbp9U01FttGLNpq4/sry5EDjIyVppW5eXtw/reDLSSvW0qkDKLE7ggd+hVCc+T3CIv7gWlNuo
TsXJru6ScgXxeO2uaAv86WbjF3lvFxcWqJE2Qa2kevRIqq3dxOV3baij30WuwCrjSqlgs42dH28+
YKDoBNSUVpinWuIsY7haDXNAlTfQIJUz4tZ5n2d6s3OCJlux5BvfkgInwCVKVUSASwiR05hVaJgU
p4YiEd9ze5zOkKZAPqhCvnd/V/KsLqMWRtXljJZB/VzlY15+yIA3UnLqT14AYvpAW9WEujk3Tyno
vxOatwADGgUMTFyOsEyU+codurFTG/g7n5O3gGxh8Qg40PFmcqjUI2Qqjg2pyGZAl2QDq9xagHZj
KdBDdEMASDGGt2wqNaoiiD2TyisBw+81d0o/ZcgjoYBaRysu8IaBUhSiL0hxipRh2S+rKf+gDD2y
K5hRgfePSuOBec9Qr4cl+mtWcpEfaq5L8eanjH4rrAoa+SVz7Y48g1e1IPCx0RSGiD8K5EGALwX2
ZBNc2/O8a+HK+1m69ZC+cdgWrDN4GUsYhPRykGqxZosmoYoidu5l7lBmx7lS3exQhQmsjpnVIYJS
UPVdcXa3Dhh8lmy6SmqHJYaTumDZM8+deXOCXKpfmT8i6KI3Tsc8oG6Vv3IFhbv7F+X6dWGbEEkA
f5Av6bKTpo1Sfcj1M6+uRPNozU15aEc9Ywiryo6D0qzRByzXA24sq3pyqoqinrOMSrQOOl1rdIzz
pKVFADu9QMUSfdsw6J7iVk27fCNbVOqKBS39gVyW1oJsm0uuoGWOqxZFHjIvLc7oXDX9qZwgqt1m
orYgw+6gjc0DjUG4zHR2IQ38/eCMw/7+QV89qxg/PI8UoMCa4BKWqOC6QoV3zgL9jHZQSzG3GvPh
pTbBLx3cOarUDyOKndbBV1zfP5TQhiCdlZZJ8DiU1Nj3IeT00UosflWg4zdRsBESPsssFOOSlxcr
DKwAEGs5ndOyMjdFENQPI53VrcnYDFCKEKEbJly3DpJS1PCS4FgisfbWlFb+CJ5aGcIxqQRG5fJH
aLzwSsQ0yXkAprO3HRZETHz0bLv9qSJmvBKiLt94uRyFdVIPOU9PmHq5XGhM6Btlen8OrWGsPySZ
mzKdFE4ogR8azCS2N5DXJgg3o/oWTbQ8UUVYMUe5pdfPE78B2BilCS65CvJv8TzBWB8homH0ZyTy
9L+teUq/pHWYPtVN2K9sV37CxVIUILE8UA4UOJczqTNKf2ozmB0kebmN2ETV7C0SsJWn4fpaU2qh
fyjjCBzYMmZ0MzOnEz/0574vp8c6ZawXqgpUadJR3Tiw223u36YbH1HSrvDIylScuuflR3Rj5jNz
be7Ogq83vPRJQTzeZWIaM9QOMyv1GHHTfRQSES7eBGlrqCudg6WvpiVPtEQow2AzYDh1YUZWmdiw
jgfNGSOL0SiIjXxKD4zXMUySVDbMV7kSdUhQZgIN7zVSpauBM7k8W+eJojxDoCMP6NWT2OVubyPK
Pp8R4gp099TXJPbJxkH/KT1Ap107Dw69P/VzbkCVRzndaUt32Naz2jvfOpRWtKdhdhxxTC09Ur4p
EOyVB9FDf75XVOgLjg0DZkG9DUbKBT9Dv47TD1oX22hzFHIQ6rvjosT83CBdDo9mFMLC+dYvDKqE
Z0KjP8M1WYZQRuRG4H0Del9R9ZKHHVLQLaI2jZIyTdH3+UNn6+1BaJGyEqVeXxgBHlfC8fAQMou/
PNlEIFo9WpN/VlWQpDG51za0puzLm7fHKnSGDZI6rGfx/WpUgwvd6PwzmnV6vAmaTnJFGf1A1bAz
S+foWIDD9/aY6AZY0iz49Nb1AZQwv0GYAW4W+ZPLXYZ2kY+MWLnn2faZDcVT1Zuup+c0h4n/A3nA
YJcEaefC1WW1a/Pp194CRhvSGUp3jBISTl4uDiNfCbPN7J7HXkMfSDWzd3HlZB96DcLHymHV+5u9
sR6FGPj45NwP0wvyz19dFheS2z6MR/vcJBWaxoUQPWKnNcNlTamQADRBtRI93nhZ4csh4CANkZiG
5aNmWT4BeJXb52Bu5SgIaudzQfqhTvTI7coXsFdWYUEjAzBNFBE8TxHTqoMWZo9J46b5ynW6dQRg
yylQczslrdLlEdQpfAA06TkCJCg8JRhfYAuv9n6vJo9ZqUQr0c6N5eiQWAyOAWyVIweXyw15bLeo
P5nnYIyzTdgyGFIEk7XXAm3cTCrdhftf+Dq+A+hG0YL0XZfVxcV7MBqcJao0gdcVSBls5lJHjhQG
Ee2HVfj5u6o3LTS+JqP/DAM8qkQuciX56f5vuH4ReA1Yn4FFWC6uHEdm0Uj2RQM+a9SKU9eg1p5E
YYpIA0WSPIDhMMXdvbGdSw2Vdi7Ej/y3TDelN3tl2hlNLooEQ+DBpufuMnqmR7ew8wOD/WvsFtdB
C0vJ9ETmJ/TAFt9UqNSd0YwJPMTEFf0ACWVQ7E2VOc19nzbuW8Gu7Iy6pUzgYRyRfZzLnWllUqJl
pKPNbCvNGa1LZZNnVvINWeO1wsSt2wooiPIS9S4s1lzcjtIX6IdqHZJtpjkfRIKAZ24hVVZq0IfX
w2Bs4xFmVOjk0DNnEgkFXjc83DefG8fLi0NaTYIgYbCL/fqpEqhl77rntuuKwzCYH51pjt/5IFDe
7guIGAhecPyc7rLkE6WuOZvQ2Jx7zuPoZLlabmqBNsI279N6mwZZ9Ea+SbwOvD08qlR/SeLJNi8/
ZjQbcPMPCrRpo6Y/gngwmczXqhMTZe0Kr8SNjykLeJSZ6IHLy7iwUz0YMi1AR+E8lw11gqpq1N9+
WWl/WX2CNErF3LRnTO2IxvPUqY+zocRfUQI0VlzStQv8M0KGEQPNIr2RLuvVzSyLuRWMLVfnsVQc
CrUtvFl1kjw6RV2fNTL84337+UPwehnpM7JGyEIiRauYLPtywaJF5BAJk/LsolwDZYmVZkrhwUlu
Wy8zchRsWPgZBOWSm+bYukalPI8IolTvzEFNqr/9SplMz4omxXoeEEdFu6ZuMvHDjjsrQJlnEGG0
Nfwuys6jPpXdwdWGHILmqEbHaBPrOjqeCA8i7LsZaeeq0WYKAld8DV0b8Z6jVldNeDCNpAevzyyF
/k1FMe4nHFtILDrQhNv7dIiD5IOTF1m3ifw6V/b3j+jaQ8NgjFXwVDBwQXh5eUK5KHQOgt8fNaV/
dMf5mY7peKIxkh2aCTyvOvrjSuxxfa0J1SV9HzVP2YVarKkoBkLXVgKNK0KOu6hGvlnNTQt5K4qQ
b90ecCnCKgYvyPRofi+2F09ZHipZeh6rSf9ioF4R7NrEacatb+vdeCz7EYzyXONPV1a+Tsfo6TOw
Q6eSuw1+9XLlzA2ymi5wd7ZgABqZWQ9U0CdKgIALxZDk4BgRupFVj3brjI9b8ZzXn5UMkFEFCjsU
zqiCXq7O1FdV82yNZ7PPBMzczBJSSRj3PZWdxzx15o+5HMS+f9g3vqtLS4LOGsVXJkYXT0YHVJqe
OzrUtj6G1anPGRs8qXoRQo7dvP0thGLNFhBvyq43/a7LHUYB6g+T1vRntVLNvdWgF06A427mWKzV
qa4O8w8oTIcbwCYtoNl1uZQNafM0FmF7LsFaoqSZVnt0/oanMVA1L4/TBDXVZA1TenWYEntC7Yfu
Figx2vqLRckrjaGImnPrB9DeUw4zn+xqckv408rg8/0vJ83hwk/CsEREDloJQCmfb7HDaIqR3ESY
5dw1g7sf6W89ZUPpbgIoyvYTk4u7KSF6dLpcinRXxsrre/0+ycRLIilkyR7hgMX7lETAopA7qs6F
YGAdRnz3aORDCuH0XIfvITROtxN9J4NfgKD4Di3iSkdW5M3gdoJz8H9U8+kfYMlLzprELVBQdrT6
nM0CFoq2M1E+QAh8k8Jm+3L/zK8eQ7mWZA8RdIapuS28YGfq0GtCwns2JwGSNUc0M97kLSSmBzyK
eTDCytdWbuitNcGUE+nQVIN3eukWDBg2asuvzlVjluGpzLRw/GzVCoLWBWWhZ5ux+bc2fuSZGrQq
8USyVbwkTPXtdFSSzqwo7HXFb4sZqq01B9bnqYPj4/6RXheUWYvgAkMmtiLyXpxpGUe+ZWZdfVb+
j7Pz3I0bWdf1FRFgDn+bnVuSZTmN/YfwjMfMqZh59fspzcbZbrbQhM4Ay7OAAVzNil94AyucdHRn
qyIL/Uy0DSVbJZi0IwGBl+/cqvK+EKhX1i5KY715UTAwDZJNY9Rlu3IXvzHpBJZArkC9yyrr4keh
KtK2uFrnpwRft29AEvsf5PeRsgG21x+oS4XN+5eZIjaJptQlkuf6+u6oitlylNLIT12W1w3d6VGL
txHmbPOPwEzNr0aLa+RKjKnLM3p9h8B2ofwIacJgSy+TEzUdjNiiTHaaAXbkzmbm4MSVb2FYOCFi
IstkepRVU3Q2DKyKPtp2kQz7GoM262mqdcRsWmsayn80THYMv7K0Nnw1Wkww9+lsqiBeHKpetxsi
z0NzDguwwdpEFY5ln1VnHMWxnu2qPdzfUW+sndTCJYZwbUBHyw5FVBqNU4x1Biq3jI+FYunHVBHj
Tq+sL5UbJSvdB5maLuaQcjEpq5T5JqFc3INVnpdaFSfNSaW/d07HtrkUzrRWR3yVRF0MA70P8ARP
Gi/1stYuIg+FrbkeTriu9M6JDLdAikXFXWRfuw5N7kABy29vRwWThM81eqnaOSRWQ0nayIr0ezrj
NPKMSfQQfKU840UfEhP7t2lreYWh7/ASDLH6S4mUpWXrWOHJhm+mfbKGkTsdPqiLKPxUZ8bOitOg
PYCyj5UjlFEqboUoapiAQA70Y1yZvYYPdOVYm3TOJucjsrYqCjlB5s0/2hKTWkwwcfX6u1A0Ndrl
gW5WT5GnxfEuQ7Bj8OMGU6Bt5tbz+DUzTSRfYl3vf2M/kU9Pc6G13SWbIsVAptaIZo34PCoK5Sy8
GrmhjaYjq5FuwHVY3hOSh4FLPXLChej+Jrt96ml8ECtK2WUI00tAB1gWfgNJwKlFTHc8NpU+YtId
RnHmQ5lp/r0/2k1gCkgYyAGxMOpwbINFYAGDPJw8mtan0c6cOtoiJ27Wz1jVO86hmMY4/betw6TT
ti6eZc4uHvFWebn/E974YGDZED5hKlNZWN5PyiAy4MhTTW1hLL4ZUCq+CTxncD3FWeX/Yyh5kuj4
wORYvnhekTuTHRfi1CILrX2bIUwM35WUCPX3iE6X+fH+cLehIlMLN5GS4qu+4KKGPXR1UgEEsE+4
wTWPucAMDobrKdNE94jnarYBPWit3LxvjCkLx6T13LuQuRaXhpmAUcWUCldYMRXdVu9aXfi2YuZf
+rBRfMRpuk+Rh+vN/U+9WURJHQP7ICk5uMYsk3nCGpvGsWMDZCvMRwe/63NMtxo/y3btXb+5hV+H
QkcQYq3k5i22rEiioEFAwz42kVL/NBtvFjtsNtNnHTGUU27M/cqJfHNALn2p8U4xfgmTNMqooU6v
2EfbnP8OULt+HHDr2mru/CvX1fjL/Zm8DX+REOTChxHCGgIFkM/CH3URjGlm7CUd81iqSvpR6yz1
u9kRTOyStLAj5JOLEp/kZGiDk644rbZRA0SjtljP6rv7P+UmETBo71BqAx4KCYen/PqXqG7QhG7j
6Mehx2j3X2WKpsbZ5a47JO1DNVpJKPXIMvVpTgC5+HYN6G+fpEY+fLv/Q253l0fSjKqG7HU58H6u
f4jXNTQwY+xWh7kJN6ERqQfdaopDD5bm9O6hSB+laQ/bWQUdez0U1rfY2Fc4gWJ465aUbaLMsD/p
IrTHb4Rprvf5/ng3FzAqSlL6B4Qm/Rf22PV4CT3jaVSV7mAn9rBrcjv6e2oxk6L0Iw6RWUHXdtvw
YppVvL0/8m2LlCOElQBQC5REtJuWR1bMrkDipj1EToNvG6IiLzFuvxfFCKodU1Rt4bii8KM5LUBn
zUEysZwfmkaNT3ZXYiRnoh8KMCHfok+HmFdelacMZWcSM6/G7bTvrI9WNYQndcDkMAuE/mRqibNy
4d2cTvkVOFtBAIftTiv0egJj4Cqhid/hgXmyL1Fd16esVBM/wQFij6PZmmrsDeCfAAhMCKKq5OJA
E5ZXHcGAXQxVAqjLNKNqj5p7RAvdCLoMucl5rvXw04jSaHcWTpCGHzqQ9hmRAnCeBxeHDvWzN0au
csBXk1LbRkFMyVzL7F4j0auYjt/I9YGUAmkWUOPFHamgEWy1YycODfYMZ62Z9I0Qkdg0dVz60aDE
f9u5buzUeTAexzIgyUTnYdvWCda2VZIctE51t5oZYkYVRclHHLjNfWNZ9baZy/SEmn/6gP0gLqBo
JX/x2krfeyK2/IzL8VRFjb2x8FXdAxlRjvgFTys79+Zekl/H8+2CWUJwbSlDhtAfAkKlIg556BRb
6FXZw6theFkJfRukXfs4ohm1VduufaAZFr33ipDDU25CfEc24JcPUCo0ZInHqDnk5QTktI7dQyTq
2e9tYy2Pur0dAJfSFTAIWUgFloRTDY7fWNlGcqpz1RP9VksTJ9gPlhiTvTGXQfnk6nZi/AjCqJh/
zoLyn7oy2TcBBSwkTpdB74dABozW4nxZ6aBmouAnpNl4icKy8TEObR6tIa/Pjc1BV9p5Pt6/m94c
lA+G1CUv/KW4+ICAq3DtMD15Qm/72BctSuMoi9ulc1SxF5n/SXU9T1K/SE3RrCmN3zw3CAGxu2R7
BNQvseL1J0+DqPRSU4OjMqAF1lkO+O7eSXfUmdKV2b0dikoiPTyKODYXylIiJCKZseN88o5lY2dH
Soj6RxQ0HH/GiXflNb+5KHlkKHyT6Mn6PrXo668KJwyQVSfwjmMah3s1RyTO7XX7Ah/gq0j19L3t
HYaj1kwPjeBI9kOvh0vHEp8lLHiPGUT5nYqaup8hpnZUIlyylAqB4vtbxlhMJT10EAVEvK/tC/KT
RbRNHVMNTGNQHkxgIjno0LIeHvJYxOk+6nq3pnyYOwjyUk4LxUY4alX8hd3voB5SDCLtizuYKuqy
+JMgNAtjUd0TR3fz94qk9DcpJS6tyWyBWZ5JX5Odaaf2dLCABszNFs+p9GEcUtXea2OVRhsP5f/a
D9pxnDC8moNRefJgLz+jSmJ2x2SCr+gjxE3HwwxANhydpLLG7VzVQXiI28DJScFzbTbWkB6LCwWG
LfgOaXkgkTsy3b9eld7CdZ7KT/igZkZwEEJ87VvL/mwEo+M7Zmdvk94BzzP1a3WvxYlmYBJM4jdo
qUQaprkYWCOLfa0rI1UWIqShaj/h2Ci7Om31kxaZw1GKeezvb4k3xkSQkzvakBsf8Zbrj8UrOa6s
2a0fxtC1j2GMXkHRVe5FJOaEyHiYboHfrdGMX6PiP95eJMARWmVICdhEvHKZwIc9z7slrPlCAcdU
d33vzjq2PG1W0kPTpuhXKYLhrzpVDPyUyyYzfRc98pcQd2MEHBJ49n5d202zmdALfTLruhD7II8c
5zGsQverNQs9/FYmuZK13MSA+ZD3ziIDh/I8mmqc3JiKauOFOCs/oZPVJtt+ah33s1prbrGt1bKt
PhpuNWtfxVD2+YODY1hKSSWY0tIvMjDUOaK4XsdOlILxIfKAAtcKjB0GUKcvVPbQ6/DV2q6A6DiV
N9ZbLWwKse3wG7o0Ddy1Pe9I+q2vkKnb0DcfTsjQz+ou5tn8MEKl+5Xia/evB0HR3TS4Yb/vpmMF
6M28yrjRcuOqWzxZpRcN3oyk9SX3NIHOmPZzmoL4yYSdc5zixFiJQG+2GcMRFBIMoERESroYToCD
C0YgjQhGWsmlCXqT5iyW4AFlq/3cWb8KL3wn11J+InAMjhKYd0ADS2U+j35QM8K1vVSdmF6sai7/
avVOXGyDfq0nxfruH6WbyxUNQGmUAE4c/xayseujZCE8GoeEhk91ZE0HhNWSh3mOygOg5/nwzqF4
77ko8DXEFEeyYa6HmtOgLiAHBw81+fYnVYzTBvui9ns2jmuEjVd9oj/PKnAWVg01kVeBH8B212Ol
uVtrpJbNhbuyJAczzDY/W/qg/DCUxMSvLHXFv40Q3U/gVUPnK2jxeAeRO8MXN9PDFPIeNijH1qWQ
DQEKzY966rRv7dRqa7DsxfMtrxUpssTdLeGQxCbXP3UOS+radW9c6tKcvhcwc/4hrjBeJr34qSSi
WimVyS//c2YoH8EkIc614LhRGl7cnUXa2PlQmPMFNE5/GXAofhxau37vDQ3Chi4jQBBKKxCB5NH6
o9ZRdhUOlWk1XLSkrL8m6YD1b5XlR62y2uewi+O9OYzOyqC3M8mgxCb0iakf8SRdD5pMPQCRWe8v
5jBPiIhUmuez0NYBzdxwX4jSXpP4vb0hmE14c+Ri3BKgXa5HHKdiLpWC8NmJalX1KwOx8zgw4twf
83b6oIb4DvWTl6586M2hxeRYxtDcS7JTvbyYFA21elhq2qWx5n6rpLa9Iav63c7emjD0GyPREZGn
lS48PLnFOWphXqZF1rUXK0D9aDP18HAskzRxo9mRWLkgXtESi70pL0A6liwiXfHFdKpwrOw2C9tL
kCjBttN54n1FAFD7qzOcVmx0HC7bjTtM0fe+Nfty03qd6aHLqgfGRgYL2ueQXlh/rLu2r7dmZ6X4
dujKN55Cr9zlrdWdZ6/FuczW4hBNNSE088HBOJ2uFT2BZOfkffe3Wdhq6qPCU35EA1VP96o5TRVi
yJ2gaeI049qZvJ1liPykJbgygumH5HO9jaDxjZaGoMDFwr7tkKMluumdoH+ifTGsRNO3Z4QLjSI5
Ej7INqAJcz2UaHrNmmgAXEqn/13U5PvBwCMm+fXJxqrU8p93Xvrk84BEkDGS0jNcb9fjBSD7Bjsa
kJXMdPP3iP3Qrm/1etxPTjitqb0u6gdy7/CGSdNQMJhcdItbx5mMIBalZ14sxJ63VWEiHMCxv1hl
6CDD30/JHmdPAdxYz+aDUUVruiW3s0vVgqbzq/AG75xc6D+uvZzGdDlh2XsxQ3c8i64zK99L9fmX
awvrg1mIOFhZz9utw9tBbwW8KOKFUCKuR/TSPMkwd7cvQd3Nuwg/nFPYDe4uHON55da5veywrELh
Vif0dlTEe6+HCq3eNUONhMoIUm2nIht67MyRl7FC+ULFD+eHq2BIe3//LM1KiffQf5FsAeI9lQhC
TvkfU5qIMghdL6guBM1ZAojRGXK/R+p53glDmasHRN+cvyCJBSoA4KCeD5Ua6qaP2ndebuPJrNKN
mEvXeEqiwdlXKoT8DRU9R98ndRGrhyzQRb+7/6uX+0D+aNhlOJYCh5AI0OsfreeIENgTpLKYEDH5
WHSpq20bGGR/V1FUVc9DOFjvbJ9IQ1dqglD8yMslBH1xiczuaPW9PdWXOO2zvwl73HyriLZ69JKk
a/Ze0E8/3vuVvEESg0E5HULHEk/kQIPNpjFoLqKvy0e9mdUjdXDxLQnVDg1HY01BY5nj8oUgP7iz
UMsFzL8UjWY9e73MsdwMgbqHJOFa3G5D18iDUykww9rYiIR+sedK8Qe9m7+9+2vBGCJEgFAjVY+l
HoxrFRSoBq2+ZMNom7verCzX97rKix7HoVR3SWbxQ949piQ5gXyjW0M5ZXGhScvrPHAs3MSmrPwa
j3qNLHfrqhtLa/KPsas0L/cHXF4nvJGyDSOrsMTEN5l1Y9o8i7oyXSQr9pjRgN8LDzRllzVr6cDt
GSEXABHFTULZ4AbaVwWe3iAXMl6GSjN2tWmWfjl56iEswn9mCpMrydxbX0YIw2jg7CTz9/pISojH
YEBPvxToXka+gBXfbYfIbH9YVfxezU080WW4IbHYssmGGef1aL03xaYL9vqQjfOwc/T82wC5bNuj
qveQ9p250sl8PWp/Rk6MB62JAIfWqWTeLCInl3BhAHVaH0ptiGASJ4aXP7Wd67UbAFgZTCo9rg5j
hankJiwKg/6XgqLPMYcL9AlHTS9C8bEq0k1d5S5ElUYfPrpa6n6rFdHomwD1009q4ymFX+TKSOMZ
eqPrYxmd7cIEnU8A00q3CwuI41SaRBH5U4i4nh85Vf7l/hZdPvKvnypL5hJFAQ1wcc8R2GHe2tfi
MHSKeAqbJALHrNZ7OmEFzSH8d0abEq9WmNnB8YJp5cG9Hh5ZGSkQiXQ2NTY6MVzv1ytbaFmruzSi
9tNop8dAz/XzpAzJzqDo0m4HBTNsZYoLQBZW9T1M1TW58AX67b8fAHoE1gYXPjzIxUZ2rNoLU4B/
e6PBV7XQYS0n2qy+REB/t/ghz4+j7lofWj3vT0Jrwl0N3HOb2Eq18jRfX8f//RBceCiISS4dv+Z6
JvI66hRvdlXswgPAAFSu0JAMUdDt6qY7BzCmn+vOCffQO8zD/T0g/+r/2+5cGLLKSRAiCbdSTG0x
BzM23CAuIv2QOnb4OQ3m4KEhil9Z6usr43UUOoI8cRTwqQIty4xZXM5qZ87GwTVJz3Gs1F60SRdb
LwnWChbXl+H/DkUnntCchjEJ1/VcBiCqSicyjUPsdPqHWGl5woQ2fg/C0d3Pc7AWVt18GqV70g1k
r+iyIba1mEBX6VtPUIk6xEUPE0aF94IRqbIfKB7499fqVVzyarGQ++TJJEhgtaDaL06MFfKW4xSo
H4TVts9z1wVbTXHdDVRT7aC2ya80j6oTWfL4BQPEeRNakfuounH62S5wXCLGaw7sQxASRuluJ4Ku
82Tje647SfwUR7nyMtspEKYBOWcBzfDQh24ODVqaTKJnsCvsrv54/5sWvWLWS36TlMjgIpKp8eKb
NKuZKDZ3+qFGMPUTb3SCVoAzH43UEJShQVGrZtEf9V4ofpTNzjErbEEzVhE715gQNXBRV73/m262
ED9JohhpbclMYDnNahVpRk+f6eAaqfUBBeaP7dRMR1Eg7VqW8+/7oy0Pv5wAogSeNkqjTMLi8Jf2
PNJCNYwDtBzvc+ohZMYeoGKtNuqhmk1tU8Me+55UXI3vHpkGFGEginQUg5fJchoRpUEsMQ4VR/Mc
aYBmEiMKNo5TTZ9UI1YuUTPrp0Bp1jpRt98M6YFyCFxH7jvaHteH1LACQbF0Co8Z9eKt1nb93kiw
8ivNjPTSFeUuy3J8eztjTZz5dm2JsPlcKadtkVosZruvrEKAcEuPswe/qSqdcldaRvSYukRpiHOt
8YUW49FSk/4JMnohmeD2W4yXjSaqM2EFQ8io4M/vh1QhMstJ71wP4eNxRu6UEmt/vL+0t8NS1oLB
xrvOpoINeD3BwolRV7aFdswDQ8EFEscuzNN/mfUw7uM5XMN/LZ5yvlKWvF0W1YK4Ss3wejjIDl1o
Ii19xI5MbBvP6XZp2RvfjCKOfliK1x7T0bW3zLS6yVntleB+sZ1eh0czzv3PsJz/cz28jUlUNyHW
cMx4z88daMVNGyvDoa6SD3HeqrssTr9DYzT292f5Oo+n5kOpAJAL8SkvADfZYtywUGOvCU3tmNVB
/M3FHtI30yF8RvtMP8wG0R3t33wlQn1zUAqkgK+k3c/ydtJjFPFcL9ePo7CMvZLbLpIMXJhmE8HC
J53b1q225jT6xgIjPcNxIUuFDXEjhgXm155zUz9GwMsO2BMGm0TT6oORoEthk1z5XtA1x6AsrS0M
Hf33/Ym+3c6U2DWDBBluGFJVi0diQPNVj2fHOiICPe6yzsp93RmSgxtZyWZWo/d5BsqF5UfCHyT8
p4Z4A2OfYt1Ihzq1j4k7ur5duu5TBJgDumeN8OTKs/7Wx6FixKuOaaBMx693L/oXhTL3nX1M2cNH
fJ3Fkz5I9ORgDl9zDs5KyLdgHvz3dVD8IFlw81L2XpzWupxHNFFi5zjDLtjUiTE/VMOQf9LLQFaG
NeMgIrs46JmJwxugycPEG7hJyFwPfd7OD0mg9y9Ngrs6OUL5bFRF/tw6cEUqTYt8MEE5cBSVkGgI
wiF/Xygpl4b8jMSMfwPSWAIdKbH2RhkkWDhrQ/5sdbnlGxrCvLXo1nRvbq8Vrm3pYqIiekCUrl8v
zNwHWtE4vX2sSzc5ejrMGA04yvPQ2EAQoMb6ZRa7+7hGtfH+fl8Ela8fCZmNJ4qEUVrVXo9sN7yQ
kQuSBwcV66/Z4wdsaqNGfKfQtM/3x3pj+5l/jrU4WxWqrdiOt87RCTUswx3o6pPT2WcbLoEvzN45
3h9v4RHD9pMUdTBhQMQ4XxQsrj8unqvODmjBH3mauhel6p8LrUu3ehO1nwfhRb9qL7noXWWdetRD
Nki0jXsCFUlEVert/R9zM9EAzwGDE7fzWiJNsDh7To8ztAq5+jg6iu2j8Gyd4Ws+Rl5jfHrvSAS5
UkIWPDbGdEspXiBopqMQ3RKeo3OgJLOyGypHP8Wpbr/zQqF9xhBwLJhcGkDLj+rcdi7rwtNOul3n
l6KNfipu9SvOxvxFy9Vp974Pk806QljJRqRmeiOygNFP7YSZYUI+sk1fNF7y4BW4NmZ9vuYotnz6
GIokgSdPosHoFS7e215MondGNkasNtOmmlpb7onZz9tA20WT8bfITWclQVkej9cxyYSkiyDMMHWx
Q6wpoS9pNtYpQoh/rzeltsVctPBjW8S7dqbWdn86l5eOHE9SmqiJgATisrw+HU2G1n9BVnICV15v
O60yfHUERLidKJb+0yvI0qtj7s2Q9HqO6v3B5V/+R4KJ6IEcnLEBPfMELJvNalA4XT9aFmDKWv1u
VJW67QKBPdb9Yd5aR6oOJB2w/PhnceWUeWV1njtYJxzblL09TV8MBQpP4qBPjbhK+FiHTr3y6r21
jnQ/KPYgB3XLobGRwK3aNLZPieGGF1Tk+4+J7aVc4VPp6/mg/n3/G5c3i5zKP8Zb1iHMotLtlErS
qRzLL6oY+gfkCqd/+9hx13APbw1FmsHHyRuMbXO9ZagpwbgTA4SWmkpV1pb5k8NDtZWsjJVb7K1Z
hLMOYAzYopRyuR4qUYcicAECnNygT5NNYIeuX8dZStyAytWmt4tiJdx96+N462HdUaiSKmnXI+Zh
YxqZGtknXCHEgYtGeez0wDqlAFTfPRTCTrL74nJJa2TF10NNk9FZiYickxbnv7LMmJ7UBA+tKqjG
lWm8/Sg6AzKuoB1HuvRKcPmjFdf1g9uUTuec6CFEH+DLG3iWDFKhsX4fsIIcFwYtHR7AhbLSScZ9
/VFpl5RTEBrOydC7s51J22R3aEGquaDWHPj5RmTPX+7v/dtdQncHriR8GInmWBrvTN2MO6E7B6c2
FPrGhtd6VoUmVQAa8wCK8316a6/fKNVoKMDBcsD5bPEu5EE/jg0Rwpm31N5OhQifHTM1VspCr/I5
17ejJztIhM70UCnZLIYxtDCzJnMMsQz08oOTZY3fzFn/EivTtBmSvH+qahoHThJEL7UZJz4h6hD5
yJjHu4Q/Nk3T60cYOR0dTL13Vm7VV9Deze8jdqRrKUFDSzyx2Y9IdGWackrsPtw0wAR+4QPVP4hu
+JqVKCApmW3sYVcbW6OtHN/KC+9gWUWznYJIP/fD2B6LMTWPetIYUl/muR5noKF1FqKy7xo+HUrx
l4VtoY+bHhd3hpqeotjhzrYS+1eaDPYjqlnprjLN4VExB+dUjPl47KvG21oCNPWQOOHKe/nGUaJl
DyJZVpQ4totDW9p5Q6DeKScgo+M5i1BNnJLCOrdkiSsT/PZQEu5OU4AG2OJpLlPRmFY5KSeLB/oJ
Ijq60yB6zmFfiJWhbl5IW2IfaFXSEQAh7i22WobiW4oYSnx2+ibaxomin7yoUTdO1Cgnw4XPZ5oI
Sd0/tjffx6BAk2i5MaD0HLq+KiAIco0YY3JGgqw5xJ3VHAw37g+Fmay9xm8NRclTigbT2qOkfT2U
o0B8iewgOSttiSPNaI+Pgz62/tjkxQpH/OYy4qv+HGrxOnZZb03W6CbIm7ndRkRasZsiI9oy/3+H
IW3M+5O4AExyGcnxXIm74hkhXlxsSG+CN+vUCAP2XWn5hVKW2zCNqp0+znj9OEX4MFhgPazCcfaT
YnSg/5UZADE6CnqiFR88RHc+T2FfIQhDYlJWWfjekJZf6OCBB/iE3cUiXE9+4BSVlhjIsHD95x+S
zvo26lr4PWPMvWdm5fuEDP+bEboVACVprbLBjOvxcHoJBzTxU5xW+mKfFLN4SooOsZLCUTYIGdTK
ZtCj2p8J3YrNaDbJxcYSbiUAXLBGX38GLB2gWnBWQP0tsX66W6tF0ajp2TNmFBwVFaHcsRpn82nW
0xj3pUx4P+2mj1sqPvn8T6MHNFg8SPj1e+8sCTZ8VQSn+g3XZLElwdUj+Fq56blTQR3OITpXsPjz
vcXpXhlqWbhjN+J7QBgBt4Psc4m1EG3ZJyV+fOcqzfSnMM+cjQX+fBdpzvA4BrXtu9giPEd2pF6C
EMOv+6fhjcP3ysqyAOO9el1fL/2IsmDZoiV2LrR+3LuNGp3LRG121VROnyyamivjvbnIFIh4EoCc
Szn7xYDDHMxV3mfn3h4NNng6gGCZ23ozeHaU8Wdk+TNkgNCfs073yxH9HA7lmg/iW9MOIFr2OAiB
rGVIHlTC6xElzM7O6IyfRqBg+xD7tLOZdV/5L8M3Q/Ey356a2LdbHHpWno83rlcZVYJgIGEm35HL
8kd82c51OAXVnJ3NLgsoGjXuU2NX8RkIxZpD3+0Ks4XJ/KmUgqWljnI9VNXD4O9HLz8rdTRtysEZ
KA97yk9EOz/rXZyuyTbflI8kEB24NehEgjHIm4vbC9YZ2FnNa85j6bi+mqC22KAmDHcpKjdKUaCk
kkMHVDsv2/WG0R0ao3Y/0n60vjm9udaTvdlwhB7UI9lyHDJesuVU10VrZ5MyjsfUyVpvUwMUOWY0
1X22WoVIyJw/xczDaap68ztt/voQx8o/7ztllEJlnRJxCKYD4pJ+vQZYZ1nlUMIc6wxvfNJwANhY
Thld0OQYL6NTr5XHl9EJpXEeDyoEPB6kZctAAUdjgq3C0s6eWVhbExz81tBFt8GgSEeUQ8/8NCzs
lftbhjx/RLdAVKT2I1BQoi8ekqUuklkHbTlZqfLgTqVxLkYnelZatUfrv6Mt2/bWcSxx68iLYq1A
/+bIUhBDEoaR/Ftc1+MYUh6aoM1pqaWey9BzD1gFNqe+RENaoJe4aVUtIrHBwu/+wi7qMXwzykwU
8KjiyRt0WexOEBaJero5jw3oqG3aa8E+GcQ7e5RyFA4VaEDSUdLEpb671ThN6xVz/jiOWneM1NbY
hO0YPYpGnf1Um5XT/a9a3E6v41GvMEgPJQx2Gdzm4H2G0Jryx8x1kq1tifAoxhY/8Flfa/e+MRSy
ZNREIPUBx1tijCCix32eufkjWS7rVJWB42zyAeFSr07ctQRRRq3XW9S7Gm1xDoFJz0qTY15JI8Rw
/FhAhu0GO6ONX34ikDeeeaHrz5UpvEeUxYwNls7aSvy5uI/l5Mq6Ao8LFxO4psX1OODckmaRkz+W
wszDbY5ylQ9h0/gkDPNiKjm6mPdXc3kh/zeiBHJQm5XljEWuMrV8sjMxx1Y4T5fUmh4xnPJ+F51S
nzuM9IC/EeVWifet9ZxA9UOLSgeKuAU/rlojUS5QztxM8vtJ0ckHET7hibi+C7uoaRq8j4vHdLYU
Or8is/2+bkyI2CmAtjZhNXI9POiDk/tKkLXhRoNr+giwuNlZkYnKtEGVMKxc+2tXojbpoBJgbIN8
0nYrE/fWdtGoM3HqOAws2vVPbQeNtrmiFo99j5NlCqMWC4DQ9p3AVB9ihUilBR/3o3Yb80tTJsYu
dHu3X1m+xV3+Ol8yxUSeXZa81EXAlMlo2U3s4lFVrRlExGD1NM/t6mDVfboJklbZOHr6zn7yf6NC
53akphap0mKXBkru9G7OKoWp4TwBX/2rGPUSkMs073rwpH5pRv+Wtep+mUU/r5zTty4Fnsr/N/gi
OhqCekRmoikeKxp5Ty1Kfls4evY51qvv95f4rcNI+KVzOKCKoV1yvcJupQRRWU3F41QHxQ9gyenO
SbuBGhAP9SYnE9rfH/D2qUINAKQdPS20Pm66FcJOqo7CT/Eo4rr6ICL8zoLY7g7D1D4jWB6jauqO
n3tWeuVOf2sbgXWhp6eSXNGhuf5S1RimRk284lHBY+YQq3W8tQbYslruRBfVQTJ/DkGF3P/aNwcF
huyg0Egve8liRQqZHsgUlo9R3M2fEtupHowQQ0JH5NY+MEPxMa7sNZHkJWz0de+SX0i9RMBhvJvX
n1pmahCmY8X2iTLz54Qg/5GXa9o1ddK8NJr1G3tV+8ltlG81XPZHHDwERWTbWKNRv/X1CHxAUyAw
kj24698RjFqCnktdPOaZp+3Nye5+qZFHZ3rI4h+jZwUPU9cNK+v8upCLN06WpIByUiRCknix0IAS
3HSaKPPrAh13jNWVT3VnQfB3k/GLMalq64e1Ov/MzczaAzyKDk7sTSxJWZ6CoKz2NHujBxZurc7z
xnQgWk35l4eeTGQZiFc2jdXOzqNHejkoLXXutHUsYewcgTzipLnBYZqy4fDOHSgfGcJRjhtIkZvm
Z6BUYZ5ixfPY9FGI4xWQ6o3albg1EAzkT/3QoSNjCXtlFW6+lWEJu/kD5BEx/2IRqtBULJjh0WPW
atrvDCvpE3CV9JwVw1+xvNSMcVqLRRdjAkOABUz1hM1GawXNiuvtVo1NagxZXXyo8HiJDyJwBzfb
gKotrdKnnee0z2rQdtne09vJfl/JisFlbRepEXBPcHaXtuvJHOUUrJzuQ1nP5YU87isVLjhMY6Nt
EDkZVx7Fxb0NFJLkkiYQuA/JCDMW5cmu6m2rNK32hf8dRAdLcrBSdN9xujmCXTSe7+8ij6n740wx
HFB8gJiSjUOg7y1eQ1E6ZuEZg/mi4pvmjzoZTJ6gBmAj1UagOI27QRVYr0dZ8ZCWg/Lp/vCLR+N/
h2dLkcnLZ2qxm8AQQOo2YvOlMeZk5/Vjf1JyoQKHnLxtMuqfrcG1/ZGq8/b+wPIvvv3u/xt48d1G
ExptFFbmi5uk5bZBA+tjouvu5/ujLDfuf7MLM4aDgorjsvwY4vZg1lVjviReqvwlegiNCpnmfnKd
8FjWmXfJhdGvfNrtDmJJEUCiQoEKEijb69MivCYN1XA2X+a2HPb4xtlbuwXRjBeatcm9YA3zsXyV
XhfxVeAbQQ1O6rL5k8VOXNizbb7UfdX5hWbXPjZo6NEb5bSFNBTu7UQk+wx1j88l0ra+HqniY42A
y0oJbhFdyR/yatFgEFFK/wS56H/UntLGnbQ0TqyXyA6LndXV8VlvYHPPZbkm1fLGJOOgBX8F7hPQ
8aXKlR1mNWiwwXoZ++65dnrtbISW9SPrU5BSzlivUX7f2Ek0fiijkrWCeF3iFgq98YJZdNbLBLf6
WOSd95sHQNkOKHTsAnPy8AM017gTb5xOAy0aSJDS7I2773o+ca8zklTv7Bd89ACUekl78sYOAeyy
NR/nAD5FWpb/w9x5LceOXGv6VRS6Rx94c+JIEZNAGVbRe/IGwU2DhDcJ//TzVUsaabNjtEd3c9PR
3MUiqmAy1/rXb25tfV5+Fez4fa8/XUrQesrIE6h0Ytv9fOh4IgNsqAzntlkQwhZuywjXxlw9hjG5
XWKdBMs8STeOR+4Qo/JhW8MBEhKP2qu4z9yNrBp9r5LuV8T1n68DvBE2ekqvE2WdDo/G5OfPZWS5
lGA17sdJKBEcATsL8xinetcGUWxZEH7Hqs/Gx3KoE+c/c+3//eAcFm00vCdkJt/pa3KyQFeJMfuY
Gy/d5sQxHDiJMspd71ci6J/3hb8dijkFElTCFT04cz9/TzujYvGt2f9YoKntCs/otpNZLPvAHTBg
0Dz0/UGu6w8+UWAiI8D0P9p1gUQ5OHS1E9gGtwSF1M/HdwpjHoC3s896RjCyD7BZ1K9VK0f3KW+l
McVCwztg/cXS+Q1QOB0WcBGLOlBbdn3cpH8+rJm21dLbrfm5qlJDIRdIN9/gSOW2Z17RNaOKIBDp
w52F6NC/hgaqZ5eLKqUSthlDecdGIt70MR30L8qun9cbPtEp4Bi7buBuJnwYRf38wai4oOy5qf4J
SxJ5jZ3nxjaLq36MHFW2z37VjL8S4v+8moJjo4BHQgqaf+Jd/4Es6WvY+I2eI7+AOxSR2fP0QCzh
LIyylB//yT7590OdCpFT9g3F7LeFW/YDDxyR9l+I9VLrPAsGuG7Im/zi3jAz73oZJVmEPGue84sr
/v28cqdDokckAUCHFcd3twGwbUKngjlLRD56wzH1K2u3YO9vidRztT3GA9WvLN//cF6h9WIKBO5B
BiQr67dLOcbEQpWBJD9W8xiza0nvhE3Cqj7odbL79yf25xWcE4stzWnpButg6sdD9fNto7GGeVrf
donIHDfe11XJXL+oJ7E0Rno1rZ59hXdaLqS3lvt/f+g/nFkotidYjpv25Ifx/dDdOoITYhBJ5Ljt
L5c1TWNIylcD0IQVktkyCfz3B/zDeT1x9APUXEiooON8n36rVBtgtlQx33WIs1fMDxtXQBkbzstV
BeoXdfofj+aedPqoo8D8+O+3BTI3MpDzNZ8kU2O4hlCN8lKorAgCMbFT/eJof7iOtEAMeMigYn3C
b/Lb0fTVTtbELFwp9MTWJ46Gd6joHBnbDEEKJz8xepEmBM5SX1iL7T//+3P7bdbEjcSZ/ZuJA5Ah
g91vT+gEfFtYoxVLwSjE1LEWtrIlaqbSLw71HJDy1dVJRoS33vkf0sfyX+R9oD/3ver/swQwPssp
9ffk9M+c8ZSL/O2zSErm1QsmT4rBs9LdYBb9sa+bkUvuVeQTrb9yZfjD2WfECKRFjBvqLRaJb0+R
OQ7JDDqJYqGaenXLOHXY4jWlCbso4jOZ18NN4lpT5FCJ/OIp+l5v4HZ8iunhEeZrA5Ke9ul/KWkJ
OfE6vxw59Gxl5ctSNrdEMVsPdaUzQvbM5SzHfP4Xq8bvjkD/7I4YN1F4UfJhKgpGCnnv2zY4xik7
UW3pUtgU8upObyc1R91cLlXIz/a95cq53s/FbL64fZneWKU5VG9uYYznCnfGSTh1vjw4epUaYvbK
pTlPs8p+hrnnXBiY71x3g0S/nibOpO0Uqsv5lSVxOu91dMdhTwXXXXtYeA1/6xD+633+7+Szvv7b
d1B//R9+fgfd7NJE9t9+/OtF+t7Vqv7q/+f0tv/zaz+/6a9X42fXD93nny7eGvWn7VB9vPVpXX1/
z09/giP9/ZNEb/3bTz9sqj7tl5vhE8O3TzUU/e+H4zOffvP/9cU/ff7+V+6X5vMvf36vh6o//bWE
j/Xnv7909vGXP3P1/uXhPv39v794+Vbyvtu6fKvStz+84/NN9bw5+I3k95M0ByaWA12Imn/6/P0V
/TfGuwbtAKUIT99JLVrVXS//8mfb56WTxIBn84TZn6geqh5+f8n6DW8bn/sIPwqG5+Qu/uOb/3S1
/nn1/lQN5XWdVr36y59hNHG///POBM7mM1CU0k1TlVKtfVsI/VrL+5V6NWxiYjGO3poOddQ0kH/2
LnzA9Xo0unxxhKfWpLzVMBpMjvOk8hocVJbK7jbrUOfGRznXHSohTV+bs94YMRlrAePLTZCkMQ4A
DD/jqOh0zd7UvnKCt3kp0gXHhMRor7zVksb5os+rtu9hV2LHMCRdIu+JYBq0C/Lf7IBw+LKo63Mn
BwsOKwLE9iNZx64SY10b3lk7mf2dP0zeMYd+fG0NuK+epUNuP3HKUfnP1JnJdkHEdOXFqvWjIaGr
XERbGXX5w+lXg6z53qqm+Dz28m7SI2kZs/6gL1YRX7a+TmadLIPK3ZwUVKZo4xiNnu8p/AUCXVYv
NjZD7tYsxnHeV2Azgeiz4BQh5fZND0+F4JlondtuxWRihb1WGZWbE8zja8m2ZIiqbZPEq5uoUmpK
AAOD4KK05vKuydN13HatmnAxnWqTFNFRDnhb++lr36/97YLjtklQh6Ie0MbK2iLCdv0N+YqdvbUz
Qkcjq/CNRehWMpL4BvFgLC5ss56em8xlS7dSNKabIulYW8g7sZRIhsH+TJd+ecylHyUxRLioS5XN
YRP3ppi7+nx1S6zPux5rFFjjRvJRlXae7bRYuy0L3VkiLBvVW1wA4RNZw0bKU3Aue3t9WnBqgVQX
UgwkzcEkuKQL40z2x0xTrQWe0xUP0iISpGn84mJuKbfCGDLjwaj64UdirUsUpHOBPtIq3nWnoiBq
y6qcwzzPgisvd8iUjZcJjM8gTuCoZ3P2WqiOu8bLToF+TQmrKOqm2f/CJNXUhU7+bYtYjizpnUMJ
eTK4NdVdOdZS30D+YX4W2ARUtblVcW64Ty9WjaxikaxST4QXZEibnAzQczsgHIKwYeZTGiYk/W3W
tpEmsvdeawFy8n7fOQihw4L0htu5r7VBGKlfPw19u05c2Xx9sCfUIOGUGjiMY+eWn9Z7t7qsCVnl
o87+sG59OXb3VZumH76ZOn2YI918mojdbqO+sZb7QbleIWQXu4aY2rbX8AHtSURXcZd84GoiHzpj
9WRkxgzqdvEshyyaCWX8alVS+FFJvPcNxqjsJ0mjtJu2cjLs8Gc79oSv3ELn9I7FyzSOuRJBVnMB
TK02jmWfKXZ0LLA+4hrg+LyX+WRiDmy5N/T5ycMpw73DODyLdzLNhhxqQmw948W+4AzgJ9qIcXKb
XRWF5ubC6Uvnq5Qa7sVk6hDSqwpvZuzvjdN5ggjsHteW+rYbPPAT21PmWV4FZFc7o62eNHb//txr
h2U/1ratCaOKgwussoC3C2Y7c6SXQ6dv7DYf89AuXf3K1/De2WZ9no/oH6ZmOJitPefCGzT1gbRl
+qytbiUMqc+D5NppWsJxVvhL8QYtkdH+WGOH+1g5ZvWa8BlWgcECYkxtLbU4nBetM0Jplfm7n5T2
vO2MpnHDIdW8h34eSy80TeQ6Ihvrrty0BG8/GK62xFFfDuXTHFgn+d6a+e9dtVTX/lQYmSicNkk2
kGyselsOMq5CzWg1Dh7bmOkGRXPv9aOkvp18vdhqsSm/TG+u2k1OcsGzmyS9OvT+2Jdha83xOYnE
mGoQPbWuYePGSm4UqJC/7VG+EKN1Il6FfoYzJqXy7D9YpkZhnhRLqbaOMZaXpyc22EoHVnw8Z6Yt
EmPOrokvshYWmCK+IdEWzMu2qva6JWXn2TX7WoZMpoJkz0HHOVx0O47PoFaYSwhkb/fRaGEZtGlN
QkkiSEPFW6lPkDEgHGgd1pklgGcjfaLwvIlJcOjqCBIiK2nVjbsatKBjXLtdNEv85kM7g2MhDCJq
Do1dN3PIw7y+e/ioPdTm0H+upb9eFJ6JkRr6g/xVZSOBBUZNYnTICeezu5O2JlFXJvmdAmA4GebZ
DY67gQH/38oxWpiG3Ml2k6PlhcgWD5fgTC8ziV3jmDrCDKq43IK+EH+dy6B65KqNXegkdfzhj5kz
c03XMQk7iwUVo067fkD71x2H1EezW8I5LkU/+Rn0JJXrt8la4ePhl1ZXhQ094NkyeWYdueYy3lqe
nCehELutcERb466AnnDlLeBK4VKWoxRlWuMkr8/1emWrKdAj30omNlZjWj+KJJkOqZehAhoWZcyh
MS89iXL4TN5QE5hNyL7qPeOPbL0Ybp9YodMHqPjk5HeB8NfAfhqKxbiFDzGzNqiU29UbG28/GdUg
RZM5VhsRjpm4W7ToRQu/TrPTUK8s/Q1xfmcIZU/VIHwSnq+rBWRerENrq/MlKRo8lit7udZyPk7Y
MQUZyBI31eNgS/Nm5R+0LTvXKW7WSo0Htqc6PzjjYLK3QT/YpDK1tE3Q5RhdVqUadKHYdZttnXSL
jJjFY5CC7NV7Xv1xKDeNa+NljkavFLRm3DVl20xMI5Hqf43JqfGXaLA1Ya1DHwtHU8M7fyMuNrQC
5ktiy/S6GfTUIsy2AWht5GocSgImQPQb6cVR7DvpHUnhMuaWJwVgY1ModJG5VuoYxxh6iEQF6Dvk
cmqEQfDyHyuU88t2xuxU2HVr9+wSXMWoyar+Bn+nGt5cboy7rFAYhcLPam0BmQ6Q0YvNrBZ+ZnZz
KJM4fzYwQk8jzXDa82JY2MRib+1TJJgay/aCw8uTUw8YnOapokHKAwN7SM9cHUGWOwixmuauEN2i
pL0hXmyCktNwpDCXGVEyg40PLABJAzfH5aFREQWTc++mK94kreT8h3Mmg+sssNJx4zVDap/PppvM
YNCuOWxIqPeR4rjUxSJeR/PHoM3kCwd+7L8xkEle4fIY7SF3POWxpxc9DTKD+tvCqLs8kmRqglsQ
rjZsiZGwfWG243AjpdYlh7UtNe+sxAAeQQ1eTTxKi9EQrdHp2bmx2PYshnR09LD2O+w41TIaRCAv
1i3u6/krZCOvF2atsp0zDGW2xRwM+VDa1NytAGo5xYVeqVPoui8pZaceQOoCBYhvby13zt3zleCZ
5WrpU+5Hb6qt5WvSh6n6XHEAGu5wMzHXWqQzzfo53JZRPlITw3WK0XRO5+ayWiRWr4gRblXXqGmb
DvpkUAATYLSVWDnE74Qw53Jbqt7W76gnPPPcseLFvrUwNjbD3tBX8xfCgBNE8FMbwQjldF2AjLAj
hLD1c1sdZ6bmNlkHSY2XL+wuTyOC58v3f2ms/t6+/Gu78g01oVs5EZTxFaaVPuXBf0dtA/Srinow
jxobm2FKi2K+I7CHpZOqEoyxMMzm3G3qLAvJqguuEGu2Ueyl3f3vH+Q/anuvms/qru8+P3s62u9t
7E+N8P+1Qf7/sNk9gT//9Y+O8g+97v8aVN/93Oue3vC3VtfwfqN/JE0EET6C2ZOm7m+dbvAbMDR0
NJBTxlCgTYAu/+h0g9/wKwN/AyEBq+AG+men6/5Gf6vjpnmCHyEGWf9Jp3uas/x8jxLmciITgr7j
bHNKF/52j2ZJ2ktserJQD8b4oAaakmLZzJP3TKCMt7WY+QSd2ukWJrhkHc92v7HnV49KNRyBCsPC
qOQ9gOCwCFuT+cOU1RuNRmYBw5/k/WJKcF/p7GKrDoPSwmEidVycbpsUo0G8etJ7tZCCYNj92WhA
m7Qt4dZQTYw+FX4ynkG8EGb+jL10fW4FP7puOCymLyoZ58KeWdRslbLX5VHmd5A1msPswg5Hd3ZR
VWboKP+mDfSwsil/legh6hSscm25ZmGhr1dymliC8W0zY5MdlwZq8bSN1l1MGoGVqwaDMzvoxfIy
G0TyZl2+a41m22pZ2FWlsFX8PC7a3sx7kLNs2KROHHXJK2g+2/7BaOhFA9Gk/jPznZO77GC9AAE1
jUG679MIkkyMsmntvQDvb2XmQrnq0A36A3mpu0pND1QU76tcG5EH+UO9HnDwi9IgD7Z+3p8XyOWs
rKpDzZoZk2l7b6xCAL4tnNTkMOGAHQY4HtrTLaXsAa/H+dFrrVD59x4dYQvLWsOWdCiNcK7nKzL1
LAqdciAKhXTpzJM3beZuO6nvNcvbtWZ5rs+vEu/7m4KhzmPd+O29oaXDhR7Xj31vChxkgdfqDbX1
k9ET8am3L9SChx6JRN3dZVKFpUoB6pOpEKXsk8hN7ELEXb0vanPjBT9WX7vI1Xrsi3mMmrlB8jBh
xW/7Ub5YZyOwMBku6WM3qLCdyhLQQMckLZO31UqZiYjvB/Y106ffPMUDIS/z8tblGZ26f00+1HVn
TmHR3rBkk7hF/1SgfbJmFmdKfyKvvI56rFzPTYBd1dn3CDTU4zxUD0tBR0eEVblPa2yhWwZi8OH1
QjA+2s0Wu69lRV41onh7QJe/mYyLdC1uTLc5urE2huVKkq1vhzILLmODPhHWshrSfZk5N00QP0Ib
uCmWVkBvssEsVE4vGbi7qS7P4jITbnLRuGexm6GzpdeV9n7WUNzRJHdm+eCbc+h4HxlgQl0fc6+8
Yk5YC4LbfOfomMN2GccjmUkiCNS9KYO7tHhfk2OyZA9mc+RXL1wrHzbmaEfu+LqWPwLaBDs7WHKI
5no3BE0kgQ6S/AgkJ2aYXyI2luOk9T8MOl+E+XNoy5uYNjy2SpG1XYxFRsdFrsSiqZCG/KFd9Gsa
tacl8S+ZMWxXsxCGG1pLYAiJ9sz3DoVfFedBuoo2aO5bN7lp0HPPxRnW5mZUOsw8Ve2GcLGAJDIo
aOZIBndjzXtNaV8z1JCj42fXRt5dWO3wNaXpawn2u1mX7LlOVm8nAS0ITrgkb4QiTEvbqMqc5d1g
0v28AqncTEVd4e9c9REaOnNTWca9tMfxsM6+uiqJQgFsqnA+RCN9mLpZhsxKR1EF3bWpnLvOqm9z
f7rIg44SM6u+8nVxHgsaMAPQzhatGd87Vs7vowcEbEnVLbyCraPkIdHVfpRo/nM9QlKOgFK9rqMv
w750G4ruH0bR7Yu4P1J03eEqg+g6e7HLKcySqt/M/khcQaGIpYCVskkGf4pszZZhm2yS9i2eB5HU
lRdih3xVWV9TW0ZT5s7Pg32s6WmLZhiffKtPNqObyI8JhbFgLqSZYu2WgADEfNnosa9Cy+uqRpSr
/ko3550bHaW5JAJ5Q55uD+VXD3aq4jZtfRr2nGxOBOBXeaaWKGOSlIi4T1Jhtc8l5CdpdPouC8gn
0dpVfx9bhNdBTQaOWtsFpbW3adsn02ufSbx3RBw/d2ivusC/bdOPRhU8z3jo5QTPLDxk2Z5sVfwL
QBYizbtK9YMN4X0Idr31Xndhn/BoNKyQ7RFb5LMyYXyTlZIOI8ZLzTrkSt9SwqOb4Ja13lK6egmp
xwKFhTUg8qmI4oWSd7YviikVc7wCbSGF0ZdnxXpmetqLvmaR15bo0cH6ds5ae5vCqz1qr+kWH7EN
epZz08eBqsxupePeQZTHRk0v6oJ0IP/Sa9JXNdOXymE+9/l6I+3D2N2l5rlyIoyEBDeJqa/R6t9g
qv5SpmmUTFUYp6C16ty271rW19bUQ2C3VztTkQlYo/X5DuyCHjK4CtxM+PWZ6s5V8hz37aumeKjb
w2ghlSxaMZSdGIl2DMoikl4X5Vpy2Y79zqu1C2cuXlJvxnjjoSy6Z7/BCIBV8Eh2GlrDxFo2le51
wo/JgmzcYouHjHfpNokM7a4SIHKtWHuDpht7EG3Kb0yOfWavYL9lkqz7ZsbbxruskmnnySBkznJZ
0JXUI1d5CT7spdsmrRn5fuczWu4TDDKL3TCmxzlrzwZTAsVRZjDtp08cx7OgIhoUBIyRoZ2/1Fp9
j4rrh100x7nzcnrVOCozMyy5gwmP3dZoR++g/2xl7n+Y9CCRmdgfvYuOw2CCPCU9HUXAE6QwfV7L
zt0upqEdY82ORYWUVQQVYAFeslrxMrsaC968WptSZYL24tmAy3A2t4pn0cQn2ddITSj5Mvp4387Z
WR0ENKlaumXegTFM9+xY5b1mxDdGuxrbFidF2caBGNN2CRE6pjubpUr26xYB1zaHadav1rFx5208
75iShuSohJk7PPbueOaVjIZl0w5iTVfsdGgcaTA3qN+PdV1dDdkZjUsGCGbqu9bj7AD5Y6B6qLxx
Dwn15OGMHf2O6qAerBR/zNEMc4U0q/B2axlE7pxe1RhfDLr2OVqdaAIvApO6Mcr2rrHKm0Ubrkx3
vtVkvZmtuHyx7FwUg3uXt/2Lrn+Rbbsb6i9jsQ6TOhrJW+IMAIHVGR1fOGvT3muLXQ6FT/HY6JR1
1YVsLkb/NTYP+vho8ETHlR2mJfPog7M8VUG1afVln2NitrLKEryzSNJOgkeLcBd/elOlT+s8b838
MuWN45yEXE6unR3NunOPH3tY1TNIjGS7KF+zU4HX65X51BUOgLAT1pZPmIgvEBcse3PyAXBc72is
UPHHFKx8uMugkG7STgq82750n0dpyI+JPZ2ntV8LrxsJFTgzbO9ICFpUuaV+OZOalQ72eze0UBZ0
m0qm3hu9tmUkwarb7JsiqEKT0NcWPJ9H+MbNTcq3+UfVtMTgMprpRi0E7DmYKQHTCcbKOlZijls/
+Jna9H57S+a0iW4R/+ObIf3ydKYtRs5qqx8UYl1rra5hAaURMJ9kbJGzzg+PbWJQf/SbOI0NYXXx
pnKmbZMGj/bYnaWUTpdakTYAgrERMvLqEChqOvd+nG+SsZwJmFnaE4YmZq5F5tfApZj8l+pgORdD
OeNIX1hfuPI+1BNfAbFFmMjBuw0yK967y0RLkZnXNRIWMZaEx3Y/XJ9QvmDmmrhzfcQr4raoglfQ
tw3YwBV+flf9kp9N9YcD8zV2aBxKadeHAgaDyW6rnOxuWB+I+BABqCAYxZmVB5FcTUt4Nf7BhToY
XffIGGYPk5+I3+kRh82LIjWO7BPIq6lrav3YWnqUmvLCrOu9qZlQlNbhOCtS/Bp7nFizZ6G5XonP
tr0lMdVkITabTZPJY+vqm8ZmygRTV7SA3mU93GfIWQMtj2h0cEMwhDaVkSpPs4O1Oh8r04/gNBTC
HfsHH5gTugmB9lO27gilYmyVOIBb/ZtK6QKmQX+ndO1e3Ir1PwcjQQjv2iweY7UDplLhOGB5HmmJ
CUvXyI0u1BjqC01jthkTXpWYC16iTDdxeHXOiiwh0ze+K9w1uS5mnNxHMJWHbu1YcWVdTt6Vtsz5
1bxms3CNRt/aY1ViJNCIdcXFvGx2sTHyiutHbhVsPYwVgQg5GRhBPsGnj681k1ZvtEyBEQgBL7F1
tnZWs/cG537WtEvfb4FMa8Luw+aEwHfaZITEADGFOMFnPm1fPQ4b35Pak/RpB7LKi181F+CMlElh
OlTshplfLZm3bs0pV4QS9z5Z6zXLge1tmrrGLSO+9TpLF3XdXMq0bsKqqq67Mc7DsfqA34u0rjcj
126IHEhzLczK6s1ws+w6zRL1YSAJ2fuFX4Swu5hMUbq11kkVDUK8Y4CszntI76GrCiqDNGUcOATn
5C76oks0gSmfBgBr35vM1yI8HRjB0Gk5VRV5s/k2msra1tXQ7lPbhH7bToFYUSEDGHfWGfXPrjE6
Fj+ioRcyLAnQw6B0VNumAiZ21yvAoLPU626UHlyVlH+SMBkjHz883J4mex2ECygVt8aX6xfn1epe
eUNLrcnDYuJYYJZUj72h0f3VqRuuUyWv5mpVu9qmx8VdB5f/tXLDxmHOsXSAZwZiV3oi9dp05vPU
GbdWY+4X5Z3XMGqZH19he6KOefrV2v5Lpw/7KfC+qhTEv8o/8SQUqYrfYEHvzfLdDx6TyXi0DHWH
Geq9M5fyEC/yXfPcN6dTr3WpXjx8FVOLb6/Z5lUpu2LTre5bk/Ao6OlmCSQl89yfKbOJLGbyzARL
mvijdOs08mNGc+NoEVCsHFcsTNxqnL5WRSGRDetTpzMSrzVsztulAFVoLjVNW4Vab8xmlnureG2M
gQRynVAp5oxXtde6G6coisgd1MVaKHnpYXAnHNz2S7/eYkaMg6v+qNhCVFHeq1NLmA4/5FxNgiyl
hoXGnSO/z3bm3KO+Tp6KSt7VVXEZO+qyQWLrkHEhmvVjTAdhsfGGsjNiJq8SJ1y265lxDtaqG9C+
iFzmHV35bdGM2x6lLHjG8oaq7YBKaCTnMflKKXOMJDsWLb6U+vgRILGKuLI0/V7C81g9Q5TZ6q4k
j8hjrtBWm6rznzvgVgGTB152E2TCxOfIMyOSG17TrL9OZbx3iMayThuJ6babggHUBskCzWoSFeZ6
KGx8KJTDnW/glWEd9WkQejE8OGapCVl6TFy97Uj2TW5MUZoyY0yZoFBKioCVipzVfdfPwkvAhwbL
fFqzZBKpDbxhKNps8rmm/kwOLqWU92an9b701WFI2Qn75mywgDTmWCtEMOTtaQ4IhEzuBP6nmLta
lxizh72lPUKBGcNaa1p23IyBvKRs3SeqGc69epGUojOOncx+hMz6/omKaDgPWvOdSYMA+8fPltLP
lwosbUycyxFDQwgazWycSWtJLyfvVJxoCLUnsTb+fONN8DGjyXGnmwxA+4Rm3FlYOvM/1vLcN+Zh
anJAqQBFBVPLKhwy9aN1nU0wfzB4jvKyv5fpfDmm1idp48Sd1VN7mViN1oSO3S0PSexOOYBUCdDU
svPam2HRl4ENuEu2XtbWe9gF+i3SzSMfuw8xLrmrFq4gBgjGpp+0GT7YfDXWPXxzxRSZM2i5zRXY
OcVVGU51eyF1OOKlW+/0nmhRH616ZPenc74WkT+1YZKqjSzkY+zUG98Glhkmxzl3AHMux7XWQ4MW
GZLfc1P4Z12z2FvGc23kNJN9YMrBKDtPz4dlXjbIP7YT/k27sp8Pq8WmnGM9Ipwqy+/bjpFjiUu2
INMkj7Qm9+cIKEik5fxe1uiejaa/zoZl651Qisqz6UT2E5L8eBy3eIYShozmsd2kM7d9PybuJYt8
/uSbAHsZvQDr9cuwME1JJuqXHs1l56QwA4t+ucRGan5YynR50wo9+corwM7hkmnKPm2Td8vs013S
WLFgDFqHPgnsI6DIoWg6kWvuYSweHYM+moFq0iBI9gfnbvCYARPiSWQFEQXWmZrtLysF+8gXbVM6
6Q3h8vjJr9sxTmjIgna9kEPzpFn6GXzy24mHWIytvFX6CJ85dr56AvhONYrlTptYP5fZUTP06GRn
auOBZXTFvW+9W/0YGkWzCezhFoPTJSpb68Ibpg9zatlF2/ps7PJj6pXF3lzj28xuL1qTWIYZaGrB
hADRL7d+cTovskhvu1K/KL1g3urJaAuttdKnIn5R2Xxu9rdBedu61b5eOzSTbnIFMOU6CTgn4vVs
hljltcbrqhYM6DKn2oxI4Zq2uCTw9CKNfzTW3TLYRjg6l2lnPS/NpnOeTWA5IL2ZAShz48t01sLT
bFjrpRZpVQytQY2UIuszmMcBU+y9cZrqw/88eDW7X2HQCxjt3Rhr9G+p86LBhhBVDumCUIgQlF74
uX9LmjADNPd1mZ2efTvYuJ2ZhkZfegAr7TFz7lXiRQ5rWc8WO4AlVEl6LGrj4LuAPSkAEDJiUr6X
UKPYw5cTFMG0zxK6niUwQ3MaF9Ev/tMcZ51wYl9Mml3SSdei0caWIeOL0q4UoDS5835jblw2Huy/
dtTfwlUZSqiV5WiNA5RRyTw9V7bxhZDi6/RUuWPDPLndaR2U2YIFeKzW26bi+1rFAbuCrjoDBz0o
TD2xSxKak4bZ+L+pO6/dxrU2Td9K38AqMIdTUlS0JKdyOiHsKhdzWIyLvPp+9IeZ3o3pxvRgBugB
NvZJle2yRK31fW/cTf5rwbOjYu1hrJqPgkiGcJriyGjLg0+UxjgPT83tqBDPjeNvmtUOZ174XA34
/q2d1G6Hs7+r1S+llx84iTZr/OYASlCKMC/ed86GIwA/i7HaVGtKaJC2c9zxWKhhm1ZRTdS+8ZSq
b6P6LL23pZyCOP3NkX3yKWPTRyN0ivc++wmioRHI2wK1a9a6AVO4IFne9j0rg65fLF9saTsDUoNE
rpI/bcOtQvBIF6ugSbSdd2N6l6WDurY2tW0ysNkhjVRB3ObeVqSvrlNsWXJ5Aa3kaKQfqWEe6rI6
iOm+1EGQC2fcE8+7zwTVSLZzb9dPnvlJUs6tLzKaGgMJGAt9Zwm0xBPynK649llxitnZAgaGSHfK
jTK7Tb2CUEsxIteYvyor+d3o3IKqb+9Lz9gQmfJgT95x5cSjlO5QeivERJXWFJoYr61OtZl8lRRC
woLE84tuZts2+YOrYpRF2Bmv9XydBzvwq5cG22XN7GwRfH+/ilE7zlZ9ENQ7T1ARRPLuHDVEZeEd
rWy607oGQDhBffKWrcMha+fn0vgo4bfzyX2cyL3M4R4dhVwgPiX2u5V5e+wiOZyL+3Mkvod/ZH1n
FXjnZXlqhmuM/eJZz/AVCbGXOSoUkn8rghTd+CnL4xOukbAmSdM0lm1uY68n6aowDC59Lxzqe5m6
4Ur1Z1E9ztZzPa6BZxjV2cmiZPgYaVoC7B0OAmWF2yEGm/Nw0lAvhXp3xx5FKknVnldszAhi4vRY
eIc+Ww8iOdZMx2keQdV6WVTXL+V6LR2Sy7QPwRWe37XNkbicfc78kKpna8rPMzJBbeECiXl2jj5a
jKxINp6Um5JH5rYWWqLZZ+vv2FQUAqmHsqkCqV49GsjRaART2Z/Bl5v5BjuvF91mhZzNrVYn95g9
o5K4+tzcp1Z26eTZLmCwmkKFucWYBLKWedMGf8TBlfZV3hzarxz/aBbqSJMnuz7Z5dlh+BR74vdi
tUX+ETTtt6pfzP7ViKPM4P5r3UfEgifuoXOcAYcY5b6cnK1YabGvxEun59GQQXQQeB1Iy6DWY7e0
5r6Z29ArR8idS0fXUZ3spD+/m/kDZvmlFgHwCvVi7V1d77xsREB1GEwOlowzytha/rqxlP6lr95T
Smhg0FX3hK6ijPOhPzw7ILz5JAwC0ZOqggK0qvNU5n6QIsBYltmMmnXcF6xfjE90cawHRMUBTMGG
BuYg5U0sJRqJvNLcyDNjd79AaOTtGgdT6hkceITp2ymXT0n9jOZVB2vpWc/Ku1YHsi3Hux5f674W
7RUVyufsNB8mwp91GF/pIpGv+VTWR2wxDIV60Z4Xv3sv1NuqrX2g9f0vYvPvumoNTWLfkbyF2dhG
XroZkI5V4lrEQ3CDyP1lIZpNcBw7QbtcY41fevnQysesX0JLtNEom+wntt/r4lp3JGxUW9XvFNJA
hK0MJoC+zwVUhFx7O6ryLKpGiLWWv7l8znVU+S+L/iLzi2nEAUN6sAoZNTyliHe3sXFXmdO93v+i
y/2QNd3B8D79IXtEfRIa2X1MzIHndpG7LrvEHiJGBdIuDml5WMYojd8M2vHsJ3DuS1eZTODDGho2
4htbA4bq5fC0ljeJ12C++zQ9lP67N7V3ZERsfCpA0QlnqF09DpTqkJfrGT3x7zr5soCPNyNIpW+g
PU2RKGzxWlxADEzQKHRGhTXdTRr/yF7Lwnq295XdF9c67op3Z0VoXCzGPZ+wIcphSqI13XlgEr54
Z9PmQ+XCA/Xje7HWIe62rVmaDwl9UoHmZN+on2+Bsmd/StZjpupoKJK97M0OaK7eJwghN3nO8ywx
sAYAohuxuPvJFT7UcgHH24mvRvgXQqY2k9CsS0kY58nLhul5Wq1PUh16yB/1qIMPKb/7g7T1sOSx
CJYiGSC+wPx9AMqwG2BFlHrw/Vz7HGzh7Pt19I5Ox1K5DqG0Pxeo9gDzpgIsAmRJJqc6uP5y7kdT
RrqbOBu8SYjTvFQ+CDt+XEf2j9FOf/oGkjSwyDZMY2LPk6pP9nmlmw+Vvo19M2XAvs6p5NkS84wS
zvz00zUDSE3QKkKAXCWnUuANy7xvEHJzdtF5/8pq6PMI+esp15Nh5yFaO1Zy1O2IUtNi6wK+b6yq
27euek0U74acKTixutd59vYkAH3S3rEt8P4F5Gq+kCbHEmZs+xLdr7FenUke4Ii3iSe3XZ8eCN+9
w+9zcdMpKHPhBI2h1JEkgaAd/fROFZ22KVdBvStP0r3rLCe9SSYvKOskOdSFXW611l2I8c7L8tUY
WyuPDHCSXU/8WIr4LncpH6+QcXKqJM9ZMbYGGv8U+LJI+bmbfEHI6JRR35rDUZi2E8HjmKcRcVTU
wzuA0g5FHIexl5HPErfNrtfqR+RB9WOjQ5H6S+xe28SgV6bOh6hwMuOn27fnYq7MiGWT7Gp37tBj
st1MraY21U1HjKB6eJLgLhGYvn4/kxaeoJ51hr25lrDVo6pWVBNGtjzIScKSk+enb1uD7Vijzy2o
TP0JZdmv0Rv14lLHhumHZdKY73Plyj/TDeZNDH0O2xmsqSxk92fNtCLwk3X85jM4cZ2Y43VtOjcy
C0oBFgIpTn4r5Lni69AyLBOL1Sr4FvAx1hRAUagIMvP31KLRLNPSuO8c92XCyhZYbbzH9lBs07E2
3yHdoaabdrxS4S0iS9M5PepZ32gt+lxSfPw3smUZdcth/iD9+zutEffta2e27xD/m59dAu2doHj4
Zo6li2WRDPeajuZkFns/Hir0UKsEa3PSkeljrfczvrk7RwA7NfGe9wJ/EBvHsZbd9zDp7dX2U3ZH
CEluXYWIjgsKtEdMFtPdrB1SwXSm9fN4Ie3efptquktCve/9P1qGiTiwNDHtjLLbAnzMdpTlpBOk
7DS7FpWdHsap7N0ggdFiEy6X8ruz3OIJmWT7ONWqh0JZqSKe148hrqutVq3lN2LyW+cUUBFk7NSa
N5lqnT/0eDUCFId9iL/G50322e8mr2A8qIzQl7PxjrDUuEotNt4HVptDW9jV2ZhXuTM627jQlJEw
57TMVQ0XjLExkcmFQ4E0Egg8hgEtiU/lc603d3lOGY49k1nbSsK+LQ/LKmg6lEpctM6u1ugXWwRc
orK83609VRGcttZtHPQtV62p/a+S6s8dpSBuNLWdfaaqVttqTAlHMGpGKe7Taz8JRYSlWkKjM5z7
Xl/6WwQ3mlentZ1T15n+xStMdzO1A1oYk8XC9OkmDQhCkCwVzvRVkrvX7TIh2FziUkM13NXaseux
WSxGoj/qQ1IFjGi0osU+hC472LLBRdCAzRUDVJ859GdEIVYHLLwk9yMQcMSqOd0XjuL3GzwBL627
89bHmHRGGM6zYRYZAFXGNlcYw64goiEJRau9ejFhCltZZWpvkdH3MRVDMoVaUa1ywy0mHo0C4Y/r
it9aXCmAhiX+XXWWQW4WtJNNVCNNhXlTA1LE/sUn+eGuK/1xM+Sux9uS2Qe9t+/JuK24NWs9i4iF
SwA3HJ1lsXH1V6uMzXsgHr9DWdSW+sUpilEEeYxv0gHvJ8WSKlYhvFznM2s0d6AbIOC5PW0wM288
oxEbc8m9B7dNlp2K5/ykdfkUNTOiocR13L2Hj+gxLlX20LJlSMOtLjnjJLKPOf6Ttd0yB7FMvHPb
ZPe4cpddWuDtqztti6kSKjdewYlbwwizqU3e5sK1aGO0X+emlldrqNW9YQwrx7VBzJGjG7zWcbwH
RhpOsoj1t9tRuLXRLV+Ntl5+ztrEm8Az8ZgUhr1bupavVRlPkdVpB2qDl2eCBcBdVKUzFSKjyUAo
HrTOGB/AqloB+b5kc+Bpk+9s0jnvXHxJlt1uENL+xL28JRPICqqymk9xsQxHb+4lnwgSMpSne99E
4sPT2N6wbVp4Xz5D0CqSnScg+Gf5nc/pcgaS+2pGOPPea3f+OsElD2iDT7T/1he38Vmi8p4hfygq
65B2hbZ3lMEjPOMY99HO9L53cN0GzN9zZdho8ijZth9IYxrP0JbWVpdqwZzbL5EYSj5jeVdviP13
HlVcO2fDm8frMtlqXzWyePGaHMypJQd1RKigxosJTyIDoiZi5p2puFeDyrbpDY8djPRxIUjmuvDe
jgHDCdn4iUFfZapestwrHzBLj3eT5cavjVg0MDfE1EANYSV6OmUUVs6uqbb+ZM1bfaLiOGZq/Onb
4xtWUS9q5xs82iwECHuzmbpBIxNHBdIZAJRWd2j3nVR2aKvCOOe5BfefUK3L+AOTREDtjgiaOKLe
07gSb4IwqwIIgks+qWI2L710upAMvA+wHiCaZlZfcWxqoVUq1BezMwKiG3qkWgzleI/H9mZViI2o
VVXJLq7F8MVVgzCjxhTmzmW9YWAYuDQYROqib7cLnX8VeF4ZICRGPhN/4CvVLQ5sB9mQ36p4kzR+
8anXvHWxgbTArHxbQ0V+U2BINbcIvVCdDLKKv+tE9+4WgD+JumazIs1PJN5nDfFwqGmzduQBLejr
mt0vwrkQZ0JLXpFxmPygzt2Va+rA8+iGuGhGyu/d0D6MCxUcJlHOQZsnaCBlJizQyxBfedrYzrOe
EOtVxdnjgLSREdObmihvjWw/MH8E/FjvlQDxfi/R1i0Bsfm8LQnNw9Om743UIcmgUlejGAeAI3Rs
F1cr9fturtUhN6gzo/98XEM8Sflry46A6ktmxqbVE/VnrmR2tcrVCRtnAp0uUtWDXfjqiP4VTifl
+2XMx3j97zyvlfeFtcRfvXJ56RpnZD0qhfy9DDSXFmXZHP1VW8ghTARcgTndOFiVfKDBsK+kkU5b
ahzLozFNWYM8xk4fBGFvhPfpw2keAcrndND3q5r69wE3/CbxbaZps2wffZJ+ziBZDS5C3B5pqkiU
B3gJ+oZMwGBA5vE8xmr9UxZ5dfbjeNo2JUUagWEIqjFsVwuJo082a6O6aFkALsjGRR1bpsu66VaJ
jrXCK3JVib9XeVGFGFqGg+PV+hGnrI8YSdVn2bc1dQnLcsVaetd3mfsYw1BulWvm76lXkHdus7qe
RoFjVSgn6kS6fshYtc9k4CLQyjFL4hkbXrSehypQhMoA0w3uiewuJIrzg+kkgIY9cgRt6S4l7Xm7
oTbGq9JiGOqscP2fnTO2+8YhbG6qaD0Rzdg/mOJ2Maip5BZyK07SYV1Rs3k1AqZ18S5rjeyKz4y4
w0JqfXUJLyampoT7M5EQ7TVgngc5FOC4nR/WPO957xyNjt/WyetQuRwR+Ij0Vw6TrxFekd4hzw8s
AIYI5xP11pnKz/GS8xmJKRo3g9le50/HX/wHD+toDPmRnnz7Pq7S6piQX/VbKovbKb6TxboD0Q5c
Z2AE6OJ16+q323wVJO+AVlpjDeVysid0h90QkC+MqLY6WXU2bIbOt1kn41Xxocct1MEEgTYwoNi/
YCWsd26OeIdascygS1z7ly9F/DJWdbovgTPgzyHp8Th1mmCwz52N2+qWtSnLusEgKUmxImCw0rt9
UmQv9GQRfeWtenLvmUfPFacxrsH36BNn6uvWQ+mWIDUJWEwG7Wks7ftoEwBSrHexN74I7DwbM+Wn
GWD59vL9X5f/PzcV//2f6f7/4g7YfTc3I3n/77/Vf0NzAPL9/8wdcG7q4bv+TrrmL2b42xf9wwyv
/SBKjEwx+hAJFnEN0hn+bhHQvR8WKU8uvRL8GcIE/uSfFgHzh01iAkZ4PB8EZdjo+jH9/M0Mr/+g
duRmNyC6glsLY8E/rQv/G2Z4/v5fHQKG7pmEI7k0LJDsQtXCvzPDC5uNZyScMCSaAwdZ33RgQ+M0
4KjkDASoUUOrPiySCRiVpwVhWQI85gSqJnt4j/mEoKx2UX00Vezv8CGec9f3Q79GOZ40xEfloj1b
xoqpt3I693dhgiKEfVVB09rGMG/m0q6qjTS4NKzB6r5dSxlqZwnf3VbLwJzq0qkWjjHt2YFM5ulq
UejSBmqJ2f4sPV9+loqrNs4kH/JRyhsuNFretpnWnitpbs2fVfU3ciUbmTC0ldMHPVP3sei2c7bM
BEa0IUP8p2lJnwZcXgERkmHM3my1DbKkkjUt0GzE8wG+sbYNyEzT9rkpzIeGhINvR9JOFOpW1xwt
KehNQhiXVSg6M4/NbGAiwFaMOyyGvMbr/jfGB5a0vQMLLbjs23a8lMtgeDtXNkgQurJSrLX4gfYW
a81zuZrJMdNGiIS+LN0idAuzuhSk5XV42jznXZSD/YpdlWUXowb5ktxv9AuODRLRwc9bGbVcazrX
2hLKnB65sNXgdHltjOle48q1g8aS00/JgGOgkF3YyPHUKhe8uQdBH12PX6K1luJPMdrWWTGlXaH9
zC+7xtm9A8G1b/T0yFjdjJXfnZek4lrLJiPn7R31vV/p5YZgB/XQWJM3RvWqqoOBUgnN/5w6IshE
198j0ttKf0Swy8Fc3HkYJF8xZPgv+GY1OxpjzTy644j0qYRp43cpB7GACvuPbiHKFx7wEtJ2cmIs
ogI2KBJx7aPPie3W5ygvuu5SqLq7X4duPRntCovsZyiNmPZK6R0Eh/NLZZQ6j7+tJ9gXZ7qhElvK
PEriHlliIpJPzYmxjot+1n9ajpg+M0Ka1k2vhpl0QpnAzhWTNTjhYieuDfDrMzzQutqhjFxLTJ3D
qEiNFiwQSY27OkC0NCAXH+LznKP2CRMKdOqw9lJE4EaTlYeqdsouxJpKPH86rrgyccwV971fuwD0
2Jt7Npq2sbg5UpdBxegslMFJg1IqFT0/wRYcJUFlOKT61sLNIx2Q5WphvBbMTvME06S07Ds1aKA4
rFo7nVFvJ0fMDvreNUSOSq0ZUICRxoJWu7HM9kD7WyW3dqVzd/t1YrL1aSyWWFbN8xITJJH48qaA
IPYi8GfiDIC0LapuCTnTHqpM0+pDS2ciIDX6aaTmGlykIX3deoZqHbqAU3Ry/h5/dLsykv/LsS3/
mcvtv+MVdbMe/scGto+s+vr8mrnv/x798rd8l9uX/P2CMs0fXD8mcYQmiT2egefsn2kt9g+DXDOS
t/CQuUSBYlT7xwXFQfcDTxvNDoDBiGF5GP7HDSUM44fFh40sWEyLFilA/yUXG7FMf7mi7NvldMty
5MrDR2ewav/VaCm92lv8CWkGznR73C/NGA/1U9LWUx+fFee52KVdluvnPO6drdTN5kTCV/es6sbn
088cjERK32ZMx2EVZ3NDAqXWnbJ2tDc1txsMjqY/Lq73SovFye25fvo2m3cSnorIf1QtKBbJtBUc
G3WaTPsZ5CEZffsXV1HDTNc/u83sbcdRvbBJYdaPtVQ8eHnS9ByeUk23w7P+ZWojBAso6P42YmOs
WetDzj9/D+o2PbWWl4zRjFf+BDLj4FmzAF9JlQjrxG7YHxG8lpqeouZq38h6+AL2P5lO9cBbqgXT
iEGu9Io4YL2tAFHi6cQPxRqlw2vXDyRAXaSJR9QkeOrkLklOYcVSIBdAPRwTmqeA64IqSRN8ak2s
76xGaQcUx/1w7DQMvBmo/6ecZpq0YWxC5EZPtaSsb16KeTfYiREms+dHNejWNi3xErq5Dghqjy7J
D0u97Wa338zmhHvByLKtWqdflTfMDy1z7FUuGH6IDfAvjjU7G69Yx0jzkHWhwvpJhBGpOaghW3Z3
hBqiwZ5Spv396qNEGvDHHXQt7a+6ZKxX/dSchMCEOKoCPhj3yyEXA8A/a/fz5MVM3i3xmr+6WV+3
c9brb2s1WafFSc0PGrTErsq7Cj42ng7eMCLiGDMCOYHyQWbboW43gxU7XIwgqppr340Du30K6Icf
Mu62hZ5mEun9vOxbX2tJOsupywgLn6HKbqf1ec5IVfCGpj+iXrUfENTh7Gu7DG3AaEdt2hYnkg/Y
yAfboi505DV0DIU6iyiQX42nmjcvryqo0aUK11YZB4tMr2dIerUFW0ZD5EDKE+rdHNPE6E4k9eoH
06/wkPBbXxhJPABxK4mDuR38KlJ6IbZjqlt3c6OJk5P7OvGUST87Afi3vou7svlc5nnaLcjAd3Jc
QYaNdXb2hGNoU2jmgxvMfmeFpR8nd2Y3QNWmcua59opT0y82lxbGr9hCAWeKyfyVTuJLX/ydWy+Q
lXk/ixcfl+mmGXyFsqrxP/FXyp+4nKwnHpyVJ8UtNr1NEYelNzYcKSa11B36X8QTi6OWJ9Mj0A+c
Tpe9Esjj7uzahrXW8DVpqcLHsk7p3SyJdOjjyty2YtUjIqO7rZ1oIlJ2o7P0aX2K4gxc6g9gs9z5
fm2d3HyBQWSFNeo6e6hR4UxKXDGeIXWsmn0v7OqiOufYEmx7RwLbfphl/eSuRrvjMbgQ7vpEo8Bn
Y3R9kMluPztDjginvb1g08di+OK8NsmjNVnkGyR2MOZWt0uRpWKlNYsnnQkYq1+mX7xOf3OV5bz4
vp5vzRqFLZc8/GT1WWDN2xp1o18Uja/Y1tZfZiemr3kqIaL956Zpdu1CQ4TnWGhjkWKt688KUCnu
i4dqhEk2krdlcn/GFSRELaqtN9QItJouwq0aOa62s53uj2XZyanR7De9nH65BvGINwg4UmXyhbP2
6mlr+pHZLozdSkPbaqj0O3bAVFL30jeVBP4Ur02mg29qTVijie6d7ESlKHoB8Sam2b03LLFEWSZf
Jyp5HeS5rcmI1LTpfYpH2Wxdsa3B+sVYt1vL0O8I2N1NPYDwYLZbkSV5JBeT48J1Q0AU68kZjH4H
Z8fR6Opr9qykbf9pLUksjJs8mVbcBDMEolfy+kGHMN7W/iUZyM1Zauqx3dVeg8WF4oGLdYKavosI
qpbokd8WsSdbU2ZdyJlx9paxgTH2y+PiNMaxsgygfOBNStkRI7T+usdkcucKJP7DWv4CE/jOVkHm
ErJXx0rPfi6PWZ7fegNRIJCU+isZctIakmdvqveOBtKRQj9mXnxG69wBW3OnDJ37jbBugPl0HjA5
P1OhcKJDFifKZBhvo+DzNGb5tZrcfq9S3QhdLCIzMLvmz+iZHP9PkaSEfhQDcSSDDzDbiUtO9P42
dwqkv3yDLYkRKnTM5laAoJH7NKAZxdsVWHY2BXKqNRI73FOupins0vWnVrkgkPR3cNvWUFRksz2l
siNCxVw/xh7zdwyK/E1sRPnoC940s+NrGXFr1hoEtzsdYfovwlRUkHU36IZW5t9rP62bht9056MV
2TWu8NxNwsqQn2ZXDv7D6KJNbdd1wCBnDf68pR40vjTLCuESE0CjsyTM5dc4TNlTK/n/LaeiBGVJ
KTHesyzh+HWdB1Jp8LVjhyWeid6a0WclSletPhplH4d+L6eomvIQuX5xVw2ZG1hrLDYFozrSQVlv
ebPtS+5BvRFRsRO1XEPdkMXWWWBV9UGpT8nGlW3ywdQiresWzuheIu13oEfUEezOBVPL+kk9Vw7X
4DHD8y4jo3KGGI+wGkV7r/LMCKZijapWtiHe04ouShPvV4zDA5g/G5tPG1esRJlIK+WGm4VAneJd
A3pEYagl9ChZr/jYseJn9r3W26ErRyIrcGWltozmrIjiMbnEVrHxS+SJacYNELZqAkjHLIPE/qud
ljua0YdNrLSHNqd6nHzUe13PIBk1btaBqsxwncjZ7pAaNHFR/QFnJNingWJw9FpteAshn+fVV5sR
BTWdBOVnTsJ9MMaOF1qA8AxDBG91WTDWxnNHOB2vkik4VRoo41l8LY3Krw7BMbvKN9+apuLkJL0I
gUoNMWfeWOLG+Ymx7pxirN37Etq2cZOEaACSemKtaqO45CnFRk/MKpE6mIqW6VB4mblnNZkA4e14
2ZC5h+NXJOlJ9+aCllPSAaZl4U/7+p1+8Rh16exgjYqbLIPeGOK7xvLii9Uh2fRskb9gx11P0+QP
T5Nrf7iplFtZewLof/hDlNZWSv4pGo+kqObpwBjmfOT9zamZW0OPRXfGkpH6W71DZ+CuPEbexnLU
a0Hd07acqaQBZU1DQJaTL5w326r6SMP5/VxVfOC7Bo7HS2E+bQcb/mzL7GtEmHNcKolrzkGXEEpq
TD5l3m0G10CjNAxFxMUG1RY5qVGXOLQyoyXmzeVNFdQ88gI0zejsi4T3I8oxTlSRMaviRksm8MOY
G5mmq8AssSdtLKtdO6SAynSgGXXVTUG2yJKsHBJq5BqYxc37M6u0WrZGMr4lZKJBV6YCkWSVeqI6
e6LG7DoRlpEc3GzRHrRcFxBOltN320pbs/JeJIupf/Smpg6SBGoMtl22VM1Lmve5FppDVaQUCmpa
BmBlLS4ygmQmM9BMzbg9+li4h50s+vl3MyTuJAiSArW1As0nwEHrHJSVOuF7yDOzjuxaPkU5UmIy
dLOjOcaIGU1eleFZuJpzqjUtlV/t4I3zRgno3T3uzDQnElKs2c+WsfbYOiMip5vqDX5Gptk+zjFv
rRrtXuXAltKzbOinHpOSHdUESMcfTh87p0zzKHwKSsLnustsVUV/Iuomfe6ztt9YpH1G/S066rQs
U6ZwRaB5w7bjdXsjFXZzSCq/4ncdrYwLv6kFdBs/Aj/OUki8KsuIrtCRTjHf6WsLLt9OxBNebIdo
gafWIMbrYEJgP/uFbX/5eZVo3Hu6R3TQ6uAXMheMKvhKlh4if7RW7NmOta7GfT4hojxMU87zNavW
49ZK6/6jXoRjo033MixXCjR8v4xZa7zNSS/cY905uEvm2iCRn54IC6MXrouu3SeqU+KxSLt1DitF
pdhjnTnSfyUHlqPadJcMLpQm4mHHp0vDI+iM81ii8m0GuD4uNRptjCQTmxrTstjVGGVxRYBgOmdX
Rw11VLqRllGiZyQNG6JwmH85M7rf5jTM3DupmDHOAjTeFSbJTGx4fvICha1/DogfOWBQqf30MrLh
NlwK1bynYvJRgyx0NuviZtRD3wxlGaFV+m8PHQesnlo0gs8GXWdZwYw0LqeVrtuLGLj+dny4nPnY
DH8LYfBEvrPSzpteRD9oN6maUvW9JonXCutqYTE284xhYGiJhbKApgJcLOBlU/zWVJ7ziNynOmQl
+AuuE4VeIqvYY6cs7CZV4OHLsSjni9rjYWKxM4zx4K2mdu9Krbg3NJIZy5nAv6Br48rFB2bId3/G
W+Mry3qPSVZkY+L51EdNBiKt4xSLWZGGo+5XbzPJh1c9m8ab5QEtB+X2xM2DRyGSTBelffol3ZQb
DWdi0Lfu4O9JnExf2fUGsYERdvsj1hGXZNJ1GU9S1Q5ipl5u/VgNSMOlHiPNjrvBPyI/qstN60zF
s6OSz6EwnHPW+Cg0YpLwRu9Wk4ypsOQNqJPxjBgMzXKK0CYhu8PL2/xYuSMJMbjTymuX5H8W+rA2
bkIG2HZpkWTNpqNHUhKUNYFrEipmeuOnsKz/h/HC/7/hVLeko/8Yp3rusjr7/fn7Xz7r3//y3Hx9
Jn/lVG5f/XfISjjaD8t3aPDStVt5CkD9PzEr4eg/ALIgU3SLRHXT9wC6/gFa6foP8HimW4iTG3Kl
k8n0D1ZF135olq2BvZiao9uGaf1XWJVbqtL/TAazqRtxqdO9fSOiHG/FU38FrDTXJV01sf2Q2Xzc
TVNvRrNSw+bfvDr/i2Qw76/hTnSD0OfqUmxBAhmB4ppGzPK/zfXuCEwVjipieiDz+Dkzx1RFZT/Z
JDbMXfpepJZgncmEdDbakis9WqesAEVjHr0udp0tWxI8Mw39FcqayFkbB8NnNuIVNJFlhCgjDXXX
mtbIIsFaGq0wuF9WFQ/HWZjiX6k7s924sW3L/kr9ABNs9mbzGoyOEaG+1wsh2Rb7vufX30Fn1k1Z
lbKQp1BA3YeDAxhpMyJI7r32WnOOCYJizNr7uRGApHQ4hnLdVzRz3CbVmqcZa/dlPYkgODaId1k8
5WRcpcBnEUSkCK9cm+EtHhiNTE+3UYNY4nxl9/Riq+ov2RhxR9d9if8Nt7C5caqE3syI+bx2Kx+N
X5ZTIeOsyFFFF7OPRMERfD1XRWjyNlhDRUVIA+4iUcLonv6eiF29gaDAoEkMbs14F2u7kk+nLrVi
w5uAAnl6nMyHaYiAPpiZDqmunGWFWrYikgdNBA1Pt0hCsJ0yKSZAA3ybVY/1+jabbWhShRQmUFAq
A3SwSA9KARRjlcypz6E9Z5v14clS5La4OugIJFnPap3o50qf6K9JYBuJmwEa/f77x+TDw2jyLiwB
CqRoY/ZX5UfwfJKxUkLBVFwDddG+GWdE+PB/tr+/yoc5Ig/jchnGmLRrbU0nr/3Xh3HKfbt1OgLg
qQQGL0G50PSaTltHNEfbKIEF+r5/1OKic3lt4xMOqOiLz/Ar1/vPj7AkDktmmgiLP/aJg7j0R2od
jj3gO85ANhv7qOHQNIsQtX1kfhUwxPrz/jX/+ZVZZPjivIosKh/60q0wRuxSseKW2Ug7d8YzlrZN
gtPc0na//3k/0PR/fjc68VyHXFx+Y/0Dwx+ksh81duy7U5tHCsCuqHlUpt4EWhkqbbsyjFzOa6WI
JQct2VxielJ/AJmKEpTwsXGC1hDaLh3x/qLq+dw7n+4pAgvC8NwWy1Dr+kBko/Wi07Kp8GIbShxZ
daVOoyjMHessNnGC/PxW/y9GMv9jSfpLwgS5qZ9vezdl/dKm0//ympSNr3k/pfnr7/6FGtTMP4RF
hoTKCRvN75JN8peQgI0Nl7DO06EJzAGC6/295QkTfR2sQV4Kcr94hv/a8kANsk3x7yzhIzzGbC//
Qkjw4f1XCJeAzk+c44f3viZQqp9EB9CrPjQy/+ZjEc50/y5HpafUDJmxVDnDRRc4X2x/v77tf19w
+fN3aRYZLu5UZ0bDqNJYV72z05fC055Z5afy9d2d+IctVvt1i/37Isur/+4iaoDTGLsvyRjd9TBz
mAUdNkhzHcCf7lEXohngcHysDdBBdALbFimCb37xDT8kSf199WVJf3d1HGka89JE8dSYw0eWrFNf
cVEArbQGRXF5qYqUaW+0SEtdZcxOwOu++N48Me+Wtr+vvPwe766MuDZy8kppPMUWcC52bR15csG+
B9OxU/vLobKOFiilGrY7zOs/R7S/TGh/wzr9+7IfKpkE+lElbTzImBadC+QQF+1DGLr5PXEd4RcX
WVblv4uzv6+xfOV3X03RQh1VSuF7eW+sS+GsNWdARHwRLK2oAmJMIr66f589PR80NRFHMhT64+gN
pr2biTLFxrcyfH0lg+gylfhs/Hl3yvpjl99Kg4FLVm/+oxtof8x6MWdlDGdolp5ItV2vXrYDAxES
6heQjEz0VcnWEIpjZaOABpX/+6sum9D/+dPaHyPU0XUohYqDyUtwwbCDrOnH7PBU7BxeGTH6bDY4
Owfxxaa4rKP/eL0Paw6Y4smuWtv2ysfyJvqhBKthdNEk+Q/1GeJ3UFy//16fXujDWsPJMqYqMyrP
oQFZGLeZlq8AG/58fGZWNDxXWHm3WmzcqV8ucJrxz0scUa6/Pqpy8JWJaWLhtVvTcqN77TE/K8Kz
8Caq7G14mXv6YegsKku3X/fffPNAB+Y8P+tp9h9hwXzz46NGoqN+6E/JOfCt5j6+lMoLkLaVsmKt
DIyz6qU4L65TGjjrZFPtpDyDEO42MGHOi6s49tozu9Qe0ip1xwdl06++2RgS16QI2M2+NQ6NcB09
X0VP7XV/3dhn2kZzi5Pdutau8eLNtJceKLXJG7fjWriGv8ULeSg2LTCh9eTl+zrf+s238Kw+pyuS
HciIOHeuTf7FlKY4TfBrppIXUPOtFaM34b/GD8Yp2Nn9rtoziNrT2+M0s4mr7+kVQmWsKP2rgIuY
nyuHgVnqrt7lOys+dvvmP1sZSdX99Z5oQ+YEqTIxcGUaQqNiPYhob7V+hcYzvoQ0hTPaWGe9vpCN
1pE6ffUMLjf9n16uD0syHe2qSkZV97rl9UV9jlpijcMHnfkzRSE4Pd9t6mdc8NAU513flpdZpO8m
H6zIl2+49dkrp//69fHHsHjqve/Z4kgmK8N6mirwagcnPjSzjz+bMOUmfUgH9eiDltgUEug4sxSl
adZSMMVoSk3dNLm+GhfcAD6YEJghUiCUfOQ3dUHveFVUXceMaAImUl2g94fB1qJtJshDwCPFnsgY
X08vlJ8jBEVFe91qp2zoGsxLEGEbRt+17cZp8EBDkIdtuosDzRthkm9pyBpwsqanCNxRsxA+yUCl
lysuR02eTTk6wzittgYdLruaMTivUOsR8dDD1YohF0ThTRE2+wBPzoqh/J5M+Go7EUGwUiN5nhf6
hZMP9NdeA/tZa78gjX9ShgCZ/vVXj9GGpqIqfY8ZT1w9khvxaivqeoy6SwvzYjhvWsask31mzxPS
ZtC3hfrFJvbZmv5hD+vCQO1lkvue5levoaGtc9tYR5iKB99aR4HFOFhnEGl8tab/855p2x8OOKK2
x8hUSQKv8h1fTSKyKHnIl10Ts9Z1iKKxia4Zj7O8B3sCIL/4np8UsLb94RQ3G4RWj4Hie6YoLvME
Kkhprxim4+uzMfSXR8EUR17lxfUXm8pn3/TD7iWMjIaQrOMDIjjHOZDTcwfGZL/c1LjAs6ecAQm9
lBo7takf5+DgeL+/8j9XQLb9YTeblLzDzGLGh94mdXYRsET9sXEUKoEJsZD+swz6/aU+/VU/bGGF
OqR2m0a6V0zqZehjapG3IjZ5rZs724QFaUZMnObV0nX/4pLLUvQPC+XS+Htf4I2MNXIagprXw9NV
FtHJcG07gG7CBN6ZdoxYDf3JuvApbSUfJZmsrxZp3f7s4h9WadGQW5FGlHxjf0wGZ++n5dZmc4gL
sELa6Pi4rNV7kbJEJdC98zA5MrS/yLADVzXG8vE4p4OXVv5TaYBChwQZJjvDgcgA/VNp97q5tZtt
YhyqZosndppZinZJvVW4e9pWaQH2dv1qwm/HkUSnMrAVVll1ZJXdh9xZbMsVQrfcDJeN2w1nLETX
xnwcSgiqlyVFYkijclc7Xm7Dr9mP1n6u96iK1HEDbgsvarQzKegYH03+cUoeDf0cl4QvGDxed/qt
Mz6U4q0V91l+QxJHYux6661v91bj9Y2nyq2q7bJkr2Y7bVw+dBNuGXNo/V7p92HgBdKT4V4pt/GC
Y8xWpY9VWCn1U29PHET6eHStXEF0bVwkNXRFvT4ZRczXgqix0KtLgLGOAWCy2gRw7ojX2Cad4/XB
Ouyr8xGA5BwbN2bd7rrJQ4l7LuwHw7zrwUJH07RPSfRqeN3bUhzBhQK6jXahPX6HpLay7OnGSUMA
Aob9puQIBRv7TrTnZG54RmreOkZ+lhvZt9YJj0x6rjUx4CAO6SiSIJ3Wa8KPUNInruYoGzyv3wbF
3jpUOVlTw3jMX2bVQTwdhVdE3uymJekrFuB4491c5S7SEPS+Tc4Qy1ZBmyS3cWXBFgDy9WNRmqFW
XzXVc4MdM9jX3TZ11mkPnqc2BqBRsC7wy6qFnDcpOLoC2VYVcKgbHRc/4lom9mEwdOhE5SbT58up
Ul27YeJaAg/CEirNQxWlRxuAtgZzL2/HTdXBeKiYd4fujGRJCfV93xQ36ZhfxH2/jjVBeaJ6vlNA
vwP6Vi0/zQVnyts2eTAShOUzzfy11dmUSvF1kg3fShj3Qa5uHVL0LCJ90rI5I3BrM8VxRMrVeD5F
eC/18aYrzypat4XKS1MQV+eSSHPWA2xVo8MQiOsEjHM3mTdDYL3a6PFm4tASVd9DFd5OuGtbxHHT
ZZUo1I3yqlfJFbHByc6mB5h2J+lXGJm2V/zCk0J3fcvem+FltlgdpTzaLfinLtmE+hOpWby/41UY
wByl3PbxQ6AmiF5Aym+DkI5AA8hPfWRlXSXokfLoUjOjr/bJzxaa5c/fHWORztWi0LvOqyZvbsa9
XfVrlA2biNQ6uRw33zK6hK1PSWXOh+Cr07P4pB6wP5Qilp/OwmoMVJFGhgXLPwtaXvAMF1y8JLlK
nucU8wT89fKcNIdVkd34A7ZICj7VvAESj1bddq2gWpfkSqilykCwA6wPfC7D6Qo2gEZ+oAEJMuY1
fEE3gelMax21hcossvweQdBxfLkd8F0mUJgsW9n5RQasKl+PXbPpUFQNzlXQX5b5dWItHkcC926z
YXZ/v8HonxzL7A8l0Rz2c9L3QeIZ2AL1/Oinh1S/zdUndpiV5NRpj1BLpbLqQXSMExJ96TpLtjwG
B3W66kZPzd2RVL0c9nuJN4ZM4BOV23kGY/IqBCv0+w/qfPJBrY+1lIa0WMik9jKCFUI2YfKb4YUN
u7x+bMW16pzXMzaSqAS5dFWjpiN1iiy59qT77RYArMukjvt4GelnfXgceMj0I3kPh6rkZ8ZyiluI
tMRVnT4aLY8bwhLEJKkPDoMI7MpajxhCGwc6YJKvTT/fhrziIBDXMz4dfL9urmwayYxeAkNkxaiK
2yzYRA60cAPCjvEtzd6WIwBdcRcSzqYZE7zsIKQmfMrg0mxcxz7rVNm+KMOzhjpl0E+llK6uTFet
MYHmVfHyXeGvTEOGOhf4O+CmJrTPeAoVDJ95dCoexhInNwFVNjC1KK4InXDcKW62+NfdGgzESKQV
oF3XaZ9ybK+ZtfCgVmJ8tVh0EcJ+8VjJpe77h7plUdK/f6MV8EhG0micm09Y9XdFPqu7FEICltdd
gAKiSTzZ3nQx4FRkvONTFV5JRkfBwFHa7BZZosvY4VZ0wdZOj9B9m4TRfvzzkHUYrOlGVuN6RCoU
1AQowHHuEmVlkcg4Of4uTuoLJ8lPcYShFFFkZupeJv2VDngqtCeUO7QP6HYOwHpzNEdVP+8FrLHY
xO2RZnB2rX2iV+s4Y1+F5TdX+IqjYKPlBIAIC7/+vPr9U219Ujcvdrn3v5Pwaw0ZiV97Mn3yG5jl
FRP+aTqqIExE0O5TezyvIudK78T3UoluO3UXWuqZzo1LgvTcqCuvNxEp1Z7gMY8n5WI20ZvVyV0T
igc9azwzaDddC/1SFK7pJER+LIfoPuBM8oTm6DQE49GG9mWQ9aemLx0Ab9LI2QmTNXGHOztWNyFP
I9yLCyWtLsrB9IJygMbPzLLr9uCfREG3bwYSORYbsx3PSosMu6jcA2TGRqVsVP6/Us1NX5s7dWFa
3VdDvDGXE3Nx46OA72vwfGR3Y1Sf1WSXSDBLUId9/6vFQ/ts8fhwSiBYjqGBEYeHiLmx7SDEK5ur
jgamjaVgai9GhT9OQYXAqK4a5y7zCWzTsZ1q7WWFsPvrtuLPEeU/vRkfDhEzCFdBC0Dx7BjJcl7D
lZ0umqnQaGdOKf2v7tVI0xMyrlvKb8+Yb1ovSOwjmu4lfxJ0ZnuFmUjV3VkX6Jamhym9m1sMWSZt
hSF7zbrZo61/0J2V66fUoHZ7PRcFASnIsXRnP0ivTf4cen3e5P7s+f1wPrFKIa12SHFp+4LeWPho
0NEqzXWruXiC+xgNWRvc4885FuMRyeMar1j1xcvzWSfh50v1rmxI5kqL7LpnTENDeGIwixTxWJTO
C5Fwx7DSF8zP0QAZs9xGotiPNbcVOMZX11/2yH+6lR/KljTXTFJuA8uLM+sCJdHRqOTax8fmx/T4
C7qVS+9qkJdzEd//fsH4pGL52cp695XrRHFUUhzhqNDdzxkW2fblcq5fOicppckQqqRP/qd390Nx
oEYQcnFMGV5MmobJ2iz9dFvK73roHKV9m0Ul+gBrjY7rUpHT0Qrno+Qc9Puv+snJfhkNvl8aexKd
HSPVAXsOtOQyczd35xM6u5iv2ST+Tq++7L0vT+s/3Mgl8ez9pVBFTCEGSpp104U2GCC0szuV77j8
skqn7Oo3YprdUcNkKxoDqzpMeiKeZGx89Sh90oo0P+wDOYnmLSx220vYLTNdwO0yXHKGtya/Z8Vv
3LYajCYbQku+TfhYv/+NPxsGmB8WxjTttXoQEyxJdOKJ9bi8u5V/3+gWBc581PjpzRxWTJlcVsWX
v/dnt/bDGuhEAAMkE1xv7LqCXJh9k99jh4vASBPKJS1k1XsSF3vGD3EH4NIWVyOsHb997oz4MqAf
bdSCVJ2vhlufvFWLj/D9/U8h/WLq4mxdpvqL3weITyUSVblL/ImiXz3WynTUfPnVeeeThcNcVtN3
b3FlYLsrMFJ4gx6/2owecZEDxfm5Xtlw7UiDXhfFQ8Rh+D+8zx+WqkYGAZZZnnDJmxMJfA4ggoyB
xDx7HerN5TDRLC4fK2unKsF/tlaZH05XWdjJcVAchYq9PwazPMZMyzre4GVZtHPriHFjp7HrfvEd
P/tVP6xWndShvSRC8QJaf8uCQRQAcGWD3Xs66jWqdugqArCPlP6f1/xXoo/b/wuQxP+HBtylWf25
wGMXvuQv72Udy3/+l6bjD41syEW6p6uCOd8i4ftT06EYf+jStjUkjjZSR0v9VdShYcc1EXWgMVTB
S/y3qEP8YQmB4XOBwiFnNBgd/gtRh1gklu9WeRxbaEb43xI/yie15IfVXiZln4bOS0jI7WJjVwWu
JbrSbgx5WLmrK105AfVVrdUYjqXv5jDJ8U1hnwlW01SUXhYaAELbCi+dW5eq8aQnShzv6zAT1UGb
a8RTcWjiHOnQkcNb8aPCgOFSyf7QKLNDjGQWd6O2Mtoozo/gxceEROQJc0leEVt+JEAuRbRkdu06
Conaw7pDPwkHUhyrXkoh2x8AtjXuuBAZEepbGnm4ptGuEVL/0DGVBidlajvIfdUYxjtnbKuHJDY6
dSXQ4LRHPSzKZD/HZSNfUppz6vlcYfDb206vNHhyy6yEK26wMse61r9xMrUqDBxRj3cWP5Wxh1sx
lmurMED8xF1vK3vTT+SucMIUDBu9nB3p7kvYCQwsTndpDoMpbsI8WEInKFRKrWNl0wGBnsZo4HgM
W1/+IANJOUqZI/9SUmMibQ8fGR03dZZ3NkllaN4arTwUZgVT1y57p9jLBJf/BiF29TybUfaixnqP
isSuzF2Afw0wUzDBLJoHTidR6oQoR0OR3EENjH8IbJAcD4syOiuh6V7BsegAq5IGk65Y+sMaeVmg
VNsAT+cPXCaV4qaNqdwpfhvSIktttXGdQSXaAviwJXdhseC3Vcevd+h5E21LVL1fcSAS7auIha+S
CxNbN6oWjwHzNR2vFdRTMkmcQgc+OJNG7O/7CdjKEknRMl9slvQ+uH6vbbZgMGbuS+visEyeprnI
nrEPhpjWjFZl/h1RLsAiJJQtV8OwxfRch8Uqz51+m0O59NC1EHeNnk50AJE4y+myxl86RhEFo8aT
dcR8E9FSUMMo9JJSROA5+46PCoyPX08LFSL2qq6gLWiiB4RUn+RZ5AZ2F17OsxO/IrqLGtCnmvWD
UYyYgUXo7avpT/ljbZAzsmEnCMnyUyFpbkbstMcS5cprZhWxsUH/V1ypkR1brjLJ6EdnluY5do8g
3UA8R4ioZ2JkgtlT7q9FHWTfldYKJ7efLDC12ADophicAu5gnCQc29Ieo6Wf4Enm3NQy85dWel4I
gzzmVhN4IeuAuRFmri5BytZIbDwkrZQ7dK5Hs5fNqzEgiqXXI/xH3LiLfbs1p5nE1DJCNc+I8E1V
GxyOthrSlUtmgbtzdCQkmQQHSbgb1Kj+Hjk9rY4I6Dt2wCn1axeeYmu5/QLeWGlmF7xhQ1fQ5yO+
p8k4Z9zQSG2qk+9LGiYBkNrQw8NGwE9TFRxezMAh5cBJdIfXrSZzj4NdR6c9bOj5+L0AdlO1Jp4n
uKGULokTfSfbkRSeWiRDsa3bEvx0UothU1cFyLKB7IADzf38zQ8iv3eVJNe/+4C5kpsotIY3y4qG
t7BSGws/uFIMa+kIP3K73NYe7SU7XnYLArZONPu+jojF2QyqlT4LyQEIaSWGxXnQ4reIbKloi2DG
eYEBiwXegiZFM9MSzhnJ7sEPoxHleO1jZwEqxyOZYnqTGVheyDabLhiVBWAsGw9YW+LVWV1OLfYv
R3meYf1clbbuTPfMJMh8mVK1X8+0GtwsF1iVmOObdGixexko2pww2qXOOGb7PCvN+ppgIHN6SklQ
qg62oVoExznID2QBqoOAviVDrZgL64HIdZtui9Wp1pYUVvstaVq+XN61EigNuXZnWhJBUbWTyHnV
SFvLt4EZTiHA0aG+0EqHLMnaiRGIYIZHzNNjgeVxDFnTci62IusOPOA0Ke2lPfsocCysNQnAmnaC
BN+Rkb1WmWxgZ0E+PqwByZm3shgxivRtFVxEvT/YLpm59XWupBO+wrpiPhJXCr3kOU0FvsZ8XKL5
SExyieSrbKCPTc7Q21YhrqR5qvO+DDqy9Rg3y21sW4mDmr1JxOK7Cc5T6Q8/73tx6ky7iXiUsuo7
m4EF202TZLnKIk4mFtw6IR5iEe5upSYwv+FeQSzWllbQgkqsQ3PtKAWh8ToucEi7WhNbjzqMUlZJ
Syjt2ZQlQ+gFPJ+D15TFzOtWZLFBZ8wibaABpntf+QqIvC4e9OTI4aV/sPSR1h9+0NSGVqCFKVCJ
Mv5mDlFQMB/Ved1OvT822v2YLHGKY1ZENMHS0JivytqPCRZhg4F+H/UtOT3TOODDLOYB35cjyYmw
lIG8HoNYkBMCfZZlwwjCZyIMcEmRpKBfBe0wvY12AgdBhHS+sUljNX4O4lTfa1oddee5pgCXHPlY
xm2qwannqUDYvsaC302bAqH8j6occanTutmRrhSTpWDNAteD7Jo179ope8hbQ+CnzrXutrEmFhWD
RwJsO2tuib21ooMPRJzEhkKbxzc/hUYDzX4goEI3fKgBHWWW49kNnFnaxX74UIA1fG1CchXTUHlm
KEiaWFtbJeEGaX0D+LdUTkqpseQRvZQ/llyJZOCpD2imIQ1quuEt1ufpyaHx8T0LkLHuhkqYpwDb
Is3l3Fla7kAutT/byv+q3P40jP0XKNvF/zQ70XIW/Lzsfn7JXn+NbdeXv/Bn4Q30xlIxK9jcRTBb
i9/nf0Nv9D8oqw2VP8fSYGOc+G8xtWL/obPMUq4v/4HUfpbDf6mpFWhuqrXw2FR8RfhlpflvKm9N
/hS8/N1gYVRnSCkgslk6KB2MPh+OaG1JzqYi2HlrEgWQp2ZZHhFKkOFA1ZuIibAW2hJvqlbjU21q
bXyoWj/DvYotKBgUMNPW8B04yNTuYjsPyK7IVBXvKyZ4+wfgLoEntuZBJJQ1zBLVJd2wKO4jh0Dg
dI03GoE1xkntWXfGJL3MpNLWCB0XA669eHFnHxQyusjFosshNczPsFca9ZrhAPCWrBseRZnnWIwU
ZGJbO0gzPL8sWBkHAT3WcAMzT8YaHMBJqY/6T8twScYW/uHsp5nYzxoGDpDBFpuxSmq0vYFohv3Y
IlAi2ZnzEqhgVOSxzzoqON10zgDyh7eQyvtjKNXmhsZ4i/48Gh+rJi0PE4GufLCmu6mbudxGfvEk
yoz6j9B20IrJWp+04Tjw467aSQBdVqzqhZKaTGCpzsy0CUGKqqHeybGIz1S1uyBGDsWi3k1s0lnJ
hD9sNuBNxT7vh+7YNIy/Is48YPB616dyPuZZA+oiU/1NLNRXwF7d2lerbp+PltxMofHgWDNtWGn2
h1Co+Vs4yvbgV6WB1AMbfunQcKtY6dkQHeRfldU+ygzQRNlOBBcVPlJBNxVtafQo4gooXy0hJcg9
4ras0KGAgjaSu9HExr9NrIYbtapLtaivqFtn5wkAeNIcnaThr1APxzqnuLqzGHGs+PKgzF2dtL8Y
A08d9Mz7o3KlxMER24o+7OsEm9S5nNBQwSQPNjaII8JFzYRKriDpfgVbCQEjpl7IGnpe6SYR5dDs
IafdYrclhCtW+5VqY1QaFUE5YNXsyhhJiZCvNhTn1ZLmIhb+fS56ZUN1azvXEXW4SePP6c6amNyG
0dfBiwocOCy9dmXchGGt2wuGqH/qa5Q/e4PBq3+Y49CIz2CkFtGBG76EXqfWa6iGqvAUg1L3IEuV
8IjBqJ+blEemMHNpbQn9HYJdGtgcAf1sLpk55Vc6FcSqDsv2Bw4g6SUY7u8TQVZIDHnlkrAhsIRT
vncMjpvQ0rTsmNmKTbBkbSGNLIyczXTAjNcFCiNv9Gh5862hwiJSO1ni5lIE1NpgxbOr9D8jHtOJ
hEwiOk02KB+AxCVpfiT3RZreL+/BfBJ9cG3o5Tm4nnQn4paaEatwr9qkFRWV8cApxyoeG5thHSeL
BBQUgWHJQZkmP3+FG0uKWZcKiidrEil9IULPYLhYjMDWkZWyU/qtHOJvfZpQ+aiddQ71QiF/aOil
zlG+I8Ba5H245GqJ5ymWhMLAoP8WFbqX9E15YoHSLPLGSRJZhZxAHbfEe9R4GkCxBzFmB2KuoGoM
Sae+9lPOkYjqu44U3ktj/M5aAEOnnq3U5qhRoymJiZU2twFAGSLcen3INsps9M0hcmB+8Uw0M9yU
PKxfe8rXiLyDnKwUQq5IcXUoLySWdVUC8lIpCPZK1ZMQVONwQAjDlDtwTLQj2FmueHnHjQQvcIav
pmMAFsW7PEjnp4k4vmjXmgPWs74hptEIvos4pRthdIxPK7EEC3SEiPfDfDepKFiLhQmEK24HBHEG
L53+gAs0MZCZlC3HXetogwo5tiTdHkQVKd/sLpIsnEGxoIbNSvU0QccEstYsjK1VNXJrOd2PJCD5
lup6eq7a/IEoSrkFgT4dCMsptszqrCNw9hUnYr53guUrN+T3YVSisx5LIsePHNqvNogHjuoEQU7R
fOCAQRJp1o+MLIsxQP0u+uSE+XVmvtE1+zRXf8BQDK9Zb/0TCRAIAfwRQn0wmZlbg5TbWWZmejID
gNmW5vwct0GxVXALPAuGmERw+n58iqmqPSHN5MrGmXmIx+wCv9PbCCajRejhk5FCCDnolWo+wDFn
bu9L/TqZ7e6xMothx0pre1HSBweCaPw7AzDRRrIMVqsqFIOH7Gq44ORr1oA6yKV2c12+JL10nowp
d8ijiYbLvorjq0lUOyAeGYjgytiPaZTvE7VSTiUJZqsSG9zKGEx+RDj/DZ/EoinTt8coSq1za2hu
cz9T5NqoHPjK2AHf7HC8pksjvBiH7a6O/VM49YjWyAdriRkuSv2F/o6rmc2lknVElrJfZlWu3uh1
vvFJgQB1cKTcdS2rGbezMw1HPTLmbVySSBYa7T6uOzCME+b8nERUFynyttULiJ3ctm0tpmt9Yo2f
FsOOqKj6ObVRltJfILzp3hED/9TQlu40EN8ZRlZwNvq2CgMIgEgPPeVg4vB1A6EQ3qN13QHms76T
U5KgqrOKMy0FEFksWEeHsIVUTt+CPhiu7GH26ii8rZtJrHJFv5BlQAxAMdx2EEHpGIE2IF8mnHcE
j7wVfXGVAFX1G3JYWuO5qZHMMX1uCoYsYUd42siIew4fgmpY9+DAo5pMPx1tWGvaBF5FwVmcGiBD
6/gaVNTJiYdDaM8xCJqAvmFX3OuD3NOxAKGmCGiYVXwwreQYVw72hIR0AuDo+bTTi/kujsoliXsi
EMxSL5ml8V3GrVMQDS0nhj18tifTaJb0u95cc+AcUCNPMtxEZpiwLgn1OlyoWwkNUDA40fQIujy4
t0lyw36LRpR8dzJJnFXex6JZl6NVG2gB0bh4c9QrFWex0EjdujHTF4QTF2UuS1gs2UgWYc38sm+w
mnUzr2Ee1+E3nYRRr2q1Qm05UxsdPaeOlmHPTNyFqpJsI0dDUOUn6jGc/eyBiHMaIiqY3KmeodnO
lZVF5o43qNxqU2Z49tSS5Rh32QW5RGFDlVF2zMaL+anO4WTJmmxVACuNtRWFo1wpOavLqtGGGVRu
GzNFsEGVvEDJsTNlNegKheQcA0JyCY/D/jwnkXEWGHpvQfmC3gHSpo/zTdQ3waWqt+3F3Ojmvg0i
46KrJTb0Kpg0vD20hk2az33sDc6SZCtSq/AaQ5sZVE/ivAzRt/SJkWzmBfmHQAvePzmkxA1rDuny
5rRu/FRs2iFSiedpkYSETDdSsBWYOPruvqCavoJjeFXDO7lIiCkCWsWzO1Pt73q9nICDS6C2sruO
FPQ39O2vONezyRXJBSXgeBJdRbPICBK5HtM236ZldhM0MQ90q5WuHdf3qjlC53ackw4rbTdy8t00
BbOlfLCCC6oWGB5kYQ2NOlwEvNBuUah7FS6JDmjoR2AqL6mlhYfQYuAWWtEeP7fXmPHwIu2YPNUm
cegmYcAai2pa+7R+yEoeh/yW29ojT+uakxI430YxV9u+oqNdNPKhhA57zhHI8AYS/Eg3R7lLbolr
oYsON0nZ1BtRsLqSdoKSGxd1lG14a8OTLdlPiOcsY3KYe+OyrtL5BsBJcoCrY6wn3T5LtUnuJCAO
r4cJuJLodG4JQckfNL/0d4NpZa4gSoSsl8jZjvFE6i0t2Q1oqe9DZ1xFxVg+ZmqSovFUn41Wgwk3
qNmV7yNVpckZfHNi3TkV9qw+yrDdhUFB7WdWBemFs4qcNLCv5zG/UaM8e2yj7rsCzBJRIeLnOp6e
VLJC436I0P1m4rVImuIglbK7ZhBQE4fsB69la1mvhSG7izoU4s5J6sZeab4VU6n48iYfeMUCsLg3
HVTfI83kiHF373RvcgJWL5Xsv9g7k+W4kTTrvspvtUca3DG4Y/FvAjGRDM6kRGkDoygJM+CYh6fv
E6ysaiW7OtNq0Ys2a8tdMpmMAYB/w73nIoEWdndg9MqZJjvr4MtGAf1Lh9uimapN7Nuoueq0sXaO
WzwtzDBJ26vnR3tEBg5Y4GAbV7wVtoaRpqX1hSyL6muXN8muXrTY5fOQ3Y7GxrNFeN5toRf7S1qW
cm9DC95KXX3G5U1OxjtwEyNnPQGlG9N4If7Oby8GNyCyT8kCW/4ahbVayXC2VX1gb5AeGkBC6cYe
pOKJFLTR1Uzi+8GAw7wP2LToVg8hIUjocH0IoXe5T9rm4g7ppUU85jNO8zFMY987cKM+MMSDdWl7
3WYx0X2yoMOoyWBAI1iD4FOJdzVTyBP4vu5GUBUXGGt22ZCZl7S1xX3f1k+ODUGQQItrxHgEh/mE
Pmp6zaPT6/y2Zvi5My3pcZYTB69el3C/6eGLdmfEuyL2r8wq5KPonOTkcnQQMucQ+w5Fn7C85Tmq
g8t8KqZjVifOQ0aJtAfuzapGzCR+Vy2ccdK5icLwghRTULQ8QTRKEKAOAgHiUJFozIwciBEHzfes
qvMdpW16B/MweaBNp7uMVNCRzNO8ZfksyXh2DKsWncRXgKGCUxVZNkKrrtvQwpBdtDK0mhZ08IVx
17t0ZBtseRMZyaJ5GB2ETP0k6H1ijzGAVXo3eVPE1zqr4dHSZHE+CmaTblOTApjC0lmgfMECQd+I
93Wf5cZ7qM71TzrBqXalebNVxB3aCBYdgUNwH3wUbBO+upgmzlRpGnvvtNgHZ3w3fhLTh8I7pfc2
9XEpAFVjz0MA583ujyauXjI7kc9r0uKhaXBG5WKZv/F9eZdW/94opy8dTf8Ll/NFVMcplMUi2Wfw
vDCLjqbh7RN35xqyxUsGBe02C5azkha8yRY0K6GAjo300oPqiRJ4di7dHOZ0CsEdiXF2iketD5EX
XbvSfpDAP8LMJtVzSPRznY5bYdeIFgJNes44hDCkFjIPcz6pKrhHVxyEAmAS+sX0lTkJQTZ10R98
kHlXYkyOQ5WR/dOsF0wBv46li4i36bvudrSDTxY2l3AViSKppCquWGXBWSdXDPDgGxy1+Jh4/XCt
O+UfJcOCr5ECYpUW5BORYnOwluDKDK15tPws/TaeT+femXcQ//LHLl5OLDHNKRJWvo9dVT41Kn9i
cNR96oazq55zYLsMo/Od/uBVG+umFtVbxf7wdZoRLBZLjsIRyLZ9rEnaCIUN3NOy8m7ryFVfKmN2
lh9YnxO7TQ9KS/81E773Mk+ufbBkcyrGZAYWH7Dnk1Doqe0dOKYEqR1pwr86tTgzv/oX3z1HljcR
t4VT35pOQmqBAn5Kq/qkIOzvaswae68v3J8uir4nn6HOJshGzbp2xFi7EKyxnrEpcZrPR4i+bwRO
N/NGl6SmyAayTCXG8nlmJcRzGwVV1pn+gpbN33LwWlugk+3GGOmFroj1ZcEUhRUadMLAK5AFlWAM
bfC27AkbVKsu9gkTiOa5GRmNQOaEJ19N67103eLSgGKJG/vnOqtkD3oo3mNl8hVODat7NMv6PYsk
fJ1FuyTZEa4CMpWzUjclAk1Z7VrLYwTuOKD7bGidmsnzlVwD9lMNThVfn6aFgFNN8bXA67sxtSkv
+qJ1T4V26rCuCiK1MJWqr1VKAxyY5Oe8cJaDwGq2HWFDpx5o2k5FgTrVvLlQG1LjEu9TkeA1GtoV
RnGJED0YAsWh65SHvKvm16IXMyFJdXFEGUnWQrm+DOyx94h71Slds5I/LV181GAG7NJy74uhIYPW
dqItsY8l3uMOhh/t72XVp/Ixrex630mQxqN97uucFfv1oOkJGYK3hybVLn01z3hYj2rnanXfmAlu
dYtiSUldHpdobS7IpLUuRB8I1ObyJxMoXHde9thhXkKe56GwbUg2VUk13495K7ZMN3/KMQuu8O/7
x1IqTFEisyn8m3hH6MCdD9OLSYu0Q8xlHmdgV15O1E83ge7lmYmWkb3GmoYykkHj1mWiGdpTT7bE
6HhhN1fDveXn9b4o0fVGBlhkWxbdtpg11RGBRdF2dRbi6Tqwpcornjmg69CylnVXRT1I0AjITeBX
iMdZEHDiWWRo44bVMMQuYknmb5l5twtKewNv7IpoJHNo62RheqqoHXk+0Nv3Otsu7Bh3Gh7lEQwm
Fh9b40xpunmbSwODNWo6UuK75zqePy0xk0XGi/JrXLTfitq/lWUEPnH1pk9s8LrztcUmUKTDgSH4
7bySoEkc5w+bUzbsa4xxU0uKsbEUK9ViIaHUn5pLXADpKXJ8DtYqU3d5kTF5jcdDR+L4xRqT4Df2
CxNEN3mdR4K2LunZeyKdCRMFjtZ0SX3I/TIfiYL350dWLR4hoEM+rHdRzCQeSUdkV1s1yhjomxQe
ml5nzU4p1IAx9COH9PQ8azrw0Dwekk8NO9YNuZtICZYAVO7L3OWwb3t7duaN8Uv9Mq1d3YSGIe7n
QkzmKWXxR/dQGWu+GGTEvdPG5pwXHMz0hDoRRO1g58KSgOqXIMftqKeF+HjIqqeiswu6lGnJHg0h
SuKH1TOuu1c+MUSXWVtLi0PPcUoW3A5kpft+tGm4s8YZVogSESYlZ2qlvGxEQ6QoBa1IrsziOePO
E21eb3loivXSynw5bqd4KdpLd+JeIgbUL+dT6dtEipN8LW/7TC0/RwJboHeOdoPJpeuZfqaMlu+Y
/AdY69Ll6Fcx9Kkh24+LT5lWXkeDei4EdNIOzxomgYI9Z+xdNq4A1Vyx50bguxuBSG7sWX0fe7F+
4kKYnpnfZgcfKqGkqCuWz+JdYZ0x6iitYN6fuVHuTubQVk2lDdxizB5VWKckP1GWg2PYWpgbP5FX
2Pb3shsqrocWF2FQMkgO7WisHlIGSERpjOSqP1btZK5sBkJh3jG27NApfM4HHUPbmsxwDWGftUQi
jtISzdkLCYSQxCYCi6f6E8jhz8RgPpWNil5b9n0PQ2p5DwbMfCiT5TRLSkSQltWXHsspNbj3OMcY
jmIekgkPJVkCMjfVXdkn5gKsmGLcycgclFmEPtpob99kaftCHsby04lA5CtJJtfGMX7F6jZ6KbJ+
IYecpbYz4i9nAOBdTCLKfgbtQCxJwhNDszOoO3Gt59ag2Zkn8X2WvuQRshpveS39pZTQZiHZkD/J
tODoDG5CwnYXBdknxCHkiqU9qoOLNCkFC/DYNKjfZ5l56c73sGSD5G1AsQMXFwhPSLBmiFu57C6r
zRhkuyDlgbCpZsx5+5ywjoxYgBraSO567cxMLU85VZcdMWUszNFnLesKWSEpq46yKFbTdNLN9Moq
CJwGsu1y368BrFmM/vhN1s9zUt8xmr6MFzgHMnHURi11exQrk9rSzvRFxUqJlr0iVHta7Et2FCku
yFRTdXrVdPAr39sTp5UzV8EuKScMqwNBksFoZzfsOzYT7coX/Cq3yIXcsBnn8iAnN0bO2/lHuz5z
2D0i0AxDyXDEGskeAQGWF/qCTOHInHGjpislVNbVfEUrol7iMVKnRsASEKszfU0anVzOjEgRXSVM
ZRFrMOUFob+Ph0AfdTPHl0PilMMeUH5r+H7Sbt0MktMeGGROki6XzFke4pQ7BSgPulxlQ9SO8gdi
LL6ucSQeWQycSiGISEjMsPfmZPq5tmfXa0tZbgO4DinBq90offIMiExSYZkuEmipNrejx61L5pgF
CZ1J1V6NvcM83l0QG0lGPp+BuXngqi3GuDPl7Re/6X7AWodp0PY+1D6TA0KncKZKiRkYyvq6n9f+
22j0bU9QA2LhtEcAsAQXmU3KMgZUUhHjUt4ntXPjBy1K7n7BeZveAMg9tsYPrqB2DkDz7Ky5JT8w
vnbZDoRTF4DTy4NWQFMgdLQmlGNHYgPpqxzRSO6iG7Yd56xWb7hvFFelzRDwwXGza79J9+PqXaas
81rhcM2LpPqCEKNh+KxePcOc2nXZMiVBFj+IJfGPTAGSe4B9hIiPrjwQnsn0NuFFByQcLTLIv5k1
Q6A9vlYGcv8SMKF0fGfaMA2I+vi+NPb8xvO2/Dy2auJubKK9j6kEaqq3jVWvy9BiQrBtHbJUUTEI
IOEE2j46PtytDRzc7EJOwjk62TxtlzWXT0xlf5AT9Fx6Nusv7ruTV8JSRUSDBkuv/SYoSbWIVHwX
G75DDKPUCoU3tBdjUuoLTNk5RFYO7aLBDh+NpC/WvWPdELcB8kKY8mq2mmmHFo+buJq19Vjounkc
x/whLSliIxKV9gjCq02Ckm6LZ3q9iAsPGZoq64tqUJ+rDIEBxBwTEv1dXpeWpAlEeldIt/sWtyig
BNhvdf5QWwGvnAYu29olPjpSmQ6mtF5aXzrHMRoo3zLYynnZhbkWZ/Pe9Dpl4mw2p3LfLkmmNz6P
kKsKBDwGUQTybuy/VcpjSaMc+6nSnAVOPl77XkKvRRzyhRNHe94g42g/ex+V3VR2zuz4TKFGEv1V
uZW1MTy0LufRK7cC5Ve1hTmcPI3vKOR8OmORl44yiXz6My+5fEcnt+8Y5fYdqZyf6crjKFzOXYjL
0YSR62DN2IkmQ+sRGKpdrMX+pR+VMn1m8YEaKg9ohI/5MtX9lo4QuHOkbP9KviOf34UJ/6fR+BvE
uT/TaBx/vLbffyffvWNfr9+2dfVa/OPfdb/Kpt//X3+XbyjkG+imfwfXEQn0T920kr8h6oDG6HBN
2i5Ayv+Ub3jyt0AJR2rlgMHEZ/6fummA3EixQfdosLFoP7T7bwFg/2jW0J7ruugNFPJr5RLkpz5Y
RXzY8dzJpXVheUO5j7gRdq0avyIZZJsWFfVh8JbnqR6ef/nw7v4uDvmVn3bWhP8i1+bvemAoHcKX
+GgErdRHs0i/alMHEYSPvGvvqF8DhK1TVH8mvLd8LarEeqiFqXejivr+onfnZaRlQYIbjj7eduiQ
9c41Aqe7T8q17Z6pGUlViH1b2PULIhUCM5WjzQ/2mq4JBzNn1/C7x58JD+anZU2an6wPmPutsCYi
gVorE/lw7RsRv1Vt+dy6gohLaKkW68ZUWi8wSSCiQVuA44qUwufA3bDABWjp2U0GvcKK7FtVpNnf
P6n/u+P+5v/pDbeF+Fmlb6/V/3v4YYZvRfr26x12/t2/32CWr8FDojoUge3zjXKL/UMgZXGL2dwn
XNdSKs/hP/jnLSaCd/iysB2EUw7ESX70D8Kygl4pJUBkjTgRQqz4d/RR8oML2PPYQQIJCuC9Ci3R
W31wzBirkPi+iok9LzcgV2xrL/uahnPd53SsTzJX2bTTbodgYyXGcNx3qqedHrqmuOoYBsotDOO4
BlrJ0GWnAza0g5j7OkyHJH1dB7pTwitr57spI1OSB8HJw5DJHZ6rzMcCoaYoY0TaxwT8oWdvK6KY
SJ7YFkRtPaeVqIuQSK323Cw7/bJJcWYRraWypgwrteAeyP1O59c0Qx0ym3FCgh8MKiJlJHOX+NBR
0Vvg+XPnhtx575PwEfEwo9QleePlbCVhu3aKLAv0tz+CASOY8axqfmrtVJ3zobQzb43ru+NNk5RD
TMp8Z5rQChL7G8VSxLA6KYaNm/QY6M53HMPGovCvK9GZIMztmh4sYKFxmfUrYIXFdChMynYuy/1Q
rVjeumliFUdUFEFUDIlku2dLk5Y3Mcj9aVuVI/vIxR6adifUPLI4r4b2bkSwRuJnv2avYq7yaqN8
fjNkfkCAqO+efbuOj2I1RBNeTdt67ofka9JX9q0V+bZB+6vrLkS8XI430zK4bP7Tqf3clR5TmU1Q
9cTMWCnA6GNjTP50lq6dMc1BeSL2DBFolM50yGq0Xyels1uVe+pbXsVknUastW0q6WGaN1BfKPYg
8me3hRv0nyjAcyTDRiPJqWYHwGkSWc63Vc0xUKo5W5+JkZ4mthnEomyE3w4p4R4JclrymKw0XGpa
XOwv0qz7GPmnus9UUFsbwm1G77BS7zLKdhMwPVPOuRHWsJzLTeOJ7oH0RQXtXjLVNt6INd0lApwQ
HbMWN9iJ5UPPVkCfMpcm4mgGR+YEGq+AL4KZ8JWtLlFC7IsIlNlVzXh3uqisljTVUS5y2lrcF2cn
zGwQrfYxJXtGgkca0kORRW83S2Jth9JDGWdyB7yD1Wj32vXLDE0ANDi+N0t7zmEWtiz3qE7qNUzq
bnjomIUPBO+p6U2U0zxufB43CGlwW4ynqg+aL5nsl2bLdj+awSskrP+VbKFrk9q5spvqcPcPnChq
2/rOKHBIV2cl/Vw1AcunHCf8BPGbAQ9LzRBrijCbpeA4/DJ4VqR3wl+wG3hzbn3uuxaFc+fNFpr7
cZq2bKw9Eugn+zOJgmUESEZWkCXikoGjYHa2E6lSG0fPzVtQkxmHKBilH/t2sku4/sdvaA/HOxZ+
LMiWcSEUDiZr+ZPclBF6RH7WJcSAuB+nvvyxRG07wCxfGaytOBMErbnODgJL55YHaFuGBYkSsC2S
uHtjjoRacSpWfTIxsdabOgNuy/wznZ+SIfduXCdiOMy2gm0NSGo0KiXxmcAHFixHqCXiC6aVbbIV
fS/NZujngchOk1vNtswsU+NibANnb4k+Nwg2NOway20D0uvdoo159Kwd2uq5UNetPbK0tpTXYbiZ
A38MK/aB8HT8cnKuZOzZTJBt+w3K7/Bata6/7rwpCYqNdgsXDby/Diweyf97dpnWoXCvPPHocRGa
G39K0mpnx97w2fZX3ExxH8gAQShREGEhHIyW6cilu5nwI0BSdCfK85SvACMi6N1vcZS413afeyCW
BulYPDfzoAzj2T8jgGsisPdsYWW914OTZ39hlvyj4/l84jjUVoEkJ1lqx1EfiivfiQk99/ppF63M
YSOJeFy05fpX9uI/WjL//mcoGpXnK0o4/50E/ovhFfMl6/q5nXYz1Sr7w7a14OX03AzDsGbXSWa3
IaPu6OuUszwVa6UJsO0RtP55LXl+N7/Ij3m3+BuY8Urc2ZKE6A/y46RzSMLzHVxZNVm+esjGLyz8
u+cmrVyKin/qsv9F2fpHK/H5HZ8DsH1Ck0gMDTzvw5+qcH+JrkjNrqiHFKCPO3voaMXEtxzgwhEn
BAbBWQEtG/J9bf4Ju6xO7d37y/ifqAn/19LIz2XcP7+a7Wv/+nsm7DmN/f//bf/a1j/+FYj8/Gv/
KAzxpdJVBZhM7UDrM4Xld8eq+s33XR8Nixsovslfgjd8+RtAftIBPE1qtWf/EhbrC36EQjjgavc5
qrx/K85cfLiUXCpWz3YI4KDH01K8+1l/uXmyukqEO1Queclpd98RZ3mBBe6JbIIUwecSXQTIl3aS
GGX0fJZ3kDpLb/B4SEL48oqsrQlrt588xnbuEuCU3OhJ9Sfb6vP7Wai7Xz7cf3HdO3xWv95j76+W
z4X7PCBLl46Rn//yaidtoF9YlROir+g+RTRaKjR1q59gACJ1QH7ls1oILiSLJMQS7tDAwWzLedOr
TFz0zIm7XSAcguASRx8dr0DVlBT4SIPgnOLhpeuAlGGxfuRz1t/YTdnfgI9DLr646Kqlm633iS85
5OvVezTEQ2LJIZuPTXdUekC5yNjC1AVO8TlpPCLTpG/ld0Liz0TxiKIYqUzxNchxCG3+/JN5j074
5enDJ0MvC9Be0yzQTX+s7sGkALAqG4ahJKx5zNv3weSXXwosnd0RNWQaZjpinTgm4sYgoGMArSh+
jUGPiPwHJPtqUrUr7CURiNCxHbFPZcBoecyQFhdh6J+/YC7Tj18lbg2f1+phfSP94kM7Qqvc6Y7J
PHPO2Hrsq6i4gLsn3xDWIrltUy+5tNG7P6ckfSJpxSN3VJHzJOlEDO9lHSOYuN5JwXBANh03CgEd
i7BPNqbVT1HJewyHKCd9t4+65GE03Xw/jwQO0wUsAoTuSPCKR/ahx6/N2dc1y33ygNlu7XpJiMyG
c0u0BB45yfdh9VmnZCOTeJJqK5bwS79gF5tnc7/Seu8QWQ2g06wln7codJ4UI4SXwREZU4KkfCD/
0LwONm8jA3omt9i0zw6GGKnAzKrsSyKH9rgI3X3HdYFmey4SXnxdtst2XHFpOJ6y7qZAmdu6XBCW
sSJL7//86zg/nz7cWbSnKOpt/jnfXx9861ZTtoQwW4LUpiY9tCpCqkKCeks2HauIcI5Ze+4mSRFp
Vb7eVSIO9oqZxkM2OQV1qOVvfGBho9uOd1Qyyt0hyBdPDWQ3ttPaaW7xAARd6DvkRWI8i7PrACX+
tGnWqE12kzDL9RDVRzTD7YTJIuVLsskUDuduwKUnxtNCAmsSegVNzIaA9DSk3C52gCJJiais4VMx
1isD+rzmDuzi5LpqC7b7sZ9nj73PWQqebGkRxGQRXeVITBVvalm60J2s5aQaYGcGJQ3QpqXeIcuz
d2hnKDUZfV9Zcdldq6H2CMtGdXqz5N2yrbWjrgas9Vhu5p6an7T65pSUhWTO46cOMDj/1ur0vGVS
MyTkdN3LgVRLRDvJ3jZLvK9MpD6z2PK6vV97ySNE37bYqtS6stgoT2ETd9u2xP3qNwWSydIpHpBG
6Dn8i+/+X3z1BDChyif1Qvsfk1JYE+a+LUgHGwournRpbTLbAv8Gm4F9WCcsR9orum/1mtjXf/6X
xYcK8fzU8gKORuE4knypj1kYZbyiHZ8YcXeSIRuSwvkL/Hh1Ba37qtMjEvd+OLPWx5IbLwnJqzNb
FIHJtRU07i4wXCooQKurP39Z8l/cDL4gh4r7gHfueOeX/csxI2aXpMWCGE5k2g6bBDUeABq0dMO0
aSumx71jHEzApQOnDLUYHs64eI7rCBkqdeCGHsw+DAChtsxEyOBNlR+ic45Pk11g1yoq542qAIAe
fdZfPFffXW4fDgLiTqgnKBEC23E+3Mj0+CVhh4hEIsvNTmTVkRARCYmfJsrFI8bMvguJGAxe7KJE
z3HG2aEm/5mgMZCb3EtGWktY+Rku1wDHeVGW9q2biybb+7S90GPaeV9MSGZqsaiVWNWYEPGomhp2
IWLYsQrobpzKb7aRu5idx+d4Nsij7womsZtqtr6b1Njmqm6X5bu0R1QjybxOV11r3WbRBGKutaaQ
GVv6JHs/5otnVXbLf1e8OkvkthtyKRTB9XMKYLssLhzwBw+gH+Yb7H5cuexXXR5WBPTG4srCVw/C
fwr0VcAImp2jNOmeWCBShjGI3blOt7zIXiePBbOplxJHEGm6MiGid7VkjrhztGllk5VP08GBpxZ4
sZgj/G30fl6MS8LP/vzqE/+1yAEjwpAQcBlWV/nRx5itHECLECI8n/ZPciDysWDau22rYtx1vSLb
fMXlxJPHvnLmNT0S5g4U3oKGW7ojwbs2EFPGIEgk5sHsekXzxUDhrwBLzoe+63zzKqU4onFv4jNS
LAd+vUu6mG5+SGyODNQRn5vG0eTIE2YKpmF/nvjtuYKcg+3XAgamH4dt03xpxny6DPSUHeSaBlxj
Ls55C5lxxfjyoh/G5moVelN1cbYXOnGfWbR7227t1S72zXJnkozYBVLQvuRjnd30pZ8ciCEsj7iP
rL/6Ij50dFCiPOaSShJIRHnsSeePb9BK00iXzcQbFLm8i8EcXNoD8YV2jfKOxV97gWMwPYka5Z3N
hKJgXDEjN/BH3sHgkQE9+N9tzrO/usk/ELV4Xbwy5sKcoEhYNXl2f3xlRpdRZRN6g9Paze5cVTHF
W4iOFmq8YNGI7bLFetPrF8QwOwr8S+T9wb/X755fA5Ad5h42qj7H+cg1S9OsnxsWRKEx05uXuv5x
DEaxL2W8/tXz+I/bofe3qxhoU/VLWigalT++3blbMquwCxEiqCrukDt0twvPtMu6S/EKkr9u7jpJ
VmqtnJi5rx+35C3D7hg9z7pCQJVSQAaF+JbXwzEgcRWQReGOPlYUG/RJWayHrHb8isr9PATxR7Pe
65qROBsVGD153b5WhSIXFbV/c6lw+uqd62R/kVngnS+nPzy5XY/5P6NJvHeOj535j++SJm1kiAtS
eqK82VYzc2KWZtUJl+n6PCyuu3PiecQVksUAPbrJva1HFK6IOScIw9aUPII7YI+dAYomOg835lvU
BstjurZX9oAuvGwrdNMFGhAPY7FuXxsmn6yRUZuNVowuURQ5xbQ34h4UEZr5bPIZdzUQeTXMlNDF
qHI/lMq5JMR0+BQTSvtCrrK+clAufJt6l4LZMK445ZhV8UfgPb5SOCUggSf5hVj7golgU2AfbPST
3w/zi5lFhTS5fqbvGsXBJF19cEV265wdv2TSAfZ4f7j+T4ws/peZ+8W5w/rvJxXXdVu/vf0hH/T9
N34fUoizh5+6gVyzc1vtOZREv08phPqNebSj6Cw9QsvOi95/hKU5HjFqZ66Dcn2e5ecB3+/LK2n/
ppTN5MJ29XkXxhPq38FqvUPyfrk3lGRNi6WU8ZpQioHXh8Zfr0FM9GT82g6utSJYyGV5Y9yMYO6y
GprmIk6rzGWS3Jeu2WKTZ529MbMfdICFVp15BWiWVFa+jcMUOs9yN82IlKIT+Uv4qkK7dSCHuoDS
f5YzKpUZp0KsQZVMDgugjUGO7ZJ3QXVgYnjblcLmin4oaD7HEsG4424jgcq+3RIzOOfo6GsLxaTe
ynKMB/2EHxDRySZhl9RX14E7y37cDyu9zGObgPG+W+Jh8F4c10PeZurZAXCjUpRkPkOl4DUlkDq7
dL2EMqqohplwz3KuFcDvOC8wrJJceBljmaEjJsu52c3Ya39GiUXi++BKQD6e0wbmIRgmu79F/1l8
sfBSqAuFdb892iWCTGopP37NiIYhpmySKJtKSkeGBLFmQ+PRo+X8+5Z1Sm81mLBBpez1Ow3GG3QF
B4qJaH2rRkTcm3w0mdoH7pJbx76la7mHwlS1oR6bgU1Q23vmkHpI+DoGqUHYu02PYomzckRrmVvJ
Fv1w/sKqbwG+jKA8nPp2/ml8kCBvbjzk1Q2xlba4EmkXP1mdg1Mx1070xinVZQdnTs30bDwbMMPG
xNnS5TuCSNezSyFx3EunbAv9ozFob14IZF7bW8X6oAOKzP9pN3Q1uijMmqNzWS6Nez9OhdF7V7fz
txKCTQxNKkIOmKEneLDgkyY7VyCsgirWy2iHuBOdsKGzh0Lh+TT4aSPaCI+69r4SIFs9riwvnW07
x+NTz62Wo3EeIcXlkF7vlCTvdCNcn8XCovPZ2fKjAod2Xcufo9Q9uB57HB9Tp06xl6nKs1mF2O0t
yix9Jj8M1dRnO4XmzzR7vyqw9gCdaBfABw34FAJs9Z4zrAgue9ks7SYHFdbtOha863VfaaD4K+UG
m7zZIg6bzUOQ32SDMPl+FMXybAbbXCeqRC5Reoa+Pkt1Gt8yXJLxNtYVjUBvAGAUemg4XG2x/rSR
z1EDdi43DL5gx78uXGDQ26W3i4fSTEJjnGHGdEDYyTdtx+dNro/vaJ+iYfDOjLriAVwxAbPQpEA4
xGlr1Xvmqit6Yl+Ro7T0eQRaLJjR/Xpd37YH4htY6FEVKJj+Zqk1UDkjvuCPMiNfVH0GiLEgbJyL
rmXRt/VkPvK1oXyfO3YGQxbt7Gm0GAdlsPzOIbRNejHRobd7t12nZ5JgkvJgZZKgT3B31pbwBDgS
DZ/JuHEH9n2bRKEz3pbRfPb5loV1KqTD7lMjk2w3DWGvGaVbzKYt16RjhEySyF9oaiWeeNzGjy4y
NJavemj1TkbR5D7lBbaKQzp4U3GTWvaQQCjN0VSvEyqzEOOmjV3JSrzkZRznUfAGTJ5yPVq53q5z
KV75lKfpbq599z7rkYKjGJWW9Rg043jkjVu7oar0q5gaIITuhMWID7xscnC1bk6kWlshvATiNjv7
Eb6A2kxDleYQG0SOZA8KSdUeSWsfu32qelHsZd8U6PMNQ3EGXiX8h68ShM+VTRvm3DGeRWfbYbb0
4MP31KoNrvrXtfW8+3JUPMnl7A/qUK9mAquZxc1P1blEZ/CUN59hpZDWpkXa6EPa0Kec8h7ILVZz
IeLDMMjgZYmi+smNOz6tbGKscHKVgPblq3FENDoiq9u3szdxwZe2CsKUiglVQuAPS3IzjcaVeKQt
RAebzvjy02CUekUZkQ8wApTX7x0+GkONmeT5o0eGrrNpLdtJj/gohIeswZ/HPXNLq76p5tp+zBV2
BMzqGVFCidvb9j7VSn4bEwdgSJDDltghdc+dW7tM6JJty3T1WVFZJlt3QX7NYwkj+dYecBFAR8jP
7jFggyUj7lLA+wpHkeMyAJAV4G8Bs5c3y12SuQPIO6gw6ZCH/ppGA/fnuqhZbiQsF8SJbTJY46Uu
UCldAXVL0x7ynt+rk5cBkf2mY/BpTgh1sC14KBQtmDPLK2PzXfbwqFArdLX7hgPEfu50uxDxvngj
nXkYWCVcLERTWDiJhqd2PdZTUSLKzZve3k5s35MjFucu3nLy5eBWxqwcEDtotRzSauF8BMQ3DpSx
BdPzCuuJzMYllE4uH0pfD33I6HAF9TfPQmxja/bWGyCQYr5ws1SgvlDuEB/qgfMsxFwk712dKtqw
vIR/gyXNWgX5JYnMN8WSdd6JMUoyHNY41vlLjrOSwQdFNuZ7Rk5w2iDHYIr7D/bOZDdyLM3Sr1LI
dTPB+ZKL2hiNNspM87ghXC45p8v5cnz6/hieVR2RPSEXvWigFgE44PKQZCQv/+Gc76BB9sFyqe80
1ubq3OX0xAJTZD1J2GsQcNUPD63l5G2oz1W5NYbU9spN18xm+ZLJDCEERhPPTUB8cXHrowQKSn9W
s6aOiPFUKpkv5RSJtfRNCLu0u77zwHrOo7u3zSLlwiE11e0Zk+/UTwjPHCASAQeER29A7DltaaUj
GMu3qa/3EI/oqSZnNXdjB9vPpjYhK817CZyHWzfmbDJhQiYXWViaCwLDmbvLwHy9vx3pWt1mY2lp
1L7WplWj9UZWZF4YVWvuOdEyld95Kq9K0m1Gge3VbatluEPxr81PTcRK/F1Vuc7WSGubBbRkOs3p
cTYZ1PNCS5k2PziRcNH6lyK2flWtnUVn2Y1aGaK4l9F75NM4hEXiiSe0Uf6FDw6/1IK69ZMMgKix
g6WZsuFjdDoJHyCJCFz1a7w6p5RqIH+akzYZYFao4rPBbAN5BrzkcDO5PMbHiJzYFEaOa493eVEP
RARQ5CJe7dmHnefYsotTpHljeRB5uSic1R2/KQTEuH2dcCU9tjCQ3hFUGuYzbXgmg9KbW9Cki16n
B1ztyATHqRxwaLqmBIg8jG1/NLwx1Z6klNX4MPqVs3r+C4RQB8+GYrAZVGLwQ6lmfEh0Dv3/d9va
/89an3X88b/vfJj2l+mPP8Syh+8W7381pH/FC6///ncfhByPwa9heevkF0Heikr/3QYZzt/FuiNF
o+ohAsMx+p9dkO1AOXPY01K4CF3oa+/0jzbIRlzrMsJbscSmjfDO+1faIMteR2r/ow1iEoUQl+EA
s3LdoVP7Z7owz3FNkglzTHsAycXewY6gVxaSPFFs9fTqZd29I2SJwSI5sWDR0i49g+omxr6sJjVm
uwxz6rLlaBl/xKy4iPIQQ7aNZliR7C/bNguZxgrq3MEx4nDy1IQyyJQN2bGuHHtu5Yn836kr4BZP
1OTt1dGxCmz9btZ/6QYeXv6py3nWD1LiKso1+aLRL0Qb5MXxQlnGcghatm8BJVG6Q4yN6b/4mp2+
tnGS37RYMQ0mEZ7ziKeFIKCIXJ4EUuZUHMmI61GTOAKzGrEbxsHgiM5IZvCJy5vxbV+UX3gLjPuu
PXsDzdtm8KQbxqJvz6kt/UdSOA0yUCK86q7B/9YqPYRxfZRdgdxKnI3ZUIPQtNAib1wsn3tFIBYh
nFEOzTxuz7KocOI2Ll1FkOYjuS/6MqfYihoD645mZc0D42v1C0NxwXlm87mjvSdXYesXwJW2FvYy
L2yGzrcOi93pdKBtvloSHQYeRqODQIrcFuOeqP30Y7R1MWxGJfxbK2E2HzRqdJiXD3jYtaxzP7S2
8MZNz/zvJ4et+KnZ9YJ+ssybs3J8HPlRm4pDHGUeekKvwN82yCh5FjAAWtR3UNS2g57n18Jj092Z
HbRf0xsmKBJJxF2WeGoc0LgZ5o2b19GH2faAX9HLmi8mBQ95AnUNU47K4FCw6m0DPnzezdB7e3dj
EEP6PFBCNxuei/o5E0X8WSYuLh0WfWxYm6JYXhlDQSyhpiDLBXjWH99ap4mU+crJAx7o3MGFKQyU
WcAEtxDgiNiL7daEpev2wHGA1GLB8CIXEfY8836r2xT+Zp1libEBM6MeBzbj7GkEBQ9RxNlRtnOV
Heu5Qe5Lx3sVJB19ppOurpO75tvQsxs3yygB3fSOGz0qv42phpmdoUezRT/iGEJDcDK1noQtV7ky
4QnLCloojUpICZgwa+H60WHedIMFX/kC3qtgn7R4XfJIG4NioKcZ+5lmg/bKqHG2AO9k071ZRcZd
P+k2GD5w0wmBVzx0tHLFvC8TkdfbQmTo+yw/cq1QjzJrOU2xa7w4DcJQOu9OPXlmZCOetOd52rZz
KQhLKYC6bbQZGvLW0cu6DeKGicSdT+K2FczI/L90mbEQ9YF73YEoK1/TSZo//ahov0sWwkwCa4w8
mOPvu3Ic3/CHj29SN/MHa0yseT+wg5swBCf1uK+G3CNMivnhQzTgUYLnYHR0tc7ELmcyoFztWCm3
PixYXQ3Ud1F5P7ooDDZjvOiBUEAWrb5+1Tq1/Ew6kWNRhnec83PqNdb3msQI1KvDPokGfKSKhuKk
OrIVtlCD7C/aHvtd+XGdhCYz4p77eRTY3JmAQJopImKYEzU/t5kBsiXz8mTZMoyFSuHNOBy3nWaU
n3IujM84t0jPSvRJH8LJ7vuEiLjS60BnoAA4OyiwXtq+WWBidy7dONSK5KWwXFSO8MpJ+tGS0r0R
VU+/N5oNbLRsyZF3+p5GjmDF/CEAbl+fNX+pGI20hkgD06XfDDUPMmVXmeQP+k6qZxs1IzfZ1OOU
VjdQN2Yy0nDSsnOfMk0E2aKr4gqSu/zJojUzN/M49veT3wDQzpfOfTBFo3+TCGbpAU2zkW2ZPPM2
WJApI+72UehtsU+2+UnwaZAaicRGCxIQZRa4b1Ag4NCzag58Jruc6ZB1DlDdCBNMoRvhoYpj8wUS
vhT7BHEeJEfoEo+azNnrFW5NNKTG1vnKjUX+sduqrL5v0sjNtqLrEJ0YcWz8mksMbmy7C9zsC0Jd
eWpZ22nPgBb48oQXlo+4Am5TyJZAeWfEw3G9xZNOQGTPS/vDHwXSSGNc17O5EAqOcq+ZV93Nl4eq
4prirk96aIzCnT7pc+Wr29vsAqoqEiRyGhJ4W8p0SSXpeDtoym3ODmXp6gy9TSikBzAFFORwrwDG
EcKTJB9/qkjufr/B/+xD+euCY32vM1dl+G+h5hMW086/jv7tckTc6qXwF1TW3RVaDN+qB6KAzZyV
a0bYshz88jxng/i9L/6vgfjfTPv/XBb2vFjLH/+2+9H9ZSr+xz/7XQ2af8cD57tsnHxAir99G/8Y
ijt/pzpk9kphx45W6Kufqqxalfz736gUdY/1PY4qhubrHvc/y0H/77ahUyMis0C4qftoAf+FqTg3
yV+FCgK/lkBky38+HSoyvn8SKsgcs3OP6EuMmCcMNcDMsArf+laaSDaDhLhjL8B4XDqdfTHk5nvJ
XhVc40HzGYWbxcRErZmNMIlU6IuMiCeeE3IgtR41DPRDROPzJpZ52JockS4pOoda4uoAQGIjrAKO
oBCWBqX93LbqNI8NuG8zScMVv3HoO989V132mGjLHrrKwMQkjm5BVQFl892dDtKxnaP4UkNOYZxT
j7fewHoVUpq2MbRUwndu1UNbiXhbz9E9b/fXqCQzlVNPNWJXJBGvRiOKX/00Ktl9ljezAQK8yBdm
DItrvhVTl9CTQZolzyndLp01UV418Hf17pktmXM7KtM6SgtVDg6CX4UUfhg1Y3cHHmf55Wjph+mh
9DIXA7lXBQgDmiAwCb7pbeb39rn0xvye1Yix5na0Qel3wzNuErJce6COJycCjRaigXEeSITQOOKc
+zrFB1u7H/4gsbizpmeVB74RB4hR6/czTWMMN8+ObjyWDQbf1V4uGF2tiy/0sgoRTq3gTijxTbLO
aBOLjFVHCW91ZRbxe+V1Zryx2H7exbkpXglIRvrUp8t8VzWyINQvTxM4HYyJaBCYgDre2Nx1uH0v
aSt++YDLqM75CIfQhDuOV98XexDxLmaH7g/EvRv/wbvP2BgEfTekWWCVI4EafWasgIbCfzMz25s+
uy6OtlrX6Lc1KZV2oBjxIgjTY/2Klfi+dDU7LBaGeIErJSN1CA/0KCuOn+4+vwGUAHGKxYEiNhPC
6QS39nbwuRpJjvI5VulyG7X1FXdigbPBKqcrMjMi2JpiPi2xeBFjaean1LTLfYWEYiCMYwP/fiZ0
w/woJHgVV9cDPN7paxoxwF4qxpCZRQEJg7NZwKdHpjh64ORu59ZNTvNihvEKtIzv/4h1YQJwZTJ7
Y+f6TUaVMqSUymp+E012iRfIb156Lnk9bYVHB5LEYQ/hA8wXZHWCmZPZ2CYZqaaeCBjqUI4PTnMR
Ir+1BrGXxFV6eQTvqHsScJkoFeR+0gHp5MN0nSBBKfeorIehemwILAZPHMTmz9xa2P3MfJ76m+5k
3QMIkdvoD6Fks+c46nct9gs9Ipu0ZRw/E0lrQcmoJFQQtgF1ZrLdKIbQX7wD6/3oICFILW3DVdX8
s5fW5ZFLtRvkdJbwwxjImPshR8IJEgGRBIGCWZp0J3SSyx1ComiTgPCCuhWLEB97/chjc2NkLLuo
KfQPxjTPCfmu1uLsZw85HxFZKyXEX8rjrLJbFkpBzegZ9OKZofE2SX/ZnCpiMhJYhun0PBL9QZeB
yyoDQloJOxDYUaJEPAuJZDHH5MQ5130gezVukoyRzJSnvyop7yRqLtboAiWn3rzVzfilAaEKAdOL
o0m8HxkO236S17Lpfsg03Rswjw7KMj7nMp/ii1xQdo0UDHtsMxHrrVyPtiRYMLbWQdiPPgAMfeUO
MPW+0nUHFeL7+NiVC/RKFAXaNhvy5NwVCQNmgqvbGD/UYKEi83cxUaEqybeazg6ok49xnnwz7/8s
Zz4qAOb5fQEMaxlyxoYQ4ErX1jaZ6LUHG33kl7W0D7qmRw9tEaUsS0ztmiVDZYWRhAe9GXR/uDjR
DLm71uBS1ZVwN6KXxxgQwYtvIJmoiq560yooJiZs/VArF/+BBBcQ33B3f0D18y+2le7iyFTU6uYS
tjVtkVe5GSW+fUHU9JhELdiPFG2A5jF7ZPAJhhJNgRz0mzbN0lNi1f7Ji2Hi2WYGq8ucvU0ifZoM
j1Dx4okhwp1siFNVMBlaZAM3DWzX26hUnP10rzNPBgjP16aodnb+gwSkwEniRwELYiMq/dtL3UPs
Rqeyqw5Dmu8NgIYBAo/pHA8NAC/YcrS0Fy/vf0JAxt7ewSXKK3CWhvGz0VoZMJXm5WOkh2IytGAU
bGWRv/rtXLANyo3NAnYu9ESGtC6mcKfWZ/YylwCZLCi+Vm+OQRKVFsRmNBiQoncwLk+T7mdf7BO9
vVOVX35bnca81XcscQPMVEFdQFkjYCdES36di/S2aaB0ZO1MpksJMovlL8oXnGWA4O0XY3pZlvfO
sQK2SSso5K2lYVhvuk5Uq1XrRra81eC5hAgtDo72nmrl3mJlvHHN5ZVaf59p7y7hSX0zXoQ9PcXa
CAClhZvDXbJZ+mnDenPf6+V9Kwf4pRMkI5fHwUQIIoa7WNW3Vtyf05pBUJqVn0Kwzkq97mIu+rHv
2uNYsucr5QWp5jMcmbfI1k4kN51ybuIqgXissnMJynodToMC1T8QAl/dgvXTTLCxuCyif01njT7b
etJWmoRotavwy+9leGw6aGMG0SqbkdCczTDbv9zICa3M2UfmD0IAtl6mGRs9joNoch6Z573N3a9C
yMNQxBcXcITflpzE0FMqoLx11Lp0iuldxp4SGM4dpiY78BIgz86s85gjnBed2nleckms82hFWVjI
n42eklfrhGZXbxmFoAs3Fj7ycedPH6mHA5LLjrrRsSBtGBc/GvZNoRHOqnewNZmMo4WkD93omdwk
3WsyxQSKvs5jsveKeDeBjdJMgyB7dnlo4enZ0nh4wGp4GBYQX8lQBotfhn3kf/HQbhGe7iOJNRZE
4Xx0Gvq9dNS+3Lo+4l/FzJsE3BrBTMIzMnJehd4es23IBGKru0+O1v5oE31vZcSocmzESJ14ANtr
hJlPL9WDiftOwNqFBH6ch4wVBKMqYk2MxkqJmDcCM8tXZl+5phy/5x2eS/cKmf0NMeOub+aDnTs7
p2aEn4wSGUO11eWedfUxFoO3lYuO2ilp/X0rLS6vTpJL3m8dJ+GosmHimTezDrJDN+L7XvTPFbO9
bTG+Q+XdFq4kYXgoxBk8TcYv6s8nVXxxKY+5yWdSFVusfRcerc3UZYBv7ZPbofsnQOnaNvpq+Bf3
7kC8CrOdLLR6h5Rh9OALfoguMR9i5AZcie6hodAYFGZG5PnLhMMuGY8Q5PSNr3dbc+z2LFu27oh6
yiJLAbf4FmdvyTNB5hmCCVxn9jQcls5+8/2hfBpKuwwtp/PPvsbt5w46Yd+T5jyBonwzqid/ma6q
th6rato6g7nrNXWfeM3ZNc0boVblM4YSemNWZd1JoZfHBXHPZOzBS4fDZDI+1L07BU4BbKZJvkVC
6hOLP6Qt1Vba3U0xokyxgKEwQfhaD/RdYRe8D6phLx1Mgq16bkrzuO5w1tp0l9dEsum8tX1QJK1H
boZbbMWgdmJ+XSnDqAXlrkydfs/WSlbkVzXpgfy0JNRFaoSzQ5yRXq/JpuDmffNn3DIOBANPqb4y
OG0rLMz+pbSKd2P2Pkwo/idHSIzmJkfASkg3s1erBH/su0fG91w3IL6r8XhYSmCUjsmbI0VcZgG5
Us4QMIC+WlWxoToJRAkLs+jCyBp3wNA2uJoLK7ra8TVKP8pqdU7eyrzbDyD2nK557wbQdxKQEmJ+
rYaoG8tdvs5iMEAwpwrxe4cOToN6AbbS6O2uKjzC+Fgocsb8wAa4z6Y59FIuiKM9CQDfJeHxtZvu
6T8Pk9VvY9Pn5hmxltYmMAeN5EzIwSxtw0Y6bgiDKtor4KYN8mbRkAcEZ6ok2HK32A+Mcq3QaWBC
oL7bEam1gp+xbTsGbCL4t0Lc0OCxk0QTAkcOTm7+0gwk/s2CJb1P6ASJs5r8xEUIAPJHJ+y72Raf
MCek7k57N2nAg2en3ni1KvOHA1+wL60nhnDJrlgEb20sUZnG9Geyu2ZTlY31kURG9O4RDxFAlicb
iqHXvF9aGsnUhFvbtO1jO4noJakiKM8IRuZLN9XQ19OaGsJVFeLfmBcmESb4rKivrNhZOCbcs2Xn
n9BI3kbO5w0baQOG03pLukPYxemdOVufxSTS7ZQ2j8YkdlU1Lid/7F4xPz6Mjt2+Znr+BWkVk1Z+
syqUTWPct0t6DzZaDxGEX6Ne/+oa7dSmhRWA2to4uYCz337BuMGMjmVj8i4I567YdcMOjVLgdwRr
6Xq1580fDrF2E/MqvctghYcm6NELq7/sWvutf5g7x6Q6BceKoU5m63Ijy4r2SqerIaUg/7gfc+cR
+VC3870yeVPA1j8iDe+KLBdww7bZ3biSsl7V2vKhxfAXx4E8D9czvMuwaP4BbyF4acOsByB9MHh2
Si7aDVgXOYJs6KFsaSItqi30IPvXUAMGx9pTjtc1txF4dksSBYoZjweqalzAuDhumk3MeiTdGn00
ViECn9q4qahzx2Zf5lpf+fB/p97bRopZ50uhkxQQeM4Qk09IIsMlcuN0z53Gqrdchg2wZ+oOsq9Y
EI8DGWUzR26Q9FF69VNrpPnWgKtAAdgM3VCWyMASHLRmSz6XknFCWAgkdIUMzzZw/DsGKp4BSGQI
EIo/Q0jVXnvOUbLVcpNW1Jaae0ByNXQUchGoTYlePieSpYRAZyAxmreJtF3iMig2RpQzTIYzdQAn
W9tX0TBLJovPTY9LpyXeBqYsNH7U3me/lz5BrbwJkIqxqM5FtRSB3sTc0XlhY6FH7SGukeq0IGV4
yRXkLw9Ir4fN0BL408cLv3zv5fU9IyQ5e+HYaWN26xka1qI2R+Xx5NjpSoaaoGHGno/4ECRXeiSs
bo62thbNL03JaHbn2jxLLaFolJ0Ii9xMrztycHVeYEIAcIwZ5gvN+OnxWtaPitF/vWwq4bS5dWAS
jUtu4xiNUV+0wSpjcMYeH9QxKv1S3mTjpKNHICuD2IZsAee7aQTo/aucWU4f5cIY9THrHWl808Al
4huhGMfP2JX2KXEid8JIsYw3StnLQTfcArIN4ZHB1ELoNJfKNR6AHbdRwElgnCN2BJxMKcDkfaky
qAmO8toU86ZkUNFwmnCeQVC8ZC5bpA34i97ZDhORkxj+XfQVuk/Y5ibDVV+gcsm6i9uxH0NWowFc
GPLc+awcy44DOAqqP0VT6ZQ7lnbRsXWsJAqsBkzWvogjar1ZORBKql4XtzUixHoLmEB7cDtpfZe1
33/i/zbvZ2PqvitFhSLJBNkiIwVPX87diciK6r02jDLdTLkDVWzUZwDUvR8hhCrkbIZI0kq1L80F
W2qa1SfEMvE9eR5RwvJicVkd4LPbuQg9juUs8Xk0SfqWyqw7s5NDet3pEOb1USDo4xgAE7FE9A85
zE3lRsQv4+1/rKG7PEDEqy6m6p17fJYOvVs5GkDT6r4Ngfv6ryyCnfumHM217c7yMZBOB3UeSes8
b4o5m08u+Uzr1R/R4NSp49/RPzmQpTNgccAfYACKioiiKBf2biIH5nUCK/9Lb8l53YyRPgeplZSP
JeKbW8yl2q7JZ/Nc2DH9gnGT6glTL5FTQxQA244AHzjpplaHW+rI2HzMOS7fWKnXp8yo4sdItdQj
YD99RlkD0zaHYvxapAi9un7m7V2kUeZv52iK8QLKZD+wnQ4zFnY/cyFhMavBKF6IEHQYM8aatcnq
pLoultF+G3F5y30E81nVGSwmz+BGHZeh2gMA5xXD50xckpdedakzJC05X1ZtUN0/ZE1hjBuri+13
q4JHB4zJg1esas99NaaaaiYWK8PdQo3XFwbt22KbKF2rXjC3aBzW7NtSJeMzM9cRKOSoDweDVeMm
r2yKZPvWcvEcG4iL9zVgYRgbfS93/dR1B5ImrSMLNeeuNbyIZs2qjtbykbQPmNGyIMI4csPkcxZi
ekTJmsJWdYuTBUBiVeeh/u/jivJZM9Jv5HuUOJMRzScA9TD3Ys9+HC24p55NIpPJXuRp0hMaX0bQ
3S4mdvsi+9imba0fltyer4bTkGOscP84A/0Vn7e6tzhhKDsIZRmnJytnQmAyYjhIvzEJvqg0yKIO
acAtI0muhT6dc8tg/kJE1U5aWRQ0FtsWdwQNPDhYgIW69mNyYTt+mJ1sz2Mlt3qbvzUzShydSrgC
TuefpyL+Km2571BCaJQ2opPHwp8PvQ9ICPYGNByUndHS34xwOskSyIwAJLHJzcny3hMMnA2CTy92
NUYnu50dmp/c+nILpb1msZUUO70a3ZcclySwdzCUWFFU+uZ22Xn2mvZzgpt5gWVo/RopHDKI1fpw
bmozf5PVPH+jfJXvhq3sUzSjGZ0ICmoRFow8RbNoD0PiEdqupIa3q6jzctpzfxbJccAy8iZFmX1Z
yklu83yxftqLC6APz3OK2teWzzqR1O9u5ddXqyNLKRizTvsRt+y8obdOR0yy/ZOxEMW78TR/uEWG
tdyPYLMZu+vK/cxWa5OZUsbyRfvegX6uT7b7VRtS3CRUSDj3zHz40Sqb8cSomlsLCtPBaxx9j8QU
tpEQy57tNwqI8h7SC/dJdJ5n0mOkStZonCl5m9vC2I8wKYJVmxYU1W3MK3Ab1akbuD7sSVJi/aMe
WbuOw5RwVlAykmoNJAGP5AR8M1mayzDCUsxKMkbjIT4z1soCz4rd0JYY5oaYGS9WEvdlXKZwKq1D
bWrJlxIOYRNVd1ZTmodR36tDFbn2Nl8ceztp4ga40LgmFjwWGkb5SnXDoZt5BxkY6XIGogIxzkZW
0TPwEfxBNux8sOB47mrlgvuYlzvRVe9T2n5nw7TNCjAtJjlakli1U88oPkA0U21zIz4hRwN/T4QF
6uMfYu4ZLCWZtnOJMuibfo+IOjrWxJ/Qk7rPhsuN34JhvYWmz6RFK9odM61w7hUlHbGmAQPe9tat
ncdhjOuc6SNJd52IPomzOLOM2I6OWvZ6pb03yLUPFUwatACg+ms0oxrbIdVbaCeGr8wZaS5881CX
XQEfe7iPYhdDRMnnMshChL03vE5x3vIcO1eGNtkL5WeO0hq/Icf7PmI1upliVDEI4R48C4xqBhlW
JtVuIEwbkXw1HyprcI665xpHn2HvAdbX8D6bsqC0bhlWwAG4k86bQ/hG17enmNFuOK/NDfv5eyP3
1W6Is3M/W/FBLRMSCi9HBK63hB5PRR5vcwnEtrPNW6t1GROnqIhynqXKa3m9lVscFUQ7/PSW0WHg
oe9or+ujYeLLmJkbjiI3HmSiQqWLIjTjYSLZqwnZxnzMBBwxZaupmHr1auerkt1vdtgk2KXZznin
eS23B3VYoOChA6oVq2N9OpLUdyDzoSexPW3vx5E7JsenykpBcda5GeD0Xt5g160f/Ui/+H5nHHut
eEIXfWPG09c0iVNTN2eizm+yOnvx/xj1QR6jgicBtSrkfQ0r7CtmcGdmSXvtBk/7yAjnu3XXKJhl
avsD526/RqPLswdYmuKDX2ZEUHDvmvmn6kWziXjSEraLW9xB+sZjx81eJ74WbfJsM8TXs6pgfm9S
2fdH1G8B4cH3rAgPhScOSYL2cfAm3k4j5ZcFSI0UnE7rb0tHhdAO39SwiPuZLC18COV91jXOj4oA
kweQJBJ8Kycd1ZIuz76KV4GIaT9NdAKAnoYuHEkaaN2q3FnQb8OCLct+UFLdsO4/mQzxgkEfrx2+
kBffz5PbSOt2jqnSB6NcGLkpnPJ9PaE9GUjXTnzvR9OwVgyaajYvIw43JCtDBHXCZiAGM0vqH/PS
GAfYBhsPVRqDwHE/WrGxq3rriaAobTvFU3vqy0J9EsEjKEbzmpuifLBIsdXL5cYz3AetMz4R++8l
R6LHEJArerJQupj+Y16ytYnTcaNG8zhH2jnO7SMY5KPyq496RlNRDudRKxSFeIsEuiYepVsYJ9a1
ZLTOwe5Lwsi7Wv9pDeW2lvw2WdZ8Ya9/qNv8XFnprUza7Zyl04YRv7unWwJ5nujJDonFy8zwcUhM
67kv/FPPIK8kymWDo28dC/IgTInZvUwoohG5amHesHUh/bsmp3A2d0ayOGfRwiJb1eJVxrKADfeC
Jm3qd2IiU4D3chro+vgmOgFirnqknZXP/DoFQLER3jxmD5xFub1KB1FwoO++sZzTmNTnjAHS3YjQ
Z9fPzm2WfplyhAyWdcxlmpU0X5bBREP4juBv+mzR7t8O6ai+0njs3bDLYPdNq+wRIHTjR4HGI4gI
S2NIuoE46t8XwIwpg73Jf4lpQbQzG3Lt1pq98r2KHeeHvs7cJD+lyxetz5NX6wRrUre10G98s9ki
UJPFFiC8ooQpSbhkm4KInKw0DvNuuAXmQ7pinegXDKj5sm0FCykbqfVPkVBiMI8pvilGY/aI2RAo
IXsOMIn+5RxbLC8ZBn/rqNc66iBA5uOeVIc1TdvN3q1+nMdLZFszw80uazUWiMTSykrNvx3P/yUG
+Rs2vj8pcv4njtPjj7RU/3aXfrft92+sbtr038wo/wz7/OP/8Q+/pOMi8mAk6VkmkuDV/fgfQmE6
dWQjlPrIMQwkrX/SCWOktPlqHcOko8OXwOD7Hzph9+9E4grUHGAbXP65+a8IQ9Ch/EUn7Fimic2W
lxgwUgOWi7/qiH/+eEjLuEOg8t9srbdwbw3JPoEZdxBj+sr33DVdcSNSxXvdWnT0aHMckm2QIPZ8
UPl0XsrI23lDtk8kf9O3c3JgVJtslGF9EKnkosNrQht62sZMi7NdLKeojSmJ9ce+kh9jK3/ZtY2S
FSqKq53iqdQRl9KxpVP21WcmS0D7xUsqVJ3RpEKzr978ZGHrCD5z/UMWOzlVA541e4o/i45hQSqY
QLi2R0iGJT4Xo/suSB8II5fks4Z3HWPYWG5hst7zC18tu/xIdfNQObnO9C6Kt52DJW0VZiR25zNM
XFg68FxdaDeXQybzS0uuHI3NyE+QZr+8aaBOzNf0AKd5I5Luw+fVB/r7RJ3UbcYsOs2D4CDk2xcq
/9Qd9hVFRFzPgPr394+VdmhS28bZy6GsWfzGz752Szd4tyxeHg5e9THO7pXcDx05RfqVRN5TbPOT
LDoVIoUV6wKlvxRgOO7sJvJADmp0xvQrG5NiHi7HF00uRU3+2RJFje7Upv2p+6tdGa9Fp21FPn4M
7vzSsV1m+OtOOL2Tz3ERR2yw2AHNtg5hCNUB4O9rh0yBukGFRSnvUCK+LrTYWOO4RgiYeLP1972q
75gWUXPP/D65v/jB6DkW+AbSjVfS3NSrk/SCGfjdrhDem7L1oJI9jdyAeNtM+w2zTECh9rvQmTvS
7NLToknCw/gZddN8xkaKnKM34TpA2TolVYNrQiBiWWYbbQ0vAZfFaGpoFhOMSR5TECYPdmap3YoW
DQDuTicZzRfVERYiupa6PnGncF6KNc+BH4FsOSJcWZbk65iK2DAVOnrfPUUznw6z6y5sVYsfz3HT
QOosJks7IriEbUw82eQydRBLbGtPWgdkF3TSs1hpywm3psRUt0kWbnYXl42As0FfGFgAyAwulm2U
H0s90OUz3GOkfjLs/IFt/51AVIolU90VxnVGkGU2+f9FT8jh9iefAM8/sjWs1yYZDNArHGP9+z89
/2TqVDhlRbwHfNqw0UFhkbkHJ83Rx9jy5k9H5f9CvGj8Ewjk93ezPLKJAZBx5vzTdxt6w9D+O3tn
shw5kmXZXympvYZgUgUg0tULm42Tc3Y6NxDS6cQ8z/idXvWivyJ/rA7IyEqnkUlW1KoXmRISkRHu
TphhUOh7795zBQYcArGACCifIR5pv4gIUAKtiT0/A0y4bBqSI8K4vvvi4G8lcH9+VRZVzBCMePi+
b79qlupmDjcMt1ccP5oSK7MiUgQ+Jgsc4vXXC0HN6HrJiZOlJ2KyN59/hANey8vXn4Xo2rzSajiy
334CZstWCnvW38YdvQMjPfEDtS+hFpP2gD0s/uJ0H4Kc5+PZBo4TRIfa7Ds5EP1lplbPRaG/9WDa
LJoKttB4W8XfmoJHvmKkunBr99qK8bUHsr+lM3raFI9GWe0SGOVxQ0yYFxIulh1Ly7qFq7tK2+My
6m6d3Nm0Rrwzi/IsRcQyPYkmyZZl0qxsWD76xHqUteZFNjpz+LG9L/LwIerrvfDrYyb8a1ajteYE
v1RJBG3dJvcDEpBFYeonY4nKmQ9OpknXrCOIrJ4TVIsg6B9K071OfVbNWDOrY/Z4glay9WSX1R3b
vwwFI+FgRatfBBbYYdIVsfL7gLoou28NQBJwxW7j0blmvHk7lngxwso5MyTjspzEkixsN1h0d4XS
5P9gt0S7n7/+17zD+knWdBX6QfMi6fzHv52GP6u8zp+bT3/X9lc+IyXrw9/05ifX//vll/1f+byD
efMv+MLChhbwr2q8/MWpff0Uf/7O/+4v/tuvl59yPRawLX8Sb9PMPw0A9dt9kMl245/7ra4fsukB
x9WbrdP8R163Tpb2h2WBX9Bok3AfK8lq8SqqNVwI6g44ITiU7JHdedfyp6ZWaH+49AX4by7eLHSw
6HL/a/MkdP0PW1GpuyxAOCr4IX9l9zQ/Pq8K7f3Tf/y7w35phv4AYtE1IJPQMd8+zgiGDL8RSYRI
dIjTNZyufAMLcfC3v52VD5ZNNoIHxwF7CGpj3hDCWLHnhe23NXp01VimHpBIJgFMpyKzB28wTfl3
VOr96vNjvf9ONjJhAww2Enxbugdomdio3LzMaUkGo2Gvs6IkZsij9/D5UeZ1/u2Zs3UbGJHh8tJF
9HqwFCNAcdMXaBiqHeOCMXqGltgI6Vk6U0CDtdbSL77Xu3MIzN7lhplvFgYZ2sERYwJZaLzSQois
mpECWr1hFUAEA2MX+cPu86/31cEOTiITuKkfTfpcpe6MA2kwuXkT+6YWrsg+Kr94qby7Yq7BJh47
AKwTGLCHpNMAkzgIqS5esBiLi6iws5Xfy+qLo3zwlRhZ6Q5wF7wHwGbf3oN6OjJPA5ZNuTtGx6RN
N9sqpqZnZm29rpYsfCwyH9zuH30hnNY6qlBAMrjBDg4VJmY7Dj2WmqZggMOXWfJA9188VB8dxYKO
zGJhssLYBw8vDTXCCUaMO1Vh6Vvy0ZDFezI6+vxOMOdL/eZO5+pA4KKmR/6vlD3XX789u4awU1T+
Me8sn679in2pYnzoFAXRypiTWnhTU9PVpwWiXvrwIhpP4jYroXyX9HuRBWK0vDYGnvZlBkUG+/jQ
8nINSXo7HTPdYd/SeC3KlhwPPhrlhmxgugpkhLAakclAsE4Oy7vX/ee+hoG1aswJBwDue/cBhxzZ
s1NmhrPZMq0v3Ugry31I0LMDijInJsySGKM+PyXzNz48IzONmguMbRY48dszwmrg14FgzuKOMbsD
0t+RRdk54ljyki5VB541aVp9Uw8aW2WU9e4X+KwPrjw+DBNKEJic+QZ7+wHo2dOR7iXdRI09h9FX
MNnM/ism3AcPjGmz2dN5ODF3Hy5x/jShPCALcu7Ws8vsDHlsNlq30khc//n5GX23mrKkvWwq+Vrg
j6yD5SZSsgnRvyVzRZo92XOW6yKT5sQMvDLDq0x6hjz7/JAfnEMcL7ydTcuiZygPziGcjDAPUT0u
dJ03UotabROGzvjFa+LwKOxa0WsbWJ7IQqGlfHCUEBZQyLhvfkaFHq9aivRhAcIGGeBf+zrkEnGJ
QBPyQsKdPfuBfn9KK/JCckgFjJB09Pv6JJGQWvVw9deP8rphoBnErTdfx9/WgpyQhSDAdbBwsOUt
2raIVkhPwuVfPorhwNgC/0LLiTvw7VHSnsFhZjAmAgZBNEUO53rqEnH++VHmU//7U2zASJpfN3Su
KPB1eXDGIjdsSz9Ew+nWU3ER6mm6Eq0xPunpk9HWiyELjPXnR5Tq3e3Ans3R2Gy9HFaxeXtz/rJB
+bRd0ZH16Qzux0oK/5lgRdGunUIPs73DQO87YEvPWxleyfyQlabJlpD4KVHSAsWuriVGsmMo3rTr
TtMBb5XKdxDGV2Wbrinee2dd91GDLbZNx8eaiaK91NNZ0grcL36eyj4h1EU1AK6c3KpgnZKvSj6K
2dTVSmmZnxxJ0luLlVlEXb/QzQlK0hAZ4htDDPoi2WRj2R1Ns7/Cdm3d+zUXiFZ2gMUy8b2KwQZd
pl0Fgcwkra5KGbeJCrdC0pNCOGJ9mgD4GQqJd9/nFaqBWWrr6h2IDqQzc9CKp5f9ovCS4C5xUGmt
dReL89JySpIqEiBT7bp2gpSqN2DUtiCthNmlW5l6fDS1Pg0upHTKvk8GnQlV3tHe3qTdIDHfTEGw
acF8aKcOPZ1HC/1WecOI1rGxsxAhSb55ntkIzCrmx1ay8jOM8UcaadHI+qi37e9GEKDgJJqENdee
ZqEj9GYgX0FWQmH3k6G/nngRoeAgjz5cqg7eCRkj+GiRzbYOedSEB2vRKne7Abc6yfMZdtMZkstN
kKyE06nHJgCNcyvy1HtAoDqRZit4tBfgEsZLN1HiCVk+yKQ2Tcvrro0s8UjFN6FvNdG4NHVJiDLC
o/7Kn1Vq+yLqUfUxc0gRH8ISFjelkw3gEkSo3zWqDu7FWGj4T1yj+EFQe4jIom5seDVRz6RwYxlx
gRs/s2tM/0baIxQlVdTZqCgghBW3WUtCTUwYfbRB5tfdN1mnFfd2nDbWWnSWR4h7QmmwbafCHDdC
JbQhy7ozxUZgGs+QQWJUwhEFGnlrBcRuL1xN2Pci15k7ZHjT5lmNz33uxox+aFoxQ4cuVDZPViiM
EWuJZ6Izl2XYoU5N/Ia2l9YgYS3j6ZzzrkffATPp2k9IK0lzM1LAzkYAPYGQW4hMR0ozkgAK10Gt
fHBuDMaxFiBKKjixmYs5Y5+OHpNQWJO+tpFaH2NEIBwVkWUdFvazQhKIUaFmbveztpNBnIGGgydn
YNYIjxy3bKKTsm19zOmB6orHWtQpSqOsgrngLqCmTztGy17xVAJUAUDBSEaR2z4NzCqVHhYXo9sH
2drLUoEYQ42GXHSkyrYM2ROigLLWqnRabK1Vr8oxLW90w0erLunpZscu40fQcO4E5UKaoeUsqg4K
0ZweEKanijqqPg0Q4aXZ2rXs3re2tZn2CgwtBa0YiPDNNe5xDHxIfMNcWhmA7DKOj9Bip9HKp9Sr
yfuZ8vux8419GtlDe86SE9QbYHw6jsosKCRteCfyZPWjts22aX5VYUshg1BGRjK31wOSCCfeBVUW
TvEtRnXdpw08hN86RKQ57szImnJtYeuR77tr0hlK8pQ6owr05pjcGVxmQzIlDx6nlWjdogIXVBSG
e+36vDUB8LSMbHvkfLeD00Ew71PURLAUTFBGoJo6Hf2dwnRfpZYg44AywV1YwtRpx8iKnaobVCDZ
al1oPUY1yoWdaFzyN0GIq/apn6qRhO6ubNFcxPCUMckTVr0dwZd6p5bPPnUNngwne4HHJV2FU0pQ
CaMHzdoNSmjhGhpfdCaGnFe2NGkfrqPGl8Uee4lNQyp3inRp9KZ7DmFjKkg61/n0cCpYs4s6Sq+a
AVvjpaZ8ypgy90o0zZIYcOJoLSB6YxGTX4kxQrsAKzt5RwW8fpTWWuGfIwVLv1GRCyxMnRde8TPo
EvcwGaZVXKFyOM6xGVJVjHXuLbB09w5qGyfQUYvCQdkQFuhccaYMQMiiT+9wytreUs9V8qspS4SA
iO4klerkuUyinSwLj8zc8R6FgxpkVVBJoHeIbCWWRSeKR2HMKO4mCuJr4gSadjOEXcm8WNdLItal
6E5F72XGtqnxhlCNOMQZSzyYycZmVblt7EYrVlpUGdfDkFFDFog5O+YTPqVEnSpLXzMLUQ8Fr86C
IGI0QMtAGPk9KfUo7lHIlWg1QgiuRk0lhE63ZbW2CeS+FTa7cTBvtPAQuzb9MQ+HhHIAX+LUimyQ
CFWrtdp6gkollwFCWJjcwADB7ldpzZdspH/TAt+SIDz7qlwyALHwuuU8Izd8TJnvK1BwCTeQiOQd
0dKqOG6gtSGEqRssvUjqyoQxFX5+LERG4N1b/LF2pdeljbCj1nuQ0xVyj5WrWgvCU0DywDIqNcO/
agdommszRW+ztCujz5eSdGHttI6FXZOopEyH7qFAQFyUsZGDSMvgbWpFidk2h+ZAOjwdFW0zBaE3
7ccIP8dJFudmdOyw8IRrZAxjRO/XHeW9NMIYXUXcybjfpxXv5I3tlmN422pMeNYlKEZv3Zep9M6K
FBZeTN5rVmknbm2X6JURLdfOhfTLonr0glxVz8yhWlSkZizTnc/bAaMWC3OIsQTfBI6AAnCJYG3R
d/Sugpsq9km/DoTqUSDWjpevISuSkgzCgtFSSIoZS2ofjJCQRzT4i9JSabIQYSXroygpeBvh83Ox
JrShD8QnU1gpGvZOGAI0szWXBoM+HvCE2n+XWRYq7EZ0k7lMDdka+wgTCmdXkDq7Ije63zq5yRoa
0lRucS/GvMMoknP2MGHud0fSzVnuw4FNGWFqOACCzO3hBdP/OyMTBNtVx7alWgwT761tG+cRCojB
zp9HlllnSSizf2PrYsZTsFJ4x4QJVGrDsx9HC6ER9bniTeee+h0somVJowgxPSlm1gowSYQdVe/J
MDRrCSkvidNwXYztfH6TUtxCq+EZcZJE5yUnEzFteDcgMU6IUt9aVVOeIGDyaBgGY2eu8x6TB+pF
c7zFJC2+1SWKn5XhVurZ4aLBVC3JSlyTTOFp645sLIw5Hk2D4VlnpvzDE5rqrodgGMRW89h/4jF0
0OZ2vqxIRGXr992MPfkzlFqRncRFyyo/aRmKF6gEw3hk9liPgc4INFqqzwkZlyHJYq7UHcT+CXMB
pDG1exNVSUCMKIJSUIdDqN1FLS5UJsKyZf85VOTUCViUdBy83Lyy5sSDvW+ZcDbqSk/tVcKkR9/Y
aYJvmnQ+KRcN/isH6UXLky7zQF4nKsofLduD+V763kSHiRWVGSHcSGvhSKFsBBbO4FzYGX2djfK7
2j6Dlcg7UI+HZE2QOLkfWWKUR1M4gCcAxqtf4xgBxRuAGnroGjvj/DSD+/IiRrYRM+ww+D6g3hZV
VcUDmXPgSdkilOYTCYu2Ae8DdR7x2YyPFnWbF3dVH0M0VdANaB7iLELBjH6VVBA1IaAGsc+riPI/
pn1qO/VFa3KTr4yuHbUlMhewKkmtu1hsuScNUFe1dVu0mu8Cto+SY1SLlbORCHfQIlvdQPWSh+PF
56XUnBX6tnqjMDRMikOlFJMh56BGxPKNqmlCbSPIp0+P0OiEwVJrPG88yf3KU5swaIS7HQsPApgd
9mW4aONpPJ/0BnNhGVd5vAFmlWGPyBJc2c6AYHthqaLJzxNN6tmlhT/DWQLzl9PGgZhp7P0uMiD9
CRgp08BqeEGpjT09HbMQIGeu1A/FRAiG3wRsgJkTUBOnLfxbnL/DbTSZnvuNcbSubQmi8NVWeFBe
CbG1FE6qqm+7H5+fo/eniCi6mXP9Qu0A6vG22AzKoPB8HAALJ9P1G4GAfue5gFwXMo20m8Qa2+vP
D3jYMKJPaBAdCrUaZYdhztOO37sD3RjZWjzClh8A2P+cAHYRy4ZOGEJUo3/RI/jgWCQZEyWLkIQD
WofdcGWijrOYgEkgkeuyzJxNMk3+nvii7Iuy/X3RTm4LvEfJcJl2q3HQw3GJl6xnEiiM2uLODUE1
Y+Gvvjh37w8CsxLYHjuHeepjz7/+W2clKt20VN3AxiRoo+c0MoJzwBX9/vMr9NFR4AbNcpk5QvCw
fwOAjNKGIgeFYIICP4zJ89SydPv5UfT3F2f++bRUZjkOWp+DG0GiyHQxWRSL+SJhqaKBjP9Y6NCr
VV1JsXTaMWNTlkS4qzGCzE76iFpuWlOzk1BmIKc2Tng1lWo/tvpo7wPdB4/gwQJ1V59/2I9OCVJF
hyYgMzUyHN+eeNMthEU1zYm3m0uz0MW+Frn9xTjlw4MQNQXpj8EeTcG3B9FJizCaYqSdWVOHsLEt
KgcySuGMX7Sm3515k4Y0tylTNiZuJN29PVCc2V1ZNX65EKppNuQkNPECdLDAjwHt+K8+g3ToQAPZ
NOuQgBmHE6lgaulcyakiAwh+yYSaf5m0zm1l5NoXF+ldr46+sEXyio7OAxDQ4coCnsEOmUnhasCG
v7DGvN/zOou+gcz2MeCRrtK07p+Rj//tKY7BQSFdvsD4meEcAih9p2qN2mF6EKYFfjRchRvD4nZ+
uf/+pUP8d17Pvz2K73WIf/s/+b8hKPjb/31RIZ5Xf/t/2c+w+PV2ls6PeJ2lkxCuYIcxgQJSTdXl
MkN+naWjQWQCNs/LmYMxGZ/vw7/zqf5QrmWCZFN0xLmW8y/9KUNkzI5ekKAR/kdSpUJNQ9P8ryCq
3o6FAFSRVWkhzYEa7xjokQ62JIllwA4q2bOFgPf6ptijkq6HZW+ZOy0Jq9PYM9Awo1lhrIEk1tvb
qSPhI0+BedQFokugOdnpjcaA9RxeMP0iYpen+7GEWgDsGsa38hHk/nbOz1/73b/T2D7AavFSYxvF
TJm/I/w6WDGsHKSl/aOTRWwsoBjq5wF1UrRs8BNc+GTEoJfvsgsChnXQj5Xnf0scVT7zvjRPTQxb
R2ZtDLdCq8jDHjBxwFt09OMh7qeQErrrf3RpkV1zr/CaJjJyxHQQqhNCiHSB8jwRPytP9r+0sCsu
+2wYNrI1u0eg2eGp8D0b22tnQUmssugE8xtCuxYEiIbZmmJ2wkS6cPypfpax5ywL+lMnZiLkvN0X
Xy12B0uQNofycN/N4zYXLu3h+JiyEHb4fJ7sZoUg4CxoS7g7VW6t4fSNTJHYhf9rZWjGWXhCWffb
XfpuZTh9aKuwOdTVvPyhPyXJ1h/grUADK5utP1K0WVDyuhgIIlxQJJMiy7iNjc7Mnfv7amDYfzAz
dXlMXcRrr8TjP1cD3QJ5jPqAWbeNkpB//JWl4O3rXtomC4tLGIxk3UGsYxw8U9g13LxrQ7goPTMR
m8jqdqAM/O2cfPDkvn3V/3kQlkKH+A0UgdbBq5761PZZK+57UJY7pPruog6FONIKdP2fH+nDr+My
6CallyAu50C9QwHkJoSOg6pI8IDoWLwvmzHL4y9e8u8PY6AZlyCnUe5w5Q4O0/ayC+tc3vVaqWvr
TEvb60GSmvbFeXu7TM/njcMAOIeiI9mhHupFDXI8HKc06bKRXRFJz/zu00BaEC0BOjMQzSa3R9jB
aULe3pgUX3zJ+ar8Y+r4enSEnJo0SSBlIDxf1d/2+TF3YVtZ2p1JBuHKxPYV0qsZzZUlibRRcWqA
/1PR2SjC8gvRwGGQ2ssXR4yGIh9dCjXawSaUVr4w8LnflWi+ohvq3d5b0nvW642l0+DHXYZDYxm6
cfzQmJllrBR8/mSD4JREOtrQffHFffX+Dp4Fu3Mhz13MG+DgA4HZA7BYGHfEEVtrVfrXZSEQbcap
/pcPNAd7vTQLuLnMw7KnR7E72oF5R1IzXrZWlusuHjEYDb7/RYEF9fLwAivWI/6zpIpTyjlU5YD6
E9zAwdmEdw+4lkUfYuUB0qKdlhfpVUjvRSeMInYthLudd2S7Pu1ITYFEXdQjtuVZA84UoW76gDhV
ECKPpCTg9WwrZT6kbB8yeBUN2LEpK2GRq2mIoUOYJUYjvF8GepAqdCDmYhcAKFJmmo0GtnMLwBIE
OmBYxynOHsYawCFNRL5YkJWhRZOqAZfQ8okfRSdOmoygu4bU1dSnU0fiI0ZTMw6bVMZOuOnLtnhw
Uog6p7VwoRo7ECC+Y+KGmJKYg5bvjMinQ2RFUedCUzO7b0Wp2nJjVT0OB4J+eYsD/7WuVJelw9Jg
VlHQgPRIFU0JuyClCvr4E6GMkVwnMKO6vWcZ1fXY9Zq7UEUlEqjZqbB3ELHqfeHhRVpOQuXDsqxk
AdRkyskm8H2LyQ8c72HdSWKQr+lPTCbmDzUiTIJFfh+ILHiqtEw6C/DhRkyvEs2k96BXjuY/tnQs
L6dOiuasa5XXYs2tHMa/uhoEJ3arkeZYHtHVNgPtynKiwNSYoOumuCAOrsY8j/sDzRPWP5tgiPjc
Q5Ve9VieRZJAEV6YXtPoYk0hWFGTW0Wf1eJMTPCpqh8FguPIvMB7QALiTutndVPEI4o0Ac648NRV
T3xTM9CdLyuAKbAxm/AYD1dcahvdijqD8SEc9UKisDJfQ7nSka6rc50mfom2d4lXAWDbBqobF39J
DFJAqhcylZeQL5rGdvnd6zoT0UEICpwWZFLmPtlgXYFWLGDAJGVzzWBwoukIVrR6hvlHtFhETYUe
u8PbSOpY95pBxmQgAsMam4VZYSuORgkKRaaayDKw/FWUM7GEM23KBbxos1hZJocCJRH6xTyWgem8
bBsShc8CV4u1Y+alSmNWGTIioBqcmJxVzqlLt67Y53rqfDeZcxbkbTGLipLc8J8LDKLWWT3OQclV
6RX2N4yv4lvjJKG3HbBkBLejg4ZhqTuZZmztakincw/T7wXvCenjawHFs9DLLPox5E2EO7PSHIm9
0Zp0TobRD/n3wCCQBB8S1OkTKBWB2oW9S5RqLwnfWkSwR6JjPQvKOxUbcN/TiTQHpOYK7l6ju4y2
RD/YxSPRAENDc5jA09WA+o/fakEpQaPB7Na/672oqzYNfSlxM/ZNZ9JwRDDyLURzlsD2Rvx4R1qc
NK8BkGvBk5s2pfpZh6VJVifJNLpOPk+bGvn3MgcrHS0GHnf3FOWcghblNZHbnHZuQ58bz2nTMwEt
66qLbgjNqRLcKVVg93C78gwBWp77U8taoxvyhHH+xLUMfGuZ6ZE6H50iydaOYo7GJLBLLmqpIADo
EDEYe6NoYdeMQEBbh+D9iwVMcuOEBLIpWBZ6lczN1eG8raKoWQxV7buYVgskr5b05DyUCPVn9Ds6
NsEwChykhZ3FGLaw1bii7lP1Iu07CAWsLJBxdKqGbcEsjX53ioF6axDnQHWTDLc1MBYkJ5nkcQlF
7mmcIsVrCN4SqpAMLc413EN5k4sJXCBoW8tfuflU9ZsObo7aGMKT8PSyNsyWjLiDUz+3wx/1CLSN
ZT4aznUrgFyI9YBmW1x7BP5iXcPT7CBY/NabDOJJFQjlLcNS/95pmIyD9hHeD82I8p9tojEakX0e
LezAiH4F1tTry6AO63tmx9ppUUrSuIE+EonWtg1ERWZQ44+cy0dAH/ETxTIwa5w7tp6799Ilx2qV
WVV2jCGuUUs/6+vvdV8HP0ZHpo+B0Rc974+sfGwIf2DAEvb5vhiyPNwGyuhJeNKndB8LS2s3dMwd
AMXmFD5KO5UXXTkmNzqzEKL1xKCWnQNBdNk1ZXilk9J2Hwy6ddNqov/JChUxMWxDF+dE0+uMtRhM
kiXXOYCKRm1qFyCh7GccyA6pXxwGtGYJiHCFUZWUozBxIZExwNMuJ8OCxt81FQSDQiHRAdU+JWh8
e08XG740DLN0cuNmm/BwpIuCWq3nSUwnHj/UXtYqi2D+A7qN+zNtqnsEBUiTzkfk988MY5qTmhr2
KuEK9CvFixXuUUwUwymPjneWRxNuWUx7HvJTPPZodASZPyvHqZjdTLwlXcA9zoC4pyB0jWEIo+Jh
iv2ftMozYwFj2OwJWmZ4vkDM3kRLQBz5WVJ7tEU1gGmPVS9rsQj0juuCgSF9UE6FoYRZgxAbc8wk
XuvSzmrC7HwSExAI9N6W3w3XkxAnyKlxmrcn5Gl0JKOEdYaLX5DvwSOTAahgmo6AB92EhDvc9PHS
Ngp5adbhMG3+Vcu+1rKILn+rpt7Vslc8zA9FXv1609aa/8xrKUtH8w98ArMonXikGaH+90oWeeIf
coaxz/0GjYKWeui/2loWG2YqXEXrhjpTo5T6eyH7B3aSl44Xf1c0YfS/UshSuL7ZzvKx6HrMBwcM
rygyD0XAbJIQVtFt2bau+TOvz/sYHEkZZYQ0wGXLyV9cmiISJ20YJWtrxNOZ1v6NoaVLbyqDJx88
BTkjz5nABjiUcqkFPbPaQW0iG4tmp5ITYMY7mONrYOG4EPMMqkZVrwgFWpptupw1E46vZavc5vGd
vZ1CJGueCmgmhMww65c7BJTngKcpmkArmw4u81jrlkgGoHWTwmNXhGJQRV+APN7MztL5qCpKzxNP
rCfJy87KljVb5lIy0SY7g0HFeWXWxQbY5hXPdQKuBYsjhkKvLc4DuHuilTNx556xwi5O7T0tS3bl
XneqxsemTGGz5pAyrK1vXjbkG6OxOR8AbLPLXzIm3g3WZe6DJEHIcQ11J9uWFexT3oXJvhrUnoZl
tkCVc46hi31qj8kQ7aG1iYLc3dbtY649xnwVoScnWgw62LzUQEaplPWc/xunp7otdpawsDTn536i
nZVTBcmlAGjZrZom2Sb5klnZVrPxaerjFcN5iEAuQ3CvviP7kVlzOF3FIl3KsjkNMuKNI2j3KSeU
HePagRDbCFy6oOg0LgafSPb6Lc7MZahdJu1lll8SjrQOnP621C88zT+aD+yG6PoreWzI4jJpsK9O
T2XQ3SdBikDGowKp5C52OCbu7catYfymy36sroQBDLpL1gN8zPmuaHSudMNwWTVincZyR+KLWmRR
d1q22X2MbHORG+lRlBv7nHttLJuV27kbVPrLuPRRfHEN7OG2xKLc1tGjPbrXOFBuX+6bxOKn8Xvs
HBZdLo7KUF7MjtYWJij3W9Lumlhuya9Yzt+WVJdbaF3XST5sY7QmJQTWJFTbsmZPb3Snmd0fO3ic
wmJLruARmJWOJ6Bz7H0aBltResd1iTmd1+2W/fCWfTcYqWlNXBqjxuxqTrZm7rjuq+I0UMBB2/DJ
ynxeKZZY93r0VBhqE7eXJmKqKQ+OswjfLyqgfWRR5Y6hdRwqO1/lowLs2LvTqo0BKaEduU8Da7wk
gDfeKzc9SdvSvqKYtE8QIty/BADFY24fkzefrSYtJJAjb4MNtMJgw94PptFIQFxnWCa+x9LblCr4
Ufj8NhBKCk8Ev1gBwF2hLDgPrDjYam4VbBAq1chutCHgUowwkYoW0aX7i/0rSgLbOicMDnYGwLl1
NPjjZRNBo5g/0Kgpb5+r+S4gpxceZPasspR1RjMVkTI8uyBCM4RaPdmKUmYY4BUAGFIJt1bqhvsm
zfKd8vJgE5iGIHJR7OK2sVEODN7KyTp4ulEoz32mgFe838s1g22IVe6mKLFXk7ClQTtOqnCjxfk9
KcvHKWoP+AF3ReKv7dw+SgZ3jSpk6VfdsTCmL3oXH6/As1dwJi8AWTDedowEQDrLt8B+ecCnhHPZ
QWsJ1KOdp0tU+JwGjNYjaECBTg3g5m8vqw+ajEwOP3gB0DRykTTNHo3D5p+Z4mdJEHpsiU7apm5x
VHg9vFmCgsmDRS6NujnYhrW5nlfXobYhV8ESr6amBiabm+TrlkeMTuAWNah0fC1+juOWSBxXQ7u8
lqK8thXqWVirZ2FrbeefEhnRUkuvhYcS3e8vyBm6KzSoQ3AoCWpNkPEl667KQTXjpEUTdIVDaAMZ
8mhelpvE2TdIgRNoCYxr9pL3kujUQ5rUJzbiYouHd35wpsbeQ785Lma0VjeuNTeAzKh2dUkcQRv8
7O0baIx+mCCDyveQP9FeXXKPIdjF0V+1jz6wOn3KYNyl5ypSS8Sgqwm1hZ0ai1DX0ZKgea6H26LP
r1wnfpaRdYZo4swf1Jnp2ycgso9c0KyEAHTaqkTVLNKZcouMkMC0hlIlMoYblq19VzouiOYm8J6p
vPcDy7UICV2QrMUomvrkcUyLq/kLSV6stnVUDTRZ6jQ9aersh51nO+mu80meGXV1VJgXn98iczP7
Hx3N1x2C0hVCHKpztghzv/W3jmadAFls5ZhvoxZNPO0cCBdgqHLlwsvQHz8/2Mt+4/BoRNDQz7Pw
wNPgf3s0rQ47yKJgsxT00TasWfViCqI+uKhpeC196u8SiiEVyhob67KE2Oh99Y1fvtL7D4HUBd0J
ziXnoL/vwkHMAO/n2x6TSpmFO5NICa302FVs+QWWIZLwuKDz66wcbgkHXNqRuU4EiWuN6h9p0W8K
wBKJMFae3fMixRlrV8Rom1vTg2RU1Gugp9SFrFdK7AOhnXnOdB7U+CrYIJSwO8FL5A+GedcN3pIZ
6FIJItg7uPihee0ZR6KSS304BUC4i4Iny3p0Q+1cw4Nokx4WCf/08+tizuf98JTgapnTg2ipcyu8
vS4ZU5Cg0/J824Kiz3VtD+R+OaiWNxvoqgR5gOnDSDuug++1Trb0gKgZlJw5rvqBt2V4TEHOZgzt
UGTt7DI9qXWEg31CoAnoD6d/akR/CVlEh8c0aGfF1F2CbvuiOf8ymHn/LZgxw7OB8Xg4U+ld1ier
Za1th2wRlfkJ8fJQrNMfIlDAkDsSv7pHvXeOE3ndy5HULbHTKvawjfEARpJVIBqSbR4Al6vtK6Mi
Zg+IiqF3e6q003nvmfXtqg78489Pv/626/z6EDKf0Rh6ITFBEfX29JuFCMnVGvIt+K7HUQTHco5L
o3o2kAYvcpIYFgRBrhvSiWmgrfS++VYSD0HSxrToM33pJ9PL4lbguXDYZHzxGjE//nxqHj8o3KKH
01PiJk1V4RTa4rpj89gAsmExd6OCtkC2pDg+QW/PGmyfIavdE2ew9XmB6Gy925D1fDLP3N68UbW2
KdrzaFYz1iS+pGvLgDiXlRdiYoJTBbcEMW4hrK15me1RVy5GVZHV1q0yKOR5bl5Y9L70Ofupjn92
JtCf4OmLKzG/jt/dQjYzOZz7lsLe//ZKJMjsYjNN8q2kezvvxgxYpwZ90AQXEizPGU4Czut0fqMA
49tNfnX1xUf4aEVmwOVg+JmdbQSxvlmRZVHQKtD5CAVtmEJz9qymy2p4nHfZehgc63WyphR5oi+0
MlFBE7dwhxNj01rp87zLVn6y/uIjvS8jGVJqTESYoNN/1A7OymT0WedN3J9SO5ns8tKLrPNZrQz2
7dzOw6ey5VLHzZmd2OvY+mry9f6acHSuhgnngEH+oViwLw1PjJXk7mPjaYsfeX0jQW+ntlhrkXVB
neoY1Q6g5DlTqGPRqy+8puZXH+BgdWTiNqQl8rdtjIh6gtCCX3RbULtwVSxoQPNuJlOQ+XN29FG9
jwECVsaPVFF+TUBdJZMg9W3ieeaR2VbVz3nV901GNdzXTpwtyqLeluCtRvTEWPDWOfslJ6LUxXrO
Jth9naH+JdES0h3+OmR4vIGD/FMcyP+HpI8X5cs/J32cPiQPffifzJ3HkuzKmaSfCDRosUUCqUvr
2oSVhFYBEQCevr+87OHw0LqHxt0s77U6lZWZQCDCf/fP/1nE+esf/F3EsZy/BYaPoRK0BTl8wiD/
R8SxzL/RDMUY8HLVGx6GyH+IOBoIENYHVmzfvnAkGIL+Q8W5uBiYiuI7ZZrI5BK/038i41zGqn8s
S85f2o13yYuzMrH8/jW2/KddWiXyHLFyZYYw0+WzETAy1nOPY2orOLo+p7VOpor3oDi223I700l8
SOuqv82C0Y1q36xOvSlLvOiZv50LTR4Z0q9RnYC4JmPaYQNP1AYvzowuMHUDTDS2zaxESwRBdVOr
7iRddXLcyvwxg+WtgsrareJ+WOuYPw58GEFNCkUuO/q5fbYHOqFSfyaM09nHkldvR/xQSgE8pXhk
aevuoMFvJ3E5oBYXbYBwPJ0AJdNlbGi/mhm8jFi8mU5A6CSxtLDohbMiFtVyep41l4OMUiO1XVnD
hhsU9UQ8YymkeOy6j4WS2mLOnP2IdZsKXmLIbWc8JFWxDazmekBcoUmkegSFsEuoUk0hzrai2w85
YoOE/npJno64YONJ9T0A8fSm1lQoRb9GKTmtMXOvbK14QoACXgaotgxujDJ7SSFJdxT3qTKLm8KO
Erd9Fy7z4WpwGXpY5o/eI9briUtz0QDucnEMkEatsW7GrrQOWULX8CyCzRz4MZGNar9UyFZZnRb3
tWTr1ADw0a3qVAA1jbWxJ2zQIQwRX/qyAB5Hg/Odtu4x1bU7yqmcPI2cajsV41WAYlOVSn1IR427
C2T+3jfkdVfAgh9e6gLOc1BE+QWoCiwwZx7WHNRg0M3GsXzxp5MZDPe1WZ8RqJfQmkwTRd69Xevl
R3oBMfK+PhCJnfZOM38matkXzOojTxRHNaYrzVjVd5aNX+AcbuBBn3iwYprXsWDlmSaw4Ktfh2tr
w9bgQLpoS4hxCXsdCHhjj/l+LonWek4eS6pKiCdhFAzbGstarieUXyVTeSz79WzWnr2j9JcBt0Wv
mFtu+9pg3IpCIURW7PW2v+4VmDe77L5gVnzV4MvHZTlYxXgkyFbTuwAwW2IGY45Gbq9N8tuxKH56
dCRDrr+mErDTkmGOG3jkNvGowITdsC7BxmkDwpJ99uTbwxPPgOukZaas8RMUVhNLokPPNLsSZcKK
PUGv0dodU7f+7Ok7jL1LXdVky0/GVa9TYBUkz3LjRqosqgP5GDR0jOAvMLSSCmsg1bmgBYd0oAmq
ArYIroS5viUNzwDDqpk16aOxzy8te0gmx1TDrFzPQU4pRetyeCiPXeF8kEmMJR12cqQjbDkETFSm
7HZNTg6ZCK/vozqjZcDYiyIIZWB8u4tzNAGnteMRYt5qcFacnSSivJb8GQcjN8NIXFWHWu6YR26q
VUaNFNtllu+GxTWjfKPji8bBUE7RDPWdalu6hxp6vaFtQ8VhhpLxt18GkkX3oYiyXs5d7QtTpe+0
LCHnNPAs+CE3XNtuYye6FQYwQtp3xRAq4PasGw4vhYASjxVH5gnmrcYZ0yJcrHS59/VFW46TXEuM
7RYjuy8nn8iAYWoo4PWGtZb59iEQIOTf9bx2ERr9xSvqO93t7frGM9qqe6OZsTKI79si4/TfGdUF
Yl213l4suN6ZcVuiOK20T7uExs3EjC7oO+a/UwpVyB0S61O2lX+DWpHJCBTddDeko60BMrTbw5w3
l9LGtZrQQXJS06E/kNfcpZ1tvZTwmGE/L3ordz3b8a+Eespsg7NytaDKThOrc752A+A/mTC/12Ru
u3FZlwARmUXnU9RPi1bFwwgwagtO3CAlbFKd1nZtIoIQLL4uQ7jvze1qOl4seumD17STt4pGPbEg
O4+I7LqRwj937am+EpJuMO5yumnAxq9O+dGvxnWdlzd4KbSrpqeIpwE5uWlxwaDcuMuDZbSk+Wxv
eGukT5+jEM+AmHLav8Zv3Lntfmjn6oZ2WG4drO94QS4i2b425VGr0uDYrdtF9ZthLk6Do65shKIA
nnHlthuS/tQo9fuJ2WSCXk3jza0ChTkFwa7AoSs1A0WL0Bsr7bJP1iNi0LARybb2tIqB+ZxHRTs8
ZqSpSV+JN8wJcYDP4Kwm/sfY/6w2jQE+YGzlpvuKrnolx7CD3hbNeTbQyFVsRzjAnUVDX6mpIVbt
KI5aemm2VztrnJx3zwdRYM4WU0THHbYrdxHHnPHZTUEWTBPV69kRmgXFMZ0I54lb8lIM5Gbiym+T
LRCNB8HmPGxxMD0mS1pxvqUV3dQ1SIbzXdlo1cGGng2me8DzwR6TKDF9LswU+TZ3YzNS4rn0P6Is
f/2C+hCLAOg+nZY2MoKi3FsJUWj4+LEsHULZ7RJzAvlOV4V4LdLqVlXL1piqXzlqZzsZdsLtCRrr
1376ZtkLjQsNDpa+vR1qhj9WiltkpOYv343JTV1SUDH5wTNA0nPbrvfMZgi2t2gAEjrohgjhZmiL
Hf6BvafLX30ZUBeq8qbmhSPsFztkBz82Zu08OeO1Rzv3RpJ8ox+CeNpjYM8fQt2IghoKJyc4pipj
m2ZoWetZUv1FL3Y0sV3iUQpCvnGGZ6xNGQdXFv+Bls5Yq+gUS2fyrim1Xe3SPQ3efFzTab0WWrV3
dZmcXfgHTmbekgYmRBqA6tTm6hZHVbGb7PxxTT9qgIEVFL9pVQdShLAJaKQTbUuVS/5WgRZdCOsC
m+Txwmz5YNAqCMNjQX7mJvGy+x4BRY4712NdnvVq3/sNjr7WDU5akf56dKaWQA1K2eyJpobmBeI5
l1ELJn0IgDjKjgtgXMZiR2D9uTW77dIkUaIb+8Sr3mB7XLVNuu9Ipia4yhatpgMA/HtVxRBggffw
qllTvFjOsHcd7kVR3zD55zbU4UX4zlwfLIeqh66hKWreqjT4HCifsrPbXpzTjGsLHKoG0Er5LMbB
I6VZ53XW2d88wZGIhe7uBvXSQfnVFwLfY6vzFLwJVh0yLaVandD2pqmFM6FO+s82jue+6N3HVGlf
ENN59J8bMek/5DhOZsEQkloMZx6iUgS7MdOeKrKxcZIDf6/R7ZBtgxdD6eUD9yQQAaKfIaHdq4Ya
CIx1vy56nj6wpekCxepLfQ+PynlT00tCL2y3wONFHnfaF42mDxLXRuwvqqYN0xbsoQGcoc/h1AjZ
8YkQ11eVW7zld5cK9OLUZ3dV5uDPYxTXZxhiKAhObqkwfXFoZxnp+Iqcwd5xqXlhkpqYHsR4mgYe
GXrzMdvtqR3866Agy9SRNEJSk/uCAemK/A5lCacNYfJS9tsq79dXBYmLJ+17WwZNlHRGEgdqikdv
l2CBwQF0bQ8Xsz1gm70gvv2UK7G/dGPX8+tauXel0c8RfbBvQfc5lV00min9w8tfdQZ33qUBWrd0
VgbGnTowkHAoxn6bu8KLSEjj1lg2ds71s5ih27jXgcHQNFjJpTt6x56okk8NLTf0j7n2+tX6DXNW
brrpbMEvjsgrk80cTBUZJkVkfa3KqGvtRyl5xBitc0v54/y2mv36m2X8zlGFuPPSq5xrKJaAKgb1
tC7gGPLg6K3doSQ8jeouN9IoGBxmUb5AbWcigeNtK2sVMQ+NHbvEOod2cLcu7hAG8Iufy3R9rEx2
WNpy6gbF4EpIaljTciMy4wWz3kl6Ym9V00EOMirBACM+BGd6Uc454aU0AABR+y9jNX/BdLhO6zsk
9U+RZZeHy2tH/2Ja+Zc2jzj3eTwpKjwfyahq+9UlsNszN9YSuScnfDLy9QrvJcSeSfE+hLnJxjqe
HP0Bt8BNBbh4Fkz1QGOFMwfXEB+a3Lc+AISe890mgbehHO+29bUdDNIoWIavqWrcPacHOjWHdgNt
aA+Z/VImozZTy4eHrQvyDY7aveHPT5Y+cpirfJojhuIR6t1Vit9KmuIA9PGJjeBxbEhS0UNLqUu3
HDMaMnXjpYN8hDnAMW/q3v5yMu2oWL9gnnwGtZfGI11Z65LFg3PHY+XR4R9JhNq4sEw6syVsWA0r
jJrEeGzn8aWwNLxL4/XaGvnGkcavktlPMuvbMcmfx2A8j5R50fSYvcLIurKXiXubkg6+Flfsh3Jh
x/EuvG0mORPYbG9pTeL5qscDtd4bCFtFXJY19rkxeM5pKDmjJO/tysN9Wo64qfWblWTaJrvA6Yiv
D1FiqRe3td7rklY3L8iuy0H76NaMUpzqKe3mZZNX1Dpmxvc4gC+yOu8IZr8zYSR5ct/JTt/oGt3U
rX3re6l86Ox6S5xdhavJ7rT12ruy87e4I7rQytQvUX3eojAbloi1CKEudCGFvFYcjFPczeaHLgpi
8ov1jUdR0n2bXvTBaq8VUD0kaHKMqVu3Bo2NwAjcw5uq02Uw2+f2h+3VrCOBzwnfWR781fpMZPPI
8d6waX33Jlrng+0wjtuq7GCcFx51usm9GlvIBOY9FVt0CXmxQ3cbUvV33cu9r+YHV7SvLRv3Eh/E
iAZ9Sbl3/iko7a0cyifRnClrufMCB+nQ8aBWTHtpYwzE9Nymn4iHu0y9jKPwrmTXEcxf3fy9KHwq
xLDgMi5Lu/vEBZghq9vRC9KvJM2wiJhZmf4k1rhe0ckgaJNtauPAFaUBK8hHvmA2JGFK/+qBhu+A
KYVvPvaG2d7qxqqfi4JrrxOdDUk7G1/gio8bplb6obyYEOXC4VmsFNpXbHFtjIl4WZpmy36eggq6
KDYUQxqR66l+t664eh0wVSrQP4WdLjSX64lxwAkf4Erp5j00lXIHCfldM9Mal53UONAl5mc5l91L
zzxgl0IQ2QZ4eXe1aP0Qtlp/sIuxueUIiwkDQMteCNfZi25K+eyrzmKA61tPAKgAJGhASyjpTRbz
3llF7vD6DcccnDDOI0yTFGwMSJRVqy/UQwp/gN9AjAlFweAPlaJozjxaCrrA87WMsJivfPPDeJW2
qXFTu0IdK+ZidEqpYvkmmeFhdOvmAytQc0j6dDlMTaIdVxqEXXqXNk0vEwSDzNwuejDGeurNL+DY
qwOdh/Nr33rzhQjX8ADgz7x3oYb9CvZTURY4HrCQSez1TM03s6iW78IJOPTqFRXjTV3Cgq8TH+hD
zimo4Z0154KOj9ho2nU3gKrHLZT4O43r4SMZe3cXOEvxyUJ+nChqjDtGtXvSsMMc8aSaf2zHb2l9
mRxI8oVrPSqXnop5rO0zZAqd/jNhiz0g/GyvdwQqqArkHoKQ1jvTXyaClvNvVz36PA8rTDe52I58
+FdV3dcbPdFoWTZGHRHJwy57caZT05cABX5AhBHFhk6na5dwxudsVvkjECo+LzI8+S7QW23bmrp4
nFTanOhDtM5VNhVRZeinQsuKLlwhvcWWZvNrlN4Md55N82vipOMbDg+dNXUY1jtCtxxIfFWVn0lW
s9mYewjaJrtbRnQD2IJ8sfYds7zmwtxwvmu9nBbyxpai5Ja6zEPnZPJE12NxdLQmP+dsj16HQi2H
fLSck5ZliQw9EUAAakxTHC1eNVz9galt2UiH7XrTWS+cnxrsUDxkhO7B9qzjARAN2as7w+EaqGVw
P4/MQoXERyUuRePJLjVMguVEx4CnwV2pDgNWe4CC/YgCgL2Hrhrm1supzQqWETHx9McGneZ/QVh2
fgbBhYP89OhCqoukD/g29DjX06w0eA5nj1psg0HTNzbH6R2QSc+KctcT942q8bvwqSzOMkUt9wDO
oAErAu1VHHYSRfetxutspd8aUdWnZY/1Sn34Q/MyTYFxq1FGxj6gPpWWumo18IRmAZO8CIL8zlhX
70qzvfvGrraVX98tcz/twKEO454mgSnZ4Y71rmYPJ00kqW15SOr2vaDUgTuVKDi2o7y3N5YJci/U
WpmdAAQ5TAULltTSxyRGg9CnIy4WWQPx9SpxahwmC4Zo/H2awbhQQ22tLBNWSIaz9wgBqgvHZhA4
uwIs+lZbt9+luaJ5UpyZ8I3iW4dYJO+UzlbbNDlLsRkBdZG2YDPCdSxXVj+BQ1wz505EGX7JDUZr
+aT1XbuEHr/3KBKZx5nmlYyO7GmfmwklQp5HEbA+Ximz9WPLmMxHy14vW4/Vnw7KBu8WUY5MOzZC
BY/Xou2vZmH3WLls52y2wpQsIUawhR7DrtShDA5RZRgOiDJxVnEMrAE64bfXd9Kbxk+jG7OoV5yG
cxez+tA1ceBOWy21dmOnzs1oqntzqDjdj5Y+f3klwDIMVpjAW6z4wFYSP93kPMQBGhTdDxzQdLv6
PW3oK02ygHWc9GquUppJ3B655DJNp0RobJKjuzS3ju+0bH6qRN6VOHXeE85gQdiNHVMsjV4P6kXp
UzdYsUGL0M/jAR0Zu6eioeLCGZI7YzIGKIymG3VgeC06/3bIHTYfb061qIF52rMeBnO3SqHeAqE1
59JCaSu98miy1nK0yd4tQ0v3qpRvbpXfGvPwOAnjl2Vko/go2ZZyDod8Jz1ICiR1eQCpqNP7VyQw
fmQRr4PAEwg6WNGennMtNX6kN5heGOY6bNnowiQno0R17rw3s7EfUJKMnZCdHQaldUswgkZtJvOV
421ov9CIVjjPfVemmJ7t4Q6d6Tar522Gtprrj9ZqeGfKUT5n1j+jlOi9mmN355FK9ztNQ0zv4fLi
JOKLhB3QbifuJF/T6FBAr0sXtU1NYb6LBSMgDwN3o9bJe8qkG/sU3haj/rigz4ez79/MPTsHOsS/
CIBf63bTQoesqS8BBWU7+YLRQ2++HK6VllWZeWt5gxuyj1NIWFRbR8rDXo73ewfSqL2fRt2PTXs+
g+J6odnrqx/cD9J6OMLpWmvibJ2wjXgvTckEYpwFmhNBjQ3e7yUynI81cPkQM++JmNTVMlcq1BAA
5EK7qY0zrdMNxJS8D9tBRQ3amJM0t+Sr46lv93PbxrzVrcOKQKkprS/0xhUpHVkez/XKnjaCnuxA
1RXA8RnQrG3feyTQkE3loxrHGxGMacgB+qxWa0fII8Wob5LuWMqftJ+omRq8+0nvcux3AvtTB6XS
T7IrKIb2Fq/N1tJqcUuAl9hUIH8slw3p2jT1LQLx/cyuP3QnzspCOQ+E/Y5Li7jdZV4QD7rBKVnt
menYryNeh7hon0sXxyIyfTT41Y/KcrUr05bktkpzHeZdrT1Zpl8fVCDcame52hvKwWmEhRQa2FZ9
bAWrN8978pF33dJ8t+OYbVah2KI11W+fAN+b9d+5Nl78DjdbQzUqV3w+hVniZDvppwUe1u5JZajm
etLdJXpbHJGf1ystE5THqITUZQnZjYn5GHW9dW6W+d0lcxokBp8cahicwuYRNR5YVaUfgVxAk5pt
e0NjJMMjhhkHZ8HKaoOAC03hNFdkzui1K9wI8tmOFlU90o2OT07AQCVQyOfsoOXMr4tDgWA9BWC6
V/NK66l6LzRf3c3jJYekc4pNg2W7rETbORks4TwOBe9w9Xnmrue2K++II/rxnJiPnokb3Mhz8310
UkVKTcfbVicJprZgyW/cHGPTZLmEXZis4QD8xtrtHFat6B+WdSreeJDPAH7Tz1UT2Zu9Jv616MW+
HrlcEs3leAKRTF/zBGMXQTvvCNyMzjCBx8oYKT62Cot7wu+XM4lCAhGWGUHoOIsRv/pKi4cffMwd
gh2yh4YkxWAssGjPcUA+zurHZF3uyuI1ZQ7TMB4islbsV1QcVjSxgXmvx2k6OlQ2cp+2sxH3dvFN
+eCWUpDQYJsXekpsS6t46uTgHkqDOicDodoorJjMKV8SsCWNc5ywnohmQ2xNMbX4wfCb990rKcf0
HHh5BDXRAADFQ4UdRmgla74zM4NgWX6s4R/2hoOqzRKdcsLNiHq9O50m4aj1KhS1/7Qq62vyshN1
xUcj9y5dT7ugYF9V0Drb9PuUcAl8hO6caUl3rXRDUG2UMMwxWaoDKmIjRhpLmNZJs9GzgEUt502i
XTUt2NL1AAMFjzcV2HsjONc2ID67LYtjITSNumRgg25bPC6ietGs+ZcpFm93vcGu27C0X3YI6WuA
wDSO5RxZlWSrr/SHLM+eZqlZm7ZOD3YHVnAWJ1EbV450d8AfOMqP6Smz1ZEHI8XCmZETH7gcLB2y
gbnNUcRjupEXNGNmenAqYZ6G5uq89OvAlaMUgPrZMY6MQx41vPETRIhNp3Vvgul2NHnCvip4J9vG
bYFPViQ1fYd9m/Xc5G+9+u16hh1khgnerMRt18z5GRL3XVInI0krNJVlMMCqEXzpQHtqHKs6Oi03
rJlcW9P62GTZR6PLN31mrFCJFp85PZTJdTeVfK2dC7G+TLHzJ7TowQAMA1AYpjVqoWB7xrYhMeKG
l3V6g1AVSG+S2sc8U1tSCCES1abT9dOQ2NUeWJnGfhmpoWh0DhCQDu1ajx1jq9xu0+frPqgAePRt
A+qSSueIY/81+TcjKh0cqkU2H2dccLu0sv0nr0BfVhjsIq3w+hvcNF8j046p13aXEeekpcXGNanv
7lKjjvp2fSdecJfnZ2By9FVikF9LmwNM2Tx2fArntTBYwA33kUDppqBoMaa1RgKtHRinPTdcd86k
/7r6Vz5J9TkwP9w6XsGL3+Kq80KQo8E1KfY7eSny8awbeiFIt7XVc2EKK7Txs+fu9KCx19ivesOC
M35Irq8cwp96thBk844A3zK4d1Aw97hjMZ9jUmU05jqpzYScR/vMOq4b9zptWBg08NjK/KlbE3p1
lPXrrtu65x2HdgfroE6TVxNatirJdfRmcrdWDBvn2Th2yXov2ILYNE9aFSOSpPpNXAJYGdE+wMxq
54xsW3nUUO84v1PwvrN8J+pGM2yIoAMzFqdEVWS1SUJ7KzZi4Mn7vLYOYK/7sND78osHSrKZArvd
1lq/azLU9b5pZBSYmOY5nbA5qOobbi0Y8816z1loQ3Y5wJ+92tEgbWIAtIyGJslNFGDkrrHdi5Rh
sPHNxp/Qg3ZVt5ztc6/8Tnp15ZbyxSYOwldFkje9ZSK0AVEcF8YFEdlbUbJ055pNYfVSqvFApbaD
VoSm5o7Zc0UM1SJgGGWDIe79ov1SVnkPlDyEG6cfbHdAfMxOQYthwEheC48Jfmu0v1WDHWHRkt3A
IwQwWXYZlS2I/k5CZzhEmCo1PsfCba7MUeKO7e2TnoxjVFp4GaY0Dmq1vLsEkV8yGil2SkP88xCF
IvaM+2HR3ma7iInfItE5KsIHojYyh+zrFUe7+i5zcQ27mnRDytNxfkwJevq6emiMBi/W8IvWyTxT
hy/ai+VJ+Xn2Pk717cJhVUkE6naKi0njOOTTYjsMJxOnYr2+Jfq6aS8J7paO3tK7Q7bbWam9G0UW
X5wxJteisORuBvHKyXRhde79rVWqQ0kF9s5a+qiasuuB7G41TfyHP1z3LY9mkOTYFW4YD4D4NrZz
Y31pcA3DRA5XILjPtKOH0L6R0+4mk3pkBOu2TkbqrLtosp4rjH8Jg7/AfoB4fhwW/Ziml62ADRaC
ZzYnQJ14BE9EX3vVuoq5sjGdek/h/ll2hjWzU+rPeSO2PGUjIpo9BcPmRpv2ul+xieTay/zdsKRf
S7+EECxR1yCf8vHprHFl4j32aPkF+YHdaDsYAXmkB8W92XcvKfyNoUjiFNAnpOsu4gGZ/loJq2xi
NbiKiwNn/FBWLjBoLE3JkByku1z1RsadZSrwjgnJpOlYGEgr1R3bTbXNmRLPBOcJwHw4krSWrT0O
VQ99OYlbwWh35dxATKGXBmMD8wSl49C66xCtmoWKWw3I7M72wtEHq6qnG2Al+xqSkzVD9uzXnSH6
YwWlXqxkqMvqwyntl8lbbtDcSlLcL6NbnybZ7euAh5fTpXdaT4Cb+Q9wAk9f0OnzdvkxBUcnsdi/
M1z4knBQSVpKD4qH1TkG9RAtpUnicLpWDE1Y2CUnKrzic5BRNFYU2CIwxuuSNsRJ4xztc2UvPB/j
uiuu8eCuTz3b0wsCFcEVOYVcydFZyGiDsg5XY/3q2ThlsngIyvXBx2yejT5z8opw+Op3504f82ss
SetNM82n2VzZ6oh/55/900j+l1HNJEiATmoFpk7u8E/zahtMGGhrLg3ReM7NUgi329n1WHzXnixf
ulkhpGb14p3niehGiDFjMGNVMur9zzyruPkuzruAihDSlxQv6RdL3T9Z5rKMjXY1XDDgptN/BKXg
mwa/4IKeqOrivqs07RvZ3n8sx6Z/8AdLbRlc9kOkAaH8+ctA+x8ZLv9XN+Ufnsub9qd+GOTPz3D1
0f6rO/P/Q9+lj+vxf7dd7j4+/yxku/z4fydn7b/hmiQKYkHxIaV6MfP/nQHl/83TTZNGJXBFfIm4
fv9hujQhQAUsMDxndOzRFt/pfwdnNetvpKvsC1CJbK0Ln+c/slz+S2zK0vG5U4sLoQqgFNfRv1zG
vT2VkMk9WiyC5gEhyL+aGrP7N77iyxX4f73mvu5BTeMDMBwSxIYHDuvPK3RgEorEbYW+wer511mc
gYgZtyltG//0qd/+/Xf+gYn7n14J/hm9GXxGdvAvIR9Y02xOHCwDyBaRmaOZSqwj/yZ+8T+8HZyy
fF0+k0cDkN+fbydxyLZjBgwdBmf7JGiSm36Rw9Y3U3Za/+/34/gXy/Ufnx0kINhcEPZ80G3wkP58
MWG16UgLL4XWpk+VTTN04gpNIisYkJX0XNGkBdYDQyseqAQIygkfL/uhLlutKRxRDQDwgDiB10QR
Mf0GydARhaaKSYZBMTTrQzDCDI/FwtR3gy/LNK+TtC9uCmWZcjfoVvLVGSJIYscZZyYtiNIvgSM4
0icKXeFa60ijxGbSub9ZvTKR4aHDhMdqJuc3W1FD8Vkmdn5H4wMvbCDPftvanCWxbZkNx06lSE4X
DPX9o8CayCjBtCSMA3rZn8Zh4ndb+gqVKDDYVjBCHbwvQsweDfemMNjYFjC/YDF5y9vc69Nr2tvY
hoOckAWsgCkf4FfUM+o6JhvohU7H8cTT+x9a1rFRlPq8fMIkmV9m3CG/Fac4iAkFDS+I3yOahL/m
2yKBwMIbt1NtE+CQfPUraimIVjYarsbOexJ2hUV2cKTEjCQMyEajAaSowvA1vjIHR12KwIAOr5Wv
RtzxDZ90zXbznYN3fW/KBIXAHFR+rrQLClzZHmm7oQ+GV8kd+YnZMvvkrhk/0iXAspqvjWtteAC3
WBUss/+g22ItNyiJDbuJJLvU21QVm0JrAWNiDp1649BgOLsKWnmPXmT5b4lVW6T8+oDoB7hoPkxr
4I/opuJlNv2F8Wwx36wtU5nNiqzyUI8S5ExdVPazMc0X/XFcus8sCIaXWZTkpyGB0JUGKuvLsVBN
et81y625DOpKFmpGnMGCDHB/TeYzRjc3iQwWHoqg21n/0ZXKv6akuTSdUAnKFGySyR2mwg550oY1
hD/On4qdqHNOMVlT44ccMu1MwZAA1ZPVrcExaRBNpCqnvhuYxTGhBfIjolEuphcaTVJTn7yu1Xo3
ryq5paF2ei+UlzIUnhPv3qdE9HV0M4/KlwFjFA4jHx180UbF6HTUlcH/N5s1nugUw4I9SHGxqxjt
V48mJkKVeeMrvkmg7hxdrK+iGWqFBSEtUdTFjPlgIIGLxJZrBeAkfbJpHKIJKyzntbqvLT8909yC
4TWA/dtwQukJDlMwsrxPeWYTEu0Mbv7Zcqi3o2+Iu6zkFcvYELL9NtJed0KCdPllGKApO0qhpz9J
sFlPBSt+EEndTb9Hu1RBmPap91ZZnXtHW4DBCLP0BL2tDMlWml4CeaePwjFPC/AaePuFUbSwjnWu
fx13lh21qzUr9uKV89b3Wvbls/W4XUDdN9FCFyst0X0CjyXLdfrY6LykGcoCMMQMo5knfDiKMmLF
/fc1cwHdW7n52gTYRWjAHdV1b8zLDzVdXEnktQu1EWT6S6RC4ccFxAUiJK2Of4uGgVGLOvY5z5Il
810KZEFQQZbqIhYcWREkEvVHVi0JoqRrCa6oZOFMnDQ94pElLLjz+FSRLES7SDvsmSJcMWoeLt4f
Td3w76oncBH8gKFfNGTWtLmKkiS1fkkNJ69zMFucWhq374jbC82iayFI+zgrlxIUllOS7MJ3cp/w
Bgqm6Jyt/NadILOUZhHZIum8be9yggkTv8G5bzGVpLFq8Qt/N/VODiomNy2F13iCjUZH0ptRO+1M
sjzjb6InjLE8nkKTxaxsCiisBhQFU2+KOMgIUiEuzogDuiOr41CWqA4Zw5OW3DC4l7mbiwHvBuuz
R30XsXZGPb604omZgsLNO4MuM5bOuZU4apjIrTL7srlaGb6YY5BFZeqXVZQXozVtmkQRLU3HIH0r
ydYvRwBFyU9mwKUh95tPt//F3pksx60kWfRX2nqPZ4EZ2DKToySAlKhxA9P0MM8zvr4P1F1VZBST
aRXrXr+qEBgZHoP79XNJHqPIjXfTioMnhuXD6JD55E+wWlL3mecApuCpAZhrqcFkpJRz0FPqU/8z
QiSTkA4azfJoFg2bb68N+GdUseGT96jS9ti4nfW5og0Q5yqX7jkcE8TvMaqpxay6RaZpcp0b01vh
LnD/oeZlbYN5o21Ge5vTGYtmQXeSt1NHgmE0I+vNilMloIvC/6G1NnJub6HsacGL4lkKrfqdXXp9
gHy4Ma/xVqwnaIMUkQ92gjXRseyK9KPmNuLHXKfLe0uf6eAGbb7bPQB0ui/hs1NqWY3uZ5PP+ucY
PepyMVBp5TFG/gyZERkm2jEct/2xm6ddokM2yUjy1vqBYmx+qGmJOFolDz+OBZfXdYfTj7YYsJ1c
9yf1wXTlrZtMxoH6/oiWzpu9EG+6fZ3HHYdMm9lVQ/xVGK3jRf/eL6HNXXWG6f7KrchwDnpTOAh/
Ophsl6bL/nVh6Q2S5BRfwkPsuCKG0CA4fUg04Gsx6ElHxVrXfqBAmYYDHBgE8pPpom1Fvg4WLe52
ZX9vh4te0cCSjL24sSn0Yg2V+O2HeHLd72nb9jDTt4lCsuWQMNEsY7AvzSED4RQb/XVJexI6gzTb
PrM29e+131rkExedAyQbV6BJPPlZThDiqSx6TTZ83dY8zo/rmrIDpN3Ey75COhu61mCVlDDsjTPF
WDPr0LR++9Vm8eVXLnadD9hoe38nwmyCkYOCdUT0QWCc4vQbCgbiI7NMGo10EXcuRRGz+gwQJ/3m
ZH3Cxj6Rvrea2L5KzTLqj1pnYkO2pADG0DVNnA4zJvEf47nHmU5U7mhdFKtFxq/sFmp7uA1hUZRl
K3/XzG0SWjhdl2/XzsSmvdTMtGYngtvHnA4Dp/LlNGx+ggXGLKaHqrDr/EFvrYLsh962uXnbxrb1
YLi7C5UwaDs/mOxRPRe5GOUYOzxCSHBcuKbQTQAKSueU3oqpPuZTklJcEIaXv6kmc3Zuu4R9i4VT
6+blgBDznqYLVFuj15vam2X1EXfx4NWGg0eSkaK863aPDTXA5SLj/4L1KIrz+2Euq4RaooeQrzKW
/HIpqSFfrHZGEhnoHb+8hbvIDzqQKACvniHuMq0FBTIn2L4cEAklZggDo4WJWmJmbPTGAANlymhq
7xc3Q7BsONyJULVydonN8N52jXDxyxzgHhyzGG1mkLhNsR4RJHCxGzHeKwL8DJbvO9gP5QrnYnHM
NdNNjllGPaYzrIgbZDIsKJUGc4BoYZXoyQ13/+Zxjb2WhYU1Gh1lw3RnLXX/a9ymNaXNbFc/57Gm
lwe9szhw4r7rSeT5YmoOWu84PXUm9mBRr+J2LgqtO5azi2OtlthN+7AtS9+/AzqS+Zd+H5n+VW7T
oFtMZeKh4dUaVDLF5JCi0nXH/OHOeu9eGluXW5dR4aMk5c7UZyawvcK4Gn14H7jDUcna2Aw5gbZ0
qO5MP1uo0FAlHsqrlM4hnS3HmKybCIB31ByB2eF+4FLpIZfEncL5ridc/+kx4hHCuUxPkvMDlZO5
wNZAqj8dphhe6LvWszS+KyqaLzoFf/1yFX0mPkVzvTTf0zTz2/t8LwfeN4aF+BiLL85g7nX/n434
YwX/xxKdJ/TpbMRj8vu/rr+XP54bvu/4h/9NSWi6+ZdLQydgX1Pgzo6vxD9yEijl/sJvnRZ9EhP8
N2vPCPwD52X+BTDes2nMNHhjWw75in/gvMy/BHkEekNJZNBHav9niHrjeVoC/DA+Coaw4B+zPdjs
789fvU2/6CvNcA/Gks48OtfM+1aVnf1gli6NawADo6oJLT0d/Ed3Ij4OS9/6jwK92a+NAO9JGXvZ
3UZCmxtN4dGBtQoP/XeT+bdFX5ufUQUaAom/QDsMRep97Wx5eRCNNSd3bae5GvKOUmQ38zqmvENF
+62DpzBdU3adhyv89vr2XYoaERTYjik98ELx8AJmI3ZyEM3HpW29b37q1YBY0nhuEdk2JlsJdX96
wKaNHkArnVH/U7NFxmTQfwkGNYkADPsp/Tpex+FxWMcpzS5Wj6TeZbNVJBkYEgBk05rUMHikkNOt
RfST95+LI56R7+LHzEriy7iCKQj1cPQhHXl6TD+thZBp97efuHoOEZJv7m5sVHmPgkczZhCMKASz
6hJ17fTYiMEKhtFFfNO2m+1SiaGH7LBZfkJOxe5M2hqpsaDmGFotuzURg15qNApgMDT45ec8o62E
55jVfp6bHEInPkzoWJBAUrlouoytBqJyUR1Nc7c6dL0OrI62mQUSgcYjBz9HYrlZ3YwGiHVO7OwQ
e12+3GhFnSA2hi10mKzN+GXrlD+uqDfRHhKnHReq1qwRRU1undGF0swa512Rk2unocmFs5KP6d6b
qG2Pw5qtQv/UG3jU0m3LoXcxbXY+3LBdo0HpnImNfuaV9baYMzinblRS28obv5wvDaO0AoHJ4l0J
Q6A4FiJeYAMl/oapLZANrrCZzl17hOz1f4yK/0+x/rdFou30pkYdsvr+tLF9/5//X4rVtP4ClO4Y
hicMmBb7nvW/KVYXNiGtEmBSLIsdBTj8P3czm/8EkgrSAglYneZ29qB/7GbeXzpIQ0w8aIj/Txra
n29jGsPSZ+9iAPB8+xq2qcSawY/vBV26V2aVuzf1jPvCk7//bLLzX6NLOVvktVG3DFp8j5dhTboo
Tq86ynVXaqNLCcccAnUZTboX5t0GaXOk9DxGdCyqjc7B87RYESM1oeXKt0JqWdxvtRQaHjdptcH3
xO2TSkhSjtxGxGKHdu9/hOD/Eca6qzjp+0/9ZGwv65wUbbQVgvG7pn71Zs71o9pn7yngJ0OTqJpz
KCxWCCn30Y7Ix+Tl0p8ZXH9esPrXapGO0hnAVeZSZgvXhp43gO7jXSeG6psvAETWngm4HOLMFVpu
4yZtV5BntZOdwS6digMJp4LNpaO3sChCzIxTxJ/2zTYZP9VmTcrCl5Hf9NHCD2Ivcxj79EXXgvyd
0uC6FMAi17TGsWczHESV44W7N3aCL1EbXIpfFwcxb9ELIwSa9rOh2ukU5m+1oaXgHfSOCxq43HDD
GwfMG0/q2TDUdob90vh0ndYjg6ZRYoRD1lhXNUbDNwYwebXg3dGzT0cXDkI50MJG6M/GDTSoh6Tz
FCdcit1mrbui4i54X5Y8s5Yotq6MZfSv1eZcCl/bLBwxmFpxv87Q8i8MG/zsuGJprvj1xvOJ4VE6
0VjRJffZnhsz0hUgf998fP3j/4DP/lVn+uf28Afr+GTz0caosqlYkxO3s0cjb/0j11L7mq4Vg2wS
HpJX3KH0345PU+KU2d2Blirncs3K5cPgkdqztcawFf9SKaR5C5C4xCgzpLJz3SU0qxlVU96+/pee
2IuEFNLjtIoUNV4bDkX0IZpoXgeBpXhoCimkqRDRezc0Xmi3Psq4tkHQrZ+Bp536cCmmq6FD/M2l
OEwNV3y0wLOnSx6d+f1PDS7F9Liluq2VSxNWqUP7v4UHNno1EzyD2qxLUU2LDfXvsmxCl5v3XVaS
0nWmxHxUG33/q54sXmywnQZ1eR1WvsEl3rfmd/Zirl9eH33/xhdCY6clPR3dnKlSe1g+h/PUoEOP
wRnMY2XfkVZPjq//E6emX4ptc+9yw/bDC53ZvqSjDm9pU/WnlQ5fJORUh1rLCUfHR6Dl5zSVGZWm
tl0LKVbr1TRaU1+MsHWNd05UvG3j/JvKpECeej7v+NH6xiayOjSyFk22Zo/r5y5qWqX9mqL68+Gp
nRR0qupuaOrRrac9LtgGvf7hLy+YP6CspwsmslKE0MXqhqmFUxBAGeeTMRXJwU9H/ePr/4SEgPzH
fv1vWgrwmQ0yvN4LSxfMWuHrPcLO4UMzYGkHOyd1josWV5/Svet5a/9Gk25et4u9fVzN3rgQa6Nf
D3HjayQhKucOzF7PgYg4M0mW/CHu+x+ANybqYvX7sU5vvXSh37exhtuuLQ3/bkmNT6//IS+vfBhi
z38F8rIxGAfIC4OxrQd6AodjJarordro0sZABQYZJMKvEDL5z2me3+aT8aA2tLQrTGhEk1hr/dDV
5s90f9xvW/VLbWhpNygqeNH0M/jhKCgEGKIJIxfaktrg0nZAG5uVZBTZwth23zhvZr08cz7tcfPv
2+S/+UnSFGd4A4OGrgvD3W6KHuyGviHwbA2qBXX73cPd5+Bp+jlg4ok486QNggzTWNJK5IZ4aq5v
yUXnd/422AeAVfZRabZkNiU2vJON/Ycf1iz8i8Yv3rlTofQqMnap2NNtQq96O0+Kzg8d3c8eF1oi
v4xRNynd0o096/t09NLAGQdlhxt6Oa0oRv2tMZIzv/SpeZdiFnpwaaEt8UJsANLANrWOaoVmvIm8
cTpzrPy57r+wmjwpcvOkGT0ayryQRmb3a77SA9M40FIosfaPAHfqB5KF001ZjqgCEp126JwC/OVM
S/zNljX6Peit9ljWrnO5NFn1U205SEGPabmGs7agjomFFh1U+bXuNJ/VxpaiPk8dB6Byxh3AR8Qs
KhA5GYwxtcGlqK8gPpiR23MJyDsDxIHIrpLJP3NB2n+Tl34r6Q5g5U1uprS1hTQHzlcQzLGzr+mB
Vfp0V4ryTZ/pbxSTznOzpw2oEz6ItDhS28Zl0KQ56Y1mUAQIR5Ivl9js7RIvKMNq3y6FeJUshjvp
kRPGdEXflkn3sfDbUe1wk23Ls3i08s5mcDOa3gOqxBCqs9UWI+nPZ7uHsK1sxrfNwEdseZP5Db5D
7c3rc6KfWC6uFNrgByzEkq0TZtZcvOm8Of5hje6u8ba6QzZmrnmBK/nw3iroVAVG4H6oN/enH1fl
Y5VSMdcd9OlJu7b/mXHoP+9SrhTVXo7dqVnaRWgIoyH9T6vlQ0qfqeLvJAU2miPfL+uiDFvbueZI
/0HPzDnjg1NzKcW13uYeRgdOEcaVS7NPj9zREsWiuHylwI78KNE0zy1C5FTOO7QBcGesXu3421Py
Tw8oPdN7OH1WEZaV9QEp73USl8fXl9iJWXGkqz2dtbYbDQzNRfgtCG1Ht+/URpYCOrfgCWGAV4S+
KH5s6XbV67naMnHkA3sry35w1y3UNPGjQnsD1IKmJLXvluIZtAxmjKtRhIuFbHLOkNPMHvootdH3
3+HJ+5vKKrU904vCaMF6XkNEcShWfVX8dik83dHRVz1Nt1BvXB82Ko3sceadq0Tsv9wLh9du9fz0
20VCObuNhBdGlvi9VSUcw6Ku3reuhdPKOJsHiGbbrdo8SdE6N/pkLTQJhutYxW+weSwvF7PoFUeX
ohXLdXw67TIPK4jFF1o0PIqsP7Npn4goWwrWEVwOcjESFCN9jbdYUifIZtxJbSuwpXhNcEnPNxAx
IR4q6LyM6QqckDgzLSd+YFsK2a2fdScDTRnSP5PRt7QW4zt7nItdewu068KkO3y/xiXnRPun5koK
ZGFvMzLClb/G4cmJ76g+HJO1MYaD0ipCY/FsxfordqCWZWThMGopfYFgD9EXqd22bCmUd+X5jLQt
R/zaQMkeKLNPg72cWUYnqlCGLcWySCzUSDSvh2abjpepW4Ep2PT8uuxFdFUm/XDXTj4obd3Eqabz
rd9DrXPrU5s4KdS7KDLyiJb3cLex9sb8xvS7My0up35zKbLzthUtyJg8jD3gOYn1e4n6z2pfLYV1
CQwsRta1heAhaI9MjcM4loo7t+yGk2zgWNBPZiHaIPiSVYxjlXEm8E7MiexOYvDTGYCpowCFzy+t
4G1YI6dV+y0tKaoXl346zjK0nPMEk4h2dQAcnlqEyQbcbPgVptBZRu07KUETgK/4Oqxwx5R+0V3A
8PTIAYTWozd3Um4+yXXj7+yO+lptaCl8G8xE29iz0lC4KxCZko4sbtOppji8FL4uSN5iLWPyaUtT
Y/HkfxiXWq3AZci2F3qX5Um8iSXEaeLT4BT5oaITQHG9SAGKbnwjPxDTzdJ7/aWx0gNRIWc4qk27
FKNJw+LYdF0PCzezfi0ufc1tMXmflEY3pcPX1+zVaqHDh0XS/daNNvTXc/vWvuReuP3IfX+GVekT
reBDmKx9eg+4ebxo7LT42Llz/6j29VKk+hiNeRb8tRDjtOxBa2PnkJSl9VltdOmw7RbME1cbAESy
Y+u6svHe8ar0zmxh+ygvTY8UqUkMTsIVbR/CrrW+O6ZfHLM5a67XOMK4a4wh073+Z+yT8dI/JMWt
M6dwzLq6C9tBOBd507nf3bJuPi3eGr8fLJDlKO+s+MwxvI/60r8mhbHvm03crr0XGC0adV87aKni
Q8OUzlgT3NiWiKUNxYj8GR4nkFF7Ms5M06kPl6I4y+EYxKXuBXndvq31DzqIp9d/gFMjSxHs1DRq
xK3lBVtGHxLdL9ebhXue0uCyDgwIN23iScVnY0RxWHO3RPAP/09tdOn2bFURXfemqQWaDXq57w/k
QI9qQ0uxW5n+otEAoAWZW98Ym3Y/08KkNrQUuOkYxUtNPjVwShAd4F2A/ChOiBS1mkfz3dhtDD1W
H0SNAmMqx0u1z97Xz5OnrgDiktT4jQQ4+ZqHJMGRAu/xc9vAiVVoSIFZGGbqdLmtBWnt0wKS05GR
jotagkF25rRHn17pftQCvUEIm9btdWQBClabFykygUGmcb1aWlBr80cNwkucx2fKDacmRQpNI84w
vOSmGrRefSks+zYrq69KXy3ru5yx152KNoWgr/IrffjUi0JtPv444D1ZJ5M++jaW8logRPl22rqr
plcTpRm6FJSTZ3frBiE3MAbrYepwf3Vp2lWbECkqdQH4kzYpLVji9t0yLpdF4/ytNrQUlbFhDmsN
hZTSoIeFhT1+hRiltnv/STU/mW3bb9dyqhi7Bo+Bk/1ybxnjR7XvlmNygbM99yw/JHXvxxJiIe1q
g+J8G8+3E7gOce6IhQXYuhejLW7S1VRcgVJEOlHX5Ubm+3g6rsYFHsYJ5Jppu1KbFSkoc3qHQYzO
LJR6AVWnHclpq324rNDq885MNUuAN3IriOPaAVWP2jNd1mdxghm9jQNCkExVwP1BW5ozN8UTm5SQ
gnLO5xjI06QFa1bbIKd2zzx65ZQmW0hRWU4923bv+gHdsh/pS9gQaMGOVRtciss2tma/LrM23AyY
bvpowut2zgmb9kFeuGkK6bj0hxgQmb51Yb7Vn9LMLq5Wd3vvW7Z2qfb1UnT23dD7eOjwDzTpcpEa
dnuRONyv1EaXwtNudG4mloPmLtn5fbhrAZFQ/VWlALXTGToi/UBh5o3moaI1F3bxrHZoyrqsHPsS
czU3vtwGEJD4OHvCMDpXYNkX3r//rLoszSroGJu3EhGlni3jN5DlBiDjZrwx8hwmQY2l6pnF+fL6
0WWRVlO7C7nOFt2gmU/ciMjkXg6a6T9CSyHGXv+VT/0jUuxGU7GtAlegsO+9/N7aXPeNl2Y/qnSz
z9xI96v4S/MlB3CTa5SNbIQ8lkWr696Ld9zAoQRZs+nv266AY+DbOBVWAubH63/VyzuSLiurUm+d
XMD7+5mIxbIfpRCVu59qY0thnbpZO3tRW4WGYRo3Y+vAj80tU+k0h5j0/FB0M1szoWzz6ogX/43V
bbdttqqV2XRfCumG5BJP7XhX8icJneaReL/tLiRqEyPFtAFEXIv8bSLZkT1a0/x1Hu3yzDI99YNK
R26MthyWedYj+cvv2yy+nxycE5S+W5ZSYQ2W0Tbf9aEtaIBu8uZKZNs3tbGl9+nQGbMFF7QPoR/+
jIRxrxeF4tBS5I4jeYzJKPoQ0kn81jLa9oi+bDyTJjmxL8gSqrqffDvRvCnERAuP6b7k/YEPB+2b
00DhSG129n/8ydW1bvQC9giJbDxssMyrLPyOx/dqY0thquuaMRhru4ZCd++0yP06OuMvtaGlGNU4
Uex5KL1g6TWMnEb9rdOb4qg2uBSjdtsmjj6lCVV2AKkW9DpafBSXjBShA/JVvAMxT8us8T7fom/u
gH+i2ndLEbq0owtqW/ODrh2Apxj9g+0p5mLoSny+UIZ0G9OxKf0AvEkDKLbqMBApTLVPl3VQXBay
fuiqIdwc7y0NvG+jrHtUmhUZXVbFk7FUplaH7g5XsADAmWQ61TZFWQTVTpHmtK3fhYntf40t3Bdr
8nhKjxwaKp9PuQl3Vd+crUJh1d6n5EozaGCvT8qJG5QsgsIhbcz1jBNUzM7vpgIuAqTt6zj0zk3t
KuZLdVnZZPv4LkYY31EOovKRDc4VsJFZ7Zh2pSitdGemJyWCm44P4I2v475WltWZG9O+Rb1wY3Kl
MM2KqUc31VCCg65ynWqeTV+1rSZn0F0pUMseT5MZY6HQSFy6H6l1H/7kCV//bU98u6xsKuvaA/g0
pBTo4XnHwOw9oSYh0WVpU2Pbng4SJQ2XLb3e7OjnBnlPbQ9wpNOU9pyi2yYvDY0qeUjt7G97rdUK
zbqsbjJynaKYO6VhH+H5AgC2+molpnbmpD4141Kg+mVaamA00x3h/16U8y/IyJPirOz/5pMD2u1T
SDBpnYZ128ARg5ICSiK11Na5I52jvdnQRWSKJCw88Rn646cRLoXa3ihLm0bMf+g+b+MwB/dwMcfp
jdVGseLgUoCKnqb3qd87YrGIOHgLHqFO7X9SiyApPtHuGVll8+UiXeqDZ+M9msFRVvt0WcxUbAMG
H94UBfjL4Sjse/4lkGi1fIoui5ncUqvxHe7Ju2X+N8MbcZ4v75WmRZYyaTGAjzqryQOlznVrdo9u
oSveQ23piTpNzjo1feoFWmaLS0gXMS6bVaY45VKAWhYeRfpau6TH/M/k4I7N5HxUmxQpPhtc4dvI
iN0gL2dIivEK6itXnXHzefCjGfCtetGioAZkf+P7+rW2FmplWN2WDtDGgmHf9rkTWO7ifVuy1fl7
AfPsqm1cthShdSN0yJ2ZFayg4K8ga+mXY+7/rTbrcoQmfYbn82IG1GQ/umvzZmsmtRu6rEkyNpr+
nNkBQNv5eNIdjAwHK6WvliVJYOcyDRHYHGiFhc0opu7OmJRXaoNLx+e25ZHAImgOrNl7o1n7QWQq
ZfPIOD5fhq2fVdYU63Ng4zAYdpsp2qsiHlw11R+WYs/HX8Gc1kjjhiDd8pzaTDofiqH/pDYvUoDS
oyWKrTWHwIQhf2Ga229/FWrL0JLiE3udAe2xMQRabVziIC/wkcECVO3DpfiEw2hOwtSHYC6Hm23U
3o/Ruev/iQuLJcWmjQymWcglB41nJhf6ZgJzSrRHte+WYjMxPWvp/GII4qq6ckr/i59oasVHXdYi
pf00LHQj9oGTWSWc3uKKNm7Fq5asRvJ1vE3z2N3hmtbHfMzvcXJV21RMKTjzuevg8kZ9YGPHg9uy
N+q362DbahdQUwrQLB0dFINgQaHv/ioFyVZnxi1D6ffcKfBPb6Ab6s95Su0+aM1kOdhe4R7arf+g
NrgUnTpE5YyEYh0s0KEP3oi3rtHFiiFkSvFp2f1G/Gd1EPkTRt7FER6r2s1ZVhpl4Bg7W09rtBJQ
zcfvBq9btSmRgnP0y9IeBkbunSW+KuMFG1PXVBxcCk4gVFY7ZEsVLD7mgWU+G9lhxKy1vFT6eFlr
NOJqN0LVrwLDWaP2mBlWv17T7r2pCXdA0kur0esxDG3NKhj65M009kHliVDt26UgpVzRT7ZjV0Fh
ZnCGdRSaULvxYlVb63+a6Z885fCGNAvNbstgaqhHHsxuqf7WsS14r/b5Upzq2xjRBDPXgQ0+9ZPW
RM7FpOHNoja6FKhm2fZQXuMy8Mv+MbdbSN7tZ7WhpSjd2sJt1iYbg3b9VvXip2W5atuurDnaejvS
ipyRh1k/2Btw8VWonc6GFKWUykarm9MxmEQHftUShwwYr+LgUpRmjhvPRhUNQTTa1U9yIttHHgJq
57OsOsJ7IbYNwTLHoLu8iM31g7PZSjoEXdYd4VUVp15kVQEUdv+y7Ivlhrz8uV6afa29kJWTpUct
1hK+ENsQVFtxZ2+jeUz8WXFnlLlSq9CGGcP6JhBbZB+2LH/QYv/X6yt8D8GXPlwKTW2GDkzajLEh
4d9Fg2n+3J9fMPbnWvESLYuQGiwnczwAu0DvHKzUommutzCte/sciObU7EthGpV0pvbd1gVerNkN
jojCvlw1yzwzR6eGl667K3Dvfo7nJticOCympjouZaamh0MK//zUqMdk9XBb7wPAze+MRQvTKFPS
Nep/eo2e7OpeaZdjtpXcvabs0Z+6a9vu1PZcWYpkF/VGdTHnjMtwMOHh+Fg62o/Xl+SJ6Za1SEk2
TG1lpG0wWThTZpt5C7xWsZwjy5G2Md4SzcRAM2/N5cGLjO2wZk185uq1n8cvRJOsR3LtbYD1oTUY
0Am/xhRy8r7VabIkF+Xgjge7G4tDVjqF4pVDtrbaery207ZsA23BqyLCpiG79BDGdsfXf4oTNB1d
linhkeEJK+q7oMnd0f2+6a2Y3nlDVH2hdu2NH0unnTzI51ns7latMTgZuCai+TQL1+juLLc2y0Oq
a31zR5YbJjjJuREbuQY7S3PWze0w+BmtjR6We4+YwsZFMHbicek7f76do9Ut36TaYI7XU4WNZ5zG
i3HRwh+v1Y4zGWE1Gm69NovR7NzzazTdX7rl3Ov+REufLqRtw4u8yQRE3gYV9qvOHUaVwvuKWzXP
H68eup0jtvYf6xoXmttmrNriCmoyFLkZX8Yzd94Tu7uQNpfMq+ao87Y2cNNuxGHZGxdxHLY0wxti
1HAIfn2ZnIpY6VKAIaDe9LnZBh4ulb5eucfcAZSnMriQJVWtZpSjl+O5tYpmfI/1YotNQtyfmaGX
P13IOirDwTgky4c2GLOkfazK0rxKtTFXuj8Kf98nnuzAjjtvBWCxPjBXfPoEX+3QBH5QmxjpaT17
tLMNo94GLeXMCzPy7gpXU7qeQgB+/uHbpK2bMaxMOnZ5h9afigv6sdVogMLff4wn0yIce0zaamnJ
leAKbMT2ravVZ6b85SUvZI3UGA3lhDVKG0RbYR8ECZ5bF9+ia7NcojMr8s+d8d+3eUzbnn+/URSW
gMDGtouH1fe86v+eyqi6YbOkfRYLp6/AS6M3mobj0rKI9aLPy/Fm9EV/pbdj8lCaU3IcioYa4pK5
/W2CddldQm96d6Hzn85MxKmVLcW+4w5ljhFmHkxm+rCZbYJPL1pqtbUnRXzp+lo2u4SNu+AKH6+3
+IR8URpaVlwBPC+3ZC26wLL9y9HJ30Ad+KU2tPRCdzXgwXZft4FRY4PJ2vBvxr4cziyLExMuY6uc
Ta9JpLHZ9tn8Trj3ka0pPf+FrLfKF6eO6tFvA7/VH90xcULNzValt7/wpFCns3FBtBqTLjIXLuer
Vx1ASTyqzfg+V08iHYci2oVzMkY+Rk8HD2ckfHVZ56+Pvm+jL8ThH2/AJ6Mn9jJ0Whx3gRjJWmql
Pb2DWV/d9bZd3JWWWeN/NY9KEnksHp7/KZXfmHrfcA7FSf53hwvzIY2W5fr1v+TU2pGCtY/zxexp
oAryqLuiuvgD3oPaVu5JoRrXiTf1YKaDLe+Pnl9f6cl8Jrl7Yq+VlVdxDGeptjseRgXWz/VY5her
VqPjRSqsdsjJ8qsW9yC3W5omsHTtjkf7dddtSs8jIcuvzKSsGl8w56k72Z9yEjIPGL0Par+orL+y
7DpJ8oKVD6tXO9Qpme+pVstlCll/VXRYvs8aGxn+wPVVMYM8dmPvh9JalBVYpEmtNInKmue6+8uK
sftemjK9VBtceqrPdRytIuf95XTacgQGglvJZKu9h3hiPI9Runq01sjHOhBa+majs522T57rap8u
xegmymKcewoC9ZZ8aYjRvpjUNnhZdhVxk/NxFSkCp9WGu772D5TXO7V1Lquu4iZaZvr36sAzrSOY
7895VXxSmhJZdLUlNVUjj6Ed5GLHtIh/1jhundndT+yJsuqqnXFRGvOGPVEAP8UT81u/GYqvCll2
ZcLC1+aUrase+vzGsLR7L6pnpVIG19nny7Dv5sgvcaAJptGtL1f0V1gLeoo/p3SkxrhqNna+J0m1
4YebxG+q1j2zn5+acSk4SwwJi2VZm8BPEvN6HmOMgr3GvVNbLFJwptoMvG6hAKPnnBE4z91WbaN2
OO/OS0/vGWuLHW8Wz1WgNcfCsmwa7LEdVftu6QC1as/DrpVzQkzVzyLpb9MVTI7S2LLiqk86sDs+
qcUMc3o4PIcuVryiy3KrJMVESbPZxsfe/WQbF1sfqd3QZbVVjgJy0quJZeJgNdnuJo6+4nxIb9qo
meOqSdMi8DzGbHYbptk6cxE6cVuR8VDeYOQGjmyskdjnpuJm4/J3N2btxTxs86Pa7ykFp7+48MA6
t0CINhSXmpeFiz23amenzIgij+7PuJYVQUXGTLOi2zGa1R6LsuKqS7ZqNQRnm+vld+ZqYQLd/np9
Sk5NuxSa+ILS7IjFRNDwRr4drKo9ZCSjbnFxVvx4KUCzWoxLO0dcWObeuER4aL3LmkYN0yJk1VW9
dqIkT1wHnTde4S6aoBwpUrUdV9Zd6aumcz2Pm6CK7evcOVaJWt+tkDlQY6dhrpinSYAMSFwUVf9h
yFO13VZWXY2VY090zDSYm6/jhde6Ya9rasebrLhKhymz9I4dkczTF8BE79KuU7ut7IZWTw+JPjcw
51uLJvCK8dO4eu/tLv3x+iLfh3jhJSrLrczJM4e6q/cSESbJvt+Q6bbPzIh3Ymzj+WebuOHmZVM2
QauL5uCYifnexXb52nMG/+jZ0QygXmiHNm7PlTH+aCJe+nOkmLWnrUx716uDoh3WL2s/09ublFF2
Ofpu+qZMsR/xJr27aLRhKy660s/f+5vg+lq7zees85b3TjWMBxIsY5jrUXmdF9n6KEprwIXOxde6
Kw513myH3vfztwP97Bd53ozHrm+86xT/u+tunr2rbI2+1X2pXYsVj221I8aSdgvPHmPsN6smMLH1
vKBRaLzoqk7xQJdlYH6TYunrsBCGnhef2NztIuvUgDZCloFNPhpnAdg9cOIY3ieWUaud50elJSwL
wYoM4+jIzatgXfVLdzWyi8jHEVBtcOlcr+sJz4p0KQK9BCep2d69b6a/1cbeD54nWSA302eaHO0y
iPX2i2P7N6vRqBGQhSltGZOIbH0d1jKwHeeh8P2feqQrdcQKWQHmtf/D2ZU0yW0zyz/0GAGCIABe
ye5ZpGF7rMXbhSHZFjcQ3AmQv/5lfycJnlZH4OKDQ4FBg6gFVVmZU9dKCaMRTfk3BNW/UiP9EgUX
AbZj3hOq8TjtJoyXh1acLUoPfm+byHENtVjCYptFCaYp2j9T0quXEAqjd4zzhq+LHOPkItggP9J3
l4aG6nE3u3o6ABYYIEyUtYIFp4DpODVb7EfcB4HWHy9P0Ou22tCluUwb3arzumJQLu5C+CKvy+mC
wtZKdAMZtIa3oY9QdV3SYOj9YKGQdvxx8/suIFTa4Sm41ZBWZ2Y+jdXhJ9tFXEzYXkCEGszIzYWR
KYK0FanSOvab7iHUsdnjQIOE0Kq9jKjCp0VLFei5xa9+Z+4YLWfRtKgOVYk+GP+oLaNpsmjPqoTL
RAXS4yACnrq/VM1W4Fn/ckBc9c5luX63N8KuCwqbAdagtCo1kIPFzk5kXusM0wRjNk6cPjPIN77v
S+2ZDrk4sRqKUzvDnAxg+fXHqntmnPgl5NSx4hbtbsA3l+6yG92mkeYQWN+7Dz//uteQ8cYhuSAx
yBLovRMUcL89eaiS5BQ38pEk6s/wuIcKuCGyQVywmK7jOloOhh+wSGLPhtf/6FjXr4HC4GWwVeGn
w5T8fRnKhaXtRtqXCCwPa9qt0fjKCoGdDKGp9ywsKvv3NofqHm745tYcmwd1QrgSQPAudXjMY7oN
CNSqLIaXWoNzJOuiricPUOitnwa8Ux4rMUUvDJKKf+i9jt6Jsd2fAqOqvBeCn4CKG/0ifOhE+ISW
dbeNQXc5xB5D8Fdh2Gj2LL3+7zC+C/ELOThrGEL8GiXJQ2yoyvYEQNWf36irX3jrRjn+AiyfPFj6
uQeP2lZhjsnoExSUa8/Vox+d9DhRHq16QNkhxJT3cpRramfPd0fovA2g9BstQNbj6UuMSDnEI8Cv
Gt1xR7fOxQn1uqjWnQvSXaLDZL0i3woa+AmAEBebFiYNigIdqgJqFrgqmjUpWNvuvJiuUeSND+qi
08g2TAHvNXovJeQ3j4raTO+RfG9V59lVc0FqSoN6j/W8vXSLlKdp6d5te33vytzav2Pj4OKC2KDd
OkzuSfMswRyatWMYwZhH4Zd9uki1uo6Q3fdNdxl5PH9Wpn6NgkX/5mVQLiytBWVTR0BUfEGDNgT0
LfmtXIB/8VvcsVYDcIDV2mDn18kJ0b8oGbz6Le2YamXZNsmiC3JUwXnakKaA8vr89eeL3wjuLhxM
dag+6AkfFQpm50JN7+Wsn/pInmtMaVFe+SU/LuRrH6YkJgXOvi2LP5IyeUn04odVJS53FiSFqYH0
1HXt7V9GqqcyiT/9/HTejOo8cVFe24ZmaQwMHEpKI4rKVTToZwLIzKNu1+T3ksn248//0DWx/49v
wB+6vjy+CyUarMWQwE7UJSlj6LYoDk0O6ITrx+Ug5lnvowVk3vZTKgvSosc/b14waPxl16oJLpTh
OD0d0j9q1f7VDl7MgFjaCb5Wr6BHbFEZZqJ7aDuMb+qJffn5gb0ZBbC2k6onOx37/sDaR7D/2kRL
lA6m91IewOKOMY/hYWsol7UXNMreF2XcnGTNlwe/nTvmjCplv6FVg6xh7UjWrssXdPy8KgPYuRN5
JYjRpm6SzaWuKKB9HOxHUT3cCWC3ztyJvGvYVG1fli16fPvfJpyW7DCt786d7ByAXRqECxxRs9CH
bQm+LvXmRejMQRDwo3XFVTUabvE9EyIZSJv6P+Yy9qk6Y23HcretN4Ma9/ZSWhI9FAWPMxB41o9e
l8VFbwUJDSPRoPKwz1PwEST17/pwO+44nRvf0wVwDTbc946Z9sL2o3rqE6meUdW916B8M7LgYBwL
pYc2dA51e1GL1Swrh5Y88DBqfutH0E+tgu8vdo3U+ecH9WZygr/mmKxK+mpEjtlcKsLqc8xB4Rvy
uDzvbe9V58SfcAw3EqI8NrG2l2gEiaJVHzDA4OfNXBTXEOt1lnarUUwfPtmp/bqv/dPPD+bWR3aM
VjWdoaOZ2stsRXXe5n7NMCZS3jn2W6s7Vmt03UM2B/fT2JWnNUveKQKwvdfWXSAXpE8TyFfgfUVZ
/z4RpIJlxV4MNzxxIVwE5UI6QFDoEtdoQyekScmKEO+3cyeoQkOu30aLlzq63PGLpCpJSR/cw1nd
yEpcENcYtiNS7rgFVXCYBlv8+1LMJzJ1n5ukMZ6/wLHevWIKBWvWXg6MXk01ONnb+k+/w3FMFRMb
dBmHBHbU6M8gxtXZpsi92ZAbF/I/FFoxIOJJueAFNDZDCiywTYti8aqb4tI44bXoZlHRjbaXYl+7
bCTTp1kJnzQfazuGuvdVIxuwUlzWveozFG6SbIkXr5ctVncMFSBgzfcGvr5jJPpoEnTEIPdzTxv3
fy/7N/JXF82VxFpXqFZ0AAEMW27NTj6IhYF/cSv1w7IEawpAb5LVugaNfVwGGdVN/YlrUb90R+CF
cOKJC/wKFQvsvAJc3oXsBHXWzztlfpfWhX1trKd0ljg/fmx/zONDZ4Sf73cxXyZEwbkDEeGlseOz
Ms2nVpl7Q7c3nhUu5Guycl42OjXgnu+m7v04CPG5jHR16rUGMSlpKnBB8WiOU6Er+tWua+Hzksen
cIxcRoGlc2M7MKUzoKtnED1DR/OblwdxWbhGFoGWLIngQTgVj6h3sMel31Y/1+fycHVjoqBRY9tL
ENCnbSp0uiW+aa4LCeMLMCFsJcih2y361NKenei8bXfSxRtZEHesnJdTHMe8wlN4tMkTr/byNQEA
/dusEDMyr8N3wWGSzZas/YZfMKk51atChU9bv7N34WHQ2GYTm/A4GuLq366QFwPiRc+NO0F5M+iB
19PcopWM9qYdHpuWe5GD8+Q/dFy9PPhUr91lKoPhTDl9CAXzTLJciJjZjoHWHVK4SV61u2n5OurD
Lz10BQTFuiljSpiSiSew2oApovkyroA6+F0WJ2fu2V5PrEEBhWJSM5v5mvRpQ0Xpe1+cgBzzPZw7
NnSXmrOPpDYKpZPEi8EZH9WJyAJJUD3WeMGUQ9hmjAY6jcvxXlP5hq3Gjq02Sq7jek3MKWbnn6tj
OZ6CtqNZ3NLAr9TggsSihcbNrhZ1Iawa0wVSQyS8J4VxY/suRqykAPmiE9iixj8pnc5xO53H1upf
62rY7mBzr5b5RlbhosUqUijA8CeU+skxnOXRmmzV4YpcGhfICPHHWo5emiQcIsxOjWA30LKOAHZP
SiJ+2SvZPcuaeb4dXfzYBFZapTrUZTY1PPbNFz7Zs5eFufCx7WiDipu4AQlTvJ43FsaPwVh89lvc
Md9oMjHUVPCqLhbRZ5yW8mRD6zOtjxN3bBejBGbsLHxDQWmXEbHoUxCtf/jt3LFd3e0qkcXRXCzj
f3fDbsDalXjpmmHnjumScVnaji+osmGQ/EmxYnnHlParsrlYrQnwaKYh534Z5sKk25J8raLZ73u6
UC1gqKShgjSXVS7Js4XGwWknlfVzNy5Wq1GTEFMMmDGN7YeRmuYM5SqvdihPXMouMZFjkgSvRpAv
le8qPnWvc5XMnlu/ernv6u87FKuGmaBxZub+H0nt+17ek0e4OpA3nJgL1lpNz0kTNbjmIz0WtFoT
dMKPEMpskJaen3Qf8js59/+ypLf+lGOu9WEPEnAgrHalVMrrskhbQeTTNi/rczyB5Hwp7b/RkMxd
xlTA0o6IOcWM+fzUQR7oZRKUP0BKij4WUyOzMCbVa8RXdtpXsv6agEEKtBRF+AQaf/7QL6R5KFa8
i7J4BhX5ie6HOZdFET2YZFBnnWwFSetxYU9iNRjaXsCifWbH/rkKdPcwNbZnD6HtB5uhfV6M6WoN
WAFLNdBPbU2hDmuXoNtOQHgGOS0OcPpBUOFMyHV2qgbZ32O3NBA9NtUhZCqrWD3XfAg1tJNGXvzB
1rD7CN0dtJlCFMN/k3TeXzEgTJ+FRKJDiBheQfmq74SqG3UHF9xWHbzfuxahFuQNF0qPk570nRTt
egff+qqOKzPgeeFBOKEJtdXzA8fQHqTmlDjHwVY+e3lLF+BGo3mybY07SuWBiY+R/N4Pyz380I2j
+Q+YTbBG4Esh7xYiyQ4b9efWdIPPkBpPXChbN4LQYsRT89KBDTf9TBj1GlXByu57QR7gTNlR753b
PXrq+h1SYridfq8RF8gGhXHZQwMVBbZt1pkEAeTZyLk/e31QF8lWTlszRMMAmBztdRat8S8zhu79
HmnUedvHgRANauBI/YLyiSe6ylBv8czoXSRbSBVKp10PgoB9foia7QUAHi+QNb6ok3GQDZj1GNjk
y17uEPYMSPk52Ur26ednHl7d7BuG6kLXANyO0SBGdbBmpXgfIS/+F2W86GSBxUuPvSC/td28Z8tA
+scIzvBBGxJV2Rju/LnRxtb4l/hXdy7Yjbjjwt14WEQbw4DvpQsC6IRTuVPQl6JDeBqXa4+ZjtAo
87sRLvpNRp3heAE0F1kVL31cvUpLQs+15Y+hOYmUoVfdgospjxb5UIcXZK9jP0NxKdI0SjEEb6QG
oy6zTTFTxwD7sX69QRd9Vg12jUshanDtRASM7iWCU8f8UhYXfVZXxixKwIH0SR9mhRYIdNbcew7d
uswuPZqApFOiphFNBrbPH+vGxo870D5ngIVnmU6ot73skE/KO9tBJaBT6lXLaU4xLlxM2RCr9Rc7
mehOfLoRAv+3ye/SM8M6WR7r9fmUyL/mCgyi5aADVDHtfCeM3LAWF7K2oU0WJFVcgyaj2zOCMVmg
PUqNqRkZb21W9YMXfo0nLrVaacPCHnGCmiw/Xjb8tLRW0Z1fcSPUOvi1n7uxG2u4MDUx9HyC+iRs
mRtUm0yD5Kpd/epBLkAtXtHUT1bAt6Hpw8/JGO9n0Qaff77zt7mteOLSqDUHNxaoyeYSzqHJkCKC
3aPaNvAbQcoGoG41P03JqJr0EGxPIaU45UELgsGf//lbB3e9Wt9dUgp1gm4dariSmH5pyvYRjutO
Zn9r6atdfLe0jna5cI53uGLrr2KH/iD09bxUjHFq1z/63eJqHJFOjvgmerbgP1uWz7a/W+/+Xwh4
Iyi6XGaV2fa9CJCJ9DtR0E0cC/5xthjYSht56CM1Ou7/VqKdi6wwqPie6qgphqw9yPIUDgd7jJci
+K3cWtjJpIoTLSL6bgfeC9D8RabQshu/TgUlfkUJFw9n6ECnYN2bC9/WT7LRoJ21it0Jybc+o5PJ
d2UUV8hm0Oavs9piUi2O6b1y4q21nZqE2BNmGryILquh+9lSuoHYr7xjWW8vLl0cnAynoR0ZJjXj
rvtnRx+nwNSRV3yXLvQNaYpdJQjoLiwYwpTL8peFkF99TFK64LbVMCC5euRAe9M9F/BqKD6Xr35r
O+Ye02Q6GqvqSyGGMkuWMBOjMV43RbrwNgEqe1uuSX3ZyvnLTJstjcpoO/vt3DH4WAUN4bKrMRjZ
Ny+soF/nqd3uhOpbV+WaHH/nTUgcGgHSmvoCxscHufQKHDC+R+7k7+KAONawHyXIwyKRJmyXaXB4
FQxl4thmBODWUUW8gp9aM7X3n9kaeC7tmOYAgPei6rC6gPvsOC3L2LygqupFj8GlC26TsxkDoVAj
qRIdvS42Xr6qVrReAVu68DaAuOIZpg/wccw/lrJ77ZPxg9c1dLFtbaup5sxiaaWHLIl6eZoj6Xfm
LrZNYpYf5Woe5EnTDZntHgc7L37G6SLboiGmDRhDg3zDpHkWBkWdsmHY/fyhi2SrBGktEjDsXC3h
SwyP+6lZt8Urk5AuiA1cr1ERb7ZCobM9V8Mpmb04lHAPHeNsjwihuJqqC5Pj49ibp52Zr343xbFN
1o1RuVFTgcd6FyfGlx0T5tJ6Jc0Ybv3RY/XdeHQkxMbbAw8YFuIhNdXMiyqMSxfExo4JBU2Fz7lW
hrwY1pBMUl545ZzSRbE1E6bvm60J8qmri0cIwe6nFdgbr2N3qchKIcUC1Zoib8vhNdDr+23knrfc
xbBVB6YVwecDG2o18iCFKZVgmPwuuUtEZteDcgwXV5eA06c47MunwSbVk9+pONFTDiWywnqoL2I/
1Lkhtcxivd9j8bwRPl38WhJ1UJUzWH02v+zJl6X45rdrxzqhsltXU4jUMyrtE+drPtb35n1vPLuk
i1wbNtGFPAwQOtuZ/RqDJTttaVKexr6V783Gv5Wt1vlYVNslWNctW7fRr68qXVjbgqyoAsqlutie
H6CJPLZzaXVz8jo0F9W2cx3afeblJcahzdXepu1a+nkdF6sWhPjKI5NgQiH1kEXB8c5GpPTcuFO6
5rpUpgxYeZFTfRrYmjE/nXKOKa8fvWWyGoEqU4ilC96kjT7+jKrRq/UpXbgaGUEnGrRYu534S1KP
33oNNgm/b+mY7Wp41YIbvLzQsaxTTWzzZJDB+6VJLiKtMV1gWzZh9cVsaZjwsy7W3XPrju22LVcl
XXV56ZqZpFUT8GxdIFPqdzBOcIXoNDQtLQ7mmLrfICr2OVkqL+ZDXBYntJZ90gH+p5DiYWzhiRX6
c8WE8nPE/wGihXoyHdlwW2iEFmPwzgA35nUmLgytR4JEByIRVi2aDwU5aGrk6tf6kS5TWVzqkUNU
pLyIYI+zwURIIqspvmP715rQfwsu0oWiQa6kBX9HEuRNEBYpWoZTOkplTwfoizxP3ilHgcQgMW1I
g3yBTBeQ4SU44o1nPcBFpMmgT/iiVHnpt1hnR1R/nMPxq993dR6ndA3Rv1Y0ySskMnuzPckw8TNS
l6usjcqh6dF+zwUo/zBMl6xPizDMqywlXShaV8vNtNWe5IEdVNZNoTiNxe5X3XGRaGKp2YhGJ7rs
cj4XtX0/CX3nVK5R4Y3L6CLQOtqCqGwwQQ5UgX5gc2+emyJanje+xH/gFd88eH1YF42210bIAy+x
HPJf67sGynFPGAf0q5e4MDRZJrILBuTBxd6R8zKC527TQXTniP7XqX7rjJyIuh6irNUKa0KBtzlh
vrV/1+4Nz0y7fbFmgocg1Oag16xTU6yvgk2/KE2K055c5dOT8kNlOH+0e7dl6JwCctEfH/soVtk4
xuRxVdXvalXlx7gen8Jl+mVuwPRCYgAxY7FVL2HYNQBfyd/8PoTjGozdS/RRjiKv8IOoHaG+zMdP
fms7IZxTSqUMA5nvNR1PVVG9Autyj7X7ushbX8FxDUejdG3XHY8d1r1IC4YsvflJGHPpQt16PUJQ
hERJXgziZWHyCuD1M15XmnLRQRV0vElyNUVmTpUlwZANbO78prCkC3ZLEtNMFQ2THCysS2bW5C90
5P38sYt1i8J1ClexyZyVpOSnZatNnYU6EHeS7Oute+Ojuni3cGJoFhq4zbYtp6wAf8qTidfmHC7l
4eccXNAbrSytp4Un+cRJrkYNKKzsPPN4F/S2x/WxbwpDGeB04V2KGSEwqNhkKJlf/cDVqmySAZQU
hU3yY+EjaOeUftCBln61YBf6JmixKga6vbxc7YcpIH/sLPbcuGOu5tjgI48BFkX3U6fPZKj8QomL
5IISSleU25SAi6Y8BXbfQezlOScgXZ6y4wBlZzT0sFbGHmIUczHoEN7r/t7o2UsXxgWkhG63psF1
2dbmZOtVPsz0mLOusMM72lftCT9MfUEZndBUTbx4NmIIzqNI1GOj8CM3aAnfsYu35Ui4dGFfBQ/F
yoeoyMVA5neDbPW7xKDYltYHKc+dVGzEW6acfpvMVHQZYOTRlsYGaKgTDXn9Ds3A+tRGYlxTTJ7v
77ryWB6u/d06JVXdPoYtOOC9AouLIbMgUIrKVSY5YcH7ZF4fw1h98FvaeYkjdQgEE7hN40E/62mB
7Mo2+c21o2wIt/ddr6XqcGiHmpM8WtmHdjDPHb6r376vHvW7pTce0Yn1C0y3kK9FR79sCfXzCi58
jDd0juYQS890f9cU8lvQCM+lHa9glyoG5VAk8yjWbRaLBcR2YFDyOxL645FU9Tj3m5IyT7hpT8UK
SK0d2zvmciP9cLFjLCo626PimlsJlBBpuwMT8+LOJbx+tDfCoAsFQxEoXKtplLleIn0u6BK9HNry
TxACE365mYsA6xhUJfj15OuS/V3S4cs4ci8JGy5d3rOi6cDiOnXI+6qeZaSf4nSz3O8t6wLAZnsA
jDO3Mi97+jnGTHi2kuFPrxvj4r/Az7GAOlaKHMgofq7U8Yjxtvnkt7hjoQm0HyMCFGkeHsX6WIDc
DiOv7OPPF796kDdujIv+Yhu1FnAFifcm3x5N15CUieI4KXPgCzRhcudde3WDb/0dx2DBQomxWrZK
PBVWlBIMpPYqsOSHw4lz0j6RZAN6tYLyxM9/1g0rc1FeNkjGY28HkY8D+SvRzS88DP0qgC6sS4JF
iVbBJHKNhmMa8/WXI279oAYOrOv/wEUBbCkkZ/Ipth+HufwCTWG/PMpFe3FRLbxsKOx27os/V17V
n6EC7KVryaUL9+KUJYdtsXG5F9sJpHO/j7HwA4ZKF+11NBsdigKLt+Mh05eEAan282si376VLg2Z
iVhFK4gK52MTsfdRw5p3ddNsjxEkP1MVjfVDG67BgyblcMfeblxMl5tM1YnE23MV+T608WUI5jBT
gfBDpkEbE7/zu2AeXdmlK76J/BACcOTxSm5qA7+Y6wK8jnZcAdtqOApfSp3KVc3nebtHq3nrXJyY
2/TVNHEx8BxYmBdl20c9Ff/8/CPfWtqpe8d1tbXgweV5JOvkdDTJa39VvPZb3Cl8t+s8HmzlMaoJ
cKJ4FVYfAaEq7/RJbnTchIvHikFVQpe2x3XBcFqf6iqef6+SOLokdv6zD8f93LfHcsYdXtPRbst7
JLZedGtcuHitVZLZgm8tzjFBVJ4WHbUPjCp2Jw96OyAIF7HVFktlpRlFXusYBf2xTuuu/CZslAu0
ME9UbZ98vpBwycnWraflfog4D/ciQiZH2C8H6aN7T4q3A6hwAVyKVhMkagXPk6kCA8zOmxM4qvFi
KSZifz3QKvJ7BAiXrAxDsgeNJYlzHrL5Q8xnm9lYDXcC9NtWIlzhyroMSdc0jOdxlcjzBN5ES/xe
2qBa/9EtAVwQ7tuxxPmmp3flEP1TrvdmMW5t2zFuRWpMBmP8OSfzvp5jukfPc2yGk9/dca0btrVi
auB65HbNetaxUwxlYK/FXTzXFkR8bDuGUzGmTVE2DJ6jThyeq19D3nehoJz0MG0hbosIe0j7tjZ8
RHX7b7+tO4/deqsxJN8k8HoBdJN7mqPr5ze7I1xA15ocqmwreNSZtyQdjvVh6io/dy1cRNc0Lhha
7484L+eAnApVYMAACtJ+18VFdMWj7feaW5y5qb+JjZtsKDGG43fmTgbdF5hfUbzDXVS6mTOyAFHM
Cxb7jfYIF9alUPmFc1Q4923/QFAcTBfG/PJDqCb+eBt3vU192Oo4r0lQPC/T8M8B3uM7oeSGD3Bx
XeURo/MELH6eLPv8XGyyfwD9x72pzBuru7guQdt6oZhcR4Ek/Iuw8MWO851n49vPdfEfUNe8YI5V
HjRnbUt/1Zbo52EqpqfSto2fW3ehXchFzAhRa4a+3BCAEE6kkJ/nXq8sMHb/+FUZRqrCuAtYHoWg
/Snj/iFuontU47fO3Xn2RtMhO2JGLF6bJQUP6DuuD693lhDXv/mdcwwoimlBXF3vOoFqgUExH4qq
fnUvZNo/rg78VRGCFTvOKwnSok5lQKR6btyJpGsc48rwPs4hufPv1DR/tjT+6OVfXHBXUZVhNCns
OmrlL4dtHrfwnhb9rU/phNHlKCo9VDXNI9XHJ2vGIR37wA9HIFzwlioqIxo20Bx6bX+GdXCaCfvm
dSYudotaHcdjDc2VNYE6Bzh1ddqX7Dj5re5E0W2jBxDAPcuXUP+exAq3HCA3r4eJcOFbw4oB2A3P
2xztAJu2TVmmtWSelu8CuGK5DGAM2VgOBuwhhfzu18N2f/gdi2OcxyjKaU4My/tOfKMT+SbH+LPf
0o5lTnUvk3rjYT5MUCRNQSGqftNMbl6FY+ESik1U8gm5C0WUIyeuW5KpqvLDtQmXUKxfTE2KUkd5
XKh/GNoiSnnecsc8S3CFhgzy0jk52CvYft8nYeKZzbnYLbqZpihHE+YLA2mE2BQK6qUsvGq6woVv
6TGpk51NYd4qlbEdxJiNH92AcLFbPRAHbRSOWJrF/yZl9aEDi4XXLXSBW5qiGQcAPc05SPtBWhH8
O6x+1UnhUojJadrqyOw0D5uFnLtePmxJ5bu4Y5lBl5TN2JZRXmn9OTo6kIU2y+9+h+KY5hCBD2db
MEjZz1alduKvA0rFmd/iTtjcewveBaloLnquv0YtqT6WYfWv3+JObnuMSuxNv9J8Cnb7FJn2136x
fu0i4UK2ioIwUm5hmO9jsD9E8xicpPGbEREuaItFezQ2ILzPl0F/2sQIKZ7FS3KNi/8AtcjUbyXB
2nPZxynryfs2WfxSFRenVQ11hxrLEuZb2U5ZCaXJ9AiB+/D6ni5BWHkUXbMMeNSqtv9mSwPr7P3I
iIVLDwaSp44fDSV53XTxowi6JYskpiH9du7YZzmXdVmFA8m7Q58WRV8C1nz1W9oxzwrcNAPVisDT
HnkVy9+2zngNcQgXM2UmOo42Lo68tdDEzTBFyD4vqy0+/XznNx5ZLm6qWxj0zQ0h+WqWqjuJZupR
Ky2i4K+yGvWdassNXlzhgqcAlN2UPkqSR10dFxmLBvVBkQ7CkkevMgn249QyDXYyBLGQQt0BWpQ2
gIs+gnL/Ox6q6uz1c12kFaQSqmhNij0fmtGO2TyBJjcNdSjBMlxI7UcBJlzA1WAjLmaSHLnetQVh
hOFZ550Zu1grPRTLMM+4Et1uviUAiWSsre4Emuvj9L+dSOFCrfSWJLuw4ZGLBEh71lD1Z7WW9LyT
Ln63Tn0T+1mjC7kiOI+ypuJAISve/xR1PGUhaP7vtQau4eWt3+EY+3BsYy2b+siTKNnOmDFp/q1H
yf8OgOJ75sJU+OxknM79doQnHoNlmokwgGTX0UR+iUzkOIWSTtUMnkOSH+wfAW+ZTqT2fP676Kwy
tEuPRgrJwRwWZx2k2qO6ne5s/H+AiLcOz4nZJgjFgNnrI99nUoJvDAQYFvzwL0u196eikfVjPGB2
z9hOZwU7wlQljc7asIeOVp20KZ+LHl14OlepnILoDKZZtDurDVJJrNr3x2YgUXcq9NSdfm7W16/6
1oadHB3Yz6Sdd1hEEEKxtmieevzH76K6AK5kP5aqTvoj39j+16hqBWRj7FewcBFXmnFpylAfOSSY
vmyvR9v87XUgLmnXgsmESR4zXITuRvD6c9Qu0xXiiH4H7kKuFDkUxn+rI2dgqHsvzTBkbFrvSRzf
+JwubddabHoYiuHIOVtoCpkzfd5pf6+tfWv16///rrzVLiPtxxGrQ/mySHk1knSLW79w7fJ2ka4d
kpF1Ry6hZv0oA/7nuMp7vNa3dk5/3LnZup7OqrW5jeb1PCdAWBxk93yMutiroR74lTsDq+uySoER
2R6QuJqT3410TJQEU1cQq+wVpIfJ4l2llSw9E0cXdqUo0PbzIU1uWjRjtQLNKXRu/Hbu4q4CDBns
leJ7Pi5l/KmZw/2Vz3Pg515c4FUfS9bRQO65rnp1VjvmURO2+M3MCRd6FTSK9Toct3xi4VcaTs2p
r0M/LlLhUm+VbQNs5GgxlNFtTTYbVTwC11XeiUJvo0+Ei71CuhRRXS02D3krHmyhInVKaiJeVBs3
X2JBp3dWlIAsJMvi+4uckF3IyAxgi1tzWyF+jBNmvcnuV41xQVcolNQjm8s1ByhifS6iMHyIMSh8
J7G94Rpc3FXEjOIFWEZzOoWQmayFeAzRo/Zc3TFeM4Q7cCJ8zlvNntTyEdh7L+CVcIFXc5TQ5ejZ
nM9t8Q+pv9WQFfGzLBd1xTortgIvs1zHxwMU7KZ0MeSblzdzQVfBdmCUhS4zoNLvRWuHFOCr+s6+
rwXuN5IZF3a166mJMaI358kwTQ/xsC9nIEuipwji3u/0VtAvotzuTa3fuDf/QVxtIR7FFX5IdMgw
jbtk+9XOc/OX3zFd/+p3oVYly2CPJZow8LMez8C3bym0zfxQUcKFXO28LzHk1U35/3N2JstS49wW
fiJFWFZja+rMPA120hRQFDVx8BeFLTdyK3dPf9e5I46KJCM0YcBA6aN2a+vba8El/N81D64C9dJ+
H+6ctMzUdOoiPlxRivOnINvfWhHP+MM1gZzrRS3UYMqbaequVSj788u247dUA2epdoKwnJBlvKoO
hXAiCBK1aT+5CoC7r8fTVKUdN1RVXbGXVWl0ACVpSO9lai6Bc75unU012Yp5hRpddVRQ5LYohNjm
Dz4jCuuf142DyusOBd/0a1/PDyRomwTmP36eGvB5cRpHHkFOixyuWxWRp6lS7ePeTH5rFA4Mr1tn
hBa5DPVwNSb8CEj71G7bt9/3yo3MDETcX7e9oYYKQzkMVxZO8infoqdhXXB0dKecde8JFZdRRV9l
sZZvmrmoUm4AP+1be++N4tenPATNX//+Xm5I+azbcI1ps/coaWn44zTE4T+mLLcM3nkFTdaGrd/0
UFaeU8FZ3DCnhtNfrPqrodOUdd3YX4zh46ffd+mvd1QoW77+iyz6rY5xe7kGoLjPC5m/9I3ftQ4i
ha/bDlZb0amZ++tk/tyQPUm6yax3jp0b3+0CV1EnwkEZ3l1hwXoe6Yxyl3tJpVtNOwt737YdehY1
umSNPz5Q/OPV1a501thH8V41K9pFQQQc5uuEE+5XCQvVhtd93bOJwOBm66/Y5oaHCFKoF0Z5fvL7
dGdN16LL/z84v9oop0lftMmIAlbPxl/G4adjt4Yen20I7a7rqTZBlEy78Tu8pCucBVZhRnzCuutY
BiaTw7hkYedXxItiudff3YbDVMZatNdJ0+djmT+3m58eH6pnXjcNOe22yqPDXCsZ/40ynSIZVv2H
31g6q7KWbQ4aZO+uPA4/LWTLKoEY3Kttl6/qQLUGGm9+V8Jl1SRtXxUZhAS031boMlZqszxoQtlc
480OJ91U+2kLds9j0cWryrjbcxMqc+Uq/0Z0fiR2nvzWvktXhVVY6jJmDebKRC8HI9O5pvq9X687
q7PLZ46isJdeH4MnXFH+HEv2+PumX5r4b3SPp7/XE1Ezrisq9uYKwFv+1cVEnMWBR4gJnrl3yr1v
bLcuYQV9n53leYednJNPMLOAmq0iXvc1GTlLlEQsrDZ5NFe+LfGZRGMBRNT4SQpKl7IKWmlpQQtz
jc2yn6J2eHPAOvfOUrrV884yFXMpN0O6/gqdiOnDzMP1HOXxkDY5ygO8BteFrV6cK1EoqrtreGA5
HdNcneTQlRe9BYcXsihd6KovlmON5wprSnZXOGg/2UPeybjcmDeuuWPZBQduyHV73cJWX+Hdml+q
jW13+uZW6855WtXz1ufb1F9bKB3Xfa4SItY//frdWa+xZtAQIl17LYP2eC5WEWd9v+VnmIDfe3H5
9a1cuk6OKxRGgkXk7ZWSPvhI1rXRCavXKdVVDN6YVPKyl6G8s0vc6iz2epcIxiIE5hV31ymamss8
ZscQ+imvS5fDIg3shJG1xxHedVHSVssbSnPPu4rLYc06WAa1svY6dyWUGshSJ8VAvG7lKH183SvQ
vYupgWTLVdAfewxwb9HSLw8rXRSrHpd+ClfdX+s9R6ZIhfXzZBdx58tfJvkvdn0XxZrDiE2aDM11
BqkSv+GhKKsTAMQVVgiRKP5tRO+nZSFdNGsET7bsvWmgJxs8RvPysV/8fNCki2atUxzWrFvNtW7r
b0hM/dUTSPV4LWEXzepWsMZ9h/O8VGUznBpZ7Z/qqUClYQWBSb/A2BXVam1T55Qi3NmmdTnFzQG7
uPyegtGNNSucNYtDHRUle9hcKePqRKVtL308yjv9c2P/cYW1uCZCtfOEo1ENQ7quuYFbbQd7KLya
V8uJhlH/uLcNvYNs3DgsXaUtMXXBegyLwcsk7WBOsIag2VB4SBv97+8H/FZ3OYuZF4I2qHLDaUPq
JA7hMRGKwk+3QbrsVjflE0x80fjacZ611D4Osrqn53Kjb1x4y6yT2uagxzKA6spFlcP3ls/6TR2G
zZ3BvtE3LsLVqghWMhNtr024nqYcLgF8az959bsLcM1q3TVpp+a6yOLfkvSfJzL4xSYuvzVV/TQO
kEG97mZ/J/X/psOvaEC69o4QKpJFsfXtdTzEn4p0H1h9z1TlxsLizrK18P85in1tr4NY5z8kEM4v
A8pKi6SuxZh0ejDwDY39OGXp4lxLu+Qjnisxd4Smj3Ib9FnlvPTb31yaa4nNIZFwx/5WTf/qcHqi
UIn2i99chmuRW9Ufe98gY12a81ayd7KezcVrUrpc1mYaVM3BN+7aRGF8VrKPLjXUKO6cvjeWk4tj
WQ23k1DZ5iq26i3DnSVR4/zN78tfptVPuRZbclqCkGmu3Safu0mWSaEKz/uQS2NpcwRRl/f1deVx
ugXrm3a2fjd/l7+yu60QT9HqaoYSemlDtyV0mv1uEq7iFQkVt3W0Vlf4BbUnoETkVNDD7wrqclVI
x22zPai+jib/s8Y98WjmO03f2AtcrIrMue4nlCdeYVAeIBut+/yZ9+P8Zg06+r4ghMKNu6nvFLjd
mpZOTkqhGtvku9XXLrbqCb6RxQn5zPzOer1xSrkqWOVUNFLUh77aOe/+Xvd5fChCur+Z4Tvpt9+7
aJTIq73Q26yvRucoz5mq49QMlJ+9VpYLR815E0PZtkDrYn9euq28bIOcHv0ad5btPq1bP7WyQL3I
8q4X9imfDj8nIenCUVRuc84bVlwr4JSnppAsIfBQ9tvjXTiqRuWsWaK9uK7K/lWXsBCNyo9+nfIy
UX/ayyLb2CgEVgi2W3zOp/Fty8xffk07p2zOi36OdYOm1/jJNt2XsCH/+DUdvv5qmErny1QMxVXb
Cfo8/MC9U/pBUfI/UBTbhj7vCMmiZjqv7fS80P6L33c7AXBI1gA5NDSd0/BzeMg+qQj81rwad4mo
AWf1IitdXAlSdpcNtDMkF7QfViT/g0SRxXY6VCQTgXmv+XbNbewXCbg8VGFQEVFsIcli3Ufv5r2L
3hU29zv0XBwqtGvRzn1ZXG3HlndxydfLoGLul3d1eaidRCvdO1GAh6Iv1ecaIrQBvRNn3DiaXByq
1Fg/LcOna6tJmSjCh3cCOs4Gcv/h/Gjxon2mity7jt94l3WtBkHTLjG1K8nqgWhx2kinz10h5x9x
M8sHJNvMw94P5HRwUfptyS4gRQk88XSkSbYftvtBYjKfcQvKvaoPIWj1epeg20KLbbL4g2j/bSqL
9xGU6/zWmrOQy7wTLXSJcZbIH5DX7846FOGdQ/DGOLh8FGcTQhFDiquJIcTUyr5/OOhcv2kavAY1
TNmkRVn/G7zVeiaYXWxK5laZeZ5IZjbM4riCH2jd+xX1SpebKrlaMHuREKRbf4FE5/t+LO7Ebjei
KRebytXMKnCIKrPL/rldq7dHtfvFOS4kVS6rJgb1EFee71HSr/uXORd+k8cVpQrWHdJyBmcuD/Y3
LJI/WjX64YzSBaTCcJu0hMxVZs303Ox5m4SUBn4njGsRaDmElkWx5lldt8/NxL/uqI31WlAuITWV
EZuXgpEMzOR32q/9Y0hnP6UQ6QJSsB5sh/HYVDYH7Y+SAgEfkQT0Cs6EC0jxBnM7zEccAT1kGeJm
+TsKrN9bsPgPH6X6QY+rUdle7V9hNPNh6Vev8Ey4dBSfZ51vgcgzfUD79WDLt30UxZ2t9/9zlP/N
fgsXj2oGwWWBgySD2I657jSaH5Y5tm+Lygb2jcYl4nFAyXwC9978MSoEeY8tzjzv8L2Eb95o17+o
mov3IYWJUQJBI36at1nFSb/U83eOGptPUcfqfyp58CIJy1p+sJWJisS0EnmcQjH7Q4MP/IsFHGwT
GeoGpOMaXpoibk5zHNhvZdwfD3gVQcHx2rbvypISm2zVvML1FYFw0hM126TElLl2kh8wzQ7Dkyxi
Az2lJlgTXpZ4nF/HKAV4UX3dYlJCczVexEO4HnVWtKR5JBAbfZbr2uOTVuUHzQkXDut5CV8IxuA3
XU86OaoJT/l+rnfChcN2MaH0YlR5JmDi0q2yS2yITeT3i/zXTyLCJb/6yJS1ffnwHvX0P0Zc9p7h
efqvjtribRF289Pvf+bXx4Jw1bWmrR/FwGWe0SF4zOPm44qQ/s6fcKttJ6bQsoH8zTLGWR7gMYo0
+0Xwwc80RrisV9PG8gAykWfSskzn4jOEEL0CVeGiXvmC/EyjpjhraJwnjHwklN6r6/t12gHa3a/j
rLiLugCLR2V5jfL6me3FYztZejLT4eeeLFzsS7bLZNsBFuuznEwi+X6tYK7rN6Yu9rUegHNrIuMM
SZlnelT01C208jseXIGtcAEHHdVHnM1i2c8v1lenoe4Gr6sTCkded33R6ZmUEIPPhin/rjv6D1ww
//j9Kvr17UO42Jc4ZghUBXOelQtvz7oIl0vEYN5dxbDuUYYczweU+e/82I1l5WJgDdIyG9TS82zr
qxBJOPNetJFXKhjVxK/7CMXlfCw1dp19VtNpUNulWCM/ZBBqg68bXwSfYiMmfHgeNA990L8tptxP
bU+4JBhKU0K4PGN0FxNzyBzE1UXINj7/foBv9LkLgol2k1ANQFQ0TTI/ETpUiTrC3m9RuSDY1Eew
fYyEyniPt0oYjCzJwavPfp/+csD8lLUqKqpfvLVVJo2Fx0vwXfPcb6N0HRRtuY313qJXoGb8FA9P
XTR43VaEi4H1BdzjyEFVBqOnK+p3IRYixg9+HeLk2iIyGsvXl6+WqN4O8voUxcSvBABlVq97O67p
YYbqUFkHU5uyJ1vC4WngOU+c1YlpV7DccJVtnXprWjuey6DSnlPcWZ16ZxM0BYoo27R5NBVbTlVc
ei59l/ya4qpsal3ITG86ZW3+HG+eYb9LfG2llp0UpczYWoyJoetjOKq/vaaKi3z1tKRQfq9kVk9/
zty8q7vFbxN3FbZa6GgHUaVl1misdhXK54Cb935f/RJ7/LTiW+xMNN57mCPOJCPL36w+Pvq1/LI9
/tTyltPWBPSlr4kMMkoq8rSNSLf5te4szKaFd9m4tzJDLk9AdWDdTnVM7wS6/5/a/cUty+W6bNts
8O8A+gZVZCz33djgtFWyeIZHDMJ3ob4rEpXJHm8iDUQrv2Ett0/7hL2nzAemk6IO1otks8AzI0Fx
QYED7d3WhyXFG3WTn/ZqoH4bq4uJ5eGEy1LIIszpOkXdIkvCKPJzjRcuJrb2RomS7jJD6uAfGbRf
LWa21wi6lJiB7bekoRLZboL1rINxfWDiuJfsu3EIu5RYXVbdRItCZMPCP4q6rxJQP145FeFiYZui
ML6Roch0q06I1f5Rm59nvHCxMGJhRy0IF5nCRRSSLgsyH3XseeC4YJhSBaKcCeoTkKb7d4mhvcaZ
n2+ucHmwo6khEr6A8tO8JxCfGTrUvd8lJm4UVwmXCGtCNnbNgtnyQiEly4upQyRhAZRQnBUnU8Ts
fZGH46cgh/noKZ/VqBMYUKlHs8/ric7D7jltnUObRTGTq2pEttHk5QyZvN75hUuJycJ2omrQbiDl
CtmgLkhMdSdrdGsxOMd1Pg1LQFQevrjQvSVHn6GyykukQbh0mNZIL4y75dlUsqztu4zmhWfT7vVX
71aaPmZZsADQIzB8ZnN1jwG80SX85Xb20+mETtaBNSzMem3PTDaP9Fj8bqb/ocJ60U8gOsMMD6kX
Lcq03MSdpm9kBP5DhXGNBwWFnpZdb2CTuv9gkxjORx02fhdflw4bQm2amZMwQyD9fNDpjfcO4dJh
XbVWAUSywmxu0Scy+NA3ynOqOIuSIhBQ27LTjMW5TSKiU3oUf3mdUy4IFgjd9z2lO7bkoTqr0kYJ
dEOM10udcFEwwvoQ5UhlkPVb+H0fB7yL6DsffmOyuCBYaCO+R/Y4Ml2qPe3bl0k+L1WyKO4Zhbk0
mGi2o7R9eGSdHNpE5fnXvlL37tE3spquNtc4jkYX8XDg9axfPhleVB+adSi/ik0XT3yoRs9bgYuG
HUg+ciX2DY8B6iPqKwG4zn47r4uG5WELHnIVaxYvzf5Eiq47RTbyqwMRLhsWKDxi0A6tKxad53ga
HhodcL+Z6bJhc7QfNRRb0Su2XRMyq3cD0nl3wvdbc9NZsEdj6/HAJTLT2GxOLTXN06Tj4nEp6/DO
Xnljh3eNEVG7b1VsUPlcdGBZoBp2Grvw3u361vc7JyoJSBP2e7Bm0R7BdZv2bQZVFf1uyXnvFxC4
RFhe1gPSYtOasXIYniYCGesKmeyz167mEmEQl+kgkY3eYcARkiYMv7LI+sXHrmLW0HQVrL6aDZU2
FUQNVJSMsG26M3NuDKtLhFWhHUb4A21ZILrlgcFq5zFoUbfs1y0v4/1TWNAGisZ9HS+ZjM151OO7
1Ux3tuNbH/7y/z81vQxM5X1rl8yQ/X3clPEpLOzkN9ldrSyk66aZ98GYNTM5W/MPfGG8HtVF6KzU
kAu5NMc2ZVxRuH2a7rIutd8DsnCRsGXg8xbuZMw46YoTL+IPpCr9fHSF61E4RLyNq6CbslJ9roPW
4qpWe/a3y4QRtQSoukDblndfdTH9gepWv5XpAmFN3ddDU1YTuA6iE8h5Dmxu/BaPS4SVLUP6SxQT
bsWgI8owOBE5xH4HhkuE7Ztpi3F5+fByOU59l7+RMwsvXgvTBcK2uoMuCFx9MriZXesg+rar6qNf
087CPAbIpW6oEcxyyLskFZvfa+V5/rvslx0sjtG4HTPbBv/mi/wUNKsX8ixcxguZ47FeZzSdT83b
fH8M5snviuvyXVbkZa/gQZ2V1Bbnptf0BM+Ge4/VN/ZB13qwgWPz0MMfN5vwCnZlhsqHlxS+30bo
Ql5I0nWNKEif7Wr7FBp6Lfv6k9c8cWkuHsDHuemKPpO7PB6aNvhOjsivmEW4NNdx9ENdoXQxm4vt
fyHAFDvfDbZu9LiLc0W5UubYdZdt0XqVY3/a180v6e3iXJUoa2j6byazsDhMlVTLc0BbP01P4QJd
PXgPy8EsZQht9Qklk2e+wRHQbzjZ6/OYNVrTEIn6zEAZ+dLzzl6ieKB+eXUX6crXBqrkWzhk+66e
hcjYIu+EKC8Zil/kpl2iyyw8rPCGYTKV12S+DEsHsmcKbPdPBLfiD3Qp46dobY7ec0U5oW5UK1h6
0hn9xGVwySOrTvU0fvMZBO5CXqFoIRIsoyaLRvLPYKI2iYe89TozuAt55Sh2pQdRbVaM3WcK12mt
qFcwx13ISxbBMei5azMSWfZkJ3Fu8kN5Rf7cZbzErlWYz3ObTQJM8kxQ2RwHyHL6dbkT4mJ/jPvO
Vm0m2qA/d8uIklFI/3u2/rIH/Rzlbn3ZQrDbZEcRfWu7Pcst1AJ//+X/H83+d+pzl3MCfxQrVM6a
DL1jn2TelyYZzLifLW/bt1D20g9ioMf7cY3sda6m/dLSjj4LQyrsfdEMPzDdtOeXzVAlK2/y6QQp
xiHNK7vQixhBfYVDu6O3IXV9ajjCga4qliscZ/1wf+4yVIGFYdOgsXrZHn1fOH0c7O6Va0A4/rrr
yzCqdgr3tmwa8qTr4eIpLPd7OuAuQtXyYxtohTxSE+Zw4Bre5bWn6Tx3GSrN4oVhL9vTpWufGvjg
/ijXrvz++0nz68OPuxCVOup1sbQ6UqKX7+2kzmuo/FgM7tJTludDrPf6SMuAQXaKTtC0QnWSn+Uk
d/mpoNsASe/tkUKhfjhtqIx8nCLuJ93GXYBKrjmJVT7vaWS3MM15WyVQ3bBeUAZ3ASokeuO4b4VI
N2uOZ8oqfWr0sXud3dxlqCqV42G5qKOUiOVThMRLUqqc+G1hLjMVwZyoL0UhIUfCRLIi2kuqQvhp
w3GXmppbvHQO0u4pmO/hYZ3K+mHN/bxVuUtNjQJCaFNEWbqK6Gth9AOfer+iZe5CU1Vgsd2KmqUd
pFR39dnknd955wJTSNXHUpo4TJnC+ozKkZ2Q+vW6zHCXl1rYhCAApn4pqWyaW9j/BpEnuM9d5azK
yNzgSh2mqG7dz5OK+Llifmk07hJTcRyprhymMD0GOp62DlmAHMK1dw7TG/uiS03FBrXWdMm3tONl
81cbxuv0VB5BGXhlA7irnLUtITwN4D2V1rTQCfQb3zTxPYTy1rc7OalihXnG0RDsWp3uk7WfnoZg
+ex1Xri6WWrZOYNWX5gOrOQPhoBIXxRuwH6tO8F0vLIaQm7zllbzHp7qcH7OyeSHxHIXnDL6kIct
ojCVp2ZnfSKL0Q/PhpfC69iitSwSR67CtNj4E8Sb4N3Y3nsLuDGaLjil9iGK60HKtLHq0zrnD6gv
u6cidqvtl7eln8PRto/qwqxRSkv2HuWtH8Ue+Z1wrjNhz0wzVkZt6UiKpjiNVfiiNy92SPJ7zRVX
JkvSndIRLkYphIJgnCW+VLb54tc0e90t3VbHW6xzmQJvfIsKjTWpuupPv7adxUlQrAnVnoalUYnC
01gnbVD7TkM3xI06gov6gf1W9mNCV8iUvqjc+n24szbhztjI3fRbGqzLlnTlFJ1HRI9+o+niTkFj
CqlzHHJIx8ASYu4k3Cyl9rvqurgTlDiBrMF9LhUhLkEFno3e622zT1494wJPVR8yZjpEiR0ZpyTq
4weIM//h17azQosGaulksmFqtyWl8/q0H4ffgLq403AIuat9CVMIim4PhFs8YcZr4JfI5C7xpOYN
ECxFn/c7AI8uZ9WnOGLEs8+dJTocCiLe0mxpM0fsIUY4fanbrfHbvFwJLDrpFppIw57OJeUJ3tnX
xASo5fIbU2eZQlKxghms3tJWrhVQj3B8Mngc8MsZuU6FM4/mZi07lgZB+dauy5t9iTy/3MWZ1Bh0
4S7JmoolUG9UuS9Pkm7cK2XPXbWrdoEvDPzm1rQ6YAE212XzOeKjOHv1uos0UcV75JIqhjM6Pss8
uMByzKvUg7tI07RGmuup3dOql0NCkNc5wXLGz1adu1QTbkRymHZ8uBqH8FnFe3vJoRTht5BcookN
QlUFR6cHotbPVNsxzdvjno7iS9bsFykpF2qKlrVkDW6H2ASK+YEGEfveKNl+ZLsd7/wBLzvhr37C
OVCDeWwIJMVpOkYmflfEejw3cpSXrY0JzhDmB+RyF3RSA8zKhzWiadSVX3k0vM9z5hdUu5RTQxYy
DYZToHB18I7FzCTFLKVf4ssFnZaQ48qoX1pfow+BIm1ix+B/XovKJZxGLXoIXK1bCkfU+nPblOu7
NWLQGf998/Gvx9ZlnKLdBhH47TVtSb9/7ClMbRKYmfaXpg7J+WDt+F6PBeof2rJs/QI0F3faZ9bt
9cixx4nlD2D53yKl/Y4VF3caZLmK3mDjN2t8st30v6I/PLdmF3aqYNQ9wMhoQZagKU9LvyCdH/tZ
fXAXdhJRE0BZf1jSsJb2GR5YywUR5uAX+7laWJTz3kLWZUnnEToQL29DML7zXFsu58SaCFkBIDBp
IzqWxBT/FJvnVHFCYhHm/UYGig+nKzlvL3DJGLV+8kvcJZyqIAKgFRQ2bQtI06xkSWywbh9+v7Ju
3PxcwGnc4ITRwC05xTW+etIRyRO7D/GdR7gbe7KLOG1Tg7qTvlnTBTJnn+YQAnBJU+Fplc4l5OXm
ylN9iLu8E5nJnqM4cU31EX6dxZzkC1LNfn30cqj9dDueALDVxsglXfQkEgiV1EBbh7/8Gn8ZmJ8a
7zvRAMRdF+zKhYEnrbpudvNL6rm404K11NbrYFMVbc0FhiMdMpLRd78Pd87b1nZ421/smo4Fnx6n
foshawH3Fr/WndgYHgGrjNiwpkNRyFNwLG0SxGL0bN1ZsF0On3S8jS3poQeb1JOEqI3q7qmav8yL
X0QiLvVkJ6u6BqL1KfK1/CHAjpwVvIufdpnXfieISz8BVy7XpSimdCXsLfj8HyuVftaG3KWfDC0q
OdSY7mFfzRdhgz1BBY7ny6eLP82tmvM5z+eU8L17G/ZmeapnEd0JAm9sZy7/pFQZ4JA61nQf+y7Z
QvWx0uLj76dkdGNYnZVabri7QsnTpl1DxeNOkCfXhDwEoN6/DOW4v5/pgKfR3//YrT/Eude+RAcy
n6slXXnwXLV/L4VfZQ53gaiY16EUQbim3bp3p30+wuRgtvP8bmfdQrSStXTFALCgWS7BPuszF8xP
pJ67UBStl5AMCrt8EO5VamwJMXwYB/l9uwtFrZbRaFpqtA7J9Ad9TONpiCe/67iLRala1RsJ9JIO
Mf0Mkcm30RH4TXoXisJ6sqau0Odd2JpLZfL3JiD7g9dEdKkobjSUrQI2pxpF9KciGM1pMHfavrFR
ulhUK2wNakPZFNaG26ntx+Zxm6f6rNfKMyfnslGC81IXs57TisXBw4RE96NuhOcqdeWuTGGCbTji
OY3BtWSEHF/oYro7SPGt3nEO2GNhuNJGwZYiI1rXT5D5az7UwVA9T0Uo7/3IjX3GxaQi2xmY8NI5
Dav5yVD+ZY9Kv9DSlb2ye8ubF4OPtKMjS+aRjEkd7Hca//WNkLlElIZ4cwA7aOyPWqC+flzUZd0s
XFtBM3+kc2hOYV8EpyFH/aHPQmAuJoWKrBBq1MuSjv0YnqwMmktQHH5SAcwlpcJV7BRSIWNa6Snb
RPyeVeZOOu3X84i5nJTmTR8GM9LG0oT8mawD0Hcb9ucBQkJ3wpFbP/Hy/z8FsUEMkKGJ8CYQl+H2
bxeo6rJarLpkNOpezPbr45e50lAx5LC6cMalWQ2V/cdWZXCxE+vOld7pcyEn9iT2oPGKypmLUKkA
Mqnx2C9py+IvRb/qZCxQKus3k5yFXQI0JcEmJrydin9Rjv4GdT0//Jp2jt+u4si0zS+nDJCbLmFm
af43TD31M1thLt9US13SXkVrGjZh867ISxhzLp1XQQxzASdT9VrYfJrSeEvWw+jvY5MH/3h1jMs3
RfD4WFqrRmSQui9tqD+MXXz4jafLNzGo+QMM2LvU6n1KpkI8D3V4J2l3Y59z4aZyfqkHHUSXFjmd
T6xMw8DoZOlrmtRifaej/HgQjd87MHNhp9xIZH+h75YCZNMnRkuRyLjRXnEKc2EnFagWMs+7TS0r
ur+RIAmeFgrRar8RdiJmtqulowajMMGo+12+1/kjXbby/PvWf53JYC7ttAXcLkRRm858Z13SrTE7
RXCmKfC8isOmjULiOZucJczFFEMQMJjS5UULsIP5UxLmuzn9/u+4sVO76JOULVnq7hjTQO75R22g
8t/0hj7MMVQ67vyG+uVFibkIFOmIsUdcrKnaGnraI9Qs7aEh1zW01blWZfHQITmcxCsNocCIW6xf
z7mAFLzZg7mWE30jtry/HLC1vpDNjxphLiA1Lks4bMdC35CiZEl+CCDHnsUe0Fx9fX6uDcfrn0Dj
TdmYBAp8nYj9TgQXj5Ijkz2jaFpJaCXEs2mTGXTX72fTr6NH5tJRZj+WpYvCJVXHitOeQUs5Hepo
u/OedmOyunDUrrUsIg7yuFlKmyfD1JVZYSKWtlvM7gSSt/6E8HXX1yTsg61FvnyT+geec056hmjG
77vn/0uB/psJYi4lVbYjbLeLaUzBjpQKHQ/QeH95SyhhCHpBIV//lBf1+LzuVXuai759CJY2v7Cu
bf/9/Sfc+vOcTFdUN61dMUqpaCFkGsffZD5882ra5ajqcNtms09LSugGj6g/qshPWBkc2esxqYYD
voZ8RhTT1u+hxcEWP1gQJROvW14FiEmj8IAhBPmAXOg3XviZ3LH/yE+ZMkfZ04i1EOgfMkK58BTX
//Praie+NksO2+X9GF4M0L9N24eQzJ5L2MWnmmY1do5L+qZVLQK67cJadecCe2PuSedEzinbGrMX
2HpakAdRv574ar749Yi7bNV0lDxH24XVoJAmgxoF6Yd9MFcriljc8JqjqNP96L6baqguMsCbjt+X
OysSBR8Vo52uU2vMV9aKVLPAjxFkLj3FbED6PFLBm9LuHxUnnyNb3wlEbwRALjqlO7kaM5PgTcEG
+0QOhCW87+O3rQ3EGSpMxyev7nEhKrzRme6I8uANVDOT/+PsTJoj1bUt/IuIEBJIYgpk77ZcnWtC
uDqQhACJnl//lu/o3nynTkXksBqnSRDSbtb+VmGKB9CtP9320VenbI86v4avV3gukuaX7lU+wlr2
L1v9H9b6tYhKB8sa81mSM2ZgfhEhvq6++BtF4U+f/f73/5VdB0XHy6bELSmb7sFZGufwxOW7227K
1UuKdx/rkOLCne2elHTw/kz62/BB7Fo/5eEJrF0Rk3My+8eSjcdxvY1Cza5BUMDDJVYafLRcVCZZ
/FZy8rcJqj/d8KtXtPXR1EV9hMtm6EMn7Y8AOdhtC+VaOmVYJ0slGTlzaT42dfdZts1fwqU/XPa1
bkrNFAQoj8tmW3iaVHLwfXxbcnUtmvLw0xLKvd+R6q3161k2/C+loz9d9NVLSWxDpzrE/aCt2ckh
W6za37Syr/VSrNCBQ1j9vpOYz8Rs6drdNkPGrsVSdAUx1CvcDq/Lx6Y2qWL1bUnytVKqXMcqhgGY
vfRk6lJply3fqv5vJit/uttXx+aG2Yx5NJrCOrL8WAUrmG/bemPmeq2Mqio6M+IVPSdj8aqn5FWa
5bbj/loZNUo3L2x6f2tc8dDMKuMNuW1pX8uibFsl/TRjmRQjksWhVCCGFSK/aQ1e66LqpDRriaHj
i1edOoLez/JRs78l2n94mteyqBpTBiSwIV74ZHydar9buvE2aBK7lj9JuSndms1Abchkymz0vZuX
2wLDa/2TVpQXQWlDSFKDdJjGwzbbGz/6/Vb911nZ6KVQcgr0hcIPKdLp0r/e9iSvzklBW5sUCz4Y
czTYYNvMjvK2uORa9xSDjQlX+HE7T/HEUs39gklJ0Eduu/CretISUFPEYaIv06jvQ13/cNzdpthi
7OqgHKLNCFXo5oIXCGotAiktS4EHG257mtfSJ/hcTLMhfX2ZTLUdeclszqdb60XX2qelNH0S96a9
aN1986z74cV8G9SfXSuf6qCwtV2a7QwrEp6udCIpVdFtMdu12Glz7US1sNvZsi6PbPGJsepvNYs/
7CnXZn9OWuIh7W4uATOvxYax997GN+bI9OrtJL2UbduO9DwOy1JnsdcCuH093WaIza4FT8WksFmF
vr4UQfwtAG9DE31jhH9NeFrqgPiwFA06yQWYj12/7JlK/jaqG2N/+odK0TXiae5JD5BZ0l7Wrmvf
ZhORD74d1Us5Jexw00ZwDXqSYIRGcmPNZZvXb7W291SRm4Rm7Frx5KkjRYgR5kvSWnUfdYKcTOzG
vyz3/9zif7g512onMcR6Wea6uYDsbXOxWLdnbbTuy3oNMxpHU1a6lhRpqIbh08bldpixht/mYB6+
oudQfqU434scZuzFwUwVf1s86ic89FVzAKNyyOCgExY7SmKfl6rn+62Pm/ymu36tpmLVCCYg7vsZ
na0chn0m9YuhtyUT12Kqlak1jmawU+W4pdp2BzP8bQTzP6fPP93095X6Xyep3iIYVoRte1EBtuBM
QfyUg8w4iqOGTKbLBrjDxBnRDvQ3uH4doa8NuiwIiiWbkjLa9SZCyTEedJDTWoY6xUhH/5HVIbkU
5aQOVTmR3ABrchCYUv86OikeMACPIXWVJD4vwhUPJnyPahoWhZ/nsaj2MY39vadoL1vVLyfQCttL
4dzfmiN/2PuuHQ8FnEzGputbBA8ReXbTsKR0SMRt7c1ryFXRK6Ndj4fF7U8/Jxcy3mZPw64lXWqY
piEp8ckwj3ng81dzo2qaXTOuEviWID/AdFLByxzzpq8yiG9TqrNrMVdrYCZZxIG5uMW/JFUBX63i
LzvGHx7ktZLLiIDWGCKsLp2eTTpIrw9w77ltEJ9dS7ksXUTT1V192QLH7hfRLgCo3Oi6wq7VXJAp
xUlRJerCtXiAmRykJvVtMey1lqsgC7M1YFwXiDC/F4H/tIXRbYv7WsrVTbB/DZRSF9z6JxGgoins
cpslLjzT/ncrslq1EXyM1KVETpKuFr23rtS3FSCuNVyQvYcisHNwjnTwzQyo+GBO5sYN+ppvVQ42
WMttCM5sVV9o2V6i+jZlG7tWbqm6ikzZIpUffK/vl0adnGX86aZT61q71QdrzSs5VdAX9w+ksVOq
++62Pi291m6NxRJHIurKS0OrJR+7Bgz3crsp3aHXMi3WlFEJ/zK0UkNV7DADuWbWNjfVCui1Sqth
cKQLUI292DpYdi0tZIppsJdb7jm91mltQye3BW/RGVWr4RTLbcutp7f1r2EY8b/v0NrKuR6rUJ6H
LXL3Fl2fI7HJbfI1mLn976fbagVpGjZjZx8tU9bqmKVjNQU3VfLotRqraX1oZgAiz32YmKwPt3xx
1W26PnqNmlpL0YeCr/IctK1MdSS+xd0wZLc906vku/dgBcEFWJ5VwKqHImDfAj64G1fjVfYth7B2
koDUwCv9UrRs3tXx9rdRr/d18f/DP3otxpJV7YGeLvgZQ5XRXkSsOkOe5fK2Y9Ntj/Vak+W6MDBL
Rfh5WMYwDx1dPyaLTz7/+63/T1L5T9/gqtfLts0xUtXi7EVPxTcMOoiXuU5IWm0qPA+wPsk4AzRu
coV5ihoPe6Y+XF/WKpqeBxjN/hxgCFHvoxh0z6Ku2T7W/fxB0II8RghW9zD9Ip9Cm5jDxLckG0GI
PmH+APbYG7xp//1L/HMgQ6/lXwBoQzhT8PgczcVXF7QvIaLT2z76akMIAzzT92DjHNThet6kW7KS
J38Lpf+0fK42hEYmIMm5JT6DWGIxl+n4llHuww+hmpqbTm56jbcaaAzrq2WMUU0o11c5ynUn6upv
dbP3ZfJPy+eqVN4SmA82MH46K3TEPxhXLieN3a3M3Jj0LCOdB2mIR/Q2gCS9Jl7F1RRGkzPxOWa2
ewCXjt33LQcY5N8fN//D17naLND8HKd2c/F5TmSSY4RlPVQsMDkoMmrfIEz58e+/5z8l+X+4b9fq
LxJuZtAz+kO0HsPppY2k9lnnmzCXtbdZCwp5urK4fSktUKY5HCMp5unCdsQC6T3cCpL3zjv1cXTi
RkdfVLyUH41Zk2foyvo2jdzE8D5aAlnINqP9Bwf696D2WZK6etRDUB5A95o/1mDYnMbGV31KyoZf
UDb4tOmo3LVVaw4WAzW+TiWbwkOyNuvBsaD5VLM2uGtrPsxpLJhO21r1X0oKS86/3Jx/fgjXCrUG
HsO1csV2bsYGJMWwWXZCsb8US//whK8VasxPHrULw88am8YBIAK9j23U7qzx3YderfovHar/JKz/
9ITfL+C/KgPV2mvXJB2OBvCJyamzs4PhB8QY6QzbpB0EVM0XoArcDwxHxDtDq18hNVEa2rVOFRoh
h75a5V9kCX/YIP+fvK0vHfC3IjzjeYrfnZDF3oOY/P3fn9e74OifvunVLjaOK6hcYxid4zpJPgsy
LGemub2LtGh3fVm2+7mT61lEcr6pSEevJW+eTCufjIvOGiXAc4TblcPXr7gprKfXVoph5dZqG2x0
dknkz6ppwtSrMLktgL1Wu60tZ2SNGTs329I0qW9xKpazpJ/+/WFg1OIPp4q42sRQdO1qhbLluSW8
KqOs0mCU+qwlLIhomgC2QT5s88T7nwq11KRJ9aYXjNZTPQcA2ihJ48Knm8Ge1KWwhGs0fyrR4Jrq
zPfhOFXw5uYSraOt7dfQZIFgdfR5aIGXjNJhQSvvdzm6pFxSlLLH7UFzE5c/ML1vUB5ZSpgXhGm3
Wd08UDXXO78m9FCC5B3setJiw1qmUR0tJlvlrmKg7A6F8we0ku+oWTXs8BqYCk9dE5MsslWcA08I
HlxY4YxJBoxhHV0g47sa7LznUJEiysmmqjkdC1PtAe39Xapg+1m8Y17qcdCpI8nwpRBL8dCWNX+1
yTI+uqoh+0qAzD1vhdW/1371bVovvC4ePRAOX62UJDhUGEuuH8XYY3mkPY4li0WudJAaFrrHRBmf
95boFIQQPOPVTDL3Y2yRbzF3p0JVwQ3Ydanh9UtntuguwXcAtLgalqzuwyLngdGZ0aN9Fn6BRSD1
Tuw7PM4nAszJ9JDUxdJmRdzEj+CUF49BIdSxHm0YpCN41JnZQKU9bmah3Qv0xvAJr2zyNdAguUlR
cpozSz9FpSI/ioj+5qtpz51W/jMs7ss2xUgMURk0TCaHRDnObdf3uY+Gca9l2UOGoIICBU0Bbpaf
+u5z19cUPhR1BadNXyV0PM7VRsljEixQmVfT7Oaj9sXCPrm2c2IXtA1+flzj5b0WGjUmmwS3R6d4
eMIDaHGVjYZ6/NTNJeAk3YwKxJAqWNrpz0UpZ9CvepOs1S4sXKuHLGhq2dyFEj+aMtVO2eZL8qRs
SaKsxlTPvihbCz/XcY7GIB/6uS1Pg6lV9dgso98rrPe7eoVz4Mi6HtZwohN50yuWxgiMm7ypre+e
hZE12ce9E2TfJJTxvY6XxBd5ZzfkpSkKuW332IhglPexK1z1uXGOk8dWhtvA0wLBEcmaqjHO4Epc
HRxQwKJbk6kG7Ywzj5qx3tO1n/0eQ5wle5uGSW1PQdHAm0RBl959pdNqZrhTtYzOLqWomk+p6aap
uaOU1OxuQXNE/VBbGaq7UPX4rxb3JH6GkwoJ0hUPI95XKm74nvU+kce5KbzMGlJA5JR2BE4u2dSv
ibwvGpGUrwLiT7+HlBtsGNniB/LNtgGm8OclGopn+BAAKQU1M5/3lesi9QugqR79JCQIU/nYMSzE
gxyniZ/bttNwGuusQs7blSM6rQNMTqcnI8dyp31QoLHoSjeJtE/mmX+pGWPdq1thufgsIxvj1CQS
r2c0hh07bk0klt+aVsGEib9ZOUDFl6A8MQv2QB5WWlengVfd8IslXrN7SbQZXo1PFnlkLFbBp9JG
HYKYtheLhCpAsyiTYu6Kz/ipZnzqXLwRkc4skM2DEqQfDyAt8nEX2Z40H2sRLeO9CLGugb21gdg5
ytfuCxhPY4xsp66wjmHVkBw6MybufmPlUB0Tra37SjZJ7f0adX0ZZpN3ZCxTGEUxfhKYuW9++kK/
D0y0GJs46BAwjmO92LW8dJD9hUdeJYgeIVRe6u20JHaay8zEcavygSzR++46hsH0pdl4O+y70XXs
jmI3WuNdq9pCn43CzNCXKeIcFBreJJymTTMXUZlC0AnpSI29wp4WfCf97DFc0+6KpOjjE4Zm4/q1
KdZenCvYM+6Vr+L6UM/4/wBhb22xA/ROuueCwiapTnVoaHsU4bTONo+bidRHDL2ppdlviQTWe63x
YB4CHqEjBZfT0fIDDiII48NEqeE0t+Pc/BJwx+RH2mI8L1UgNZRp77n3edebOvy5+SkYDzYEQE2n
3otpTXkVB3nZhyqwGbGtG99aKhby1NSNaWCfjWHdEqyjkLgSpRKOUkZfJ5ps6Ra2OKCS2KriO6ZJ
5+CDcGE4nhugaJZDZGsh70ITTvKHbmkYfhqA1Wn2mrOh+MpCP9N7KyI3fIg0FunviQaTOFVoITqS
dgENo+8RoYM/si0KyKVvpqVJY0ja3S8xTdNapWyCMeUXQVUf7ltwD5d7MxC+3M2OIUBP66mU5m0c
xiJ5kGHdV68LXoSpSiMx98Unuaoi2OtipnxPxbqUdwoK+SBzbA3jKrc0YsC/BXNwMH508WVGJ1W9
oX5Ba4fxnCnUfV4omiDXJzhMyA+4sRGV4xdZY/L3l6NfsyJCO2JOaUM9ETvKw9jcKQrraZVtQFBM
PzfrevOmm1gPb8OmAoEUYdXrJ9lKU31kLZQKv8ZasbXNvQz4GO+5Yqhp7IahC+UdKGbWP1MdkL46
WjDZ5JxhnnFwx7FyCyuPXVKo9ZeFHhvHg4KLWbGD/DixKpU17+Il5ZtVMQf4F5OviEZoF0x3VDpV
pE1SRAKnbVH04D1yP/g43KE3zWWfV6yJ2+ggxmkYX3sFckx8mEHlB4VzjaDW+qbH2A1rxscJDVu7
Fph0SuXalBNPeRMGcsKci1oORS3b3hwKCN/LMFc8kUFzRol4ZM90AsBuztiScPembTN2XcpMWKlz
W71TlLJIhbXd0lrOwmA4Z+o2nstpaESVJei4kYNuAvj5gJjGdHwC6HA1RxE04fQ7Jh0Xh5mqoDtU
yIllHm/cz1kvrEbAtKi+itU+bEVR1mgMTLzZcT1t66Hms6GvQVE1/W4ZZfRbb6IJfwk7MXPsFpiG
DDSiWT2o5okGS0xSbkIdHWAtWspLUlKywEwslst6jLeQnSWozivO69mafeGDiXxqmCm3HU+CItaH
ki4muFv7YAp/SEvJEdywSB8k/F31DoTpPp6yZIJT3L2qSEjv22UFHCdDpYhC0eLm4qm0ZYPJZTtN
Dgp/tp6C0Te7ch5Bqe1GUPYmzLEfEoRR/hualBBP4SuzXp68SWaXpFWzJGInmYT6Jt2A5m9OMyJL
7BpKqzFNQGF8ltABNS5FVDVHzWE1A6Ufwo0vZbBngrjlbHmr9HMQ9sCoRTC5QriGVzcEJ0KwJqm+
lwFz/iiVOIcyak8VBVEJO2zSvs5dAiCG6zejci1WKk9x2HuJf+uboE8DFJrUd7MWGDDYpiqozois
Ofs6eJxcjxCaWfqh6DZiTtMgsQA5euQorg86HuwBftgOVyJNtI1HPL/FPG88hudmb9VPND5wGOpi
O5aw+PstRF+NfTpPzdQ9MXCnxzvRVat+ZJi7iR/XBQXGl5VBCnqEVs6qKp3qKgaFtWbruoctQN/+
SsIwiPd1ORD5Go1inF/iEWLjl6K0vvihca2Id4wQW/WtGARsuyFa3Sr+uNlEt5gNrOuB4JsR3qQV
qRUE/n204v31/bSEGaqGak1bEonyJFFj3eulheoGwKJOHaiZRI+9YjH6seBjGSCirAmcFtFaV4mF
bGE3SQkD35gT+AxmRFkfvIytU928Q3G8iLtjXev6kAiJo3oQhUyqzCdNwBCcbbH4WYA5xlzGp24m
D3yaY3Wiyxa3KQXO9bDZSL8IbUuYExuBPG7f6jZSMp3JSOx9JH3TVanR0roHWpi6DdORw4AW53Pg
aY8HF5R6uwc1sxrbTHfrmuLvAwh86rgan3scENj+IOYs/JKWvWpytvql+xkXa/DMtwjZuwXq7dIg
TB827GjUb6gZRUH5EasWDE4BtOJ86iWC6BSzUit5CAcn0RAskjgp7zgM6SKEDFMrxx0+uD4aDNMv
HyvRJfNy75Kwc09zW6wir8e6Js8IFBTBrKBZh3IfWMLFhzFBtLJvPB/ls0+6aj70oyjuIjlgLjaJ
ywNCrtJg/IGYxB4gA2bh44Yw0O46inXV7jyGaHt3muI27hwi6vcaUxVOwb0atZt+97MexPcZ4/6f
Z07lLySn2Mz2yWoBu51osYx5B9zlzxU2QZlCO2s/9OCdFJmXRRk1GTYfNq07PWOIxB2iEZUMdyph
Kux2SPATI/NoZHb+WHVVOQ85uoKDK/Mg2iQD6X70dHyKk36mTzBUDV6VmyUkGyUyA5mxtVFGfkZm
DKbFaDr42MEFCf6oItOB5wEwSSjvRXFeRc0AWtWQDPfVwshbz7irOpi/B5oWOZ26IBSp1VCjf3Vh
FMx5wJZmNLDqnovp3i2zhmnIUCCSHdFyITXd9UtZdN+k6uS8M3gj4g8SX2I8J07McZ2h7TDk2nXr
mEa9bOvUBvzdPq0BmZUi3e3q6a3FlEB4WOW7K0wmlsAHn7HJWu6RuwZm3W0VrDnmNPF0ieLUdWD5
HLip4up+XTxjxxlOmCMMv4H1qNKhtCj59xuK7/ELHGaMv7NAM9IE2LsRJ2lBWCq8aXE8okZw5vW7
c2YEGNBOzmOcN6xkNPeGLK9qlsFBUBo9NuMaBHmw4M8oL7NfDmPD3X7QTt9jrfBLJE2CRsiwBtkw
dexk2Tp91AtvX0YRmyUFwCtBuoZi2pCG6FisKQGypk0+8ihaUGlvul9M92xGeReyB+eXLV3KhD/L
CSkWQhJw10KkhQeFnRZyqC3CjNpsnnrmscMvxcbOqrX+grerD7MWdi4otibbyQDvkPFhGxB9z9Mx
JgMClMXDbHqVNoOS1x90N5V5GG/9sWdxcRBlMZ+1wgYlw6nNOtvG92GIgk1YdRoBG8RZMio8oPcb
2YnehykgdCaTlM0ZfPfawzRF3Ws/9di0gNLKdSHCHXhIHCFCI1Im5y9+SAzSsgiB04CUe6t7sqs0
9oyRii0zA9zBZQs7zZWh4AFD7M+smgYsOYivsVEUuwD1E4p7EBT7wRCPjKkdTmuw/IBBJEfUWCJh
swLXo1qzZOHSF7j/JQ37zJrBXeAKT5EFRONv53j4qauxfUQqmF7rtp8zF3n+BAsx/UkzXZxg+Fec
tXQN9hPXpyxwPLM6LHerYiCIhNyWOyiXETZViQuOGKUd89VphHQwfBi+jauWaVdAwquhVfiIySU0
VDgr9xLGuUfTIQiE+GvZoiwObAFKHdLmFfqXAxRM/ELhj9ClMbaGQ9lOHB6vjA3VbikiaYFQipfv
kfMIgJHcRk/OtArpv1i6XxDwkWMfBeuHCJONh7YUk4HsfsNNK1Wcl9qRXc1c96OZZnkZOe9fyqWj
WPlUoaDP5zitsBj2Li7BftZddIx1aXcANmOhe9sca+XXLVuTYd7bwJkqJa6ofpW1VY86YeXXdjY8
pVNg7Y5VYfu5bopl3Rure35WpDV7ZQc+5mFUNy9xWXbPXVTHb0XYqd/wFAtgb8QRmCVSftraIGD3
mDOtHiffFKeZVkmQLkAr5Ji8RgywmrE9KDQi3gbsg+7IN5S5cl2VxUHHBVz3oq4mVbapYj0WSVhW
u5YEwZwKYnSYd20bo7jVT6tH6UiPTW5wfO2KrVjD194uOJdTVa/kEkZiGz7TeABpP4mnQO1q5DH9
Dtl6FKX9llQPbBPlPQu5GWEgKmoUkez6g5DVvnL0vO95ALoZnh1SRKSVE+oJOCeD3SCkfwHJC1BL
P8LK43ehtOkyghjqodR04ZA1DrCzFmbrn8oQIeaw6fG8jhSuU00oXfmAjkxnHjaEv+XODFH5CBBl
k+RbCR9ZXD3ii0ziqH/jfBEnaM3aPeWB/10MxG+oec7FGfrSSqQNYtU4w+rQZVYTOGhlFMLnRyZm
vEbz9G6mJcIYU+61D+Z4T5dY+NSLJAEJtRedxSyhZu5UC5x+O2uZewdjdwoRpI2fK+p6fh/4Qf4k
QjVVxmGvhBwPRrqvpIsEVjE6AGQHUQbCFIGn2u5quQ7fEOP1X2A9VvxqnWdxGsqgpBmfI4TG1dhM
UCQvyDKzdUqmES9LT76qdh4fsCmEb95V8y+P1tDTLDHAlhJisCaDeRvu5znh57kqqx+8HuLvCNnE
l4ZYgZysbKbgsoLA/bsqEL+ltItWnZeIkx6mra+2LFpYcgnLnmIzH3r6wQyI3lKC9V+l21SXF4oI
pMqcbmi/L5Z+a/ZlH03tiYetPbvwvQQi8MuSFB/RDIg7LYoatavqjEGNL77AKTqq8zIeIXalELrH
2TjDB+9hiIkBHFN0GIp66heBnU1G2P+etm0sgq8Lorpz7JdhZwBY4/lGFlRcwd8xyQ4ig+EFXECQ
3Em0yBhWK0WZPG/o9x1R8UBuhk2RFCgMybq9cwMhLhPNGkAd6rBfVK3j9EtVdsnjRpf2YxuCbJVv
Yih8FsHRxueDK/ptxHGw9O6l5tH2YxgAA1uI7KNdsNrmA4MV9regteLQejmoy+gYwr/YRaY/rrNS
n/mm2JQT5LPPM+iRv/RmanOEzGsbM7+gtLfnFqODEOXX9rWGJPcRA0DNQycwObIr4rbyO9Qs+JQ1
yEHKc4mq/HjETyRnCplLc8CYP9d5xH2L50SUK7NFEt/tOIfONauIqJBzQHcw5IOP2HMyr3ig+OzK
paJqtkdioZ9NWxwW8PBgC46sFnTI5jKXen5Tcd/71K01+hncRfJAIj+ggLKuCMKjfoYSdlJmFijO
llVewRV42ym2lO1ZbTXeVIMeMj3hvpV8F7NBn1QCidjcDCE5Udy6t2CcUXqvEZjcJwzq+H1Bun49
CWPa6NQkkfjqx3YyT4Ir2ICPZmvwQuBk4+6E4kFldl6gQHbcgmXiWTRaeSmqZcV0A+xJUNbm0xQ+
IvZaB2QJ01BlclqIQgqnpzkvHHs/f2nRJsmxHErzJVKk6p6TIayCZ7GGdM0QoLfLIeg7cMLNKsKn
cWr0mxk2JNKxWlHOBLPEoLcSRuGPuhKIQMCx6ctdOHQQAhPv2XgfkSgekNNOZMmVU+Kx08H03Q+j
AiXKtMkOGR4KKxgv6WoYHVX1Wzxplott1BRLfZ2qvOGIDDwSs3Yvk7k6eIz8idSoOPixTULcoyIh
+WFlbj29myfqH6zz5MPkS4tcyBf2riOjdU+iYuSEEuRTVc/sMYQh4hl0MtzZdm0x3+dpIVBsbGzF
Dk2/QDbZqLF87ZJ61SkJ2XSyfNBRRtVSHjYKivrXAVD8HXG9R4DfznddpCNk6fPSuDxe4pIcAhF2
X1zX0yRH1Otb6KfbsTu4dTI4kkckZmlnqNy1KFQmqW1DmFRMUdXd01DqIe0RWdo0Ynb4UDUgGmB3
me2hDevtZ8XGZMvqCkTTh45OftglCUZOz7HD1o8qr0R0Eaumf4fiBAjWCHUgaqRDrKIqX/jWTjs4
nCf6aDiRPEN1lNk9eEN2zhvCVZLNJYbJeT9z9DxWvrYpV6jYpCGZsaOyqEkeYhksWRBJ9WNhxkzI
MRSZ9pr4VsCZcEHMQ9Zyz2mT6DRI4MeBzAEguLSsWjuctqZbXd60ayXTuoaPXm4dZFTAiHfmJEbG
H1G3jnNds/JBFhHWCVXiMx8o6lUSaW4KtsP/cXQey3HjWhh+IlYxgWFLdpTUypbDhqVxAJgJRoBP
fz/dnavsGVvdJHDOH4v2QzozQcC1SRtGvSr9f+1UWNUHAd349aMgRMi2dJE627xgPgddt7tZOwXN
0QjR/iwWNZ/8bWHpV1MLz7Km4+sy9vaXcBeBu7uFQMi3kZH7uJQlJ4Gf0HH/rEg4f2/2vSZkqhjq
V6emhelRJ1SasKxvJFn0UBP2KArHgI4ikx3OPVW/Qc6LF3fZNBBYmkGl2ddearscwPS5B/wF/C+b
B3eYr65s4k+Zqrr7twfDVmWsl6AF7tDzIXV0td4XY1D5edeFHZrQQjn7s45kUZ/H3lk1E/KcPqAX
n5+LhXSwY9SVSXIoEU7NBxOn9Z6PhZavBnfBmlt8/u8wa+PfwYstxR2VV11E41Vn7nluJqnbuxZc
DKMNW+MXs7Cqp3LjmSKNzTbiXulNTXe2jKMBQg2c4bLItDXHprLNpwbsPsq+KH9sYbT+JJbU/rEs
NncA8Dx1gTXvxBPhV2swjCSnutDh08Jqc+XVKreDDULd5N2IaYbtpokDsnkCZ3r3+nCOzlHbN8P1
S6Ztc8iB7bEL0QXcQ2B16S9rdg82bmT65sAY27/DMNrf4658edrc1XuvJOyYLLV3RbkQ3S+bV1By
OYjpbPaiZEKHjPk7RyNPgUyMh4QjGGKI4Uiz9xa0hYoI4G/FUfCebNuTX4jw0IqwXi8MCH1W+VYx
U+j5T9qbab3R+Nn5xy6S+30dRv410cH4MG+tOCs3oQAXWE4JMF9KlA7UypprzxcNQEqW67WNJy44
prlyyloTjsAOwKWUFCLWPyPx9v8oDamSrQ7kzFxW678VD0rJUb/WWS/L4sM22sQ8XlPcH6Qzrhw8
m55vwjHlvzZMGYIFEeeCPP8QliWW5XYb5k73l35O6jfjKEhOjEvfDFcbl/G0lwCYJoQI1kl3V7Sp
92qdgJwO5bjHdfD7o+fClVWcMRx0AZNhkKj4GPiuvNuHpTttAX+9587qNJU9mF9ac8m0kDxZFyfq
BCw8yGyL11IfFpC117pO2cSIeoR6H93iNpQ9I+9am/lzrWp9KEYhuFWcps2GxN9PRUmEHZyVLPJ+
Tf3LFnfrR2yWpcln2tkzXA/xbWvj4RLYogvhdsroiQ0MvhvSLO8aMQICFDL4OTXleppbKV9QDiSH
OYq3gxnE9n1xJnvwoZxfdew0Ty2VHTkwZ39RceF88LYjWXQJjc9Aw7zzUozucZsAELgL5bkJlpo3
qCxYSxJ60PK2LXkv271jhLN4DqJNfXqexgIokp7VrVwexxYhWlIw9+Ye1NbFn8AA3FGWtyXo/AxI
1LByzqQBmjEcM1qWyP1Nw+BgW/26ogo5+AF2HmFicWn7wlxCDzK266x9YNmwJ8Mb8bwKp7xUUSOu
TdMnp9lp9zPJF83D3Ij0SJP77w47Vc5/ijFoGIsyW/qaUi7bl/bQpyZ9rivhfmxl7x8gJt0nQN3m
cShb7zcPe3DYQ9XnQbAWxcH0LiyH9GXWB8rNim4vjkW9Vp+BBDMMWldeptJTh1juE6e443wieSoA
NMtPz0btmVrQ5LQmpv16LsI/Mfa3RR33AHjwUFHU/KLicj6BSEOLFsYcgjFezvFsYycri/U/suSA
Zqplv+o+/MPA/VfLLXrFKkpJL9b2R1PBWW3g9O+udOMztK9/KB2TXpN0dB6nTX9GQz8ca61gV2SR
0mAJtccKUnFbVnH4DrIwnQGt6juXnvoTwjfNRW6rv3449xdwyOilGef3KW7Kj8aNaGNbmAFwyUwF
+WN1fU96Z/LqNWV82EfwiJMTpW1WqzH1s763bWbn2D0Unfcb19TE57mKw56OLfoVZaP42OEcHXOU
LF2WbmLdcoV6QnHZI58/6BpZkzazfDZO+dOviMn6VFsXGKIwY7eLwqOkwixf1K7a4LzNCxdhHTnw
Mc/aVq58aJfJD5yTjbD3gErNs9wFL0Ar1u/rnpruwthmzRtQatVDVtkxTL+paQ1/i9r26slVJtbH
3kvs+K+0wT7XmdlqMRzUpLR/21MifT+TUrv9HR83lmnhoySA5h4H9eSTjR487GNbH0K5tv53G3i7
vvNrr4VuDOZN6dcUW9PItbd63JJuo73tW7qMSv9NnC3SNuuG0htRrPIbTBskOm4ZCciLypewkmC6
1kt/LXPDDB3GiXyE/qy947h2xf8dcdXRj+f5XW1L2WbblIzOsVh1ZXNA3ZjRMpyRL3MjUqKKjnHo
ffVpdR3CeRVOGDWPpSz0BwvlwIzUcNy0edns9sMln3p8SctkUyeSmzw3Txs93ABVfOQMdVEP/1an
mLv3oRK2e/VIuB/ztOTiN9RdbGOVlbys1UM/DbrNU48ISfZOaKww41ruuqdunnc+abmD1ma1BbDO
m80boRqCEMnMXZoGoX3Ac1jIH7PT2+SJacstP+wm9iHbFzruP8pO8zD5PtSTdwzs5v+EeE285xqQ
Rf5T5Nv9W2LExmSooaAtD6twE7bZHoTh2o+LF+QgTbvzzOgzy+OUKOc93XhKCHgNa6VdhAllXBdU
NwtBgbOzlB2tYnMJbjyLlXThPFHJYt5mBTlzKCdUT04W94hN0XP2s2mhfd3CXf5524CC7wif14fi
wTSKypopKpA+cO/P45FuXmf5UQun2/6mQEqJTzLcaGiL9hfCSk2uudbBlLmeSsi/yQzye1A5MOJk
VASJc20HNSXtoRqQm901PpKjGjKedP1bakXrXdD7jPY6jc7U9od4apPmcTKjSc+xqpJBX6kwkoxF
lMruv8J1aWW+uQGOTdktME2HtiXm9ZsC2gpeDB0Agz6YKV6igsAGKsAJBvV28UhzRbpAWvsoNNyQ
T2jNRIFgYMgcR5qHyQvioL1nJ2XbzTqfNLA/wgohplOwRuWO/Ef1QBb3mEtlP55MuYKBLa6MmpuG
D2t+Q2B1+/eJA0v8q7zZhZiMymYr3YuLFTFsmRVitHJwWzU/+2H22zLxjrsXdR27k5qdmYjO3XNA
G84tX6ZsrpwnLHBUrfX+/sOVazwcgmlOyvoVssBu/WPi+nHrHkjA0Pt/kScj89nEi6phuG3U/GdA
BBZ9KoNAqtOQlEYP+eSLXd/kDoFN5nGEs9UAD7Tn/cu//Trs9N1BwK+zzuFDJZsReYkuxsQKCX5G
NKD/D7y/jo+8fU2yHpLZjjeU0U138wSrWX/iLo0Tmm0XwX5iA84JPum2Gf7jZa7Cmzv7pc70Fmzh
yatmxdtf08yar96UkIExp/+kcsvPlfnHzPBcSiRTTmFm2srzEMq9eS2iiet6d6lS4jCJqivkVive
6qRciqfNbdb55gyoU+8IS6DBq5jG9oBuWhxpOxfMJqtO/qi0qtPMBJXmFZWMFYyMenY+Ws7s/sjP
3yzHsu28Bg93Ehy9yN2XxyIE0PkUco+GXyi+/D86MHsCtACBCqy9JeGDgKRm54DaCM5FNCK48vq0
eU2GMqXFykRuFB3WxvVHLO1h80MhslmeUtYLm0OMxvqmeho2Tzbg/T0OKSRwFixmH/xcUwcvPrZ+
3oJj6rlmytgf9ifb99veZysehj2vKvDXZwfVizhBMdNEUgVWWAYSo++1rxeTF0VTqAu5ZQpWUlkK
Ynh5cBT2vnnV0tnC7+4WuebTpb7ZO9iFhRxwdLUfxvfWkeGYXMKfq5f253lDsRbIKL6mwQzsJ9CW
5n7d0GiT+C6vEkBGxYtexiDYKU0Oeco9th/6HhVAJnYVE+POA+C/F7UAJRoapyEFvWqepzDR0dPE
tMvQoubFwBZW7V1dl/F+jfBZX6d+j36L1LjqiGDD/eFH8fom+WbJ1tu0JZS0jVCDxu74OqIRiP9E
YPP/FQVvy8XU3dYd8OKDDMYuo+A1hn0P7xAlrC9hGVpA/rZLaBcS7vq41U5V31e16pk2gnb5DIc0
MI+uSYdfcHnmT1vEbZ2nQ6HCrF/CEFZP4lVwUK/mW1qsSV6tlWq5OKgOAWbklwuTMFQTX5bMyt1p
bkOTRMdOtutZJLGpyDvfgCHcrxe591PYEDuMv9Q27/h+oNO5K9ZBxkChfv3hT2v/t4Eo/EPEb7+/
7aHQv6yD9P2lovunuB/H2iFE1zpreipgyMcjwsl9OKTd1DKYbIHqHoUlkivvSkCUE76jynmN0Hdg
ONrr8T8ouS+d8RdcP2XG9AuIvlEDlF0t3bGAiZFVkG/lggJO2CDt6axKgpoLVbjFEwAufqMMvWs9
/aNMSXpHhZSFYctNl7Q+dMK23tkZRsf/4fZFrz94q+LtS4MPwLVpSiyfUmDsMeOLa+O/UzrU/5Ve
rz2eoX1RJ4Imh+geDRlXdTlhSInSWsf57nj+BYFSNeHvA1iYp354WSNfA26OSBXKZ+n3oXwFqIpe
gWBr+Sea2CncpVp/9OQHvmBzNF3uRZwPuIKWibPfWRrnVXJ2vYSFkXEex6tIjpFRNbLTWDtheb81
Q9B8r8Oh47iUyhGXjQUsvqQJkNEpjoBHTii8yuUg3Q2JSmsT/CNCajQ+cVO59k3zu2bM6DwJOZfi
sEvsdCQBn8iHQErtv7cGcNecG7/dg0ONeexZziTZH0NUSTxXe7u1uaIoFXh281OEKxnJ53H/pGyt
il+NaCrxACC0FkkeDUUSZoBIuz4GOorFLZGMxk+UMY3Xti+DEBJ61JxLS5VOd3Nit/dh2jWFt8Kf
VJbqFtahh+I8t3aR17jlpL+sdpk2CgER8EFwcA7dD3ai5Bf5qFu/9dxKiNq70PLjyQGg8ofYlz48
bukQ8s9Yt3U8bHvJTxGVRHxGS9G9pWaL3900Sr/7mic5p7/Mdf5ZMyh+Lbrirz8H46/EXeP+ZGCw
1kwVg5HHZgc6zh3Gsui3z9nnqGxJSbp4TbZI7Me1VZP+CHGXO6eGfI3iT8eYEX/fB7G+jNJv7h1G
nddpSDQalHrk+2oKYeEYliXOXCesJoDj2E489UvTafUc6q5xn1YPHepDU8zOw9CiaOHm7OzjQJey
jzq7qutHPSs4FZSfmH5a1TRHETsKL3oz7wK23JPBe4du7tp7cySfu3ZU+caWkA0s02u2iSi9jB36
zrVz9A8qbKY0a6SvngaP+JdnwamoDns19z/ZTCQCAB0ydfWAON2tbpuRki1adRp0S3WlcjcJDYdY
56dEkwTG54xK1P4zsl6fI1ueli+5vP/cTJMrX9q1Gvu3hFLJ6jqqRn/N/rwq2W4D4CW7BuLVRHOJ
9tpH4HdWTP/tnMWF3dG+gFW+sZGk/VGP/voY+p24yaHQ15R5AaFF6vjBK4oWEx5YtqbpY2985JXx
FrXNezkUbncspUGx48HBgAhuxSQfXeL/n2rP7QQMQz3VJ7kVbXLphlWUD4j4KgDiVc/FPyiFav6p
02bo3wt6ikXGIDXzDeztdCsAZMMTGvg5AXpcF35zmnt9HhHKKy4iOKZL2s/rdm1Q9r5Wi1/7p8Ef
iuYANWzls7cXUN3KQYz52EKGEXLSeuzmWdD77va6OwuP/VDLecYlwc0nbhDc/BBd6SNUrHircGuL
Kcq6Yp/1LSATvr2E9a52CJYZLScY+X6eeqc9NWh8rnrjqMgq/BZrzqA6P070Lt+NCbEwXd/LlzSe
+rt59Wl4TZ0INZBjUU+NcC3iKGjYvEn4r7xfHKoj9VgEwQ8mChvlsRP2wTXcxf6vGniL3re9KW+N
8fWvCcuJpFucSq+cdX2zt3lOI/QVXB1zDhGL8m+wrlfdL7BD27HVznTdSNrjn6n7+FkUX3GszhIs
j7YZyv/GNBrOsZld/ElzYNwLEn4xntJtj0m42xmS8+4L5bkDyyzAcQq1n0NKNde/SSpEnIfr5nX5
Us7dFRnC+Kp7J1TMmza06UH0XF05MrBNPa/LjgqBN3FmVYvdf0gn2ryde78+8pfrELpBR8F9oJ0h
vU6tHptDXbcUuhU1O/hvnurll9ztfETnhR0hjIp+PA5ey24fNq2/nnw5DQyEjnkSek1Olaxqm6/L
QizV7HFYHXrtzme9T/0fJqz6uIp6exCh155w7S0Hw3j3sEhwzR7Pwa8t7SseyKEmjGcf+kM4ze2z
VxVDe25KWz9BjbQX5Zn2STtlcOQs8+EcjV1PI7NQVqV7ehFDZZ/5lOflyEjYDKhJInfO2XBRlwaD
PC0SvuBl4LIZ+QKpG35zDT01YTosByQVBIoauSBWDccURXdfxyOw4L5xX0xTCCfSj7dQ7PKnGELj
f6tGb/bC84aLyP8xjlVJqn61NQ/+5Io3X0XJ9wLlm8zxGBVrljiQxDEGyikb28r/a1BH7ZmbrttN
iX67NEGNCKbdIWi78Qs2IB78noTwRPLZj8HvoK+j/gS5incAertp87Uje/0qd/QTrefL4eIWIg0Y
CXxSk1wZPvCNMQaYsUBYVXuabF03fCxo3+X1GkJnPgncOU9G2fnG/+QHsi3CNTDD729Rg5wlr5Ox
9vJCLe5lF6iNjrKpnT4f0cvtJANxVyT7JK9yc0w2sH5dkI9Pb309BgWYUrTa1zjpABp20uH6rB5j
xz4imEUXztDnfIvWADp8G9evu37vz54vkvkM0WXNseNKdP+67vJVQ4DSqc4BJtAYbkHQ7IeZPdc+
gQsjVuNg0WI4OrvXbiQee9wVO8ae/mzcLnQOGnZUvUIu0d2zOCmLRQa5pxksKzd10ruiUsWI2Kdh
O0pRHIn7eF5gSC0X9IVjEGHW3A0FC+bWr8/s8+FnOkwRlqNwVYby4lB+RIjb7tzY0c+CRKnwGO5j
7z0ybi7FweuRyH93y9oBFnSd5BhvhmmZhza5aJ4J5jYGbJUL1kdoMY/OqgOmrsVmbRz14/PebaoA
zDOeBvmeZIGiA23tG5PKuvDflhJLRtN370Rlxs7dNrDxHafU09/CsDcHDhT5TkECoy3hbiXjd7mn
ETVhUFIqQ6fNQQCcyCnuQgI8ktDG0AUrvx75jr1Pl8XkqJZQiBNXJVoFiWwIzqtmks7GrUZ5slkU
treVgTXKuU3N9EDauq5OHiIQ++wtevIgTeh3OX2dwxS7QEu6SSYaVAw5XhJPHeVeRdHzZvAnZ0M0
mOgpbUW8PyHkU9sVXcRXNL/LW3WreFXbuzUWU3ixcijZ/Vyzhee0Lzz118dyQGadUwJ1KAjXLXPr
IvmZ9kkYPVMrO4W81I7ycRr1jTxEyqU2bTFFHeUzh0KXj8OMzSTTaN/0i525ezn6ZYMIKycx0O3y
iQsEMmIpZtScuQ0Q2z6kix4FIlrAbOcbf3YNryZkWF/cIHlox74vbt4YNMVx64z8CJZOfWIPA+4O
ldjiwzhaAXybhmGyfMDGht19u8WQPsCUyDaRs2p02YGeToPLBp2tWKZ8cFU0AIcadTxg0TR98zHt
DKd2ikv33CXx+leqIT2paJ+GyxywL2Q0gdpTjOpTws4sy6Pu56U97atNxtduX2oH0UspaUIo1DCq
45p29W8HEn967JRMpmMYpvYcxc5ms61vlJNVXy4D5uVWnmxRlphHXKfLIxMlf9CZha+6GMoH1ccw
oIny2WyTrURssu+zPY2MEibHJeMO7/C2fPSOjF1QeCKHq0w2a1Bcln5oi8fA2d0vt+fcBQjKXdRi
t5CQvO5nv03lU9d1saUVNxLvYqBvkx3dTaoHX+CavG0T5MRfWcf4vPZOxW/jl4wLgg4O+S4E0W5P
fiV26CjH7DceJI9Jut72yzSJ4rnZkVa+tSzszyGXLhoCfHWHQkxmf/Crso5PCTT3L4Ytct38jlO0
zNA579/dWaQjXsAR5XVigxWofynDrPZ3wYPT659TqrvDCPPzN5KuZVQhU+3irJv6rrape+dthrgU
hX9ZYHl/61Lsb8aI6MHvpv0/W1bNiVye6iF244jKCDQNsA8IDMux+k2Ww9DljS8spmthHhyEeVO+
jNrA+snxR4uhgdV0WOLHFmcoNwR3p+d0Lc7EGog89ufhZ1pGDnRas38gYjRPO+zjlf52vINtkZbH
ijj1e8f05aPXrGzGe+GAfsWaeBZWMT9GYS6Xk/b89Yx0ZP6Frsx52lQJw44S8x5jqU6PGNq6P0ij
3BzHDGj9tDnvidrG194O5pNkaPPgYVZ5NrG5q3mQzsxK+s1dNXeXG4/LGfG5vEvWcbz2jo+62qmZ
MYmgco+eWH+DS+DGmVT1gCoMF5hvPNpJUvET4fBAkoxJvy7GFlEOdaf9dZfCvfhbZ28xpzCCk7b/
3ktEtQ7fyG+1lv2/rokws5jZeTeohl7x1G8P9WqWa4gI5CEIqvFPbQPnCti3XflfsdkwVqtbEtXp
g1y/FH1T4TUoCT1sniNzcbMO44GTLAF49DoJGebaI5wpLCSCbAE8ZtDcpBXcJC56XDByiYZXcoHM
igQscXTG6tm++D4CR7E53dGfy+1Hu7ZAroBbKj3YdVSXSZmZtZjc9HysWPrWICwPQ9z6XKkuolOa
WCdyVwQIdy4bismBvMYFDWCs5W1yNFKEseib3K29z6mOnSslCcVdkZj4p3HCAFAuETc4kPk/WzkL
og23+ti8GNZl2fwHCJbt6qz7co8RpjsU6ZgcJSGBd8PilAenoucbWpQw0MQ12czk++U+9M4Byyt5
mOaEQeozRl97mfd0vbDMBp+JHub7aRf9C6Ah6GswMWuTnpY7Q7w20C1uyJFXOme0sTXWBDc9GUyY
hEoW++/dw2lWYQb/Hs3d+J/EQfMCNY7heYOoHJxmPdNCNnND8hihPh6XAwCWP+W2i/cPnl9EK7pP
vhXwW/XBX135z9adc4QIYGeFs370eOcgb5fCnZlK3e422Vp4uQhC7006Qhuoebe9s7IeWKQr49/Y
wty7AcKTy4ZIYETMsDYE/1O0Ds4uPpQd57zWiywzOrSwSCcbE4S/T4faXxABgarYt9lZhuQU1rb5
nkQhKCwQ3JF9CK1cvE7VM5owUB2AAudqh7S99AEcID10GIc4o7uMyb8+4LlbfkddVP7AnzFBesQb
YVdhfRukal/TyUb9SxviIlBqaH9MHV2pWWpJDMnUHCYsOPiicdQ1KIr8uX4c6gAJF8KycyOq6m5p
C2Bvqt4NHKCxd+UQuvc4tMezA/fSHpl963fDUIj+D5cbZgyngWGkaUv4Q/C97etfXRJpfMfzwkW4
RBXJ9AR1QExGgZ97G+LqS2VHRLpq8WGgcW0fmCrWQwSmgHxoac9hZcWnjyjvccJLcvCTjpuWrzXi
FtlYgRTcRM5UXOc8ZebDRWS2ZFBj+O8iam+uwjWIyfXEhq6crjxtqCHwtcM3xHf4IYOXfovGF7nv
9qK9tl5hl9WCqkl7/6iBbe+wqLvo+VsH3WEasoAhytLpXw2yKjP7Zf3LvYBKVD9c6hspLHN8D7lb
Caz5rIYXJOoWdRPaoipj2OmKbMOUdmEUTG5ajcURMBg5yTgEeUtQ/X/42iCSUYLNR3fS87cCD6b3
nSiD9MV4FqGG1OXSVFkUbHgAMaMsp7idvWs7ItXB8rmc7CrxfCndFku+unN8pxtJMlyf9p2588gm
YDSbve48T8YjodUd9mcRMbTX6bCuhzhq9u9FpIq8VWSDnmsiYX7JPpr+MlSIi2WlOu2icY/YZ/p3
f0+89z1Yvb9Dj3tFLEnBvbRD+W1BI3+pcfUV8h4/fFBtNx9JJEVmDJ4j6owMPv5SuRFJmpaOd4fi
YgOHnJ1fc4oZD4A5rr/prQ2v7Vw6n0AMYXexOKDvMZcRVFq35XVz9XgT0ukQeaa9fqidlWeDkpxH
ZfnZUsFsyxsFJEVSqsLDNG1pBvpl/oVROR1xHAj+Ta5430h/LzMob3g51Ltv5FAVNxfxyqMMhu4M
3DbgR9L2NAMfhJkj10EdiYDr39Zes6xVDVCMqoL+0ZZd/19XOt2zk0bORcR6f9eov/B/Akbt+Zwu
Q4XXpQKpjKL05C9187LvW3Ci6FkAPvTp3wh/EgEGu/slxqasdiZJh3rOOX0OxqR8qAu7fXxJYh59
mP1vcRyuPxrF9IGfav8zehNi8Xlld8hYYJs7IDSbB+My3Tno/1++TIbYXhweilyn7nozU4uZZvb3
38oNgtcYqfW1CJL2ufL35b9gDLYA80ZU95z2UA0ofUFZifqqIQFY6iYsEB4HYRgvxSk0xfqIko+g
PaK9uioPpwowG3FEhDJKJv23ZMUze+SmsU9yXqruOFGY9xa5XBM1/tb/zBIiLTIpRPSjixer+iwL
D57Js6jEU7CTfy5Kw2M4Ls3+tyRt6zTN4ZI8JauHrmh2muVhlPgu7mjvcT+mCZjqqISrkQDOQ1xd
lURj0gMKy7k+FFOFBqesiGc747xO2jeiVlLvOFnV31AKO9/8ARD6lHahVqc+hsHOa/SO8oSZSPwZ
VBH1Z6txymQq4f4mkMdv3Y/aiyLvPFI+5ue24UsgUGNd9zFC9dfhyjaLU9xNdjWpzgeuAbLTrPAK
m7PwbfoBlZ2lDy8dsVMBJ1WrwPOjFssOikn6FC5OUIEHILMxp3GexdWJrfZ/tRDy+dwU3vrKJRjP
79uWSHXde38LX0gP201Wa4c3l2UuuI/t/+XlU2GfkH4lzUNbOA2BZQzS1fQoJl0ZCmcRY5xI6kAS
bsYyTA7OoFenPwUi0gdE6D5FLmPsDgN/VPZ2cQ9Wxe72E3H+F13IputgORr6hFgTQmIeGjLggo8O
Pil9h5ute07GprbfBwUCW96GaArQNHR6845uS5ydPU+7Zd+Flq3FjbQUf8tBdzTayBRR/vpq5po1
qI4Qv7SFGw4mr0Q4jTdotCTBbdKKUaIji1HfZUJ2434/LGnQve4jyrsnN3IRf+fYDffxOUjY21E5
C5G+u507zplZw8U8gLbZT9GniEEyfDLLqVfwnGk2FsjZGKhjEa3Zgkyov4SRtx38yYGwb/fJe0tx
zd8ik+DPACA0ARaJPv4GGJl8t+0enSEL9V3A8vAymuBF+aa6xB3I2TLGYa5jEf6nIb9/SRwsd4sO
w6MNY2CBAVUVVLv1fjLnOdwdpNaUWC+fvdZjkBSoDUUyIkfZ5qg9irZmfvarYkFGlDY3q4bknSsi
PYfDzC1V1lzEfjKdS6wCP0if4fTQgrEnawWIUkwYx13oG/MPaYOXV+OXTGYqOh/6O2qeuzVRz/vg
xJQK9N0patC3T1PVCMDUogkPyJL8Z7s79gYSWCPR/fIbZlSSTz/HIkYqpAahPoNpwA7elea0m9ke
ZBsNH0a76P/D1XxHITN+i3wHLqf5H3Vn1hs3lm3pv1LId/qew+mQjZv1EIxZUmie/ELIssx5nvnr
+4vMulVWpDPdKaCBbiCrYENWMCLIQ56991rfsnL52a2MYesaA3ocNj7dHVC/Bo98VI8e45SRa6MY
hsMxQ/apMHAWehSU7tpInOksqrr0wUzL4XMCrqj2QlaFwYydQ82wDM5nVSNBlFn20LLilhYpaEQ7
J526xqUqX7WIABnclubdrEfZRSJUHCyycuweswndN2adYmNRZZ871K3bpkIsvZjw+DyVZGPdVMNU
o/6nbl6b3A6o6jCIEzwbhndCK4LPeThIdu1NZy4TSdZq6hrythRNr61GB3ZiHWgYcHKjukyihJvN
BN3g2RxjvDeRPQe3ldNUe4Th87LPR/urrgk6B7TOHI/nB3LtqjH2A4O1i0bq+pNhpuNVrlAoC2xD
57Vu6RL9eusjWsGfcR3UGFTxQ8arzq5jsCt6cOXyFg+NmptveC9xXBpwMOoJQyu2UwcdQxsEZ3YJ
tmxhhNr4RKuhPrS0umgD590S3kX80GKYuA96aS8h6E1rOwgyDOYobcWidqy6XqWabmdLrKDNIYJ/
Yx/wI5BxQqONtvyNPrT653gQVoHaANnQEut8LdaTVsyeTEZ5lyXMAweuk3EtlFH2z0xQbbnVESSV
a+AS7RPtvSeMd2g+DWyH1YIoNqxalgqdZZIXdr8SlIbxQbSlFVyExxLF8+OqWjZTnM9e75e0gPIw
K9e5gcJ80831sAFKTBe6g9F3FEm47mfbCbRwrbkDpo1Cn/rj3Ncs5q0UfYPcD/rJoQSZtzXz0FkX
Aqni3tdarM/IrG7A8GDhmYySDYCron7et0VurN2GIq+PtJrxGD0uCoy24xbdsa/qHMhHWZsl23o4
6iiP+I11naU2nS/XTDqP+1q37Jk/bMtm6L9EE36T0WrRSTGRMyQXtUurrQKtQTRAT7ilVlToTY14
+IKiBWyVTj+IDQVqoyPWNa48yd4MkblKJoysfliDPKljSRc2R/2YsSfS+hoUKKCgeVuVPWpiSqU9
7wsdaD8dTRYCCzNd0nLlKz/d2ciJ96CThjMjxBc7hqgtGzHyPNApELjCyoKQcnRAaJx9d7ReEQQO
DR7UtrrvaW9+TXkcfQlJkVhlupFd1rNbPdaUv6txGiaPNnO+yYXCzZnEpZYvpzTQbmPLLd+mTM9W
SO2ZQPZaXXi6ogmvZucYZUBjyMQJ61eMG7X8awYX5X72FdNwq7UrtiUzwmffQkqehLJehU6P2MvX
NfRO9lND0iTDWEceKpkkyNFja9MwIFnzPPKvGjVN925h5sxr4viedqxz12U4y5CORFm27hu+PwQi
jNYilAE3JWw1VjqurbeB4mWtNSYKPpy6r7OVzCjUnKL0FIJJKkNJHxlROZOpvA5ir497bS8YPC/r
QbAFRoshycDWyRImib1eOjqa240wEHHtGEtiftFHQ4vooxdMt5g21GLZK6Rsu17W2RbYaXptRHSP
YHvFHpUAvhS3RHo4agG72w6I1Us366inXKQjESGz27jVYdPMTEMueThPj2Qt1DdaBcIBvyHFWy5L
bGWuEY8b2JGuXFMWzcEuiXMr5Mqu5QUd2aM6hKnNucVz7wF2RVuvy64JW2aedvYkBmc+7jVn83g3
r/XiGsGLc265URs/BGVrwMkxYq9OC2NbG2apns2imTPuOxjpvCgqyu1s41qnDIVoMFiEJyRz0Y03
MWJmtQwzoc9LYxZ1s7VyZJGo8qRDmzYUrcnUIm3u0qmLs3V7hPhs2mqGlQfFTgUbW+T9TA1ip9k9
lPs+9pooqI9CNzcOXtPBj7iS86pmPqkgYfm3/QQ6RXjTVEYUBkaeUUNP7piZkJloub72UVxl39pM
IZVhQpaku+n46vvKmYS2pX2hZUtsEiOdUcepsUa1QGHqc9u1pf4ZBIBSLD2VW+WNm4vQDD2TPkS/
T81hUBuCdN2MdFG+ES/kMWt7YSvVMaBlUPUWhkd+w3jSvalL2d+1Qznqq1pNKNjY5I7ZhdZm3XBG
IzK+zkkqfJx7e0o9ks+HaG3Y2eCvU+hP26I0y7MoTxhq0EtjignXRe5HlqYXJpXzELU1Ni6TKvA1
IrLb3xsFW/bnGMqWjd0IXC3i12l6mRiGVITfDM0LDgq4hH1H3XZm1a6vNkxxLH9Vof++CBIZvYw4
/G4NbTIfWwoKVCdoyHAmWGFk7jtIJdOiBg8DV4zy0bllJDdUt7FfeCis6OFm3IxKxz3zAXasnLjD
MurgdRpXgAuxyKDZam8KZiJrvZ3FYYL0ccF03kJehXSo3eBIdINFSv/yHlVQzGMgCXz2JeHwrWTo
vKHnYUVe1lndLval1S2GAVAexIboa2fT72RK5gwvjHbiWzANw6VL2z9ZVhbdNz6sWS4nvbC2vjSS
fMGsvHzooPttehXaZ5kPjyUl2PFbVzLF2QRyGLhNa8y0M17v4LaO0jfp3DYHiVp+XI020rPY1Zt4
FfqUaMzNY4zhLj6K3M2MtYOW3Noj8eLfcjcqxBJaqCrRmSD+WDizFqN6o0G9MdrcWnYVxgggT2xe
WdoGSJ0y4xblViNml5aB25dwxoC2AE8wbupKCabO87QbE0Z6zAoCupeU7gvY0f1LpcoBVEXSusOu
cye1rinf1lYd55foCQFZIRNL90VMXhET8uGQZkm1t30/PORF7CNIa417lWky2cdpBhuhY8Z3cNrK
3RixCxBMs+6kKKad6ZsW420/cfcJOxNQTNOwVfHY2Fd55bvNBcN+NjJwQmKlF8tqGmGzuVqoyNCZ
MSxVpX+F026+mBoWZts5xbppZAZqD+EPKKNsj+/bpL7LcWiEUJouIqapTMBbW34G/s7e2I/C7M0P
j/63cKw/B2abeu6RCOXlVaqeqQPkijHQvITE0VzSTZpQoElfBJ7U2k6uAiOmpUmcVXI+IMXdFDo4
RlFZzdMIIULsYh6m7CW7ctmV0tqaQ1eX2DPS1lkWKtGgGaX2CvvTY2rh5rZl9ZjppTxIyGmwf+Zh
k7uzdddFonklQ7y+qm04SayN4tacZ+M2DEHr8dgUtOrIFlLRoqJZulF6EvM+U2QtDCqd2kKAnr3C
BJnOjGYcVpak1FmwmCR31cnQ6a8JH+TeBOXmgBq2Vx4ibGef9dXIFAO2KFs/Z6zvXH3M1myHaDWU
ydB8KWB7nU/2EeTUDtOtJWERe03JE61Xbb9pkrncNaPp3s5abl9CjbFuKei1c2aK5pnE9kMjnROd
70VLe7eiEZRsQI4oAeEzSc9yXCjSG3OlonMzTcuXqq7l1kQ4RskZjEyR4HltMK7y5J9qnN/E+naL
OWqHbRi0/pmT+8PS4ab3agG1v3PsfKQlkoP/MJgXLgk2bb0w63kiDxP25Th2tzoJXNgH/RTHFMT1
58aqsLhUuO0WFsL7DUMGVp8vVDmtTHo7wdYpkupO1XpyLyAZLHB9amtdK/G8NsAaljWisnLRN320
Kxps9XMumhuYota5I39TFA16hc9d406JsEGnrm1Ffogdo0WhadEy82c8F2HcA6UiDAURtum3Z2OM
/CQvDXefwi66r+my1wud8fVlUNryfOzU8NRU4us0G9GTtGV4o9owubTtsFoGOrWfSLp0i4zHvkBs
0KzJObNhWzt+uS0ZiGwYobFvBVh4vG8x10QpHHz2Q6h5q5a6GrxrjAsJGepxbsqiRKfxLORkPQ5N
p6210YwvaC9AFZBdulIGOuWgcHqohuDEvvLgVa+2hutm4kq9pKkh8UNZ3XAItXp66bQxOOvmNl5B
VZEYxQqaGtUWtnHCLjOLwAubu1SH1zatXTItYogkETD7L3Fc6OV5zMMqxLo3WFVDuBB+lHQBYS8b
9EWtKcs/iDAp6B+kJCV1NyiSIzP2YAdlDAkoe7gdspxdJ0MYDVqP1YV8LruiipotoEd+2OIypXqe
mwMzoiTlTqBTFVzyfAUFsCjsFEHyBVoU4lzXMzyegN0vhPC1MyMNvdHQYxZvfw0Y/hOW9GmgfRsM
KNYU+dC6rx9c9McV8IePvfRpoj2z+iSIQrlHY/21kbVasGeVq4+9+EnQgVb9xieu9b3Z2Z8ppWjj
/yR+4E+Q4vYJ6dvQggQ/HgABpu4jokhYy0IAdlHHDWstMIN/7BMcec/fEcXRhNkRrFt9r2mJ4WEy
2uRK9j8h3//ZaT2BeAOcydQwlfqeC/O5asZ9XoufINf/7KWN9++bAlmqNM3lHi833tVNk7Yfi7DS
7ZP4AU0io0uS2trTXrpuzNleNGIoP3jFnMSSBJpPk7ZO9H3QdJf0GR7ZY/yEDv9nX8kJonvyUXCi
H+ZUDhpUieBWS3CmfOgyOY23tweBqE3Hz1Vk/heznT4rbjMffO2TFco4FEGeoTraUdDFjELuIu2D
QS1/yLQ38I/rjOf2IeafpRHpBqwsp/7YybROFik+Hye2BMwWtum4MZM1Ks2PJWxYJ+syq0oIMpFV
0taAa/hkxNNPvu3jC/wArG+drMlaFiIUsSr3NiIxjW4fgddswdt1BOn6g6FE1snqNBU9YeSUHEQm
34wyuwRasPzYlXiyOsekc+JG5uU+dZ3PSV1cIUb99rGXPl2bldEmGT2qPfuZS0H5XPQfi8ayTpbm
WHU1k+9o2gtSG5zxypqSj6UwnIbad1BqQToE0z4gAHRpymMUkRsMH7vAT3PtVSlFxYxiZNk7xiWy
rmqHNLz72Kk0T56eYYMJonG6YW8P/Vkjg40o4usPnUrzZGVyJueKp2S/z9nnkXX23Kj2g9/4ycp0
DEilrWz6vd8k1QpFoLVS1aR/8Bs/WZ5RL8FyoDLcyyn2D/VI24B8jehjT03zZF0mUGYqy0BU3xyB
FmVnv/m+9cF3frIwYzpO9VCDtrZCJEquVlCXZWbyk9vW8fP/4LZlnqzNWstKNvJzC/5WtThHaJX7
ofzgKT1Zno7bhAl45YwsJoWrKDivzeLlQxfiaca9FjRO0gd1tUfvhRcoTdSikpAHP/bqJ49OMxgt
WPlELHADh2ajBffxGA8fewQZJ8uT2NlZt5Ku3PtSHn2zikIigfn2sbd+skIdieZtVkWxD/LZgejT
HxgWFh/b1RonazQH1hZLehV7XGvJAoTRWuLG/+CLnyzRLm2irOt5uEUivQNDRQWfdz/LurZ+S3D/
wZVunKxRvKbCmGKLLwYz/52uxZvC7B6QO4B2LAkllVIrjs4KtSvVvB8Lhj9NPp9bjpvNa8A3wQPO
62QXW4wsld+41JnHOQVFJnqS5qs1IsVDa9odozFqD03OtV8PoQdMBtmbhgm+nhBPd8ihrUm39tVE
DsXQv6qRPg426wV9F+dqyN3kMhXIrJHYjgdsY9FeQb1bhKG2SzvzNqrdy5g4t27oH8cppEk4JwiA
KbPnnMOWKteGOyfPk3Vri2CF/s9dJ7V7bMmX1wk+uFUadBLjQtjvJEpmCy0VIQ/T2TiqYD1TYzf3
JJVsjbQeigX+U+0rrHJFfIzVI9UCG96beAHkYGxKxEDnWOYLun0xxOswunQr378E3LsSQdM/x5OO
Fbu1lxNJyiuMR2fSqZ9mdCU7s0svtbxv1oxKNHojxfgyuuwMbHGW0eGphF+qrdQgh2H+pjfnREck
ORUUBJqxRymuNSOCzxylHFCBHCehuchC/zwKOpTlxZks0x1Ng/x2dHx/Y2lQ+m38NgcYi3hwJ7TI
PehSU7/qLeOqd6xhTQGe4W5XI7bT1h29nFHgitFb59mxmz7GEfrPqNU2Ei3bVQKJD1jkoXThPWdF
fD+nmeOxO8unNYP4LWClu1KbBjpTeL3Zby7d1EmmJSD4KxO7oId6HSpbPU5bACdkbiShcw4+dkAO
NZ1rmMIx6VqeDHzfczj7lWZYihm4PW58EMhb25C4oXK1RijaPNDORTfVM40mnKSTmCuZMdwBzY4w
WkMJ9CAwibU9MNT1QABgmrX1+swxGjWiIjArUPDoCVqD1Iiymtpz320PBRfjkaK9clx4ohunZpcF
8GuwvKyftvT3zocgvx/aaSMTp8tXBXMu23Tt9KZBUnQ+WeIiBpm7asCae6Fy8VZKGL89QOwzbJit
11biXiJdWwtw/VxoMeMOy8mSPUM/Z6MwANkOSAIz2JDssWFufhSgOHyhZffNRUawzBTgCEX/b9fh
3VxWTJgXge1kRO/MAMw78Tab83XbktF25QaqIW+hqYGgyfGcWfsEeD5nCTPa1pH7LeQ0XkwEEwJt
mqoZIzdjSga9bW/sgzG1nsyuw65dO+IWfo59bg0Fs2Yg29njAJaKL8EcPCbP7nQLZevCoqek3/tF
RyJLsUsMW5xHsKdpuDVi3enuVaXFDLqG+Bz24BLe2s42ECC5Y79ujqIYfLhyVVn1ojOTmFMwTRsn
CgB5AVYB7MI17R09iJj1xusEZNk6G6J9mxhnjDe+qKB3DjLWwcy1NSt7msv5aY7SFH5LFFkbMkp0
rxhIl++rcJ8Jw/5GDMsECwcWN3E4Lk4X21LRvK76yDi3dAQWS70bxRqw/IUVubqzJCQBBe3cqxXy
L19b5lN53Fl9DkPSd8AxpZ6FsOJN+rkWA5aqHqJIJFvZ5IxnMaaf97P/kEb20cg699mlSdttrWfF
HrEQawNKuNsde4iFibwZd88CwBe3Gd/cYod6wcktH1yNIg5vDfHJCBSqpQZZEbEyOn/+3otLCyLP
ahwmDcFQeVRhqlrTVg62vfsQW+fKaWq1dJIaqJcKas5FiAt4ikR+3kzpJQpA/4J8mUuNW3iZ04A1
DA0XCWI/Qo8GWIjcDiRZB8/SLrd5Um+5wLTLAG/h2lchdHafOcyIoLSoM2RMVgXuD0cyy9mv5q9l
joIzaYzkFqWpjux5CJ7oDYJus8dI8+q80y5EgUbbG7oWJUPqFt2rhmynhv+VV3d+3b0hsdXOoHSi
6p44l8ymun2gAc+cOKXLqlXzDbuKeY2IppyXmBVQlzKGfO3NmoK6t0kv1LDKiQyv4mSmn+XUTgQA
9wk231JfuTMqnNCtc7Il6qt2wDKctOReGmYboIirR06NWdguIQbuZ3q6wVa0VfSYCqMt9r1m9pPX
ohU+j4feVZ7hts91g2LdIPJg32cDwt+kcSZmZHb70oFK8nK3nRGQmdYd4AS0bC1WaYb62RIQE95X
aOr41IBlSenABQJAt3WR1WzmpAjO+3TY9Zas9xALQigQlXmVKJEtDZvWveaKXUNa18qwwN57UxZc
0fQlSm02uwGtWGyEa5t0or5wbXWmkW9QfVZkKHnJWAcbq1SAB936rg9T+Sg4pyiQM3yhgHMKs7TK
eyhzc7d0mBwbSyfW1VPau4wvKyGcQ5XNW8jx09a0UCmOBNVsqpi5DPD65CVIQlQ2EGlzxtLGNwBA
zk1RM5Ju0+irIZh/ov+VxVM35eKs7N3gqa/bbFVBIlim3JEh4hShihdsalIvjLoWg1oEoSdOZX+p
deg1Oj+Do6dax2COp9/hJZW7AF3zt4mIsntVldOlFmfMyXMrw7tgjnLl6thljaxlngeW9DJu+/nK
FDOVB7NG7mgBcNcUwc+6bFIVk7eD0oyBuT5WXibSmmdWYeAacSVunqzMm7MgHAHrESHXXQ/Ys+8K
BhXneK3ye2yd3aq1jOABAX3JDqErh3ZNftm0Rdk1FvtEklcmpBFa5OI1zEK7MOcmFKfFYiipnrXZ
xGpmhhpyD3cV+RWpH/ZkLIfCvBhAeiN1wECVDOm92fgDoSr+NcMsTWKzrNONzqOUjR1ULaPjCGjA
EBdG1b3PTsxD9ZpfTUHMmcuU9ntA7X+9jv8reCuuft9tNv/8b/7+WiAhwgDWnvz1n3dFxn//ffyd
f/+b97/xz81bcXjJ3prTf/Tud3jdfx13+dK+vPvLKmfsPl13b/V089Z0afvb6/MOj//y//SH/3j7
7VXupvLt119wAOXt8dWCqMh/+dePdl9//UVXbKf/6/vX/9cPjx/g11/wSr28vhR/+I23l6b99RfN
dj7ZZCI68PMcZQjzOKcY3n7/kfsJcoZtY0UQjhDKoUAlCaMNf/1F6p8MFJ/CVfzMsmybgqEput9+
JD8RB2IIIVzTFnjs9F/+5729Ozv/OVv/yLvsqojytvn1l9/K9/+UDMeX1nE1S8H/66SYOCd1LE8F
UwsB9izR7Glf56oPD0mNlPkML5LYJjjnlzjC8nVZmkgoZvFMYlh81gOidj2DkK6ZjUm1nJxCcpU2
vXEdafbozbKsh4WJeQ3pR9nUtwHkHLgCvkuES1yw/8Wcmm5z6Rnf+l5EsF57ugqFQ3ZNmBGbEkvX
vmjD6IyHIuEIWjQ/0+LAncUcslFMF+cl+EdjaxaSxyq6EnbLQ9+lILaCCU4ERqdgPbZ+95PC9lhi
vv+6DMNAF6nrSh4DeE46Ft2MVku0uY72X1DnlJ03jM29Se6cF/VD+XtW+N9aTBfRa100xbf2dKm8
W12X/RtA5PrtHxcvZfOPNVa5l5br+PR3/l9cXoJr+8+X183wwmd5t7qOv/D76jLEJ8fFou4qSlUp
5bHw/X1x6c4nx9YNx7ElanPXMfmdf60tTX7CpMzCgVDHb1j86d+LS9M/8a+V5TrHdSmkxSTn76yu
3/KTv7tebEfZpgXrx8JtIrhceBvfz8qKPvQnRq23LcklbPMplRYCAuSuKof6QdexhjcUFofQdorr
fJ6ci0Fa4xeRo5zuYx/IdQi5MOiM5lC3/fisj/5wO+lCv7MKo1x3AzBwsj/jh3mSd5oM5nuyMEJv
DJvg2k+7+cxshbWCcTX2xLoF6GEr/p7HSbuDSga8p2/TcyMKUTu02OQWPJ0xfpMeg9S+JH6VB3Lb
PyVORQ0aY/FSS8R21meIdeTeBOZM1UUwVHOp14VzhuueQGhizbK93Q1uuqgru1ULkjIohYjAUIiP
Uzepj/cFbTkF8EMFGSzgtyxyxxZWa5bXmZHbJESJrntobEnpVpmTeZ0NidrwVpqL4ybKq/B2X5nl
pLzWRBFfTFa5O24uUfuDTserI1AOIJNY4jzbN12RE4QWHQjQEWexKZekGoxXg3pyje6KTfYClyJ5
T1X1rTI+W6E2XAfDAMPP+VIn07lBJJmfnc04PjAPoewRHg2uejWAyRWivhWh/1Xz6RpX9fBUFn62
68peZ0wHFE3hr6gpRdmH2V8wsDrnTVvt+aoundC8xZ1Rrsy+WwNGnlZQfQNm+BaGs9J5tSDceKGl
gJBl7VfSOhIsGq58Hq2GDCB3B9YXLStCfEIv0puB8mSDjxCsrrBv7bz+Bs3n3pHmrY+LderlCmoP
MlIHGaTGn+jPm8sO9XQPK56XnlE9ruPSKbcT2tJVrZk3dpnd1ZmszmN9eLEA2sMJ8LdVP/GdolsZ
6mTe9Jlp6GdGB+EM7+8d1d00LAzdgpgH7ENf+UMtvhWU1ZWuQaxQZMZoIZCPhZ0aKMgStOzICKO+
29F7xyJq+tN+VLYHtxQr7FOfpnb3lT7JLfLcZZA/V1bbWTiPMO032RQuYE42+qoqQ0pnzayxYoe1
mhcW6k0MgiCOc97zRG4iQJ0OEX6V9ecSGNaLRv171fRA9x0DYBObI2ibqA0nOCUklJHBli+jsMke
tKAi2RR5I/3plkhQiC3M1xaWcq9UTIzbMDXbwWweiQta1UZ2YwzU7oF+G88DCIYJTYleXndBGq1x
ikFbd5PmrDMwaqRm9CymeG3ryPAc2IMLYbv7JuXzdGV3njdhuC276Bz4Ly75dkb5gdI0sXVn0fRD
xZOUXODGag5ZUos92jbHS/SgWBp8/UjyNbEYsXctRnNWC4TpaoNh9RJVA8bYsfLPczGaiJzSc+2Y
E5TlJL03WtavFMpYdKigJuICk1oYObt8GvU7LbOCa2G5PsInvkrDdhCfqAHhGJOdr2kUPNIw3Gnp
t3ZK5F2KTBbqja09AIdtdrJyt2FZPVIY6msCnrg9sb1narbsbKfbDCPfh4gHa9XE+Gt6AgPxTUGF
aLQw8+YWl+KCiY/tzYa5xf/lrGV+9AM3pvoCd1mtqbAwMuMzf55G9yZIckzBgGxBv2yJ2fsSZMl1
EUJsATyIkoicmKK9bfoJWANuTCgS9KCszI83HVFkThO/+nx1ywaU9rL0LazeCVidZJmGIRrf5tWc
uuRLkjfbuDYxJ4GMY1LnUYuAUIYfxfd/GZndIZfWjYZtxBPHODW8m1tiJ54EW6oJE8c2SrpFoXMO
omFcJsi4Fzlifcxb1iFWaXnFx6m9sZijAyjkjs5Z7G81Sjp2SDRtAC2Rr4RaMJBqSwvrQdgwBVtd
x6ivD5xxFfp3bY4dvsGxs84i7ETUZyASWz+gBUrLr6IwwhNHFfmsHOQ+A2UP5bAeGVApEmU+hjw/
rwyjNO7LAQy27wRfZKSzdhHzknKDRLbCnAVEsUdDSz8vSwH2Dn215Nbj0KdqLW1HMEKwMMZQOzNE
L7qXlCr7zJRd+6UgpnfEZ25ZrznhpSZmL7ZwKJksnMNOIqplNldqQzZ1fyiiOnEu9KKQ96CwKw95
laZtMmEdiEsl9KU/hpLiVDKuxlrSfEMlR5TX5K4DbaoBL1nxmZJ+5ywqEKCLgn3noT5asUhBwSFO
BcXCbMSSSQj9p94lbsaKItKq6aPh1VSPJRk7ZpYdUJ5t6w4CJ1bpsU+3IHVzQlSPjqQj5NGGyLTr
wfYglP6m4RY9g+UklnTY8G/R/+7WkFW0LVLBGENG4q8Vn6WhP3dWZ5W8YmLqBfbAV8Bn6Ef7oR2H
gTcUlTdzgzbXb176OY7Wfl+qe62bSCNRWUPQbtsui6Ah0po6cOVDjXwIRFK8aFBx7gJH0Sjy++zC
qJL4Af5ruDua0zemEQX7gb72PtFd7aCl9XStRU75HE12oBFPOdPQbyfH3yUmWjgTp9dNW9PjyOgi
PaCozb+E0p5vo9Hwl8Iem2VOUuLayRz/ynVEurTJcd41cppff9v8/d/YEZdv+W1bv721bIn/P9gH
y+M29M/3wRcvX1+Cl+b1pf5+L/zbL/2+F7bEJxPCkq2UYKNpUaL8z17YND4x4TRMZUpdCmQxjLb+
vRemmgQ04LrKNYWwQfN/txe2PtnCkoajlEMaiKUbf2sv/K5ycqRBc1U/vgXb0XVbuCdzR4dGpSND
cJ40m8bd7IAtIH/iZxKP44DxP/tttjRS58OgWWD3T/F8qg8A6yNIf4tzr7fIohJYd7r+kdi0FQha
Alwg3njfnYV/FdTvCug/HNCwqSSIjdSlZcEVeL/BhzKBiApTIIMyWzAILn3SPAftb008+Vi6pA1B
IotucXaBYL8/SkwC1EB8ce1VImyWkI/0jdkY5tVff5bjKXj35elSESNkUEzZjFIl1dT3xUqsESqP
jQnWcMb+YAaJ1oLySczoPHKaO3T7r91IBNlfH/R9RX38aLprUk1zbQCcNY6F2vcHnchrbqkHGs+0
Cb6UnU1OVjlpK0vTgdgiNV7+9fGOc9z3H5IC3uRIhqDtoh8Xw/fHwxQlfJgRZNYY6kn5hVpyONBL
QdL+5EjHd35yJJPmjeGYsF5toU4+mT/VBcYrmFZYjMb9NJuMrMou/cBRYFroBq0lnHTyZF31yRDb
kUODFNtwhelgqnwCKcFCjD850B+Wlg7IizVMqircNf30Sge01Qdz6GJaS7sA0TaOM7cnF8Lx8RCV
WqF/a9o22/7ts3Usxl1yO3FL8/R/f7aE8gkiwvfoEQBNWjTM13VtwqzJq9L9yYV4erpcQbeA/0mM
qI6NTeTkUK5F1VoZhheT7bUp2GntfMxqPznKyeWuG9wouNy52fIcFEqerOSqwvTj6mCiJ4UhDZlx
Cwz1PHvMUEz85Nb0g0OhaHWVCezEPrY13n8gaxZ5OZKq64kO60PoWpwvV+1TUld2cPXTn5yqHx0O
wbjNdciyIsT0/eGqZjCdqsNhTGvFalYkmlBK9WgEzvq0pzENoYWx419fHifnjG9Tp8HDPV13dJjq
p5otmgUxYhlmwXTf2W/itSBNvvnbH0znC1TS5Eu03D+cslAGFaUWHkKF9mwXCJAhNKSPxqVKMoYz
6p8stB99qOONyQZ9ymVyet5M53i7zzA+styjdafK9KjP0z7wqZzjQSAGHyF+7D6+vw8iL4gmou5j
b0yQ0DLMTJdFDV6qaLPGEy0RFn/7VPEE41LkfFnHDcf74ylT64jn5cKf/SwmBc5MVqmk4Pu7R+EU
sb3gv+M+wDk5ijsVKcwQ+wjriewlvYJ6mXRNsf7ro5w8Q7jsuNbYarhsj6Sr1MlRWtttImfGdejU
IbYO/rhqQBaiM4Bz+fcPZSluvGzSsKqI00PpMmAmTOtsxCzlAV4cbxtJvoVLPAxt039vKH+wlfnR
p+KbYw7BamJUcbKAu5n+eQnCwfPt4A7P9Ug4LdV+OQ3d374WDGUDvnF4mnDtne7SfCFb5C+U97kV
0N7v7U7zxqhQH/hA3NUtnh8WgQvHHfH3l3hoFGposYEhc9EadEFilge9q/zgIHK3/Mlk4I+rlh3u
8THPg95ErXy8PX7nihjivHKYVWT0OGn1sLp6xtyBs/vrc/SDo9DSZqIEAsWUbKPfHyXTxGBNLFEC
50rivZr52ZxS9ZPL+4cHoTPO/pkrHS//+4MgKAWBKjmI1uXpKsprE+NYNfw+3Hg3KPx+5/yDy82x
vzvKydnRyyAhSpHWU+QP4dYpU2Mxg5tapbQwbv/6W/vjoUy2D5gNaPxzxZknQy5YeOMEGSbxrIFH
L7nNAAYT3YofU6fTfnKGfnAsW3KDo93PaE2cqjfdJEkA4gjysa3YPEuUyklvC6IXqgjzJ/eGP54n
0zaPzyadlF6OdfINDnAAiolegldwXyVQEUFIopN5/ddf3h+f66b9v9k7j+W4la1Lv0vPcQMJjylQ
hp6ipzRBSDoSvE24xNP3B56/o1VFNit0xz1ThEJCAUik2Xut9dkm8za1K85w5tFoqDIKfV7l5iEk
2Hi8JmCufi3iHOb86JFeReFRK7wTI/D9NTl+4BVnO0HgAzPF4Qgky6Y0ppoMioYOTkD+dAcdE9gi
BVK26iYI8s/vUazfzR97dWZ0e52JhOP6yEgt4+iCiD18Ae+2COPBJx+TZA8fWz25vnHQ+8p7hgTl
53sSVocuUGMvKdhnjf7VkI187YVH2gVWGsRv6GnwwTnE699aCO21ADj0XBCFkyLSGizNuVwsM/72
+a9/P+Rszhm+tx56dcAnRz+erK84FibL0bQgSwiKZaTwmLRL9AMBU2GfGA8fXY2usS/oQrPzEuu7
+2Oik12BaoZIv3DKXIJby9w2nqiF9l3YEUienLjaByNB0AXyXMu3PZ3d7OHVDNjY6VCy/lmk2lPQ
TpxsW41FHnN+swGSJOZ8aiZf/8ujsSB0LmYzWbiMefPwkvCMlkTLnYLqHJwKBO8K0E5IBjp0WrpV
ljU9fP7+PrpHvl6XNoHHdow6y8ETHXRLEqvJckg1GFJibL74c3rdFpiiYcmkJ8b6B++Ph0mNyEWU
4DIbHl7NJErX1TokPjGnFCJXetk8apS4zzMIr7ef39lH11qXQ5vPx3Q43R9ey2vITVBTgS7Yk6hP
nVq7LMc4W327y/bzS33w1ly6tjw9w7PZrB+tjFUCqcmLZBUuJIVs2jZ3n0id0re1BWKKw2O2Lehi
nVjD3r85j3qaQ8mED3D99g7vr/aMAW6azrfgSHlN2Ee0tfVJnPspUTVA1azd394kmtR1074eiS1U
IIfX0ww6UonHFm2Y5mnvjTXtyyHthqsimfQLckTmL2Tf2pvPr/r+LXoMFMOyDdvhD8eOOEkLtnYH
rtpBQdgvLQtZi6c4LGgXnxicHjdw+O0xf4GqsNjiEPlz/ECJSHCLsWrKMDOqgdx2ZZVfWr+jn2NW
S/VcQAd/yGW7JEGq4H2emGzejyEKDYxXnZtd60NHkw3Nb9NKm7xCe9v113WBtKS1qFmSAz9lNxrU
mMcIGeepPf67ddyiFOV4Nt8/YgVmnsO3iuKawKY6Y7XzYb3MeLavfBPo8edv8aOrMIdaJuc9Q3eP
p7VlXAyltynn8xJ4oktLOPRj2hKfX+XdWKHkxYewPkHfFqylh/fS93M3Cpu9o+iIfl03ZOiPYaKn
ybT8N5eimsJZ0fERMK0f5x8LUbEMSAbtoeSGJufMcPp5Y+mq3MJumvef39UHz44Nls0qZFlML8cO
SBAmdFKIfwjJj3GDUme2gSS7xnL/F9dBW7QOf6pdx9uQyYCdB8SAg5GcyHaD9VEQ9UW758QX/W6g
r2+J0gnnPGZldlmHjy7W5k7aMSxJvzXShv5qNGohsTwdwlChnRObYkiySFXz39wf855jE2lKHeho
ks5NLCZOpcqws32UEJFGtHZuGul/dRmPUzqHS5+BeHR73ZJ1rgM8iQPIAKK7Scc6pCncnBgWb9W6
g+mK50iQLB8TXVLXfXc/bk6k5sL7AqMbe2rrJPFjkXQ12YbFea2bZ1ARidQjfcFr6XWjzDVOfAQf
jcw/foF7NHf4xRvnUXAgHDSSnWmUVy8D3Jr7vx+Yf17maKFzZDoryccVjuY8X5e+9wR9cjxRkvr4
Xtbpw0UXye7/8LUZhBZqU7TutcjC7naeHjehVqJxPvHaPhr9FB9QZrkMf+oqh9epunTMh5acFjsj
ZWtCGnwvLQNwiMmOD4Sdi0RCJNWpQ8aHt4cMjEmR3R615sPLqoGUT30NPIO1Wg1hsmTLC44l8+7z
V/XRDGyalFco17MPMo3DyzijQgjWsr+LUGwETY2ZQrk9ZRY67NEpS/j7e+JjFnzIa+2cg7V5eDEj
HSAh2NyThr4ZJ1XSpCFJmfXff9Fch00kh3iT+vm7E7zZiMGqmbDMxcszRDCYZ6BXpyf2c++fHSd3
R/gYQxiG9NoOb8etZ6sxAAUzEtQQZAshjiMOH2h+dXlijloH8+HUwZbKWGWIlkkV8U2Y++fqpeZR
czhKQmsso11Wa+2+6VR5mziiPgPzJ0/Up8T62w8u6HJ6t0gGZge3lviO5t7MbjDnafAvs4yEpNuG
IJr6e8HJuONs5Xf9XWI3+kvlYk7YIhkqjGc3U4N7zp5Bax7+cowiNGafTiuTUgltkKPn3MH0gJM6
ziGCDm2X4mfY6xQz7hKTFKfPL8UwObpxj8/N4uRI45t11TreNEctupo+St2QpFBE8wT3Q8+7dZVl
ydeKEMwMzpU3tahcFkuzoink5Lsst92YAB+yWDoy+BkifmzzOU+/Z2TYIA8r41qCbqhRoXDSurfp
KdoXOUZJYE7NJOat6lzz1UJp6VzOmCyIvOxMlNFGN7fxk8b69NYdSSdyuKBgm4kJrcEaezT/c42w
lZSdSufV+LNBNBABR013Tyyl1cMEA1ATPeNIIAK2TFAdBYC2AIpbfjEQyMsq5ZHwg1M2XYU4NSGb
wJ4FwX8/CEYsyU2GVFBWdyrJQXiEdayJQgbYFyFhQDp0ZXlZ50QDbIdeOBmgiCI2zWuZZhEMy8WR
5Jy3ptLcq3LMCVLfwiop0Vtmto3iCH4B0XP/zACu5gtUuwUY9spU80/Ti0tSmxbEjmT3VvNI5iey
FcjzFTk+2QuquARB1ZyqyLl38av4513UVfYXIqt9d9cqZKbnPS/YCHtVk6ENr0rp3LoFZh5XBMyn
Pdosx7/JlwJx1yTHubmK8rZVt9PSFdqTFiOCu4zGvhsfye417VVro0NFge4XwEtZql9QnNWvDBqc
gfJuKivw0alDwL2LmObawa/WnRtoh4bzOK5hRJH2XjmvmZMIe6WwgYBy4yj+x2JT5cG4inNLD7IW
H8elOc1xGm8oBibpC3i2yAhiJmUUWZbVqZ+VMunmB6aIkuwbX1sO36nFSvgAqtZzLjAie+5O5sZs
fC1nkWZbk9xN5/vcJTrZzyAhygQZa2+08RZpGnIuJJSzfr+CYyMCgTvp3Fa50cKiW1qd+8GK+5vw
feNXR7rUBD7FKeMzc9AT8t/axiV6PkeQtSN2T7uVHEiJJZRTOj+aQxcJwAOWXW4InbW7Xy3M769E
Rkk3KBx+W7AYTc9C0IL+3nVgZq905ZRwYgziml46bWzBIHYp3mc9mnDli3JwRCC6PH01OqMoAyFr
G30n8Kt2M1BkHBAzxzUQSySPjG24J+Ym0WfzpwBrgsrPJ1wt9GmPJUT/zRnhsXad3co+Ez914uhS
LFbEgO0Jlp8f/ajyunPMZJPcJrgvZvKfZW2FZDXbzgZqZwvUqtGNX8Bc+4yENAN1G3AsCwyigCy2
iwDYfwVdZVrXsQJ2FBJyjp4RCYjjBRV6s3rb5bV4bGDXjpvaAvN74TY2Z64uIcjxwouUTsD6VMU/
p5pjytYgShZ7mHD6by7prf1TymZ4IDRVA0pi5g67IArA7YOsah0UTR4Dcmux8yXUXpcerVpH/idY
jVqPJGQUNGvkqHkJaaoa6fDXCWhT4qmj3pMXGVFlVhinmfkIfXtJXpbUqXgZWUZOTAmNdt5lwOue
mPiTl8afo3vmbtCAlXSc7Emrmorpxmv15Wxizvzd6Vb/FSxON19SNMi++iMW90ulT4TuRrJ1CIjN
2N9viKcrf+lGJJ6SkUZ1QAcLXJ0dGyMqNJ8Ri4EC5tC3sR5T/W6uSyFfSvCJ93qn9bdiERSPJs23
lkvmoep2XOyhOCfZARGlHaFCDqkFtQ9NP+ZFWJea93sEZVGfq34e2j36QCO9ahKhf9US3Ua7p7JC
I5NxjH+ZkxANUbKSnMfSb4kv7kGyon1jx4jGNCXUE0DQ5IsLa9LtF8TjkkTWwTJeM6BDymO/n2gt
H/vspRcq1r1Locg6u2owclUbadc5lkyYanXoRKtC1Y9U4gDqq6WJFVBLxCZvJT5WPSeea1t60zT8
iGjnt9ekD7rEKg7JaG6ZS/A0w1cm0Vhq2XJXwIacvnWwz755ThTnT4idcnFZSM0BgGYlTPltTF4H
LlPRk7xOfiOec7sajV3pycYgMDxaMEiivld2KM25jF8LotN/NGNrvDhF7UFZEFB0wwymBXNDyhrQ
becBbSf1GDNu7wnyl+VjkZud/wKzJo33bsHniggc5DwR36ZxbxqLboWEwlvZpYh8E49+glk01PUp
yjYuRgGyAb0cGl7V1SRrwoRoihenKkxjn2OSWK5ciKjDU9IjqccQ17BK5smIvSenTegxEDMIOH5C
CkHQj5mm7zvFKP8KniFxQox9wwU56PMEwZOXt/W9VEfGrzrAIb5fq/ysAvNZ/+7o9gOyHcby+5S4
7q+W6PzuJ8QvTASMKGJaiNbLRdAsWssmoSkd+5lpgwAk7IeF7t8xW0l5VpdmPJMbwYGP/OQ+iyjK
wfMkMyEuuujFaJ02fdC8QRcMds9RmxQvQLdf+/ywFITVJA9ElfTWuahJKV7C0htAn3skIpePnr7U
mKZk4g2MEhSggCOSaSK7uun84iyOLUiI4+JZK9KD80z3Uml91kOy7ZfSJ4x6McX4rffp6n+3+1jG
9+nYlPKnOXszn1AaJTZOztj7ZdXRyGKv+719kSLbWB0U6DfPlTOuidg10zI4d3gIKAYcjycMeWFO
22d2RgjrA3J1R/cM+ouwHsn61cVtV1JLfHGGXMYPM0962KuxnQqsEUsrdrQXEyIsYwUAyMNU/TI5
hqXugYxW2obbz9ofdFv7OPRzZQ3ndmq0+jm0xGUK62rA3S+Ua17Ay1XytUmAoxFXkUHItunGX2b6
MsG+dbM1xFf4VRtmcsQuySShj2edGtdMLy8Vza1UHcjuqZl456EEsMo6kuhDpX0rgS5N8MraeNpp
Ole4sgwCinecKwtxTdhvNYczxDAnaEc9M0jqxTZANPZizF9iqeXG8+iY2k3bDbV7NdLO7X82RGZO
N1asUOiHbm4J+ZAY6EfW8AGjJ9fZbcQXt8oyb6/3lv9d63VdQsOasBBbTgOSIgDtMdhblicqopqW
1RZ0ishRBH71U+Lp35tYTdprW8dYZ0ggVk9vm+n/L7/9X4gq/zhXrC7SQ5dnV2Oo+36gvV3/xb/a
W+H/h5Y/zYe1uOqvha3/o70V5n8sz8ek5phIcqlFUWv4H+2t5fyH7Sp/6yIcRQ7hclD/H4+nZfyH
ozSTvcBARouNv/obF9rB+YdTpik8ystIb9zV5XmsiRlsqx2GKk3CyphHesWE03ukKp4oRL1J8f7v
+fLfy9APRF2JdQ7F8FHRrZgMc6wjTBRuKoZ7h3zQ59YBkhOkGDfvBxzZOuivFFhI1VcjAZXQVjuY
kWRmh+nCVJFIyj6BAvmhM3Y7pybLo9CI1HDKxwSMWXmZ20jNyVtF++9PJNQGdlVoaUCGelZvSfL1
8JyaQvu6iukepiLNnsc8n5l4JrfNMLb0/kOKm1VHeWzrm6ioskvInjmgS5ljyhpMf/irU/7bQ/ER
ExLIrtPtoVjNu/njlK+ivLKLWmSonhayD/wbIkAerOopthlrn4l3Dg+57y909PSXJM/FJLkQLqUX
1dQ3LVZDxwQjOplblEyBN88XfVecuL/DUhrjaa3yc6CksYAolLbU4f3FaTowY5PRIOEGhBzbpm2M
hx1SGAFKAAKawLB798SR/qjs+u9VaUfRLaV+jXL9qJTR6o4V+ewb2Y8M0Lv9Md3miAvDCdTClzYv
SR2QrpPvJhCbm6TtiSdQ5JcXfCj/2t3/nyKWNznHH6OepgAaRD57NKNo6FE0HT4ADE8ewfi0baU9
EC88Yre/prBvzEFqzi3s5VonlVxJy7/x4hi3j4Ug6bpNWZrO4rHwy53eD/qVsEUfBWbUqZe0nqJ7
CyjMnTbUvrpoOiGmcMw5cnKWU5oCWTeoZrfGSyA796ALBgNQjZC6s/08a+Y4BaWZOX0gWtf+sc4y
+k4vhcAC2lmO2rLjUtAeRqjhKFlQ+7m2mncs8NIP4CXq89a3JXknup63m89H6WF9jRfH06LbQP2C
sz8lWGbDPz8HGpvxAscJlkjjDU2ADvtZRZr60axgy88v9dZpOn4z0JQQ9KLPt2l4H16r7BvpxFlK
Q91BrNAQ5UxEkBz6K1Nr0i8ZzpkQt6EWStfQb7Rca7Zl0XZ3dgZGpRtrMCOEog5XtpnUF0oHUVNT
SNnMOSWYE+P5sBT471PxWCXWfjxdz2NltedSWFK1jNfK1LRHewF4U2kT7h5tBK84GrLY/v3DWeX2
iJDpPCIaNw8fzpB0TdsrCPYt39e9Xbjer8goq/GbarqYbQwttDbAbFCclYpWFVylksgOzLDiFVoc
CUajFqnzdknxJ8K3ye1gssvxKXWNAb5COmJQ+PwXHxaa356R5Xsrnn3VjKF8O/zBC5VSThO8TT6M
+9aUDoQ/u+JD//wy7+YzJOarRcUkGUFH+XY0aNQIUx3OLzOLZalbKm391lfGQ6st/ZfCQA3UNHN/
Yuo+qsy+3RvfhMd0huLCo8l+eG9oIE0cqoiFdF0Rm7dEasHPy5m0DilGNV+xOoOYJvcgBiFjzRBJ
icXpWU9IVnr8/P4/eMy2i95m3XrYAtHc4U+x1Ih9D6byetIjsac3l12cDqdiksWHlzEo1drsTjAU
HM2adMdwzductvNl1M8L4gi3eT4NRMqZEdWmNLasb+M0F+deX/nfqDIARsrL5GdTN+lNTd7YCoGJ
5iB2E+OvAh3/fRkuGzaXeAekVN7RQqrqAWSI2TPQiqTf2GD+cFub8d9fBTEv+jZDsC1kHTt8zk3c
AUDyO3Cbmei/uPVUBkZjmC+fv81DNcXbvfBxIxXRESqvepHDq7he71C34jGTM1PuNGzk+3Rpvngs
rWnQYe07WyKOP+SoR+efX3l9gUeTL9tNlN4eWgDznVDFSOfRJjoe3zcCfY9VMAG3y3DT7jJL+Rut
n+tr3XG0V1etNkea3dnd579AfLDW0NvGMGXT57b4HYc3L2NYnhDUWWumlHO5VhUbcMcoEXInu9dY
Mc+aro/3cjDHc8ttuss8E8MZbEVKV4VLamgxqWs7VhFrrFxO5Zt/MOfzga3rIUJH2nRHw2wQdcqe
3EPG5nbiNnec4S6m9NmEhb+MV/iwmm73+QP5aDCwDK7zGru2d6vMXM0poYKCE7VH6FSLAuvSmjRg
ojHKHrI15CY1XROcCPyyz6/8waRKyA0bDTSq9D+Pm3d+POgleRVxaA4tu7DOZEA207gBddrBQJJO
tG1kG52Yyj64KgPQY6nAv/hexjcbcTcWQFPwzEEWA4kcf51GrLbbzpyGObAJ+0zDeVzK/ed3+6aT
Pxr7WL5oVeJzwEn3dlD6Y8/fzV2JZZrKZorny2PQ1fIMfZ8hWNqrlvDSmqib2NEbbduzC7tohswc
L0wyz36TU6ZpAVDaJSZsQdd/gybK4rMStKkAMwhILBzsOGs2qa+WH2lpLsaZP7QyoqJKWSd0yRYu
thzDFiKhCs979GKL4gz2YzmcCWuw1bk0SmUFMwDJKmz474GCuCklYAnE6xLSjq82LeoNxHOzOYSG
Zrg3JEVaam90knCqococ+MfuUKlghg3eBO6ck4cFngaX5VBO8kRL9k3Gc/w4kSk6KJfY8xPvePgd
myC+BnJf+Y59o7+MCOfAD4+Ikd1sneyHmFZ6VuY6QRLFdLVmiF/6atZvfD+jIJq39bmnhuY8S0z/
pu1143Y0Jw6YJ975++mOORwZiIMDFXvX0XRO6GksqzGJwyx2zC9iAYCCCdQrTlzmg1kVCRLrBXmu
jsvYPnwUlk+qJq+f3VeCxnGk0k8fZnJieNO9nm68qFZXb5qfjdd7JBIRFHdiV/3Bwu3RRiZtB5sN
q+P693+MbVJigZcpSC5YKsSrMJRcKU7xiczzj/buq3GDLxcpNhrwoxvlBIfGygYvQvfE2VkFea1C
H+wADFW5U/YAbFvRAzivUdbtbaNLd147p18MsJjnDcRRGk6qq56TmnmbYqAeou4GVkn1/5TJ7v2s
yqdOV32t3zDJrNlEfz4Q5et52ucssWXlslLQjNzSQspeGlJObxZF/CVJay9Ug50TK+ybe+Xwu1iF
A+vunSvDUTha3EHIUspOpEadtrXPCiO2b6uR1oeu4GjTFosD0I7Ob8o9JmXJmA4QKRs3XT3UG7tK
2lPGxvcjg59jcYLhabBHPzbbKKEiQy9bLTA1uyM4dpL0xbAPff6hvdlZj+8ac/LqqiUVjUn28Hk7
ozVXkcBgPTtDuWnnWG5aQHRA3trR2JeiWr6Qu9t/XYA6NSEY3iyIm1JtZKrX1o4Ix2pLGhqBrHTO
Ej1M6+LOcBd3X7WpFYgkFj8+/8HvdyHo697On4a3Kh6Ozi1TTkI1okgm9an+YbEUwN7RtT5M7Tnv
Tzyc9yseHkjCnxgTuEIQkh8+m7i0avIYeTZLlHm3A13vNMwK86lVuvOU1iWbC7xxJ27ww3G4GrmQ
cjK3oF8/vKosqbvRbWYc+uQuWlG70yOb6dnIyYMuFGD1rVYmItQ4V+Uh3S46m9IbE6SGKURr2zml
3//okXOMptJJjYGv42hrVZk13SqOVGtDSt/F7UwVCnkSqjx62NGJXdVHAxJ3voeNfTWjUmQ9vH0z
ofre+Tx0MMHmPbpsBZ02m1v2HL6e+PlZbWhmviF+wZ/O4pRE55DGNWLfpPDwTOD4nwsAmVa6d/Ed
zK9kpjSSVK2kz8icrvx0RyOnTCF4ozM4+3xwfjB5rf4hqlb4unHhH02zpUaATD7w291RTHcjreAz
6LU+KZhjt687q7g2oiELY9uw5Imx+n4pY66g1vFWL19dvIePLRNLR2nCpzpDWLMeUplenvusRN5C
Yk4KRt4v5FWXxbb9Szen5XHGlHbKaPvBMZQfgSsBNRSnJNaawx+h7Dyam1HwI6wqfZzazN7UDdmi
3Ww/EaIrz2iscWAg93U7LNr42hRtKoOcuK2ndiJJE7wru7OoSfQTm54PXgzhghZ1MoTNJqeEwx+W
KW/UjThmx1y44usw9Zmzk7UhrtNRk8u+6HU/30W+MtPzyV+q8unzcfHBXM4rXavWFm5DzgyHl1da
JH3pppwMidAOGBvVZlbxqQPJB98pDjmePQ0Q9hTH01XlKdV7SEyCyfVjUrXabGUZZzADtBql1F/f
EtpBdi1sKnDyHzvFs3rM9aFg44IKq6cs24uUsynBsifG9QePjvLmqiBcgzoc/+jN5W6egttbP6kq
as8TTAzbnNjdE2XnI7/aerJH6YQfQ1A0JO3kWMzvYi+lLbrOcb7DUb5ZpudkGKV5DlRVfnNKIzHg
ORk+GGJRbJZYZE0Qa/E/xjTgYCP177s3CKppWGl+l8RvF4EO6jzkPzNhS9Yosmvl6sXD378Eyh0m
p0F39RMeLRXUFG1PmaMG4BBTToqzLlB6Y52Y1d4frZH5YZcmZwanLFXOw9FbED0mlpiraBWxYZKp
dJ8aUjyZJApfsYGVJ5aAN1X+0Z7EoWTGa6DxhUPgaI1vEdJJdsEaaQfUTpu51UiEoxlgLnLYx91M
dl4ZzVfkGORhXOTjps9hNUOpN41Nk6fL+TDZSJlyrzxzpBfvMBIb6BRi67zWzCvL7yt5lfWyO7HL
/mioWtiWGD/EDHDEOnxOxlLPonEjjSA9qDSx06VnGvqk7d+/c3qjLC70iUjAXTctf5wYEmKjBrvg
VFsv0r7oFnDLruj6E1f5aC4hqoh6Gu4MTLFHywlau9SaorUNU0f+ppudBvYDtOdNITBvnJhLProY
6nFCYNegEHQJh7cEOkAvu0JpQZOUyVU6kX1XS0pJVh37J3b5H70jPnGSE5hQWBGO3hEx6oj11vzE
xfZ6gJKdPC/60rr7/B19sHF0PBolayzJW2vm8IbyRLndCJEb+juaPPb43a5ewOVU8n6W1SYb0/bE
+3p/X3Rm+Fy8NWKVI97RqEC30TWoPuIw5iQb5Nbc3NpQUE+M8PcvClusibHKZzPMafVovhGiErkC
hR2Og17sdM2NYH0vwt0KiJ77z5/hR3e05gox6zMPcAY6fIZDJjoAnlyL6CGQDZ7WBuSGLCfmtg+q
IRTwyLXCkM1gJyDv8DK5SlRaR1UcRqPUfnaFQ1S9YTXX7WK3gZqs6puex9nNVCbtpY1++yxzAbUB
hmw3oht+5kg/H4haqK4tY8mepU4k84kV8IOHjjuYJjxa67WpcfQpFmNtpqXPYJJ9QhVdQ1EWuP3k
036NjK+fP/T3A5fiAEYmazXCc7Gjh24hu05KQUFEEhSFRZDuntKI9avMjjD7WOvih9SbevvELX6w
cTy87tE9+gRLz3XN8NViipd2Z37PmqbY8VPWXOrSfizog+4za4GqqHrn1h/z72XuL3WgtLzejTBT
oXNPp4hRPGFe/+FStDrmURNxIEHqcGwlLB0oxspf0tDRk7a5g12saU96sxTFRReXdvZA0LaBBRDD
+G9P8hWGXRo5SPK6Pmvu7Gas/LDrNP2mcprC3mXJQMwppVvvgdYeCkNefEEuYxwbzxmBAxWVwLmj
O02YqsZG2Edr12TY4mqyNoyAzUhiBkS/ZbjLAMGwY5Z+l1+M/rLYG1pYRhvgMp/rwF4WkW36OTc5
C0yO/qtYpHNPLZwj7II08o6aVGagse2qnwBEUnnZD3aTsn9p4IVFswlOnF+JpLFFU15fFS4VTlbY
tVnb10Y1BShA1IvpZEWy9Ttg0chiF0BIBKI0l9QKWxUaPpLeTb7k088ZngVFNYQlHf/Qt6/cKI/t
Dao0lO6a6yfPLqayNJBDS9QrFGfx3HZT5V3aU+PLLVszelmo/PRxO1X1inUfhPgB7qP64VONrNiW
Jbq1y3kmy0YnIRMBg6ZZjz7gL7YshJdvhTe5xGqu+v9Asj9OtnVlmF/dtrL+kbIpjM1sj9ZFHI01
0Hd7HPdIdLXNLPTGDagGduw1pAs7LJL98rM1h+bF6Z3AWnjCE1BwM0jStr4b33y23YT1CTG26YJN
qjLyaAkg7uEOoRjwAyEi735K6PVwMkqaaY+xwBpDLU0Sc590aXFfTtn8KtFkvM6qvDPbITvvUqcT
Wy8qEYlLQ/zE5Vq/RL62fFmKjDAllfX2P95b+qvWaHH9xcKfB37KMptsY5YJIcCtAiyLA1epeSOx
+48hQQf9oxgH9LGFK8UzhQ5zucjsxDO3IBtGwp0TMKMUuEqwMoZTTFCY1JRsjLG3e/g+jfHF5du9
0ztgCrgiPO2lT5X3M2uQJQaVFycPJv9WhGqWNB0RqRN73yzN9E0KquCBrDT9iejT8trunQLptzHP
BvHKwiwvCNQeGGde3AveWBc7wWg70QP+d3JTizEWV5Oz4kqzWe9vRpUWP/KsBCBvuf2PvFN1du5O
IjtvC3Z/SzU7DE6BRLCGci5wj8C3wfS8JjHn5iwuVV137pbMMlSBjVk3gD7ErDvbxNezbOsg/agB
PUVEWysfSXJg9SkJBhPY+O/WvCBzLEvCs8MF7TpUlNEvg6Rskv2szbkT+O5iP9ijFveUdx2cqIM3
yJiEWw+4BAbl+Z/K1LJvbStFvlkafejCWlSUPChqNc9FmVX1BnzT2AYarckfA7T3mGwMnOohkFJv
IXyYPLv9TO+nDBpsFCiMnVSVl6neNlhlfLGUZxpMj/UjVOZL3sk6DUqhzEt+LynIKMPG37lwq0cx
cMAMBsMGZ+X2crow6e26m8VI0AZnU5n+wi0yAXLXtejVqeL6qlKgrtFFRf43va7GV6v2Ct7bQnE7
oJK1Bujixsr5flHAh7o/lLdaUeIT0BKjf9TBrL8Oa0li6BwhUUZUNVnCvVEkm4Q45We9nYi3HhNb
3i7CViMMc9v46pIE/yVlysb4J9PhnsP/cuerGPFOhS5EBWm7mGqPJgE4XGQqi0RxDzM6r7wTbZCI
yr+tZF387KXAWzARMb0l4thyNnFKZPnSpfaPdizkrT7V5OE21qj/wNNUuBvNn3J8KHoL252IZdg9
XZr/Hjpbf1GZbiTsvkiLR7qVArJKbUmUiT/ZPOIG7XFQ1wtsdEJiiRn3TEqIYh7nLMxS6V7MzdJ3
G6u1huti6CNnY1sofC8jbSjnjZ6lxWNsTq23p6JlPQIKx9zkkEN7r3tt8oNTGgXzKLK87wYl+xf8
/P2DZYzzcqZDxWioCvB1B8in+hc9qaK3CahkSs/aG8y9QxrEib4wPkwt+l3Ptnrp0UfkDw6RvK/M
3L53pVucjiHgNfXP3ony5MwdtBbh4aQKFfD5PnlFu5S7VmexCrwxHR86nTbcljMqGJpWDbF2qQGz
c6n+JCILPCgTMY2yoZv5NOF4B00xj1dp1E9XZh8l11ob6d+lkPMQxFOh/lH5HFdh1lBhPvftLK1C
06qcJbD8xP+W63lJgnQxdZcJi3ZxgZuiDXM/E87GqEzjpi/wGgVAZKQ4M5QTMXMAEr2lYR11G5RE
6MH8toY8llCWzBAPkaS9yQw11Zt6oaMd5Joy6sDH9kS7JHX971wgMrnzXCY7zG2i3rqdmTxN3tIZ
exhN+y4jvaYgJ/kinvjglNbRxsyjrJTMAGlj0C3XNLGpGYLqLIYBfCPJuklCaVvxz8VSJBIv1mTc
iKgTAvNCV5/JyKb1ryXV9NMi+wZSE3NlHSaVv7Yx9W72tlGsgRhLvc6pArexImLpCYv94dRV+Vyg
e+6u/LhetnmZkjeht2Xyuiyj1YSDY83zpist/c4oF0rOSzyZyb7vsTNyGTd2zrEAG99S0ycwQnNY
OAL6FO6XGeuHtp31iP9Pq9oE6l/k6lddg/F90+hafRsry0/DdLZ7fW+sGvGzQYz+axtjCgqXVMqL
QWH9wd7VzddMzXoXoE5aohv44uWmNPrSx1C0CoakXVm38wSkgAZmgzYvRv8GXLHRoYTn+TJ4m0hA
hwtiv2+jHRnRZHq4gIXEFhBoMVzhXPT/sTt3ArhmWAVNrMh98L0lGwEfZgW2sbYtv7MnLAykDj7w
wHG09DEQ9mR+V3NRogxkz6eFcTmT9+JAZRRBpnnMvNHgG80G+45x48jBB5jU9/dNlCQ3ztLGt0ki
XHVRSb5eQ5lVwXZAzPdd1flxMI8ZeabeiIYxxBKpvrH585qgsXMj20T61JFeIFIC1v83e2eyHDeS
Rdl/6XUjDfOwDQARHMVBlCjmBiaJEmbAHQ44hj/q7+gf6wNldZlIyUTLZZu1pdUiSymCgYA7nr93
77lCLqsZU6uou3xt7KdamjWbFvlyLmg+P3jXqAIHF3BzJtk4lyYho++V8o3Pk80409zWwkP3KJ0y
tniHZgezy7sjUnxTHx1ntc68aphH/FwG6pbBLu1jwFxa3vvKXKrEG22d37M+CoFaP8/6uGcdNuTB
GeHTvELBvBBV1TWXjetqfQjLaQUX3hYDQhWyKodEFU1Vn9ee6V5PXdtbsQgkKQSGRdPsYCMvGK49
kHKS111bE2DlNREJZZPsxpNtrBNxf3ZXiosFswd1glkRS0OeO4mPkR5cRE/TOh4iXLkfmsGo3vel
HS3pwCihOWDpcT0C3Lrhg9k7tYlt3NMWNUvdVgc5RnmdLl5F8uKkIzLh64rwSqxP5kevDXLyQZbW
vrCDpbjol8DaEg/7ynGso5Uym0flFlYdJZaThdUZ7J65Iv1ymq87GmVMqBZkBAckG1OXzJsuCTdc
gmZKla+CXYImIyQz5baQDhcGRJER7jcfVg9PKA5YC5seBqHgqukJZjlQV02UL4UR4bOYVXRvtcEc
HvtVZ88av2tw3JYG0tfQeHZ3Zk8eGuauD4vvOsBIcxZRrFw33Wq+8zJ72y+OiCEp5tD+yttz+chi
8pbYQR5+1zszcZqjaG8FoOnsXNjZ8GSKqLtBl11naWvOkvBJXaNZwHhHWS0sLMg5ObgpYHcG6IwC
1JXrTqOO8UKv7dWwTUaebmZmDakYF3EW+H2lEnemKDiYq2dvx0atgToOmBztpEeU5rHCJkwybp1b
U1K1azWlIsMsMtCH84komRoCcd252D6ikZfvPFTrzlmxrYYANabq9q6eMQuCTmkyneSWJoIis2Tb
EsDiuOuZ56z8/f+Zb0Pt5BNynt6juDpQJMo4H7UhY4Yt6i3MxG+mfDQ1ghDf9o4Cd18jL+umibDN
IBarV0+gQB6fp8LlnLcWKKVCK+M+hB4t59n8ooZpuChMrUDNLtk331+Kf9/XgdNjBjuga5eE7uOT
n3qKK9IuMiuGnHmmXZyEUatvQd1lcdm5IP7/3GL4tZvMiToECMYgJOSD2y+v5TkZ1bWDEQkpSX8o
dKSSWVXqe2cQtcHE2/785+v9Rrfm+fgofCa5PyS6r1pjkPrtmgjGHMsPE2Jz1Lg0N2OLxkPYLM9Z
0c4PvtexBVqt/FAbobiRK/myk2frA3lcVRsXWSRw3BnLcqpxgbtv3JHfNV0gAu4NXZQoBHG9vCNI
NM3eVwK5Mp5mFFRFsx2w3op402TAjgK5xdT16xtd9r1X96qzQYcBIRe8WqZS0atenuliqp8y5FzV
IKNjFUXjpRkM7rd6rKLEweRPWNnc+vQzQpoKM+mNf/5efh3JsQB2rWoA8gWEzatOrJ1HWR12XB+4
zHrR1xjMlG7Vk7K7z1TG2e3S0iwgKfNfWyw8wDI7Px+7LQmFP0ZBPz3s5BpFDik6WCyMebrgCNRe
OGYm043WJ6bntfnELLx6427/+tSjf0WAw2QWdeovHC5jsKJm29BvOnihLzCxcFggi+XUe2VxxR80
b3RPf/PUs7mAxGYajVCCrsvLh8owy2mRAj2kMvr+2I9Vk+Zu1sQbjjeD95qfWUmwuLwtIQfPLmcU
yTEHPWdxH5myO+ILNi94QpjwuWVUxLPtUhn/+RH4zU3hVcguiPaE3v9rYd9c6VAU9pJTiAi4MTVt
crO/KirnaErr+c/X+vVxR4Lt7g/7zo+HpvXyfsxkdbZLF6CA0n1/FfXBYBDxYUR+6hTgguMxcvPH
aVuM/OQUTIMPkM278I0u/a9GG3o6eEAYYxJhxpHi1W+Bts7zd0chSdTr2F709gbkYChK931rDfO9
IaX1N/kiW5N0vHrcZMW+3iC2KMNnwyDo5o0v4Dd9VxiQqJ3ApAUoml8TgkqHkNsftgVdDUQ/NZuL
UJ0iQ2x1eNcC8EwsImFPeS8BAchtTZrJkUc5Zbg+q0o/afqBJCypLPnzt/Xrk7H/Xgye0EDhankt
tB7sJXKwnLM5NW2TLBuKhqBc8ULlIYnZm3xLb/jrZoSulWkDrhE0roxUXz4d+EJMyYPIvLybw8eV
IRUT7VGRXxXtx4J8pcKu6gmlDXDk+Y1vYf/hL3diPiEbEbMVtkTGbS8v7k9V5YhsRd86r8NpIMqO
UK4meOPZ+80t5cljEWCMgbz+i7AO6sBm7UrDgmPjQ42O+nawN+tIcL06x3O1vuXC+XVuwVuFMdge
AUBj5/UsoaZVYRC8TLSBHPIbrzXDpKu6IIZXoN54XH5zKVJaHNydu4cN3uHLO6hbm6QiF/dNQUZf
so2qShfEMmAzsrfIdb9RCnAFHhZq3B1s+GPj/en1kQd4zXRh8qJeivbSnzpBthOsCyaKXXhdaFzy
hwyz0VUbGebZvNnfbV32CZpKMxYjXeQp6PsLd0BTKScimOnaZEd/ckXF6TWYLxp0r2+8DH57e2yQ
avjqfqQxvLo90YL0M2c1icmf6Ybh7L+U7EXH0ty28z+v3F+3FGbSfNmEPrLXBZSTry6GSa6Gb1zE
zKjN9mbArx4mYy+X56ogCwWPmm6eOh/10UW1uDljJbss9GdpF/WYDtsABzNsUYElDjMM+04UUR69
MfT7oYt4seJQS4TswvtgB3Hi6zkmbm8FboCg4o2p4PqYl0sOSkA6WwSDs6Q7nht6bU6+1RXzaVzs
aP0gwJAjEYbjkiyBB+oELcSAyoM9/iiF7LH6CUm7Omx61OOMgox3eTPawxHsAYAO6WalfbBxJYkD
ZVc3XxBENlxPLXmB6djkC8B7s1jOjSkzmUQY9bK+U4wq7DdWyo/33KuPjkNoH31zB37FqmdZy5m1
zyi7nGk7zYY0lqQxw/pvGhBOn2zh1FYpTcQAojdR3+LIy8k+Vk3U1GmxYK65BNIEeGhytsEjqd7L
jLRh7PDeQfT+NQgqWogVeBEwHSPf/YH6a/q7anubRoOGrZ5WC1GAzBfL4v2fn7xftlG6mBwsIlYl
/zDXePngSZIbayrOAjAhx71oIJsaANj8Fvbrl8WEdoBTEjC43QLOFvfyMtwqQAfZiBJ0ysRV1U7R
clLdqoqkad0BP1BobB/WIetoeMNjPxvCSk1xOYk+0YIZJ506LzLIMRvxYtPvICBSh0u1vaFo+vVu
YH1DIcvkElq/91q049PwthYGe3FgVcspn9RGUKo00397z1npbIQh5q59Kb16ddEZ8SpWK62kIsjp
jCMcAJ5RlW+FDO039eVTizoEyjKOaI7K3PmXN93g/7dV65eQJUSReKVvHTL6JeTXj10P9WLxL/U+
M4rV4qqLweO5PP75k/5SIeAT4H5iykYEBWDt1dM1m5125MZv4Nq9cVQuhIgAw9kV89pc08gbl9Q1
rOhkMy68/fOlf3lzc+kIORQnJSSxTOVffviF4ftklgYT1lluO/FEXTNpzO7Zday7JSMi4c/X+82j
s59Fg91FBeAgfHWzM1x86GlpuYyiNs+Xxn1ecdknf75I8OtVdtv2zpKj9tlr8pefKuM8PDarruLS
b73HmmZ1fSwil57+QN1QkMVQ5zVjygK/TQlBRKcbBtJVoAib6TChxugdfdOXavpquFYzHtyVeXEA
1XA6013XPKIqWb7AH5nYB3pFl13Z83aPjs1+1wTBGBztuQzIMd16Rx00v+nfi7AiI53qWrvJxpry
WTwANDE8qZaemxf0002/CigLDbJIpv6dYbwv0QJm38LGkfoM34yfH1tw+1HKeDbDy4tMGNKNgUwg
Gd123FLaz62bRDWkmSOv+mU8IMHyH8Hc+3kyCGHfcSqZ+4eeJtB6udj1hsx80aNM0V0vHFTU0liH
TozQuphuq0/A7iorIUzAWwjjLHrNHZ16+zTWW0RNsTn9jWFkwZjoVTG+UiyWO0J3BlwMS5M9EE6s
PyvhCwQEGBrUk2AMfe4FYkTQWRTb8M+W8f+RJ/+DpfLTGvgFeXL/v/8XDsS+e8E82f/Kf/IGvb8Y
oGNZps0AVxLf0/9lnnjeX7YV7FDQH4mCqLz+yzwxbPMvltDur2Uxcbrd+4j/gZ4YtvUXemefpgMb
NC0e51/lDTov21Qo5ncjikvXDiwp4XmvT9BwgEbSoRiVkV1RGO8CED99HC4d2dOaQXlwBGJogVts
2yoD3xfp8QAf0ZgvrcHFK7QwqJOpk0XVdsKGT92XbV1EnO1iGwheJB2KC5abmA8MNjMzdiJWKyqV
/ZGljYSeeSjs224gUzeZiojpiWutBaDFNhiec7eKnLiVk3Ofqa2qE8ddvAGtaqT8pJwndeYyypqg
7YpPavL7r+C6gi8usKznH1/pv3q6b/5fS8rcv+r/slF+eW4vP2+f60KNn18+uftf+ufJDYO/kNSj
EsAUHfAm3nvd/6TGg+RxeTDRQVKF4OjaD1P/ofXwUIP+pjfFBJ7+N26B/z64rvkXVQtLARL53pvE
EPovaD0vH1uafOiWPXAxtNr/eXJfvmc6DmfTOOrt2OdD4YNtyepvlvCQFAjXsC9H+PPvXDSnb3FS
X9WJ/1x3/+WxsOyv7lelEXx2SdyduR2x40KlYwx7ZHQjzuy58d+oSV8VCD8utSsyibvYjdmvIQvt
VgAJHSEhajGTR+dMH4GVjUebqe6BOOA3ypFXldA/V6MG4mzvcJR4bTOYZYQiZlzWoxHo8FgHVp5o
s2G+H43lUczzDBRRWnHr928U+L/5mCTdUX1wwCcu5bVUs5wtp4fryzcZBkwOlG9+h8+6piWNjVQ1
qj/76TG//ae8/DlQ6XfXYxiCaQQRL/3JV5U+imS/yOppO7YFvUPIAkZFbvqw6Tt/CHV05NQ//kvX
HzeXLW1PhuCBZeG8VvQrJGVVOHv7sXGsTrDdkeT1Vnj68yd7VXvx5ZkMWPeBCAt35yi9XBOklSy+
OwTzEaAsoe1iLM7AM/pv1JGvVwBXoYeHOogXx26Sf1UyF64yus6fl6POYPBjvVnKR/QyEIlndzPP
//yRfncxIhlp7VIs8yJkD/p5hDUWlnDIWVswy4ny5BfLh9zeeCeV9tOfL/Sbe4esGyXujkpiErf/
Ij/1f4RTkcMYtMvRiIKbWnjDSRbR8saj99uL0Apk36JK5oX78iI80TTN1bgcM8f96rj1cplvWfjG
tvG7W0ZlwN3ifb4PCl5exCmyxs9DPgmqfH0S23bPtBypZ176xz/fs32l/Hx82xcsDx2qYmBgtM32
Pfqne+ajoQlJ+2guzbQ7vNW7ffXDaRDvbxaToz+TBL77Vz98LvS2WtAFj0WwKfrXpZkN9whTrfGu
bxtVni2jLYK4Q/3kHTiCa/Gxb8Ap3//5M756z+y/BhUYKjv+x4p6jUcinN4Jt8Wqj6M51xuKqYye
eYFRpkf2UoeMurvCocsiirecy6++xx9XZtu3AcWRl4yr/+Xd9bbVaRisN8esDJvTWnbeca3ClQG5
6T38+w/JtsFbHiDdDit7eSkovJ3TYdE+oj8IIECr4Stv4OlcZ+522ux2uq/JZXiD7fK7O7svaZrW
nH95w728aFbZZhnooTn2pdV1KWLV8RGJhjjviCgZkiW3QV9JZPLf/uWHZf+l5mYu/mNi9No0j/26
72oTlUce5eN7ww/k+c6ifVINuodZTf1tZzfu458v+mrl01aymNjt03GSbQkX3//8p6WC2MsNushC
Rbda4d08hnOTOABX3uKl/PLQ7NehyvLh8ztM/l9vziWiRJqU4NJoQV17HHlvkdV5dwU0zTdW/+vv
jzYrpgITTy/3kid0f8/+/JEKTBU10orzYozHv8s3IrHIK9g3qp+2FyeifmRn4cjEdBUsyv5Zf7qA
M7lWiXHNPemx8ILUXLfuQhc1ApS5QWl6qGotUAUNYImToIfWnzRdOKNXGReLboKVIzxDHURJSHij
8SEQK0bqpcqjT+7oQQTVhdowBQaKLr8OvTxPWm/I2Wp6GTz1bjNdNHXP/MaBCfjN2tAXJkBwyo+i
c0aaDwZdwGreZ4+qHpwLfOTKu27szQjvchuJIuIEJzy1hj8/BnkAYhVhYHHf1ZH/qVae8ZQB23tn
Ie/+Gqxe8Gxqs7trjGpykkCNwRO9rhz5tunIKK5zcMaHYYM3jSw239xYSH6TxB/79WwseuUlWe6a
Tdpy3nzPIs7eTeiyVaKwQ+lj2dXd3eBvNNJ0p90oVo7Oz71ReV7qkDGKUsciE+vMLwV5XEYdBQ+N
VpOdLuAi/BijJrefM8LinnUsUDsOImB0TrHan4rGaSJglFbboKCsy5WEcFteVGzta0o4JmpynwAq
cTS6nM5DMOfdJ9zdqk0zRrd3MvAFJn9pOZe5JxliNJW3ZWfZ6IPVkuG8jbSNUPLiUdEN1CFPdvmB
OqcfEj0H6iGrG5ZriSwgidZi2ZD6mbUTe7CLlrOMPzCRmI/RqXE2SdeG0u48gIFuJ9IfDcCHTSie
s9bbbrxyM22OuoMznhu1aK5FaWTObT3k8+1KMo2O57zux6upRHLOzj9PoNxgZ3RnsJOsZyDhvdpx
883TstrO37ZFYsEhLELCdXKewSBBn0J/PB+NgdS1LCdfIVsaEIe1h68Ue4ieMUKFoEGPWNqde4Cc
0Drcbem+R7oCBtpkBEWjUKzHpywoe2yrfS6q26Eyl0vpNpFxcuyAWg+ffPtE0Wc5J9rElTq2Pe+w
syZ35Rwj8ae95PqK33Bx5iFdwWeDNTe2LDjR7Ay383za2RTjVnjpzniTydBLw0xRPNvYUjiKf0VI
bOGNkKvu4sXR9qXw7SI4ChjaFuOTybzj16n8A/DtSaBcxn4bz0paQYxzH0Yek1Cmhzkt3/6wED90
s2E/65BjOevfUW4LFx50sKjUzbpRXdVM1MXJgDPupcYCwdq0EZIlrUXUNAxN0bZH1MZjdh4UDUR9
29pQaUOEzJiyIx6/4E6sVVpTpV5m4JX7OOsnS5JY4DUfQG4TxGh02LsuMmvlkdsmXN7x1lejkQa0
KthS0BGsp0yWG8p/ct00cHOMMYdiVBJ9J4z6na/GvLtNXchzOl5dQR7PZo75l2Eg9CVpZeO5R0AW
th3LxpmLU7v4Y/cQ0dIMGR7UY5i6m87MxBxDa06KYWghCTbB/GnuaNHGoBWnR0symPkweyL4WJa5
mR9rxHzPBhhq5qGuCRVbbeumDgJetWLaX6qLRTLMw0rU+09Zu2QjmdwNYrA+8IfHhv2tTnDJz887
a8FJVm93fZMR7uM9cMErxQg48XoEk8jmY4jK5ZEgEOOqk+awpl5nF2GKZjDvscqY9DxnE4BH3Pmy
OQ3rSqPX07uWlx/q5sdIFNP3WS/Em1tlWb/LbK8VR0812zchO/4zF0HjR4EHdYrDvuMREMoxxoR+
bvFZR0V/r7HZ85ebDMly09elfVn7Xd8d+hYBwaFz/QEJuOiRcgm/0N55joVGpwSR0Gbuto09ykds
PR02EYj2QjWrPGvDxcpSg9M0ud74Ipu4tv3ufNz5BqmhWnns3W3sz/N60nayQ9rhxC9QtZOmaBnv
2IWb3fpwSr/qeimuxzXgP8M9ALRakr+nYKm5o8NbavS+TSDdgqvc2+fmZV5EUWpIBpmHhtaBJnux
KXYM1g4fDgft+HEzT36Z5qVePATK+eifWTKqvRORJJYJO372+kPHFo/hFT173I4A62dlrAmi1+yA
nBUdVNd03ScxeEPaVC3PuTeNRlJ6UXdt6LH80rrOM2cFBOVBZt7Q3M4PXTmLE76Aujj0VBipn8t7
p2f7SfrGLKaE0kU8/WiyxF2TGfgVOdRyZ2sVXStKBX6ndZGXzQo7/RS1atoAaOmLjEb21UQ5xsYA
8taLPiMKvFFeG6Vd2z53INE5DWPP4it/9hhpvZ/t+jud+2Nh2mdOGb5v5NQfoaV/WoecWIv609hW
Z66w772872NTKnXArFJdOwFjShjkH9ywqcnYWBf2Nnkli2G9XGvHOOtLltbKWw6Yq9EdUERfuKNZ
8BGCEw7mPm6AKF4NOhg+OuNYJG7d3nqMgtKwKjMQbEMfCw0AYPV6Ox4CFMZG3oEMWvmepg7NstjW
c2toi5uiDfTVvIpNpapg48NTgiI8MT3WfBf28psjLfHsM4FY0ioc+ofB1PKC2JnwoFpOdww3mvWk
fMtIZmgNXxnP7pBek2eN5AJpv9/wU9y7rUMdC+XsobSGjDCV3W1X8UFOk57NE0z36saV+fbRVdbf
UZ0FVw78+puFFYQIZ7PKT7nIcfJYXdjcyBCHAfUUZqB4Hkf3WfotDRKyRzLzYYhU4VbcED/6MOv1
c+Y559nq3fvTuDGwGD9shofLp7Dfj4AxyQpZ7PtO1B6A32yV5752gvsAK//3SdO7zZ18TU1VUH6U
ZrItvJU6IgumGFBNCXpuMIcvGaUsVhxbZWQPIJgeEU4OZkoQHhJWQjwcAz3jbP/t0Ee+gh5TuQcI
0+2ZDBSrAbDSLdAOO8FYKt8ZFD9fSObZ5o9ju4J6hjSAeTCb+qaKhSnXb5utlot12b71XjClPbOo
64wOQKJ7xlga1fNzQxLEN6XDMZF9TWExFf3HBe3n3RLSDtmXCI9bZfozWTl4F/cgI/tJmHo6j2bX
/B7m5d9L1Dl3yLO79xDsziiPmtQyLOO7UbfTVR9lMl5r61MRyuERzRsQ8gnVsDRz3CBzPrFNIWd+
N9fdeSUjUnRWJe9QIZTbgSQEsM551J6RfvxdL715wJCDc2GpkNOPwZaqAEG2QJlCmMdsrw91BOm5
7pw8JQoKqyKN+ti0CnJ9kFPdhkQ5gBKTNhe2unu/xHVgbjfMwBtmTzjkL6CuDmGSZ77/TRUruhCj
N7qBfINm+jxnDZxluHMou9DaHPyhHY8EJETpPJtNUtrOcc48/GPYEFK8Z02KHdcDzEZuzTm6MYb9
i0decba1LFlLLEjTHNqRkx/hhciYAAhl2l9cN/MJt1g+ZpNfv2cYiI8uF6CgpTm7MNDMPF2wcD45
9WQ9jARaX4UV1B7cRv5tNXXOAyiy8p5QAq14U4SY3sGd6Hqvbm/KTVW4ukYeKjJH6ivMlbBKBjFd
CIWWenDcOfG3iTkjQlPzgH+iP62V5Z0xk7uscXaRS6HXmM9cHJcN90nZKEW9sidOqGCP/ezW8jC1
U3dh5krdUAQOsddCmc5AufHFtb5xSXFtqHidGu+2gk/40RVqgedXl1LGGbbKU4Zr5Knc+vAQrnrd
ycy80I/oa/IburnIXrRDktUBsduACLuH0LtR413MfEsMZa3CiCkCBetoDY6jpjl7GMgWoVDGFtjE
nm9kWxq0c8E5ZM7tu8qjID+DBuN9bS2CaC7bluCcc8fndXqdof7GuaalxuXVhv6WVMvUU7FYnZPS
/pUqDWVP/RHWvPJKEFwPbmF0pxZBJosF0gDacdwSc4zuDLvZVkqXn9d6xGuyscm+4DNMlV+NNxO7
PrXrHv0F10dO5xJkK49COBQP/ij76U6arrgJlfFNCNNL1hWc5R5aGKvJM7DD9C2/Rj5+iKhxviHy
mdqTbOxgT4JSKbNn82Z2q6cJQSGMjPqmNCYZ+2WBi6CkLIuDPByCeC59DptDKJYT+1CFiaEq8uiQ
TxRchzWPlqetntwxMZXTnRZMNMeFl2wTr8OA7zEUvMcl59euNJi0EbRysHwaHqDVgvOusK67rXoE
ReNeFDmj6s7BrErxcwFKMrgOTJlfabgt732jCLuTu21T3DZtcZZnjkOTecD7UPqEDBI9XKpb0azi
igzCOmXx4Glph9BPfeFL9ziYWAHQDfPnrvLfebBOEsh0Z5haiTGrcnOLJ3zst5yoIAX0gzrQnpFn
xsLXAi20qW6q1ngchOpPTrBaX6XVrh89py44lWBU4eCNLaYlqujSYX8KEvpA4sgd+MiswYT9klvY
Uom1mfvjFtWte0Akjuk6bzB7pqyF7pzSMDg5g3RxOXo9cfNVAfEq/GpvYERGO7p2SUq1D/CeiUXo
+lKfBaXx2K2CmCjL0O/CLDRvC2D3qeprh9j35YsPd+xGAHW/GWS/PPNkfaTTtjupSbdH8RUUV3qO
/ItWOqfQLPQ905HzYN7FGmufc2+nfDbPrS5f8VL0T8UOMiJ9eTkBE3WYYVjWdpdBa+I84mzmZZWH
0RkuFJ8EQSqIrmvtR4qH8mFsiFA5DD7d9ENhjLlICYNq5hPutPwhbP1o2hd2/q7J8dUzlIVZxJsR
y3w3iiRkL6WSaikwAo0ZycpvFjgV50gu5KdZQCWPq2XsPhhNb3JbbWKOpm7M3ueZq68UqUh4doM2
8FNhlctV4XhT6uva+GDhIloOtZmFZUx42JDMk/nJ5d/fN72PpROG/ucVThAdJrLP6mwjKqknYwLj
eVJ2g1XDj5vFMQyaq1JnkhJdZ9SWfQAq3eTAfWC6Yz4Yo5y/lboE79+KR+WBV4tDg6RbZmqaF2kd
QFjqqDm+YWxkY3eItlDXROiJ5YM5DM1z4YndTVN2Tzn+hscxj5wycUanTFG8h1+CZc1S0t8GfgyK
fGs8UAqvxxxFMN9w15o3mcOenIRl/82v8vIgrNy49gMjbC98nRt35MpzdtD2tD5BTmmpxiki3mVt
lOkTfbWuTdt59T6UhaE4VlDd/W1Ckd2dTM03DEv1tczC9ePsafO9Y8EamGgYzWnvQWw7+H3Z5NDs
en0yiRWEZV514c2wVh2W5NG5zApnyo67SgP9YWcHJBeEE39UbfguO8SEMU7NgOKT24GbTY3rQDSf
sqMUS54v47Y0w0vSb+zl6Hob+KRaa9L71skfP07Y0hnb98K/UCrwH92ihvIAwMLX7NjhRF7fhPHu
4OULAV16C+Q17IoxP/KANHMSNW17bfs1PDJhj6jhIGWWnyeHijIuxdDfZmsIlcwhCpJ4td4CV9Fu
64oV29rMr6ViU0+iRUDjssAMzoemnNqHKjIbilBh2lOydOa8Jf684ihj98itNJChup+XqhliW6GP
iQOhIfySNGx9N0KzxfejRiQKngokMUNLVuSHkAij6kB+YqWo76i/Eind/kRLARGhoyrfBIQQiO8Z
c+I5yTRK3zin33TdM4y9qmC3gsutAnb1UK/6NnK22koyHvtbQjErsMiYMPVhlgNHCWq5ZbyKlnwZ
zgBGMBOj18up0K44nBSZdh90U3NEWTK86wA18Zgnqzttn2jY6DFRsxoJpt9NhBCPF31Eh+FxX7WX
30he4NupX0y+4NZYCip3IqJwsc2oXLtt6sAdN1DOcHus2UQ+y8pjwtICKzO4a96dzyicVLpVtGGo
Hi3vCoT6ENGHCgBp86rC7sqdFYnLVrscuiBoQE4QEmJcymYNKozPI+ChoeiHh6ZRUHT8xaBTFSxN
9EVbtG5hApYcPGj9aTraTlN6SdT74sasTF6avajYkUjx7kFp49AZk9oL3YISS7f4jSdwIiDQsd4u
evK+OyL3PkkcGw2ew4jcPwtgR3DwjR4rqeOY6zVWaWEdXOXIG2ikBErX1pR/4Sf63/sCtNEB3E/+
5Nlj+F05C85hsyWwzzFa6cYVToH1tEY1lIdhVb4LJ4qBIJZvW4q092d6toh1RydWWQ1PMppIJl3L
Ondi4Rumd+bLDi9NCTmnSghApu8AK2+98kaJfJYmGN2NTEBUS+lsaazR6xLGRhgtbVJGhhECYO0V
/WqvXaBdUxWx7DtDclRTViTPu4lAOjp+jXtX1PDlzskTxjGW66I7eRlQWjw+UkwHqzfq4BaBJqmn
eLV36S0y7BCPe8lKoBXnm1jT/fXvICi9D3xmwnzCtabEAs/vx8BEh+EC3h4fK+R35MUZiNq9lHNb
L+dNPbqfTFlwqh85xn7S2FW6dIMlgdke19B76DLQbGSOtAK0kjWuZNJVWsZNZE8fsXcbLT7psXO/
rKhsnXchmrf1mqrXQT7cluLbYsHTgxSiwd7MSLjdK4yoBm1LzhPhcnBofbmJVKQInrJe2perpR0u
0Vv2eVtti+t8p0o1VBibRMOojdDAJbDkbY5AD3pgpMhL451JxO/cp1grM2w22mOMOJ6VNbfVjzfk
fkZ+RoxL07FBiT2cfq77or/FRA5HwKbtzmla1BzZbbMjz65hqOOn0IJQTYY4V2koOdT2BLI6YksE
LAR9dHvVto9Qc4fx0Fucz095LXUQoyJu9pDSUFmxT18PXAOqbJ3UtZyouNms+eQjWsoDFvUyuCB+
rbTIcOjyvRW+Ye29bGvK1zSTiMk/aSGt7dwe67Ci88hRMymWgA41UquqSGnjavy2QyaGKHFd7Z8K
Z3b6x9GtZuqPkqM1j3/V2eeFY/bF0+Dhrr00XWtqUiksQbTXOkzOpU1a+7Mmr46w1LDknIaziaEL
LWEEDA6C9j5eBFXtqQbD16UgdJz8kd7BkL2rp7Cl2O1X7NmdY0oj8Tj3gF+smePTJtC5/AZHQxin
YAg7LxVL60RPFaZYcVZLS+38VrcrkppPVFz4XTU9QlsNedJRhgvKpykrEwLdxvbSWAksvSC+040U
NBm+kZutaFnPYZ6FI70rz31wPNHsN7tZvo3aM++Fu8dlaRgaxlXWZMsjzILRvZzhnpWnzFq66Mqt
aNywqRXBheE5S5CWWgcQdXTk+7dT3f8f6s5sSU4l7bKv0i9AGfNg1lfEmBmRykGpnG4wZabk4OCA
Mznw9L3inO6ukv7qkv2XfVfHSlJM4HzD3muLB+a+wEbSfMbEuLfbDHZEAO8g4ZoaTb0TeZO4wECR
zLxkYHDE2Q8mf7zzmSmUB2wh1rLxsKwDO6rD5bsX9ITgcinZISMzFAI7X8joJyx52C4ps43E3lNI
+HSa4wRiZOI6sa8JmNXRPWgQyC8Z8a0D666QbbhNpiFDUa+OrR3zbFS3VSZmdWy5JYd9htS0PhLy
Nf+k7C58njGgDe4LhK3zW1ETJbkTrWPPW3QdNVEj1jxgndQl7fzGVqT7frqo8RcKnQUlLLNMq+eA
hXGRWhObsA378/xrvFI+bWMyERcaCdN1m9zTbf4DfZEHRgJV7tckyxcfYW/kfF39solSrDPW11Us
TnNo6hCz+UDYS39wSdwgyDWaSZl1GltIzDhaFlchadDbrHYTfSJwdgU3ZK+khfqt/7XCnV1uHFuN
nzj/I+cEQYvwhEVq664l8onnr1IhAJVm+Y4pupE3S76Knx46cAu0pGithyyOwweLtFD+2tAnySuY
k2y+Y5xqvi6Jq8PrNg71ekpgh4jjtNBDnkcr98s9vNkmOXhehE43XarVyF1XyTi41WVRfZ1FNOHL
8sikoazs8qfkMhKimYa7lshs/GRGRge+dvkaH+aOAck+47Ssv2T5KGjludLw2+PlU/u8XgMfmkhb
3a5IN79Qhyla5T7u6oNu65j8EvKEzXlsJU94tELBa+ERmEznSiu7czJN94kE03BPapl9ULqMJ9Xw
cE3XGFvcddx1+bSfhZ9/FTrhyZzUNvWjNSim5Nrym22/XjTEtSZaVfeygIjkrh1FymhbTH3rHFhz
5Kh5V6Jt+2zF3C8wDO2s2ARIwDBO+WFm1SfO1NL9QlfMVsRmVDtwozvePiAw8qctAEND6E8CPK7t
Wnv7zrUnhXa8Us5VCaS+2gdjC2sndEpWSheOtJqOQNx4q8CYIrIovVpS9BN0Gs23pWVD054b+Ln7
qEBq/7UeCS/Zddk6sP9YMoSkTWLAWWm3Fi+qjuuSnSZL6jThUp1OcFZos2HIQPwq3YAkXc0MvtoU
fSDfknltnW0HiZpIzJHaxS4HGGpDx76E8iz3VMVNlxXmi3DChRoYV7J9GsqBGVvgr+GPYLWJNWn4
7wsYpBuHm5JcpSj1Vg9/h51H6prUC8Znnu3N7z4ZpycWeSU7tL60T0r6oFoWM+tXO2wiGuiJuTVl
ocm/Oei/6y9Jzt6a/UAJ8YuCCZwMF224c5gcRtsEXPKxGKqQVX7WBMsm1+tFM69gZJw7PgjVtef3
MqUY7jRDmbzNr/UceOqwglmUqSSRaTjMpIS7KXNlpv4GpAQtBs9Ek0JyEW+uUWyA2X0wZmfawxyF
FSe5h9NYrd+avNL2NVkUsbn2iX+er9Y4ojoUzdB2OxFYxLr2cd7K68v+G9GnZDzqh5fgt9mOJmBI
varWXT7YEOAC3/ROOtUFRr3K1D/snvTVLZSWCAe+zrF+Ji3IBR69sjmaQFAhd+0ynzP6ZyC0y8gv
NsWEnxP8OvuMUgOKbMzWJIRzp2oK8Kz2l3IH7CGxNhxy9kums2blACHb/Vqx6n5fEjGXuyYJGgZa
/XCpv5jCqF3ROiF8ah6O7R4F60otyrP3wQ3B4sGloXLbWouuw0MceTnc94TDnKd/65m7amq5Iu1J
aue1p3J7JDNVPGByt5JjuAZQ43uRVxZPrDVotoMs1fDQUeGwN8uU9WNdwto/lrylK9Aa7hNFSRls
Kx7rajvLIPvmN+5SbvmuLw0peD8PClDhj5vBy/xlF5fukh3HGbfXtipmR10xpW8YFsYOzi+oAkH0
HLF9X1LZM0TaIeogvXKwK2h6qnLyEjRiBBkjDWscGtsiDNZuv5owqL4bsFPDfaDtAooPnch59GJm
bSD4Avo5i5SkEwOk4K0uZ2eACuzp7Eq3BMTuNDXktHf9Jgi/ArhJbgGcTWZXAWJ/APWyjAxzqjZg
DNY6F9342npsrkPzWDr2Yg65PQTAdi0/zo4W6sDkOGrDW6S8WQi4hV427Uca6OUKNIxpb0tMorxp
QSf/hZRlHIVJaSzKvMz2cLxk2AB3ozU7jFyXIG42q6ijs6yyLjpEI3Hfb60uSbvaqJqJxE76DHRe
kAT0b3M+RbjJcogZexk1IdiCUUc3IKX8D6GFfFz59WZ4PItr+ecg5J7dOX0UfVkqkgLTJFwaJrrx
KBHLBJkaD8XEJPCqKenwx+0YMAHaeURINTz+7OgdZBrRYENbiSidAeDUlGmy+Q5fCrVtjeIHUltF
3s5h4kmqr6EiMRZfNbLI61Xkvv2WOXnvnK08gDLDxC7z8P+2i+6fohXC3HpGYAxyym8zJZ6iXFGJ
AJITeOMIMp16f2MiRf/luIUyJ5guKoGcU6lxP0ah7q/gS7nTNdQ7T+8imGLmGPJMm7CBlb77IyPK
qt2a3ANQE0wVKECgwgYeZhzLD68yLEgJ5wuQKsMGDE+GYu2zDAyQokLjwk1JLwyi+3EtYPdFvYF5
t8B0hu82h+WPCYmExzqCPuy6vLza0FneJwtOZjCd0UYfUamM7YFhFpA+vNdRSEZFYK6JM3LHBwOY
7ZXVX17tcO1mTdpPk2aEb+f+z76EXfmFW6r61s+T/S0PQvMWDUVwN9B7UdZOY/uOmElWqfEiaKEm
CNT95FEPbENfG/YD0YpNLmoZT+D2ZXWWFq4z/wzBkYkDv3HUX5EE4JpdTUB8dAMdauYPNhV8CDYb
/htlGPOGBuqjOjPqpHBCbqMv2c9KveDp4H9adH1Ir7vYYxdVFHih06zTo70pK1cWO4cvPDwvkSVB
E6EK626QR8JHQisGjdHhW2JSNxekqCOIJqlRq7Hn/NPlqvfo+eR4sAjIrnYtU/8XPXsuEiVHsdoD
7iPkJrRcr6amjjiGl5xnxNEWAiofLRgPuiLXc3JGtX3JZS/ryjlSNGfkzI89VUFpORfX9dR9hoGy
2JeasKE17jJ75xGUU+xDZF3fe+Xo5S5fFgpnyyIcxt1kJtDLsUpGdz31eYNdmUA4ygkr7BqWpMuk
xHlxXYWYzI+Me1qrzGdib9rmJBixq63tT/4DrnCWtspP6hO/vkw2Vn7xZZaZGT6Lsq8v5Edq2nTW
9cX5VSStQjraFNamJmA72hQTVfhmrbTiXVPNMcIisECdpO9Q99Yu+Nmthv1RX+XrJIODVbPM3FTu
2N6GA4y0Df5tgI+zLitn60gzSeBJpY42FgHyObVRrM8mTyy9teMq/4ijflaU02P5HPULVX5X9dnA
kpqtJugY6d6IXFsfgi/tG9qIYIXbVlY/HR+1zH7QMYM6M5OxRBG6LF9yMHXuLRJc5tC8reJA1g/5
hCgC+iJ1Ayu8g4bY0zLXjXkbGUe4pMn31cPQmipISaoHn7c0nttuAtatVerR8NxNog6/DOwun7iM
0cUYCbIRkvCsRapZzTJAwO326PsduLGe/W/M0T4YWmyIeHdeMuBF6qr4UtJUiAZTHdrTS0b336RW
0or+si/tb/NpHGb0YSUXmDtUel+E/vJhB25wH3ml9wqpjHWNJOpBAiCb+9uSpEAfYgU4G2eNrohj
nJfnKY+D7yb0xY+IGSiQ+mbwz9loj/a2rSr3wYYLlt/WLbbsFAWAp7eSgRsOR1V62y5eC1pOocKP
QC2Nddcl3uBA5kMNdfRlFv6MlYTWbHmq31copBBBrVNDGba4xU04Fwzqe46GhAbScrLrsRhL/Rb2
XscwPZM1zLy2XExKqg6bc1VmvUkdPSwsj1fLjm7nMuMxLnreY5oFGYhT1aAhOLM4idatU/bWBH+/
7rhXAVfCy83b4CYuA99GoRJR3qEqpsjo1qH46XILTyBSI3LyUMkM7R5dV2xddY0b8hv3BeMZJfwp
3vrVYh8v9Nxp0yomWzcB9D88BXWRbEi3cAHGyMTslwR7WKMc+2filEPCgbpIfilCAG+IWVo5CdZ5
/RmosvxGghPHO9i6/pPH2YiawsLCkA6+MetuCFanRm4wyO5xxHDQ5GkfCO+T9Bapz+tlAv2zKKRd
fOhYF+VOqbzsNoPfzOWmUknxznoUuNhoxma+amBEw+evJsRXeTIvN5cZzbBVo5E3GvGTRGZqN8U3
dwxzqoM+D9ZD1ObC/UBdMI27gvnc+sy/uIT72p5pc7ImYurJYgRO4GpqZDlNQ84B6YeD2te4z4Ot
VVXDojaD6hf/yOdgFjgFbdxcqQSU3071GSN9FQhaDdgLnfbcDQpnNGq9Tzjezupybgjme+zf2Nrk
4yawmd0jU8jC5zbMVPCKuUTHZxIgWcXauqSSnBFhpK7bBesGqqwqr1yBjPERfFt3M+dD12xnYKtA
IXoOwmNPmDYV1NS5+0GIpNmCp0GSAA8qaL74TlMN2ywoPND54crQQ4JQJFrDrVFkuYB+9XPeuRka
KLMwnm6Z+DJJy8C0UO+96Spa1+OUCLt7muy2cW8pcLBhQaR21Idc/aC5Vp3D+7Kq2eTFzVIVDQtQ
p8STmNGYNTFwPzEJ1ptl1bq7mJY9PivdEE2DTq+pz5aIByYpQb802XbKrKG5ceC1gqsa2hgvTRsS
07410JlEnHrUfSNK2LwWPCPLYOLY27Omk/5mGsxSBBQRVt2gsQj5xT5yX8vhuiXqom/TfsZkmZJ4
UX9QikzdvoNQ+KrBMJT7sV1ZI8xcH49qQimyHdhAMbC35u67vdaiunP4TaKdQaujTomVFwpBnDEM
/8F8ivulMZ15KQrHHm+W2sU1jdyvKna1WTOEpkC/iYJbSjt4kUJ4P3suYrXRXpBBx2jc6rKTnIYG
jQeqSJJ2eRx2nFWWrh5a7kSJORpSPOgeLwjONs/sZ67euTuAsvR/VKEqspPTDxPSzAV6wg0Y8SS5
ymTYIYMIJFQk7vdGbaTx4ZEvPk3mdzWLGGO2hzdmk6N/zm2eITY7f0u1PD6KiSy/L74XQbkVUzY8
o2ND9+bJkm04CRcFyUKuipnKWvy6PDpgN7wH4C7IOlMrAKpM5QBTmXPU0zW49jAm54B1U39c3RYW
I4jOoo7uEaUophKr731kjH3lzpYQKRjv1HzBTDJEscvyukcEa9dlgIK0QtTVbqWNxGvvR1P0khce
CgWp0ALsddnNPnPosJ2uQV3Wyz4UTdTsByYl6lo4rEWOmc/H2baqBJYbW6U0W2de+oT53CiLMhXz
AiI9CRZrPEQDfoETqsLW3uTrALIagn2NPsgd2VwOojPJIUtQV71azkwBQ/uzdEd3UXZ+Qptdu9t8
0ZBu/b5YxY71Ugwm1uW0oSlg4JmqnD79drSH0NtUzIZsdF5D1xN+cPHD81PbEsu6GXyUjeNlL47N
03zlbiidR9udL/vJyupsao3Vus/ctg3PDvhO/3bqVo0NNeZZdqWtDrd9yAMdqvYaY4QKTkg2Ju6b
vFZe/ZKFndCnhuaU+Y1WVnkPmnIpaOSAtu4at7XUc9+vjOmRv4v+uyVZEt6Vbdb0T12DPvScuERC
7cuknVuyWhsfvlbRrayIgEIyD3coxxRTatf4M+s+U9f1fW8aZ3weBYlxNe4P30KWgxoaR7/jl2X/
GjJVpMZjZx97G0yxlawvmEHD1W8IVXsxiE5CasC2yfqt62bt+Mj1b0/FJrOrZJjSEjS9+uJjXqgO
0GfQA8EuWASaIaaPhLsWVtddSaij4nohX7w+LG3bMaJgjR9/NkXcFM+RQxbe1RjSht2Dkl5Qr2g4
zc7tapzRIBDp1/G1GUrHvWntIoaUuxYRTAnU4ojkKWEFK2DID+uwnBoRirI8kcHS1+7tlFRkdyGM
ty4G8JUVyaH1lVV9YcjWNWc2lkHxHEaoaE5kFPTLrQEwbm9rlUDG4cnnntVKsmPa931yVYQ1a56Q
GSlnewL9ClZxGx3pf9kbFhRxCEE6tIqYGhALpjZN0QccUmSDsEY1szZGv6dkJAqZ1Qj/x2m06a+s
6EhlKCIETAHKgAxwTy78+ZCBlxzbr4ksmDxdyVHWQX1kD+Kq7ntsFw13ZIlPPF9OcevgDIAK2433
k20DQt8hPiW7+Gli1OKxIVKlbJcP1Tc0f3uOttAern2IjTrem3lgSjZbaLjF1nPWwq/2U+WCml+y
AvLCblJLiA60bUHtQarSAXKAnngizenpsg7kYSy6EJoOcQFLv23mNWcNmQ+TSIqdsYlof8iyLJdA
Zj079vor9GHBfFd5rs2jYuK9JV+9sMjMsWOvsm4hVQnGolWtOsIS+/gwNJ58Iu6dLXBhC/veeKv6
SbSIHtNAmuAHj7XJpyLV8XO01tlbgkZ3TFtUxY9yjJPDbDtrd1SuVb45nQ6eaytIXvK+Bp+uAtXL
Zt/lCY9rogHmaoeRyMHEUjR6s9Yst/82l/63jPY3xQeb0Obn8D8vf+2jaRfyYPLhL7P4P//r/zs7
fowX6/9tx//yw/yPtx/fUex8/kKSuPytv/34Fh6rf1wCzaIYKyK0nADH1d+GfELo4UX4sRPGiR9c
aDb/15Bvuck/sBCirsaCFsEcuUTl/B+UROD+I8QyTLogOD6M9LjZ/xuW/N/gtyzuwX0CPuEyjQJs
zr8zlFybC3Sq5fBKrEi8x1C1PHNGkjBVt4xJw8F9CfuhdrYh8tCbDGLKAxVnzvgv4PIKknL8g6f3
VzPc5f2AxiN81yZpNbo41X41kBVrTgRqX/ivzKNjBkGFvl69odrMTO+3//Jj/RtT+a9uVV7K9QI8
sDAJbJSVcGl/eyke8WzIZvnWZodYXa0KSSYU43gkbWjezai+quJPxNN/+5oQfWAbclF4/m8G0SFI
0P7DmHrr0z5tDiTAbOQOXNMffH5/cQb+6cP735/tX17nN08hFepkRrHIt2E/b+u9uBY7ffWdKm3b
/n33cxeLH82/+RYv1+K/WP7+60v9ZpPUGIIrr+ClopRgpJSpxgbA2LbYfOjt0aReGu7+9MtFl5/m
Xz9eyEfjO6RJBWPFDfTb11hhCM+gXrrvI2YqnpZ17F4J2SGPDuvQDQ+R3bViG6kpwNDWskTTIWaF
7eRENp2qCOJ+gyhGrBsAyJf1O/1MtpmCDvdhHbV47pL+4kkT7D/cPb13pTcyj5C25lZZ3noEIHbp
apr4PR5wx6V9O2MmgNiu6u1aCPJ1uja4OHim8LhG9kSW0Jy07Nhw1h6o5yZvM3IDATLOgAodrKXH
uFfNkfOBIprYDOn1wydP7dBHKrR6JIjEMkMoaTL52M52k21GMhjmtOd8eZyXEK45a2xazHotSnxn
lIlERpmgSA5FdkHpqTZrS5q3UdGWNGOZpHHS9+XWGWrZny62hiH1iHg647xD7jtY/sXmpGw988QA
Z5QC/GJmvfaLe2NkwkcuZkhypxVTTQ/h3u+qraDtfVhwhco/XGGXC+i3H/tyQgImwR2L8fg3TymB
EkkRqG59z511OKDCWc/TuFiH/3wa/H7whA4marhiuO99qA+/u3AXL0JmZmf2+8VthM+U6VMRlc0m
wcyY/ueX+i9351+vxRl34X8GHszlX08eZs2yK/rKebcNZ+Al8txjMDA5NXur3q6q3UAt/ZVJboE2
Osl+VC1M2JTcj/JtjDLH3/3n9/NvPnroJPjWAURQJ/3Oiew7Ru/oA/jotQj3AaAttthDe+xwsv0B
dPDr+ceNyqF+MTlDVYocxF2/nUt5zFjDJW3gldOx2pcFq+5RsgVbFswtfpZJdrV0YehVknOf2X9K
f/31k15e/vLCdsIvzQ6YJfqvX/yKVqZ3yIJ6xYWI3ZhWJm2QsWFQCfI/HMG/XrV/vRRGZ3i5XgRH
CkDLry8VmyXOJeTSV12M3h0cAn8fT3r8w73x6+H796tcLlkeXzFOmd8N+T1dwhINbfjasCPFFhZ2
5BoPhM+sxXJKwOr8wRN/efz+817k9Sg5IG2QamhDbgZ09eunapNhTDITDWRi5CSxuauzGf3Q0CRr
nE5xkL94eh6+I9lZ//B9IgX9/bW5Yjz2ES61j23jlv/1tRnoEPjRBN73qZDlu3LWWBysAOAOHpBu
qs/+xPMa4Gs4xmkNzrzcrTHKKTSiRZvgKMw9fVCYHQvkXpGC62Ki5t2FcOelOIQQYzUBK8+r0b0Q
e2aZ1e8zDN9ya1qp4QrKxWNG2S1MJ+O6Ezc+QLsruk/KBuFwVh+o4OTnKjSiTukLXVzVkeV1h3wJ
8FUv08CXVkhPHOOAZxLebJ/B8uqZ+anNmGceQHtHBK51GMH5+rLyIHVexnvibqqEuVLk37i68hEu
lYLQmxX/kizT2bNMSxoNfmbiwuqWQgYt1BVqt2ZIl2Yebk0jW7bMnQnag7GXwEYkuTjJFg+/9zT7
bcwen419KknbwgOmbPyw7Egq5nar5W15tjvzMYgEEUpLnCX+DU3znKT4C0LnmDfk/9wgsFvlEQGT
597ltE/lkWhSOwSCEUy33ATMR7PQqcqj9rv8elaFS+NkVkl4be+pgLsPOz8WkryCNdbaHVxXuzXB
gYE/o8zEFaRvMeeqnbukLkbabKmz7hD1rZkZsLNfZmlLJsVG8bssW8XsWOxywsqYlDWlSCMWKf3G
1wRdJNCCE46YkGGQZE1qNmqMbRSEFqQzjJYl+1phOHtKJj1PK0yWh7JUamXa4cboKZg5MNHilHlc
A2GeVGMv1aaOuuC+FkANdrJJMNVj9axYo2eR/zytfRNs8bHI7SLXjmSNapSgD2YHdUMR5rTdZKhV
+clpxeLhxc1YCDKAY8qwRqiXyIBKWA2zSsifRp3o525dxUeJUsG71p7UJzNf8j+wrjbxbhqN9TnN
80W4gPi53tFSJ9/Wzs1/zszWgMlqj68pmWEJIE1u8U2s0sufgA4hCg4goCLrUm55Z0X+MDLT5sZ2
TIcTbSx0eBBez17HHxg1OgMyho1Pj85cx3aL/YiIP9ssfgSuYUIZmHzH3xE9GZKXrmeAKSwMosYU
CC+I5dn0i3HuWjZ56w65X7bpWfr6e69ZtXyscoDPb9RvcfEJ3K6MCYsS+a3AdfEt6HuHB6W9lOZc
u66UZxvbxXAqAoMbI+7RF2FnTeyTsDpWKNHszuWeUbuBWDlkLekrvTSPIkRnvmPX5N8oY8ffkqxP
XltLUjOBzilfkGtzgaJYWFharJn1oGXM6CRGF3FbLI7Tb4a6ju+lQ6POsiL56cnBee5VdtGYQ6Nw
rzpr5S9ghwvlURh2d2AnE/mAw5hFWUfO8r3DP6k2+FLmHYESs0F8r2Gc8+ZnvQvcCCMPDkSSY8Vl
pEfUVvlXOg8laVXpT3woJsCCGlSPlj0ynfH6KdxxkE33AEqzV1yhKtpgl3TvSaUuniZ2uo9ILxt8
qPjdHxDjyrd8MAEfJU+Qgkdhk3+d+LHQSlexzc1oXzLPgtLBKTJG001sXbDBlmUsFHZTyVcFBhTt
mJj8/mMy7K7TJJ5sxNtlEL2zuqrbtGGt4nM1kNDJ4KXvf0YQE7Z6KJcMf4FV3ejQGr4WbGLzDTob
c5c5tQ9FcMLusynJAbnLxxylZikjfgl2x/29RygLSnTsdDML5kqjB7cm8YkRngXT7NVRssm7kWpd
DMLWG6JxvTsdcKRtDXLwF2FDDL5M9/yDBR90pKu0/WpT5bNavkRCO+PRkRFBTI4iN5MvkGVegNJ0
OSdqZjU+uGxp0aYiVb7mtHI9AIwetjbsT9W8ybRs291UzXAm2OaHz+EcoBM0IrNuNZVHscP5y46E
XcbKxrMAPFGWrv8tiIIcr7HVVcB8KkSYW13UyeuAEJphMnaamR1vgmKTRKyYmFV7ZC3nzxYgFJZa
za1ec2vc9PiP4L3JDGtjoQWyjbm6zIMmlLfsCSCYcsCpvieHDEO9s/FHSZYELnjbbHmMm2vpLW29
M60rvy2SfxcxcGR9Vk5DOUE+h7pQQZTLAlqwPk0vu5lh67tIzvn+QlSrUxOOPaPuRDUXCb8KNlM4
jth228o+e+2gX2f23wu5pou6MuPSoXPwOvZOVR618RUGv4nzMpE4F+3Z4aKumTvAksXZFexnl7k8
wBQMVohqO2iq0gqTDLPmEj74Vik+MA3QZ1GWDCdXtgXzrrl4LAObdCzgJd2ZSQqiomW82HzNSsLO
HlkLkXl+1+tps+YlgWYspLP7cSLe0ANSUnBbOdFPJiTEvlh+Fr25pQXBYhq69fsk/GHdG/REXyUr
qm/xPLUsxqxuGbetS8IY4TThZ00F0RM04njYB7Ry7qE7hugcsvWnwk69xz3FGViFWmPnGMgt27po
i7DE5vH8aCsjnMMoNJ1e0CcsSnrM6f2O3V5lrhhWLqxDpviNeE0aQN8uzWNV6ALwh0Rvs+EUoTWm
+1zuTFgHH4JsnowYHUSxCF1N/y7Hpb8F2ox11ZoKhI+mmbL3Wc8LX1kwa2K5Ili5dc2eFMFkJz6t
qBo+B7LqcN87TvmTsnk5iUr6u6G5r31SxTYNFqp639P3PPfGgvAA+g3pw+BiP8EMbpUEtDVhdANC
JUf1RyopLgNOpvMYx23PFolkQs6I+NLdhq73ECNx/TDacXBEjNGxBOGo0yZhWYILcxZvpV8X30yO
GmeLEb9/AEXo6xQyR4PnG+Hg25DX5avUPSJy0tnUd2ol+aEmN+LwIgTX3dTDKO8CgpfanY7suCQf
vKbbEvmUPDvSHu48Rb7Ajmcie8IC2fUVqxdzXt3iKQl0c9vUonjqa5hoqWkGBHIR6aVr6mQe6p2q
LqeNFg0rBDxS4wNg5CjfzhSdGcxfy9T8uZjTQHCvsPxy5jnZI1Maho0nZXGDj/Ky2vcdQ/7aXDKs
FnjhvxQO0hJEfF71JYQHoq/9XrvLTq1iZsQzt3LYceXOwzG3oDFccro2XI3ZzRo6gBO4PYavrsao
xyMKVYoiXz4VbMpSQj3l29RMIw9qhMA+m65pzlI0pvMzNkgSEzwXljL3J6cwext5hiRkfy3XwcFX
HkrjbtqgYh+rZ7HY25BYOrhCnYCH1vW0CnqoVHbrNqX63hK0hJ55njzQbEkVu6m9ZnwFucn0/F7h
pmDgoYwLvCNNxqIe0fp7atq5YyQ9qgar5QkwjclzXmt8IH6C9pa9InvqeOrhGpXW5L4JQeAB3uAw
PNfI7zZjhU8GSb1rUBOCZnJxwDfYFx2yX2+BnpAqwuhDHi9nC7I3pNh8RUNj6kMGhftRYpTmT7Bm
wwDkao4Q26xhv6mwKWKtyR2z7m1rid7rZanuhhEOP/9I3VxZBRGcqUdLdR+uM9ACu5vib1kWDOJq
0Yo0g3GtC//kGi9DyiVa1uxy20aj7u8Hdpc9ahDAvXvLahgglarhrHJMm30U5Yi/lYmAd6uQ5Q8b
txtlf3SHqL+tutIdrnyXoxPYjc3MpkZnThSyv7jrjvzLnFTXNZxrNDRLf8dMbLL3cEXKU9cvzotq
VPJh44rKNo5obLXrPKfs0hGlF4/XPkrgn1ekJu4jv8YD3ROIiP4o4NGQYfDkHw3X4hbdbZniSK/N
fmZBS6HeodrdhjF9eBqAObodEELBCkhgFvI0iadPAmzziiKA/uuiJLbGYziQaZslVUhf0/aIwBLG
mzBjFxLhnW7Mv2fCbq8CWrhwryctH2IxruguUehAaaJ9udPTZWPGVho8foQw/Acp5z7227qWzzR+
GTvPDsHV4rYd4p2aUNjxAhUjNCLiLBae/Z40YjkubVc+aG61XTA71DoxPfkDF0X8DovkvBb51q4f
/JmrDMlkGH+jia0WtGrsS088kMfvbu1ChAgWcB5xd/Gghqgpim2Fo+npsv/NbpYhKwvI9pOFrTrL
DYAzFyzRk+idojtPLcyBHRQxPtgcki55rcbRvQWDEDWn3GI8j51wjl5gGSQJUOeYlWW5BkSeWiEX
GQdQ8zl2igdA2xYBajoWuU3aMv8H7D6LJMM1GEzPOQOUd1fOPiU0LSxWhwx/Qd6jFQ3ZQV5SmgsP
1arb1I+1w9hqm+dSgTmTHt+qKPvsnlVW8xi2RDJvAaNEJ2K+WZlnQ6fuoUJWJD+36s32jY0umx3p
c23X3IeDKLsnevP8yWra+i0gfvcdx7R5QkPgAaqgOT63Vdk2d1OMG46vMiTGlbGuO956Trg+EnSp
3hduHIPqPQxecXqMwx7vStjx8w9zkWZxIvp3vA31B+m3SXbNjCOzTzYqRrJ+SEFCxZPI8uUSlPms
rCn8KrEvA61ZOIiisJzOQEwaKvVoSZiZBpH+Mg5F/D3KluZeYWDkl1F53G3JwSnCqzzCZqEaYdHj
DAshzI3x5pRQjuUDGMO7LTgCtlnlyRMUq5AaoUbyMkpOlLSOMflgZ/EgaS49gBxIFoxyi0Yke+xn
sFvZ6eQJO2vMxtuWiGuu1WYh2LgujaDNz73+pWc+xIrBiMa/gYYQOrDo3Xw4+7GI2l0pL0wZMyfz
s4y8/8XZme22razb+oUOAZLF9la9LHdxHMfWDaE4Cfu+K/Lpz0fPA2xL8pGQjQUsYAFrzjKpYjX/
P8Y3WuWHXuMFuxt4g8miBk2V7gId+cUSngk4OYzG3RPGYtylbWr19bZLYYn99D8ShAUNQQtTV59h
UIiz7m9ITIOxQlOVIRZQ7NCawwgfQbc4FIy2pmeAJkcAYWKjU3PoP7ShHn1e2sb0SUvf+n3Ytpuc
LSPeKXDDtSWQrezGzItW26iIEvkNgC3BGi2tDDd3Lr2CwxLd6zk3ZvY+odNJXeV6ZIYrdLOyufGl
GKNlXwokOlmGceDGLw033o8E5VaA0owBxZblV+GWoD3Zbv2UHMIdPh8v/k75ITNewMlQjedd2OOG
nwRsbwLMoaJ530zbW6QHj00j4nou3RJrqVTT7rnQNfHKFQlNUmmOyUsAHpFznsqDrbyCW45LS9fB
tk9lchEbhnGXSNXAgTjWZbomLhdxqOsPNCsSDn7TwSLPv8dBE/3smFHRvLXsiLZLTKI43sgwrzch
MXLsClXP2UorW6NcszUOPzJTo/AvKcp8i2hYgn9VivKnlhgk/3nIyoud7botV0y0t+ZOT0iHnNXk
4706BmnN874z8+cUBSAWwDZVovn/odZPfz9txVtrWfmfAo9dQj87FL8v16fPSqk2SB6Vjo9B9ZG3
NRUGP0ElvTTOKS9azluYhtptHkntJ1XG+EqB8ctRLGFSk1WnIvVUav00yohVd2jGwX0LEws7wuA7
yzzRrjzKWb12ehRaVwZMH5ii2klVOE4sikDUi99kCxGvI1xxk5uVJLU152DcRvJKaf+sXst4HMV1
yipws3mBxw8lbbLTnD703kaX2JncQGoLfEi9m2TfK6/TXwInBB8ux2uRY+cPqpO/NuXRswkKy5gq
8Z/eJpQuI7Sw0Oxdu8nWIbCgHf68Gi/D6BHY2zbfLs+Rs8o+GyoOBRDvNAVtBj4er45EaffcC/cJ
PqEFP6SysFlGF4VjXet4Xh5KqCewZjs3e9Q5ggpKquQ7PWdnhf9YzUHjFP8UHfRRbodfDPMQlLxg
zpzMfKBvHO/JSd43eedOVqPyYTCz9vlf351t2CqmYdNkFMKojt8d1SYUk2OS7VWFVYHE9pHLaPCr
pd57pV1x9o2hePg80sk3JiXGRFfNsr0CymcLDZF8U7f4e/lxzqbeJKtQCXZUbVoUwj75ffAXoSXq
+mwPACleVbmTPfgATt/wuoh7AuGV7eXxTnLWPn4lmtEA42kpoSQ4xV6Dkk2qZizrPfn0ypuvFFk6
r2LF/I50KlmAkS82GXAYL2nko0roy0qpBCHUxDNY30YLr5Xp9eWrNBr1SrftfKby+ZFi66IkYVf5
6EN++gjBY+Il46vbmyzQ61qjs9bWprIdi/b98jv44oe1gfMbNlQoLpHWyRSq6I6wM8ty3/RVOrdz
wL50D7wrjdOvnse2TD5zyLVUvqe/4tPzJI1WFABhmz0haDqlpvT3mCiEAtP8vjLSiS7m4zeluTPt
OASUWnyAx0PhDNUB39b1HgEf+dptrm8o4mcPXGu0jUKexIaIzuCuVuLuJakqBDJNX9yNWq3/MTvf
v7IOnMTk/b++27Rx0P1CEnQqeMC+MLZONvT7wMjAl3g2ons4apG1TjiHgF/loqUvPb20N2FJu2Nh
IVomS5jv7LHvcuMVt16pz3Nk5e6s71zZLl2KC+AgXXfYZnpkVHPonBoUrKT1N0Up0jsFS89v0GLK
g2P2YBNQNic/QDODLnMJgMnngxiNbx17wIMSe9p4Za344scG+kAwgsGcUmkWH/8CNuI30wq0di+4
4u85Y5Z3nQWN20Cut7g8e78YaspGcehHo7s6i3qwhZY68eg1+8RMxQxwAnY/O/sZlVW2ujzSWQ8T
gcH0E2qC4hU4nZNpVSimj7M7G/e0VZajYjlLjqA4rrUeolEYbeL238JPmDkuIrKJ+z3tIiZ78fFr
lEmksAJqPJut2nMQGtp3TrjqDBq+s7n8cGevkaGYo870dCgpPlQ7nz7PztHxIZR+t3daajteGPer
djC0uaMT1Xh5qPPvk7Gmw5rNYY0F7jSJzR4o23mF0+4NLxgf0P17j1ptSnwf+jjPxy5YYtyZzv3N
m+SG+QrjsN0oYUC0Viitlyt/zfQSj9ri/DU2yX7YGyxCeU9zw4ckLVQlLLp9xP1u1rm2tZHELq3o
XdKwlZrz5EWDN3O1ynoC/EX2QtTBL0tTldKHu470Wn27/Cd99VtMWhlh2dMZTD1ZKhVckhTtRbdv
4WTc4llSl0Fr4gudkN6Xh/po+p88vakTecOURpAIzOV4iiHQ77teb+Vesa0Bs3BJYQ4BoSvgudb2
ANfQ4fLjtLp8cdyWa7tITHddmTmteHJb+nvFrlD71jqkk5mNWzGY4YvM/hrBRy2R6/wNZTUt4qao
17/Q52cvWq8oL8hz1efLzzK9lrNHgV/PqU4gqDidwrrsvDEJQWv0Y4asOwKQVDledmU51774dSbd
j4qkidvu2TKQ5NzEhzQb9pkWVHCFbet+LMZiVYoifQoEnosybWw8WaV2b0dh9Ti2Bm8MZtVyQKe8
skHm7BC6GRvuX9cST87OT65pCns6s+t0VfTTT0vTq7gJSYLfS81ssbx06TIo/Tfc8t5jgOvmyjr/
1Ss3bNIkeBOEPusnZ1yXzsLU0B/2tA9oP4I/XcKeKK4svF88FBIZak2oV6b4g5OFF0a8p4Zou/eK
pU7Vz7Be5wPhqTm69ju91v4XT8XxQbAgsvKygUx/z6e1UG8VpB5uPux7HEg3ip7TNHf0ePnP09XV
OHhRpHJZdU/zRtLCD1PFr4Z9OYz8OEmn/EpzMMeXR/mIVzr+KkiNcNGrooxgrNMYSok/2SndSNt7
kV3dtKUpnx0rhhDYGHR1Ugpo66Zq061WwsfO8a7tcwqYM+yM8ATNrKTohJRgoGZ1J5xQQNgKOQ27
2q6N6T5mPc6ay3/x+ZzilGhjcoUGxn/sk1+bGMsi8xRN2xexTxJWCWsygw905TM+/4oZhfXOIFnN
tIV5ckKpFEe0ludp+yhzvXXUqemCtNly4Ta9uPJA59MX4ZzJbJq2GT7J6U/5NJ0iVRB/rhfm3jEp
tg82XHOA19ada5Tyhva4WFx+gWfnFOYsQ6kWHwxLwceV59N4MDVbhEWqu+e5tbWNVy6hb2RZPokW
pUZ9PBzWBRWi18vDftQ/jmeazQfDU+rTZiJOlZG6mVBVrhpljzBK37AqNMp9UVrS20Eb6e5hGvh3
+RAX7TcHqSwR1mZgvuIlK0GtWYq7rw2a07AzIOle2eXOp9T0l03lDLLhuXuc/NhBb+Gf0U1v36Af
+c6nHfyAYx9fGeWL944tjtu+ZZIOj+Dt+HfGh6VjYoyUfdxr8VJN9HJh+VpJfy6oyvvQCsO1IL/g
ygf+xahMLX5Jtm+kiqfaV60UHoRUOikc8ZWtDyPwTxxHOpCvJlhrLdCvmNDp28u/9fmURhhpWUj5
OHPztCcvtB7K0U3cMT1UnH63ABrp+CYVhfI6D9Z49NqXy+N98QO6KnhUAskQ/PNDHr/aUoclFJUy
OzDHOCKyr92FiOuurAnnowClRtvKJDHJWjwt8NH5K/WqsYoDrJTfsHFqWMLkJlx+lNOFhwuwxS2Q
j5MyItjC6Tj66eukgaQXyJrMQ+EBFsb7BL9gFLPAzM315ZFOHwdcMusOsid8KpxrTzOQQBjDheGc
ekgbh5xfdL1z6fveteCgr4Zh9nHTY5mjjneyvNkaTFC9ZS6MYT/xWOAfhPejO+pyrWhSPAyWH93R
InC7mV5Z6b1CoMWW7PQE85nZmZBUJ07Q2Df6imQSSJpcczKBAibAK+VqUbEGLATIMeyR0C+UXOu+
uaPjvlSgXDlsplUCMKpSs2ulwtM5Pr0+LinMCIov2rnQu4vJC7EdXl+vLZWeKIUh7cubZjQekAr4
VxaPL9/i/4x2GlWHQNL1MpfR2kaDOdU05iK3vfjKYnE2+T6e6WO9oK3unl4oOW80WmrY6aGMYmWe
kHE5x0ZXrZK++3N58p2PxOlz0olPXicq2CeLYVC3PgydMjgQxwMtT7G41BXczUdMB4t/Hor4dGxY
GgdEnZ/r+ItKsxJ9KqmIB6z9+g5zNh2lsjFvWOGtK7/S2dWVwyBeBhws7OYsf6dLRI/Buu4yIz5k
DVyLqoCum6PtR+rbFOrCNEJciLYD7Y0Ybe9PJzK5EJXob4MhyCdWghFfOVycz5vjP+jk4cmOIw7E
VuNDTlttC3pT2fiJzvHu8jv+ahhjWq+ozGomW+nxO640J+2qQsSHsPLVReWm6qMj+vzX5VGmQv/n
EwRvlxDbaZOeDhDcf09GyQFtZ32THwjnkrD31PaW0ojcIY13fzap4J4p3GA54gFftng4r/QhTrfS
aXiHQgCLpeo42CaOh7eNNg3Q6uUHemFwpDB7zVhW2rUwhxBOF4KkOOAUdfmZv3izR4OeND88Hdfr
2DjAQGOw+Jbfl+sWuuaVaXJ2OOPZKD5iPuS5WNNO0+NMS6Jz9/LiEMRF8JqjN0CuBnHUHLR2WSQo
owLNoMfOPG3XvgUiNrJMN5+h7hiBuFJcBMnrLi8/+/kSa9mYg2z9P6ekqR+/cKKSMr/VvepgIMO+
TRTbfHFQ6aEnTLS7tvHNK8vfF+OBcaMqqU4nVCK4j8eLk9YOI66PB2pq44NEs/9YlmD7fCdT7/Cd
u6vLz6dP1ZOTCU1Dg7YMuyMaAPtkQFGUuS1Qhx48G1bGKkpTU5+F9cQkbzoneFfi3nlxR1X53cSS
xHlU1JugrhPseL2X3sOpMMSiZO/cmhyTLVzdvQtaG8+WOmvz2Ez5l4HKq4qsJxhKOvZfq0GjceW1
fTFFQSdQGGQFwHF5Wk83JIg6ranrg5tAFIhHp97lUDGuvKzzUbijonsjIhhEzZm/pw17egHQFg6Y
oCX0d2iCeVlm//wsjOLyEegq/m5cXMdTIEx6qzGQ1x2sEZSk5sSEnCME/tePGrewjguWVFiwpO6p
VapmyQ9DEY+HlCvfSg1Hb4mONbzy+Zwtl4IvmT2PRXO67U3+5M9HyclbUamB2x7ocyj1MiAwKKY+
F2lLz2+qu0hIdYtqrgfmQN8Yx6GbXDkxn31Q/AWIMnFKTWckJvjxXwBpnvuOULtDEyjGbuj6AVUy
OFo9lYgsJsH55Q/qeIVm30WJSYi0pXNJZkqezkSNuDuSR8qRbl3xE91lXsysdiQGKDHFxjRRiATh
QKzR5VG16XrxP5/xf8OyZlCOxV14XlVDntK0hamN+2YQ+VNq5+SM+X2HWDYmG1Sbj7C/b2xgr8hu
RdCpWwtDNqe4KEuuWamOz1Uff4pJkCpGbds0NPKAj9+4DiPOzwxqYc3opEiood8T8VavC+m2/9SB
/BiKZ+U6j7NVpbNxMlSDdjYh0QFDB5aWdY71BHVO4G1QfF67oJ8slB9jcUtgNnOrdC3dnBaHT7ci
4SlpUslE3btF6Ntzcxzix5wIOMhZMPAANwB1eO4ipGfAkmlEo/ydiOqg80uwOCPpgzmCsw2CPmwk
wi9UsVOarHzITNdTHkET+zdoiZRnCFUNPmFm17NjlPWPyxPl+IP87ylYV3DkC6qH7kct7tNTDKFV
AW1XmZ6WVgOldBrtwYDPMy/Jo3kaZa/eYmUpf0Ff6e6GyM6u3MW+mByTkGKqk7L60Hg7fovwMWCJ
inHcd5oFPUxBbRZyYMKQUV1Lo/1yKIs+EQVMfrbT830ns6Yh+EDdGyHO7Zakqq3rJRU0DQwbl9/q
dOw6+frYRCf34lTTtk7fqkj0QWSqre1TlJ6LEOXTHxID9Hmtwl+exRQ3mlJxbwI1iP6pzPHf7wk2
33ApQ7LA6icLLGkKdpfj89hLIJbvETvHkv+3MVVDg+2Y1LBpLj/qV2+V6oaYrhYUus9aGHlGTuao
8MnheFzgHHJu6j5wFoGpVVe+7uOle3q2ycLLpu6AbaD9czpXOg1OeliKvZGypE5RUNFKuGX5igEd
N1MYZMHPyw93Yp3+b0goGhRYOOXzXk+GxPXZeB3Br3snqjp71TlGUS6xQAVPvVv3+0wWCJ1DMjG/
dYYobllzs1t7gh6W/BuvvOnzSaWzXakGWX4ciPlgjz8VpJUd572p/ovWIURqFHEwGwfsjjr1C2yR
UfIcVhKdZVbo75dfxPFJ5+M9TGUz9s6JmHGmDBqVfPStRog9GPvuJhm9ZKG6SIQvj3I+l5C00Nij
IMlnqp7m0gPiGAO8hu5eV0ryG6QLlarqDv7QxFem0vlIKFSYs6zeHOfpJh6/S13WPXFvTXSg2zvB
MCGmm5VClAtZVNfuMefvjiOvCjoad54x+VyPxwpoz5et28SHwnezt1jSWkM+qQOIRP1bdT4MOaxo
S0y1xosCIZJlv1HnXkoWJJJs5C0tWuAQvtqVk9AX74BIBMeY1EsAuk6rYKNSFo7S2sCVCcZcuDWh
lflQ+2tgytc2y69eAZ0EgEQq6kDWm+NXgM5YEg3hp4cMpihoSqID8sDQtpenz/lRy7QtqLGGa1I7
RBt0PErj1YAOsro4QAoWtxV1Hvq7ao9FxgzxAkj7Db1Ds7g86BePZnNB45ImTAM8yfTVftpAceqZ
gT1Og/ammNtSRNuuIBXu8ihf/FacySecAd8//33yaHagKlIOUckdIPGgQJcICxRFX2Xwn69Mi4+G
6/HmZXLbVlGyqRySWfuOn8hC8dRWBAcdwAL5+J7cxnp3iMTeCRLAH5jp0FU53zc4qbQJKZ6gjg1J
IbMBHfdOYG24BlvAoKtEAQ7Sd5CdE+JcnoDvQVrFGJNoMwhU9bMugypeqeQv35jhhMe2lD4scPva
tZgBtmdWUhBW/2Z4HuDWysT8ISk5FLOStQfz1nQfmjW2wFWBGPg1h2r9lhYmfyOyiHZeERj/jCC1
+922MfVaEUdZsSCeQXhbVJTKr1FNyRFOi8JYqSq5I3hVZId12CkL8FME6M1CxEBwT5H3jbOgavRd
beMgp3vgRb/trtTxyGRCPvZ9Rv0s96pcLshxwSnZZNDcQHxWprJrMAqp8zSPiVtLCtX3FhEWY2Wu
x43+7lOfe2r8QP6Fetw09GA87O5wVsuDOTrgBKpGdX5loiVgAwF6fgfnWmqztCEIby7tJiKAK4kw
omZkt+O0k6NJYAxuBaxwqEOaZepMtA98eM5LJ6v0WiXzi2Mwk95mYaNhS13v9ACXSL1jWmTVwcIE
RwAZiotdLIY/YeoXj4U7eY1DRW5CrUWToRP0UuKFea4Ms11NaYyLUmvi1QB/fGuw/m/HmtyBOqPm
4KuNvOECiGeySPQtLATjyibwxadLSVnVJzAT5KwPAsSnTzfADCh12N+HrK8KLmTga7mfact//nRd
9k20F5RfIb2cXN+7pOytQdbJoWxxnw5u7y6GsUOt7w/m/2IodlBAhIC+6EifHP58YlqxjQtWdHe0
N6nlWwstadwtNKLhygXzi7UWjJdDd5hG9LT+HS8SnsDB15lJelACHcsp7Q12D7/Kdp0ylrCiG899
ago5PP37y/y4baGXoSJyutpCrgBNZHvZoSWlciHI6aTP4UHFDp3gymHk/LRJUZfjJtODjjRqjuMn
1AgGcaXlZoeczDJczPAagyCIN73Rwhbtq2h1+dG+uLJbKpAY1UHEgYLWOFl3lYLwPCNJKCXT6VuW
JRVxkJ/hotY7imaq7f1UyN0mjCQgAMMgxdCgG33ljHl2HaRcoGP6oKRNjYbe5fFDi3aQUGNDftYI
E1FDV+tOmI13Dyc5fFBty1ul/IkzrBfxshyEvLLNnc0qru28Aa5nTGCa0tM2+OmLNOwIcvSYalTT
tfqVSfxHM4x8hbcm2hbIujYudMkrv/P5I7PXwfWi7cj5mmre8ZjkGLkR+6B+gJGZ35R4fctZoaYQ
prK8foyTHoN73aZ3dlmRTzvW/2YE4WjNM3N24MUz+qTSOh6/J6UX3b3QD4ZXNYvBNORtNJrXTqEf
kujPuzpnXOSCNLaYzAjvT7+cniI5ArHUPFCJJfrEJ1QWkoxfu7u88BMS0epBSUBuQ3Y0ajxnEDt8
wCYq13MiCoH83geKY701rgJTIIejrC1SMZBiBMvf7Eg+6NUnMCDOrs1Fe9dlnrckIDys5zqxubOc
junk7vH+2kOcv3vZSPWaaHNSm5ht5OmVQxQsQOdoG1zSIHkR9WEe8UU3vil6rxOTk3tYsWUZjO8C
ggy62UQfydwFDPbD8SrcBJ7uJhsoVs5WG7qaaHNSprp5xobsz9TaHTpQ57lmzkwsSSW6Iczgy8YI
iAAK/a6foZYsHvI81Q0ijjP1XmlN/noZSXFDUFj6LuPQgEbGxCWcI8B4OuZpCQva0bt9jSdsDTIc
tB8JWspwbWmY1prjHw9XDcusjvKUrdY++Sylj+O3lNI4jJVH1jm4TnIN4xx0OVcca8tJBBGj1ufh
I1FfbrfFyYnzs1Q45M2bKkjDxeDr4TehKPZLQVIpXFBpG09DH3b3Gu+kvckSV7nyYSE1Pv2zDewX
FP7gvFO4Zjk9nto4+bU+LnCiCmzOOHDbqHursniKLCWfbgF3HqYHDnvc97oo3YqUFE19DkaCRoxI
JvSyOuhzC8smkHYN7rW+bfy6+ZUEkfLdbckgvpFEfA0zTbRwlYktlLuGRLJxnuVqaK+7Fgw48WaE
fmDQtsZZW+KbmGWFQzJl0+u/rASH66yCgeFNRF/prWTSxwhhyEYIZiBmQLPleoZ1ygUNZBKbPUbw
wkGZv8PZUapFnCvps9V3clijhTa0Ze961jC3lcKMmHSERH6H2JURA5k4wLi8oEm+wxmT5jys+vyB
K5d/F6EGJ7Oxzsc315PDTndInp8HRe3ftXEDQMQdFJwUahWP32y4/QrJFoWyackwkEvYKNGdr7bS
WwSumZGAASc6gcjfuq9W3oIxaOokXobN4PxK/Hy8SzEJwl6vqL7POmrsh6wy1AdpNsMb9Ukc/51q
suLFQ2f/MeIWmxgLsPeN9DCnQwOWx+6uSYhqymvQSbNIH0HyQMbgjB0HPdyRKVHAMprqiZiGwp2r
NQkZOPrJA4/7sfR4+blZLPF6KlCDoOk/l0mZq3dqJUl+Htvey29QW3jJqs5q/0/ipb3yMhBZTlaA
St7gIiobYPoJoGtudIgxDrKADnvvmrESfcM37kV7q/BM0gPJT+zxr2qhUj+RgJQQgcCmlkebduwA
987wN1jJXR+oCCMQaCrWxqZTrMwJIM9/kC6Q17MiVmLyeskXqWmcU5SY5WnSrunZQ8DgOkBiKr7f
4o9tNc1Ppxv5RzQzIEcByFL97AmrXllFXAEM9rz6NlWUQMUtG+ncDOih3nCXIwq59smrJ6ih44CR
lrob3Q+eNJIZfAqtX8NsLkFIkYuy6UVdNCRRVoSje4oTpHO1VYZ4lzpq8ocqA6krRkQsb+DpJtiZ
XrPuKKJV74aoDdLgm9bawTuLsORJD9CgLKCAgOqBeYVAJZTgdlSw0UFuSG1bDJ2gqUndeNzSrsvI
EzSiQVlSn9Fv7VoGxoIsNhCuRosAdAulqHzyJUmg26xJi/i2swI3fKh6YSP/p5Kx1cg8v8FGmpXh
PFLG5D0IPHsK3rZ4zaJXCgwiwq9mWkEsDU8oxpUCWL0irtUq78FmKn/bpkCUPYSKgJwkgahjI428
u94AC3IjyU7xN+iI3Y0WcDiaM9uTmrRDkZNtLPpWX5GtHmb3RmElhGFoXp2uSKiHUED7Ecd/RJiC
vS2DoBUbdGlQwTySZWgk93w8SPxr8Ac5f/iMENLi3YamgDhRp+W30vmJX138vWTU+EkHgU0P/adO
bdJyRnyG9kY/2TOXmiLjAbK6520bQB/2DMQLEcBaiT5fJ8hZXaRDxXrVx3q21F3+jkXh+uHODPn7
AI9pQLQDuwzeRR2aYj1dHEsk24X1zY9Bi92AyMx3dBHw8KNnwq8DLKM32SYhWJNLM4LHDl09+WET
sEBnDXTU88j++rdsYyJJgQv6qK9h1JDrClJ979UOsDHsvG4xK4JRhmun1fyfcqzQE+idU1ssTI2m
z4UH536eJY1x16ogLGdVBQJ7UVKjKCZEV2ByExeWurLageZXAwmVpJU65trgQcXyuaHq4zPqHhcZ
ulc2L4ORF3+dOhN7FnEYUrnwjZ8kdZW/ipJ0wYWlhBFvVthBvh6qwj7w4xKYUzS2ZLfLg/hZKUIt
XXCwIH4hJQuV4EPSyYlC5Sk5vzeathQEGJUzI5wSL8wgtAl3ssekm7GpaOEi66CEz0jXredjRDj6
ssFqN8zs1k2go0I/1xYjKfTr3Oc2Ni8r1fuh51ad0TVRoh94sc0fg9UQI04pI9SXDQyhN+ptvrPQ
pRs/9DLlTZhuqd1WQmlugajp36Mss/D1kzo4g/bR3jpW1vgg6pXwF2uGQbSVi+l/JgS1g7Xtjca9
kvbgCLxhgL7EGZKySuMU4AV5VDI9QjA/lDSIDdlYAw0JApzViN1OqERqZOT4AXVvQ2NF1AX38yxn
fZ0NRaq+GWHivtAMTgOIi2VrcvSK7A05nyb7QqHpf4OotpI5QW7hex7KZspqiJKd0SRjC7goJ1U7
knmvLyBKybeq7oKeEzShiqs8G2JomzFAKGgTLbAtMOHiG4c6CF+Fa/mv1jAo/TYhrIKs0Lz0Ccms
3MSYFVAE0skgTV4Hhxu+rDobQYSpImj3JRH372RHj/4GVpe6joYQvCLW8eFGdGk4ZadD15npadK8
wGhv9mQKpY9urwXlpjVaqO0R8p5nI3OKJ4RRxWOWBkhtmb+cBRMu3KuMCFeVYEAlfrAc5d0qRZPR
f0hZTHuptBHCn7Dj146koy2lRgoQURmaK7fUoEfYCiB3d5xJVApnBNr/hpyXgsSiYOqvvVYnHNGJ
CkP8YOE2InBaow4WggYC185GZI821WqB9X8YjXU9xLQ6+qTtWS/IgP6TESKpP5CA4t2FjdrTEmD9
hi+Pq+wHCzobjKwjA74f8P+nwUldUjNAJP2g5qHaO6IAsnitARFJZvSzPOd7xlrbk7IR9sNbz4m/
nQkJ1mLd1oB7VpRx65ZOC93AtRwNNvt+AHnRg5Fs1hw1+JryKTCZnMZR9fYGtadxSw5Bkf8ijBgk
nkraAyFujm8dKkeJBtLCx+BJGKUOSqivzWTTcvf7Sc8V7LBE467cEDAVvASJa1Nnc213pgZDZy0M
R+Z7N9RI7+3gh/VLSBPkMwy5wz8RcAWa0ymK0m9SG4L+noC9wvzL79eqbyTblA64y1BVb0g4zPxl
41Z6chuwaoBubsBApWXVpxvFjNLqRiSkCaz6Im6slwJ66y0Ic+s51IxWkFyka3/BMwzVwkp9Imcb
pmK9SHscRqu6FW28kEluFLSP2pKALPLMd25SV8rS6yGZEVcVNRMWpWgXKsWocIGLr8nRu+cG9TRX
Kd86DVUqYke1k3e6loz242B0sVzno17JhU3Sij93+ILVBY0qGbFy6UM7F03c/2mjwVbmSMfyfap5
SrEd0ooDxBi26oOvas1tb7sBSDsjTd9FQ1rIXAxlHK+MIYnJMyMc8y7KKGYuNI+L3JSK2+srsmg0
iNttjn2IWqb6iF6356BOWthL1wR9ueUWA1yHx05/F4Vq33OUIAVZwcI+zOqqIdSzy7RQJ1soCh9N
EyzkGrhcZy9rn3CR2RBX9R8uyuozLJ3mwDqt5CuSfUlbN/rUR1pk6dtYU4xh3iWd+Kl4yljz3rlL
rCoe7TbirsqyMQSxt3C6ikA1/o31N6lGJVeOtFSKNeiZ6t6qSlWupMaFbSFSfSB4zYtVb1cQRH2b
Is8gK7n3ExIp+lHXl1qUpHfEPFHjVEtL/yWDkj28s0EGEXNeakufsOctF1NIB4Y/qsasaYmNeeME
Fi0dMpDmuMngDxcmPg74RWC45q5fsrPpAyGU4MRHf153KUj4QI/rhU/MW4VQwiVmr4N1xq3Civ14
FgzpGAJMhKSwxufWV2uyS9W1nUDfuS1yVp44rDT1Nh41/TF129KcG5VPgks7NTi57KiKtUjqNtpL
U5WvqkbwO5BViYQ3r2q3WuS1YktQaYrpzc1ucnHqdANuW4v/MctDGkp8WUb/Hte68dd1RvdpMHsi
FhPFAllHslXEZS71XtWyHR/SSDFgjjaqeehARRrAVxUnX7HmSjSZUao19wU5xtW9Xsjx3fTKvLqp
hh7st9dNsGYItlzH2XX+9qKyumU3uATcNKTWFHQ9B9KcMxkJngol97In8hTquTmM1oycosQln8xs
xkXXlj3hcH2f3ictLlm84j27n4b6SM7DLMrDjWVnwavCgf2X7fkjeXBqouL0BjXFpy8UeoQR8X5/
wNWm4rmRdA+wG9X9HcLZodt4Lk2NNZVQ+beEvsbxNJPmL/hkbrEgPIoogcLyXYjoE/UqmhH35j0n
YMmCeV7Qm2LpIu6Ad8uFk4cNq0MexU7AdUUPM7oPsfztAiOHqBXB8yc+tDUeuC/aA/djShNsPob9
jFPcwdKg6z7AH4qjzZy+IzAesubBr0L+i+7hdNrKFixACgsRZKR2U2np4C8S0VFvF4TO/Aj7iaRo
WKmNHdmL05WIaDlPLRmaLNgAsV/5ZkjOpAHDZqNoXSaWek+nFgdzCkoRxl34WBNwxzuoTO1FypDW
Cbtie5BBP9zTPu4fwigdvK2Bf7/k1FUo9+BB/GFuiLx7wwDU0WuRMr8jKDYFiIYkG12KFOK9C8La
u3HJ675NBru2NmVql39GD+LpUse9qcza0QjShdun+TNAxGoXCOpSs9yC20WoZ1J9h6DbYoxtmoFK
puKq9SYxo9p8AIphQ+Dsc8LnEKqkm06XHH9p5ho7/GfQST0BdX+eVgNsRaNVSQUfNeMgK9vGJBBr
7J+gogJjrgfcIme2NGtCja2ueRvHHL9+btspV8kgdHYSuIa304VB2aPlWKXOZGDVz1NqxI8RWPut
K4o+WNY5CQMLM7LtBy8wrPsoLMbfaa0QscS/q/wbJLH1uy85PM9c3tceuGANlTa09QNu0lhnyEBG
U7ineKWK53+POyhMXM5DvSMWzqxqYHBu8Ygh3MfUlSssLgWidJulB7r3slENqT7T3hwMQMNwIaln
tB7rSMGuzKGgzm4tVM2ABUkHqNfCqprXSkbh3ytl8am2dVT7QnahU5rEuoqshabtcRGpiFnpiEvO
frMiEYH4N02dFSTW0XnOcq6xGetxts2jX3H4pEGPuzL6aY8I+c7R6CclLC0rXNW22+w3V6m7AXLs
e/7duGterW8sj4U2D9t1YS+a9eVhT2vSp6Oe9B4y4RS+oTAqYc87UsrfIVTeKEo1kxXMW3NpDca8
rbvt5VHPqownzzr9VZ+q77EFvMprep4Vxppt835fgM0kvPYGUqtnXOk1TD/c//+HpUB4PByYU1WN
PR7SkmRPJSkZuH8VOwaHGFzpi11+MDrUxyP1CnUlveuy31Lppnyq/8vemezIjWRZ+1UavWeB87Do
DUd3j1khhSK0IWIS59FI4/D0/XkVUL8UmVCgev0nUIlaJEQ5aTReu/ec83ElI7BdycmGmKsp1r2v
f76Tf141LN7fL9i3JLELQDZvfcUInLvZFrd/vsJ5EvKnm/dhamG1faYQQNq+0VbzzzY25XVZP7nG
X9q35/WAGAelLLoVxIG//wpm8RYzPq19a48iMUMnUY7/GWyD7IsPl/hwo9ZdWJO76u0bMvJobN5y
7TN92gcbwV8v8eFO4STUyBviV3D45Svb6r7w64chHKP95N1lt0DQ/i9v7y/37bw6fnmPLEyzgtD9
9g3cdmIWyTDTc0zMrk3q7NAq3zFuffIq/e16++WKH+Zm+riJ0am4oo2TKB3jTHw27/3bl/WXK3zY
hWkdUw/QuXwD6Rebinm0yWZO01MlPpGf/GUM+nFJfNhxU8y/hTNv7RtmiiOC0GBzzvToOpzHK2K0
A1UDgN6+j9qnwUp/u00g0CLE6Cwgtj6sd/r0e88suH1z7tFxnJqH4tSBWfCrxLynK1OF5RVh9Pfb
5eZ/RlD62w3/l0t/eA+YyWx2obvtm/Se5/UbZ8BsGUPXeFOza6XOE9P48X/YP3654Ie3Al1za2yj
0741vHHe9IC3PyC7+ZN1+fcP85fLfHgVdma5TkPMF1uIFn+5vSUMOyT655PL/O3y/+UqH5Y/Fo3c
mOmXvTUOSAcq2qKI/3y7PlsaH5a/vpkKCnpuF3T1fIroDmnnmIpgBaz1mb3qb7fdX37NhxdAMSsI
SxrX6tzAia0fzg9CjJtPbpn2l6u4ZyMTI340kHDG7A9PZti7zNT3VXvT7XW5RfNFdKwk6X2HWB9u
+VlaO0zZFbNIoJZmC+NT7tUL6GQ3nFcTyXopmtVvPNsMx06RgYY8DmFo737yF9XPK/G3L52nqWTd
nAUJTMdxU/++mxr63KuVGNIXBKOIHjhawlt24FzlAU3toginwXB/NueWgd/PJckXWBAAl0hDOHfa
6sE6dqy9vfC2dH+pMAYgq1iMZfKpd6b+hMjDgZfiejTPZ4jskE5RIPhS310swAY5vamOy+3Py+nv
P0pnYck58uvs0Pj9RzkDw2xYjxS15YGMdavz7WfxlH3z7ugOH/PuGjzMZ1/CvzzxD+Wd/vs1m7KZ
Cs2gCmpcIL35jz292bhxPWP27DNk2j8drL89tQ8X+7C/IEMnM6mhuGuei+viVN25R/sW6Z5DV+US
Bhpw9fq9+eTb8eeiiKSM339hqklhoRChztvud+973wcEj/35yf3tRv3LaeTDatw6UTaMkfnSIqzz
Fe1OYR0q0201yieTcUE7P3v56z+v+f+Jl/+NuOqX2x8+T8//9d5C0N6un5v3//nv03P/3P7Gujz/
9/9iXaJv+wdqCGS+/0Zc6vo/iAxAIashIsKR82/CpWn9A50aEmyXabuq8j34N+BSV/9h4tEgYENH
M4xhyvxP+JaUxyyx/7fuSeqgn4rnCsWfCuWb2ITfl2C7CTlDLCFmlyLjAo5J6pfQfej702zsVpyp
OPmAIU/LN9dbONT76ZaMzFy6sLbsY7GAJlCfbUZ7qjO/9yvR0h4B5cI+VU0Rx3u9XwMe+SGI1UqL
O09PD8vmgNRQK3gHq9KEPdtymKmcTuvzVIsBOkHSVomgwlZQsSkYk5jIMtVn3NNj7gwAptBPJL45
gJuUFfXjvuV72Jb6W7YBk0+hDPtudkN39qIou1eQA2rcoBXyd8PJCI+/19VBBDP0ZKQmnkH3Rf/u
dturqTfmwauc/FzA1LQzZP0d+0lzBeYC29M4JdVteYsf8TB52eXeXGYmFU+lHr39gtyVL0q9u4mz
DL3fjjQn1Wpl/JxljwMwWh9poes3r+durLPQok8c/biZHvjluOSzvMPP2czXGSdE3OQEFqpigbFp
0OMG9ELdivj+uLSKEp5nIcBRwLksNoYshZHXa+kFpQzI0TJgFCDoJqycseYgOu3QagQQnKcyP3tl
HG8yYhLDVDHMR2UEU86clz5YZUamUFEJZXuZ8Pl5K4VIKRNSBoGjAVHF3BHZqysToFSOQSt7JU73
7lXOqxvuwBuioSjFicSSOlwZ4vmIZRfsHuecslYtoAgJep2d2YZIlnS+2mIAyT6WN7MrnGRfTVrA
iswvCzm6IBerx2xAPuEo9YukqYmmsIYyLlOQCrKckSbI+hH6mRa1BC1cd4JlO/fDjxqQMoCgFoXW
MG2XBoKhqEm7l3P0RDBvzlNbZ4Lb6HaBNXh6VBIcEDjTnMd6bd3z8ArwR1l2mkwJZY9MnQPJcXeb
xZCUAPo0GhgUBtLauvu0crJkrbxvaOOYPjRTF3DSQKI2E43vLos4MYNPb9UpdWNgzeZFay7ZE7xJ
J5rafQ2HVoPJNVreHqrNXDzDq3EAoJ0X+VyZF87Q0jOpURNhySojMKXdqRStcxRNinVGCjvAbUJL
fkD9MC+beZmWjeunKznJua72ftHTMhQImVCxwQlXMkdGTKBbosTHQf4kVFxeNTb2WX/aHT2q0LBE
mgDz5TpxocWxXBbpawQ+Av9e8xtmajkFJNJnV1GoRVCuBtXelaHuKU5M8533VQNMxFS9DQRo+tjs
pHGoydcPJnOj8hyr4bEmoBLJGgntszqJRHfq8UIT6xjZZ06TX2yzHo7MY4KuQ2PPfUB5gt4kkvk6
BaUFI8ot6vmY6wA1yRJcwdykDMKYXxxXb2wDBRMDiZsokQgfNv2KGVsIy+kbjqc+KKTx4NTW+9bW
RtKoxrPpnifLq/2d0YuW0Fl2gAMWPx0zYzQDGjZYLH6RMm837Qjo11SyIgJgZl4jW9l9s82WMMsW
5Aa7V0bn0Ay/KGyXYZ4CF3TshquaLuaRvOUtBPnAC6mtTYTwXItIeJtRvNTFqe1aXhVnga+KbuOc
fFIh+OIVbit4ehuR5r7dFM+LYnk+TKXuhO6G2w9CJ3bVsT3oxLscm3l/wuPRgtTzslCVex4q61jx
UMeM45jVRWMvHLrDNfAH8tc/KXZ/P2b86+tBjhtRenzASEb+0IFT2r4aGHQw8vWMC4Y3ocXLoPZu
6CnNt9SGN4KL/fjLJ/X2X9+m/2rn5vYcRSH+57/PFctvX6x/WtvwrpDGhCf7o0hv1lFrgRWZb+XG
xRSRudcdQsmANALn+s+X+r0C5edhyiU4G0ekwVea//f7x3FTHI/n7xi3Y1X+GNotnnZ5ApcUFtIL
18n4pMr+y7f4w+U+3E0NuE/ORN64RTDyiHzpUcnPYeDrqefSf/5lf3MpYjgJctExA9mUEb//MgOZ
Fq3zweMmXgvjqhTXpXnXKf9RffvP+/fbVT4UF7SU0m5wuEo5f1/bU9reqfknfty/eUTnHLuz9hth
w1/9o50554wb3Nt1dFHvnEx4l6t5p5o/1+npz/fs91P7+dfgvsOnRebOOd3gIwu8ZJnwhGR5Nxbl
Hd/m7wgtv/z5En9Z279f4mMIF4zBQpnsuQSAp32HQHZEuP6EtemT1/bjZTC28/6c89McSAb2Rzfh
ZilC29ysuHXoYuv1s1LcV+Ynr+mHVgoGegeu69kBSiYcj+afIZ+/dBUlU9yUgji7PeNT1HmGzHZb
endFfdmq8tQ4c+BaZVCmD3++hR/yg87XJURDxbyPbc8jQPRDm76E/5Jrxljfth2wKG9/yLMs9rS7
Esjk7NaIlY4LFZt3m4/wOxfxyZtl/H7+/9f1KaXxFwG6RE/BCeDXbmrhlkx1mSrfYpgBcylldzUa
cL3G1WEGzEwqarbW9IVEprVAjA0kevsfOsIe6Erdo64uxG4Ckwj0obTuIMXJ46ba7ytzzFuAlfgr
vclJWuLdI00iWTurUkKR7wAS2IwzJmqUUbs9nqdjrhEJz0pvXKlNPizCPbab1Dp0urV8slXyKpx/
2K8b81nnzQ6GcB8RmYkr5PcfXtpGqQL3dm7I2p4DgCBaoDtVcZhg5Ry6tRdhTTnwqJciZ17tmcki
So2kZRCL/KbF8Vstq66oyDM5yGgtJSJn6ZFPWeSvljDsWy8lgCFHQ5nG9qI/qQgygpn0YPJbisI8
jsCYLh3KXE4li36tFiVkwLnZgtFdhjATlntBHI8z+TPaTgxakHMisInLNTDY5iv6zz7ZlrVGUmpk
P9cB4yfE2HI5OUaPi8WSnA5Kd43HZVaDdTGqEIzmt30d0eaKRuCrltQAduB1+3KCZ1zHBtF2fPXz
KbTd/on4CCuRdE5Bgnr8CSjrrguV8W9F4HTQrXbOfJw3k27PlH43ckipjM+HxHBMgtTPMEcbbO2N
uyrDF6dSARC2wv1hVzO9c6dP80vb3YdvBF4OV7nZ2CcHVEs0i9YLq3ap40LPzZeCBXtyQSSEiMCr
xKpd500wQqMv6Khh1i9qhHafyZarAVKivX50XQoZxDBLPLrba1NUJUo2+YSW0QzRW0+RB049qLd8
SFCzuL6e5V9UvX/M4Mr5hljtuOzbMsCyu17ARlLofsnKQje0yrgbau4U9rorFXk1VG9Jg9KVUDez
DowwSVFXHULQ66GQbTxZRCnNzchfc9yGw5D18GwKh95mCVWJMyI0HIndSEOdixBiQh06KB2n0Ul1
rgazqo9DrXMEcWv3jhQnLlCuennY2+lBm9QxGJSyioVRDGAOVVBBgzsdtab0LrR6Ni+1kWCJ0Wao
CqR0P6Eq8RIrzYvYlrB591V1Kes9pYwVAcDnvZytK6rSzd8b1IW1WnVfQLiYLJnZfHeodc0ILs78
Lpr9sXXr9Li643LaEN5e7vDBglp6+5eOrICLuWmXn9nsvsgGAZZajXYsPDYBI+/XmBt9RoRt+121
WBVqXjs/aK1XRW5HKqBrrxrP1CEfcKjtY4lLNc5Rffqlc3bEZgN8ThimJI5kD96ayXgTtgy6ac1j
wggbtDKG7vfWgs5gdpYoT1f7YuV1O+7aWJ9wh5pB1mz9ESkmD7jcdd+eTCs+q/eOLcv3yzoDMw5y
7Dl3o5Q28m+XKBXFIlQlZfLN+aWPaqxDMYmiil9X5HmIzZoDLdOfRxOLeWtMBWeIXiCy2xAXZYpO
ZVk2CU2C7J0obEDJnYHmwkUh0k+oBUZSSI+tpd519t6GVgdGI8/m7lpZ5XCszFxGLjbGA9pd70jl
ul2Ou0Zl3GvGUbPbjP8YLZhG+GCIbrjw7W1eSt/ctzoE99kEfM+WC29gwLNpcxlr2YiNdqwhG/Yc
e3qYtaCINY6VW3EahGmHc7qdUoXuxHNjf+Ogda1MIKUgkXWIEdwMWlbPCddsuxilCX2LUgRl+9Vd
rNBr7ChbSRtCDFRE0qje+J7eT4Y9KeyWnfkD4cwYOkJ+w66JMLVNtaOZd3WcQ6+9gbaWHooGGYkm
NnGyKkeJ7KXMjyPtnkPTAYOq4VZezSgignoxunCpyeb3FT3j3DPV8g6c1uvWoC1e0sm95eDI2dZE
4NEbkxPCDDSusHmUR2NCaGoaMzaFWvGiBRk7ugsnD4BNy7Am4CzHcUXIg7s4WXZ2B3PYnBT1WbEt
cYEESEQ9u2oy5hPcPCN1gjLfeC2llx87e2giBu19rDdZF6ucxXEZVN2ttnCAbwqjPrR2a19JaYGg
Hoa3vey9S69UlJNRqBxECjRMndZ5p7lLH2FF/thq9Wlp9y6wCxr/Ws3cxZLYrdq1fdWlCtRZNwH3
TS57I6knL+vWiMPaNt0dIbPyfVfzKg+MmXhh1Z7lV9kP5QW74HA0UtO6YKXZF1BDVch89HCWqiyS
zUPmMQMT6/czA3dT7hGfyUObZU7c4dg6crZUA3Hu9Mx56SX5Pq+R0nYwo42tvN5H4g4Xhfs5E8Dy
VGztGKHQao6bt/UH016zJ22dnMjuKiCAOqhOSL4uUNl0YLCE8RoQ93y9LfivgGQUmz/oOLkhKGIr
Unrn64LQK6hhlh+Efv70pexxgeUudOOUZnpEbIfSCo/OwhbPNwHe2vpqELMb1+poH9TZqO69rqSq
suqtoHuQqqd9WFWg1Lcdx9aS5o+zvArmXF+rnfPhWA5mQo/oy6B2e3yOCImxP0Dtypf3tjNworSt
d0Jo1wUrDa0rc5YzexiWEsZDNOzKHI5WydJGPQYXplUPCuxxvB2NDPh4FrerY7yAtMzedLkooSFS
ceM6ZfdSwgHBaoIWP1T0tSc23tDZsq06AdKGsijXNaCeS3mxuiq3DtRUMHflK6OjxogwIBoW8mVR
3eWujT2BTO4sqeRW6D5f7yFUp7lIGr3MbslgNRnaC3WPO+qK647yIHJaow4EEbFk/Y1OAo28jNUm
f+Xcv5EpN+gnZIffl7HTrroue1H5EWEzC5pfILuZq5TpiM7La/EwTKmBoAeqQzAQtBas+JOGwErt
6a514IOOk6Vea8VUX7gqdkHVtTbXF3uDCtmce813msk8KbmThYAQldsuhW7LwkduWuN3z9KhvxYt
33LXRdKZg8VEFQwm1wC8GTmdLB4Xys1jc+78dGPOH23pP9Rtyi5Um+kfwnaFFLZOizWKYF+ipA8H
OY+RFOXPEr/oMyk778v5f4uFcrN0J7iJk0f2geJ6VzDjn0ubDrKWO+jfXL0+rONQv9ML16glyFQg
ZebVLPNn8hKUZ+lYOspMd46UStW/bnbqBrPVIk6tyw2dZqXQFk5hateekR0k6ncaoe4SFGDuA8Qi
IijcDSXKoHeRUEEZkHVEiSEgAs+1+px1HTabPBtfNGN/Ny2in2HrYT0xlXUL1MwpLgjvKiKb2M5g
seWLUaNwlOrCDkJWGweraeYziVr62q4zC31hKyIwjhsJu33nJp60b5ZsuzZoO6Ndi0bzYcwe3cyL
Cs3F2MF+CYrGXG/MLUfON/c/lWZ/HxUFUt/MEFfFpBLodM8vJD4mOO42subZRkpMPGsoKpVkCBs1
sWuPMgAAO0SiXvrE7dHESRps4TI6zaETbXXVsf1c04LH53XuqZhWrcbj0HdBO/IgaEOqlFSWNiZw
P5cENWARchDIwqZMt3iG4oHzytICq1J/tFpVHyDqVmhh7eFkVMacKKQxn4YJ6MmmoZtksoF6s9jc
uF4tdCY7KFuiiGUMWe4VWDxycLUloKNkN+3SxUo0ckG/KV4rcV5RuFdkahyrEbOrSu/ct3fPu8wV
5xrjBfLRdlceshoN4Ezn9wG9PaMJqMIe0k302H7ZlvmJ2btBh3Oz+aut6wmQ4RAMg+niN6DtpxvK
elXXawYPaHptpUgvF4SaV0WNyF2j7CoaDeFis1MgoJ3sDoWLH5kSqQv3nqSuaXaqaG1n65A19vSy
rW16veruQEJtvwR602tfRpNiVmP/54ObH3Gf3LHqTLKwPfemdGV1W+Oyw2rQfSNyxGLtj7q/lMp4
bEfje+8SkpXmzYq1vn3bKJIi2ytYqoCAE3IdtNEfRT6HHcTGm3qwaWebBI+ofSEjGpko+PEBEyOY
wpyNnUElrY2W8Igkq0sBWlb5yns2i7gy5BguckxvbczNV0h3sys2uu0gh1o5pFY5xuZA8D3VYBdj
dJlZv3Uxs+un05VYQHj1ZUfVReQ328/YELmZW5n4IoRhwSOvyog4kzzcKkd+NcveuMm6QSYm7u5v
OG6KSB9G87wYe9whI4+Jw5AMSDneThPu+EQIXsOBsLkTAJG3Vs/IIDiLgfE45YnAGBeq5ZrF0Iyt
CHmz4qeMxwOTSCryLPRDSt5LUBQdEu+p6694z+uw4XTAdGAoYmCHLxXHeL8s++2Qddk7zdzlSpTp
8hWUsOLnhZVfb6tFjJckcgXYgBoaplTivGnpQFV6Fui9wFO0u8zomQ/s92tRDDdpioPOx9EM9U8I
78DwquMVM6Y+AVTPuAe08aHeNPlStMZ+ZatdFumVOsPTajcCgfPtoWwL/TTsEoeUApgQ+OVwhavA
Oo6bOVyg7/YeQaaX3xTkzgVb3oqRTFGqROeABR25cCJE+l/wfXYZ85p1wUpsVV8MrT/gcKFpoPnn
4E2fo1aXUK/lJ1hjzUOpDpRyok0fJW3ymP2yTSxDwKcQ5FkYbUFzY8Fz5u3z4E85euVe3e85ctnM
wzYkmV2+Qd2krjtsKYOMvdAW4pXAoc5GJm6IWIIXq23lsdA4E+Odfc0G757hj4Icu8F7t1T2ARKs
dSUdIMY2a+eIFTtLTMH3ioK0vCYlYr0e4H3FmrE+NTrjRHJ28hjn1pZ49thH+86ZXyKkRzrNIIjD
c+NPVm2foKmKsLCpRtXNMa7GSfsJl645QpRfElvZ3XDBohePbI8hB/K7QsuQPbg5Er16GS9sFd6m
BJMSso9hOGVaCAQ6y6+71h7vWr02TloLJ2Cz8YnhvNNwNNTtYex5fkO5TibrCRl5S9ImwdpnbsLe
eU99XrwrHV7erresA7KklPa/9wOfpgxqzfxuM9U8DFurgW73BAptEMvZ7D1wpGL8J6mccLh4kS6k
yWOBS5HKtiMe3DAjfac6t01pHUtd6QNTn9E3uLB3tYL70prFWQFu6gxSsR/kuc3kcv+qFDp1mMUn
IRv35ar0JN0nFAwn2Vj2N7NYZGJlhpUUJNMH5tAth3QGL1lW4hwzr6Pt3vHNuhjhv+HC0xGZYiFZ
Fu2NiWQV9ARlnX0sLxv+iqPE0R2QOrneTEO2JurZH4Sd8XrrFUzVpFOwH3YrDFpy7HPMT36ulO0F
bhbv0OjjEmUbJZLYHD54acm5iRbxSc6O+bhshhOuhW496d7sHrcqbb5w4xCT72v1ih/yvCyaH6Y0
VvYn45r3xL7sap3gJ0WdIn2yLL82sPTOnW0gJeIMmvcd8uZWb8K5ExNmMQ5spsInyGhn/Es1/oPM
IaVDTlUaZJKkA2XOJa8LR+Z1UpgvEcgVrOksfQT472k30hTqZzsUKisD0hKxchVH+3SBPedp7RTO
0ORPXbZUsVuUoTm0PqH94qgOrX7gFQmKxTwyTLRujKpqvirubmM37R8qb0wjEymu36d4TryzamrQ
W34LtjSaT90SOYowj32pPZp5ZoQLruVocITq731Fg6BNtwgS8/xYjXjC1LIRzKKMJaH/q8d0LhXG
252+JvS8PB8Bac5d5Vh8XFTs71uqtAm2YImagNmy1NnuNBxKGORMvCb10oTYRFmCi2pdk+DMjt3p
XFm2lPp6phydbv5pCEvgscSoNtaOiAivwuTpNnZYSbP6gvETL8Mg2gTzxnBUlk0giFzaA4TC7GAP
0o2l6Y1R48npip/QRgPW9SszX7TLNSWyuCy1JyaJOKPXqYxwjWwIG8GQleZMiZA7Jj48VDMlxO8D
rSqO6UXOeG/PmktP5P3XLiu7GzLlfnYapyVtqObAlughJvJ3bjzg6Qf+nphPKp2qhD5pBDDqbCai
xQ89QtwWo6guSOx5cfiH/Y02Sa0X1Q0Hl43Ju5tdF9teUf2wvI6Y37q4VRbvUPWig6FOz3eZUFrk
Kbe7FkN5cvTGefQyVX+edmOL+IyS3C+2gumx4Rz6kjezzHuHHdsZlMs0S7OgXy1aZ+zMvtnLb65W
6gFsehnihdMPmdiaI0Fn2g1tal4Et8TPVQ7aXT+5TNJ3oVJMpkWy2CVJR8QZx1k6e7GcXOHTsefX
DGaflDu0ORvveTwU7tNg6lPS0vy6HbZijTx8kHy1WbIr0/kbMmVJxkUQnWTa+VvFYS52cIxFzFo9
jrc2ltfBfgRR3x105vN+w2GFxJMtv8tMjUwA5tdXTOAFjhjcfvuq24ySZR27eLkTPWcmmvZFdUzr
it5D6VahKNfWnwyJZa5qgiwr7EN29r7gtekjFif749Rocb/RdcCCO74t6ZDfA2lrQ5sV6zP14pNa
nFvGHBSXAJxpvOd0OJYEBC5uFQ8/v+BDMkNTXMRsHjqj1i8rkreC1tE4/vdZSg2Xte1FQ8p2nM3a
Y5UPtBXK1PVp2+BoXfbO7yol9QkAoGOte61vMxW+1FUdc0xuNAk+wzHqna6/1N1J+LiS26QTQ+Vb
pt1d7TX+8gmLXjDYlXabo4s4LBlfeGjf7zsO/SNb7owDmvbc3szbqTQrOrhTSkWRTXXCE00PEpg9
wanCC/vdUh6NWrph4yiUooa9nlBCdKdCKPrXIWeX3jHsxKabq/HSiBda5SoNmF3xM4f8jq3pibXY
MXTELt2wYFYqLZlN+N3TAsodu2tPG3h8UGsEHts2GNG2limB+aZzzGBWflm20RcaYcab0i9+RS3l
a2a/BY3rbQEHyImuHgf3mvPw9waL6mVvKF9th4agcFI16LNF5UuBCCFTnYaKQ9CX2odX8oVKn+wR
J1rUQcPQto+3545+4AnyM3zd2d4XIRnfSH2+Xz2x+SSeZIeqmWsy5Afle8ox4RJDYhsWVU3twKke
L5JqxiPNuS9ldau2F7jllRe3WStfMYUXjUXFrdV6+5rOZU4Di2drGsp2lWu4XRXplonwZue4Ns78
1cpTJEyFOl+shYrd2simmMJeBtUItN3DFsikYdp8wGJkCRo65kzhsDjsubhYOkcJgdRnfmna42NR
oVUZa228n4fWxTgl3DXAJDZfdZauhHpVgSZTOv2BmYv0C4eKEEjvkDFLaC36o00RpQ0yBQ/p+VTX
t6sivhMXSsufJJWgyqFz7PoyXjoeHZPWXca3qvfkTaqVw43e5cuF0+hL4u7FQwls9ALFz+h3NfhE
9rO1oyVflE7o0LWNWp2aBy579800W/0nQQEuFshziMCaYm9dXPptk9Wp1+3qPW/abidDuWh0pGrq
Q5XYPGvd3Att2fdQZ+MDMFnKeOFEH9BnJWuClJKYk515asjPDdfOy6h8LfzAm8wbxDR7jWnR9rL+
Zpzb7GkmVud6tqi3pnU3AhVCtM+Lk94aHBTjOmv0e+wVs4fag04Z7YMszHLZBS6x/xcTwIFrxBUC
FLPYvwuW7s2k9jgJFUhz6Jj674NsEXNoY//VHOkXafNr2ms20wm+OoZV1M9uqZJpQs7ajU3p5ZN7
iccz35XQEoX2wwUl8pPD4ZNVpcs10zYiwCGaP5QE7iiE6hTiu8SNexxowCXKon41CYD0B4ODQu+4
sebBhWbRPRiic5dQW+bmqzqjwjXzvk7EjGaeAnVvknpwbJA6W9270d73mA5m1kmDv9mfR8e64Wj5
xl4436RGoQXtOn1hWJgfar4GtHUpHaTOXFR29MRsg/j3zSptYHGjwnKqRrZas7ybC+tFXYr6Ako2
E5whlTejWnAGHXq6e4K2IWKA1O+H5eVsH45yq8mT2dAkeQ21plxuDBhCFzVeKFggt+VCywARruTc
zHlfM/GvKuVoXDbqJp8RZBB+bWbWC0FyKnEajVxvitFWot7I9ZNmODQzagXlnEKjWtAIHYOGqXKs
bZ76cwdqFOQkmHzRq7q8LwgY+Wab1nRlVM2eUFTIUBPe9DQxpNU57tY/FI1If6WcyMNSIQwT1YBc
vyjTnI9TMb9ALTKP9JSX25og1M13F8M7sQ/VQeWM+XevqPqTsc/TxcLnMRjKvcO/6SoA4ebbVWjT
ActtEbrMtCIOYwy/NwXvs0XIBbZe3bjoZU/IvVtOQW+ouKudykmIwimDOdO3NfTqZfs2a+cUZwyX
XjA6eX9EWYq4kRD2BDWP65PZNoX4R913ZZNTTCbC+RPNmUs//6slkCbxio7fe86Y6qv+R2pM2kHT
yzclL7Q7R1FpR8+5SxrqRNQ/MrRcH7+6s3ffdas6JaxMfMsKYsVlncRKXJNqPhBfYr6Vgw5BZsp0
9zKtcpJOyLsJu8Ju+M6TDiDqzrjb6r1hbjU4JxeQ8zJfFa7eJ2oP4pK/x+4PWLPrRG+GKlAcN0+M
CgWl2FNCKjjmSAbsZWZM/l4RnzXxWBI7zeRTXhrl5Tb0w3UlGL+0GrKuorFhEzD7uybmZyfhmmi3
NnKZLoaV1zXM4jzle2crTkBT+WyI5tOvZ90YF4yGY6m1zAcJeiICZcojV8nzixQp0klFynDIU7ok
8+wOnGKcKugWTfHpprAKGXzcmXsuDz0JZVED1fYLhzB0cIMpUULYy8HSKJxNguei0jSduJnSLO4a
uTNy55WfsUOEpkrw1LR1+6GRBokEi06hn5l1IDOyc53KIOq2wl8sicSNV8MVgfOWNnel8iSHfuOb
ndNbM4aSI7Y3/iwUbyeqFOsGXWydUIDxXKIZLZRbnsazOYzqG41sdeLP28Z7ObZuNM/ZGlQdPse8
mjAl4573VzUfr6a0ZriE2z5U3KWNHeFYF2TorIFpTwTn8C1ijl28cb7Ww2UvUcGdyzHhNWNYZLQr
DOYwqNMYL6nT9owJh6N1Q8wycz6Ci1y/QskW0OB6WTTCfsZRhQYjs3s+ceYDqTUNv8iuvnPXtVdv
aGijjQNKhMooLtKlrBhU0mRiE3+tbed/STuv5biVbNt+ESKABBLmtQrl6Uo0ovSCkEgKHkh48/V3
QH1uHLGkIKPvfdnRu1stFFxi5VpzjpnemYyTNsQ7wH33jOzL1HnyOW3z8UnDQlj5IJ/BUpIj5Td9
o1a56psV/hUJac5+lg28QIfY8RWMGZCzVBenudDSVRZrsFtch0Eje6Ce5o5DYZ4o8mh0hjY/tAn2
yDaBXij8Vk8Lf0zJ6iUIOoEpU7ZEB9h9TlGaEv5GvXHTmT2SQmoEBauDjrJdb4U7tHstmFt+QNfv
c6CKR9S21touHPE8ZSAbV0lkUZd4znDbVUr6pj1FJzs09e9aZlEbySYot7IYxZpnzvRHLDEHhy3L
g8OOaR2FuXsCoIuSwDXKrx5cIzb00+RPcNjWdaAHPvuGZtVFQ3LMdSUYKqLGnRnFrlvNdLatZS5p
cWW749eMu0nr3K2tB/rXuqhogesBRPLJUvcZ1M6HMI8o8JMOYlTI/DEe2p/BCBKmsQuQhEon7MLr
+lOkmmKbGG2O4DaOjtpscT8SQX3kMJEGU9fVsvUdNWUP2pQlr4wA3Z9RYAGICcb+F7lr5ZYt+7DL
RyO9J8warJdexT/HFJiTXrOFock2sG/M280cqPTByafuC9NExqW9hrZ45ZWGSNGt6rfENbH26z0C
XXOOpzNfP8awetOJVRfEMXv3gQ1AX6OH75ycgnByd3BJqq3XmfrGpd/RAe8ypxPtQGASkcNgrrOm
rTSzGzMp+ttRUxLtu4n9rNApCulPD2bRnsw5Tw4z3VtGTUSmQiiSL3qX085Ujk4rUP6cUk3fONEA
Iwjy0ltEhQ9QB8+jKUpn6+TlatYL2E4wU2LyBPpcRGxQRxpxrUbDpwyD5D7iwfkCpjR5pRvXdVup
5viOwSHKXV6XHfajecXWDswDj3i0xjA7gdSqo5uMwR1t9lk/ZBltcKPMvD1XuzkXVY/fzO3EHVRu
hpDKvu0pcM6SLVqFsgbGWdDxqoJFgT6dc5FIGKkOZQocy6j3QpOnEJAEwpuJFwW20+Tbpt5sZtK3
aYg6BoBgnZnEVVwIVmzoT0ezC8pXWGHokCfNPNmlsL9F8GxQH2cA4rKlTqMw2dLoZyjnhPqGIbB3
bI3W8rvJ/WGZEvSQ1U3VWtUsJwpqWQVMFj9O8BaHvOpWaYpbZg/iW84GS/r1TJ0OyG7hOLHasJOJ
rRpT+DA9KdU2ezxk9BlsPQ52eWTSlsdwepMCmGGTsoRot41kSoX0viwl1yIwp3Yn6zb7RUpF8Bw0
Yj4nSWw/eWlAfwqaLr1GxWQhc74MJkGda4rM5hMd4j80ggiDscvxxloMJpwL11WlW1CzZVjdQYG4
dpj8dmO8kV1+ktV0a5nFYxsG33UUBiUMwY91gpdqTgvXC+wUd8nURqknL7S92VjoQwfY5FYfs2sY
pH6r9Z9IAS9Y4zCRCSpYAlxQjPKPvwzpaTdNMrRJphVGaNCL0UDRKeRWp6xu0bKTAoKS3ppB8dDx
7Qqtvw50PfVVwdZSS5rsrevdme1dH+nHPoRsRhe1AIgyiZXQw+6uRMfxnS8qrXOnpAT45PYseuM/
BX2/fz4UWDS8Hmjqy0TCTOi1GkF33DBnW/XFbTPsANxR7j3pPOml4HmMPuOzX96W5ZhkL8EZkzgg
8Wa8FxEGGRSPaqqqm4Bm1qjureL64/v+n6v+/rQWZSpNARuKsoPN8/0hdA37IF3X9ia0mxpTgkMX
MzWoeBA6zMNP3aALklmWWhcJigiRRMstQPa1oiygFwYfhTmfNz7QBZJw4mN3+cINTwEC9HWn8Cd0
YunpZjlrHc2MLVyaYu+Y9GRWlpuVB8b7cgtRar6a4rlfy5YKiwll52M+ZurjNYeMLatfCM2DpDQ+
0VoofKxbCseFAeQ6qZ09dD9aiTktCS2kAV/UxWPAX0sVpRurMoyEtbYM1D+UaixRGHp2due2G7dP
xD7rovbkxG25jZ08vWlJ/byfuq6+cQZeA6eaHkoUgzexoQOBM5E6AShWEE5bfCq4jES1U2rU/HFQ
L3zvPQS1VfPkDBqqr3Bs/RoBhZ/oqXsQbn2kjKWyjuJyOGpW9sbL4J6j3mWKbvczOKIcAJfhDc8x
UwIaw73tbKfJUDzu7NEmi4p61Sc4QjAD/Joyma1Rgmv+IMyFuEpXp5JNc1/GCxmr7ZObDL3FWakw
ldsxT+fDVLPzKzBjbMzRzo+eN4VqZYJMfMDVJDdWp41rarQXYVf2YV70RhP2u2MeGHa7GgsHa1Yw
Qijkz1xHEPoo0gSWljQeYbtAQTpo2pR8aUqAaINj9BuzVGgE8yZ4c+Fkb4b61qisDYRcErOi0xQL
xiExTMhRH8q7iW7fm7ALmsQjAy+1Sm06s8GM1LNpbOeAYGa6CoWotlmRFSulQRz2NM9a80mlH+JS
Rp88u3sFSG2evcRRh8aZKb4NLbkx5jI7zISY+3nr5Tu20dQLsPjwDQW6th5Ek50Jh5w2elMxlHYr
6EFNLwOSl1z6oXBh8+7U0kPEkRVgxqnsEbxf50409+35pdf47wqePwBfQ8qUwhGkUnRzSc0Klw5Y
pIi6Z3Ow+b45c0rC/VSeZNF+bzovfgzLnqYLofdMPkR4U7X66CdJHV9XjqQlr/Ugr4bWPAIBV+VK
Jqa+cjO9PCvt29R8bdexEPMOISfWnTqKHl1T3Wl1eRWzQenzICe4ukOYF2U+OrryqYga83sNFfc+
rJpqN9PNOSgjH46d0UU33qBc8s2WLAjXQE6dyGjUKeMd+xRPrdpYTKW/ligCHwvC0PK52dfGUDOT
gzW3iZF4M7hxxrPuMGQLi+BbPY0vAbDhn1rtBuvEWEZ8tA3dGw1pBwJOaTKLCw2/YoK7RsWdHejb
DkfiribGSR2b8aaAvgGe2t3VFYDpFWm+idhkIPuSXoDtRdWpty7y4HE2mLrWXszE2dMko0MvMLfM
WsR11E/hMbS1VwXHfYd97C1E5uM3GfISfkLwCzmL2o5EnKAuq7u1mDBVTk71a+rZHNqRQ7M5XNSg
me7sM6U8H+TWcBR8wrjVsY1EzRAPrmCrPNgj7L+uejXqUBzD1Inx+RXWtRZ59UkD07eZTau6Csqh
36hm8K7KJmP77VXNapB4niahpXTksWDllqJ3285J+AnZ+++PCsYNm9u3/FPygXm/4g9YeyiVS3Ft
zb17G8/utNHKNPivEBUUMgL4DMkSHsdBBe9dGA8iug0mZtn67PQTU59Nj8qbJeHjz9dizPnj48VB
OIzBp4uKxeRcLk5lhH8c62JQZ7DXmzbeVL2Ogu0pR8f18YGMCzk/R1qmdh5tMnIS0GlefCYLVYgm
nVPzDFXW5JWDviYRz8sWzUPZ5bfLKJtt66lp0JDPI3nkwxMK208yT5bzeXe+SI25YVL/HRJOPt37
WwcDGcWH5bKbU5WvtemJXgTsSTo0XXho0nJJMf0MaHF5TG4eRujF9cWNpDS9qEEAyDUBEQvGnZyD
UxuFO2l1x6x3lqlNsaqzAFnZ+Mnl/tcxCbbShSekibdoue9/uGXmeghqEsuMO9DK4AwR4c23elDE
96GlnJ+tazePtYuctcDM8Fnk5/vX47edyRX4ZnCnE3YlLnFTIAtnIJ1RzHc07rbhOFQ3ydSH/5W7
zYXaYRCVhiuHaBIqr8tqskmNRul6Nd8x1A39bp7SHejAYqujRzhqIvsMsvK+el2Oh1XLwdn++z5S
wr6/osYQEnVQRvm5jL4i756HZ6+h8XcnmucgLtBXfmaGvNjN/HXES/cWWp0kGkSRY3Ovg3VjJVe1
RzLEFAG9ahj1K3pGTIqPWtmcctWdP3lhl8fyf1+V/3t4rEcuS4MgiPr9CU9m3CI9COnFVfUxGKvn
Dr6xyVyrj6GO9H1gU18hFZ+UfcRj9qDR3vnkJ/zrmlNTA70zHROUysU1j9PaNFpaSWehmTej1l6T
9cRQRsy/3HJ+ZhGGvR/9GMf6uhylLzHSrWiCMn5KfiQA7etkkYcQNZS7a0PUJ6Q4nyyf//yBBlU/
uELHhbDw/hqRM4UrA73eOctZ2OaROYcHQNxiglkgF7bLya/t9iVx0k+skP98OGiTGXwifqcvX9yd
RjVGCoYmP6cIpZuJ/XlBbhbb3Vw+Kvls9t/d5kobP1k+L1bx/zwUfx72Yl2Z6LBEteKhCGCHFtq+
Yqw9fJ/Cs4w8Px6fgwB/SnPLaAyXR7T++Hnw3q9qfx/94nLrZVwiJs/zs5bS0cR8csqcCmBsjmbZ
zn/2NpaYNiyoBCIUikwFXmixvmW9fS8zZ83HdlvNDpTYhC6RPJDmGa9GQ6FMrF6GCIpcF+l3kgp8
a3TFRg0co57zO3cZnrBj2UGJWLPYu9up736VOZJkWcDnYvQ+sN0yCkS4mr0hZS3aMCy/iUZICPP8
jLT05KaM+NxB4ZqAj1xG26ktyG/igQn5+Axi3HeBYjdoZo9ZED7YhX4XpGqND2xckdzKuHDyDVUc
XUi71lTdD7a39UrmOWNBtO+Q2+lG9UBhsWWB31UgimVOgW4kflWKXW2Lt76yfqCqxlxCKlpN5kxN
CR0jCGHkhNwpDB8qcn7WSSO+Gk14cty3lFY7G7In22IrZXT9Ts287gOKh3U4GAw4+6uptB5Gbbgq
kmpTTuwSAQJTlYVfPr7xxvsy5X9uvMfKa9A6cMTle8Y6wP6DHcNZt907GrmwBghwYHioHcdQEDlQ
bSQpLzhqd2Yyn4wxeIziYW0wHKDl9aPotDNa0s9WyPclzfKr0JjgEiaMFbvAX58Es6QtHEPrP6fV
q+RLwH2ymCJpxiOwd5JQfG360fYPYLCRGH3y+TP+fhcYONLiIn7OtJf/9H7pgQid9PaUUrkh1z7N
DF+3piZqsk6sGWEIuYE1Q8ifs9ciu3TI9oFP/5MRR3ScDV3faKA1jySEtLd1RTQQVU97tOgvbPUh
7V4/vn2/M5zef0r4rSCsyNsgB5zp8/vf6qKERBEhy3PtHeL+NS6/ujPWTC+h639nMS9KOlJcvqMV
WZWkXTj6zxosCdSqq3q8DTChInP1TfcHuHzo2b9Gep3ZQgM1MCpldPgwbobm1ajHbHzTOyJEPv79
y1p6+fPpC7tEZHGfKZXf//w4CRV9uUmdZ6s9BVN6l8YVVGfaqp8scP9Y1TG6Ggae8IX6JRZQz59l
GyAWkCbM6M/kSYilIRO9Mj/L9q3mvI7FmN/GnjVeY42dTmjBkPXFo7X9+GT/8VyR2rz47B2IJMZl
1KbtxPkQdI06x9XTNMgvRT4zC6tW6Lu87MXSs08+8n9/Qjllvp9UcJLmmXvxjdf0sNRlysUNC89+
sYY5Y/IFqSN02mgvy1E85imh0eZooDBsGTD8P5wuWDXADxCJxEJN+vOKa3rHvL4q1JkBG54pGqRA
nIsvcZtja5j0gxUWfufZn7y9lyUyK4cryGllV8AbQa7V+6M2OjEocNu5yBHUoSaDwzP+9xXCu2P8
fin/2ALETqDgyrfqbImdx0CjBZqr5BO6IaTro997Gzj0h6krPnmA/vG2EEFvUpNbRCYjnX9/bso0
8DcFLlfU8B5612Dm2z/OTMI/vnG/Df/v30p2cXjzJY1QNjmXG4AqRs5EOFV9bgx52wTFo1b2iJOy
fRjRwmMSiqf+ATfrobXqbTnMVNCEl5h4YbxcfRlS45MnaVlwP/o9y4v1x/XGDJNPs+vWVGS3smF1
4slB37TSmno7pA8fn/3fH8Tl5B3alHx6UIhfXORR6vocNxIxeBwf9BI9WdceZjffo2/7ZCv5j0MZ
2OfpcyxdDyCD788rJk0knJgnI5ZJ7m1ZwugzlLcNE/ErDCbnk6v499MjOZpDjDEzgoXC9f5owLw6
I+nb5WgUW6rZ6k6xycUni87fi5w0QEgs5A1ShcVl1mTkIdBvo7E5K1lvmrz74WDVk6bLKpBukra5
Qhv6yWvx9yu/HNKFbMNLz6b14pXXoI1mo8Eh03kQBxwB2kmvtOHrx8/FP48CuoRNk07oxOXLZ3ow
0DDmNGdTFeeit+5NM/rk2v3uV1w86Gy9hcm0y7Sg+S4vwh8POkouC/313Jzd/FctynU1TEh4XkeX
LaBiljH6VnGe0WonXvTJ0/Gv0/vz0BfvmIk0NnTd5b41al8ZLTP/Htnux9fwH48gOiPB1w+DvKBT
9P78CoWAGV2ZvHP6vgJvYNrXeMLy0xxDn/v4UH+/W1RuumTjyLNo/3W7tKRH42kn8bmTzsyDh6AK
Zr/uT7SqfVWl8yeL5sUaxRyawF/X9HiPhfh72UhDwza6sp/OvQHkSStytZs7HWhXNpFAxgyQTUVj
ftIu/eugaHwEK5U0ceLx7F88+UEmMjTGnXN2g6bbBobHhiciuK2Xg7Mdub7HdNDSz57S5W/94ykF
sKTTq6FJa2O+p+F+sUKaFa2TbNS1s0BxddBrI922xNMcyPTDRNaExq3mxMNXNpRQCSiVj27YoM+u
+zR9np0UG4QgiXHtQfc/x8AATnnWiLs5jKlUxjI6lowL/quHYQE38rR51MkEnS+VwfvnzqrknHpj
oZ0Hz73XlSrv7Qjt8hBG2pWul+YnC9Jft4ViC1wT7VjBvsr9XYv+8Rrrad9nDpnFZ4aCm2RRg3Tu
2nK/amIZcX3W/7140gVD+aUpiOtgmZKjCX9/cooSDEBDU5/HvNlhlIBos+7L5yaYzh9fxYu3938O
RC9GGuw3vN/o2T9OCw3KlBhNUp/1PPUd4kbs6pZMvf+/gyzr1B8HQRMz2vAd6rMdh1vE6oRLOD7W
qU/aLf86FwsOGnsCT6c0Xm7hH4cJsjaY+5ASzu6utOx5rG9a45My8eJL+PtyWQJ8k2UQO0yL+v0h
XA+pbp+zjcTT+CC86krT3RspF4xMeMziCDzdsq/9+PL986C2zfCEKpjn/mJFmHNaMMIaeZNcydip
3rkGnFDyWyS2wnQvzfuPj3fx2fjPSf7v8eTFKKVRtZ1NKcfLutnP53uCWT/Zuf3r8bY8h8+6dF2K
34tvBnEiNBfBk501bAijwEPyWkln5Rw+PpF/Xrg/DnOxRBBQKmcHDOU5IPcjanZhvavEbjITH0v8
KuTAHx/vX2sEXyedLDaAsjRi3z8dVW6XssgidW6KuzR4zYNN6lwBesk+a/X+6w6RZ26xXpuga7yL
A5Gb4tWhzHkiAJjY0a4XnzwC/7pB/3sAOhzvz8TC8uj2Nvu80CabJ0cQFSPutmoYQJ8Ge7Cs8be9
+/iw2rH+sJ1kBuLIy02to4/2FORmedaNvEQm6bk3GeBkf6wGb0UiIE5Qvk83KR7WU9KjFQM7g37b
QQYgqzrxFQwc2tj8P8BZuYcaXzLYnGZR8mVaFu8tsw3xU2EcxlhmwdEIC/dXbBT2vhycbxFlkk9c
zltK4PE5QTPkEx9ZSb+LHIZrsSlbUADC2xfEud6BdkwZe+XBtjRBmlN0LGLayOA5NpxVKId2VePg
wBT0mDHancBs+Zjj1A6B4Yvb1oTC0IhZh1X8nXE94SkdJfRYtRBVCCtHj4y5Yx7sN4QxnKdIcQkz
JNzlKaApspOJsW+S6DyP07GY8/3QtPraxUysIR3G52s3wl2XUcHedRDu/YBAqcO6M1+FlQNNajuJ
ml2to5nX+IljYDPk+a7Ql+Ohjq12FQt8kyK1vZVnVKS6SCzVlH0e/AawEqkYg70tE3UnyuzFzENr
g57X+eZgKNuZoGF2RRV1t0jHkfUJ1BtWYGBx0dvBb9xcbJYk0qOepuAMYjvZaHYrvzRm35x0he8K
t2ZzBdpCHVIgtytBbNjeIJDym0OM804OXbVxBGYnr0QD60amcyxwdfhzlmmbGiOZ7yCi8oO6/95Y
IRGjsiNsL4umddRRGE6QISAx2QI34zR2sG8Av0xWTQU+LyrRWgVI4SG4b+K+i/25Cg1IhtNQrRCp
yF1YgSPxvKJ9LFsY9mleBEuYYzxeZUMkrkSY/6oMAhtpvLqHviPdEf2kva1n/P5dgSMVNbpY1cT/
gg92x+8gLAF+4Gbc6G5gb8iuNffKwsiDlLS+jlOXQImhbveSCC9MZnrGTbYNGDfVT54YZ0tCp/kt
nG3E7aJB6tmFpNEit1uF7ZRtknp6FcNpgFjaF9ND5QSwXyIa8CqK+psgIHhcJkECx3mW+7GbXhGF
arjfXG6KW1S+jds686MMJpJC/rQjG4xUuqZoD42NKGNQwa0RX/XpMa7II0Qkgk6VrKjUEDuEkaSW
NIO1D8oOCg/WdDSzmYmLgujdtZl2v+pB+15NkvZR7ZCA7tTiprFyJgiNilhnJucZ+sNkr5osx9MX
Q2BOx3reNVntIARtDDxvIebqONLuiqF0T0KV7baVyUhaC4rkrovH0wCSYmsrcFZtVIXXjWO9kd+F
gNVt5dqocFn0GQ5KK3W+j0bCvIt987pAz7nNtEBfBa0xHow4Hym9zfi6TqP+0ARG8IW4t/jQqBK6
71iVt96EDc6b4dhhOQKdVoCM1QQeWcuCm5DiNdrkWWzgjTPdm7iNwAOjk9+5kXyxYdxhskE0k1ak
bXcWICxsAWuXYEof2DC9ilLVJzyjFNB6SJb82B6KwGV2g42Ldmp05+r96EelWzyFue2sTP51a1qd
9AmMDbZ9MjvYP8qZUQc5f8ATcEZohDKqckLGrgrlV50O/NfDThmLxW80IvjPs4U6RcD0ClVeeGXz
r+u4gWQSdWUMIKlWL6GGjQ5cDyA0y9FodHbVtG6l8xZR5cHqXwjDrhuBiA4Jgmhd/JxJOiLotQHC
uS5Q5D4sCcbQbdT0bXOyg9haoRnqKd6r7j6k2b5tF9tcp+byGLlUPH2BZdsuZ5Jcq5kpYUo4OH8i
uFui/LAwq29JF5vrdAqxgTcxoYNEia80EwQOjvMW9JNBBRABg0g8eN5Agr1NGaP5meECbXMtrRjZ
FNZP4iL0dYUjYh1XzvcaA9faitPXoWjeFJJ95pTJay+1r6bqIKWN5ksR8CWAoYBDA4HGivvzIiX9
X0cEam10HXBFM0n8uWMInLcquqdDla4CBzZE0WoPdTryMysCchMjQpaU6zPyNoA7YUvWvMprjFhu
Ye5sHOCroeJDHIVRAJglGq8L4g3TFV7k5pE/yJuYxSPGvLimx8CK8Rg7DW4AWWVPTp4/2qi7vnad
lp8GTDjHiUSPU8j+ilhjaKTbbtHFOYtZGqOJ9mKFrufnBUYkDEMIxbwQPZinYVCgdegbkWcfi5DM
d7eG1YYD76pxPHhBQ6Ot2FDrzNNIl9N02kVh3aNfIcx1JwbL2vRJjted92SL3dn+knSklqNaaK5B
FkENUlZyrHPW3mVzfMWuO/VTogDxpclfLEJEkCODZLkDXd/bbbUKUjfZqt6bdgAaxm3ERodHe+ho
ROP9wAqCKcsypzVf4fko+m7w56YR9yqJbGLtkq4DjApkbhcj5ET17yVPVtDwvRcUci9lMvaL57nA
G0q45zkZF3amIE6295iVe6X7w0uKdgXADuu+R8YyFpkUJgkw7pXAGAW/z0qvoAA/O438JrvuaZJg
HWozi78AoUshUlBOyR78mG1P3gpIRn3KOi28kzFWYQ9z3rptTDp7I8kiiFTGbMU2KsdXEBuWuSfR
nOs/hbI+FooQeGYyEjdHGN4KbhgjSy/aOmkBy55qcdtm+AiKBb9RZLz3tGuCVcZwmoDADnBBVGSr
DET6cXSscStqMzk0GG1u+tRCsRBaYCMD6y0nd3bT4DA66m3bbgYjc59J0gDGHecl8YgMVdEsm1sX
o7SPyEc8N9CPMHCiTUFAP8uHeXLxLBIQjxg+NPovOYARHne9uDYsRNSDlv1SM2tjlCC1aXS7Boqo
xbdziTozl326Z8A63ypEUPzPZhNeWfaAcBA/14kMkXmNgDn0+dgF902bWbtQNtau1eH1EImcYi3o
1FNR0ffu8srFTmAaWw3hzK4tsEOtS62tIaj23i0WUh5hMg9f3BrZtVtrhg9UybsDduluLH1AWzm2
vKgZxRNkVXI9HPUkCq39YWMlwmhBICWQtDlnz6bPrPMi7XAeW4N+NqoqeAi6EFZAV427tDACP/SK
aWOHzOa9YmZBDlxg7VLLu93cTuGDDofgixXx9UMWib/YHXtfhX2woSGlHqzFagVv1t20GusOUBV0
BaOZbBEturvY1cmyrXp8ex4TsqRz7+2igRgTUFNGgzuURD1UbyZuAIh52XDmyeZZMOw33WKIXhWU
uA38LNZZni1i0dLyJyRFuWUWrq90DdlqnMyESUxzfau3PSrFxONc0YCW+SmJjfah8qYfdqM3FD7d
K+Ce8Hoazfq6r4Xup7rxOsrlpo106G0lsMEMLvh6TOlY8KdoP47sqRlpo7d2WdFVFRk3ESPdlVaw
jrptPG9VLZkx4nfbWpMx3gfjpNZaxMsYZdnjgFLWZy72yxWJg/d1jI+uhX0qN3xCoON8+6L06EFH
8QWWlE4fCvZpN1Sw/gds5Ct9HDrC2Lx4PyZTykDYNrZVHY4by5wzZMVBtnGwcK/tJgQs4VIDnyZp
sKdIsvYYx1n1RVZ5sq9G21wDlBmu4cy2P7jw0070KRaVAWbxJnF+99yqhkswZidSEhKci2nwgEUU
xyq2o13hSqxmoQtIkurDQIMc1SeRGN3XtnRhMmJC9T1VuNeoX8OtnKmaTGW3d5Bu2CDo8Im/Nwmb
kW1Kau5Z4T2vqVP76ht5AFfjKL8jblR4z9yomOyjrNrY9APFvHgp4QCg4ppbnkdaYYisTWD+hew3
ld32K6n3Xr6K28AwNoK3dOKNh2hybQ98lXvbclY5/tyDbHGBCVgEa/AElB6zjdewsOyN56pyn86k
r0tD+5Y1LRabuioPrrKrr2llsLVxiVlfR7VFsq2Jli1nm0NxHWQQl0llNNMDbcdp0+dJdGcoAggg
ntTOfRR7UDhr674fkL2HEUN0lnr3zo7R6wcOYL+qrnCCgPh12m+GFN1EfqXuHhWF38HstXhbYQo/
JBkKHo2KmvxbYi7jfngFJCDXU9Qg/21SqDwWxEA6lkArckoe3U49LGvKPCTK+erZuA50tw5BH9UY
5ljRVkUUfMsCouGt1BIQHkXip8OyFmIQWyk7idg10fBhqxddVw1h7JxRVDzk4GUS34MaRVHvavxS
I6OEATbAkimT6Rp6A5kORiLna9dQd2mVfetge+4HG3PVqjOxTWmZV2OCBpzhjHrtR5iJN1Cl8y0s
fz4P4DFxOPFo4ouLnqgC6EFDE3y1o3B8cfSgv5uQ/ez5C0ZAF210A0wN1W04SwNKq9MHrAxG+dwS
T7sShWvCLBmdvZgjc6UFIHuoOPqDiDvnNg1q3vZiIaT1QLOh8lS5XzcT7Aw38G5pgQNAks230HHe
tIzZhWADchwJY/nqCVfb1ZNW/iCrC6c2A3Hfsky1jlrs6xr5wniaAg0FhYkTjJVhLbVK22PYoY2O
bmClQ432qyCsr+wBJbVuEuvh0pdiNdeoDgZTspNSk7azhoHoDRsu053ejO6KDqbYGAFIEBkCvM9T
kGWEqdAxN515TYdE4MAw37wQBoAqYfwaRbgkp1tEzVkSdkEUGBRXZEQ0Hu4WfbJgi+nmuM3ZV6i6
22pVddLmfLxvBS2OKm77fS0Zx1pShVd1IzHT5tIF4hV3t2kuO3JjRPcdsLF7ssdEu8HNAWNxkM02
B8v9HLHUnLAdE0k4pgAeearEHaUtTvoygmHlld091Ka3foDeHbW9t2LGPl+J6L7LtiT6JGs2QNwR
gou/UcL2rDGUP0qT7XroGlQnrXI2ERJWX4RCEv+s2PhhgEv9OIpSzs/1nq3SxnIq8Uz/nAPnB16M
4TEURXlopQa8W8+nMj4wJIU0IisDurQbtfavKJXjIa1HlqExyTaZjmZFqQAFloFzDZR7U940rXi1
TVM7gswaV9ncC5TC+IB4vWI8yD2v/6zwxaej/b2wnXZvZiUNFMcyKABrjKOliWahSGiZ4Dh88vTp
q4OFgRJrAtzVKAo9LdN2TkdcT5rTMxwKalaUnUBNUjKFa8jiW5se98qp2wbr83ymi9EjlUZ8hnjF
vjV7fDqkVOJxrWB8x+SR72MrCPduVdRfIuE695yUubIdns7YRYfYDN+hC+HysbBf6tRSK6ZCmP7b
vtsMaW597WIVb6Y2M7+3kRA3XpKKeFWRxvFrbjNSVFhKT+TAO6yMDfQPPfiK5QS9VaQRqCMASRC0
AzUkq8W+8frQx1f8c67TfgO8Apema7J8IinfJp4T4KNRP0cQP4+0niBSkI0CuLAGvGRxi6dpsr4U
TvQ4JwNRUpoOZsV0S9ymU+7nY8zrZHdvA5Eza2Wkah91tcX6w93TIcMdykk2X2RfaKdals4JBmp0
41jZvM1TN93MkEvpgipOw1j2/do3rzTL29QZKVjboqbpZ9G8CAPeTmKPw/AN3j78GmRVa2vCDNtq
IzaVQXq+vYgPwzgmUS5cSNC2293GOLeunIIvXgEXgN9nR/DuRbUJde8HUpRqq3UFr6Ummx9zT3sS
VT5lVjNshVXmNxSHPckasG/MOohWbBtLuGSy3gV5ly7YAfYGs7LTbzPm0m1R9JQbk8w3bGiAjOsT
VlXVZsm+LYEkh474hYUfva6a57WqJEwqy/2llF7BTM3SI0uuvEaNWPhWOyCxDEOz/lLl3cgOPmvx
/RD8tDKHELYSbkWiWYJmq/BCrcwk/8lYK+K1rV+jEXIE1mXDPNoFT383Gy+LXXcV6Yo2HRBYqmp4
7W9pQAhC2UjjlsieagP+lp6c1Zt+1y5gwMS9cmZgniZugKPnsijQ1+qItEhdfOcY1tHT9EtKvPaU
wWQ+96YRnevGLK691HWeMVfRn2JfuuLiKpKxMDD/H47OYzlSJIqiX0QEiUlgW0B5o5KXNoRaBu89
Xz+H2U5090hFkfnMveeCgjD3htXOHk473e9IM/INCZtN1ZLOU8JeA21TtvlH18ngBFis2UfkGu0D
0UYP4NZaryDhaDfxWNw+GbWTPvBoQhlqG2A5pl+OsHHyIFl2ZeJoJw1bM0gugSNNB9/sOKLc/c/+
b8J2uxTLFwn3FgPZapKHbjSiLWp2+DFUbVvR4rxuK2Xcs9cHjWNHPI5sJGkgNuRhnIy9XcXPNSZL
VLdt72dGR1+mRskBoU19dUAZHzVGt6cFiCE3SyOMP7aL1Ye0u/egyqITeav5Lm2hm0xx8hO208iP
z0DYWNaMoqDrcdgRbw8bQk4eMgoGVTVtgWGl6g1oNO+3iYt5Dh3Vz0u92/Ny6lvCCQysQ1p1VJqp
eNKCxHqfFvsfDS7fF5XzBu9Zty0tkC6TUtgHw6xLzpK6eG4Vu/U00LT07oRmiFSJPwbN6s5kjwHt
jJXBj/qpdpWFiK2kynAx5Ur1ssQdmHTmEoCfZRcETzwMQfOXVQ55X7iuLVEBUpWIiUUrzY95MYcj
29Ae/NikwXFt1PGFq444aV3XDkjE1FtUMZrQrGDYz4O1EtlSQBE5VrjEgOyQV/QBJrP4HzwNkQO2
qM6/oxCqQtFn+R9zVxSmdsOBPPeTvNgkcjxG5FKw/zQAnxnm8JhAJ/DMos2pQXAlKxyJPHe+2Ldm
UjIvtKaS4UXXuHYwT5Sk3WBeeskobtFgkhGJ9o6ZDpnRVP/i0Br3xHIAT5jGDr2Viully94CqsdY
FVtd6NFFa8oR7p61IPGEktzUmvFGZPs723iVcq36NNOoxShd0/2DpugORo1yXCGiTguC/kfPHREy
yp1pQ5Ku6o62A2OmWNFsndo171quAbxo8tYbMHBqxfvK5BrbJ600uBm6wvyzOfPPVj5+IAGvjkRv
bIo23TAAVD7iHBfDFJLGwfCgc6eGDXFGsoMP3pTjl+r3I7GA3mg5lsi+s5KnQZQNSwL4syDZrG2Q
FNF+rIRGuY64jDyF/NhKFBu8cWaEmrqX5UbTeudUOaL6MJeqCYAmt9p2NuKX3onoUPTxI6pWeK/B
5+dyARhPNvMCcKh9Fnu4npZhl+e50W31XA82ahI8VtE4XiJSyhKfYXTdvsRYM/pt0jXdC9ar3lXb
2AGU0gIuryNdPUIjtA8TLMe3oFFbj7cWSYNsg0M4MzHWnOg1YDXrFnZIfoHAHRhgM97T3gQHrFjC
M5OQjMaSMI+lJ3hLCdtsl/Qj4ztnKFeCpenVdvUvV4t/aZkLF5ggLl7TYrx2GuglGz8L+ofMBifX
2+BriV1I6Jkiza+huTDbTf/1glNxqPJszWNknaL2VvBWq3NJKT059R4yve8knwzPyuBcFL2lX8DR
rmlyQxfHuwZNyXXBEoiCkphxNLoEOULTIPGsgbCQC8jdUpE/SwrPsxj1Dstw+R1k4TqSfG3e8uQk
6614Wn8BLBReWW6lPBmQkMB2A88xpvywcIlsEhb8dY2xvgxIbhB6LXZSALfsWCdBlnFGat8q4FDk
lJirvjtaeGOWcFA2c5K+CMGCzsAvu00y23wkZebfrInTnKbPC+/7TkUdTUoBA/kMKjSJPBdjnAVJ
IpS8rRr/wlzFGWedrOEhx9VkQqhj0qnlksI9z4L3hWLsouUseVxrVqK/yhj750Ta7aeALeU5M45s
LKNi4Xq3E8MnB3e4W6q+HG0t/rT19jWsVPDOGT71TgzMwSwFcPNUNjzgIib9uOKEKbGsbwzQU7e+
UseTUQJgYi48bspYIVVMYRpdxEwn+qIMGf12DUGUtKYQVtiR6MD49AGMNU7ycZMVxH9kgrE+E6OM
9QaH8Myn5Roj6Jih0gaI5n28hbuD6aHNyVOYWXfnOgMbQgO41Ayrf24nlil1HFkn8OwfHOfazmLf
4epgw28mGb9egNrOLTA1SF58HKUbFT0XQmJmQBtD531W4AAyB+Lu2WT50P7mFr2SntqlX7bUapi2
yY4Zw9/JmiKfBJ2l8FlyvNccQC7rFUg1wfQFXD3Z6EyKWMWolCRAXreaYtAZxtWk/gilbU9Vh40+
ITVjEzLL2TQDCX8Mokbq0qq863PZPSZxhH9kUIX+aGl5QWm8VLU7F+OnzjnlZdCDXZgnX0Sqso/V
ZD0zru0NILqJ8aWFtriwtSkvJmcJP4j5r6QjPiWhnGFFmlBfTaYZDNsivIaCjW0epDTo2YcahvV+
qBPnyOD5Xxf1I/9swnQwKerVbow+x8u6oXuqHXXNgk4b+EXw6OKMtEjTCiNCK8L+VuTNV24vmm/U
DmLmhKuaOi7bpHApBxCcVjOzgunfjBzIOTy9/KL0TV6dci3NLyp7JAuvSjdB7BySbTrwgBQ8zn4R
qvlVnzLtVjHJB9JVUCuqffcyipaqPFEm2NPVSn/XXktgCJh/cQX3ppkcF8tJj1Jdy+2GZ8FOlRZa
C+ttHaaR1zhdt20Gq9mzriH9pi6iLTUH/vvS0Tj6CpUUbQB8QWK+iyJ7RTBq81a3kb/EgbYnlcfc
O5NG/RZ0k71lUTk/Djqa0c4a9QO2+8kf2zY/l1MDwK+1Fw9Z3gxoEEpTqocO4UaSr6Ihp4uyOPbJ
Cvkb5CF+kq+cgPsWbANUjXjZtiHagZBWl76XQ5Mh0z0STdR4aiAbCIBqGl4acMlsZixtw5p92GZt
8MBpYpBqE4ijFFm6Hzoj3q8UT5obgr1E4tAgkCLgpxMwWtw1lTvODLKAxCAMNxEg4P1p2D5C9B9M
Qg3iNRNmYpi77UJG4yoxh58apRBbjTB1J1G3pwmX3Ek1Y+0rJbNmA3CZgUwDnwiaYrm3jSG7Cyqy
XZj095TYu10iazj1RiYuXbIaPwx98CKZLScsGMZRSrM6GApuqdIOiBxq4uYziuPKDwnZcA1qT1Ju
c40bhaMfaH1KlIU6POkDixjAE+0JRjm6oqAjXbxYVrWMwBoiTIKaGAg2G2cm7sVJl2XvOKH0h8GI
dmM2slpe3pZ6aPYkCpQ+Lvz+kfN5Zk2E9zqp+2yviyA+V1pTnQBLQIbTh/rOSNFmmzX3lHULW9g6
TG5tMz4ZlJp7ZdKZhnWKQQDYupU21C/TadrLbGDPKqxOHtpZm5+qoWfMRE3hWtQxBXwjPUryWxNJ
21ec8ScGcPAejgU5uPNqg5cpJ0E1hj/5MMttascB/fKYssxW+QvDijUrRuNOCxF+daZe7IigIiOl
S1nmhnXipok1XPEfgOZWa5UrLKjRgYbOkRQa58gtrB3CNKlQV+TwPKoUlDk38dKm846hauNR1dck
WVbjpRB5urdsu18rQ8Ul14PiuFfmvVCqAj2DpCKeS3C4I1NUmZgvWdU7O/Y7zbGS7Zr9VKv0uwNG
LtlB/QscyBNl4CrxOF2rKSyh9q7YYN0pCRZx/pRMfDd0Ieylv03kFgdpK9nbqBvpfZjn0VWbsPfx
YRs3sgINPx1Y6WpmWBB2n5pH0FHxLsnTl8SwMlpPoZ5aU5v4ADqYFUUKfIJ1DbsmdLFyRJbL6mo+
aGYQvqXh/FN09Qe2vMgVXPpuXrbxltWpurVUyidDIV5hBY6jcbHUWxhge3CstN2W5qJtCK7QvJiz
51JkbbRJ55nFuJxehjJDE7nmXJfsTK+jDHIIukJ5haV5QM19nUsRb9kFXMm/s7fLYH4OWhd55szl
agu+4sCrorPDU93RmYmrA5Psjv49dY2JeZzlwEwO+sz+oUYTEAqtkmVRCmpFsZvD3ELl0GfzE5ZK
tUejjozECSDD9pO+KeiGt5FjCl4F/dNO2O5VZlMDoly7sVp9X4wxPjtFQJJeZeOKYgkec9EqI0ou
5gExvh1XGAVflyrR74Q6pRdRgQRcIkyGSxTVPtAJUt3KRty0dWHgFPSDBgrbjSnJQssIWrnLUNoY
u8e3kRnpli9Z5DHpAvoiWnO/BA5rd6kYfwHkgfVF4O/TZbiBk4AJtpQfU6oWhLzqw5lAYURj319S
Dut9ovDrhDozn6o1XhEQRKuxcdkvhCy6csnv9rh0b5IfzWMexRNXteCkkNPmpV30gX4HgquBanKI
LU+E0fhsl5bFbwF71EwZJ0Gt6Q5VZy3bFsaJ3Q2vZcAmMRlJcxFNH28GlNoe247AtZsh951IdAet
z7qHXg26XZvGxTOwJt0jDENzRWgSjAYBrHCDepSfpqa2+8Ge9fdQzN2LUtkh1L6S1DOWJTae0owp
HvIgt6Wd8u2I8eBcUwVBHAUoXcn+3ujF8jgMAyZFxk9g04kSRid90WXdfhFmVJyZRBns9q3gGbgM
7249QsALC0axMSQRMgw6Gs5G/U5bmy4H++W/pQtIZxb2sp+ixNrqkc5Akb1jqRhu6SDNqgs4e8lv
V45vkRI+kxgEYn8V5kwZE0AgJzayNDm+2iH/B1hrpV+3rA9piXpvBT3dzGRs/qldPbxCFBrchA4X
ou/c+zQnpEN3XKytrahXGsQQyHdvuX06wrlM89FzrF74oYPqYAqKELKR1J5Fr/+qppPgESIIc9L0
xBWiDu4O1slNa5binlCPbTrJ6gIKPBkcGoUOAnborCwq9kKv2OIrQ3LTg3FwCQ0DEpk3Sb8Z4DS/
o3/StvFgvdit1B51o9L2dFvIcmRac8JXXC22GRC6XS/becwTIh+CpxgA4YltYf7SmegpitnOzkIe
kUM1a2Zz8gbU33Kr0iKBsKTjMWykZKwm1Ec9/URuzwTnHnQ3KgCXkG5XZd4cg3FJWfmPr0m+FeiI
WCFe6uJ7EMk1WAiB7h7IUgU3omonJjNkhlKqhD8gpLkrmfZmMLvWjb5NyNsL4satKZu9IZ9J5FTi
56Rht2c+VeJkmgwgb2F0tKcbaVe8X7c6DvDh/9YG0oCa8u4MBj8gj8DJCZqODOJLiCf2c13hQ94v
2V7mP2Sl03BtYpWeoT0zgRQLTZB66ph5Fr0fN9wtIGF4Zl+FdS/VF51uqrhF8a61GOuZh7kk4yP7
zcd9xvSpVVytZUFVnmfGSfFBTA/r0rlnvZgNBIKj+Eq54ZruD+YQpcJvq3gwf5v+POU/PXZqLbgu
4bfIG7JsSMVw0ociarZh+Rwa70p9FlVyMNlYS+Nu1c6Wy+9cBqu4pvQrPn+Qrx4Jgie1307tz8zk
wkzRN9JRqePrzEiqDf1xQGJASwQhq2CknY17kRyN+WRHLFqNzDONvZrdi+q54AVqaLEvdseEH+Lf
0GVepRODa7t2Z3vl8LM+Oxn90V4SFQgkYYGi75v2rWzeVI7NsEqPqbYbxYloj0OewT6kfeZ86NXv
JCIgDnmqAMQ6Awwbn4IQF2QP8XP64Rza5JDneoZwRnVsRq4f0NkpyBS1eC3lQTKDWDRjEwfjptaP
EUIjvjdcJx4/dRpta/GgEHxpfITlQyYOXfSzsqHxKbqjyQd4UTTSYS5Ovm6/PpiujNbdIdqoNQn4
/TbE8zy94qbcsN9ojUtg7yrWWDhlFLQ43S5BPpObfid+MvaoOZcrtOJ4UYgjupTBNTYIwkGqlV5s
rnNJEI3RqvW2pNEFnY30Ky+Vhr3tYLxEg1kcGOt+aamWXmH++dZCW5VeRoJdbRK1qMG6ZkIJZTzY
puLmOjGrGVmbHD0gkeU50OpTBHVPZPvMKjYjSUpgrKCwE8kBoATVLlul1Z8wXXQyYwwOPudlqDl/
HfZqGRPUYGMML6CHPTbDbk1RmKQ7QuFpnvhXKSrnMMYR/TSxaMsvkniMidbebN8TQMDRsWG/a+uX
FOqKk4KA6m7m9KI6j3WwS9BfLtUfg8md0ryqy6PmvCAjX7K/EXo8m6uyFivBYq8OCWK03RpLoJmg
p+ePuH6JiWYb1H0QTgc5qm4KwLIuMd87QLaZ1lMzsDo4zChvDNRvDtjxpnhqxWurU2Uqe0rcQ6mt
LHy4//GvAcQ8Y6tS8jMxYdhUQ7HJ5b8JWFqenBeeVh8fqpBhzhy4CNGZJCkPCIs8+HgTHgXH+SFd
i0v4wZI/aP/cEHXsSnUQTNoXbdcbfG4cujOb+MMqgjRIsYouziwoTDgW+Q7QLXlKVvhxq7wOqM/g
cm7s4J6aD8Q17FP9U0MjPhdwRZE1hNVnOWD4GJ4hsa0X4rT2/gZ6eAUlQLVxCJNIMgrTXKBReSZV
UqVFhEBfzBeDMDgdl9UUvJkOsowoOAbQUq1g08U/lkIWgu4ryakmA8g2cesODwKg2dCwCWdTROXK
6V97Y7mcGuJwZrLMItML9deiJLmYT2Si70EQUEpY0lu2nTywZxm2zDuuUEcNKACh/dlpqwp1uqZz
5+VK8K8dKo+hMmkzFzkflPytH79NdT/nO0HtlEICdL5K8wGmgBsDCU11cI3y2NAgFuauIORlJHIn
FYAE7tyuMWA2081GxZ2s74Uzd6y/m/TZMs90GRuz+gj7D+RkvolqAAUDisvrkiBu34/KxZ72QCo6
m/fhoSdgJ39Xyg/mVV5l0NxaX0r7FK7pSvE2z3da8toO31ZR7WYUtogNkLeBdqQBQl5YKP0RGjBH
NnCl/IvEcKsFvlgeWMwABnlqq7fZPuXw2f8HH5DQQRfIP4yIcfhXmQ9r7Jmj7E35mE1/bD3K9gd5
7R4IMY1zvlG1n3wm483ZzfU5qblCOcU7GLcWKkU92S35c28ji11u0nzgdttSVrtgUoK/mlnJH4RS
0kJ/O2VXhK/JcFfn9xxtiOhOCqVWaDkduTxGijwj5kSSoFUTFEw+qTXdMSN9ZcfT74AxlgQ26zI6
1Xr2MGK05MFHW6oYV473YUQ42DMdzK/CYfaYYGt9jUdS/Mxva/ptkZ0kgILNCbbrAqifR8KXwZ2T
X4WFg004S4e0eowMDwHpbCo7xopEDLwhK/NlsFyJDdktk7wFxOmy0PZFCu4CuVMm+49Z6Ns2POT2
O5sCOupsm5tvUfArr51DhGq+b7/sQ93dZMV/ONEyb4Z817GKw+h0GKODHBAZQmiNlvMq5hnmF51T
Nc05M9YDwvjJuaeCiQTD6MHKsZmSGVU+2rD3q5SH/MEh5hAbRuBUkWaeJHiVs8UWGPmWj9B8avtz
4vzCTc+GYzidyR/byO6yvmmsonmJDg51t3aNq8dAYxNvWj7pSfxrv2Xmz9R6DEnG9p/DKIz1CVdP
4zYr2jb+StJLhegAgsoi/R4XnXnVtNssDk1LR6vujcnaDlwbun0UCpuIdmskV8l2ZFzuaFORpV/n
5nEevyzBN+Yjiz+ViHRoGz09YR+Vculrj7W/D3jQVYeP0Tot5QNAvpKNYBWdx5i0vC+GPkpBOHp2
yOtnVUd5+aVaJ2k8BuML6SNleFjMbROd8vyRzAAgBa6RXx1GsuV4y5IHA6Ft3H1mcceX4GTaL4O5
m7jF4hALy4upPYfJQz+c1ZBoaWRS3Xsij9Bl+sWmXvFjvO58Q6FOPjoaCYX3inn6YPI+vi/i5vQ+
/Zxndt/cRyy5PZ3LTAa/k0y3enG2iTU1M8jpauY38CVp943uHqUwETVwqYmxEepW1phn0EUFXM7q
Gip0ycnRCctDbz0m6ngetM+wD3aZ5jCkJnmoudLXuNJq6H6IU2d3Mak7/MnErVU+xTplM1Nr+gBF
qgSo0pxEVwIKNhYXsF08Ak9AgPpCbi6nXXKcoF9n7XeMaDongnwuDrn4jQZrU2tvCQeApiZYyROX
aXROGT+xRgzH336OPCWeoQHMt6TNAQoxvhVcc/z6on0lFaqtxkPvPKzJ3kRwbBeylmYqjsnyLcCZ
lXzSJHHrY/vYh1DAF4NTJvSa4GMy0eyPL0F1yQLTVWoCfJhYLebf0ObeEmGV+SLFvYJiXyWcByWz
y0bxYvXWOubD4qTnrgq3o8GNFeabQEEnzYc+kh7qaAgUJSder72Q9O33ZQagOvw2dHZVyW89EMVu
othHR8ONSGh0fxzwx7LT5syF3c2kueCfLBC1BAR3WsyQkuZpGN6JapLdDdI1qgtO7GDbFD86m3WQ
k+w6/0rbl72xE0EAfDahH68PBLduB/FT180mcAgWkyC/+rw5VMw+Vbw5G6SVraO8K8l0KIv+gMZk
nfCHf01A5uxeoG5T7HgzT1xk0fOsgR8tG5/537mDZLCzFhM1/V9lk8fXvHZSf9XS+mtRJRnrrWvo
P3X+F5nWyQR9H0LxybP3sYnp09G7sf9jybwMxIA9VAoXb/QaOy+RJvy+Qde7/JsQhATPxfzn1CQI
YbYRHz1kzZ6fONoby6HA5jLTK2byMySZsfGSRd0P1nDu5fNYb2VMrQLJKlE2gl0wHY/a/JBJ19df
pn6vy9UzxpbmVJfbTNx6C47qwbQErHoPE4aPbMLtqBFlEe96gvVGVH2aeu+aU2+cGvbhMvrJddOd
mB13ykFjR1oxz03Ei2VdBkXsUH1uVHopYDUwZnnymFWQBLjx2pExv+lfJx0Kfk/MYnaf7B/igv4t
APON3IC8eS31ZxSrm7icGP/8csYbwbVRTsI65MmuTwn+42djX24uj47515PSyvg/a7Z59DZagbuM
nEa4kI4K3yJWBeQYnNk86+ZvEVbIRJ/Zk8To3NCXwXxKsj91uqj1s4lQtTiLhC9nwhdavcoKvde+
WdMQ7FPV0vuY5yH/06X0QlILGsZW8bPs2TMBjK/qh0C+pKPpDvO1qwP2/JRlbwLJ1wxiyGLCTtPH
F6ANLhZQ2rJ4yodXpX6ym8dx3g1YqQvbZQjM8PxoZvyB6qFpPzQ6GMM5tbF6KJlppDMVELk+efZK
yuZtiq+VcsIrSK7yY2adcvmegMNe5s61JBmOpPBE8FyJwloEG3l8eToz1hzxZERdpyZ/A+LTqt+H
1SUh/C4uaXO5vYvix4GbT+rxLhY7otF0jYxnQL7h7NUJAW1hte/j16EkV0dtWFt/x+OX0/EbIjdQ
9PdC+1c3wy7SZ09XDyDgEXPxPV7s/t4rxIdCdpQlSg2oxF2DnRtdwUI2iKyxXxik3qTjPwNF36ym
wNr6M6auI0OHYIPH75UMAXfhpEZUnR4DhxG/Yl9xErpLWpyzcmZTjv2RqQ/pDvHsa0N7bKEA8nlY
DU1PuqboNA863KheKH+BUft5ACSkNtw0VP/sBi2SNvkghT+cEO8QI9mCTOghL3YoKo5WN+87AifU
VdBEQBD6+A6gdaqpKKSXbxFotwYsGhhlWjBnp7cdCcprNMDg1YWxr2dedmseD3YZvvdT+W4Yyt5Z
Bt+W6rksiVCsFpeh2EbO2QNjTV8fpiOj/g+TAlE6w3HUkzvhZ944ztu4InFYs0oYcdK3A/XQ2co5
T8NTpCvbgr3/hqXGb6PIbZ9Pj+GsssJnUzVq7mK2h5a3JnYw7ef6B5IXagmiK7iNm02cKi7gr6dI
1z3RqJdCrz+n1Ja+VgIfcTLnKLhwEXu7ZK5vakX3F0jQLvxc3H1/c37v2idpDJTIiJM1Z+3msnf2
Qg9jnG7FhF3Amo/LEu6RwT1kDgsi3dkVDZnn6I9b0V6KnL1ewXq+b/ZTEDxo8QC+CXhjv7TXfslP
0Om9lHVeoBKuwoyZ7NOTzQG9CZfgASnhZYIJVoTmm1Z1m4FLs0s1jH4IcrTwhDuJ2IPkRUDYm7Tl
pV1a3+HPqMgi+zl0nSnxDQ6Omii2ZV5Q5hC8ETooK5adYopzW+Z7veU9RUs5RtJtbMtnZ/lRK/Y+
LcdLIya3NMeXlmgr1pnksM4rjVYVe9lMjwwl38ahPxpp4OkL3E9B2ieoJdqeta8dS2q7luk8OR/2
XCLhNW5q/9MH5s7RlH3MfRKppm+yaybMilkR4djVcldMrmDJ29vNyynKqN5TLHCdFA+6Ovjy/2AW
6J9G6yErc6Oo2ddtRxBNt+vViSAShLas9sipPFha6Uncf3q6vj/87FzM6Jl/HZKsRmEdW7F4QN+u
sqRiG7TxaWCI1FnVNlSYyalMfiZz8jJm8YymftXZeSTYvHLNgQxkarjfpuR524iJTK4otLW1htpM
p4QkjpVgXoNQT3MykNWg+hi75JCOmec02UFVC8ydya6eig/WyRlhxlHIb6Nsm4aNzCo21AoI5YRw
eNY4ARUNtuyLid4G4BElIYTwkhikgNtA0pdqMj6l9kjCSLgLhon4YkdBTlT72VSdypCz3F5eDCSv
Q0dBXEM7J6yKLdiwRpU6TANVtTmhLDqkM8B8nHyBE9GQkFFdLgc0Qz1tHVmaUn8iDgv51HQj+yXb
JHgQ8iZ8q/nygpYHotXfC92C+Gnk1VYRyZPevaYDXV6Lw1xIjIF8nBwZdfVkdulHMktEgERNm8V+
ykMQ+1RWfUVZhx8U5WOB2iz3JnZLgcjODUuxquNIpvrh65Fwf9R9dZuRS7YRL4UoXBv9A8pV3NxI
wBdO+SAmvYg3oaopMGhwzCY6FkG3SYLKK0qW2tgbiJpCCwntu+QigpKI3poRfeVHjb3XGLBCfvWT
YfLTztpoqb6DrO9pZnGlzDxi8qXToijuFDcEwWdrmNobiV8Io6WFBzIumIcZBASyJkBlkJSumWHK
6uqjkwybcu3ZIuJMc9HuDareps//wO4TO6Uv72Jk6zbMl4HOcGEsW1nInW0A2EiM7Q7Qb8GJKfEP
FX3KZE/D5Afi+KI5NgLbmulKeWppCNsyc4UybjkZDjp6urltPA1RnjNmr1WfHPspUV2EsrclCghp
MvLH0kSfiHyCzhD3WmIU7y2ONPo11i06YthEqJd6YGRu84OSZcEf6djSUpKt+bjRDmuWPyYsgBee
IoNRPEpeEEwuFMOtHlibXtrICAhXyyQ2MnI7RzThFoP5tNKZmWBH5XnOiJviMRk3SLx4OGse8xL4
FaS/bBlzVyomc40k94hN2FWNyrWLeyiyPbRabjit/Xrt6kVxVm1MxoKTpWwLZEoa2bzyR8da4s6p
4UYGm3/VRjLNVaoS9ZVJXPxt+1tSiFf8vMoy8kCr0yQbP1hUX2e8Vwn9IlgA1Hg2NuEAgDhstFNh
LM96ou+Rde/IqngCDXxnOXyp+HCGSe56xZ+ckploMu4jMmbDTu5wTHl4yXz2c3e1o1RlHWnjDoTn
c7dy5aMaEYfaLACFutBwYMOQEQtkxyNF0zWo4aJeeXR02rexOHRU7ITaEShnTlC1iaFuG5zOmrVz
pn+rtWao+NVwP7SIc0kAHnKvk5gd+K8C7kLcUQob4YLo3fie4f2htP/iu8cBi3XYQHbcWd17hsZR
z5LbyICumyJ2wwUmr/AUN/UOLz+Lns6VU3ozjPIgeixx5bDTZPKI9Zt5KEta9vcHVWoHYTh/tYzJ
7Ewx30TFUwmmeN2066rDTIaXYnK6Q8/WPA+Mh1J0Hu55fso2J3UQnaHOgWRa77PCIL5rrSu1x8eI
iNANlBq4yTSxHOIfLDTWS85bWgXnpceiNnboKaPw2SmmS5f1uAdR/ZsV9PF+Xt1HQ7ljxMxaI8Yq
SPZknLBi4HIwMCeiuF4XKgoYAVyO01gSBTl/aAnxtvaAmgf2AtW2ikkhznpK6E49kpDAKiCooDGY
CLkb9qx+1E2EBCFZC2hSNWfZr6LN2WovZM3u4KCdrH7u9yzafuxJ35pxcp6YMuI88atQvqnhsO2D
xriOY8n40IZuUTr0NLZnsVoOJFEpA3Bdq7a9cG0d85leHl+qSjshm/ZaZwEduDjrVfxX6vavYy+X
BlhwRcyVYbTUhcVxbFKfqEAQgkTUh9l+lcFQ83qzjRRtHQIxU5IMYoTWMDOZlo1uhiQPMoAvFW5s
0tQ7BpThehkqmoYvHpVZM6M6Ii23TiNKOXK2EglCI69DH23DdtKI7q1IkmN7vx0y1q8tXvJiasqD
ERmuBkyhnkyKboPxCrSERWcm3g07KytQV/ZozZPCyP0eoMqjMmPNT7DSXctKAiZOUg5mXb07vKBV
ljcEWdrrmmjQ7sIuK3tLeGG3y+MISydxnd9Ja/9TG9W5qmbNDkJAM3xddNZYmnlu28RqXkrkH2/A
fLLdiHXLG80eTbREJqQDSN4HFvEdm7pMybzWs1sp0X8hIALFvwuisDgbPVRRLAwK3Y753g9GfSJs
43tJ236HvzDGL15IsmWalLCyKLjZQuDxDJeI77QeaSjxGORpgCpU+7WqGu1dzKH9oBlznrr91Gg7
g5m2S6Z9tBMFE4d0CJLjoJnHygGGYTR4qRdtFP9H3u0xuOSXGhbIrl1YUWr4L/fsYzu/Ti2kSy1q
vUliK+7wQ6IhKrDBm2l7ybVfwmXQ1ybEaui2pX2RI4hca0AMH1Ydu74kDI5tTFOfp/2EH9XRWD1h
pH5EkhYd/iPpzHYcx7Eg+kUCqF169SLbaee+Vr0IuZX2laQo6evnuOdlMBgMuqozJeoybsQJmkCx
LTlpMaDGDuVL1yDTBWTC810RIx3bsQvWxSGi81gC4Iigl2TmwfRF+B00PpCSRaN4RlRPgpvy723f
SylvkRYGbLM8s/tPsoz+vHAJgTtI2l2U47LNBjDTfEf2uia65BcnasAdJJI+9WyZDHeURNeZwAwQ
n9yVtY/pnWmKvm4yj4/hqrp/1aq43hZdywXUc4IY93UIYoS4sLO8VLgl9kaL52Y2P70Yy5vWt28b
v04PXjSxI4c58g7ihk+tisgY+7BVHuKiDw++reJkHY39wf45fsGWPL9BfqETgjIN3odlOo9ynJKM
LpiziAP9qqTDFjhu1hNXSLI8GLMeeUy8hxb+wL4TzvAjMEkehnWeji1bU+CqQcFrUqZsdsbMZTo3
rvUTBm19siuCuLrgSkGU4L8nvoVEwYlWlQOZ5UHw5/XmuxJQUK5YtqO7uM9FNDgH32AhYWzpK+sG
u4pAl5Zo1X7WcD7Z6MFIgfUb2dmr4XNt/SQumuKCMcbZ0Xiib3rCqIxirZpPk9Pg+wi0fp3miTRG
HCH/ibh7paWMyXSyOJ4r4ixiU5feePBKMu+4F6WHJ8RXh+664elNHH7FxVjvr6EvKADTQBixgqAc
SCayuvdnNIyMYbrIo61NiSJaLSdPC/vumT+Ck8lh+d2JRt85WmScnfN1DR1kJOvQFA5yKn5B2Bd4
mg2KUFvFBBQGVl85gCg2HT3FcHXH38Z2ZQRFmhbEuln42koYD0uO0zZCCS1Lvdxb1EIVaOc3ujD3
hU0pl1dA7S9Dhoow7o99V3276frSVDPZldupCB6iHJQkaUxAHPG84PXDW3PMxo5T3OmfS0YoSl5y
TlHalc29n/rtYzW7Ed8iOke4jHrpiQrEK03C9l+tWSNoUkyY+NdS+yqNyYPIYHlQYUPfUTdFGHVR
F3azQwNpzO1VM/p+VIvdkbF0ppN5BR6QTwl/9fFUyHXgzUd6ZRjU3a6hNIm6yTr7cePsL6PJemvP
bfdRowl5y2tW92jddKyD00jBGZAuz7akTTnbmjT9N4qhfhI6Sn/VEtgZ+/C0OIVpdJ/y+Xs2xhvP
noWxsLHoXgITGXOUXM+LerX3s08JfAoJjGnWiwif1qOcTkDfWOpnVA7vGHhKfytyE9tQ23Wg93Ks
wRiQc+2PLiGiLURt1NUlW1iOlIMYCd+ispazg9sRzYqmsixP+LVmJ4vyYSp2+Ca7pc0DuFq2fzbQ
HPA9cUm41ONHM34khEZ2BlDZ7eDhH3YYzdaIvncs5ihMAa1IlbKYl4Nh/bBWNt2esVyeCf/vMvO0
KKfYTxCUcMNyXwH5jockt3Cyj6hbvSv/miuQBECZ3A6jlx6kNXroPuWQ6EWCDRmilGnD2A1TN8Yr
VdhEVpqaqY7gBPM5mT46CgQcqzwNiOFi+eHNF1WCL5Z3SDckiFhzb0an4DtEUyZuaIpgqarAoHll
LWVW+LkSd9jVQtMNXNFjwwAXI1Cl5EC0qtttXyzQia7GwDQGr4LbbtjKfMzwLQSPGXGRbJv32CX0
qNINulbZ7UWdpuNuWvvb3qhfAeB7egoYyHAgpOXDaNz6JEePHREJJQ8RncapQs70Tlhx+ppZjvnX
8CkHA+Y6X7TA/SBjxfveNFyvmParbZyy+Yuz6WYKv3Dx4i9oBoCPwnIsTLYQzfmiN+/t4DuPpBv0
BxAgkrdXy7yJnL9KdaW7L2pjM/gpaGQZpLMTSwN1ilYcNx6s54fh6n8sHUSqkLvNPlRVk9QZX2FS
WYSUPRk/DLWDl1Ha57qa5T0ZgR6XZTEg2gQWCZu+/ojW+juzov6Tm6vGnZRVPe8/k8k0Ui65ZTlA
hj8q8+oWUMHIVraPyNLL6r5fg3+pLq6zrT9/Y/P96RdsUPMQ3seBNd+meUqa1465KYVimNQeNJyX
wWYIJA8IGStkKoT9eQ6uG/PYEke3K+3PdE5pkQsyOPRL3DwQoPQvjQbesDGxydmBEmx+a7DD7sn7
ox3QbGrdOjkWyMhQp6v8kBUxWYltKeAVXLogKOPHIovZV9PgzmsXIPLTFf4cwGXJ5vjPoHBuAqoI
Et8v7jOU7UHb28z5SBVXCYSWtMtZD1Dh+EuZ4NPom6fB0wiE/fTgGuvSjtXwlqZ+ie1hQBTQk/vi
Yr5mCyKnn8aRgr2x92oUhbZt2LxRVpLfenmmX33uINzjZ8Ral4A65bOPS989Eax6qSPSUx6BSb7j
HKebdRjeFSzMu6Zk+vMCC5JRAVSn8jrzZ3AxqH4TxnlZyQc296Kv34bsGhJbQlZarbHsENM71c5Q
kprtoFeWAxGfjAh1YtNM6l/dNr/CK1sEKSxCgc8aeoBBxQtTZnra9q4Fh0HwmKYHu0j1nvJMDze/
y7BtFNnpiZl0OwxWewgK/deZGqoQZBXdLiq7NrPEGBi8EnDbmCMeLtyQtoC6oKZJ1zlqt8O7X0xx
Z+/msnFt9qyeTQNHKf9RG9zs64rppl7xXtdr+F2gxiVtV/zp+5Y4ycLlp6+tdVPCaNnqJRwQEFb2
HRHIi3275M1334jmE0Ta1c9doUzuvZGtWZiFePADr+fgdig937g67J+oNLe52Yt8WOGrlS9IGtw6
+YxhSZC0gBZdPg1Hy8T+kuix8mhMjGb7RKmc4e1PbfyG45IC1Mnwir9x/whOY98Dl6AEHkKqqaLE
p5IAcQLQ7DalRPTBzoz+rnm1q70VWe9mCb6aim0v3Lg2Ac4PLSqc/N/JrXW3bR1zbyY5vfFPwQAd
SDxSV3ZoUwFs5oooX1jhvggCkrs6tULiSI5KhppVPmN3TsJBvLk5zUZHzCMenYnR7xTxleCyE+6n
httzMsBjOrn+Svy3jpbmXi7ob0MYS/5PPrcnl904/VrlbV7Jx3Uk3Mcw5zCZVYP32MAPZOW6CHal
DE+bqtWk/0ljsILid0K7XbMrpArRUIbXJTDRo0WbUTLlU3NOA+3smWwGtE6aKCKfzo1N6OUxRZzx
+FtduWxYT5gYp9B60CClfmBjzRfledPZdeR4yuYo3SH9IFPGKjwG3urtrEYo7iJCX3jFum3t8ayB
xTLHAGPS7RQHw6mIiuhUj5RVRl5JdNWoDtnM9lh0zO39aDhamgmBDanSvYrGBI5GkCTIeRY2z+vB
kU7Z9AHRhs7wUPt3XesMfyoh5c0wxtWjnMv01nGn8l2EdH46xtJbUxVLMi0VeyeQVjch+wymQ0rY
yZ+My43ni+8Vl5oF/W0jOsoYmjK2ThNh86OXOXrvo45ty9Dtj0gkGBYcwXEe8VdLc9e5MW0RfGoB
fHXxC7NzAB3shFW+Vv+3dmERJMRAdI8CHb2fCwuNLbbTxJ7s31Wrj2Ahci9KsfyNkG7O7kx2m018
d0NhRvW8Cjx1op7nC4buQG1JprB3ls3L6hcAYAI0Ss/CRmYF5Vfv0czuMXltZKy8f6HyeSeZpbc0
HS9PRLic7cyiakPOzN6wzEdjbW6KeLkyhKx+O1fF1bE+1Rz+q8n3Ev8/rB/mM5WSHJJZbyfRHNOr
KFitarn00BHQsHx8LY2v9rz90D7SPjyPoe38Mw7xZjlrLkeqsNakYAj/qQAyPSxQgXddPnAHgN1z
0bP9QKHtL7Ay+uRzxYaKQTdmcqgCUGtTmyZzmHmsIQbruQ8rf1cFM2mZ1G3p88PO8FLFY/oR6D5/
Y+KIP2Tnrci208o7R6Y58Rc7zPnBTOHb2HjloSNgQ/CPZDHC0NC954OSbO6qaitBlyZ6soN/gXjw
sTmuZEufhhqAZNJkbAv7OIO5CY3qpuuRcq1wNGQwmcAhrNUfnhnARnRkKdAbl+KdBrCFSwnZSFpy
Nd3VK7LOFbB6DqwWcSXH7sQMzt0bAeWmtdo/APeqHbWjL7W03u2YviY81tMFeNX4iiVa3rGZdkkj
ZkhZdpWeY8J9ZAiH7Bsth+pq6NBk2tOR4qc+u20aEb0MtcTmVhu0lnX0LzxpPXwL97ceRp8wgW6O
eeOtztl3sk79zKEVFPuujORFh5mN4u4U5xET1w1IEHNopsDgayrB2ygipWFNs+dYLmhOYnEmhl8S
Tek25s7tHlvQtKS9mwpHB0rLVCdjw3m79705ustkaRCnbfc8eAQglyZdjive+GePrSkWfFknzKR0
QBFAuNjVymKzDLqdE1s29Skx9FMozvt67a3dGoYmRGMS2N/HpXc3YRSAaaqEj+V2id5VgRpfOW5W
7Vp3fXNXlyUSECkXyTTN8H4uWJJ66uaPyrY/q5wP1dIvbB/ksKwsP8t+/FjpCMdY73TYB5o5d7ZO
r2E4hbb7ENnjhPDueHc5FayPqQDGNE/YZGbNPg6617pvcjkeSpNd/4T4NVS1+nJsNDcpCQg4+M52
LA2ardJevG/Wqv6honS8VH1JyXib1ibYSpdd4BgG9v3q9RHR7tFPelVG+5p73E3T54rtH0spGbRM
Crnt31HAFT8OwtfM9ooSDQvNzmDYWwo4qPNar68gebvj2hn7wXatYBtHpXogqd0mvbPCMJL2fGQL
UG37wEu/6onpA62S2WF1xYEkLAYOyWlfUIe+NS2euRSY4aGOOpvqBNR1EuR4tqLIpgPMZ4CT5tOU
sr8v28b/hiIAxM1Hzm/gPK78ldn2rfNgHXLJuxowPuxI8U+7YLab27VfMC+4FY8TSEMagCf4MhUt
GEm72AVR9izdqTDIXt2SjRzfD8t9E6PVEGNX1iWKuAkYvhIHZLvuMEvRJMXc2g+8BdcNFMpmk6OK
QkGj3mRqYuhB+q8e0mhjEUI7IOnWe1sU+fscLuKmEXp8aTRPCK6LBotlQDOxZbEnrT1h4eDMexio
sJAjGCeAZlmKVe34186L4ccswILQ4zWN2LR0DlnT37XT/C2CILtjqmh4rnA1xyPV3iZY22Mc9OZh
7dvgTC4YcB5ryF2gfDgzbtYSJCQrN0Wc8P3IzqObBmpzM/ZzcYH4VSgKdOtOktMZAAFj61sNnmRA
ykCKKZBtyfnAdUgyyctmI9tfd+qMmFV2fYA5w5YFUUMRt1k/qkx7rzJncDM5EY12UgHAxyhOat9r
jgIFa1MWyztMNzRxbsiAOQKBgEHl0i70nP51nis+UowtLITAwBCnnw8e8MR/OVayTd2Z9CgaYqR+
gw9vAvLBIoD7jV3QwuEFlUEAj4uE7Zh70JxtVzZSd389tzYh8ctNy5d339K+Qgq5A1elx7+LwJ1b
+OldGhBqT5e23I3ApnCv5P8KRtdNYM8fy4TBeBxT95ib+pWpSW0jYT3XLgPcpjHe8K6DGtuPbeyL
rsZfj+IeiAmE7W9Dh7RstFjNneOSB1XF7N+HFF98DH2NUu25GOV6m3VXXvw2a8SSmObJt55M5M6h
VecETso6ZakniS3nbIKEB0UvDJsb4H0YSfI1c66fOL5V/hyJL66yyEquhVtlVq6zt3g+tnnAADd4
dnCIOi7ExrWnt6xs07tI6vHSFe2054KEs880xTPLDXLkIw7hAm5xvlnJR23WsfiKm6I7T91Yn7Fm
8FeHo2TA1mCV7rSyL3XVo7dECoyUm8EyZDrw6mcoZO5Rr639yDYIj7dscaRNhBVw7Vx/D5ldMois
ypforoP71zeiveOZA7yQ57+QNDCvFW53H6Yu9oiio/2yKJS7ky4aKsoHtD3V8LXsLWdDPzyTOkzp
NGrc/Uwa+zANVNJlw8iuNewQ2J122PLbpX1QSxc+o+OcV4HLxs3xH+PhxA6mOmIXWJQ2MyStg7Oq
pxpNBYmkeZ6191DrrN+LLjMHYJ/iM7yayrtrxJC3hxHS80dMur64DSbry67NmBTSm4fN5PXjvizt
6SauQkOxRvlJ2jrd8u3FzetEBHqzQSRxPCznfPWQGSbARfDmpmTQjuD2BR031PkniJsmybBYADyr
5kvXdlw0VIypyeIqsMu9nrle4KaIA6c5FKsM99lSjyrBmsaCeo3nrRtYXCIdPFzROLPOnNU5Jiy7
XKKlheqVenF+Pfqrhxzd/wvo/ivKFUEwaZzg3HedQ+9mrWCcs0LF4M/mTR4dpcZfW6r8sQii6CHN
cROP9LPdU7J45VOlI+dkXZXI5eXSdVjX8e2SQCJZk1/N5Qq/xw+bY/8ubef83o7IBrYIyyBN4HE5
ff0rcrasqNiE+9htsybPyFs2q/c20BV5zOGXHMjIEvEPMgF9hL5o04NEDbLrfMeQfrAcEkHSRsPF
PxvsPDf7NNzZj97Um8ccVtKuHMlGWHootoZTeVvNcXCeWkrmwrl9z2huTrKYxC/164a0UB7tlb24
L2O3EpAzzFW2perEWczVjsmvtfG6P2UWYQyOLJ7niVfKteUPt1sWq6tDrqZcSZrCK3l2JhXzbotr
MAEvPu8H0CIjJ3IcjD2+h4pcp0BPG+UqwB6+jE8+4jrO0SYE7JSxIHlxCchPe7kWywfZDrmNJYnn
oo2nTRpcweX2wnVmjPBVuD1DjqkrxkZlypvYnZet1+rndkCA0rWwNqGx2AYDjTo64RRdjEcuYON1
A/u4oZM8NGXmzCy5RxEs56ZwQMdOc/mS9s0PBzBA8za4roa68kkv6fzsN7rjVKJnZRuFuMSD3PlY
oK9dvHmpmPHx+8QM7hN6efHaDiWw/hU/RxrOeZILVH0vSAU+j9XtDvgRGPKj+DcLm0/FbZMfil0c
1sHuzv080IFqQua8flx4PkDg8ekrMAggPIrXDCoF9jVsvgJ2NmmbNdu5M0uoTcmyYZcNa4G4bLkK
VXVo7K1w+ZGpNXSeiXjaT25TYv5w+eeUxV+0g5hbdTPtauqmaZ8lAYRSlB5XYgX4fnHRzT0KnpWy
+Cgn1roi5cCuC+vY6DH/W1sB6wPUsqNjzeNNTB3NDs8FXuoWsONN3diKz6qlZn41jLRUFlQXWoBx
qUzST/gh5cnix780emMGH7L4XLsjd27eGSDi/coVvLBQcuOaioAxBQ+epURWkbSn5VxPA0j9ossO
NnewZFkm5Ms5uwJB4E2wUi4H8NyZ3Huu7A5lVPrPxg3q56XIICuEfXkFVrgbXxK5zAwrH82EEjqh
TPLR+TNRtHm/wJaFpG2TPU49vluulxjvlDq/kEKnnZh0AHovyOznbM7lmx1VuDIJ9SCiS4WEJPm3
khY2CKH0eDN6VvniRczIjnIDFBOt92OLxawravVnBiv51KkMfCff78+oILpaTdwSAYYDJDU4BCpP
OrB1F/DWEVa/dgrcA0sBBuMRkiSIn5klYDk/Qo+2b6zAV5/p4PtXvtg8Pkw2YBArquTWrvsfVAb3
d9I2xzlruH3glFyfIxgOq1Vh4SA/QBrGCzbpwD3Z1nnzGdSVu9dmVh+t5lIBjYQZ20TftssXQ+ep
mzBC4HKJ/BGtXs76MR/C4txpVFMbu9rsTtdYi2tyTh27+hOx1Ofujl9BLYP1MORRc19HwfDoIGih
qKIIu7ZHyidYcWLOS4BBviooYQCeTxTEhG0SucUEwk5pWi1MuMuFs97FPqMEiUH0HvYq2Jr2M9CZ
/VD2xU5TNFGX8y8O8/YYWSpMiBUvByiE43EaqBMQOLQ+a8eYFfO1J48dJ8bOWyXnqTdXl4V0MnZY
mybvEjR9OlDaV9domS4Oj1tnYRwvDCkc+FScfp39y+jDkObX18/wON5Ii4FipZtyDzOS+l1Ju+tT
GuG/hbOWP9gEzsHyw2w7abeMDjo0DUH2YDikw6ogcYTL50gxREJcnvMCKCDHP3FWtgXqjVIJQFpe
E7ANuOZLGA+ONvuml1lhHxdGrLfzoGgXpk75APgVJrDg82tsx7qj9GlKuHo5RzOq/KvtbevkpmW1
Xbv5a/Jp7VRdU/xrge7heZxlYpemTwzt1YmP2AXNKnMTe8Wwy6aYOyNdAIlHJwfOVHxpeWdL71Av
yI1l4RxmyNybxSWnPWU+258yVfvVlSEeU0ozOjUFH2NvkOquh+1Cru80uVZKFBkNfFPM49/K8qK/
3jKyUuyCvjsBAB53gePz+wAikGV/Go37EOdcu2cNkR7DktxNSnfKvhVdCSgitI5VnpX7ItMWh2vW
7t0Fa/LgRP8Uwsm2uoLAEHpg9+QVQBMbmI5aBzRDwBv8V6QFVp7SespE552v5eFPM/QqkAtASQif
4FXQvn1KKxZ5JnCiR1dNlNREwR8mC+dCFYB1DuAKMqRAmNq6kJV3hIV/WdNdLVQUi20LEUJekh3F
HVWlAUBWcXmqfRzcNQS1IIbEjAIAar3+CFsLDmOX9nQFkr7J49U+W1Xfv/sa5kxA6GyveZzuXUag
mxIawHYMcKXUZZndhqylLoZHn4+UMngfSAS0Ff1KUwc3MPe/2A+5D8TPvzH8Ic3Rjn6YTKB2Q+YG
h5jr3w0FFPY5chaZ8P3tD/XK4VeObUzmszHAorwiKSoZ/2ElN2+4R4oNHWKYSQM6K6j5kttiRDLh
AdzCLkMvafBT9qBDNqxgyi/EV4BIBAFuGRF5Hl1B8sxiXzh3Hb5La0LYj1rvOsmFLyACSEcADQI8
B/6QYEt+DaYv+SEPDFWwJU1sZWB985EvPOBiHEymXL2kTMPsgtMVL+CKTGpRP70b7c5LHNG8o3Vl
+wFNcbtMjsXAaRVnRLx8v1ghA1PTi39rHr+OxF5eg9rilUpbP34M9SxuyRePSVwXzFTE3QjUu5R6
Ay6GaIGnj+7CaDeuGGvyZvaPmYO9JAOpMAL5CFnE3rGFjN7tDHY0t5Lp7AiejrVb+11erjC9chKD
rcieQJIcV0o3SW0N7OuoGGYGW2rELzKMjtXWh6ohXc1ogIYnLbGXNUTgPBRm24lWnNB6wVPURX8W
IefQNr727bhmCe8tgStIoQiBASPEU3Xhoen79V6uQfpk11JcYG+v28JGHoiDojvGbDKOWG0hHNiM
M0njAAuYi/ZNtuzLOXDzkwtDMcTkvzA091AtN3Okwp2hnWbvtkPx7rULHSDohHg2kfJvIst337E4
+Ym8ThXTNPUH5aA/o4R555Uo+bEExpU0Mz7aopgAbxjMw2ALureqCNsnyydzy5V5wbOF/l3V/Uu8
zE7CKQEIjgXMUVUifKxzq0uwc4RvmDohetQRCykcCmw8O5voKnuaudaQ5TutE4r30Edn1qW76Loc
CtbYXQG5VtiXW3vA6iFjZOdI8W3ATHptQRXWq1c1UCvqfHy1mhk8FqvCO1jR/IhV3zyCcYfO4YGQ
lGsvd6lveljgAgW+GutLWvfrS8cAdqHF/sFArdiVrf7lUOGKHGeaeRA8fEqnCWQRplwfu88mYFCk
KwOhGQAbmgSdGaqeTj2YwEvaoNqMA5okP0xMx7Nr4yRW4gBd+yOP+CxsWp0DO8YDltZTL3ahX/0D
+tnxuIIoICg64FDCwAufw36cM/NJsOSvhHNxMmu+vCnk8h1r2SlZMuh1RatiJoI8uGWx1h1kOnE1
ISkNVIGmnIz+o/9MWSSkgbLFaBZb6DLxpqrYLTZ90G1dGQxwhvkEjXMTfVfwHy9DVLBCnJhnhVjz
W+50A7cTfG9PfVQ1h2iKvV26IA9dPTmEfSdqtuqmvsfuZ7aGs42JGevP1EUzfE60TNkWWMK7NLzM
Tk9gtrqsw6MUwE9A+Ys/fq/9r8K5grRCskEB9JVtCfP01k5NuA10tSTtmgZJJOLxvTQSPSHkekzH
u0CdyecLjnP7mxOA0GlZh9TPVNRwcDe4BeHIx9TJJFEdVtF1GzcX/KMNk1XH9DH01vd4dQ53Axid
FpPfIQeIfmbZV+2d2ZXfaa7zH6uDRVlWaZHYQzHR6HpFXlYTjmjMb2CtXeSsqddvBR6vd8HQhg+X
sGk4oVht4pQuorLX+St74ZSxvK6eDM0ijzFIepz2iwJdZagY8wdWBh7WG/6jfDOh6x19HBKnQaNX
bivEGpzwdY0dtoCXfxmqdkAyGZoTp9X66ri9deOwwj/Ug+aIYVixNZMT5hhuh2VI7i4VnwBr3qXI
HjUod5D+6Et1/Nqb1y5E17MRce6HOYzOGX5zfBoY6ljA5jwuXfdd2nO9r7Kqo2Q9vAbIqQx9itdO
nJxG06OAVntwnap4ca6JMBHa+QW9rPptXPbRAiPZnejwmo62nvexmuszd43uYZ0bL7FoQUugtNBN
EFRvheUO3VYey45aF3hxMTJthLpOMcrOzyAoH5to7+J39E55c0t8FS6JTlmI9Moh4lGiQ0Rgf66E
FPVWTFfKRgTjdDQN7hKsnmwBsPPNbrFunXDs9pwmxV7RFMEfQdGF4d66W+jr5XlwR6z2Xbp+p13t
8QRcvR1tMdxkMitxuloQ2gX/G4Rk79FfV5f97NztYk/Fh8jl1xWMAAlECuAL2M8b8rL4pNPIPwZl
9yQGOSTIvf/30JHVXqGj2nNMxVE1/4lM1N8Sc8q/+brNt7hCMO5ABSU86pOo0hQFAHrSzQOa8PI+
dZwHLGK7o6nD12GYx80Y8g+Z7PTbXW1noO+G6x3caXwE3vK+cA3fuM1aHGD2RVd4Gxk617nueBSP
DC/budT8LGDD07xCGEVzKfEgGl6rVpCi+nOGp35TBMxZscr3GjxxS37WONd2GAXxN45zs1Xhw1Tl
w2vnAea5thll53iuvBtcff0uWBY2oMJdboeyifiAq+jObtHKKPerD5mOeWqmMMYaxB6etSDFG0s8
XgaU5weWGgVw2PYLb0+2BxydPQT5YB/nCZRcySIRf5HT3ERZRga3cbrD5AKaS/WY3c9D8A2evr2x
u4mAr2siKPvpulm4ut3RMMX5jKecM4Mbuz136VMQ4JXMwh5lpYXsWLHRRAsZ2R5x73mYQzIGhY3+
4BpwRKrso7txknxHY+86p5H9KGdRoRzyq1sEIaaqok6BJ97aU7pYHIsIixXXN+fKe26PmncS2C0H
llExlccFaRT4GfLJXyLKp/hq3loZ9UuYGi3iOCAzubgWfFKj/iu7TtDtMEy/kTPp7ybQWVLT+AVn
DiJLbqXTAQGzfRbTklEN4ykWXJBnyxKrTuiKBckaCmGK2eSsQnLX9BHTLeEAGPAW/iWdUZ1lSF7A
j73lTYaDg8CYejfYcsiHB/afCKZEWSI5wT5UPiQ3lQPszuODj3XiDphXQTALTwf1dmZHj5fGhdEj
p9X4iS0S1XZKyCyqe8oV2nSGAAXJR8W1oDPR9m56XPlJ4E7xaWjW/mDZmGn0ao1H3j6maonYrsqw
2GVOE51rnLE7xjuOJKU/euyFR4mB5mmIVqpBNUWKkBTKBD3anAB+8s6Gkrl9EdFraounsPbNruwW
77KG/ocz+eDkaz6vqmVJgfMyetKE6i6V4qPXKZ6PwcehXVs6P7JdKQE30JaxxB6R2AE7FstVXhJU
U4YvywVgy97p9j9zs6lcEjgAt7nbkMqWi1w49GV3tmPSAq4mM8obqtlQt+0RupbA/a1L1qL+8Mng
yriDKxUmTFVrzkFPqBO0LR5cGEEW1iXusM2X540CcmA+HP3SKm55rtwTHW0rMKk1JEyYS+r5uvaH
WYiUbKj6P5QikR6eLB1ubG6oWBcd4iYjVhB0PW7poWtzYGI5mquRTFJFeMbCg/7k8nJxDtreLlhJ
rkzeSNSqSOX7OI7yUUi6HbMhqg7ZMts7sGv+DqfuJyYA1oJANy8dH599oDKo6z0LZ4+U9hZ/T3is
S2ACro458Rfnr57D4SLZ4hM0YgUkbSzMNdbuzURz0c7Y5nOeKnEgcR8lUePpX1qLghs7LtkexeIb
XF+TjHBXn2ITf+ZhhLltREFggfaD0dfes73holrUEi0J2lvUG2whnqZKawrQ/kR38D1GNZssOLAa
P03ChVSgR4PXzssssvMxrVzd7HS88b3bHLXlZg+Or5onj3sj7nE1I9wjUd/wUH0Pij1F33RcIKKc
r1E6ib1xBNZSaYtNGFrtbibIS1NJC6qQOW47rwQzcQZ2e53x+VMpGycK+nIicsV8mK3cIQiEIIOa
sygqs+Ahxn6obko6L3b8KriK52LZR3X7z6FBcQfnqf5SC0K3H2rrc6DoC7HBVaQQvaeBCfOOBRsc
KpHOfxn7/uA2CxBdicVQgzrvRo1wZCZsCmXZ/fAvxyvdzUQ9roUjXck2KupzeTPXnreR4zA+5hw7
x7yHl4nvjw0Fe1WnJcaOG4dmFRYZDpG4yi/vfHrld3ZDiNYruEGFc6yJ6qdLenJoN2HIChfsxXzY
xAp+RlP7gWkKZ5MMx/Umjidox3lUvasU5TpyWDrIik+DLww/Q5SwreosC+1tHCHljxKLjvlD3STS
clWHAEYEHH+SJPPcHVnTWNuqIgI52e6yx1PNV1MQphCGzqG1JT0ZU/m0U5NyD04lSaiPC+0I7BrP
5E/uy6qKXnEElduhHcIDNhfwTpA9tsj9OfkBzfcfwz2hGYHxOLTkxVfBwNIBrw1rAo+Lhl76bB9N
4b8s1tP/SDuzHbmRJku/yqCvhwDp3C/mJtbclEtEppTSDVEqSdz3nU/fH9XAXxkkJwhVqwoFAVlI
o2/m5mbHznGpkHbd+NyXoLKiY4ouGn2Xtr1G8tcBsgwnbkM91ejrOwPAuksUGLghEP48LNCZRRGD
sK4qlS8gj77kDyhH1hT9EfIpIQcHtmDrDaVWHTZGacz4+XYZfm1rMFrCkGA7h8oQ7Jqr35WZS0YF
wMYPo+3qX64Bf6EG0a8UZT8tErNHYDjZER24fvy6+FepxNquUSnme4LTDVEEnIIjhamMA976FhTe
sQfvj/yaw6G5SQsqlFaktbvckMNjASz3ViOyQiCR0G1Tct3S92aGNwVyT7CbQnLmW/St1LaAHTg0
igeKWMNnA2GEM/8vygWVJ+3j2pf2Wu31tPKBRQKRKP+QapCYJOTyH6Gh+rwUQsEbNWdq1JH/QGvo
5DdUi3s+UfV70wDCV9LDcsurtKHPIChvwXDAY0Xjyp2gZAdniGpCEBLod0IJfRRBu4Oa04qcUR2F
sL5pJPGZEjatkZogKWmYxp3mEFFyQ9DXpKjuPov74hP04fq+GOIcggj0AczCp60NNxd3KsxAOr/E
KQgks3Tk/yBBDQLN97daUUNdY+hAOV1dOlpK4x9Bz1BEoNWdYo/afC01rX4V0HTBrUpm6SVXwZeh
c6xvh8yBclll+xU+XC6oTH62KIQfTOfJpqGBsG6UJJEHUK65BIJG5/35QHIQBmK6wwB+jpXSpNa+
uYQH73lCQWxoIvmh9RL92YtJxkrg7k9yltGk1tk2HfagWsFDFuTjdWq61L1pvQL4beqKcm+0dEzC
Uv51qEfEpICVVvbpJuf9WO+ryv+qcRNuooZEBWl17ch+JxmntRpENMDVfHjAj/DZAZCQoWQb2Vkl
ibAjkG1KrQptR4Rv9icdCRLgMF3xmRewcmxoDacZ2nKcu1xROCpBQyCsBN2N4M4CDCt1jyaZbfmm
y4EhozQWmtlL2tHF64CgwgWRHxOisDZWFHHeMotlixHu8W0dBnw9ib8AKf9sVgZepolRNPYREjZs
8AFQ9gJ24tFbwiVrhLsh7mEUQ4Z4Y+c0xvYeDlzqoCmr+NBtkEv6aQATBSTPL74gDSOOVha159DT
DS4Stl0pqKFSPBsoI8MkY/lCuxcCQDvXtQJQRa2pppLF0jQzh+0tSY9DpVpIYlYIbFqUBlwHsNR1
+fS5qrmuCtUWukplRhfyRBW+1lyNl3CfvtCm/OoO2TZV+m/XTcx1zTGh28TPqjB0TZ4Ip5MEM+sg
b9IXZXjorc/0sBkhPcS0Jl63M1eCZxCKaQtNwT0jPP1f/yf7+6+TT5D+//5L+b++Vwx6H9vJSxY8
kU/QMnen4zhr/2tOC+B1W+M3X6qnX9qyLm0VdB/5o3bhS999TdxfNrSuNhVphZR4FIMFuwe1dd2i
os5NarJpGiqnwAb0O67kh+G5CExqYxTykrYQCIBlr4cXGkOB4/0E8LqtJRKnpOvbH7Z97kIShuXK
mBfWkUNtqaamKSpVkck6Rh0JEGrLycv3KP3W0E2W2Fxou+vDXFhEGnAESRUF8CTaipejpAiuxlDU
JC8mBNkA/sLM3rs8iKP07Nj3123p8xm9sDXZ+4Fji0FFuuLFIo3U0gmnwTKh9O/XrYhFM7ZqGzpz
Z3MELocEwNJs5Qoz3NpIQbzAJnYwfukoJmxfc+1VV519U795+i2yVlSASGVq9K882eknHJbv8IZ6
imDm6m6RvLv+abPDbwrZlEeQqqro47+XX9ZFeSVJni1OelO+F+INEO6v6xaU2aYZTQAEEQb3gcHF
fGmiUQDyI1eknniwACCAUUI4cIU0QErr9m9JAMlxyxfRRd8UcvCdnp9JWDy7QXREl4nUCrptG+Ko
4/XPmh1fk3hC0QzFNGUFlMn41R/OUo6MJd+cl+eQAvqhQ3eI9p0+R+dhkJ/tsD6XpQ7pEs3lhLkx
8fKfm+cQyThcxdCs6Y4g/+SB8RMFD33gYcUAqZ2BQuZjJszqKcgQF5QHP6DcIOu3Jefh4br5cc4v
nBej1/hjcmHKeP/Jsut0bPeU6Itzp3wuhnMOmxtCNDTj2Va9l9zb69Zm23+0BrU+TaaCO+C3X/sw
1xbVErKsVoGwIRVrsjS5/lPN4pUpnfmN0YqlmzLKfQaB59Q5VQnw1FQvzoBtncZHjv1n26KlWe8J
Sq8PaH5qDFvXSXVa3Ge2ak7uGfKOeW61XXEGu3gqDPeu1dVP100szZmOQqsqC1AIynTOisTvBiso
UDKhD+4E64t4DpUK7pgA1vDrppY2gykEw+GcKrI2cYIujyc5UNPqTBkaTWL1HSjMTWvQXF1RqoxM
5Qke8v11m8rSFJq4BHyCptmzkAC8a00pGqMxmUaiduPgkRiIfsENc3Cx39TNlzaon1uwUY0NFYZ/
E9vaIa/M0/UvWZroDx+iTK6bKm8Ljzi5OlfQVRjNS5/C/pJ/uW5kydt8NDKZYthwSvDfRXWukcSU
nsL+TjfJm9FyIp+R8yul9+v2FmdXHc+bjd9VtHHQH04cGkd6mPUMSibnXlQvgeNs/3cWJv4TjddG
0QBkn6mwuUTRNJZ2zsox+z33UzfF7idBb1km+oWTc2abttxqel+eS+mZRHhKCt9Xnu38q6ImN5pz
A4vBBpGdFUeyuFgfrI7n5cPkOWYZJ4g/l+eoA97Q3CbaZwdyuwGOKB7mdbTJyQlfn01l3ACzkeqq
KeMldUOd3sMOQAfYnrzqjOjGTlZuY8TXnOfMOcLCEXu3jU/hSvoJXGJlrIsb5YPd8ecfxur6sENl
ro9dT3siW/LFQV9uZWyzsBXHzC0LA7kpaxb8EJc2HAv8hs9xhy+5Ic0Ah4z9YpTPon5QbHOrlL9S
87viPknNm5c9xt7huvkl72bJCvVcDVeNi7u0Tv40jELQy+e6J2oG85Pucs2FBcRUqm08lgW9qPfO
0sDL9brlpbn9aHmyjzQP+ozI4oikUDcPCEDE6crFOg+tDJuB0aGm2jLUfZMrT+lBacZxxswa9BZ8
tkrub3hjf1wfx/w8mDK0RqwelRbu8YkzqTuVaCHTOQ/5O08snDUCFBSIo4e4vOnzR0tZux3GNbk8
DQRlMv0vmqLJFi/HyzULArkbgPCwK6FLCeAsr03eGbrYCDjki2ItGFs4fRf2jMkd0AHidkHwVmfP
PTkslC/dyZkLLcOusm5MhiyhDN/ddcrKJT9fv0u74nKcjV4XVDVw0/i3LvjqBg9ecWKDXl+/+T7E
yvgqFrA3qaoxuXzSVEtlemSrM8yRWy99HMqVDbI4DCoPlmLJvCamAQRlEbWnvlmcTfock+FzQTRL
dLSvQTheH8rixgDpZtkELGJ2r9WWnEsAisqz0pLxMdyDYtAKUwiIYauaclo0/PkVxOTZDIsEl+CQ
TbZiWNFgFxga1MAReh1aC3NyAwfVUTXvQhOphZFyChy2tGJ3cUp54xMaGQiV/X5RfvDLJhlo6Bx4
H7QhnC0An7XmMYm/Wvrt9QmdRz+cap5ltooEKtHCxDu6UFb0NJnxDAqJTDRnjwLLbdhpK2aWtqAw
BakfC5UKW0y2oGTpNUUwtTobdDbArtMeI3+w/8Xm+GhkcpoykI2VhLTUOecRUwOXpg5Z5l/T5pAV
K9HPPBXDhfbR1uROK8ycEnZgYit59pxXwNKUqQ6j9rUkn2XzgXAVFYA+kmmAd3Z+vOI4lufTJs01
vkAMfbJsdEiQDSyU6qyTNB3K+hOoqq/Xd8bSDgT2LWRL1zR8//jzDzvQQzxJK7W4Ppuqt40g+ZXy
R7OGz/943c7SDiRTZwmNG8aaPQ6j3LSoMqX1GdImBJNdsMVQDdbt4bqZeRgAQt62cRw4Qfr7JwvW
tJ3qurQlnlMt2xpAQQflts1vTf9RICGa3V239jsyndxgCqMybAFID+TIZC/SVWhGtCxjDuI51X0L
wKkl+kkKXzTzUbgHPfXG/vJNFphbGNF3AJ62GslpWoJhnSdXff17FhZTUTVtfFByCxBSXy4m8CzV
DPywP/v6veFJ0KRSkLbvtLWn5MJikrTj9U3yTmUtJ/tS7ni0NpUYzroB2f3fPa0iQbCSsxt/x3Rq
dZPZpbdI53k8GUtPhTfp/Ew+a+Wolnl20U0MghvTvPObbmXXLLxATMUALK4ZvFWBWk7cfwEgOHW5
Gs6uRjMUs5eEigz2EBCaSbs5quaSKL8D0LkbgmBlEy1NJhGrzs3KopHOvlw0ENtqBY6gh5E12NM3
6wQSkol/ftEQkf9jZDKbUS9gX4Gu6GxzvpEFp6rzUunw5qory7bgsjBk2bQI27qlTcsMKqrZeRs2
PSr2tHOLEhnt3R9vcsIbUydbQig8u6qhrOxM4DvtWRbwP6fyJxUepajT9+RqVvzvkv8XHChNJRdP
Gmh6P8dwjQNWz9szTS3JTraBhKUplV0tseiVFrG/hcQQdSqJjr5cy+yXuuzyV2HA0NYRyAK1lrvm
zw/5xTdNlrLXEZJFG6XlTvK3VfyjkU65eLTkv65P89KZuLAzOeTIyse5rBTtWaUQ1oUvckDDlr/p
sufcemmkfVu9aVA5rFgdPebk2AuuCcJYi4ecLo+n5cN9pCtEr9TLm3MIDx5MxpEo6EfdUSfLuqPp
RpshoOycvMIKU6jZivUFnyNUcAmC7nKZj5gcRcmOWluyzPqs2H8FcCCRKAZ2kKT3jr5y6MdFmg2T
0g7POfwbbu5ymCUgZrL0SXMexK8IMNKYJMoA1ATZSgp4wbsI0qX0E5CEnt+7pgqPeNp17bmG7JPL
4zgo6MSoa0/UxZNCQwf3DqlZk3T35YCoww4AtPr6HBVnRd+7za0avNnZsREPVK/3lTi6KN3AbdJS
0ArMz9e3zcK1Px5StguFTTIrE/+duWqSQo6WnwVd3HYD+hL+17w7dx5IH9oNh3B/3eDCTuGOZeno
PKUxbJqyMihW8wM7OysxoAjnRvM+SQXgapgmQDOsbMvx6yeb5cLYOPoPZyK3VAd8sJUhKwVgILlr
6oNUvrjRj9B7M0N6aTp1e314S/P5cXiT+Yw4hjVIyOzsJNE7utmb2hOHquzvkIkGggAr49Cer5tc
OBEaTp0iCdQCMvR1l4NUQWcktalk5+Yp6j73JpyYRzt5u25kKQVwYWV67lobGJKKlb6/aenc0Pwv
Jcoktf2rIDVNB7zUHR0kHqCnum55YUYpvLFfkJ5TBHvmcnhD1QxSNUT5OQKZtCkk7S5FHzmgBwMW
xF0BoCyU1uq4C3fxhc3x5x/2TWjptk3zfX7O45+OJO1GDofro1qzMPHWsQIuXbSMKushDYwRvE1W
LCxdQ6AKjLEIw2ET0zoxdCI53HBsxaK8rUo6UKS3CASYbTxrzlPcwAfyrIu1/b84LgJ6LgPDogw/
Wa1QSHlUWxqbsaneczV9cLLg5l9M3QcTk+u1TuERSFx2YqblHeUrF33PKihXHKOy4P8BMPwzkslJ
TnXS7moMOakNWYoPA1E7QNiBUPNOqD561JaT0bwhjo4c3lpSvYHx90vkyzc0p9FQRwsq7LZfr49c
GY/yxJ99+CZlGiMOeezLUcjsOuDr6bKGHsHJ3HoXln678bJooI1OP4VMzx7iNhi9fdpaaptWT5fi
7XHla8a1nH+NqeF2NKgW9Yl3tbNMGazYgL5VLU4moBVfA78FXD8vlb0mgI5r9qHp9LuWrxBwrXGD
Hotcfrn+HQv+j0n55zMmCzXI4cCbh32e1g9mQ/MpnEhdBYIIuMJ1S8tH6h9TU1cbOmGbOAn3SZ7S
W6W8GeljHj/68icto73i2Lrfe69fuTCX9+F/hmdMfJErrCqLmvEOsx/U8jG2uEqer49rZQanxXY0
HQyIXTEB4nuPpvWLbrij9u6haM3DdVP/ny38z3DGb/ngWgfkb7ou17Oz5z1WqDBqb6b5eSQekBFQ
tLO/G/Fm998i/ajZa8u3OJMw0VAutiiWTX1TJuKgA+mendXixmka+nGPLliy6wNcnMsPRibjK9sw
ZUdiRClfYJY2va/CPZoQJ103sxBG6apukhYim0DeYvQUH6YRlHhF8Z64zUIjqf0VJkcdrgNhfgOY
vmJqeUT/mJq49Ia+F7/V3fzsBje99qVq3mvKbKW5EtivjWhcvQ8jEtBeh4lBYNhWdPXBjI9yA83F
pYXe0r/xGAb955rCn1lSN24zCcW08RhDs+GqD1byKc0/GfUKbmDRXZCV0wnKeM9TX7gcEpTxdhQ4
bcYT4iGMv9fpMUIIxW9Olfmil6D7I+goV4wurdZHm5NpjCsjKMqo5Ha0nXNc0Q+QF4dIoQ86TPp/
4Tc0kobk8ahDEdRfjk/J5Q59ZZXxGcaDnmUnKEqP0ErvwbqsPd6XAosPtuzJXNauD0trwK2PzMJG
zv8qQc5eP1LLM/ef0diTmatj2I0NdxyNfCPVn43wuci++97TdSuLccXHgUxuTdhTwsZ2GEgdhoi4
0QUUfvZIDyTZvRQ/a118IBu1sczvWof0wSfP/qlCrKH/G2fIw081edzCEDgteskg0ehfKvD5cUOG
YlSzLr47mVhxHovL9sHMZNlSXxG9obIdy+K58L84+lreY83AxDv5PWThXsQ4WtDqZvXTSN+vL9ji
tgBgIYN2VihqjD//6JfoeEK3cyCMhvGrU/at/jXFN0XmWui8ZmgS19pN4sM6yFTRsAj96KuWvDbg
6vr28/UBLc4Yx1XTuUF01Z6c2r6tQnMI2OcDHL60JfH8WENNLG9yfrdlayRQ2GCXkwZZcx9HYc5r
ka75HHCG0d77xmPrKQfFtzewtqDheTKr74N+Fzr0D9GHbT+QoVjZfrMr3+K6p64mTJ2yqzm98tGv
EG3Tl+lbmEn+jZe6xr3XmuZt1hv2ivtQxjFdhMO/bek297EJrGF6oroQlECUDulbDLV5EJD17JCW
KndQjtblQw0FTAqQnRaybVqFJ/CqPq1+io+qSpjBviG2pR+SypZXpmB2r/JZBiecN6s6lpAmB6SI
6qGXsiZ/c0sa04wKffLXlKySQvuLtZIzm23hia1x6304K1FTWLkZQ79sWV88KGfp0tx6ATI69EBc
38RLC/txVBNn3ctGmOd5m78ZrgMVL32MbbxvV7Oqi5Nnkf3nxgIdMAWQWF0X63Wa52+B9kPK4NxT
nnwXCoFBQoRtDdg9O5jMHpRKbFODv80ygbnpwI6j9tkbkNvPeuXf05G8sknXTEzcMSBHQ5PMNntz
qvR7SA9rjazj9ZWZR/gWwF26JYAhqBRIpxk+2PAjPzRDhjE86bTW0x8KWxcesyh3Q3qLQNYhqKqd
GnnHmoassFipPSys2ZhBtMDGkM8EIXq5CZEAUXS4gUYSTufYBAL2inagRVTiaVjCUZqW4UroujCr
tiHTUaFZQCDUaeqdLk1dC6DZequrbyil7Bt7DYYw+uSJb8GCrZhkio05ggTaUTrnUjl982nX0CDF
NPy/E728ryKUeSHMVZCaXkPlLxzmC5uTvRJ2lRoBvsB30iZZaSca3Xwal/TueH3DLNpBq5f8nmFy
ZYw//+A0YugoqInW6ZtKJqXthmLvBpm3bzOzgRtq9Tmz4Dls6lGGpgIO0Mi6X5rzyjqK8j4K3wao
ug072rdkUXKofa+PamlPgD3QFRB1rNz0gSbocK8BYgdvWVRA9K5r2R2CRWtvs/lgdC5y+pJ4zRqk
RyfFA/qchURhxnurWg8GxgQaN21fKM2K25hfbQYXGqUlDSw3aJ/JnBVqlxomDdVvEQS3CAX24TcT
fTUdQadDEn2/PnPz82tweQL9p4JN0neajWhM+HVaVEjJA0CI0n5Oowd4FqAW/ma2X6+bmi8Sppg8
oJc0eM0yAq4Ko11JtvItiB1kkiQDQgNI5f/YCPio8QKWQRABebjccCWJOHh9B+/NcVrxWHRJvNct
P1t5V8x3gsULjJuKjgXF0KfZXj9sZXoIrfgt6VHPhhlN7aF7Fmtm5nUA5glLGt5uDIenb77E1oRj
WK04wwa771v9Pm7yLVQwz5D77w3wX5LkHLQeIXhyzbKk7a5P5jyy/G1fJ5qhLKdrU2RPkg9uYOWx
OHcwPmS6soN6Pep7Om+RR4d6wfvU9A9wQdOldHQAkHT+jVGdUFu9/h0zp/X7MwCEQQhB1X7qRaLc
wxsHjTibKbIzQN5KL9qZdUMj7s11S8szPrbrWQgFmLNshZ5LpWUh5XPWIbVHOnGTjuS2/h6x2JTm
amWXGciwmIhk/PEbcRzkB8uTKN4Z4HyIBk2cS/muGD617r3lr6RiZtt2RF1yVTMuElnCGJ3BB+dP
G7Hq+WqinaWivUUN6cFXoZDJh8P1SZzdn6MZOnosmQYz4PKTMxgWnlwpcqGd9fRrrd3q6q+KTLFj
P5WIbKLsjsL5n/p/2tl4+piyjftHUHFi0UINJ0pV332V2uSkV91dCOLif2djeuYTyn5u2WKjJ9Xf
wrpspivzNnP8vN+EydZDPIRSiD65m1XhJx7+xjojd98KKJdjeavWj9VIYwddmFusxAIz34+9EbXE
A8pUDXla4HCGrnQH1EvPYkC8u4cmDlVZBMqdR/qu/3jrEafyrCeup52aEV5uPWSkIjicKucc6fIP
WM5u4Ji76aPo5/WtN9/h4/3MrQlOCmzx9FnYpCB+XEQFzpGbPIZa9CDUGm4ReyUGnTukSzOTqFfX
Peh9ha2dkwG1JB+mRLgfXfQMqrUK/uKAKIKwThYhx/R+rqjDBmkAla4bDN/l0P5UDgjSBmsNiAtm
2Acq0H3gQ8ocmZBGmZAr3zi7TncrmQ6dEflGNCsbfJ6j5YUgaHTURtAV1bEJtD1VzGgYQN+eaWzc
y7DqJ/dy/gg5ia+EW1PdydwhVvrni8WYFF5HI4KFYV5uvV6VJW8A93E2Q6CpdfEJlpN92cSfgBas
RB/zaeQokcwG1Em6B/zXpSkrVFzY+KvsNbWzvypI9WxEfktf+3Z9l88dBU2FCiHOGB0iXD1xd7Ud
W+4gB8Frl75aSDJUUB5CRbgpLHPfd8mmlf54XDZhiMHZBd0ryLdcjqvIoAzWjVR+bWVFuktlOKvY
ixaXcVVUa50q08OlAFA1Ld6TINp4oE8xCIbSt0OQ5cOrhcLKU+V1pLqlqDwauQy4PYIPYmV0c4MK
lwcZG3APY05gskFgbi6tHoGrU9V03/KsRBtWgtHdPMSrffrTlaOK/NHU9ACAQ/ALkjb1qUPcx0dc
gmwt3TglVL2/lPy28t2VW2vq40eDY68rw6N/ZfZm6Y2sHGq3CE6ZazrfFKsDveVlI0Ve5PT3XZD3
d5HSRqt4iOlJwO6YkQTr9D/1iskWlbLAslFbCE6ocWlPStEbzmawkQU22ragnmX/QkavhgXZyB+y
JoX9K5EqFBM6GDYPUlHDwO4E6KqHFr3QBZQyKyHlDBPNB/K2p5tB41kNkm6ype0oj6MAzrgTtHQ5
+tARdFxGpRhIzbbw9YlRfcWCqCvKu/omt8gERIpCi4fpfFVBBv1sogHkj4TSTuJY8iaI0Adr4ff6
ef2oL8zjxWeKy5On8MiA95rPLHvvsdaSn5IGM3xj3v6xGYvWV5kHLokVnp2XZpDYydIxd3vSyvI2
qkHG2XRhD+bNdTMLJ42OC5nmU3I3tIJO/H+QF32VynpxSvSbwUcMsTj5erG1g+/X7fwu9n1M4bC6
BPAAzG3iAGBMkyOdqA4sSUqVnPgaZOIqRMqVxEDLM43EwZN8e5uZyN9FbI97GBcgtI46iFzIUAQ/
CF+Ls+l1X1UHYqKh94Mn8BXtK/pMEOo1rvWUI6F7KAOOrQwpjNh0hWqunaCFhQc1PGY0eIzgECdX
SSshFOJaSXRq6vZWAxl9k9OlskNO5v36XC0Z4hmr43ZHmPy0FwHi3thEEDU6lVnSPA9JIt9DudW/
DEq29jCYLz+lAXgGAF2P3mGaQIErSzP6EnEUXX5ESuXGgnelM+FgL+rD9UHN/SytDvSiUHeRgXpO
SxFIoICuaMLmFGg/0/5r6f3Iiu+R/C3ufunK2oW1ZIwcMreVgXfnqX55eLpMRlWTLOvJNNFD928K
u7hthgJ6eLrE/UNqfb0+uPmKje3xY5Cr/35hTU6RbOVw0Cl2SXeg/lRIzq7L+rcGHu7rZuZXhyAJ
xb0h2+xDtsblsLSBhILkOsVJLh5Kz9i1/XNtPRjZU5VXK8u1NCK6y0jcEVvMccZJpjm1K0R5IqGr
7gctFRtvbJAdCRFXRrWwBy0ZoPGI3hwhwJNzhdh1CjS/rU8t+aj3BDHdveJ9SZ1W3YncXatnLswh
EaFMdyDZNeZyYs1oaamJDe57KSfs9De1dGeJGw+9g7Umn2l2TeESG/sMyBniWml+vFwtLzA9DXZt
Igt3H1WorECNe30/jOt96VMFXhumH0PhfTq/MQOoA1MpaU+VG9NMFm7MoHuUm+Cm6e2n0Ew/GSq0
lLIr//nm+N3ti+PgUaVOe6YF8uoDELPmBMnRxqzfW/jh3F5ZGd18/ngaCB7dvLH0kVLocv7GN7mV
JbZ/aprw3jfde7QVV9Ai811+aWJyl9dpaTklHoHkPljvFE5TyfwEbGWlLijG83+5UOMrB4cuBFke
lutyKHXeab0alf4pgjEUFBG9HYOD/o051I+mnd5qyrubl7tSwBsIX8gDWkj9X64fJN8tMAoHOxxJ
zltFOxaG5o5pPzgo0kTb1Ynlwq+v/WlT/Eg8Q4mcJCMHE/abcd4+pKVQkGm1fnD9kx/ERxf+RUs5
JkN/21jdrSH2NrWk6zt5ltf8bZHHIDAD9tPsVV03eWRTcQlOEHorW40eilQ8bHbVyEQvZ+0eEbYW
Ln9b3QWW0W9SV/27yLUO8ZOw2bdwc6w4pVna8fcHWeQrTI0Gq1nKbChzwlWSCKcgeOshmeSFmof3
KToc7ScP0ZxIkfdV8d02/rSHeTRMkAElAm9JY5Y58wbRDrkZhiedYt2QdV9C4vCN11oFWvPqS6Ku
kkvMb0uVGFAjMPsfhpfJaguRZXGQKMHJoiegL++HLITP7qbx9J3WfamtgyZ9cktofsVdRIk5Ud7R
N0PJeuT1RlVAxO/XN8PCqeQyBVZr085DVWLiOPMkQDM2rMNTlb+E0MyUdY527FrtaMG9XFiZXKZZ
qNsh6cPw5Pr6Psv/UlahB7NSMEs5vvKge2Q0c167Vkfzw5C08OT3dy1KlqgrQtXEf03tJonDXQgZ
e/2iDe+d8+ehgkrxaExR4W9MVvbyBCe66HSYpsOTsB/08OCj8WlyzclPju3+8W2AKZ7pBHZg3oGX
XpqiuJTysNCDE8pL6LR9NpGMa2+vb4l5jED6H2VDqpY8EGl6v7SRFPSOD0qZnAb7TYdQ0SdOdbt+
M+pNXLc0a0hi0Wyiex1UN43zUIBdmsri2PFNy01PQeSVG7PVvkaeBaID4tMsec3r9MYgSxCq3jHJ
qk2VQ5WrBvvSdFbq+AunAK5fQgdaCUbWqsl3hGEHpzRqMCcRZY+Z4/wd2tVt3PkrV+DCzBLeWexR
Tho8EFMzjYoQY046ws5vym5fNZ/QLdoVqbEyrwtOxgZsxz+LDdYFEgXIEAbByagegs67TWAjbMGe
IoikxCdrtfdp0R4ldYrPRGDytFBWNpScUQ4ITjl0yxTk7szwi+ieUdhxsluBBtf1bbO0WpBOjLgV
crWzQ+AqchN3TRSc+jjbJdZ9mbwM4nzdxtJSwWk03o8yKZJpgqQsM63wUmxkJrT5AECd5pVUGWzH
0kqZcT4aetLpBycxQEBOBf/yDEAHbuMeOdIiLI4ieauFQhPQr+vDmTvgSyOTjEBvoEuBqhk7wui2
kfqqofNx3cLaMCYXidM5EnTQWIiaFiDhk20jh5etRAqLRgz6B8eqs06cfzlXSu8OJYqKwcmUDsOg
bFoy5rZ4vz6Sxbn6YERcGukQrOTthJE2QAvoR+GsRKjLg+DGACs4sjJPLsMh0HTQzEQ7kgi3BZ2W
Fhh31mdlQWblBtjcgNb+x44+mSxdNIMP73cAJyu8pKMWcH7bxA8SvbmueUyVQ0SBN6xWDs7S7Bmk
5anhgYPEqV7OXl9UpguDeHCqWrgznUfF+/uPl2d8oVhjAMvVYU/e/3FMvhbtZvfkKqg4effmYByv
W5gvEK3xULDIMCfYgCwnC5QDNg/yOI3OgfUXHDcbHZ0j21+DF8w9DFZMkDSkArmzrck4gibqUjPy
onNomc2PHnTsSctBF+hl5uypI63R58yd9Njwr0IFAckMJXD1cmE6TZekgTztWUfTBWeN7vMx1X+W
sMUl6nsxrPVpzzcCLxoZqBDG2AfTx38IVWcAxDg6F9JffkmHRfV8fZnm2QVbJ4E5vpvI4PG3ywEN
WVZoSQjPc1pkj7Cq/7TN4I6q1A4vhBpTsLtublz1y3fl2Ao+FmVgLyG5Oo73wztND8a9GBnNKUlf
VNktbju/eIQR/ieV2F9oy9zVWuXd2d6fnicyk2NVRqElVoeybeJXPQEVvtLl5QkIJepn9a737H67
MrTRpV2MbcyfALqCLIQcqD7FxVFitXxENYcTauTDrSRn2UGUIto5ZeMiL4pMhVdaR82q30UktT9y
MQSIorejRlwYCuUEm3iy1bRQ0fZQdHhUFSw6rMoyuA08uM8zUSSPXun5PzIptrtNqMmtdEAuc9jV
ZmvcWYPZHBpPJEfONpX/Po2+dYWInvykhQbD64fq0ezscqNIJlozVkvjoSrK6g4NXzRK8l2l9rm+
RRfdindmgjwg8qYIL/Su9ILAhIpAr+IdQU1Gu0xuaTdH/Ds8eK7vfhed1744nf5NKtHs1nn6bgK5
qYc9soDkqQTilig83Qx2MUBjLwLlgVZ1aVMVA/KWdAibXzwEHfaa53v3RRhUiJJH5UuW9sMPV1Ob
+9RreXug0bm1fMXbWlIpHwqnyLZkQfJzbEGyU6AkDzBeaQ5BrCEfHwtUu0COH+LU0E6dmg3tRnF1
Z9v3qfFkILn4NyrjXbBFDT1/Yc/I7s5EmUDfSI5jP7dBFxxy0/2O5gptBNd3ysxpja6DzApoTZP0
6PSp4wI7yNRQH06wtGyV4hBKj7p4Sbo1SOOMqRhQHvEkYKexo2m87C9PW4d2pRcagXPqlMH9C1ll
5yW2TORSJfVL3HjhNlRTQRcGQdMmrqXhMKb/NnYg7h0PEU8hb5tc+lnowDt66/VPJwEHwFtzLK6M
PEaziK2TXKXTtdOg/4wsdTOKcKI7tqnM/b8wBCMMtWf89exh2WhKmUdOrp1C69x2R9V56/t3SwQr
izq778bKKHe2pVCeGLFEl3NtNKMILRfQKSVQ8Iq7gJRLULxdH8vMW49GTCB7NCxSRJ/unDwE9lIU
nXoaOnU3IMKTdo+5dqvUb6ihXTf1u5Jy6c7gnAf1QHPEiFWdxiCogvmKAinqqY7o2u5/hXl71CDC
88I72/ohyrsgf2hldyuh9J4h31i9kQ7f5EaxH5KTkjy21WOSIxF2zFdbsma3CNPwmzyB3W2PdYzL
uZblGkYcvhwHJm/NUfFRRCgOvCrBTRSVW9FHu1z6ZFoHhEB2TXuIMos2lp8ONTs3/ZZC2F3crJJC
z0+1YKrA3VLFIbMw/ShvDIZdWPdgsE/p1e/PVZbByFV9K7q1CH7JlPXb2PhCZctdjr/monP8OjWo
FrePiBody0L10AxBTli4K1tuvq9hVflga7z1PtzYqRPqZhBhy6veVRYYUGG2dj0v2QDWQ6jLolHw
n5ydxAviCD1O/cXTOvqKIYhx2j0Ldn1HL1oZDw6gLtgVpqGOEWilo1cDVuoI8I68C4PytZa6lThg
noiFmZWg6j92JqtjisYi/SPrL741CkuTx4qVvZqf0Sgron3T1FvE2jZl/K5an/94hKgMgPoeSZJh
zJuEOZJr5MjpNfKLrYIpa/YB/PSBtb9uZBYCK1SSPxiZBPa0x0qVjBDJiz9ADuh8R2ljaxrPSn4I
/JtyjWh6YdE+WpsuWlGYjSKnnfzS+vmTmRh/WS0Ks4W3Mqi5Y70YlD1Zs74ge9H2DGpAyt45+uVJ
9j8J5HotlIuvz9+iqRFypVi8wGDUuTxQg5AUV0XA9sUIf/Xxl0H8N2lf1hupDm39i5DMDK9ATUll
IHPygpIeGA22MRj49d+ipXtvQpWCcj4dqV9ap3fZ2Nt7WHstGqmh3+XpHaTM99/bOuMoAMtEkowq
DBpuy5IcCuItQB81idF6jmpodM4+Ep5Cf/8vdvCI24DLI6ZZHDyXejUjjiRxle50F9pLxSaz7s3i
9/dmzh4GMAT/j5nF0Rut0egM2ZIY4mQh1fIWipVaoPR0ZTmn7S+ccVRukR2jmomhk0VWZFWO4EbH
9Vi29SWHFq7sEMSarnpxeb93PDQTpnqXDPKZdm5UQK4O7m1DcohuOeWmtCS0GGsfo3RDlJmIrNt8
VgxcKYGc+7ggEQKVuAdk3ckUExSMq1HUqTHf9sMEGurR2XUKgziqX8nazl15dFvQtkVvHXi6xXYY
XWubaUtwjMbi4Pp0o9czd6wXKh1EKuOAXoS3xmF8dnWfbC6uiU0xxgsRXhKbuhNo/mGqLw2TB674
8/Mz9Xlti/etSBw6VlDaisf6Ce1a235L0zXyh7W1LN63Xm8lHxPYQNxy1anxqtMT0J4gGUzylU91
2g2Yj+6nfbO+uhdadm4y9iOJyZCDofOmKY+glMsdP/JGEOBAfDF1BOg5X5rhiRE47Pvv9/PcWbEx
94YI7R+aZeEKrAYyI1oO+yq7KosbIa+0/qHNHtD435D2+XtjpxA8rPaztYVHKLiZgPIN1tCGubAn
f5MDSDBYPITb2+iEHbjd75ucRZ4QIfGmt2GoIsnTPTF1DPpOr6nwQgkptpXfNd+Ir8Hzl9+1dCDQ
05MZFOhJ7JZN4IMSIDmUbjxyjNhU+6z0A6IXm0StUFKeO2efdmP5tGSekecJx50xrDFimfXkKA0q
mS0G9NZgymdd5GdbizOtICjATQ+xRqKVVxBw3iYYxoLW5FEXSTCmQGSlKPTn451dV1tZ1bft4FyM
vATojW6LVOwFpJyLrIxMUB0WxSBCTtP9ymeYncTJZ0ClDm4SWOeTJFPlzG8Lfz6M1UXT7F2INerW
oRPHURRBTZMj5OVCCqH7mT7ve9tn78GMfppTcDArL/yXg+qIhscX97D66+NJpBRMIqBtGOSbObxn
mDr93t5pToTpRLAsIvdEwwooqK/3PqtKDDVmlMTCGf8Kb4JAI+SsvPzOSwjmynoaoVy5HbRx+73d
2Z8sthh28ezjJqIwupybRJgN1ncLdjE3E+r8uUvWGHrWLCxOWk564Za0wF0CjgJ9diBJfkpWgnwS
6Bz8OVMPzJ3Fr5tnpGla0aJCTFYYUT9t8mKNs/5M6IJXGlgR/DkPzc5//ymNkr2ddaVvTnHNrbdS
VZHWkz/1aqHzrJmZIQcZG9L3ZSZViKyQFHQRseZDCnsHDcVgQoPi+09+7o3xAc5GqAcGU0D6F4sp
iNniuo1jXBjGPoHKeF52Nx1Ki33hbqBPcY8xlB1tu7/SbC/dwgp7QUMJ6cvvf8cZd4efgaIOgmgM
hJiLpy7TrR4VaneMLZSsqw2zPlrwk1OxMvxxLqED8h39BXTYzbkj8/XbeU4rDcfXRri6PqzcYs9N
GjbuZWlqW3RqglG/dhKw9tu3xP318yWi7K/jQYeACwpLX00bFcRyx860Yk/dTMm7091UOgqnxVr1
6hT5gUPjoFGLSg9SVzAEfTWUqwwgnoZYcWNUZNfaHWQxoKodoBNPj2baZ5sECKMdd5p3o1V6gACA
hS0qIYGf9d3KATtziiEthyM8z2FhJHvxYTspUxQ0mA1VFfZeWenR8xtAYu2V83PGscyBEnrueO1P
aaWcok+cPs+wuZ6KzEY7Gu54+Pn3+2xi4ZVdBepDDcqhcZM13iUGm1vIomHQtgWaIGBWvcbvfe5K
/BthRAcC55UsfCXqXa3TkRr2pBVh7iEwIS6NuZSoLVamH859I7T1CQ4AMgKgiL8eGA1AjxQtfSs2
oZM7gipG11GK232/fWceUVS4MP8x568zMuKrEaBMLFmbhRWDaaWHuipFIzG1PwzziXm3ZbdGfnR2
9zDFrs9pLPjqFpegKTzhAzNjxUC5oCfz5PRalKsCEyUrJ2/+hxaPJtb1f4YWmweVRrviBgyN6L9d
tMVwA81kYHSy6onibY88bq7d8HOH/Z8oIrDz+OeXClrdlAKoaRhGXAI8E+S6OYW+5GsTrucWNsN/
Zn0FQCOX/VGSM9Mc2tyIgbva5JNz8Cs/MkcN7j8TW9P98dwVru2spoWvBRZtJKdfD4ghhD+NemnE
7pgmT6CyMTeiEbOu/GhpoW8re//9iTx37AHUB0AN0q8z6OqrQUF8VktKjLjSacSz2yT7oxdr0KNz
5xCV5NnlEwyxLXsJwu0MgKQdrIrZECB3IjMhW6u8MduVPOWcIQRuCI8hWAcs1WI1be/4o5ejhND1
ehVCY+3RUEYbGDoKhybk+cKfb96MjwTD7dyXWoIpdHj10vQ1Pe67F1e9JdNWrKHDzoTBKH4i7gZX
GsAtywPBmAYZSA0HgnI5HohT2fcFad3ITqh+sAcfsT7nyokQJBUEMpyDG32/xrNbCjDCPMUBcNUy
0OOeVyaZR41YT7srLsqPoYWg+SAxntYn/2lD8XDPGcYsQzD/mE9RZVVCaISSwogRtASt8VvU+9F/
+H5B5048eBP+18biitGxmFoftDxxi2nvcLCnZ24MoIhq+uf/P0MLp9iDGLjQHZwOFOZ2TgbtWq2P
8jWk2Hykl67383IWTwrPhmKAso4e44bngWjdPQhiV67V2S0DZAPds/m/JXq+8usU7AGwYVQXdfLa
WHlA1Boj9ZqRReGKSaPSpZngMtk3RPigbNpYubNyY09PM5JJzNpjjAwiKyf4Gg79EyEHhIUmG9Nj
qvRH0G6hxFg1d77IV3zr6adBlQYsAvDlNiBdS0wXdMN8xoGDiXU66A8s99WbNmTWipUz2QuiPbRQ
AarBnygLfL00fo1BGylHPdYGiK8j0AUA530YXNzPJ25bIFakO5FftMPNCBq0if2uupXY6cyugjwD
fY1/PHcnitBTM6WoBGZ6POrjNm3bzQC6e0NomyRZqQidbin4tBDeAs78T89scXnTLKl6BuG+uCoe
k6wIW/n3+0t7uhQYQGLrIqkFUnbJq+J2Nnp2rtbHZtVscSRC3kSttq28lYWs2Zn//pOnYzaVegmK
9DiFpxMaWGTYNrH3dLV9d3qt5gVheAe1DMQvy7dX6lCNHxqjR8ukjoQkv/pupuFbA+CtmZk/3Kf1
GOVQjnah93Etra0pykPFmg/PrN5//nlmeNfMNAQuleXUvV7jJZ5Y18VFEbvgF2oaGhT2GLXi5z2C
WW5gRuIB/21BlurrgtBYlY6EIhq4qHe1fdv7eyeVgVc+qPR9LF6+X9a53bMRQM/BBKAtS5IECBwZ
VcfLLs4KK2Dkbk6KPbb5uZGZMx6MmHgwThR9Sab1GUal+7hiDxI5W01urLUs6tyx9lBFmaEjkFNf
urxCdBBFcl2Fanl54TLr2m/sLetFxGzv8P1y5g/w9eFDQu3a+G8OFk5CZVD8MURN1RB7Uxe49KDy
DeivIlM9FKvyXOe+z2dbi6c8Eb5UKEYOsaUwiPAkGmB78ofv13N+6+YTMHOdYaJjceD0FBNAEltn
QclCT/t/nTbXuCbt7feGzvlQpEyoicx9lRO0iUo7PxNmO8TIlzAFx4NqjZn/7HZ9srDYLntgfln4
YoiF+WtoLpICbYs1iYwzzx5G2UFeApJHQJpRIv66X3UihVeNNYwMz9n4RI2LqXRASlWhWl8EHX2R
9CVt6lAzLoRxFB3ffb+NZ8po+AH/9FZnHhCgML/+AC/1sqJ3DRW3DnvpXfMCI1z3JeM3k2duzMkJ
R25eAmxCAgfthMkRr//pB3gzsxSc1En6wYAJ6ZWBE+OBPcD4q/d9JOiWawfSPXvFpmN7qR8tcyUY
PHdOMdb0v1YXcRoUX8eWOrA62izgfazxaMw/0jXGyTUzi8oPlHk7uxgdFXPvxalfWbNl5cWqHMA5
J4JpUODcUL9AU2Ph5QWdmrQYFb6hKFhIhjZKp2qn+d4mJ+krgKXP33+z+eQvnRZKgf8cMKC7y2zK
TLg7ZuA1ixOgZA1+mEWIuuGgKzBYoItWNSs+/3R98/TuzEXqgmn+RPl1ovakMlPVceaOAc31oOxf
oSej+1GDoOOnawOpJfIqjE6iogCkwdf7IHrbLbNeNTHJy0jvLtrpxXYZnsxuk9dbjaxxg51b2yd7
5qKMXTjdwIaqbWJu9IFe+UFj5/cW9fWAMLpPQX384zIuYmwDcAG8YMiGlvwTYLb37doidVyQHKNM
BRxoEY6Vv/1+H0+9J8zgjcbLhsQfQO+v+6j1I/Wo0urYM7zAV+4fvQawekjUWiPqjAudLSE21B0c
SqzqqyVzMKpsyooGp78KJDto/IAh44A4w8bU9o5zaOnD1On4EU1gDDfVT2WkdfRcPttfvhNW3nX1
BPtOyd6FpR9pUsgA1aptKupbq17jKDuzsy4uwdzXm80u+zxJortpRwsW+122dYjYlM5Nv3YsT59X
8FBgR/EwoQIF+rCvm1op1nIE9iwu0ncJAhU5rMwlrhmY//5TqE361u4NDwYM55lbf339/vvzd+p5
vy5g3sVP/37R9pmypWLxSJOgt3dDEvlgWmUv35s5c33BzYyyIzqIszrFYp8aRfsG6MUmpkSAJlNY
YFersxjMNc9J771oqbz73uDZr++hSI2JOhz4pX9CO6qppKc3sd1DPccfAM7mqXup+eKn3Is41zPc
Ct2EeX4CSfnXHfSTsqIYkmdxynR2MYx0uGu6bI0H79w5+Gxl/o6fvlOdjT2w/DgHDdEuSmVdsW5N
HPDUhAMWaw+AdrRFQNexWIhlVq7iqN7GPjiCTCiHA021Ujs4/SpzGxLjr/P4AChwFj5ozDNJaKf0
2JNg6XA2hUu2tbMG7zg907DiQAcAhw3ltmW3gEOpy0s0bsTcVUHjHrRxw8aYrLHQnTUDrw3kNPSn
T3jaQO/vjj6U6uNGr/fEhi+d0uoaUQzauN7P28XI5kAYhcTeAtGJufg4vd+CPKxJ9bgGJkc1Eu0W
aB0wGmprsMsz3wiYeW/mD5qLCUsoOC86G8LPxRSDS6Vzbq3ybSiefno556YHohR0IXRs4GIx/xQC
tEag+ld44ELjoTteWMNK6Hp2Hbj5BFxY6LMvZ/gyC1JdTlUABmmkQTnEA2Qf3P7hP6wEKAIcaEzo
nlB3MNPrtEIkJGb0BrMgSQ/K8rWC29mFIPlA6wvZDwByX69+V7R4NW0U3BzjIi1lYE83ylgbtzmN
VeGcwa1qzHN6c0T31UhWFZgiqgC2xdSrVTxp7cGnB3MECZzNg3qt0XHG1cBTgu4Ivdcz2ZRKSx9k
lICsJL29cZX/PHZrn/9MxoY26NxHAZxkxsEuIqukxzAgp4LEBhk/hDI2HbUzpMBsXyGXyWy+9wZr
4zTOxkB3SkAN+McRJJRx59LlTGMG9OkiZeQYqAGDlD/FQnu0xyszO1T94fvjd24fUXpB7DgjafHt
vn41Ce1PDSDaCdAf92j28jrx++fvTZzxcvM8wPy6wali9uCrCT3RnVRUswn+YVBMN/jg1xzt4D9U
k7Bd6ImjkAQy9hMKVomvYDMOFHtJmilgtWsFZBwiJzfzkLHh5y4IAKB/NPNodADw8XVZXl7jKeQO
idsmD+2+CKr8Psmz6PvNOw17ZpjR/1lZpM9ek2s2yDRITDX7ijZdIOsO1t61XO4c8vi9sVM/8e8V
QkEbI2mI6hZ+QgqRinzIprjoQH4i9FC36MbQViK5s1YM1Mrndw9qAMtrlTm1RyvglvRES4GfmW4n
VQPk3KQr/vt0eh0z9gir/sfSErnUkHxk6HTCkm4ElN4n7rNP/9r5QwtoCOnQC83McGI/DhzRLwJh
6OwE0VVeEpIkhjOgJzngvOcCxbIxEOLWL359/6lO7+1XI4t7a3e8ZYKOQLp15GIS6miv8gydmkDJ
HHWiOSLVoeOxOOBmnyvWEClQXj6y8ZJPa8xJ5wxgEHQGgszz0MsXw8hQGsomm99lYxmB4y3I2pVo
8dT1QC0BaI9ZuRn9mWXO73Ss4YQN9G40L5j3nuUP6Bej6bX//mOcnmikiDOr7+x2oHE4/4xPoXVV
KBCBW7y+m+vxXp4DedFAv/zneQLMIKrGrfkH2Jpf4E9mRNW7E/dIfZf4BJPT1aYq1tSLz1yZ2cZM
4zuTwJ+MixIDMuJtodd3HtECvdvbXhKl7E9RFBsKOegMoaliJGCrQ32njm6mfQF2BgO7qDAsoZsY
fu5SqkAt41A/1BvzzU3L3WTXvz1uBH76c+jADK4D7gMILgBNlifDkkXbtG1C73rLCUzWBBrHlNqP
qRJ1WMHAP0hmMBaPQPLrFxvSSiswMlPfdfTSTqA4y2nQqmuQ4O++P4Fndg9vHg47hIRAC2otilvK
sGqUhsbsTtLhpa/1CF0qEAlqIOTtN4Nyn783dyY0wmOOcWJk4oAynYxWp80Eg8Jnd4XzkbohHcCW
IGlY9ltJdqmP2fli09TXCdSMvrd85kZ/Mby4asJx28k1E3Y3aOpKOipyB/PY0OQAKED4vakzoNB5
kWDUmdvHwPktIlqCoXxuuYTdmYACpcW1Z1xZ/VXBXmnnbxzv3fEfTMxWJI4Mu7XO9Wk0PUdLYKVA
egMfuSRTRFcs1QU0P++Y9VuKS988QhRi40IkhO9TNa0t9YwrRjEW0RmqiMhClqmO4P7A0kGxu7S5
HYc2ZJBAJpB+S0uwNtt/nHRvcXBmQQ8+A3CT3/rmpvFfV/b7zCFGqAONozneNTHG+fW25Aw0epah
BMht5UHwrg2QfkVJlm+N1HyAuPW2a80XCFajh0cDapJNr7XbdExu6SgpIqM60nOA34TZvH//006+
BoDeM7mqj/wGiefypbJrY9Qn4fT3UOIo63vQ7ROxUxroY52gtlYu18m3MACQn5EZs0q0RZZVFK1V
VY/oFgry9aus27DTre1PlzO3wMDsjJgctenl125sNml6non7zL8aBnh256is36Z7OU57rV17tk6u
LNwR3ATqKShOYzB3cY00kBYrrynEvcqcQKcSEydb231MtJVC58nxme2AjGgG1wGwvkxlmOWDKCTp
xD2RXjQ06Q3nNNR1isGnGlQPawwOJ48+RIUgFQmAEOapZxGQr6e18luwFE2DukfJK9DVn9TFvNEK
2Rtu++lpwPw5GpcoDIKb9gRMxUU3JSpxzHtEuU8G89lVnWKIasgtMEa4iXGXNJLfdI5BQyNxzZ2A
gGlzUKgoB/5EBxr6Axkh8Og7fDfYtDpyKT9az4UUhpuAmrTy5Uanqfs+6Vn+OIErTwRuRisRWmaS
HCxl/nKsob4dKDcPYKhwwZblD0VUCI1tVFdrO184w102dMOdNvrO+0w7yIOuAr2W1JkOeFH6l/Fs
27lFHuQ5EiXOISyJUqUI+9RFoOQP+iFPio9CK7Mtkxjc8a2y2pp6xv+Ug94dBzFmlzU4yAMujPwt
qzPRgdEFFPObTOJ7V6m1nQSaVyHP7DdBJWRbMzd/EVw6ZaClzb3uqadKtQ1YI6bymUJ5JupysKVg
+eaWURDG9Hoy7XOMEQVep5cblmi4C7J8RGc6PbajRjZmp31MGPsUQS8nIwvc1KN/tXHIgg44+g1k
MZ1rNuqPGA4vHwWgmHudCSP07M6twrSaHHCyOWjTb7qgmCeFSum/KIS97cbDeM9OZ917yftn3Yfs
mt6MxqXnY9OD2gfLhJBseC1Y4+LjNPbEg4TSx5E1s1K95ieH0TTbkBqFdevmymoCT9S0iura9GKr
M1QgtYyGCafIeUpdpLeu2Yy/MFr0Bxj2dgvFhrca1KUoapigJQksktlgTO29J8Wqp6H1no1pAvkX
StMkltBKDFAVA2BWG9OITBCYD2ifAk3m+EMjwk7T6t+Ohwy/SpM07NukvssRJe0tXzyggPtm60Oc
1kVmRAoMhnlL/khdiSBpnOHGbyclo9br7Oaq1Zpup0T9F+y2brLlUhcY3u7tByfveRcmDA3ECCBA
YAvT3oPyNrQZ8ntljC+1I+vIbjRnCEZD3ZUif9M5BhALydpAK+oXpbNfQ8Y1cK5kVliXLAcPXKrC
xMrdIGeZt22ZIw6+1jkAcues3lQMWgcRQQ39Uk5ZzgNm8kdrFmAOSJ70G8cp8l1TTCl6IJJFOnpU
f1k5sENZ0sdqHNKANKW1gQznc9dq5pNTG81hHNvf3JFtHzgsrS9AxqOFnbTfutSc3Ehzofa2p/mk
/+7tHEqQ4D4JnRzCZQbwoSKGBD0AZxzYHKog8Qsa2GbT5DmGrVO8m6N0nijUVIw9qE7T7DCCPMW6
SQioeqdWTAG3ZROBELoMh953IrfK/zoFryO3LWCh8WywmeQc04uuTyYcJdsIDEWOBdRg6gAEjZwf
2pFaATBweugUUCesUw5oVdVYR1evyj1JWRqityIjMpaxkaGFLa3hI6cm3zkVTUOVWHboG9w0tlDa
1UnYjt5vc9JaelSQ2SyBZL+qVQ1B1qQRjwalx7HQ4sptmLabelZTTOCQHrjF/CEZqlfdK+B4VA7m
0cjO1QsDCEddQAa5ONq9gFvrwD2sB5re1AEtiiwJSjflV8wkygxLv1SPNaGpOkhbS/fKZun9iDa4
Fgm9Y3hP7DootdTceVOSHrikdb4pNLdLdjiqN6UgO5lAFrszyheXoPeKOThoIuAXhK3LZtoYreuC
NDXAq+AN2a0AhWyk+r6HKp2tLhXhuH11zgjYKIfB+2VIz9sOWUJ+JQLUU9teJOUGvBO4APmQ3gwF
dO1QWHDSoJbEuxa5QfOobGzx7AlzfJAZ/wCcmFxS2d/WFb6GBkn0F9Q8PBBB5W0W+qXLQU1toeuY
ZSDtnRS0OaE/7BxT26u2EJka3jspkp3ZQ6WPaMPjVBevetGzg2dw+2hUDthAeVNtcZ21sLf7JECx
B9qpGskjJCtJkA/1uAUB/XjUykSrL02nBz9WRacPYFEKbWci4TN+89b1ADeUUOUo1aCiDt4+qDLL
iQxUqKLO4WC0QxF5ImHlNH6glAVFZq/61XNThZXWw7nW6KMcBpbp9KpEAEeOHRWQovap20ai0qxm
39R25m8amoFiycBEaG6AoluTQ8ynHHLGSbs3u/G1GSsvcijasMyY6GU6gbdfZWCNBVMoGKSrD9/L
4CRZdiPdyYjaXpgbSFl5j0TBs9qqB7msxbRXPBx/RyvPSSibpos8A0wFwdQDPhjUHWEMS09yfefi
/SujqaqGcjeONcU5zdImsCZpQo6oy6sgq/14dCDVSkbOWODO1B+mTIZoIHxfuFo4VWjm6XUd5Cl+
IjHBUqwqZe4azTQ2eQZ9przziitzKGlQddWOgaQ60fFdZI8fhqe6u0d3gNwaIq1DdCFxSa2eA4dR
AN4f8ErWT7WtV1s2EmNj52WCQ5u0984wAB6aMB4rQNT2JmDlR5Rf0101TGANkerviK0M8eKy0EMl
5NYZISM2ZzwR9U21MS2FsbncSNQrr/R8i3nw20bnyabWCvkKP6heq3IcI7jo5qLxsvbOw3A1nIOL
4fbEVeW1UY3TS55BtO5K63T11lHLgBqKMEMUZnHfpJ68CkF/6a1jbx04Begt5UbYD0YSMq0rDw6U
VXe+2/22THlHlI7gyuJR62vevccKc+t1mSPCfKh4aPIENNqWk+x1E6rACcsaaJWRPLQwynQcM6cA
q0DdHuCG66AuvGZT5sJ9wFvGr5VZdhd2CbKY0sDt6IwGQmcUYeVOlVa3S4xSXfpQiwu8bPCMTUnk
hLnlml85iW69mn3xLA0ve1KyaAJ78PhlBR8SGEWBvmeLwIm5HDdnQDR3603cZxutH8wgLcz6dyuJ
izl40LRCk6aiwZiQ32klyzrqGXmw5NAOe83pS3nTW6DYbMFjF/SmuBC+EUuL5kdgZ30Us7gPoR7d
mnoBzn1xJLl7B4J7UD4CvRk4tnhNPXnLCt7sNZ/moVFmO8Rrnj0AQDxs4Wh3ou36Qwlq7UjXBucA
HJ4M0drggSA9NNLyBhA4oU8FUJl4ss2RgsWqRi+8s+l1OpnpJrEysRk08OgL0kZ++o7JBRp2YNbc
4IgAMeSYUc4YZtV8b9rhuf1rjvqHYgpyQ2mNThRqFKW/swov4on9OzVrEkxlglYYetaBK/JZi4Ei
vcszEMApLMJhMuSjN12xPr9nKvsjRFFtB1ZizNdon82S52FlOK/TaOcXpbRvlGlkkeuxv7Spvesi
Jd1viKeTI2iQuofJS5KdXoH20dZU8ViD3nRDEzLuU+YofzNaFSmuMADCA5AbppcEWw4Q+ehceq5q
/MgQnS0DzGgi9CqBWdj4akQF28NzZtddg+BNw6hUi7fyhY146wLCzezeInIYQy3n5nunXPFqlO0b
sOrvKnVmZiawZdO+eM089ZCMzXDHhUTUl8G9HEkrewbOFqcikIZXYCfw8CD9HrzJ2w1e0b8jZBAR
8jo7oFaOIk8hBd9kqcY3dlKNG780ikvfyMSNQRW5baWTb7nDbHwEpyzDIoWIQ8DyMXksJQNiKDHa
yj3Kzm2MIAUL3xSlrmZsNYP8TTLZ31TgNBaOQzdwu0gYSM73ECNKqrBudA9a2TQFPWgtEaEKR2B3
Wj/bNXBHodIr983SRHOJpAFTjZOWDepYW5QbDxVz6noPKHXOtg4i27Dqk2JbVhxki3n2wKX5uykR
4zV2EZp2N8Lfdcgm/Omv7/cSLtyGr3Hx60t8/g0tvfK5gqL9cWJGsRkKtFFA4CLvpTMhfm/AhJYb
tsQ/K28rnfuI68EK3adjF9YtpyC9rChAi9CvfECB1ZM7fSzyAkFf3afaZelj0qDCy60ZHUJTVDpk
xzkCRgh8pYrMqh6a89rjA70mlW+nV7ZEacJtU7Un+dBYB9br1yge9kC39lC5p1ZH9lVhm90m8wQS
2HREcQf9H+uaO7kXFVn1yyhsBLMAcF7rfq4QDKrsok9RUQ90ZNpPWtekh9xMUhUxAwgZrXaAqUMv
sbnwoQxGA1aV2fPgpF6guRX2AZX4bYX/H01M3Ww26Lu/O/ZUErSzEABbg3fLZMsgZZTx0GinPCzT
4oHoI3gyRH1PiXxs0EO4sHyG+C6dJN53zBMnGaU3DaF1OEyJeK6d+nZis04M6dwQw8C4z2DXPOh4
L6CRCNKZ1JAGLrPpReig1BcAxRJxB2Y/I/CshNdXqco4vQYA50465A3jh213TFJpeXFCCIBvE+mq
IOHVL2p3D8SsHg0ubJxXq3/OiM0ePSgLsUAzxumZWd1w3XNx9GjqRHgogdlkvvfW59Oz5X3UWY03
kGlknzq29lbUBQlApu+XQe5yI9vmrqJ3CTBoz06KX281jfvRT50XdJYZY5zF3owje2qKLg/rAvcC
nEF/2h6agrRsni01gJACQkBBNvAmcCE/iPH1qg5bEx3zbvDJA+Lex8yz8mcM47jvpp1lFxO0nfCA
tm4VVEPSXCeNMXRhUyGDrdDH3VR9NR474ADJFpyayV3j1X4dYUiqZvvJ6u5aSISpY17O2ObKQVKX
+cBOdCr5o/fjn1J2lz0HuUTr0PfRne4blC1KJEwMWpJd5v0yk9oKKMew3wZUbniOoJbYNYHjoZfi
uTVHaAEUIkrLssEHxyCRcfBl46L3bvGD3ZAPMtgflt8VYVPDQdqUfBgt4C4GXFEw5dgMsM9T1KiH
DHvGE/k0oZ8Sjh4Iidyu6v9ya4JAIsTywlG4EzIgkaVHWffdBfSwOjMoFTsmU6qFeWujJVIYPSSd
y9R5Hhh6fXo+3g6V40ZI7ZHqKTCOOBhIFCR51liuBa5dWbsph/TzOJkghFVetm2KpMNPy3nsqBoK
8gabe5VJId4AtIJwwoQIG/kpHHY2NteDZ2INCqCXcqrAJq+m6r3ETO4LQDd1vwceUtwU7lwVwNPT
h8q17qek8B45xmz3rhJ5ERoZKY+AodqPrAR7bdA7UArkLWZFA8SL5itzTOswGRB4ipJGc/m2bqiz
6zu+tVlNnpEQq4ii2XXdA3O9aWnT+jtq6u9VA7nOfZ+WSYDcCdPcKTwFXkE/8CUBI5HnTzs2eC/Y
+iRAPILuq4dAdZzIQ1NZal/myP7dfo9McOvn0r8gwlVhUYHq8VrKUlhHvwGnbmfnxkXeeiJEGVxE
lpJPLqoVe0czXv0MqiND4z9mPRYGjtnAyexjUpB7lYAbfSrTX27LXhGS/T/O3mtJUqQL1n0izCDQ
t0CKylJZurtvsJZoDYF4+vPRZ9veXVlplTb/xcxNz3QkEGKFuy93e7PEuns1tsZ97cIiTHY2PtVR
3PebtlVzv1XHNvcVVS0DPJaSoHW4z/Rz+MMeZOibSl74upHvi1zsRWPtK2UuWnwNBQ5d1rJpKKxc
K9/r7RdH3/cWpsOz+VtMUbvtmlq71mOcarzBDH+bIB/fY7vn/l2q0UCI3tqQkJf3XDVfRRfhpibx
rgnrLt2Ort152dDlN8ZoPCVzo36dlaS+LgrbxkQvrL9ryjLu2FdxWowX6y40jPFhbKOQK+VgBaqd
Phf98jONKnMn6RmavU6P05sUcfFLugzV97wzp2cnd19KRc1j6D8LxC1PJMExi+JnveZeNblSBCmS
yMoLOVd+hhwiL7BEUtsvafqzpkK4jiZdvU0iqwkmrP08lT3menFqcd9rhQFWUyiqJ42QRgdH+eKK
8Wjgw79rS2PcVGmf3IyCjowQEYeXDOUfJ149eCucNpyUAFrMlWsq5cBJ1B9hWCKCD+UUhEtiX0Um
7gGHifb8V2MB7+oAc64Gbl1eVBkv09BaWSBxvHJ8M9L6e6NNFwR3Zk09QEIS8Glhe4Mm673epfVL
Ukaru4f9Jl0hA5k72uM46vXvZGhk4YXsoItHpfKl5ljY9TpX2+3EVRADIrHmIFp1/bPTM+GNXfPY
ar2gpYP2D1Jm47H3NVE+l5k1HThtgfitJg1fQDC3Kv8ANzVgMvWPKcrYnCw5Dg9DJ5ovDZo69PFt
sYlaxb0r7CHakvD5O8MtxE/RKtleGxYTuKH7DVCAPOW+6N4W2M97a8Lkx3eccOERKV8OlmgSFZe+
0N6O4Tz66pDSiCec17lrk98uEOgRveibhb3TfhGz7gMJL2wo8WxsltB608Dw8oWN1qLvDcl3nP0c
WkHipZt2GGEZMk0CrDJnPGq77LetRqaXhCObohvp33oun9fK4jS/wmGdBqpx5Hd3wdSGM1U3iFkg
3EFuQky2nkMSJT1Nuo9CxqEvjcr2hF6xOMti9HIjMfyJTWjbG1X0PQ3V5rGwm/5R67plK5b+Vlqj
foTtTQdvFMl62VAyg+mlTxPbLrfiRraEZSULGEg6mpgd1iBUh0W3pp2hFvMRBY5za4x0Ys+Fibs4
m8dj366+46laOl7uKtIDemY1RToNJxocluU3mp5dIG0+0ig0ExC8R8oN7PiHfrymoo6L48pm5Zu3
2RSYxc4A926pLj9nhz4SG8hqkeU4OgEJAjnAe2KjtzRdFrXLpmksyc1slk8ALeZ9PUjjwkhnHkmn
HW/tYKQX5AMzFMUg7yJz1CdN+z0RZDFOIRM/QWlwKR7szEhQaiubu7LVH7r/xgSlHnIHXIlngdNI
M7byGrpE4EWVcL2KnfBC15y+CrPete4IxJxrfBwtmigUT7V7rW6zP1al/qS53A4ixcz9IskdeNS2
u12KJZpQJNW4aIAoRYEyaWSUAnN7/aI114vmZFcAnMmjBofhRRzcO6pb+471Md/oxawqu9nCDkkD
A77Tp29zdZPI3tpnmtlvczUiGLxFh5KoNbGqoZl29+piR5vJVBVcojLtMU2Z35/PmzPvmCZB5Ck4
kcAinzYrubQqqdbS6k8OIJKbP8+CXNdlx/3h83E+8vK82tWjCTgRVpbv+n6CThkuTkNi6E+g4p4+
HgdkZJTTc0dlDM4eTTfDsBPFFQcQF9wLAoSPfBzCY/h4vC0QNEIzvh/cntUxt8I6eW6q8a7UioOu
XeAxP45ArivmCWvQO0J3a51Z/8h8CJEKpy4ty2fYR5I850OYDxc+1anMB00rKAEKMhRL6+Q85Zil
ZhCrQeP6c2/jBCi4fIqDMrza9MYOw9XizgGgH6dUfEEp9Ve38M+yWNlS1iAfD1kWq/7Uk5+YZF2L
wkl/nicwB+QEmeFFXIxf3GXWd0kJytWG1WvSm+PvsBDD77Gy3OuyHsM/hWsV+EmomB8Z1bYQoesp
Ov7BnimBJXWFT983XRhTP8XOY4zNpe8OIr53um4svMTtYcgOUvftMRibiPvp9KI4eDiXdbdxk9bd
cTuud9qgwxSARl91gBg0mWQTvGXhZvkNvEP8OLrmM3IENfh8Uusnq2d9MfD+SAwMXMhoGTtR8Ohj
kug1xkfPdKKhaA6z7C6ytfpF66voqJpNdlDMhfadKkyD0MbLwMxq85Y6mZNVjjaR6/pgHmqRWY9F
V/U7NhTxxxrH23DOi70qRoetVUmDJlXqK3fptF1KmMteswcIea0D2nO6eit7sB4JAwreF0/+nEDd
+9xBOq/OBvVX0/AuhnBNTpon/RrA5JLo+uTwWV8DIDCqSVKNCC04VUzVfei4hRPqz/C3nsF1ZZoO
sEefv+y/gScnsxCv9VWXhTMATjUni7hY7H7K3Mh4tmc7qPJd2H1xd5LN1/gGiAdVpFdB9ntlxbDK
mX9Z2oNlf5PkkSjykkZ1lYB9+Ck0GCHbotmMJf9+tQu3C9GIVsazGKrbtsk3oxEfCY4GGqKLKl7u
MD/yTfIy9UrbiOqSMeOZabfKO//v8CebDYjEMKQJw8sO8DXzYPqV+joyLnkAnyrG6O7HEgtVD62D
GEwiNnr/nEs3uCQHa8YdR/E9KdYwnqz1sc62et6kmzHN7hsn+TIpG63LjqpxyRn41LF1tRf4/6Vx
q5Wagarq/Q/IRrxygVmjezFQFlaDq/lCgdmMqvq5aNT8FulldRWnmbGexuKKudOD8LJEMtwCTHU/
OHnkR9L9s/SpGaT4vwE0TijBWjnuocMuJeqc9lv+/cWkBKMvWTWZUGbvf7HaymxCvB7fd71ibpJJ
ax6TdpoDSbP8VnL83821VmJmUdpeGltOEOrjtgYoV2v5KymH7MIedTpXVpcT6n3ena7phJ2erBo9
VfM2L/LkYYxEeVWPWX9ra4np5wP0BTlhl/ovTw5CFgTj0e3HiNRQhnMyN1NRz0s1VCny7V8ueJ97
yd7ndLM5HeDkBbfEZ3VlwgBtCFtpv2jysZWbC3vN6QJfB9FRIa/V4JqOcfLWqk6LWyQd0UMyztdZ
Ut0Zir6zFUB6jEnuJ8hvzQyDMAmPtgZ9WDovn/+Acw9J148tyFNb95iTh+x7JwE5UKOHPB6CKNF3
nX1fz18+H+Tc1Ph3kPVT/lOz2Eh3dA21wYOYyX9NUtQ5oJjKA+bXnw909mloMKLFCDNZTArfDzSY
owvm7cYPgNY/4qT6ZVkIGFx54YQ4Efz9nXqs99XKjy7DD9J0rZzGKin1+CFNksIbYrnvBlCxRHuq
85Hbl/6n0S7tUOfGRIpB4YxByVrivn80Pk9F/2saP7jWD9fcp8lzkRxIdvQarGVH+z/2g66P6CAs
pVGBdkr6jk8+WeROJGNFknmRlzuope92m/23Svb/DIHyzzKIXyKg+v0TSTWUBf2a0YM1zzsQtOsW
gcjn8wHrCv6Sfw9QvDF5Ei7F9IMy0GkDtaxBJ+BXl6Oy9Mm2I4kb6r2wI27mWgtglrV+SKRXAZN7
t2RlEyhpngeV6fZ+Rk2GxnSQ/lR3k9dbIZld0kW8AWDkLSVsLngQeaQ5Tdp7CX3t5Xo5PEWDDvox
5O0+KYSzicbOuDPmEeu2adCDHuHUbTU5cp9r0ated+NbYejTr65IKUkVG+G+kG36aMVZsemmxghs
2YHVm4QdkiTxA0IMZENXl7oIhmooCVOYipD4sLrY0uZcXTXJZO0jo5VeP1hLgAq6uHaTed40KkoB
u0MVZDSpsRniVrmP546w9yTSsHitQSrjur4dlsrdLRzV2y4f7EMowStRxdSw36bho6NU0WmqhHg3
61VO9lBxIlQ0RCyW8+i0xfAw0oR97xpg7IYR/akcFeDTbPP7fDJ74i9iyw9VzJejrOJuAblyW+iI
n2jGcYNJN8egAdbcDG3/PdVh1wyz0IBYZy3A0rDyqhhrcjuy1LtClOpjVxhYr+lXNeDvXE4QQGGx
SchYRx3RRlf4LM0grdkt1Ye2paWWjTV1fplmsQRJSq84tkBRkKeJuklVk1c6psrGHbrsSwmrEkRD
RniSWarsjVzQPcOabO2mT5JHGvZ1JCdTiHuU+0OvsnE/Z7KWvH8cATGmLN29Ygwx2pT4qzu3EOwo
qL9oS+KM6D6MaPDbdvmK17rZ+biuFfeKo+C0i9nOD9qDOiMYHeF+S5xI/Sr6vtsoY6ukvjLb9ouY
RfkjJDnnGY6ruqHlme5z4f5u1bJ/W3Q0FryfJ2bHvAmL/jc+YMrTAldzZJIkL05RGc5Vj/JvJcpa
KzDMxPGYiKLac9z9ieViPY4dOGQSuaD5zhzty9KSvgRs26d9TpOwmjooSKEVXl2M3H8kdSJ9VYnZ
3lsxfg87t3jg2qEE4djEEehjjAZoyu1bvRmfkhxcvMIBEHTdGKIdHNfCy+kSVJkyupqKor1L6t7Y
aH06+/E6U2YTSSZRBsfaqCTvOfmZ6XP6rYyc4T7WCZYseRkvKbWldRVClW6BYq2nOeTde5aIowcb
vcadopXRc97U34RdF29dLb5mIfDvPCJll8YClDmiGIfE+bIok7nlI033vFv3TZ974ZdOpgWQRH0A
wlJts6ZwgipTvwLumSZ6uk54VTLg+2zW/KvlUomawn01oEfByosyUCO929iT2hGiYZDP59pFdGs0
/cCDOlhm4LM8zT/s9IcUsR+FJWqL31FuLhAmGR4oIx75jaj5D00oRquzU6KW0853RlcGixVWgdm7
6bZHLeCXgNJ+oSbaVpdtc6VXrgEPFdsvnZGqB5kgvMyjOYJb1g1/Zs5544JJNyJ/1V+arsHdxUbp
MYwKFIsFvQbPCe2R0JliZHrz1klD+QG2K73FAMot7Fr6IsmVaytOxt2SO4VfgNijn5Sqn5gp6uNu
KIldSozuyc5Ro4owcXboiCu/HezpD8IS9brFRO3HUCX5FWIJE2KoyiJu2GjC5zaa9+w+qk+j8hjk
qtRe0bB0lT9XfXeDkjL7YSqoy72kjVxfT9tlFR7Lg5425q4eFRtXRk2+iSHjQjs5tYbFPCx9NI/O
XuAy5+dTLN64SJEJlbXZsyj6ZNcm3PWkJeNrCUbyMIVDzR6uwN64xLuk2qDeDVlqbnNF6R4hF7B8
z7shGHoHUK7EmXZwsuoold46KJrj7ntSBDdIOrIvMO/FPp1nDXQa5WCfq6jrk6o6WB2Id5j14MWx
5uTXfWEYN+jO0kBRcY/TYG3T0H2IFC0MRNr9ykM6GpKRVD0jz98oJUm9ixTAQ9pOAon6YqsqKIoU
t1zuspHkHcVB8JM1DacDJPpt10CSIy6Xnsgxeax6FM6tEZYbhJq0PcXwmIe2EasZbNbfyLQftkmf
DbeLgNdTK6fd6LVdbFCCzb4xK1UQm7OxjyJV24Zl5G4m3S38JtKGbxy9+WaO02SzTEXu2UoNNJ8o
6abOmNOyMqyr1jCBISwDBEbJM5hpzb1t5JD7VktekBWVoafjlHxsnah9rNO62HU649pDa24Jcihp
BMum17LP7aAZEUqtWr87FCIIAodUvcrcsN/VSldvYnuYDm6fjJu8kNa2hdAheUM1r9pMnXylzawr
A2DnacBLggg/MnaokJvArpk8XWaLjR1LK1gKgBBlJlnCh8tIObq6KIh6lM5Ih4ybfHaUPfi1sjdD
GxY5hu91K1pLi5FdY1ay9oAiWtugqs0eCeKIdjr032Nb5fVV0S7DS0OWYaDNjvHQohnYcJwRkKbI
/ns2rGprZ248VwPBTM1+3JVkMLVBytvyhBuVGzOHschopr7KRagHKLqb63qlyPXZhQBkFrOmk/7J
mIzkJ+5HaUCQhNwLfEXR2ygYIS7Dr4q2UQ8MMPWExjybskq7Zs2G+CloYrsKrHc2XKI3986yB+5h
lYVOFKRlr/uI0xdPX3Ljqi8VSXQQt/4Dt8B59OIUJY3eWU9ZGuFoAnkMZa8yaa0lDvKwqjb1oFqH
OtLltilM23OkKG7hXCLf6mqUz5VZAPpRW8U28Ic+oaANo/JrVqqLFxoLmY9iVYTj3bMdHYNYGTV3
vLm0OrqV6F2ea9Pd1BOClLKxfjqL/Nnak/1VSprEQgJ6/HQQ6q6VVeohGCLCIKnDfd/WxjUZ1xHC
8zjZodurXrNFCX1hDv0uy0vdLzpkT01E8LFaxPbWVKt2VwKw3VAWMAdnWXnTgDairaS7AdpZk7pc
09NsgVgMmcguCSuwSjJZcUFbT5u0x+wwXXsIAKSMx8lAm2xkitr6mgvlasgk9/GrGmkyy6ZN2HXJ
vuzi4bjAi++rbujuigWsSml7646FNKM7iqL7qsvUu7asyOWSQtmmmjLuqhHkYAb9s70CsVkghFZv
06wP+2AY7OFpFtHv3Kz8XDfvm1WeRmbw+GbhGDP71aK033R77o5aM2S/jLrPvriLFW3MFBpsVOOf
mZah4lJGmgLCRUda4ep+JyloBZkj+8qU7hYtsbohhySGcVsdqRdn2qBxnfywaNuNRIm8TRWr95Zm
NPauhgY9Vwiwzg1srTRZfZ0rrLriyS3uHWNJA72MgXANPFMiq3a8SRX6JjIqZROjGNpYZhSrqL9q
Ye4Msnrkth1ppivlFHpGHL1FixF7Ud+3iAHq2NwYBU0RsZHKGxOMMz+kbrrKbU1DQabZD0FqtPrB
bN3uzo3sX2ObjV5dMekNtKBbWl8oTcfI2YfuyLlDoo6fkBm5mVPZX9mqGJ7GSou3Nv6CX3WB0g3s
v3+2eyU/dF21HC0lSiwv6wimv26jxcTMugwbP4XDpOgGHrvvJjaEWOBAPWD+yZkCZJbPGTr93MyO
HZg7TdQl0riwzrcxHpg35SSdFwSaYe2nYz0cJtjk1OtDdaSlhPzM37ksh6Oh2MVTjgr5uoCED4xK
10h7i62a/MTR3tFbpGBrO7MzmJgrNwuqqUVo4z6vmnhfuWMXGJn9rWca3IZ13d+mY1i8To2V3sgY
iUBWhKa/zDJ5idNh3k66Rd8Nfoee3jTqsyPq5CgiBaWXmcTch5phV8iZT1gUzbPMG4LMF3Q+bk2J
XrrouSJpuoe4X0oious3pWu7TZlaxU2JYcG1SKz+NtZltK9Nvbk383Z6sq0mulLblFkCGY+vZPqH
/ysN4lHH0VSwLE18kXYuKqYr7lvNsakbqvpWc8AmjTHcxFkkj2Q8Kp4y2ulGF32O5JE7RhFH44se
mmJrtaZ677Kmn3vVqjZxHBZBmY5xkKiFJKK2kdcYyZTb2ZLzY2IU/aOR4aysLwZq8HHotm0W+k7q
XKHnfc1CQwmGFHAyEiNKyaKUd2ListSxE/qqUXZbIXJju7KKvt6p4y42pRYgb/kdZi2SHUs2h6pN
tLtKoADIUctOloq0bxklMLLT39BW1X/PS1h6ZJT6LZo6SGybluFsbCyO6Sk7xLSqIB6I6yBb1F28
usu6JZq2RSyH0bCcTR+mzYEgj2irmyGZFAvuW64uhQ85iBi5b4tr3QldkmfJpnbQOd1odZoFdeq6
AJcJJ3pbdc+GVv5Kk965V3V2OMutKVlGenISRc+v5ihxvotWK8DMwiEQfdvfW0VpXGul2x/sQf1t
2RV789Bqh3TSJ6+jJ8IDYc+3ixnKbQzm4LsUfp7ZVvPGGlDJ4UxvbZRp0naot5He5U76xxCD8Ec9
Uu4bK0sPSTUU2wxJJT38ZrzpRiQX7N7KBlliskvMDgWA2lOAYnF1cFynRbZu0ilGX5gXZ7UT4GaI
VMaN8yvYSfN6WhsGCA0lAT2J6q99k84bzNBDFFay8Bc1Xw6umLPvIP3W1mm16QYzhz9zmuUvhq7w
Ls3sdXSxlK6G8OeAb8VTq6f1sc9DyLNJiGMlbOlRikYbiQHNjiJ8jRvXyHGqxYiOs9IJ/l6iqyFB
bi2sRjkMES5gHpCJeqe6ekjDER1XOZHFsTZqVyG5DJvInZV7g/RHGnuM6roM6+pWGun4UCQ0giBa
elr6AuawVgv3KXSNe1JXlRfFxTGStVolXpO68dEQDcU/3YrXle5WfmqEf9wyG65xupwOQjbllcFx
5SdIcr1Yycg3V8VSvoZR/ljHs33I0hR5RonTZpmoDkKaNvLDxKyv9UZTd7JUHb+pHbkt4jDzG918
pTPe2aOvK/9kkvazZUb0JXWi1TMTg9xpbpt7xCq0IQl3Mb2q1pZHC1Liyhq01KfCVXcoqf60eebu
pUAGPEXEFkxJp1+TVk+WuqLdxPVY+E5Uq8cGtxxeG5k5vau4QaJn34siS3Y5l61t2uYDIALNVXSN
rI14SJlBmFvzAFQ6vVSTRWLconKDnNLiS6Yo7Vs4JdaBJrJ+l+huxJUwV44K5RPpUmEUOE0DliUL
bV+N4XInFZtM+8qsHpsEwoKbanhNoLvYFPWk7I3eRl5HlEVMMWHHWzVqUYfmeY/atHA3ZUdNGQ3N
bwctk5ezrBHu14irURV59oQR+1LX9QP18eIpUBBeozKLItcccWmftFtnmPKbuGiT18+xvBVxPEHy
sFInNsXGigiRywkiGbZjr7TSUo9KK74JbtsAChcMQc4M8ReHtyyT5GxGeY9IVtQkWd3V5jFUi3sM
V1OPxpQ/nz/GRyzcdVVdoKHBtIlW7vXP/8HCB6MyUkutzOPAntAJ+8nMJWBk/s0mp9v7fKyPmDFj
4bfHgBaihFPMeAZUaZYaw/E+n/ZZIQ9LODzQTvyMdvCnOg9AL5cY2g/aAQBXBAoGqDG2KggwTt6h
WbtuXiL1OJbSRqcrQhPktD2YobUbq5jWF+Rvc/k86cpmLBGufv7EH1kx2shpW0cbscqTcON9/3rT
RbRqTx/wcQG8jagYymPZjp5dH5YajSqKNwUrZzU0dhje7Qi79o3p9+e/4cMs4idoEJnOmqq4dma/
/wmtMoWtMnfGsW7jgFhtypQL8/TcU+ISLXT8K9e8mFOfQ1NGYMJhvRzjfAjoVoTg23FF8JTkUDYz
TSB3yfw0ql8jc9OG+7C5gNx/pGvhBmhrhzElydQUpwtF0mPc0gK0HDUTcbwI4rWQm64X7pcIJe7b
NoAHja7+83vVYVs4pDWYHXFqrxyWI+eRoU7HXPzS9IRmoQsf7lQ6xGpUGWHNeIPEZH2v9NI/a1NE
aC6jZpz4cqRA9SOaLB9mcezvleVIp/tXM7U25gSU211K4/zAXK1Dr1YizmqrA4X1fmjsZSuVKNbp
qA/uq5zLL9lsPQGKBf/9HQru2o6FOws00glBVsxanGHnNB+7RpVBOCTtVZ7ll8SI69/ybqvmYZgX
BlIoBkJv9f5hEpd0T5kq8/GvHr2vrg31twqWa6qAQfPj54/0ccdZRyPQfWVQbYKuTkbTWpg6VzHn
o+o+OTnKfSvfDc3XWhsBo0kwnSFOuq3aXQjdOPuQsFc2AW+rCd/JTiNpH8vQqszHeOg4KKT1PKH5
yiywCHPYEbZ4YdGd2VZQ2CKQUmGLMZI6mSGZ2pjc1Nz5aAMCZnFxs+jd/zIEXrbE1OA4itrm/Xer
uXNwXdbn49jVf9Q2PJBdvvv8a304/taP9c8QJxNQpb8tynGhOGb9d63UvKK8n0o6Wc3t5+Oce1sU
dPgJ6piLwAG+f5SYjSSll2A+/sWiIqPwJnDCC+frualH6OVq5MamRGly8k1ou6XRvUCj3nY0Enqz
jkKnmegxK1O3I4CdJFv6qKr8ep5E8lLRO7XFP/3H5496ZiIih1oTR1GHsRBOfkSh4JZAewpbBzdx
20o9B0sHgYpZ1zpfZpe0OmeHYxQNQyn84E/1lWkHuLa2eRzxvdno1ZcJJ54cFLkb3ozqQrroB/YW
fQdWsRyk2Gx/PM3tVrdsrZrG4zSpr8KMtrT5tZ4JVUJlNqf0VJdBYuU/teWSx+/ZkbHK4gCHAVdP
N5XR0Os21DTko8iexsHGSAMfg/Iq1G80+UAvpY8D8ObzD/mhXONp0fHYzFnMXKigTuasJItTag4d
D6LCU2Eu7qyi9uOqCSqnt7yZCmZTCHFJ/XxuWJMAK5KcUJQyjd4Pa3TdgG21Ox1Norho5iEnkzZ9
4Q+qhu/erqovfNQzRx1pWaxNqHl2g9P5ShYSXam4Zh9LbmGOG+NRALDYXyoFz+wABnrJ1aEQIQP6
7fePxQyFjBfddFwMO5gW817L2qvPP9j5IdhekMRbVEGnmwxGw3bWyumY1dXwMDsgjVY3RU+fj3Lu
+9jcd2wU/ibH28kohRu2pqlU05EZA0e2N2nxaPJDPQz+YO4n+fXz4c7s0Pgt/r/h1p/zTxFEm5ac
CUqfjloM0T/9dsQzxj3b5ZJH5fr+T4oEZEcC7REXE+1DltSg1m4cmeV0BP94NMOaPXLGxMZ4tTvN
I6vdd6V9VyBB8T9/vrObNtMdOa2qIhg5ne8VXYpIgNP5mFR0MYUK0AGNyWYHnPOrcV8qLiiR/sPQ
L0yWc9MeI28dTJu734eaWVFcs+8SbTpaywv9pgBPf2rl14VnW/f6k5dqIhPFCYrJgmXb+tL/+XiW
msBv4Td5jNR7kw1SIO9Q8vshtGhGptEM29FyT/9VLP4o4xWyic/HP7MgcMRe90t82njG9c//Gd4Y
qzbXE1Ucm5KEEJDBKLmkET/zGolPFSwF1hx3vZNNMpEG0HqiLUe35WrTzIP20iBdwLNeMy9sVOeu
Oajg16JLIGgUf//8n8eZq65ctEpdjj0copZ8Jf5mUZJtXL0a8S/8FMDxcXlGcmNcuOCdWfLvBhbv
32NqZno0mcNybNPoSbHsTUyOwXjsRRcsyX7IL9R955YE45Fag/YWe7RTFSImzzqlS7ccaxH9sDL1
Ry3qDRA7mGhMgHla7rB1+Em8EybQkPD/edKQccFWQAI8hvDuibZdllkyx5hoH6nyvarZ9M6f/2EA
yjSAAW4loALv32bUJV3qjMN8LCLldZjwd8Gcy7xQC65/ycnKQz35fwc5tQztpZqq7thwHQgZgMvc
Y5nRt6C4v6YYoFRVv+INQDeFc6mx5tyCWJEGg1IJ8e3pOVdZc5/18d+Kmitd7sTfctHdae2lQPAL
45gnn8nBB8hYMNs5mtRik+jvIhgRz4z/Y6LYegknH4K6C7UeJoR/1fn/LDo3avFdwgD6GMFlr+3Z
Zrr7fD6cOeE4cwBoDGrKtY/m/XxQoLaqLrW4g3AAlCN9SPS/hvVhFO3/MLVXqA9EyMCl+/SosaWC
tX43LZivQK+qPcY5jvny35+GGxUayjVX90N54ORhiH4vUo+YgWzctN2nIa2xrrZx0v9+p1rF+Rww
3HhcTu737w3lD6WrMi9Hu3XkTstFgbGBrV7oeTj3dXhZq3M/GOIHHblVwL6Ei7kcZx1VStT4uW1v
hmpv9Re293MT+m8jiUMJ8tHAX3SlSfhnOB3hDzyZfS+hEMti//nXuTDI6apB3NTpQ70OUkV+3bzR
oeo5l0rds4Nw5K7AFT6QpxVi5i7YgOCow7299QvlD2N5Tf/0+ZOcOdttXhSA33qr/oBQCa5iKYjg
dHRQIB26pRa7MBoubNVnLpfvBjmZYiSaYdFJwt2xwEknb76WMBy1/pUv41b/y1CwCWurDxer00Ji
NGThLjaawpReM0+o7fXf8O0KT5/UemkRWP0P74/ABu48YMLkp75fPXXeGm3WGMBUJjlm2tVY6xd2
G+3sPIBS0AyVXhrO0vdDkA4Cy27wSMT5dBwFt6OFWVrevZGw0F+HQ4OfPRgS1/WCTKSBnhTC2nWv
wFJuN2AUWMUySO3iUj/huWqGXj6C1KnX2HD19z9LVrmGvx1YTF20PwotuTXrIUbq3Cd+j6TKcwtV
7pqyuICLnJuw/w57MpfmqB6pNuL52JqjjyJhcxl6PDvEihXzRUEZ/9ZV/5xVtpsQf4m8licLR+6x
cNTljIXIJDvrWp217lqRiXuH4A2FZQJNNpVKsUmLrLlq3KbGbaZqfGUw0q+fz7VzE4EOJJBk2jjp
xjl54xifSYzmmQgawpAMT9JQeam68cJ8O7dT0x5K7BpN2phRn4zSOKi7pMvelk9aUC79gQt21yOC
tC/UVpcGOvmSkVOWvUwZKJyh/9QKO8rmfiommklc4+3zV3dustJ/RuVBxQ/DfVLmjEm0sM+BgZaK
civGGSdrZWck1UOjAaXlY/qmqsm3z8c8RzxwUK6pyqQ50g5xMqjqzqloZ+qEDOO8CtluB5/rTjh1
Za92fq1XlP6sk/Qgc/Wq7kXw+fjnpjE7O6niHCCg2ScfMsmmJrEGAcfRCjyIMKJzZgQRnw9y7sVy
zqLz0+FWhXOy/zlpYlfEWaFnwpZzpyvKcqM3UeiHes9dI8vtTWqM2VOHk82Fxzs7Mqcj9QTdfc4p
lqfn6MR559ymuv3qQtECbCziOcE527WOmn2hgDmz+GgL4hSGGDC40px8TKO3sJzAge+Ims5f2l/I
6/r49fOXeea2Ab1I1Wew8+Ayv/6GfzaeXpV5FxpSHI08+/84O68duZElDT8RAXpzy3LtWd1Sj8wN
oZEhk967p9+PWuxON4soQgIGZw6ggaIymSYy4jfWvsVLyUfwSerbe20wbiqjiXezCAUA7Pjz9cgr
exFSEHRNhF0pMCxrXlrsK5E1hPI5kVvhQk69RaTD34XO9Gpq6Z9n6tR9EXuncKLPU/p+mHrvQMKk
m3xua/MFKuqHGVnsSmnkjfZWH2lllbyLNf/5mymVapDu6hCTR3dfk+SrUuHQsqdqTz8uhWJ1fRYv
85zZa3jW0jcogF6oISgqyjhhFVmeIcB/BHeB81mAx0cpcz9E5+uxVrrFFOpphsyMK573y1l0itEE
/N4YHkinsIJLM3ltgO4WjrHGbYHoptn8UGYIuXSvAK9Vho/Xf8DlhngffzGzDgRmQISIhEjOawnE
uxJ3bapszOhqEOrKcyWBIvqygdo5fVZOMYNUxEvZAlJNEfB9vj6Q3+iB94/8ufEGTI2mABorS3RB
PlFSjDhHPd6v5bHqUgR8h0AzPoStiD4xy4CA8/TFGevmn7ZQNU6zQoSulCg+WqwFfITGqe8H1aqe
+ogKGojMSHxqpdY+IX7c3usiDM54OKW3WOSlJyOo4lOh0WeRR+pq4OXVBi/atkaAIRuHu4F6/k1A
4uXWVP1ux65JvnWlCJ5TVRuQZrSVT/E0SJ+C0ZCPCHAU5y6EoNhWaJf5ZhKioTch1Bkp8c5K4br3
catkJ/Ybssn5VDxFedSB2tC11yFyPjR580v0kupKoZwAHpxEMx3J2MPbahwD1HHt6b4a7fYWnVhB
Rb8rzV8DDY2fiYpO8vUvsbZ/eILY9OgdB/uexcGQ5/yOoQ1MT5Z7NHtupvJnkeL26t8FwBmvx7q8
Hef87r9Yi+U7lI2eBBWxxg59QDrZprpxNV6eqZoJ/R1s7lz4uLTOtXWpCAPH9BQkvZ+RaYTdYpTS
xynR+iejAyJ3fUSqyln2fh3rsKZn/AbNLXpNi7vYb9ugm5Iqo0Zcls99Md4qNvjhA0qnEww/G/kx
Jftiy0V86Ke4frIaeIaIjoQuRukyKMa8vqvt2vmQs3Ttg20m5XGs9IwCs23tNHQmvhm0M55nYsAu
R6j9j08U3eR9Q1dwJuCay8+PbKCkg0eMPEsudxMl/BphWGj316fp8sPPUcjLuH5WDumsCnM1wpjA
k7p7xQl3/bS1jC8PLSI4FgZD1LkuAVphEIwDHtCxp6H4ZlhA1gGe9sOvPx/H3M4HOUl6dzFbvG/R
pRmm1FOz5NECzwtO4XqEy7sTAq/DHUPhH4Pw5XoSWAIIR0NHSFHr6LGT7fCjLHXhXWyY1YPud/2t
JsmWO4T9FsTt8hvNkUEsmKZKeddYbE6042EzRFXtoT2yM5vbDnDk9bGtRaAWxbDIHQm1SI61QNHx
8strb6yeJMRvtc0hzAnh+91oqCaJsYzXOQ6sy2ROQYYmDuwABTxiHYKsN3Z+BbtsJyep5dwEUys+
9hZNUtPJdOSpISbvnKYrVQD7o0BDbjCkb7nvVLtG9qtdPhqvTLmCRUPQyYAQzPYoUbp5jjvV3iN3
ah9LJ5EAuI/JnscaKiqa+iHoG+PJ9g3pJkIMN3ChuE+vA6JYuLLkanBTgzIooMeiJSNjZHDfq2X/
miKC6vYm2q9uVksIjteVPO6zqrC2OhQrK4zOEqx+TkpKCEtoVpQ2cJOzSvEqOU7v5EgHzNd23TM8
N+XQmYk2um2dYqlnDLl8A5DTvIsQ7jzWeaCS2IwGctVOc6wiReM5PlYHiITBx8C0xLEoG3xIry+a
yxOdPAE0O48NWaNoulg0WTSWQYfMp2do3bhvtFJ7UnUxntgZ2QNuKKW2EXBlldLTBBxEUqKDeFk8
CGIygSCYaEQVofasjM3LJGUbt9RKO4w3zfyAU3gmrhD2J7PxS1SgvbCAlZrI+vAdoVXj1Ee4Ts4J
5r2BYNoNoBeYtTruGwbeNHsKk+XWL7m8vyhs6JCDWAgQrZfnTZn0Y1UoVueFaPMfK80vX7WkQQLZ
yYv4RYtD9eNUmN/H0c+PXQqiPywwL4ULkkpu7vhbNqlrM8NNSmncIlPgIyxmX24siSay1HuRHrd7
2GvJIbM76i4VTH/SIzaF6oAGtUOn/QCGh55zUyM86XOx/vlCoHeCfpfGzchpv7jaI0wTRxhIgzdm
TzMgSOr+vb60L++sGdX6/wGs+du8eSeZIz9djbPBs+WvqTib4SnLX66HuHzdzvhrgD+WM3/h5ZEb
+s3kKBApvAqpfx0aY4rkQdrK2Y/SdILvZo1+a1U4025AEnxCCGr889fErBfB7gVUNUMLF7OoTX0Y
ikZDgaUHb+PAmlNmfb2J1sr1oa4sHYC8+JzMud9cSFtcYDTrm3zSROM56j/KdDDC+3p4VfHACk92
XO9L8ySauyRNN+Jenhfvwy4GKI1mm9YGYSPNmG7T0DTuxhRxt+ujuzwGTQX9ODJiQIsIHc5//mat
pEE1TBWcaG+MpXIXF1K3E12Wvkpp3B9jH37n9XgroyJh46sBPkfM5nfe+yaeqIq+rs35Jh0/pPon
3fh2/e+/fHbMCeF/f//iWG86JcpSXVK8PhHyua+a+lGhGYYQiNxpcCpCVaD6J5cb6dXllpsrkqDq
bZoVHHuLsHaSSblWZpMXy+hCZEl8m6lojWOu8Hp9fKuB0BakXKADMl2iJmM1kZwoHifPrgo4SOp9
F8D7jcZN7+qVieQZwcsN8BS57/J+bA3SCb+qGZEYDvb0WlNCUkX2qMOHQjTr+qgucwfavYgD0Orl
xUC6+H4Vhn5Y9zPH6GyClA+0X4b/PDSfzfZWQBFDxeSPt9a7cIb6PtyAzi/ATz8/S8ZtbyOjPPx7
fTyXq/x9gMVyiEylbFSF1/zYRae6OUJ9/+N9S85C9gKAm07SxTqAfQazK80FWONeRn0jhNKv9W5Q
WEdfR7z/j8fzLtriCNRxrKmRqRBnYaIqY0dPobGZxV+ubJBX8+NHw0EWDcVFwaDNQDmWqAaeZUsG
JHtXFfjjbUmgrQaZ30AcesCcl4pGMtp0uON24syrFTjg+KTk0hPV0XJjwlYW9IxcmEHauBdfVJgz
MdaAYhUBRO80RPdBcos7AP5TlF/21VY5eyvYAi0Rlp3WWrXMTa9/oYYnI4GPKQalI3mnGz99zKKu
r4b1SfxvcIvtU8AbxpqNwcVoLPhox9GRRIlmo0i/soeYQu5djduXR91iPaTIpwSc9eKcmFX8ij1N
dWfhFPR6fSxrURCnc2jKy5j9LgH1k+bPTmAiOqeq/KymX5pE/ed6hMuDFNDWDJLmgkC5cHk1WJ0o
h7RjtqrmY5PdIwwKAVl1TWyrAPb+xbp7G2z+dG+uVyTXrB45VnH2pQ8DrhbRgNsjdmlFtMceEmbu
Rp1qbSmQUIM3oGF0eUtY2HIhTpOE5wlJAI2+ENYT7qRt4YHW5pA8hfzLBOBAo+j9sPox4PXdheE5
sk+Oc6fIL5rSnyQVEYvox/XPtbKZeLzCTKPYt6JzmUdDH/raGJwzHHlCvz+iLHQnD/WrUmA2o8m3
aVxtaRJfzuKMsp7t5mfohrK81NVB2JKpS+25UEzsLocSpffuY6CmG1/rMtkjDv0MICKKrF6QIfSU
ajiV7e6cY0L0RHe22/NkwoxyyC2MR7t+I94KanEOyEOQtiLIt6UCpDHJnVwNMPAFRS0f64sQ0FPz
XeAVVHhVMBykZto1yh/nmKQQQOVl6hGg7ZY9gKSF7qpj5nbOrOmmyjMPu4bD9VWy8iiYY8Cg4gqG
QLVELNrqaIlRDGgLZJ0bwHlH6UgpEM3K3QRzrBYtB4FzzoAdpZ5KGwfw7+rp+3rULCTPPzyy6VAt
eQiOrTcljuvNGdbB4yDCfVzZe8XMjtiz3pkIEboOjOFS0w5jhmxLULWNa6YSHqcgK4viZyFw8jLl
fVl2G9tnbSkjMcrrcC4GXdDXJCwl88koG+DNmrRLjci4D0Ob9odf/aE5O8VxJoHTACInmeNF2S+y
taSmn1afI22fh7HbYrml7LstaczLG2IOM4O25qoKNJ73Z09otwkiSGp9Ts3hFqDMiyIlG1fdnN4u
PydlKC4ImQP6wvkY4SiF0pnann0DCfTw54B5xyS+5bp1KuVnJZn1lDYuirVRvQ25yOhQUHZwmFHa
s1Yo4CWUj6nW/sU2fBPCXHTZC7/VfTNiVEH2M9W+F+rf/P1ANllp4LVIFd5/mIYFWOty3J079Pqi
JN5nW9qvl3cBSLC5CQN+CJ3p5bWj1JWlh6XW8iwRN6kuu03VktF1D2niv4Za9C1WtP3GwXJZaiYm
sFcT0jC6pcvKigh0M8RdjZjxyRk+J+ETeD/MeHTgScFBNF/isrrRq9P1sGvbFmaRDhSW9x7Xw2Iu
Z700bWI5qNU/mLbgbTO4xbgB51y9Dt5GWSSOtq21yqjIrHN7TL7h66nfpn5gfCzLSnrKJwUUNnKN
rpjCL8KpQ0/FSXDjN6xdgfOxBJWXBjFMj/cDtYxYKJIztmc0H9HXO6R2fDLVW63aAAytLR1bM2VE
oGcp2CVISUNv4n+Xjmynd22fnGrV8cyYPnExPgWG6oXt1nl4mSTNvQn6k8CUIM9clDin3K8SVFjO
sYV0UvccVbctJr9y6yOFulU+X1kws/46VQgSCU7ZxTzWBUqMGImWZyfXD33RnWR1eMgK/c+PKWq1
QOcpD1BcWSYQpV21ftGO5blD7gG3ymi4ub7w19YkiQLiC86sRnCB86jDYDY5KsqzEr0k4JnpTuDG
+YQnOd60j2WYYDbwBW/XjX2uziWAxZnPY5dCDjeYPGcR7xeiH9ujljhVfRYdFW81c03AcqUfHcLh
U+XfT8FJ8T935lcfU0wZP2PEgJTog929TtgkKjy4ktra9fqvIRnwLa3conzUuw1cytpHfvMbl0oR
YaKlhQlS8twmnyg1aGXk1vLr9Q+wFWNxJlg0pcNKa2rIqs9q/jXVGjwLN26Klc3IXEPcJ/PVIZjM
f/7mVSRBRO3aMqrPqL71T1hFSh6mexpOSgie4byn7bFWeB0Rzvub1fU28uIrqwW0d7MR9dlKUajR
b/TiCU2jQ5io7uz13hzj4jyFn69P6coZNyt70GAAM29QV3s/3B5PO65dtTgjdrkT5ddaM91BOnbi
x/U4a9PKc0KxZpQUBIrFp5NA+VS1z4GDdr5rKC82PtrI9FT/hPmt2PqGa6fb22CLQemjwO2uJZhS
PDvpl7G8CeofNeoBurGRjc1/02Jncnjy/ONAAHS4BGMhaCVbKF3B0BOfSqTQMYK8Pm/KSr6HJxts
XrQQUMzTFqvCVlAlTmuTdxguBkehVx9Kv/6kheXT0Fk7S3Ru3VYP/ighnCfucan6MfJ+wgLJpeV7
E8XODruCO5FWPwrdPAMBer7+A9dmQOHncYvwKOXl9n4BIT+EPzRGtGcLtcEZnNzEG1Ow8jXR8YDT
ATgIcukyqcZrGK/lSuqgWiKRNxrlB7tNb0q8kixUuPZjPeyvD2llT8zCIVQYAfTNvgTvh1SrICuc
TvRnv4JKVLfTv71dWjtRxbdD3f/682CQ5UBcI6Y2Y4beB9O0orFTJenO6Md6Vpg+txEotCl5GfKt
h+jauMgVLaQNIAKwlt6HimrJrs0p7c6RHn3GC33fRMlHe7CRstX+4jDDCYGuLmR/csSln4UDeRR5
or6HlYX0ndz2j4NcPipacFMCTbrl5jx2SvxkRLhCJunGmly5JyDPzUL0ZBtwM+YV9eYMBwSBt14/
9ucayd88/Cbrnh9tYBjWJpP7AbQPym+8LhcHWjHBQnGAxZAFR7copCFNEX/r4+6jQx3t+hJZKyBw
QLNKZqmsS5EGpGhlAF6lfJ6sMv3cO6m/T3QrOAWI+rmYiGcHXmXjXTPF5r6HNrJPs6p8rgZH2dgZ
K5t99sOiRQ+Ahi7gYmIz1ERAwAItV0byb6dx0+qwMdaVi+JdiMV5FyKeZoF+ns5dUO+a8ZOcakcL
LMtsNRoeYbCCiHlBBv44i9+VGr739Q6Pa1c2TkE3nLLknMvmxo9a+daA6TnhMU+wQYouhm3ZWa5j
r8bGUfOH1MpvGvNziaR3PST/XB/+yuhpVYPLQH4A3Ic1f4A3KxcAgBkNicTREyCR28CWqnaaeLTz
ezxo9vGw0YpcuVxoHENfQiXQMShtvw/XoKsHRwF1gGBQJHR9NOsmDnEWVif0nAGmSKBdxzS4DyYU
Tqe4DDc20eVGBa7I5QGJANAU2I/38SXdaPq0y7sz2tYPQwe9hZWOB4K9KWR2uXIBHyA2RVMeYJay
7BB0KFxWraM15wjZstF4LoyPSf3L6D+n442MqHDQlAgfx7sCrcx2rPajXx2SP69C0COlNkCbgu1z
UVMlvc+kWVfCk8rete1yZxobVPOVCYX1DVHB/P1Jl+86tFzqoW0by1MLhFfb6pDl6ouRZH98DvBM
5SaGoMzD+KLhK/etoxdJaXmpYeyUFFbn0Gwcepc7AVkkcLq8HCF6QMZ+vzTQxscexw8dD2D946hL
sVsKnBhMyfwu7PamcqRboHwbQVdWybugi+1HKVjO6yp2vKEEEi3JeG2frm/wy6MEtiCFWPW3FM7F
dW8LSfYzZBe9MMsqNwuMfZpn57rRZsXfjeR0NRYai79tnOZD+/0UKqbAo77uJc9w/q3bL4b2oVO/
SGKjcL8yZ7Nk0v9FWRL+VXgxfZ0SZcJ5xUQaWy5ur8/ZWgQII7RyKHaRBc+L/s2hWCdNUWtd4XtJ
mGNFLj8GufLxeoj5BH+fxwNDBO5lA6+ntWcuPjw6zaWahY7jlTH9Buwzd6mpHAysUyw1QBW5TjfK
8mvfxgJL47CkMFNanrzIQSBTqjAmRdJ3dY/lOfqhWnYuw43Pszqy/wL9rmm8mbwpHZK2GwgkiRe1
fw7zeg9FC4Vjx5P8LVDhSjD610CDOBdoUC0vytbHN0xCDdvT7NeovCkB6IXh5wjPDyP/8400g+w5
hvAgBdS1XBSlLQXRb86NhpFH+j3N8jvElhzkbq8vjZWqz4yFpiXl/NbzW6ayqtVoiV30pjcgc4T8
bnQfh9lda5r7MB7+HfpehjSlvapY3fRmdviL6HPxkUf6LLK0VBg1egTIbB9uUaVmh3g4GXj3yWd5
vMvLAnvtwu3aG38LMbLyHaEP/hd0PpzfLBqevIOEmK7lDe24k+N213ArhwVW14rO/9/YfCv7G6A5
r1tUqxBfunjgmZUfKkjusUQ9U/paii2ExdpwAAfMPB8UPC9ECLJssHO6axKoPNMt/Fcj6F3DGI5K
kh3juDxe/2QrdzAL8r9o89Z/M3lx5NuoKduSF6gK7Oygw+wivq+cP6dNUElRkc+h1a0ih7J4OaYZ
2iQJEG+vqKbbtqgfBD31ONnKyFe+DiCYub9Nf/YSWyFPJcZHuW17IBtvq7w4pGm4kbVcpqEIUIAK
gNMwtzOWO2xSUB7uwsb3HF3aOfprYT7n5lFzzn7y1a+f6mmro7WyILCm5KzHJJre7/IlzLWLKXOj
BOehwumhbWy3DIcbnBQlrZgbGtPGCl9ZEjM6ZeZszP9eomxHP0X6CvsApMWwWDDHYi/87iA3er1x
raxwj6mwsyyQPQU/cpHRqxMuDlYN+iEfgmNtFQ+w029arEdSW31IMgtzltTYU63HGYBsOFRwdAFA
vwmEndOzxYX69ncsrx2cKVpt6vzgjH5+7aHHb+ADoqnPjoPAe4GRwYEstrjXBy4LuzE+J4HZ3E+A
kd2iGtUfcmlvHKRra+zNxPx+Y7/ZleVMjrMwVT8DiTnKSNs2yUcg3kGAKwHYJ2yW+mnj6l2p3c3t
Dh5tKCiDvFs2PvJSx67TTMOzYzcSyImv9JhcSyk/DDSKXb3o6pPV58VOscvg2MZO4aq5gGXctp1b
Vumwl+ui3IugFXtSFn0fRSK556VSHR39zwvB82+FFYP9KBqNy3y7wfdsLMBJn3O7fzaS/gVGoBcY
8d5xio28dHU3vAk1nzhvPoXSBWYsNVF4Li2Ns/FbyAsfVffrp/BKggX/Bub/LHAzazC+D2LiACSn
tuJ7vXlfJyOMTH8XR8+JvtWQXztL6L8Cl6IogibGYjSZj3WRavu+Z/iPknPbK9EeT2W42p6vb4k7
rsZiQBRDeUSAH34/KKENctZVusSgwkcnpPZbPBfNCFECv+Atls7qDM6IxLnsAeZ7MYNFmcgOO1Xy
wDkdiig9FLr/KcylH31Qnv7iY3H12yCjwW0tM3zRlVgf6rLvpSjcacGDWo8HNXhI6LtcD7S29GZR
eABUFKwvUo1Cb3rd6Xrfm6TwtkijR8i0N/UYbNQ1Vip2aBG+ibP4UH1LbdJ3Wt+zBudjGItvvaA0
3qrOQUunR0mouxzqVV5rx0aWT42Wfr4+zrWFwnxakDuZ1Qvt+8CQkgyCAjdqjIhJ0btSgfCp9Jpg
VJl9uB7LvoQhMNg3wRaDzc2hydXR9L0gg5yW4BLJCW/9wJmxvdP8TpzKojF3WinknaQpeO1g5Yjt
WpVGeEDWo6t2DQ4sFIgO1qjmP0RofZLwArF9k4N6qh98E+N3Z0zUB0Npkn3FK+PYJBJe6DK9zZx6
907i+nCNqXH2KdcKHJMseDHj2L8t6sq5T3GL2jnYq7h0/ZxdFtf+TSX7LXeh7j+FyPvu/FFx7p0g
/Yb7XHU/tU2zn5opOvUD5nAY0vW3ZabnT/i61Ac/w0DQTk3/sYqTX0Mrjq1oW7zp+7TayZHZPUlN
XeyqeLRcWvk+Cvl1c6u2PI0pYeoj3ljJfTQ5HToLo7bLffSSAzMKcM8M0pu4E59HqQn3UFn5web0
LzdohYcfNh0+4lbHadIdt6v78KRPaaHstKH/hdtLv7/+WS+2Ck0nKnNgDDk+Lwswms+ktQ1Bbenc
d19BgqXtxsqZj8Z3ScIcAvbZ3CmYL7DFCdNEUPk0x5c8WYStO+EoKdnVRgzl4hj7HWTm/iBOylE2
b5U3t83k1yoFhIhMZIB3BME9O/Jc9u9shHqOU9CH35i7xLWbptjlaTQeM1mtTtBQo52hFOK7XDT4
qQq8NIwpjkdXKp0tHfeL3br4icvnVpepWVUnwblzyu/0nptD2Y7PlqQ8TmW1w9174wJen/f/pmQx
76Y8+JMSi+BsifCg2+FO9N+vL57VERk8zXk1G5caNGqBvVcRSpJnmp9GR9416b2hBPupeAGndD3U
6mAQFJkb9jMxaTGYoNdFOtl9cPaj8TVJ9Q8w947XQ6xuhf9CLMvUSEFqRmvyXDDCByf7RzJ3ifib
CXsTYvGYQ6K3ivpcZgnYYL7rHy0G3haIUfFZ6NafXoLzciN9QNaGvOXiuWU1JiIvTR1gZwRQJLtT
x1+N/+v6lK0ugDcx5q/2ZtcVtEcMLW/RvxikfTp2rtL/m1eFW3f3mAL/zYDmLiMPHg6S5UtYtRJh
W1AAzjCD94H6tU/VYyn7fxFF4WHFyxEkjmpr74c0oX6rz0eWV6UYXcn6v7UYvslDeHt95tYWG6sY
xsnMCyIheh+mIztWi4FiRVd00W6U2htlwMOnMLZmbe1gRCAW8SaOYICRi4Ox6HHgEy17tBudJ7xB
bjCMv0O8dS/3+u4vxgRNhwtlVjhaPvA5JYAG+SYHvfLFDH/41k04bKRcq9NGbX3uj6o6pJ3301aW
ij4ADpK8uojC2xGu4snEAfCU1eXW02I+jhfXlgqUlFuC25En22IhJDY00ianXa+044fYSQ23zYPP
UyY+cE78rCby8sFWtnhVq1FBx9NBAgVy8bLHwE6ejLhRPOT2DoF8irLBNcp/Iv9QTvcTmObrn2xl
A0OORHqakjhN9OXb1bD9QOpyR/b8/FeQWW4lfLdHVVCz7ktwl9eDzWv6YkYBd8z9JAjgyzXvyyMM
1ihTvDjr/XtL4xUwii45VgowMh1b2TGzZuNGU7h6hMP39egrS4fi6vyeYl4vS8kgqKs+DiLF65QG
W7LPVfXih9LGEC/LyLwHyMa5dXlhU+VaLNAgKkJH1Iri2epzOKlu29+puewG3TGy9oGPc+6NE/97
fWS/V/1iYkF50lEm84EPo81Df3MMNz65f5KUhqfncXmAYA1nRJPCgygb+SaVa22PdtNrPKVV51rV
VJ+6psl209TUP+3KHvamyJUnpwgr1yms1o1lszmpVVh96bS6+ZDhee5q5Rg/9mUTuLEuqS9qif2h
EpDPyWPKQi0H8VyN5pdhLNObwRrUnSy33ZGsPd1Z4IaSfZ6I/GBWcniUJoxP63LUkCJzkIofeHV4
/iThfl4hbFEqxVbfZ2Xh0XuZ7T7A+6DgtbimmjKcoPd3tpfgFs/rQdF+4kg9lF5RIHlefgGmdv2L
XBbokBZ4G3HxRRJVkvI6xwjRTxzsiOydFdFo8sWhcXLXT+/V8ajxZlOVf4f00Jp/frkA35jZUeTC
l9qyQ2kFhSoltlfOfoWlee+L+mNvi40dtbbYdcS7gKYDagaKs1jsYTViRifR6Y6xBXRwsy1rhKY4
sKTcNcNvanyX6YYLpOH67K7s5HdhFyezmIQk2qm0vTTIv2tj/G83iMOQ/kUCxZuIA5cBopK8PK4s
QXO6GFXLA7PjFupLJz4m9haceeV6ptsJ3ATc24qMo8wus8KBHozeaYdsxIZyUndF+q0Wh+uTpq9G
gh0E+JSL+EJRzsi1NovkwPLo4zbHIUL0qZim7lVLHbASpqg+W7qQjr6CGFcziP5oQOS8iTD+PY0I
POJf6OB460uSdteLrLxF5rfYtRoWqoURxnf4I2Z3pqDk2ku6uptA6n8xzHzYmWWBUWLDhmuH2jxG
pW1EvOn7LHBzI6pemm4yf0bYz94PRmLjKGvExxrv4DO5ngEuz7cfQiGhnmaL6hjl1vCkTJG4HR2M
Joe6FU8NRsc855TcLWpTeoyq1t5YcCuXMofqf1M3//mb81WfKmmSJD5S2b9CtNDrh8oEK1zfFdNz
nx6vf6jV74R2GYsOyCnlm/fB8njoTY5d0+siGGPpTZp/Y4Bur7xcjzMfeotLA4wCFT/uYmpky3Sa
DkYVRbVuehMe0aHy1flzvQoOwdntjqop/1wIvvWqYGvhDO2V8PzM+CmQtmTeVtIXiIRQdVGex89r
mdx2FUbnVGt9D3bkrui6HxyGt3ltu1rI7VIVzca32Yq3WAhNl8ptjYmwJyXtk1bppyxobwKVAhLy
2nnTbLUW5pNs+Y3ejm/xSqh8J9CkavQ9vymq3cTb+NkPrZ+YYuMLO1bOUVQJQsFKkO9lq/rVSdkX
GBjBzWSNKEeiTPl6fc2snbwWpz2nB4ciy+b92ozkqDaGgRae4Xi99LNrgXP9eYYPBu+/EPOyfbPX
QlzorFQmROM8aspL0rzk9gbjZ23lzxXTuZZAz2a5avRI2KZTCt8TQ/k1khCYsC1xc32m1gpS6C4B
koDxz1wtCZkQv+spMx3f65AGhPEJ0fVmBz0+RJMvwo86v6sT1qqITj5SjsXo3JpSc2gt/1OS6Kfr
P2Z1wNRpfr9pQcwullGfaXKn5QmVxVBB9StKPtUYAV+PsbY0ZmQzFFi6YBcyLlJTlYGeqWwNY4bj
YtxZtvrgTlhw/UUggEI80ql48zxbLJBmKGwMhlkgVvrYKtpRiZMncwo3tjrK2yubD+7l/wdaZDeW
LitBX09U1ztN3JcozB9VWySnpPc/8XafjjJl2UiqtEeMUcvjNGr+bdN2xWHyDfOYhXV1QEYL9xel
K922iBUXDvJ3jcrzKUFq7C6brHbf+FS9JdVPD+Bg9EMoUgVUotPx2qwkYhWm88XocwtWsZPuwzqn
bE0+cUosWRyKEXu8qkmqfamKepeUCsT+hFJ45nTdfSIGces0zpC7la2XruXn5t4ap2rXidE4ZkWe
3TWB5hx1MeHkXg4JWEIjc6UhQYMN7OEpzjmxg6jub+QwslyacNOrPVpc3JjunoZKGDeRgkwqduSW
29eN/KJbVDMmyqtmHcMrlscn2Q8g0xnTa8p/9VR3TnaYrGk61an+xTKTf6dYt47qIJlIYkQPupxi
txx3h8jIAyABJQ4f/ZDstLLP3KHQIFxOQfcgxkgCrpqMu8SGB2m3wfgil+QeBaqfu6qI/L1pTfwB
FZEDwi7tHr2+/NXIwmrf4g60b808OVVtru9Q6Rl2QEqaJ0lo5gnOvXlobfhVgNeHvagMB5/I4qMT
26jzTSz8Qz5UKQbjTYs/k1/ShqgLqjeBCB6tuBD7UgyTOwAccRNt+lmO1rSrWkU+9LlaAk2pGjeL
SZ9oNLZPXZbLB31A02+cTa3VVO/u614o4NLajh/pf8VZQX31o065cyqrd3aIMnXfmixQjH2Gqfre
gHfqNDEqniSYR1iiv9KuG1zQ+umvoJW+qX2VPU4J6VvjZOKlHSUYW23f7+hlYtAQFhYt+sJ5weE6
VO56/8OQ2c45lDCRm4zG57eO1j12xO0+wOFlFzg0TfZ5OxkPcSbSxzSUp13XFg72qkWzV7O0eA1V
qzxPNv7j81LKbgd2jSv3g8zDR5CkKVHhWhhC0/XAbvgoCxmoQhV/0ZPml1VV6ZPdttqOepb6Sy8D
+6inQXDCOqt/cCLN3reVXhwHPS/2SYNjFRD52kvKJmIXBcUxK+vuTiC3BNl9qrODiVHe3iI1uK8N
9AUpIjLQIRX7RE5+9pXfnro+FM9ShHkZejPBq2r2yizb3lHPDtBivLXyeDylRVW6yEqGd0okOTeq
3Bg7awpD2KqKfcprZdjnSt8dyqLSaUBjIDxlfXgrtLo4ddOvDkf6kHVbU3bca4BqN8oOa3kJVUSk
7Mh2IH8sDni576zezHPfy8181vZoS7fOQpTS5V+53zyY1Rapf+1snNvgAMrhYFwwogZwH1UA1csr
B+dGKwGc5EN9k1c+p4K6BTNZu77wuQJWA5xaJ817f+K3VaRmkaDJn+rtQa2U5xr25cYMrsT4LTMF
YptOIs6A72NIsjIVqT1FZ5HWbm9RCRk/Xr+3Vr4R+ngGECiUPejuL3KnIqhwvxaQJgvDuRPOP6AK
o2nYNRY1meb7X8TiUYlkyax4sey0D7Zk2+aYR+cusZDbPPK/2CEcycP3WbFxUa6O602seam8SdhE
pplFz9l91oCMoawdfZ46me5GYyY7NAcNt4j0T9eHt5JrzEr2lBzmROOi0CzJY6A1YxSdw0ycZP9h
FPmd8L9cD7KyxOH7gPlgW82SJYvrX3WEFpFARvDDUMHl8G/k74rfH3xngxi+FWix9OxO2HZSsPQ0
5Ydtf84k3fWrj0a+0Q5c+U7vxrNYf5CFlExkMit8+prTwi7Q5UnhYhjBc61++4u5o2wOpJYW1AUA
wxhTMwuhTJ7xiBgBvadR+BF1hPClrAUaI1qxZbS8siIwMDRJtH9LjGj/Q9p59DiuLFn4FxGgN1tS
tqyqql31hmhL7z1//XzswbwrURwRfd+mNw1UKJORkZERJ86ZfSyxgbkYHt3w1MkusKnwKTTFI9Jb
Ky+HNTNTFDnzdUllUbDBs4cMKuUFLVX1obJWDtRS8ZDFEM8B+E28ZLMMN4MYu4a5NDwNuRRzrzHt
KQcU02JtHB6bTGkdrsEIwHqiJk7YJOJG7a1wk3hRtpJrL/oMom5EEuqZ5lw9rOsiQQ471ttXL0n0
KDevbnRSgiOkxyuWFuIvwNB/LM2iSJkI+uiVdYhEJBMTrqpGTsQ9f9stp4ti9pzGCD2AiVHJorB3
+fmGVmjcCj7IUxKTdfWOL3wfG3c7Abkqr7Wb5Ge1pr+24DFTR4Dtm74nnZZLk3Dt1lIXC/5Jd9U7
mJbf+o73plaufalFO/DdM7o2sbAas/2TlZhJGhVuV7EqN5X5qyZJXpvQWLMxecuZ9ydha6RjzA1W
96WtthAUBDlP2pWix/RLZx+JUv0UODSqNaiVXFrxDF/1YlcJTpo20jH5HdXFDpWLEqzNbW9YMoTy
BKxJ9Plo18yWE2p1kTWSFiAx+ewrv4Xmd90bjjqsFanW7MyKRnJpUHmFLpb4/j2N77LgR9lujHoN
FLxwgv501rgRuRKv8guxKb1EHWGV6+Rh41q+nSVridjiSmD3nWa1TCons5tqlOJS1KPBPwUgr2xd
zA9mmH5UDOEg5H9NJ8KwEark/7E1u67koQiikvvpFLfoG1mT6lA+CO5G1txxe9sRlgIuY3qTjjb5
LAxek+OfObYQh16t+a2PfKG5sUicg2z8ZVbCnZxmG833f8uVuO2podquYW1bV/wVqe7f170ufsO0
92e/Ia0pMUM/6Z9aqdWdMjW3VZC+8OJZeyss+snZYmduP1ZjaLqZ6COhKOTbavyGfoWwsqOLNiiY
U7skC0CI4XIxZqQGbuWVLEawOvBwwYPUAwy6/dkWvfHMyPQjznasYfpZ6rrGP4nFSVG++bqyl+XE
keS323aWwh4NoIlxksmVqzI2b0459wYIIXM9tBNNYoJ0m2RfbhtZuJoQ+/nHyCxIZGIMIwBct9NN
q1UnMbgThAchP0Txt6b4XrcrDcq1Nc2eVHVUVF7oYS4TP7jQQBrSXlNWkqWVJc0DeSKMqYkwN0vS
qGkJ/QF2vEMhNlszbh4rNXktO3VH5WYlrE87Nb8/znZyziedF4BCqj7CrPDVUxo7dE+WfArTbt9X
hQ3U4faHW9nJP6w+Z15odUOji0iHnbxB2GfC6IP4l124XJqVe3HN0Mzdu8btCU0Y0rOfrv+imxRn
1riPFm1Mk3bMLnP9zhvlpZF6dagL3CGqagf9SzF8Tt2/f4dMGmj/sTH9hrMN8+BFr3vThQjXypy0
/TVqH6pmJ473sff79qdZyF4vLM1CqmJUXkcZkWy929YjhEiAiWWpdUIqVZU/7m5bWwpH5+uanWDg
E1osCWZw6qWH0P1uhp/g1ESj9se/MMPoN/kragGiPgutRdPAUjIiOCYn1qnzs/sMNZFCGJ0wUr/9
C1OM0tP4nAQk5jURr/AKzWit4DQmOu21Qa4fAn1s9mqTdieTYeCVk7t0a1C8MmSF2v51nSfKajUU
Ke6fTH+EdGIQOltNjZVjtGiEiWySS8bR0E+/dD/IsdJyiMj61OJ7CLtD2n6/vWuLZ+jMwMwPwFpn
elhCuBt4xmGaqIss/Q3hku1tM4vuNilPMZACzGOevY5aa2SMU/BgGn/K2uD0qD2V+ud0FFcMLa4H
WgWQJJAB4nGXG2ZVipdzLYYnkAXIzlLAjSRH67rN36+HDgdIOzq6wC1mN1Le9J0bJV1wqiA2otSS
MCgwapumku3bhqSlBSkM14ioYQMImqttKGGey16PW5d+u/fd9INQgURrhTChk0rtPoMVIEJVN/X3
XTwi1DjYRWI8Rm6/Z9Zrb6zNZC3dk9SywPvBnYeE9vR7zwKi5et6FLimdxpF5VlpumHjuzxCKqW7
y2t1YzX5yXOb96btDrd3Yik+/mH05+0jQ700M9wJIhJDEhNaHJVd0vUbJZN3vWwcZLl+K7s1Sv81
czNHGuWkN/MUcz5whrzrd5EubHRFdrRkeKal9y8cChYOiIEm1iomJS+3NWpzpi/HwOc9FL4XSkSr
OqICKtha89dEGWwQBNE8igBB8Xad+W4daQns9zyMh+I+qr741qfbH2rJYyl8k31OExo8Vy+XAp1v
4plaEJ3SghtM7e9V6TU31zq4S5FxYj2HIA7YBq/iSyt8HxJcM4pOmvs99b70w/72KpYSs/O/P/v+
XhOFCTXiCB6Mhw6ygCL8FTNq7zX3PCJzYW36d/pz8zzw3NwsDkM4MkhuPS1HreyweveRXByzvRGt
fJy1bZt9fN1o/DKoWJaZ/y7HFPjs++19k1YszKdsU3HqKmVxBI2ndajb+8i6F9yj4H7Mgp+h2Dtt
+lqXPxTr2Eg7RRLu2rUvd+1/Ezn4NOJBpQQB2dkSsyHkbWqM8SnP39vhtVTuZO2vn7/c+bBsTd0R
Lpo5sDv0gs4qBCE+BXFl10LK6BPKUOna4/faB1HWBnSPRBCI7qu3nO4V+hhpfkxh+iVxt/QjX+Lg
pQepnlR3an26/eUW9g1gElEBVjsw+PMPZxjCGORqmJ+M5q70LbtpfDsYVvLpRSMA1WHM4oVKrLs8
tpkRBAKih9nJQI36EAVx+64GYfNR7Qprc3s910eKKglFRpiIaYwwCHtpKpKgZkE4ID9lHmTA+nEY
Thk95TVGm4UVqaQAXE0i4kpXBKyAhA2j6BHQbgU6zAW1Zk0qy401SvXx9oIWLWnQrZFFTaZmybQm
hommQPd5kqntRMyhwq7odKBXb5uZ9uUyFKHvdmZmOuBnN7xrBAzJK5iJ8k9F2dMks2xZe3bFe0E4
KULtdMPKK+E6ZGAREk6k5abBaHW2MIg8xCwZ1fQUlD89ZdzU5q/bS1pwhUmpzCBdmQrbc5QiE5K9
Idet8Cxbb2rIdKf+vTYKe+y2t+0sLOTCzsy7gbRYSVNhR9U7O4vfi3zFwHVWwuMGNgBiDoSJpNOX
3yb1EGbpkFamSFDwYUwnR3ywqiSH2p+tlGtF5wXMNPbopUDINr1y5oGuzipVLORJMlhiVrcEO5Ps
JEbI6/xjb3wxYvjf0g9uvsYuuLiPVGyn80uY/XPHnLngKDeJVVgRk2cRDLDyhJT5+7PEBUF3hRYc
3BfzTgdBKArjgMGpOBFhxLf8IxM01VFKhzXemoVTy2EFc85iaJPNnz5I5WW+GoW8tL32va6zbaRY
9+z4SmBd2rJzMzPPqJNOrccWM4Ugv7eB+jY0a19lyflkUkcGzZgWYDGXzlc1SphlikYt1pgmYORN
GVqbMLvL/OAoKW+3j9Litv1j7ErjXsxyK80M6qVjtPU97TMz3Hbbqb/+3gzUQbzgqKczcjE7sXJf
p2LWU19W61fLKPeALR2QaCshdWnnmFaDTogcn2bRbOcCMWjbKuPjGDIIm5LBUzd5rcX+GFrC1hfC
tcRhafMmaQ+uCo7vFWZUa8ZYbeQCnzOT0NYb/yAL+aOprU2dLcVVigdTh2UK3nOE7RiYoTGYPR5R
Cpuwc+1GfWk6fwPWaGUHly0R9AxmN665mkc1RsDWQNbG60ghRcsuKG1nVbU3+0+3PeKaJwFXgIHH
MKH25Xk/j7GZmw01EC3vNBBbU57XSrnTmQKzgx08jNUmoHyV/YssAqPMbwAT1Un6pi96FvGkXGCM
MGNi2LIeAwRd0+LeN9c4p5bc4tzIzNlbcdDDuMbIWHxoDXR83aMxrKUPi0ZQAkGdViLaKbOHGYSW
cmbBFXBqlOC56YfjVH9rGdVf+UzT35mlKchmQoIGOxc34lz5URjkwgRnjp1cqODKRJi9cHeKEJ1G
rXeGYXppqE7WNlB7M/rhdhs9Dre3f8TSuT7/DbOg66taYJXK1Dnq7sPsXVDTnTHqGwb1bdQ2btta
2lduQmhjABNeF4LgpUToIxwRdpKSl67XHwWo8yqaE7fNLN0j3LrERCayIDicfsaZIxYj94ZEqY62
+VDtIpgUf8ulBo34bTMLSaYGbn1i2NKnF/y0s2dmGLzvAexxl5QqATeT9ml+tJCN8YCc+7DWadlb
o63NSC0FkXOjs88l1HJSy2jVnMwJy5z6FM3eC991fPHffCxeoNMClQnHNAv4VeKmXuZXlHPM7NEX
eCVaWeAEVvP3mTMZ7X/szIkugSaMjdLSVYRyYANh7sZfI0ZaDIeWNkE1YGDiY119KaF35Wr0T72o
3+dj/uYm5nPaCLbYeiewhx+Y4aDCqp8ihImFsFg5YktuT82YOjtUZbI0f82LZju4YuRO38x/4rl9
gsBr75rKGqXioh0DrjeqrLyA5+EEVFtP5biDiysfnLr/3de/jHxN3m7BCF7NrBSzjuBD53lAFnqt
iq4q3SQZviRNOI4VMnBRf7x9uBb8HDM6ZGtczNDJzT6ZByQ5UWT2LOgNhht6gF+64wkvXvPztqHF
9YAWApgCRPxqVKPN/S7IanA8E+G41yr7WtIcudJXerOLZoCWoWIM9/3VEIXs92EtD6RPKNPbxlAz
AfOjlf9akZkEjaX8x8oMypN2XeEFUUBNX6u4Gi1b0EG6p2uX8NKbCmZ9Js0YYqc6NZ9DFUoQ6D0v
uVPYfLaEeFe0rhOr+QaCcbtlGkWK3iS5QHP65fbHWrisLuzOLmYP2UtNq32gSnSW/cwHsf/RzY7p
yACAvxbfF64RiuHkahMM4brIPLT9KBQtDLxULL7GSepUQffx79fDuB6tX/4FjTLz8qZGDFBXR+FZ
qr+U0EqL1fNgfaddshHiFU7yhQOF1jNfjCEseMHnB6owysxsw8I7hR5poAlvjLsdm+BQjKNze1EL
rj5FOd2iCwBAVJ0tSvVU3veZ6p+SodpGo3RoqF9ahba9beYPdd4se7qwM7sKU71u8sxT/BMwpUdX
0By4/Xa9WO2D4hVs+V6RYkd1G6el80x15lCZudNna92thSzg4lfMrsk6hJKF8QmuL8im1Tpzkoia
Y38fjZ8tt2O0H6jj+Hp76dPKbqxcm+FVw0pKRikk8zD0yg6aJw9lor6pH5tS3mtZd9LrlZfswlEw
SANE8O3ahBmdLbJLw6JOc9Mn6CubKK821dqTZcXCfElIAymtUltkG8EjXURbr3/d3rNFr6QwzIQg
U3PU6C6ztbyzoJ5SYAJyh62n3Bvxm7rGhr8QnaZHODtFSZ2Szyz6FkIpwFiSkN7qhncwB/dT3qsf
g1at7W6o1WMoeGsvlSWT5LkqCSjDuFc1oA5hmtzoyWIsLfWezMHyNj7nYhpFK5ywHa2d1UXZ77/f
SmKWJUqUUK6pdMpKlSsYHjAKaU9efqfw9t31VuLV0veCch+OlAljyz+X36uSYHNgUMsDX/u9tgRk
xz4y6rCSwi95HZ8KMjZg37zqZn5tZPT7szAlMxPfw/LOL9agqEurmCgRJ7qBaahhZqAGEtqkcGo/
Fzq4wiGnGwqi/aHp3LV5mqX4fmZpXmzKRl+pvQzSt6m3PlYvbVI78MDZsbbSY1naMzAqqH2CUwF/
M1/SILp6O3CQTC+L0F0dzHsf3cCVm34pxJ1ZmceDRIutJpmeioYZv8tK+5Q12gGtqDcvMg/cpo4V
/bzt1UsbCByQhzhkhSgHzRxOH7OIzgh1YrkZbUl8SiSit1HZprT9e0NT+UedED7XPEetEHdhn2HI
1fI7N/Nc21eFPRMIGy8b18poC6uiZktvZ2JTAOwx/f/ZI9WDvLE2W9TWM3+I7RrfyGT0rbz2V1l9
u72upayQJtWUZMA1Si1y5hnJGEaNq1coX7fug1lmv7SicXyGbMFYHDxvPLVleGfl6rbO2rXMd/rb
syvx3Pbc/fW4D1Qvw/ZIaUvpHxK6Pp14XwvdNtXeixL+027FRRfONlNY8LjSaWLF8/myKu2s3nJL
QAiG5hB5bbXTNrG1VqBcNEMjeCKMIuTOqxmMBPaBGI08uBT9TmokhKndg69aK8X3hQNHiJo0E6Yn
CqWvS0dJijav+KaUnqLE0Yq92x7A9ra6aWdZDgrXWMkSF24uk+cjiSKJhYQeyaU9JSkqsUqViLwp
c4YwosQLOlE+GL53KI2VI7fomro6adQYFCivBtiy2i2L0Cqik5h5kLbmjh9btt9KDtKTtsyQrNXA
f/Ar0dZygj+g27ljUu6dsm7oXPnncp08Xw2/ktPoRDfIuEccILb9slTv67jvQfSLiHsouUnhL8sc
l5coE+hNZLdaN9yZevJHUvrBDcoQBTjfCF8BBVYglHRrW2TmL98Y8rumUyESpgf1909Wc2o8Q7MN
TOCKPSyVzUYzqzwiIEYfMnWgLaPCRpWt9WSWEvlzQ/NYr0dZjkYQH6fQrd7OxOBYFcGDET2KGbRz
7UFS84eySzeQmm9g3tgJWnysoKC5Hb6Wzhmezx0KsS9HYfZsUcpCiXHW5NQk412JghtgNU/+cdvI
0imDakZW6W/TqZmH46BQFT+P3ORU9sWuiZstcmodMj/9b8pXd10pJvaQCGvIrIV5C6itScOYuoG2
xVJnh62ne1yYoRUzWpk5Cry8ng7cOPqlBaldG3eQ3VktnKLxzih+Bn294kiLH5gxXyaleeUyKjNt
/dklROsQvcXQS06KVdmAWQ/QZR1dvwD/F8vHjqQ1mmrbqnk3yu3ndJDvzT58hOby1+3dX7oMTXNq
PONvE7Pp5e+ooWhrkijlExdAlFSrzLeCV+fbAEyR7XtK9vcuhRDXNI9JD4u4OoupQoqUamUhRFT3
qUPvzgmMV6n98NeLmqo+pjUR0hEwZjURS0yTfugJ3FVI84o+oF1PGjvw/tmQM922teC+mAEyOT0C
r7nLlQZqS60HzRMqr4Gkbd38oY5/F/Fjk3yFPWrlirgm+p+4C/8xN78j3KYsS8/FnCm/IKRWFkcJ
Zjc/ftRESPP6x2Bg9PRbbjb2MLzV3uvQ95sUhrfuW+v+TvWdYP3+r9b/55ydO7ICy0IpRDEAThQ1
xpfahAXjpc1ePfdTLH69bWwBN3u5/Jn7GKlUtboVYI2xv2H8Unr3+fBVFH7l5n3l1rbg3sdZZbvQ
Zmfhc1wfKfDYqbqS5iwcGj4CcA2KOZR8jcknztY8GDqsZVUcnyKtgatZ2GlifIgs+Zk+5+H2ihdC
8IWp2V3ZwPmhiQmmxPg+CSvIKo91/X7bxkLeQXavTVEQCm7kEi6XQ4syD1KNWJSjq+XrX63O3AwP
sVN5K4aWFkOni5CL+g6Py9m+xVY15lkmRyC21E3sPWbTzb9K+bVohRuanis52xV0S22qUCvEjkva
SxhRFp24fVD1FRdYuj8miT3YfxgTYHZztmmiJLdD6hkReETzoZGCYya29OJHJ2dUnweNIxcCLG2e
ZIdF+lbqqQM/+8rcz5IfglREZ3ViT79CWBUqkh5dl8RwEDTiDiYRbQtjAMTuCXQhtd6u8e9LS8GO
yi9ddJKfSc/90lMmYIdi9UlyCjvjoUt02/SSpzjyt6lq3E/gVtGPNimPDN8Y75RcPrYps4pq+02r
w/dajp+aIN/miv6oF+ZKzF/qaOFRABDBNDEsMp/3mx5asji48QnVkh96UdfcpKDpGugu7rxIbBmD
UZH2E4dgn0rhg14Ve0bq1kSK/5+fgUNMoDe2aXZgfaJQrhRafFKG8FGAI02Mpb3iE5vCNIe3yX/S
e/W1NIbnKEk/6kN7vH2Yl7yfdjInGaVosGSznC3IkqKo1SjFfuEo9VMKqlAMdv+dkdlBrlR4eMQ4
SE+t9j2tD0L7Y5RX7tWloDTN3zCzTmX+qoxXVINleJ6enGSqk2LxMAiWI+r9QYjvilJfWc/iVzu3
NssY6rbq1SI1kpPhf6WWAyQJCW9DtFsFzGfoO17J6FZyp6qPYA5X7vSlQ3Vue3an5YWai4mM7bCB
qFR9ay3fYTjI1nHXKvxYQYV8++stPf1ozv+zt1M96+z+MkiwRb80kxO0b7u+YpxGfJP6dNs0LyYC
TkOxldTRZqx1ZZuXfFPTYRznaIjXGuZtmXlGPCkYx73umMrdEH+TmjU4wJLjUGjBZ3i1cOHOFtfl
RpUPHjGqGMu3UUOTI5XuauiEba83joGrbm7v5tKipg7jnxcMBYmZvVivrXoMaDC22mubHYXq1Q1X
4vyShxDep3jyh5JjlqS7fSBnfouJ1PMZ59I2eSO8kMyDfRlPStlukzF5vb2qP4Ce2SOduel/bM5O
RBi3BlAzmsCMY+7iFMlI3dh7E21ZFW0jxrA8XuJNEm8AcO2yAlZWPdjwbOWxSuZgoi8Zjw5k+Tuz
Rsm49h8AbR9TLd+wGsev/Z+hGm0Dubmv3dwRkgIpoxraTOtecY1joepbMRlXvtTiKZ80f2DfxjOu
5NZlQGBeSzP4pGumrSnHoRxsrY53uvASG9uqeqmFH2Vc26K5ZnrxC55Znn1BBSoB8CT0uhuBMdDC
Lo0PXn/Kq5Ob1c7fi+bySDhf5+zbJW6ny54MICGp27carb42itaK64up+LmRWdjSe1pgKN1Q2tSj
Q1rpdltqdqSXdhCoRz1RkbEZv1CW/qjKxS5MzJdYA7SlKY7fMyLS6Z9uO+x0zK789WyHZ8ewjSgI
mTE/xwgetLqmcLTGBrH2DfXLqKnXiCkZDbsaZq3jqh8G9IW8+DhE7S7KfqD2898taHaRV1Gt5YiV
BSehuVcSjzRy5TG1VIfDTaj/MVYzDXZNCz67BjxIQP0RRr6TB/9jW35xww/k5qL71Esvaftkaq/C
WCEv9rHNPydxYcfZVoVVTkUtPG73WfxFyr7XPXR3K3XXBd7SyX//+WGzHCoYjMQrBn5YpD+1GSpn
ACe88iQOR7kaNrkCtCE7NfL3Mf8ppt/aYue7v8PqmLYr75X/x8f/74dcsSABUE6lIM6DUzxKTiHo
Tz0NODuQ0p2GytVYi0xIQhCjlhuhr/dw2TsqP3eIwoPkineaUP287ROTi105uUkPEIQ7pe95ctcO
EGfkA8jcakAfoT4CODl0EJJUf63uPUWQM0Mz1xiRFRulHtyUKg93KUXhKi3vG0gnbq9n6UjRzQTP
DGUrKvTT3XrmgX0ouL4fc7ENf9S9Xyq9c3INWhf4ibrA28fuGuJ40bfOTc5O8Tj4XjmWROK4ap2g
2Vnm155aQm29RKiG9SJoncjf9NWXPtgB6nJkod/q3VOVkbFYayJxi5kY9K4TlTH9L6ZlLjdAsuDP
zCfoWDp+HvI9FFp20h2a/FlDBrfNv6n1lz5a6VYubvqZzVlgSbPKlcYIm1qXo8lkOmn+bumCPVb1
RlLfGm9/+yMvJWSkLpMYCwXPq8m9umrC3hj4yGUe7Nui33SuRpGqe9QnbE8kH26bW8rHUD41OR50
ophUvdzSNBJ4gYucWTmsbK3da2CFg3R328iyG51Zmd1+uILaNNTkT3mb2/Hwqur3aRLtGQTpy7e0
fVXDZ1d+gLwPBtoPecZjtHrt612SrDz3FkPU+XJnHlQ1ogybFz/E978J8Uur/SQmBMGXaMhhEP1U
aKd62OvhV7PYt0ZuT5hfmKxWdmNKX+ZxCTkTfgdNcKAes90Y63QUMiZvTkr6ItYfxaFywvoQhpoN
XahjuZC7GKqt6y+hv/K1lwrp5PoThAscK6RjM9PmmI+BN07QqrgrtrUqma91O3wNtTyxEQ7/petF
vBV9yd1pOgStchz+Dga5fGuC9HsXVmtvq8XDheuBp5lIL+ejVUbXG0k1wfFKtdwWnnjyA3MjkDIH
ZbSLy2jTtGup+sJsLuqjZzZnHk9kKdFMAXpoiNoTnbNtG8nbOIX6WRx2Qt1u1CR8rpLqWx+6BzEL
NlLrbvI6eGgVeSXFXlv+7GvoZiun3ZR5qrAxSwbgaP0YwWSqB/G2Mw9i/vm25y0e9rOlz7I+SWhT
oZWJLWIVHHKg7brp/x6M+NttM2vLmh0ys/U7MWymXKw8pIq1iZtPeU1YcQvHE9Epx9duG5wynKsD
dbau2S2lpUU9JNN4WeClb26R/kz6/ui7mZ0ONYwkueo0abulNrhynBbtUrUSFYDGXMmzd4opKF1c
M817qv3mUYqrh1TM3xnW3yZxdC8K6TGIRtTi/gUS0wIBLKOKxNMMZ76M2ZmhZ4KUAm2WregQjNmx
oAlc0wTLtTUtskWPOTM1feqzlCPzpcxVfQ6LEg/bVhJepbHZtGGy0uBbytSYNZqGU8GwQqp+aSbp
60AtRMxEaW1Xwf3/quyUa+27yb+v/OTMzMxP0qGRc8HCjOzW3yJB/Y04ycpKll3in5XMv43iuUk3
EtEYTH30Ff9BzpGURv8OTWAR6GNcfh6jYZsNUHjdPgRLi6NPgFgMFHxQ+s+CSd0JodSOAFhAcD8F
XvmCh6zc40uLOzcx+0yeniFMpzVc47V7b7nWRNMNwd7wnAyNI6nRL0L4swCf++2VLXkHzFZTJZ1p
1SuFtcyDZzT1AbC4ARWIsd4qSvNJjb0nkBorK7w2JaPBCKE0lfmJQGl2olPoJzRe/3A1AXJSwuDr
RFNeucZLlpn6SvRfKLBgjElmYPBwHMjzpoiAPqYVTmwu8ACg7fUTTnt7HKCPzfZV91mUctsteDvr
wTYU1jL7xYUi/KeThFgTC8rliTOaepTVSfne17vcyQFlOGKXK3uyg1Ky9dzI1yxehxJWSyuElxJd
Znk+Q9MjMuTlMo+kAr1j2AIgXIt4OK8U/xbXNXE3QKgKWnLOD+B2o1vAfcE05gBZWaOV21hS7+LG
epCHNfXE6+PAis5sza5TXRdGSyuJw5ER3oWacB8l8gbRxl1eupsgSbZiXbyUSbsCbF1cInF/8piJ
U3t2CsdIz3XmJ1CEb9RNmfYgdL3OtoL6Lioge7p99pa+GnoaOlT1UyFw/oYe3T7XspRxMTn/acE9
XXPSYQ+9beQ6dMHsy3Puz2iweAWEk0tXKvyKh7o2jD1FgiKCqnmNXWbJiDyBkSbSEnxwFpkNuRk6
teayzsw3YGO2lqwh+Zf26tzC7LLsOi1yDYXYPzINlmY0lMg8AlfZ3t6txbgBSxKQEB1CAubRLs+u
HGieCPEydYAstHtrU5WfknLY6AjTNJ3dyS9u/TT0lS2pH25bnhZweX/KIHD+MTzbQiaqpXhUyFdD
pdzmiWr74rsPIjkfYY/nKtARG7xtcXlL/7E421Khlryy1bCYB9qHJin3BcKEIWOvK3YWXqiXS5vO
+lmi4xsVyJ4BQ0myL7wPYpg6VnaQ5N++/72Mo00R33fqJwYEbVW5S2C2UBtIvZuj4b/dXvHS6T7b
4/k0Y2aUTNRKdBIMlOZssdNe5bS5i8p41xTy8batle9pzS6BAK0Oq1Omkqb1JA0P1DItdABcCjz6
+G6s4aPX/NaSL/c4qFpPzTTeBaP1HAW/RLkEuojD5j8auKTclLGXdEJz/ZDWkLarpmfJUYBYnCx3
064WGzH73Le7IP/VWafW5Lp135XxEboeW+/ilbO64r/z9poEKDHyBZZswUDbvuTSsW9ebn/E6dDd
OJTzolgR/N+hJGX5FKnyERbfQ+hLdt/Em8YQVk7Kchj9z4m0ZsFntHrFVU12spV+wxZiD+2X2+tZ
ulXPD8AsyJi+oIVWCTWboOg2UuXgVk1p0wY1UzH+fSWYT41an7rmX2BUphDAy4raDOubQyL6MguF
ZCJ+V0x/HyG7NUrJvmpbp0szZ8x3kXwXe8GmTnahcm92K2X8xc/IJAkagiS6VyTqoyQh1JYQgCzx
qUcMyY2cbHjThQ8DoJjbO7x47CELYGp6QmvPQ4xqBGIfBtT8XMaYpE951tqjmKH6+SCrv43s9ba1
haot+3pmbhZlCi0JIy2duPastzgFngDLuQqYI78TlZ+V8ZiEh65YeYYtRtEzm7NQ42XQkGRUOeAI
MvaF+SAXml3Vj5q1koutbeV0Ws6uDTXkMVbI2Cn7ctvkMqq7xtZorc1gCUd0dTZ+Sd/rv9zQ2RFM
C7URg4QipjaOzykisV6qvVRKcMew9ibh8ZKL4p4e1kHqh81t24uHkwk4WmDk8leD8Ckgc5EZdw5n
WjlG+uDRsU5Pkf+G4NXOdL9nf8+VhvNQ85/0tVEZnNdKQU3JKKyRtZmetMsS61uXhBuKEr9ur2sx
qlEYndDqsKWJs/shlzI0TT3idC0kn5HztBPd+37bxKKrnJmYuYophMi4ppjQtMFWgldzNPceOnNZ
/SKFn9R+LaVZPAJn9qar6cw1w8gYvQoN51MhUwr44HeC3Vm7dXbWpSuON+x0I0yjLObsqKFP1vjR
YBJNGNaxGpOOZ76npn9795bCI7jvSRHatCbA1uVqxiY3wjoV4LkWU1sum+3QvQteZY+q4kTVSl60
5A3nxmZXUMYLJZQrjDE/sSuDZ8FstreXs2iBJ8+k5EqTZ069VRe5Vcamzi0aWnbSMGZfrkSJJXdj
ShuRREoZYOdnHj2qrV72A5OJQfIrT3KnQy6NaWc7whWQglDClT7Z4geaFH14kYBZnRcUkHvoAqPD
3sBXcYuvuaQ6ofklk9Q9KuO3d2/JtZkDmKpckHBB8HTpDIWrCHEc8V7UO20r1P1mVA3YbQKn6H7e
trS0izA7kBAgbMELdW6J3ofciIRaudWcqgtRj3xMs/u87KZS9pPvRyufTV60yEv4D8kTrPizSQsr
i103ycLoFA6NCLgspjnhoUfK+aOE3XfjJg8YY6XC/lmCoPBrmzLy4WtusY3HjmeY145Op9XSHhGg
biswoGoDA8+ZWRq65wDhL3v0YrJtS/qpZkMG5DfPN9BvVHYlWD0dAUXcxEJjvre5O674yJLXU/5G
7Q7lbLj7ZiEpD+tG0+GXOAk+bFwidH18wL+vg0LGQXJDh5wE56qypaRW0+d+GTGGo1d3YqHlNjwM
4UoTb8kFVZOxyIk4z7jSGlOHUvXAEzByJIZ3YizYSZtuAV/aY74mOL4UYBGaA4JlQJwG7+Gltxvm
RIrva+FJVPPh0OtxBkGBa9iika9p4P55gs0fE/T74WeBlkOHUOLSlhIbehQLKhjpGmijNuI9SW8o
z5qawiXlm51pm0ra03Z3G5RIXIoMfWV+YavfxaFOHbFVs03FLODREFrV7pR2REwkR1BMtMonSzXL
jSIKDKDVZfclDrLoPijL4Q5QfWl7qmH8cAexdRmELNXnIq7fxXbw762+TTYk/yo6FAGoabUxH00q
ic7om8YpIVQ7SOd9YYqmfy3FdEQYo/nCI+XbIA7Rq+SBuA7pxN4Pph5tayCNDCOSLA3Rd3EovH09
htOIGJ3pdBh5BMr9W+uX4aFVGvmhNzQXcvNAs6GTe4IdRT+g7arZdZfFthEngV238btoDV99JrMc
GlDjzo8+Jf0Hc3zJTmiR1sae8dlhF5UNlGnpaPtu2G06GrwQmFYtQ4SDk3ma42Zw+0GCvs/R9d4U
FYhrJVNA/qs8jDMlzpz/Ie3KduPWle0XCdA8vGroyXbb3Y7tJC+Ck52ImkVKlER+/V3yOfdut1po
wbjYediAAVVzKharVq3V6p17cDsKP4dE6iZrarp2eJb2GrjpkW1HhIdGttlea8da5UUPjHxhx0+J
kzzYgkS8WCsrLZ0eJE5RwALAATft7ILlWZ1o3OsA+57gKxVQ0WZIamuj8N1t//2R1Ztv6M+WJnf7
KQqywRcbWwOHJTt5zPig+lzR9zFoPC2RBqaehflEWwzBXMOR0eB1R6IbbzYZA0M0u64oQ2XQw2FY
8x9L1yV6ISaIKtrF0c13+bsqQxPQJxYFOE7eu/Y58R71ZhPn5wRtpbenYHFJP1mazUCRmCnR6VA8
WabwvXLfjRNIOrhtZHlBMZrJGQIiN/MbrYT+UlG1aLzBsy4e+8BpEj919khnrViaduD1gv5rabpj
Pi2oYqssjWtYAuhKDdAjw4IsleC3jrN0ExusBJMayFKTBgdGFUjS3R7o0mx6eDNj00Jh8qrJk9eF
5HmPN5ZEe5wOa9J8q/uVe3Jpc3w2Mluymhd6WyQECjW6GoCl+lUvvEiWYEQckg1c4soOWUDFTGSm
IG/WATyy0Ex9OadFh7F2BaT8Mr3r/SqNhyePKPW+hhr6XQ2vH2hEjJGj6N6dxlXy3FJ4j6BRx+EB
bSP2xqBZcRjxJt12SbGmSrQ45eg8BS0Z0iNX959tQPpBeDR7Gj0ZFGodpiqw1fnL7YVd2lcQaIHT
w9UHRb7pV3zaV0UVQ/WU4RkDnrBiUuQdviGm/V24EmLcnWk/JiXvtxrCl3vbrqyVbbWw4kDkTFrA
aMVCG9bs/JRx3IAnBZT0mQASySrdexln+7iydjSDRIi5Jve10BmJxlK849GEiT4kNH5eDjc2vFR6
fTKiUgyCz3y8s8mbAm3nrD2ibqZA3bwl36nHfIf+HcwhSNVDw367xjPiOh+nE5oi6aPmrrVyTzvt
8nQj5gBl24dc3UTwffmzIJqikCSJxbHS3vq8iWz6XaQGasx/ZGseoHp9e9Gvpx3TbU7RDrbWREly
aW6kdq4oJlTOm/Q8lL9o+aPwsPZaHqra+21T1/vrwpQ1i+vB78JqW0hxzMsYxbqNl0U5gDCu88KT
JypCtHPfNriQ80YJG4TsyPTgjXRVNi9qi+LBrogjHx/NDqRx+l4Rb8w95t2mNZ9K808xnITVrXiT
66sAFCiTEOBEIGtccT33qVWQJgOGKu9YYNK7NJ1A0FuFva6M7yMYmW2WC0szt2XbgpM0z4AdhECQ
byDZvrEG9ZeRMPelBFmvn8va/s5cJ9uXRWPuc9NuQo4e7p9VLNkvUNajtcDCz1NHp910k5ZbJwyx
KdX2FSG3dUTVUgYyze0I4CLnJYmTf3LuWDxIpRX/lp4qwE4ythu3oPy7kTrfMl7rQdPa1TaxzP5b
qY3ZGCWZlz6yWtf/pkPStzsb18YdIID0RekZDRpwMWzcIXbv07IZz7QsGR5rSncirvJKnNw7jbpS
Rl5Rq9tCjHi7JVVOjkNisy3yuFbug0/JiJwSrZUBlIn7fd/mYGixiYJYnaOOX+hJ4vdAjGyNPgfC
jCugkkpMY9O0Mb8rydjsM81CAE57eQBre7KHdkUdZLIjW8hEmqAAQodJi66eTV9QPUw6PX7S4P2R
UAJEUzcFvGPXtoFupODJ55bqfh+qUnkkGRPUtwar/zW4Q3FQ5cZl/G/ssXcT+JchVXYyM0JobJdn
ktnsrlX7E1E6c1uNlO8zux4j6BeYYK6YRIhbKoK+MbvAQe/mY9w37MiRpfxh6anyTw0w4SYds/7Z
9BTlTnpUBsLonJ/UznigpF35aDHBtrktMqywJkWgCYv8ZFxzTzWiiiO6yP6RlhVvWlmogWub6aZs
aBvpHnE2MrXqwHPi4RD3HahZjTLeDcRr8BpInQi1JVTga30MNC3P9oBN2vjK0Ads1H/x2q3QpyNk
KC2XhIg1u0CpUJoJXtRUC3JlzM9q55QvsmbuOdfr7IGgWdavQUV/VzmJ9tjHhbtNY1ai6AKSv0ZL
mjdacr4VbuEEBZiHtk4RWw+akQBDCDAa6IfwSBM6FFg5uMPRM+N0vmYVDhSJK+NdFYbyV+sQfXoZ
+oagamzuWZnzqK/VaptyFZM9lKDMcocs4q6qRK6ou42jaH2oWy3f23GtHRSDs62TFDWQfXjWKEKj
AW3jPtCzTN/aJkUoVrrWilu7jAaglIsr0pzYF2w8h3FXz/woQBfgYEs174lXW70OUtC9ypXiwWWa
YjKhqXgDubgTYAudcZe3gh6DB7DNqPKkaH4lQ2vtQX956wCdBQqZCaiFTyOzBCGny+8nRizrgWH2
SfNQFI893zhYrDho19gW5gMBHSm4IVUwXmKmoCkxM0SqoRlz28yeKLJjf6pVENF8LT7oTl1IFAC6
C9DePMeYx0JxG+oAUqHuPHrw6qO2Br9fGMLUsm1jDyLTAvDZ5VwVNbilBxuKgPbJQ55qDG9fItef
R14FcDnQkCFlBLLly8+3ZTYSb6D8aail735z6q+VS6e1vjQw20t4ACqFNhkYVR+XFHQMvzqAaZtq
yIl7UHfBGC4H0HtUBaIbdObIhrCttyY4dj0/aG0B9Qvw4hM0c57VJalGFc/q40eUQ5HxEWustlff
B8khqp1I4zrI64Pq5PLns7yUlNeDfNK0v13e+tXwpWgEYTxKVRPiDHQNeK7BX1wayDtJNCEq/YEx
EtEMqZxQTUOhrykhTuv4byxybWcWSXK3qJVEhZ2mqnwCPZLfiuorfO2pNjODVUZQZUOPBMkTRB+W
fjkctMvHBlGL+BndgWDmRa+1cLbd1yjd8XoHHBFQLxBATzorKPNdWtEpjjuJR3qOO7D8GOhCJQc2
7jL832CtdSDPtsBkDL0uoAAGOQg6AOZc+Qblhek2vD7rP8FkxF6+dD6mr0+5e/B1gmsSJHYz/6EM
4ASVsVqeS3WvRJW6++rnQWKjmsAsa/C1eD1fzpRljaaSjpZy7gfPT09VFa/s32mqP+0r/P6pmx9v
Pyj2IFU0z5TRdCh6M9as80bkryox9qh/rUAmrxYAoToIELC3JuFnPL0ux5A3plW2dOzPyS5WttXX
wH3YTNPn0ayGuZ+u1fkloSmUdAOz+rOuynersb4TuvJ4vh4A6k5oCsMNoYLFYR4SZFzV3J5m41mU
IaJ+tkbstfb92QT1PHOpQfB9KveiPOT2WtZ1bgCJDVSYMPV4LaEPZn7ewFQKhcMsr09N7QM/4MZf
nKD59+eXkN6gVTzF94vihNd93Gxvn4LLTYpS1YTqhdIc1Io0NNLPGxJUJc5dOY7ekSJ6HCK12HR5
dNvEpeObTIAwdhKXRzj2QUN9uUkrXsaa6HrvKD1//IfJMG4j3m/+f0amdfqUA5JlUZuxASOmCAoa
IrY00sDKwv+flWk2P1mBwEmRQTfVOwJiLodjrAe67udr4tOzCUOeTNNxpZpTihmVozmSvVELnYMZ
UTlJ8p6LkOdotXvKxUoZ7HLnuuBBwvchV4YlmZr45k0HuaoYFA9fesJNl09B7Ir7W/v+bEVoW5Qa
VT16oj+7JjDXGhrWPj9bimaUtVMq+PmmiJxiW8fh7aWe99tdzc/s5OmW4qiJiOnJk0/uq6edkv5+
SFFTw9M86M1tVm9azzffpHK+bXltZLO4p7PMsW64SU+KtdfGsOErI1v7/ixwa5pyIHh3YGFkBOkm
c61bYO37s3gKiTKpqBIrU8mjaZ7VNWDxyvfn6TjH451Td/h+wmsApY+N8jWf+N+VnwIPiF2BWW82
gDbpRmR2FHpy3Wdab0dzq7W/b6/xzO3OTXwkAD85EtdsSSeQ6DhJAG/qHaTb2BfpWq5MzOJNlB09
Q0znL3YCKAnp2j1fI/tYXon/m6h5yVnLWKJVHkzYCZSKfDB1356lte9Pf/80S7EGWoK8w/eHfMfK
iD/f/vzaIsxciKaYqZajQekkCzTIh2XvD2sZ1bURzJzIkJcFOkJd9JJ800f4i/D2CBY/PxHzAXSK
dpa53ILbKlAEshk7ec6jYlfAh6wEyZOv+TeG/e8lgaQNMAyQfUHH0eUKgA61N4Vq4ChsXRIMdvBk
iL1coxW/uvCmqwjyTyADBi8qesUurVg9oMGVjVkyNfCR3hl/ZRfa378+VRNEF0qnEDMA08WljVIH
URoCBHZSnIfe3TTFGvxnaS0+G5i5VdvoOiZtGPDagNOfKV2DhS3NEjinkfFA1uC68l5aLMEMyuZU
vrdDVI9bDbqw9QqWeWkUE6sa4ICgq0Af1uU0kYb3NFHq5mQ5v33d+3V7ERaH8Onrs0UAW5UxlH3R
nIQb2sk+TkPPCju+8ipatIK6PBDS4EVETe5yDBUkMRAeJPQkIpI+uuS3mX+X+orzWJwoaMQgxWUB
CDh/eoEboONNozUnOz80G8Neic6WfBPqmf/3+Zn3lm4Lnn1FbU5Vwv1MP8E/gfnw9mrM4d0fVwQ0
yFGaA+gPJ2/mAJ2ulHrH4/rEnF3XbIm3t9xNm/pp7yNXXf7S1lJei6P6ZHC2u1JUBOySwWCn+332
SNSgrFc81tK6IN8FYXUQsCGvOUsyO3Y/QGqRNCf3b1rfG+YKanxpBJaK0ByMGxOEcXbKVassNfBQ
4/PGxrV3wH8mxsoIFk0AjItzghQCGN4ut29rMtK7VKtPtQxo9hshWrmq6Ll0RNB+9r82nJlfn8pM
Fc5/fZJGYJpvwgypGcXGGu3L4mIYLpB8eGngKTM77y4rCsFSrz6VA0BCof12ewNfj8KC1J+DJkck
W6A9MJn/FB+YgHPkNB2rkwZdgRTSAkf0nci1QUxLenkHgrQHzzBcTlOidl7g51rDhJUq1QntY1bp
j2nUfhfertB3q5jV6/mCqYnQBRAS5ETmcq5JDJg8h27IqTw4ajRUKztrYb4uPj9bDs9oWmYIJBPU
5j6lvpptleTQ2CsQmOv9ezmI2RFxQUnnulCeOdHykEBM1dxz8/32ws9JaeG5LBRiAI0GvQ++Nq/+
Z4klzNaIq1P+7vh/egeApSe3OLQZMGIHkx9HlHe919tGp9mZ7YPJIrgmPJB1qtZsXJV0TFCVYR/o
3mtbhnIIld5Dn7IeuHLlnrzaB46OXNh0QEGBhX+zjT3ptyoK8fSzUZ8q7+nv7YGsfX1awE/HpmdA
FJEMX2daFw15qHhedNvC1Uab/f7p758ssNjWwEYOC452jyJjkqIOfZeHt41cD2MSUVGR98TZnNLr
l0byOh4BnWjIM/febPsl+1IpEaEvEi+fPz9bblPmXT7o+DyzI7vcrPHnLPx6CFLijIO4SYeC08wD
0zxtDDJa8dmWOz5uATb48uxMgpce4t0JezzPPqcVS/pY0eJz6vhgg3e/+jRzoF8DYBfqVyBYRfh+
Ofl6RbXGUVvnzNoHBqDZSvizNDvoHELqHDtpitcvP5+bRpZoYozPPDmIDRu/vraIDeBmkT1Ha/z8
itWa2moypUiebaMGU1Ltf/mEIfYAuwzgoZDPQInk8ucbxGzHQnGUc6okQVJ/o18rD39szs8GrkQd
uK2JirnKORF+lmyr+qthDpYXxMooIKI4MrF3XA5gTJA2NLo6efaAVDCgS+GLNQ2/pSVG0QJ8EqjA
YK6mv3/yEY3aZOD4a5Vzm/zjPeir/efXPgjxGejCJ6g/8qlzmJyldJ0iGisFL2gokk1OfUPuPP3r
G/XCyuwcaIpgHTOM9Dmtok4EtPr6Obv4/uwtUwiANNoe3+/Yvkv3ylqRdWEVLr4/WwX8csQDqZk+
i1eHbMCddtsLLSwCKBvAeIGQGaXieZE4tdy4k6NRPNdVCORhcQf2BiUNbhu5upixRYG7hJTbhGeA
ocud1FJWCGhsFs8qB/2c+xJX9ykUI5JNs6YZN7mdixAACGkNUlpo6EDpGzHApaUyRS+bk/H2uXSP
wPLnim96K4/XhQVB5h/XgqUDZnIl5FsRVaqmorHnDR2/58r321M1Ww8DocsF7m42VWasNA5jefYI
fruN7n2n6dZLxjD2ft+240wf+jRTH4bQfQWqE2gSTxJklzPlsDQZ82pMH0eD2O/UcrISyphWe4gN
mwOGhpYbbsZu5Kid3OF5jbh90L2wsSk7OFqOSlGZK2Hb/0SvUWBBBPBhZFkZ6PxHY6qQtXe6iKdg
vh1kJ59IqQ6/3BagLd1ON2036EELtaWAqoP5WBG72LodQNDZANbNjJdtiB1TP3RxZ5zRyEe3ii7j
TR+bNBx1OTylXFHCpi3ehNeyXWqhy0MxMyfseQ+lGggwbbOy4b94V1Sb0vZ+iwpKywlFt7AjUy+o
vdh4EBQNNsxzN7rF27Mq5BDhmFAQi+R2/0yNvNhBdcCOWN79LVvDuzMZGIORsOXbfnoiI5nKSFAW
wGSNlmtFvFHR34AElu+0afe3SzUT8Xs/bONWbXYkhzY8Ldr0sdR4E1QtQc60EurXDtp/FhXxKE7Z
RAQ+L0y1JbISaF5OHwvDeahjUoGAQX8VDvBDVbFNSHy6vYuWcLCAWiFEgk0ArOc+PB9pWVWqQx4R
bNT3dtqN9xSRYDRYXI9kZWWHBEhpZCtq3Xs0Otu745IoBzQexl88+v8Z+6efMnP0Obdkp/U2eZxI
VOuyPeA1dZbGuHKfLB3QD+AR+mUd3Iyzi1fjVub0uUUe8eoNsBH81n6hAp1/w/n23M78zH/HA4TT
fw3NwluaU0WUmkkeET1nIOouwFxw28L0hbkLAHAARAUfKIh5DOFJr24zFbtFKkAwuhKU/5XPFMVH
E1sIwalAXxNcW7IIYQwQjIPzCKx+M6dTCqR+07bB5BWucwdSDedeWqqMtIp6R9LYbu6rRUueZadb
K4Ndms4pLIMqJlCOV9BpLa0Lxeo17FQpaqiDgI+yEl+sfH2sGehlgenETwf8avoRn0KmOM0UCTAq
edT7x9hM/apce1dPr475mkGaz5pIlvDunLdSVEBc1aRVyCM15JEI8lLwod+RbPgr0+EUEwudhPoD
uOLuWzL8aej4cnvPfASusx8AugAMEIH5B3nV5RChZ5uZPEvjoyNrkfrELr1tC5boF0svDZ9COjO0
u7bY9ZklwpY79J6VRRsNzdA+9SPNfoBnWXtwDCuOCmiuB9JukpdacwAv6bEwTEvGTRyr3o7FrtwA
b/sXaE/6QL2i3Sdd0jAwMmjFJrdof64KaZ8ICPMCrS3E/UB09ow3ETZv6owhWi3RQii9fPwhsCqn
WPTOCcJCyd+YufW3RAUw/fbkLLnDj8zDB9Zqaja5nJxC9LnqxtI46hoV22ww9JfSsNSzo8ty79HY
3droPYIkq91skgzbj9DU2+hSS/7e/iX6lEWdLZPnQXwG18BEdDxnrhGI9zRRpvaxcYo8Buup4oBA
PYXeLYhQB4dGDhTVkChxXbGlaVeH6BxtDkoM0oSWJWdXS3wA2YxN3jv1KVM0NerRkfSe00r8oClO
gK/TqclPs9a4FWYHFSUBQEVRFwD0C8WUK9SlW6H5Nza5duT5GNZZew98+dvt2ZnczKfJmUxYeNQD
UoPODbwxZ8skjFoTniido0t07nudQgD/igcEJz1fMbUwmgnmDI8HFAcSRjNTIBlVBmzTHgj4xCv9
gpj8V6oA9//lEWHjAcJrAVGKYG52K/U6GlsRN/VHDn63sk4D3r8RbS28mN1907xNnhOp3A/drHl0
nVJg4q1KAFczGlEBPQVOIlu971Dmvz2cRUNQe0RwOrE4zhkpNNbFgyq74ahpvNo30JCPCIO4Q+uS
Hxo2bnjb3CwW/s+4gIJGRw0SDvCsl8dW55XDAfgZjv1AfTO1t64AMGLws+y9RQHBMxmICfIVZ7Gw
CRExIbOETWEgQTq73x1QIo8VG2F0ZP6oP9mMAg/6tVTvx8icKcQHEwb63Oc6Z4nj8HYgeX8krbcx
hPAFYkLT/nN7/paGMulm4jWkI980L1MxkC0nowWte5K96IkdFv3Psvj+VRtTmxVekfhvosGYHaSm
V3M3YzY/el19aLr2wW7PaEe/bWRa6EvHgHfdh1gPXKYJSPPlRtAGkXOOdvyjCV7q3v7L0bWCFojY
7KPCLFZyXIvGkF8BvtxEAmSeHnUJ4K1qUo5HT6v2pXjwIFcj1NRXO8tX25WRzUuJ2AnghEAWcxLX
Qz7+Kh8ojarImTIe0UL0ZOh4iLduEwB9eAZzHDQ9mPdi5vmz0ieHzhhebs/r9QZBqQRFh+mZgO04
L5tQIIVjpeQD3FMaVOqRmT9NuQZVvT7FqP8AUg2sLQg+kFe9XDwXROu8yGpxzJjSPKG1ZgwEUxmo
BBx9OBDg9d5y00zOhl3SOxM6w2vkUQujxJ04KXmjMwoVtdnbfexZYnKD8yPX9NeiUb+BV+eP0cYr
juP6SgEry79m5gVU02YStEADPw6l81cVID3GA+v2el37X5hADWfCl+CenG/NXKN9B+lCfkzkz85w
N4J6IF9tQ/DMrrjeRUvIeaAZCFVbINUvFy1pAZHRAFE/5oa4c2ifBL1FA8JMIyzGdgU78eHIZ+d7
anYGyH/qiriKLWIvbqjhjO2xqYd6A0tDoJaUnQYtce68QR8jbquBmT+CZSPzmVslh8y2GrThsfxZ
QLY8Inrq+U1jy6jmtunHfd/tb8/9glu4+I3TjH16Q5iy1oqq79sjK9QoJ5CYKYbqIEEnbGrVmyib
6La9pRUAihUvL1AlT7IYl/bwanZ7dO+1x4TqyLUnyk6nfQSeroeuWKVlnhzofAFQN8PLAZUVxKcz
B8u4Vam0btqjpv+Rw59U+e4YL7140qDpUiGxclBzZW8xvAPoP6OxkjNfmtnPxmcOgumK4hFO22Nb
tUjl6MM7dYaXMVe9QFb2zujXmM/mVdDJ6U64eSCrETi56hyDMuaTJK3RtsdCrdCAQx1tB0gvhOh1
wQAa4NldUxjZI9fB0ZkyKwk8hpZxi2k8wF24ltBf8k94EkzdGmgpuwpzOlqURU9kd2QD2IbbRnnM
++LPSNZoJJZ21Gc7s8hmTCdWDhXpsIo+aDwLlUIJsoIEXVWteI8lVzjVQMCYNz2H569hNykaN45Z
d+RESX6Bsrf18zwj/9w+IYvzhoQa+ERsBNnzSqDdt3K0hdYdgXR8EpXYOc0YpS1ZSSwvmkFK0cRD
AaQB8+sDbrh14yHBYOxqxx3xzDwnGNx4TdFhcXksUMqhVxLRxzwJoyBJ6niCd0fqkQaZufoOlASb
Cu85X2XOinjmwqU8BYQQIdEn/NIcm+FluVfKMeuOTmmFaOZ5gFb8UzJqZRC7yPagQ2ejVu4/er3W
NLYU8ECGBRgdxDwIGufTmWux1Qnda4+m96wqOzSj44hVYazkoahCoryxIYHHWQm4ZxmujxOPYB7c
cKiK4p0086Y8p4WDlGd7LLUmRD91D7YUaDdVipWgxO5tgYkn2zFeYzZeOghTTg3BMVDRV3WP3Mvk
oFCY7eFYSG4/I0T6dfsUzJlM/jO0ScMcoTGoLebxVcs6gxS6gQmVvYy8oZIRmqdQ0OkUw6/szg0T
NHEHidEU3/qqKCNhOhIQDKaBTKqxfKpr4B6vmu5QcvWLJDnTj0MdC43jeCyidW8esWjEHDuR5u2x
cnQfmW/fSA6Kfuitt9uzsDDRqM+406MNXTNIUFzelq2FukHaw06vvo3lH42t1ROX9u2FBf3SggCV
ZTYUJbhCxk0DSjmn5n6fluBRemYaiMKGVzwdwaQlg9sjW7gdL+zOruayRFkD4D/cjs0rNZPAbUGU
u2vzcxa/ft3SBJLFexT+5zriiKvKa6d72MrfIeNJxmNf/WmHoyrPtw0tLdYnQ3MQnae2JDNjGBpR
3DK9HhWetUzF4nJ9tjFbLmSzy9JQpqCiOQrEhk4dgyMw35Tdq9SrEEsZ5Fq2Ec7K2BZuC9wUEzgC
N9+1rItuxQoH5UELmaVSRLw2u2giy71HB3yzsjOWTIGy2Zp8ONCO8xg9bcbCqzU4F8/L7x1i7kh8
z6yV4GzNyGweq3IAZCUZ2iPq0VB0fWud9xTEdbc3xNIe/zyS2R63ndZTexexNXH3yVQGsHem/mIZ
38wvAv8//NFnS9NwP0XxvSEVHZVi3AOxuFMT6+zkxq/bg1m4xyEc8e+yTH//ZGIsrBJknRiMjYd8
Uv1KDS3QQcKxRhO8dIpAxoXUzgSEuqqc6B11CC2ww/NMWIcErf7hqMg6uj2apaWBeBo6csG2OWWn
L0dT5gh07HR6hhSld+4ZksssV2uUfg037NKKHrpeshVvvjSFn43ONh0ZMjLGFXa2VtyjhEIMVAXu
lerly0NzQKmBKARFE+BoZjEBI7mbQJ6eH1NRy5Mu6bhTi9rduyBjD3tXdKfM42usV0tvD6DGEbGi
SARMwTzJ3aM3rhYatodUTnb7zhz7jqGBFELJAZjIttTuQ4s8xCR7iOMxZHJ/e9AL5xkieMjfAjkE
Jz+vk9bcAxFQ1rFja1T+kJjQvH7VjRUjC5sGRvAPtwk6Iub1FshHqrSkJTsSzTukCerxDbvnoIPo
i0PTr17Ns+LbdKjBZ/HB+QRaK5Q/LveomQ5dmScZO7IyO1lFrPp6xrY9yd+tNinCOs9TP+nNl7Jn
PrNJMJY029ye1oXDOKWWJvoUBPBXhG19QWImSo8emyL76dEf6cDXOqYXQtjPJubte3h3guK9degx
13aN2z1kwobk77MuM7+xu7Nprizi0k5BA9O0hICKanMkilGAijMxTXpMq+bd5uNLD/yOMiLsuT11
C4cdZw/fR/iKlur56vHR0pnsbHrUMhOP74eSf+PdyU5/3DazMByA3SdA5yQdfCUhBI7cRhUoeR7L
wjq0ShtIDkHefA0+urBKiMMBYETVAmd8PmtgHcorWiQqygfjn4aYP+LO+6fj7n1ZKrEvkOnyNfxp
JRS4tjqVzEBFiYeVc433SJ3OE2Mj1KMFMa1QcumGVFd8OzEhaJkngYhBv6qJtXzkx2gu80aTXTS9
Ik0FyOZVJDdUuJuaQj1CR6bwIQ7VBILEXcjH4ggp+CgvzS0fut96Wn9HlPvOmNw0CvJKmqwCpWjj
UGrWZhTuUXLF94gOTn/zKYuNXeaOp6b3sA/09qGQtA9Vg79Ar+vbmCSBnjTb2u0jTafPedWoYJQF
MWYyRjFShx04qQxuvzIo3SE9gNbjunutmL3LBysAl1Kgddpd3vdb3AortYN5fReuaKIowUsP2Ux4
gat3NbrxMjsf1GPTkPxR5i4/DHWrP1Sj1u8SomvnFACE3gdJVv0I4N9vRenYs0hyz/Ztvo3tB/lz
ILwpQiV18wcvtqvQbtzfrGFI83ZcRLdPhfaRVrhcQludJAAQH8CHXhEZODQXRNSt9VC5dhnQ1I2s
THxvuQwMbYig2pr6Gk1CGtsbuzI2YGw8WMyAJgit9lAoeQevlt+OXRZCFgw9gu5+NLNdVbE9PhfW
0BdV8zoAiTHiBtHpAahJXio356EY8WpibvKodl1+ADUjpGAL848u3Luk1h1f6uyJN8l9WXgnWrPk
bqzZAyc1MtEpjewaJGVZus0Mwf8mBgV2K87akPG09hunsv0qHrZj475VWZehtD4eyQiinVxrI0Ur
7vTp5ksNavgDMXOfe7Ld0xSS2eVgosPKLYZo9FIjTPM81B3lr9tkwQguODetwBFXB6RTqO/0oCEH
L3zq5yLtNjFy0NSPSfFjdO37vureUssLh8rdmw19tLT2wcqy0DDIuevIfozVvdl5d3FqBWnWHiBB
9QaO4j0x7R3I6iC+xEPZyjAfig3g9g/l2O6ymn5zYoY+0uRekmJTI98lux91rYVDa0W9ozxATBae
bfAia2ieqkTsauF80+z4XJC+3w0eU8Nc2vcJQ3d5Sod3s1LfamMIkYM92qUe0cEDm1pxrPKB7Eul
D43eHSOdYCe4OroCrV+Qhj6oSceDysuSoJJe4o+iIJtaQ7eCp6RHaWTIYg7ZOR3b0OjMX0plORsT
csMhEk7EH4bqp5E47EDTbGtzaJMjCWE3oJozRJiDGWdrJeXeBElB2EKjJQAnINJDbvyepYQdCuZp
oUNVH31TQwjKNNMHxyEJeNL8HDtoF9ixtQItc2egDRxqsKMhi4nOBuCHkPC7jC8AUWpiwKesB5s5
FRBfYJ3SXf5ctTTSiBF4wC4aHs9Dqcph42mpvtEbdOIyVfmttyJqDB7GOSmjhINSu+9R+fLs6fDv
eyU/o/34Ox9ZCEK5YS/HosAGTch91uUg8xs7GjUtmAhzSV/GejD2tpIFLFZ+qLQ5DYoKPtLhXErj
pIgKMgTmfToM+cOo9yVkpcXZ9qqo5+ZWx/nhjfk9zoufXkneiqS0fIAxtUBjDE7RG9+rrP9pad29
rjYPwtTCtG8enKLZJ4MMcuIZvgtCb9GlP5Elhau2rPsU9ZaNSJIabIv6fUc0P2/Nb6qw4ApoYPZG
oDK2MUmPtyPK9aTX7mJT36WZfNYKw/KHzLtHMuL5tke7jj2xWCgRQ2MauK+rjBMpXKQy095+sLo+
gS+gjd9wceZ6eq5VxY9teyV++chYzjwomsiRWoRQBzJwH6mITw8+vIGKrh259aB6rXrEEBOotgz6
m1DqSgRgs4Tnt4xQUzcxKhoifOyZvlfTTI1Y+RcUMNsKolUKRMjGP5SGHTzCQ81bVNMNah9LlQFm
bIeVIfqoLqkMoa4oX/NMa+9zKABvb8/edSAxYQ5RA7JQBgIZ7ezllQPU/j+kXdmOpDq2/SIkJht4
BWLMiCSzhqzhxaoRMDMYY/j6u0jp3s4kUKDq20ctdat0aoeNvW3vvYZCZpNx9aYSksBJ4rLzWCrx
cci8BnyklEG9PRnFtezGauMOTee//P1EYr9SsFfw0lxBy7gm6o9Oz4ZrAguHS2O1zWenEMWpFw2U
Q/DMPQBJnHxGz0x7gqMm/ZkDR3E2kh5uL7FuneE72J6J1rkvEA4llzYV2d4VdW77xEkAh1NNWvvA
IQO0X+Zql8XkZ9Wa8cd+rOosMOsuflJclx9mEt2O5DE0tVFD1V/M2tJ/dQyOIrYUSMnY1E8GmYC1
gV3HN6YTsfcqx/vsMhPX11Er8d5vhoszdexid7V8aNwkvWpa2oQoQYnjaEDxSPZMQOvXSB/6TsGv
wcycp06y8RNjdPgsyxoLAJeWP4bZQagV2yxIIdTJ/CahWgHtC0hHcCbbHdhc1gFmU1s1mdv7MtAI
BPqDwNTPMtSLR9Ug00w0uoEBeUPhN5mt+UYff9EpbEzvr7nbBwAioTcP2cZXNNZizeFxbtTDPHWO
lfpwQj/k1jcxV4HI538OBFAtmVsAs+TUUum/NlQ/icqQ14w48nda6NMhg9VslHLL3BmoLm+1dG5z
kQtYx8xSw3sbrMR55G8yg04meyywe66yo+Zp6tPpUNZ187tIPPXREjoPHDUArXl/mLdv0bnlAE+3
WQMZZh3zr3oT1WIq6xstl1dit82uHXV9L53xH8VecCgiCuCu7msTBzi691GI1fbwPKnl1YCu51Oj
xgwX+tjYjb211U587c4sEgOqnKhCzWUTICAWB3CmGzEAkZm8JpPkj7KwoV8DGeuop00HRdHJ+pWN
Yro6Dokf22nSfvAkS4+wAxoAkSjKb2Jy0zNDJtjVLJmCUgA3oeU9/+BJD9e9ymB4ScAG0iqnyacF
MfsgFkW+y+Gc56s8geCvEjCSaqpmr2TuhkM7xRckkT6oPaH72IzDMVHdL1HbEkAhDWmmr5rdqKCC
oyvcZmQNOyKrhBUI9r4/UrVrEwjcD26WIrOpGApuEJfnJN7biqAwkzveKbUENt6UmKHZQNKoL2GO
SbmdfwGi94+hBPnjqYkGXS3ETthGfzaNge3SRDQHXjZZpJc9mpQ9CkF/JhZr19wVZu5bBodoMm27
4VlwNpQbL9GVtAFHMdgr4zEKrdTlsqiL2Jx0YBGvttDZdaiq7nsGreqLIapx47E1f/XlqpjRlRZk
G6G3twRXTi0DE1Rmw7XT+nI/QWwuyhh0OxsNbuNQVbd2TFT5xTFz9gcnZfJfjHQ29QGACg0TlNLe
b4CsyzSA1trh6hrjr7YHyppyuNLG+ZYu1Ep+xAt79szG6xKlw/nMfrOfU5bogAsiE1NaB5167FJg
YOqPbpxsPAZXJhQXXNQkEWkWU1skjozbAyo0rrxanfjamhAPJTKADmBY4pZbkGY/DaDFFlZ4P1+t
3DmgEQDWKrhhM359XlJvxud2juamZjpcK8AH+/RvlX5OxClPgEwA4aEiP+6HW5vOWYcCK8dDkXI5
SghsN56WW/I6TM+ovMKs5qG0vxja7/th1kZF5sWJyjLM1ZdiWCNosq5ymLzSyglYbBd+MRZfHZX9
0jNbzDLiLxOYXBu5f21wszquSyGvArDY4hMm+QBkM5fTVSTod8XRRL7HRhZMxZZqz00gwOlwPXSw
/FHnwj37/UcD2tOjzdDwyPYucLZk4muJ5prz7f4krkWBmAuwYajazRb176MYDGjwjJI0kvKrygYA
IQwQFR30rLe4kKuRbDwXMBrABJefi2e1jWodSyNOrLORJwdbVn6fV+ecusf7g7pJkZg6D/gOXHiA
zQXE7v2gRrM2WQHIU9Rq5b5xsk8jHt60mzZwK6+F03f5cY4zKxTOuAegtReTpzwdT0cFLz/PKkKr
3tslKiUf0+zK+g8AU3PxsYZiulbmPnQ+IeS+sRRvLj+v4YHanTGEt5gyV1RZIXSRRs3gzCWaj7XS
vvd6F3JWnydguP+LWUV2+t9w863oTRYBmKXOEwImX2YSiL9ngQHZ1S0g8s3VajGmxZTqthoKMso0
KofOd6yz120s+JW1gVxhQS0d2pIUX+79KOIEvSF7wChA5gi8wggK+6WoTvenauXLoGdsA1EN/DnQ
loskgYWhN7je8KjW8RDRUFV+KGNb/vBqSkOeO7gXwZxhI8uvjgxqptDDxfscAPv3IxsKN54GAxsM
HJjAdJtg9E5Jkm8cyivb2NGBNZlBpEjty544JY1Wq3jCB7ISv7efS/XCu9koY2MKb7I7jg9EmVEt
+O+NzoJdJGaeEieLxCuKwFX6XtTMC0Gc/ewiM/oDFMADm9fkcP/bLblMgLYgMsBEEIfX8VxeXju0
pgEgRPI8sppkBym+A7oRe3gefldmd5JV/acl5JrRKbSb8mL2f++Hv90AqILZGAGK/QT/zKWyN7us
NPXCrmlaRajNkw+iacofKjPl1mdcC4Pf/fpsAnB82ROSvZc3U1vWkc2hCscHuw31etiC2K7M5ayV
DscYigo4iECLN4ylTJ61RltHep4/Mt0EjTnZVd6LxT+X3L64E5wWDApcGuq4otjYEDdjhHAwmuT4
D1Bwt6S0caDu1HBjirpOeqeOa93eK2HfeP+DzQnj3SGwiDL/ijcfTJtt5wp3Nk1mh3REF2jiYTG6
u6Y4VfnBnoSPk+F+yJs9iJB4yAORgkrSrNL/PmQDD15SmKUeOVKxS4lHVVQoxkMzH+CCaLX8+b+I
B60TFN9A8kTd7308zyu7ibdsilRbpMFQk51TFhev5r96gBvvx7rJYvPY3sRaTKdXlZbFvESPYBIT
uVZ3kK2CEo2x+2/CIP9Djg2s1SWcTatjtFiwiaO8GU1/akWQK7f0m3bYODVXvhXob0CAQowbXcsl
htZWDXi38LSILPMy1V+y9tESPzqebEzbLeoB/CMdORluBACSACD1/htZjcgaNAK1SK8gbmQpf8qA
VZweSgJj9AJ+dtIow7ZV5JJorDtKtD92rtS2ilo3aXv+GcjaQOdA5PCGiK+psQL7FDY9U2/4eryL
q51MGdj4H8tM+vWWH9XKakE4HLNAm8MvYUkJ8ZpUIzbrNRy0j1r21aSH7p+79K8j+k+IRfHMTSss
+BYTK7PKB14FtMncN4eX++txbd5wmgLagAc3SiGLRGnrVaEVmssiYf1K3DwwvKdBnAztwRvhIRJv
eWXOu2iRtObCEmwMcNJAbmhxQSl5YlqxZ7JomL6lMF9r2i1PQ2Nt4b8NMY/4TV4cNVn3JkeIGnW7
Cy2slwx0joFDQUDL6+LYjcrzM1G1rU+s6cn04sxX/fjDUiSEFkjAmPWhSincuN2+3tgta8sGxUKo
DELaH5eLxWZpLV7bMWMsyqeHClR8hWaOt1VVQFl9ZZaRLucUDX1XKLO9nwKZQL+mQ/8hMpVrRGOO
Cl4p4e9VD+jpdS5qRYWqf9Xc8fbStYavFW2qXacs5yRRiYCFkvvN4D2cwXj8u8NdITQ6UFt1oFQC
0ng8lAWR5wohziZaTcdGN/tTXEoNBS+JUpYwHXnQ9K46GAX2RwyOdu+7ek99G2TsE0zKeIgeQOqP
M24ng5kGvEnrJjDtVPcZSb87kho71csSRTVCww5NwZyil9n1rhbaqQ3STNAYQB3rHwZ0fdxRVkHc
qsSvJy8o9Bz2VzzW/DGuHF+0cGaGLIj5aMEM0c9Mo/Nrw6phVK7ay8CN4mIOznDUwaI4cI9Wl1R4
RQA4lXbVyvRrUzqd41euKr52UqEkqNK8ClEPHUHoG1vt0Ey12EmLk53IkvoJKl3WEZQT50sRJ9YB
nRgrHPtUnIeWpeeyojkoGpo4a67Gfb1Ix4cOqmFRkjho2ckaiA4IXhzAHn9JUrhPssFhu9F0yrM9
dfyYeaQ99IVe77wEAMEEz+aws2BaCf2NPAIclgUpI3mA6xvms6AiLDWcMSyT1q6lVrkfwAfaCwfe
Q5MLtyyl4uFSicQ+pxZqUHFvZEdlsnqHSjPq2lBF90E29mA5p8xw9GxYtNRKhQq8Ij9Rznipx7bH
B+qHC3MzSEHaAz1Ar6f/5GpzrZQ7LGodzvYDHvxR5zipT1JoxucoloP4i26krWvu3ibs0WIi33Us
A5ILMAKYdOr65/u5bi0zoPaFe8Ss4XUDq81h0yYFo24EV5rASYCeGYwiBGjnhffml/ux1vLqLFoE
ABTe5zcYztQlNY7gmEWeKl0fm/TBzrOrZip01t0KmNEsNHJvg243Z89ldkUdb/bIAi8dosXv9z0a
mbk3EQWDoyI/x1ZyyBselh55gkxFBZUperw/yLU8g0s23mQokwLyuLifuc7AJ4ladORNxR+Y8+1a
nm7QWdaGhL4O2GtzvQ14wPdDGvGG7aU1sAhGroGw9YtTwfzR+N0QsUs0718x0ThzwYKHzBTOQzyf
F8cToKmMF5XhQQwKRAoQtzLC9/m0hc1ZOwbehlkcUZwPEsoVkxdNTpSaja8NJ5yZG1WatRX4Jsgr
9uHNOVj3fFLSRRCrPwzO81B9oAV8+BILru5/O7JRk9oY0vLBNVGhtWk3Ipr0PlsaPwg6PjBkmPsr
bm0Lw43XntU0UaBfhgEJt7bdaZY2ilkgdQa577Nb8QDwq/uBVl5X6IJBdwi1ZHiOLIluDGonZe3A
yVoDAGL4m+JkstJzy3ZeitMT+DdAEP5/ERd3Axj18Z4liOh1zb6uQBWvnxX5Dmdxf6iOiQm7Ksib
34+5ukbejHKx3umA078dEbOxiyArCxxIL9QDbKou9l3eBIOy/7WMM+8wvIzBHZylLZaE/xFtLj1O
EhbhzJpgTRsT4IbYN57+uj+y1YXioYwxVzPgfLjYYqMUcYZSLJzIOxoqQNCa+nvsdXsmNjBEt6UG
jAjAULRXkF9RBlsmXWLnVisVjUChjsrGPhQu/dQMCpNIPnR83KH9nPuzABnkYJKDx63f94e6svVQ
10NDeDbVwn1ikSK1bIiJkRY0MkZIzhQyroJx4oBQNdq0ux9qJRsjFJDDwE0BMrWsL2ZZp/cVnq8R
1b5M6hgPuBll9JjCF/Tf6VHAqsyjmkl2KM4uD7Ocek2Xui2FvBgJEuaGcGg8aA67SAbYQp5tclVW
5xGziJ4+GiCor78/agxDxEpMgkY8df1cmz7Zmn5VHvl7fw5Xw8xtAjSq0GZfpjC9HjkKZIxGpt1o
vmaYX3vTEofKJPXxv4gEeWY0/ABehzj0+wENepN11WjSqOPCd5i190ZnP2y6MKwNCFokc2sRQhNo
Tb0PA5u3rq7cBMC3vos63ZS+BXj5XtpJfLg/IONVJnZxw8FWs2C8BrjArbH5DMbTUzKQqHWhmT9q
Tg/NNGb4adwCcvpIpAxgO6yhbJk07a6hKYrgXpX7Wlv/KXRZfQHuUzW+KVrjCE4c9LNI0QJ3Z9jP
TRYPD7ioqb3WVGlIeTEEcT7Uk4+avgiIXZEQv+rPmBloTBut/BjLSoUA2ZanoenrU5rk1O+8lsIu
NvYuScNQAYGTRwD8A/iR0EtvHmPNs55MlgBkGRdjANksqH+yiRyYKZKIVbAaGwcR76Cy3Iakr+Qu
huFIEAO49AEaiPTUADnkt7otwxrKXz4lVRlMdj9dYz78LOGtAjSfE58HoOiCDucx4HE6zH1tlZ1B
6nCC2pglIuPWO9SNbl2F7GDV3MhP8aCrg6rQAo4Jdx9cQBIOCdTXAwDT1EOcZ6L2yxjYNx4fJ3vP
0bGrjOaB4DWd+sBMlrsU1Cg8V1znXKNyfkRzVB44AAMPRj3p0ejY43PRDt4neAWYD11M9J2m6SWc
HDLdt5WlnwuqnD8lw4Cy1prOCZAOYQ7RyTPse1/Rdt6nrIX1N0Cp3WG2uN+7gIAEjqyNE/7X5FtZ
Hwd9DWOI3BIlMItW7CNhxL7ldgD1xpDC52K2XbaFGeYOruAOg9sQNk8ZGBUXoQE0+t9eOTAOZCkN
dCt1zwWYtFfZEPsMiczhkSrADWJoWlyaFjRjZnPtmMnBeMkSXWBhWUrBLMI1Ppd5yzaOmrXsi6oh
pHiQGW/b6QNnfZ7SnKCoXX2jA5sCVqnRZ6n+QtoOFxQeb1y3Vu4HaIZAEgrAAYDvll3agbi1XXQU
/tTJtCvzz1r/Ryo4aGbgFQ8/626T8HMDyEXSfxtwcQmyEni8a4BeAUkZtcU3Zf0s2WOaHIn1jIKY
3+lTILfQJiuvGIhQYRPOVW1AkBaXoJT3oHURBr8gU4QSOflfLQXBVgXsEq8J/D0oWNz07rMYJjUK
qzuS1m+Dwd58gno03aLbvIodLpMjoQb6HTPenyy/ljJ73FKAaYmykmh7WIpXx7aG8ITWVz9V39sP
kGG1vuQ25cEIDbuADHob5i0HxCZz6hAj6J55Idx/fxrgIgaOOCpSaMgsu+J1RvJSZfPPapy/gDjE
F/gq8Z0FleWNy6W9tl5xu0SjFVQgdA0WDYoYFa0smSY3guFNEyYDUNtw7/mi97kZ6KnzG9DWImRm
AVtKSCQBAcOzgyj5zPeGFMvk2fEj7eFogUoohBLTKt23xqRdUlzvUFSGWo0cM29fFBn8V11u+U7T
opAHa3cUUjwVVGlhnKoa1BzUTOhDTDt68FIV7wA+LV9SkPJ3VNP6vR0f9UIQ0G5Rawr7ssL/xysG
xZlMAbsFWBlKOgqlEWXvkMmA8tNB7LeBl0fqkcj/HRTM3BY8v/vn68b0LYloVJnWmDPDjZyBgEjN
vgwSxpHUjH2XOod2lIFRQuv1ftC168OskwWjctyKblA7lVVRAdIGgsrxMtbVC23op5hDiuN+nNVt
/ibOPPg372Ev1htVwrQ+GvAMHtPUt+G+eT/EyqMDBs3/Gcpi+ZleDhoJLncRGP1m/tARrHL7Y4Ir
wP04G1P2ylV6MxQHoOHSbjGUuHmB7j1OxM+VfLof4/XadpNN/jOY5bOigZxljvuOG9UVKEBp+Smn
mm/a3WPfpb+zkn7EaBvwFO1jZqVXznWfVCIcSb1x6q0PFskHDTrw0JbvK60rR7zhOjeSWh5oIDYU
oANBAmW3Md61owewrhmqDAlglOzerw+ikjLLtcGN9IyFDPTnvCK+NOyjPVrfWmL/Fhykm2k4QdL6
dD/22hDhLmBj8YC9e6P+ZbbVVFRe7Ua0fNSHAiP8UHbf78e4VRPBIYTzB7RoHERAfS/WP9G8uoXo
NypOzSPXvhVuD3bXkTgXPXt02a5HYWjwjkMP7Why7euryoTfDxtv1Vv1hsWvWGyRpgBYXk2oe+nF
o664zxMXUuK7rAIR1Q3K5I/BwO/deHKtbf03Q196Q2TKBBYAOTRyiioacvrS5e7GllwfGNBsOGHx
QrkBNjRFYksz4U7EVRY1zfjg1lkW2FUdgT73laT5DzyU4FnAfnHT3ZjV18b7cq/O70lI4c112OUe
SRyddcSocIXprUYPBCRoA2di3cnt7f5ImzoNqBuXn/N0ZBGMNrMd8PIlpERBoTNZDNXyWvvVyRhf
IJMyTGOWHA1pOns4IQ9hPjrFrvbMH+PYUvSCYI7Te5RDS1fXXyQl6LYCE7nPRlf5rLTawh9MAN/u
r19rdZOgnA6UCvrMIPe/35+l26GlnjhOZGZIM/1f2mnlRQ7UPDpmbewrXmRBX4Ew1kwVrleihaVh
YVZ4HY0e1rNWPENGXDsUSS+fB5Ae0YSYHNCtspTseNeDNzyywvNRbmbHGJeLALqk+lkp1h4MvA8D
4Au1AB3D5oxnlX3xoPXrcygBPDHWV7taa6xLQ9AMyenYvHjtxvZdXcIom0FuZybCm4vRg1/XTS0O
xSiFEIRF+h39R5O110sqyhH/F2H+BW8OlVTY5UgMXIP1Pg2LrAu1Any2cqNFsToOKKg4YJ/MJavF
/idJAvVBuDBHbt18MovqPDnmRoj1rfifGMv2Zz0YZlv2xIkqWF/lPUX1jU5/XGiY+iqTkW3wnVLa
uYTjwpRssdHX7gCwxPjfAXqLapwtbK/g2DqRgshnbH116HOFCgOEDe/vh7WJnPVhgPTDtfpG5wta
3UDwZpUbGS0Du9WDWJqWbRy9qzGgeY71NvdelvhtrU7ihErLQQHJ9GkF6qEmzS1Sy9qrdj6P5mrf
fHNfrAi90cGzqxIvivWjZ/4ERGfHs7PdTscs3lgZaynkTaglny8BozlDYdiLxvhqOKXf9b6wPv4X
3wWFbaCk5i21rIY1nl650C72Ikcfn9CleBqF83w/xOqMwWQKgD1gLm/afKw2BoMWDKSIBkSjLPew
vIZcD42i0oO27c2DY0JK4n7Q1bmDER+KzKhxA7rxPj1IIuLSymcmBsQGJHmo5INyN87p1zvl8hxD
ZkCHAPOHguViLcRCEPCEO/RASpTJGu9nOxpfJwKkrKg+OCJDaZY9666IUJF7NrQWwDALar5TDMuq
CdU562uhZydhcek3dnNJ3L+JTIGEtraO+7WdAXjVrJaOHhHOo/ezgXvU2NaW8CJeTc1PrxH5vuGu
ebo/52vvsbdR5m/yJiUXtlsBV4DpIInt95MDnt6TNx3LHIoaFKIKG0t3NXECzAQ4vjFfJpbXiAE3
lAZINNxDmdng4AQ0hUI4MUyIA9JzBoi+m3fdQwlS/cEwG/eE2W4/3R/z2uJ++xvm/PpmzChwdW4q
ezciAuY1fErwJb3ZYwFMRfM5J014P97aukanD3AciFqiOrNc1xXU/bQ6dyO76XYlhyQ4Y2ELE7H7
YdbnFnVr3H/h64zH7vtxCR0FEskQR8XlY0xGBspD9SA8K/ellTz1lfOjqtR3wUhgd8XGpM7Lcbmv
3DfBF50AXYA4WXkpkA+Te+UtP3m82DiP1oCA6D6BNwewAzoOywSRNbZWZhA9ioj+5JVVOLHzoCC+
FGUVKs7FzuyHHTO9wKDxQRhxcH9+145d3HzNmQ6BjLicXs8VHd73iA5I0d6air+O1+4nwsIib7Ze
xmsvxbexFrOZUQDdKwmmfzuhrozy6UHE9ieznD4JAYWEWFWnuu73jtIPk7C6jZV0u2ChzIL9CY8+
jPOmxoWKEyozasDtpv5digGaR0ei/fnX2UQMXDMd4LRnvMzirUhHs4JwiaSRlWjfSlNAqri6aGb3
0NB6I8fd7vdZaGY294LnMkQy5z9/s9+1bgDF2e7RUizgl4TdPn1XteXL+sFyt/b67TZ4H2sxrKaa
Ui5jdPjMcmbydyHZsvm8zdjvIywOsASanSqhGA3vnhMnLIUIOrw+UISl/Z/NmsXaeFCsgEQWDiKg
Nxc5ZcodkTiK00hy49Iw7zANG4kDkv83qQOEQUgpIz+hw31TFok1vOqEPcZPtAKnZJ+5VnkszLoP
BY6LLlCkJ6fYcqddYQ7tp8GRScgBfDrVHbDA0ounJ6U15KRDC/mpLOtkH7uZ/YWnXMEBT4wHbKHh
C3B95AOuF9lRGiw/1haV/jQBzNboHQ/bFMA66DuYZAfCcLPLUAD7CElpfEOW2AemII/YiEZC6zWX
x7w089CloCdZXeLuys7hewtkUn/Ss+ScQZM/ATm7z86wlfrWtvSvg+gPnZHrT4K2oLqZmbcDNuvb
1Oji0OZchkmb1Rett6e9Ypn9AAIwkT5rpOULWY1RrmgckaIDGw/okKDxbGtPEv5TjR2wSlViBHEN
pRC7YdqjN5bDJfPSbIdijERvLKv33qDbIdyEYAcNMfKPFpjAfpNDIKVSPfPNNEl2HuMWJC3N+gPr
kyIAOdZ5YRqt9oyL4hjDhGTfNN3wUDecQsdGmafGsb/WKGqhcenaPnTw4mdUCWSgxWhmGh1QLG5r
FA/QsP0ZD0YSlp2GSmU//fG2VPpvUzNWEGBVM+8JegPL/kovgdNMWkgwcCb8Skc/1Y0DuJf52b9T
aCCZiCqaM6saohCyRIt5kEwYlSXiJ5MbR4+jo5mwh9qtQzSdfI3rYVcMzy21f2SiuLJc/+dOx/vw
i4Ohj/s+Vaj3P9HR/TYR84Uk4jBIc+MEWEuZ4LjOiDiwem+8Wh1BU9uGgv4Tk2Tv5dkDwPkAtoKf
NHaH0pD//GoC3GMmNoKnjNLh8mAXTmeQwSDxk5Mk+wLMRtbFD7mzhUVaO9dmqSpg94HsukHwx0Kn
0O+k8ZOtjN6vyuSC3RQNPd3fP9vWkibcNwHLxJsW3NNF0pQ8KSxoxrKocqtfNgETXxhs4zK0FmPm
RgJ3hGvlDee0FWah916nReaImrkFVne+8TRfuU8C1fSfEK9//ubcNPrCbkcCBoKkNYXmtSf9qsiO
sfA+m03/TFsn7LvxRBWyj7YlnLS2pT10S3FcQ5T5ptiZ8cklqVOzSDn5nuc/alQU8/EHnzbmcTUO
ChywjpgpycvLOdwNrV4vJjD/yxH9/M9wbPF754Ndfr2/JlZAXMCu6JCRcGA0j1Lx4hUAgyjPRc9f
i7C3TEwpJI5KDYrWoKrF197KIFIHr0cI5IjuCEy9EZaDco/o1Kfh/V9irtwgIDaEwsHsUAP80+KX
VHY7WApUpGgUaBeaKZ2CingyICXkIHlu5F/HAbL+0O6Ftxl16qCVjB/qVCdI8iz5LXDK7VUWAz/Y
NRx4jz4/WPX0zW1jQKjQfd6TLBuhnKfFu7zu/6YeeUgl+dNnvX2dOrMPJU8LVDthsXh/aCsbHCOb
OysG3LlAtnp/07MbNA853NoizckBWrB2ce4862V1vB/mVqkPjwAcOLPFLsiiEPd6H2eI63zItUSL
GLQRS7gcKxtl4MpynoqJBK4oocuj+S20oiGHdLCd/kkS92FE8yOm5YmSPtCS9uCq4Wq4HYQO06MB
9tn9H7mSwuGdA5OKV2kpqD+8/415S4ax1g0tGvsPTAdYJA9NvUEHmuyL8cP9WGsrCi5LaP6AOYtb
/eKGTTMboP80j5/SmvlV80tzaZhkhz49jJoZ0C07ldX5x8uBQtN0Nr1YHsJ4vsOf2Ry0aFDEgNUB
DF4SYoHsWXPAfSZgHwrhmc8TyqIX5rgCXEUnhwEu+4onQgyNS4vtitm8mLKc/VI5iBF1YUt/cDSx
txrpwBm2iT/en6S1xQlmznwmQI8DotvvP0iDc8Yccg8JwP0cQ4HJAkkGamy7+1FW8pmBhxtURWZy
6g3FV7ikoaosQcrroCCIq3UBpWUQsllbGIAkQMvtfry1ZYYHCXIJ3orz2fp+VFMeD7j9VVqkoV1T
o5YyeH/z7FE0oFDrG8tsPRae/rPMPA6GxTKD/GHhdRXGps0X1B52hkUfVpCxqQ3Nh6Kif39oa6sa
IPD/Czf/+ZvzL7crsyY5hjZx4sfGwQMfx/FehPmctiYoJP++YZFWgPCdn97z2/t9OAJ5shaMShbB
COqoxel3yazDoKW7tksPdT5t3LmM+e97X7EBmBg4HtxPcJV1llgeR+hWZ8zUirGzf5tOCC2+6UAk
Ev0O+zbJfOgQB9pAd3rhfTR5810vpE+MHInbeVHDcIH58pHp6UbtY2XWZ5AzRAyQw0F9nC8+b2ad
jsrU0wqn02wPDRPbvDlrsvezJDmquAgA1934zCur6l3Aed++CWiMXGYALrLI1SB7lXnnssS4PZxS
4xhOmrHxmVdQDwiHEtKrYyX+4sV3BhSQlRnUcKJRkhHtr/5qTeVe775TOLb7MKseh4PF5LGe7ENm
Fhw3L7qRJFbnGGxaCwY4uAgsN9KoicS1YWsLpQjm29pjrw6y3lMRed6XvNzIe6vrDHwKVDmBrbi5
ybU1BOIA/sK61svQzsnONS6x+l3BS5cBml+4AaMblzp79ZvODkIgDc1k3UWmMCScGPuqZVFCP1QK
UEIKUUoBXopt+I54dtRXeKRqduLj34WanudLAA1r6NN3RhVoZRdkr0QW3Aina+booRcPPjq0j9yl
h0odRdsGEM4MOmL6ih01eJ9zG1ZnD6k+IgECDyeiKgfXgR1c8shxQ4+HxzT9QdiRZCdq/tC8LyM5
Tc0pQfP7ftYy1j4ulheUmFCpxAQs1jM8gnFxAzM5itX3Tu6KMSohT+Ykk29Mv+hY+r1xNKl80shj
OXCg6xO8Wced6SkgLuFConPIGm3p1phrX2T+SdB6ftUMXpwTzM5HahTgPdEYEqMiVP0Xz2U+MPZg
Elq7cQKZ0tjXwLrV3y0TiRaCunbzTQMck5BpZ/OfcQdhUGDDJvUsYUxjl5Avm1VF/zJ+8So7ZM3W
K3gFEIDfS3CpwaqdkfSLrSpY4/ScEw8dqd4veb1LsGSa+G85TKFpnLXhpbQFLs9fRH2tAPnLrJ3E
a89MDpa+L2yOp7Pld8V3QkufsQdDyw9gjk7Op1oepB111XPnvQz2cVLfpchPtPxdNKBNpu6xTk4b
y8K8Tffzw9cDuBelC+gKvk9zrjuVIumYja6H4cvkUevORfYwts9AdeDi9CKaP3Z6QtUy2xRpnFfc
4qQBoh53tdmPFU47ixVpd5mELHVDIk7tq6eSA6EoWkA+4v4QV57EM3AfMK65OnPjjuAAveHVTUsi
1+SQQr0I4599jHFevo2wOJtU3E+y63rAo+3nmHQ+t77cH8LK3kUdy5wRtnACgDXH+4/k9aMl47Kh
kEixr7bqAfVxP3NVfwLbPByd+KhIV2wcSGtfB+8YqNBRgJRvnoPOYA6G5Pg6kndIy53TfqwkEKWl
tLcIgzehsPSAvp4fnzh7UBt5PzxO8WZKmz5/huBqW75QuZ/6DTbnVoh5G7w5zU1aaVLWTf6clKM8
gfeCMmif5FFlulttkpuUhtEAMTg/ecDfu4EVTHFV8hg2Ks/6AI3zQRx0zh0f/G7w00HB6uPycH91
3Nzt54AzLh9VGVSwljc2Y2gIBETq7DlLv/wPaee5IzeybOsnIkBv/rJs+6JaLdN/CI3UoveeT38+
6t6zdxWLKEJzgMFgAGEUlczMyDAr1vJ1yGt/lFUMFffxtpmldTG8MfHPQYENlu/yE3rQMCZNY0UO
XagSufZkn5sVYLPuJ9HwUauN37ftLW0Z0z3AtgkPrnvCxah0nmvpkVMNem2LfvS58tSXXFb/tnbK
5wMEQsKIC6QXOjt9MaBsyRrHyImZPyyhX8l/FvXX22u5usAzG7PjF3qBr4auGDnE+L9Qpv06Kvo9
fS5aNSgZeNkzc85rjBfLNuHWYF6VcuD8lRqp0w1Zr0Z48sCu/Fe9y7e18k7hTm0fzGqt2L64XVA+
/H9zc+yTwFwxAytK5HStt01GuHbbYuOtHYqls07rEVVXUG/w88yeq84cXAkui9yJKsP/pHqj9jUs
fEicPwcuvvD2ri0aA8xEW3eivZsXAQct9WIyL8a9ynKbqdQ4s+Buoi6Gj3nlkVoyhVwydTd4K2Xa
9JeXK1ZzJUDVPXeaCjfRfRkyZk7Gn0SRt5e0dCjo4CrcKFzuVa6caFkTKYqQOQiKSHshEr2NMGp7
M5R+6XL4SkDzKNZq/fcfEs/BpB50u7zz1uyBbMpeSZuwTB0kYUFx1J7waETlYFuZLGy9IZRX7P0J
HS5CiwmqODUP9Yny7qrypA1SoAutnzrI3IU0nPpQ2HT0NDZ09kwjP5W+sAuzDnph661OhB2SkS9x
NGiwTFRRV5xkjUpnHkghWnJy8zkbGUVrTIgbbLn18lduuzTagxkrd9jpbT2HJSdvE/ExV7Rgmxe6
uMvToLR1/pc7N0VgXq+a4MHzQ3fTl110qgrds2sU3Iy7xm3Dr0y9ARrNNsirbGMSe31k7IkUpbXj
uI+Jcz3r6Ivi+Fi2nnBHn9rd8vHCFyS0UmmvdAycSW7o2dSXXPRZiuS9MxvpRSykdzNzv+eBMFR7
RmxoqAeRuOsEg9kKw6ygQUkMNWWCy/wtIYv7RRFE2bZ6Dx4UIuvPeo4sYMxgiSNKvhVvQ535BXf0
y7tQUgbblzzpHvp694cVyTIAbsYnNkIUyJtYTbX7JEZQQa8YmJWAwT4n/aBsuyzqUFVKDL5LV65s
/IITAudCZwoWNCo0+nT8z5559MTiSa8jdaLyI8nf3e7Zzf/elV+YmHkgM5IgUtYxkQc/dCW4i62D
CQl/b9GH9vaNv4YvWbixgEsg0qI3MLEPzJ4OPxnNVBaC1GEKwa5H0MEVaMik3ZbtS+7/FMKVjGDp
ExJsQnvJM085bfYclh4qacjehE7XFTuz6RypKUDuG4fbjmjJjAawk1otuThFh8ud8htL7i2/49Vt
x/xgZlVFVSN0d8xOiv/iUJybmu1Y4cah1hdD5LDik9H5jFLeje2n2+uZXNjc42h0cijTTV/tT+nh
7OTlPUxy8EtFDgNuv0YBgkhX6la+2cIjgQgkrUqYjaFwmiN8tdpMk0hTE8eDrTwY36XoKejuW67v
7bUs7A11KDYFtBiVtnm6EXZjU7oI8Tnx0NsIQTK+QUtvpUK8YITBPJCMsPmhmz0P+lu/VhJjSBIn
Gb2tIqUvzBUd3V5+/+u1YIbmGsh1xjfnPQgeNojO1SBxfKVxqJvZXScfc23Y3zYznaHZ9pOfTSH/
xC121ar2ACYmiuiVTIZ3tmyBku/CnSrBLv+iMwPvtp3txis5zcJxmOC+IqeOzPCKaaJQGykOYzd3
rHh4bfPdEIR0rQUTIrzd7dUtHG5KgviCidUCYvRZdKI2RaLq0KA6VVD+VioeRDldqc0tLIZHc1JZ
IUBQGUa69AfQfDV+zdC70/nVXSR0bwR5CO8ER+Lzlb1aWA0Jk6rAn0dX6gpYJARl4oPFzhxVz6hz
0igQrGFtuHBxPRPdE7T1sHXPo+/EaIRMdzPWoxa7sareK1XdN3Wyc/Pk788BvM+KApINlbCrqqaM
CkHkZ6ynSNvgua/kDyFwg1MdeehBKVCS3z4MCw8SwRWOjo9IJ2l+GLJqaHtoFjKni1PpaawNfyNH
rQUXeWNspKb2mdIOzPdYCeS11suCz8A0ER2aiHiOeapWUvazLDfIHaH6JvT11sg+1UzZ317f0vE4
NzI77L4wAkTWMKIrjB+2n6LV1sLiMmRjClGsSbJzZsFANhsCujFzmlZ/1Ib8HmJrUHRrFfbFjToz
My307EmKWkJySCcyyirIZLaHkfi37xvY6Z5V6Xvgf/8X3w1uP+YkoDgjBLs0l8ILnYkSq+qCegN8
w5ar19sWFhd0ZmH23dxMI32oxMyRUvNowbgnwTAC3qA3TqoZ2kHy7ba9xX0CrQOchro5dCaXK4Iq
IvREZMScUQ6Z9Rp/D10BOt0VVkIug79n9njw1P7XzizkCvoiy7WiyRxDzgaUr1p9J1VDsUn7Bjyq
UQvIcXXJ37+/vIpThWpSRrrqB2g9UJO6JBMMAUC2H+iMBmtkyIvrOjMx+cizA5gnYyJAzpY7WYbg
l+YEkBjq+i8/+iWF29tbtWRqqhGRpsN/z39cmkpdNKDgvUidxrc2chY/uUm2RWmjYtYOJYZEU1e8
xNLZIEymFAFtD553tmdKKoixOhipI2cSAikB6SQSddHauMeamdml6vFFkm+wLkH+RcJqK8VPbS1E
Wvx2Z0uZXStqNUNRqiY2oPmqoPvSYidoC7uGzVZfE2pfehfPv9vMKQkeA8dezIIs9kYtv0B9v23l
jGdxJaBYcuNozTJ8wOAQk32zqF+UEwhNYA515FR7AFH1qPj+iomlzQFNoUDfgbr9VdHG8PSByh5n
ILIyWxleRuFLY60EK2s2pj8/u0PaoKupL2lsTsDY2Ajbddvaq5S/S7syTXXJKFfD1zTHfrXUpApd
7xNH6mUaoC9lnW+V5Ge2Nku75MH1SRFjCpMB5E5H8Ww1qt97vZFnmSMg1urnx2Z8V4r71m+3huJt
1WrtLf/T0Z27VjZoEg6ih2HMFwb2KgZpHWdOH2rjgyFo4yYUSmUr9pJwCE04BPS2fXNFaGhzWRt2
UPWEu7ZrRLvMkCWWCn3YDIpSAoYWsk0gW9m9y9Tiivda2mRIH0FdTPnwFTIU1tmuG2oLZ5J+ieTc
HvVvcrPi7xc//ZmN2S0fwX97icV9qKz83pA7KLPHt0xW7osw38rgg2w1jFbAJIvrglmDgE1FzXBe
1YQdjFnRgsiUwehN0d757T+0X/6FJ57YzP7XyMyj9FDRG8NAlRbexI0qBHahlXYVfr79wCwuxdJE
Ei4mcK5gOIYgTRoJOp8ve4De5TDKBLtQP922suSKeZDp009VLJKTy/sR5oXSdIOROVbLHFPw2c0O
iVXaQ/HZj3/dNrW0IO47WHVYWy1av5emjFSLjchVMqf24kfPlPdS590JvrmC25m+/vwCkjJOiRZk
hda8OWW4CCTq7Zg6opqDKhCFk2Ca/9xeykLyPWVZjEPSyuWfmVexslBAWEKgM5X/7txjrVsbS4Bj
N70Lcn8LuKAYVg72gr+8sDhdtjM/FkXEixEfzulh3YqUp8IDsUIiqQP0uL22hW1iam8iBLWA711d
IYiDEzGI6LrVAiTH4b5EEDgxVx6yxeXAFzx12iZo2+zYKUnijwbqcY7sfdOS/ACzYljBSpZ1u3+x
GuDbMEUArUZG6PK7NSUpatYYkaMKXw0d6In5rS7eb9tYWswUsDPyMZH1zbMrPUNw2izVqZsM6BYu
ERQnt2KU282wcu70hcNNOxRmGGo/9KT+kAaeHQMhrNuxbMrYsdSgOhV6814kbppB1hAC0EKR6QSv
70sQB3vBCWEmFGJtn/FYbVw/F471KKHeJYnRzqrHyi5yJmgibUy/Je4QHLtRjn7Hil/sLWhnkV8p
lfu29YaDOQrlTsu1amvAG3aEoK933CpP7bLr+kMkqOGWXW4dBoi6pxakIKrBnfwri2vhQQcSCZ6v
UqyfYt6o/UZOzWarNI28Hcei+12rYblR8qH7KEcxePMSLfzpZZl1zNxAuteg7N+aTdweAFm/hW0K
8t8bvWMg6ONBzHx1X0PssWkFBBHlDLEryaVpFkdB+oGC48SIyJSrp+vRnrbvmnjk9bYzKsb/RxWO
3jRbf3m0dOpTqVpxtNwh+xg1aVeX8dfOlx4TlL9vn7DriVPwedRbJtQuufPVEUMdeyxiqYmcZBIH
r/yKR4d+9abMgC509b2X9Q99Kb4PrvkYR+OBGdhvYhitpI1LK56KtFPJZ1I1mKUgYpSWYsLAvQOY
0+mD8Ci2xNRaVh1NoOS3l3wdPUwr/q8t+fLran3m0tmiu9uMJbrc9VYf76Kx3uflJ7NksnfNUVzf
LOyRXFETlCFinbv0rikNtclpmCetu8896bGV9cPtJS2aIIHj2AAyuCpAS1Fp1abWApsQuQfeR4UY
720LSxsEMIi5a2ZICFBmbtUTSjnTWlopUL+8xGhzSmHk2oERfi5NY+WdXbRFCZB6PSA/LsHlBnWi
bCGn7IZOyJTuXVLCJloaVb9tjT7d+laRr1QBl77exIZNrkA0dNVh1ZtCDzMo0R2194y9x4DgrpHd
biVovY6HEPfi7YbbjOEsYuPLVWWxpEZBk9IlSmUAx1+04h9z3EtU5DwwIbd3a9GWAQ0cbRzutTaz
VdWlXmu1H1EQSdrPOknxRiNozhijct0DNGPGPyN09iuXeNqXy/iIFZ5ZnV0si/dCcpOQ993vj5Pj
3+hKI21EU8lW1rdoiaEUILdLDLYeYhxRFXrgQbLvaQ9Krfsk6yul6AUbHHN4HEwmGRhomp1CcchE
RnuK0Mk7ZMdr8Ws+xE+y16yEX0sOmB4bZ4KWKJWdubPvh6QaZYQzHOBkw2MsC6+WpCX7kgcL3Cjv
vdFn/5SCpj3pbdfSSa9T2Npj/TFnYHlNt3LhKnBogDZQw6NKOM8xU2EozK5XA6cHzdD2SAp37tvt
s7ngfoFjU4OccsTr8tbQlVIxCFbgxMoXXfe3sage/OqxCK2thJhvvsYls7SPhNPWxBoBqGxe4/dz
PW5TI8GbuOWnRCuf0R06Qpb47fayFpwWQ+Qi7xMFmoUiGkOzTQ3yxSnd8ui14rufuXcWSN6gUb/f
NrW4SVA/oZgExpAq4aUnKWIDfrKcLwhlbrYdBIVgPYytlTu2ZmVa8FlAmNRtmVWmETijgT6m2J+0
zFtx9EsmJrJAolcKj1eJKMljWPcIvjjtKOxbGNEYWFpBxF0PJSpghEAA4HiZRwCif7mMMq+GGN1L
3/GlYpsl1iaqpI0Ao3wW9y+6LzDF1/QfUN0/eWr/ludrCd3S/abDw1wAGISFMVaualwPTeE5XiS/
aO0pr/9JhQZqyy6yaybdQ0U7pLW0Q3l6r3vSayT9i508/wXzKddeE91CTfkFla6exMx9awNrxfUv
r3ISzSSWZGJwPi+oB3AOMabgOUJipd9lA87TfpDao2DWwiOkjd5B1YiiM8MFvWQRuPsw0gCBBwEU
KWW5u31DFu480Sw10amvh+zJ7P3r8kwuxV7znVo6xck3rfjwspU883p2WDEZVCdDByZIJ3lO45/B
hM4jlAYOd+QXJbifPhrlUf1RF80eZqkHBMnflEhubL+GuPz2+hYuDqRljA6jMk/yPn8zzKhJ60po
AwfCcncTKT0i63Gy1hdYszL9+ZkHqENVSfMOK1Cx2SpV9GZ1/mDhMWAh01QlJWedxPPSBHSdmWWg
S0iCW1SQfg9C8IocTvkwjn50HHJpeLHgDN4qRr+W+Sw4bIAGiLZR0SHwm9dvC3UMLSjdA0comnu9
r+9jc/wsd+2bN6h/q4gzHZUzU9NXOPuQbk+rN60wRQPMtdvGz59lSFA3phj6fx+ncyqYQqAZNs0H
zz6oGzC0bDVj4AzKIc76Z1N5lOJmU1RrDABLn+/c0CzYU8RRLTMTQ2X85kKLLVSf6rQHQrZW9166
yyCaKSf/PzXQ2cejKpJL4ZD7TqNJ3tYYvfyt97TuUS8BkN2+VoteDDyuNUEQ6IPMi7z5kFdhjsqp
M1QCgl8pDbg+QvXRcOs+B1go2T7qI70ebAnl260WIjWWR6L+oXTNmg7V4rqnVwuVEFrr86sRpWEL
k6TpOXpvPkgxTJutu/XjlcxxcRsN5rxlwglSBevyaPpJnvrIT/mOmNU/zTA7DKP1ERVUdOpqJdJd
XBCsdExggPMB4H9pauII0zoz9B0JtPiuK4b8pdEKVAWZG17xj0tuZUpVJ4zuBLGePfqDAGH5ELCP
0Aj1L1VMV0ArTlqlD1uvl+Sn0ivUrVIWw1q0MZ36WQrE6CP4oqkoOBVwLtdoIQ8GnWDv06NJT7lv
wQyv2XU82EMOYp06V2wgq2HA/rpBrAK52XLvDkgq3D7HS5tKlwgGOnDlUA7Nmv25WxqubMaJ0zeH
rGOkVUdFbrhTunDlwiwagkSF7gcOFAaqy+WSSA4lakSJE/vtoSq+QYprS/UXuK5uL2jp6KCMMjED
S9xPbeYDPDkShhbxO0dhxs+lLkd/X6CZcNvK0mog4uD+I/w2TfHMVtNnJfq1XeIg52SXGrT+/Y8Q
Nq1U+HXb0OJyTORCJ6c2iQBfGnKp6JZ6UcVOIzVIkpbJc6bU740WrcQoS3awwXgB+SVB1uwahEGv
WL3BMFI6VsReilfYipUdxqR6u72gRcd5bmm2QZR/29KS+tiRlGKPUIENR8VjJ6ARGmt3QaBvdU/c
oynwOuqancfBm5pJr7d/w1K0MmVfnEaqYOa8auRVYcX04Rg7sCG8A847QYe6v23iT/o7v95gl+U/
Pa2ppne5cRJcUOkQpIljFdpntRghvwi2XcHyomyDbwNuoFa20fWPCj2HqLfukyy8A8a2vf1DFjeW
eGni3qGWNPfaZjjKiQX2z8nkot5WQgHhg8mQq/8vCi3ULKkOT501nsTZBY+SKAiahgve9VH4OdUC
bw/hhpfYbsNo6+1FTafx6uMC0p0AcVRM57iXMmz0NpU9IMH5+MvI7y3AjEl6r4zarqvq3W1ji1/Q
pFpFaAbNybzgLFle3TMqlXJaXoDb2KiHxsba2NI1Xfyfv523lYcIQoc5FWttZYYnxlXqVCpwXSsb
XzTXPJhBiHpFu1chMMvtwUYhV5W38ig8QXOGfpEP65a/Juk7+ZT519UAJ0/9N0o8czZCCPXyDswm
qKIYOBGSm/XGV8Z8L5mpuTWMNoFduYAYKLXewM6u8VIt7e00Gs0EEgyhV8W0BBYZL5WK1DHj+mgN
0vcig0xjILbb9QiaML64xhKytMFUe0j4adaqVylSKHZt5FYAvwfhMckrJAe/qfKPvz9E4KQti3AG
0Rt9elDO4nqUDQU/RvXPgcflUNTJoROl5zFeozNaimaYz0ZNDfIwk7rZpZnAlYiYLAt4ufTdgpvd
9T7EqrV941ujJ3YjrfVplzwpxMsktZT6mWWdPU9JYsLLqZqRYxQM+6AynhfjSuCwYmJekqDWMUae
SZs79evkbuiL+Fn2vW7FymKODp0/JTIKMFzy2QOIpPpQiiVtJS1IjO+D2wdHIRAS6Pza7thHbnRo
E1+6g3nYpaERqPu0GeK11snSSTTIKbhzEjDV+SvstYwD13rLKyyMkCam3yJU/9K4X1ns0gWnzDnB
VancXgkXxUrGdDNKX06rPprg9IE7b1oq77gUX3i0QqSKpJX3cClgOjc5O/8eEU6QWfSMa14EM+s3
SXknZ5attMfbF23x4T23NNvIUa1pnCU1jfDAOKZldExVfdck4b4JtPuOESY7RrDNZFTFEuqvaapv
U1P43LjhSoC/dG4pXhPqQBpI5UC5vIqGZ6AM2RFRqT1EanGHstm4stYlE0BMqKHx3i5IqBQwUuYJ
DVnQXv5n003cB9NAXvn2F13yKYjIT68t0G0AW5cLaTN4wweTSeEejSTfe1ND6gRPmfZYw8ppCJ9u
W1ty/5MmiwpBLR2OOY7BE0ev6hM6bIqOPmreWscktu78KH7yIuXBitu1UH6p7AsO6L8Wp6985pot
odI0PaTbNoTVU5sn/iYVy3v0gkGeJM0D5Kp7odXtgRlE2zRUlO3qNZqSxY1k/tVkoIXy4DzE0FqF
YTqpwI16n+T454iU9+2vuuRYwAr9x8DsXdDqqBbCkq8aJDBhI2J414jxT0VdA98vXXOAgLQTUQSa
xrUuv2XcUwj0Bfp6nihItjY2nyS0BJUo/qEG2vZfrIn2Cfx2XLGrlMVMfaMR4cB2SAOfjEH9HKjJ
1lDSX7fNLB7IMzPT9Tg7HlFvDole8ek03bV9T0YcElSfJ+yiKEUHYn/b2uJGnVmbPaiSmAq9prKo
iaTHr30796FI11fAQretoDd4uaYGD5jE0Fc6AjPxxOnlS2as9EQXvcZ/FqLNBzjzMilr5H/wTUrz
2PsSAkjFtkw0R5HcF8PrXit5DdG9ePggPGTylhHvKzZaJHkaK/NhhGhzmeKC2955onbsG8BDZXp3
e58WT8WZrZl3L3yTHm+CLcO1Qrvw+21dqo/taN5FeOF2GNcircXFabRNKG5o/HvmhROzzgexBHvn
t/cxAJF82JSGQN3hXxQCpuGcCVDIvNOcccyIdEA+PhFdaf0QhU9K/rMNv9z+dovejgl10H0Qu1C3
vDx9mafErTctpU68DzQ0dpmg/bxtYuH0kdrD2A7RPmXfeYIIbsIVBd70aYz3jt8hI1BUl3bRaZ+q
3nwyUuHLECJjcdvqQlx1YXXawzNXkdG/0w0PrAENrGewY/ec1Y2qNZBnj7/lXvghQFOf+WtwkYXb
DDMXnVGmItFznH/PNNe6NjYjJn3NhzKPbOiCdTqGt9e2cP5U0vs/E9JgwObTsUBlERMIafdDaEMA
5zEy4R+HgDeyWIMDL5oC5yBRxdOnidzLzxgkfV7IqL45xkQwlXrbSv4t9p7dy2sURkvHZKLMNKm/
EvfPWQbdKCzF1G8CGgaZo8T6UawZ2RksZjRyYSeHwSHsqpXTv7Rb7DtLo/R0XXwaY6WlBJAHjhzG
p96SH7qqfOuGNX+xFNaABQWdSSKItMsc6ZyYXWGgSN47gnYXado+V597eVOVJkSR96312Su/jfCs
KurKs7zgGeGTIY2mn0q2O497k9TKuzBSOjBssa11P2PlIRHuuvSYeys+eGH3DBliT9wISeYVg7WR
tEoqel4Hzt4RmochhNpufJfLUzF8FbNic/sCLOwb1mhKMOeOC54XaJQEMbdWUFonsfwnIdRPVaq9
BXW7u21mwTlyKoCvEkNBRyzPIrW+0EZNaOvWiePWHvwv1hqKaOGrXRiY1nnmpELXTDxj7EDKZp/F
DtqOuOakP+tivDPThzxd4yFYOA8X9mZOsXZrv9P0vnUswbAHmfSLt5FfsI/qExP2t7/ewiaB9ZrQ
cyD84UGZLc6zkAUwi6x1lO5ZqpNtMX7x5LWKxIJ/gmacfhGU0cp1u01OmPFRS7lxXH3bZkxfqJo9
1TgHc436YGGQB1Zl+sEQ1VFcuRqwH6I4kaRErh1TbYGuofdXfEvdf1z5Sxe/RaX9xT+Smhgn/0Mw
N76+B7Ciecfb3/R6ubzVENhM7JjUJ6XZBuaV5VP+9GtH5TfE6l3o78Ya8ZyVgPFq63g64TdiqTSj
YR2azu3ZudTp7ieyVaPvV2biHv2CzIbYTn3MSa9XHMfVHcPUxIwHvJIJOTjjL00NXuyrXpELp8Bo
/F0jtdlDnAprBGVLCyIOheYBaCDV99kz1iZR1HRkj47Z9A6wlgejUw5SFf/tkWcxJpMFzPVPDAxz
MwEyo0kXyO6J0O1ktd0z9UzbSrUV93d1CiYzELZrEyJPvuqZ5HJuCIkiuCelL3EU3Uarg2eA6Zsx
TFcO3JXHwBTTRn9o3Yjgruhsylh128jynDRNxdfYin8jhadsi14dbNPXaaa71trE6dKRIOAF0Agu
j9LzFNqdnT6VHrNeSKXnhENv7qzW0Lejl7q7v7xK08qQj0E9Rqf5O38bLSkYotrQPMeSf1fDjyF/
z8X3Pv3nr61AjgGCHKQMnClzZGaMTEFYm7EP3GgaRtjUNZgcLdvW4VqkdvWWTHHnmaXpq559tSYY
o14EmeJUSMIAznFaeQhtrQW3pgX7UDZek1z+dXt11w3EySilKEByE/P8vMObm6NUyaXhOXUfAfex
9AkYp+e7ShW010CQO7sa8nATSClTjyL6yNnExB3HEKs2cVDGfxsYTz+HyU7GIuAXuwKCWGGUJr5Y
eU5mgcJNPzHjaSvqd8X6fXvdC+4EEA1NZ5BzoJnnCaBUD7LUowroSLoLX3qQSAcYV7xNmgf1/rap
qzxmWtKZqZkrrmNTt9p88JxxgBl3GNJNNsbwa4FIistxMyLbOo7o1LblSvN+8TyZlOF5XuEGmJ/c
JMwHuVMF4RRpUA6PQf6btGfKOF6AoH+BxfjdpCO+soGLH5ayP1Ur5LfIey8PcV+EadKpuecESnFI
uhzEfbF1keC9/VEXHOgkQaCCLYWW8ApokmdKoha67zkxOO7NOFTSczSgrtQUwwDDcmAebttb2sSp
EEJSCMCRaurlsrKJ10wf8TWITMJuC30FmNEhe26bJ6HfhcUulRhNLIp+rQK/9D0h5PzDegdPwByy
kDL2KPux5DlK6h78IYjsQoezWPX+xQedOtoTrBkpgTmAhrCACkPk+U6BAnLh/ayMJ0tD6+nz7e+4
8DKwmP+amV6rMx9XEwEKfS7wHX0BQds4+oG41crjuvjJphL09Lko5s/AArEpdkprAuCqzXo3Gk8l
jeykWQP8La7kzMostSiKuGkG2tmOkpXDKRrL+C41aWjf/l5ra5mdu8qVxrwdXNbiwSw6IC/bZgSO
Ndn1bUPLy6HJieulHjZPyFTGAkmWpv3vLacTtYPkVyv+aGktTIbSwwEbDF30bC1FZIRjBW72ZBL/
2FKVJju/G16MXhZXTsDSYuigmvqftZBfXp4yhGVMH04F9xR7/iu0U6fBk1ccwuJimNaY5r7o6s8X
4zc4A6HO3FNSDta2UodfnTJ4D4yDrWlTLrk6Ql5jQupPJNezKxNNGHI5991TVcVQ+MuldshQoBxw
rhs9Ns2V52ppYTzz9LvpQvMKz3ap7ONWaUo8a9nv6wSFSP3YUgu4fdqWjIDiYYgIJR2IT2Zv4kDs
DY7O85wmSuVN4lbFTu313taa1Nz930zNHiRjECLNzQLPEXE0Rgwc/kPM7m7bWDpvvLKTJgpKJWC+
Ls9b3ipaMuY6o7qWuAmbYJOtiT8vHYJzC7NDoHulJHs9b/kY7ftO2gRjvkPsYaP0K35gaWe4n7AU
TJnj1cPaNVqLerVGZpILW3eUn+P6LQvWADpLoQlTNOCbSISJ9qZfcfYMNCyhDoKU0CTNkf5AzE4/
eAYyO8MgVCzQHw5x0HYgIDozWWklL66QrAE+aMCTVy9qFKIA25WRcMoNHaRmJrr3cZgpx6Ry45W7
tLRrE73PxGZF6DAnxkfGMU/bfBROWq9tO/GbSroVRN85Ln9/n0iKTep3pJWMHs6ePHmUeiZEIF4Y
mMIWxmHjjspL1v26fcynQ3YBZYI3/tzK7MnrgNKLgyoYIPyUL4mV7DPUAgMrizde0kHx362satEe
JBZ0TqCXuMLDFCLw71LPzJOruXurgSC8jex0wu6jnH0n11SKbi9w4R4T30HHA0chMN75aIJmCErq
+6V5MsLux2AlW3Eovt42sXD68GyMoU4TO/QYZu7Vq1Tm0sbMONUjyJtXGH+0eqUfufTZGKmdniVK
uVcV/8rtxiFMQ+ukC1lop7H0LPjMeDRq8lUz3JZ8ao3v9U/Van4yzk1OH/bsPleyUkDSEVinrukO
QlwdPC3b+Yn53NEWknx6/qF58MP6S9NWL+LY77o8/qQP/mMox3caTMDMGazEANcYJE4rw44SeBHY
/jhAs9/U+6MCVw2erPNecyFwuiTahW1yX7vjtm/zDwneAToi3VbxlZWbsuDfZI3MC/9m8MLNo/Ye
Uy7Dp9ZJAYJ0UHW33tRynB/80mPGOUGPOEdildnBNSKb60bFtGr+ZhBkWEde5HLVYRyZpu4K1gn9
JfVxJEc/9lUiPgVQmD62hRYiMhP5j9Bp558S+AV2Nd2VOyA+H7fP+XWxdfohCE5wDim94/0uf0iv
G0EdlJF70gM4NMqoUm1vzJGPDQfpGBhR+54UcWTrndu8lJVfPqYlk6gpLGKf3UrO0IwK042b98VB
Yht72y+F4olhuujb7R+6uFVnv3N2IRspB3oeuNaJ6rQPn1Q+2Blv+Vs9MOGV17p/6CpR21p+trZX
S67g/AvNLo1UwHJfNIF7qqG0Nv37mCkJIdreXt70l1zdTLac2AQ+XrCMl9sQGahsdr5nnUpF3VvI
i/fBWi6+vI7/mJjDVLrca1KiBfPUjdGXhGawhOBC160GDUt2YE4irod3ler29OdnTibtTEHXa986
td4nUOc2Jcy913z8/ffCMzOGTa/0WlIqlBs1HiU8WYrenxJNpNyfbltYOnDQiXErSLbQy5m91YaV
ploZWyYToQZsH7kdWu9S8wtk+Y5DtjGC3W17i5+NDAXUCAoEVzOZoaW6btiJ1ik2VW3HUHZOhFCC
AjPCeM3nTpdlftrAz/3H1uzSI1Hp5aXUWadeNT8033pk/u1JtQYkjHJaHZrTVTCeu7LdZeJxUhEc
WvnUG/Lfx13T3AX+R0LIkTTm8qS0fgVV/TCwiXDGlLYaK9pPtALAZOZR8nOUwjUd+D/P9tXCGUMn
QNKniZwZBij1gjoK4Vg6VY3R3YGT+DLmsrQB+Ro/tVGc7cQqGrZloWtvCEMqdzG8lszUgXltmfo/
BX6bTuJM7dEfk+agojW0r5RmEk61uo1Va+q+i3x3m7WF/IizzGwaav7x9kFZihumJhxMh9Mg1Tz6
CWthqMvRcE+REh4U/ahpR00sdkgNMAK34pYWImPe5f/ami7J2V2WOrR66IW5Jy8z8k+mFLvHZvD8
X6af1Zu8LdZmHJbq3LIBqYk5oQUmvflLg2bVS6ARVfckBN7wqmd19DgYEL52PKYbpfR/tKOrPwmD
ZpxMIzX/GQRR9OxElFoHDoO1GdglH0B4BjIIekman7NHZzSzsNYKXzj5QvZeuIh95emuzqDOhIvH
LpP8d+CuQQkWbVLs1gE8Tc/O7CUwWjmt85pP3gmPfrlt1K95kWyElkj+RyH+Na8lzz/zvSJlYHIs
iBMvv3dOZcczXA6TMp5G+WfYhrYp/5vHzaQjqCN7jKKzOXtBmeLKeWtC9+T3ym8zMF6owq0c1CXv
eW5i+vOzg1p0XegmHiYG6cXS7r3uoDan2/duzcR0L89MeI0ShIbhuSe6P/de5b6PqfhsiOZK3rsY
GpqT6jrTKJNznB2Ahs2HgCB3T2WaPvtqbhewzrV9/8pLVduFyWPXjMlHM/Zbr6k2cS6tvHxLDubs
B+gzJ9nnmgBujB+QpOQlXvHQp9pjlyqvsddv0UJeK54uxT7TOCjMhCDHr/g6Igv4Qob+E1Itxj4G
Xz3oa0JdS5cKvBMJxsS/Q6Z6uXcjlJ4IqZiYCPSYiDZU3qisyXvRqKV7r4nqI9lmuG0LAGW3T820
W/MXh/EwbhihBEjnmWUlNsLEN4ke0zb8RnnIUUNlm/fgdaJsZw2JvBGM/yHty3rkVLogfxESJMn2
CtTWm6l2t+32C/IKCSRksie/fgKP5rtdFCpkj+7LlVryKXI7W5yIyS+bLST+2suNsirKGphK865m
XJvWnEynm1BbzVV/LDQTjxb8GIazNT2o46b+B1+OOAwDHCik2CgYXq6w0eLlzhjSOGa+JOx36j0V
yUstXm+v5trR9KCRAuQTOh2Qk7i04vRGVhQDcSM0BXcGHuKh+jBUr5nkvmFsEFKtXkSMpSBKwEA2
ymCLratHx4SrnSNAPTlVuRES1t4BvPfaVNqz6w33BuXPRt7bYdWSL3q5NRS2dnTe219EaXVjFi3O
lRv1rfAL95VPB692/L5/EtBWTofzoH7eXt4/xB/L04q57HnAEBkhQuvL9Y2xgawtCzfSdMkgBFwD
7ZNUE3uGSgj96REefzCyHvmgYHH62DpqOjR1nD2SNO+gUpt+6dWQg5POlB9spK67XmTTB57GmKEo
0s8VOJsO0EqoEWcO4waUZvVoAPI3Q5QAZljW33vpQbDbSdzI6uQeFbDDEEPttTpQjPMBJO/fXqm1
NwuuDCh8kJCDTnnhb9LKlEZflG4kPfMU180rphl+3DaxdoPfm5j//s7fNARSZNJhbkRj4WNwAeFg
QOP7dny5bWfNr3mItSCaYttzBe/STtKBzhw8A7CjOVlQ2JZ2qLNy3AlPK063Ta3uETAM4GvABgHs
cmkqM/tWQ/nAjYhoHkXH9wiw7voifZ5UcerHLdq/67EoRDeYCsQoFxg/QDy1sGdptW6xtsaz36n8
l0JVLagcCEf5oz5oB6P1yN2EnHhCJxVzDbKFvGaZoxDsywxTg2kjINtrFvrGw7K64Gh7AlVm4adZ
i6ey0KrG7m0U/iZC92DO2NsirLdGitZeL6DmMcKLugtGS5cNIlGVpDEmD3GyMX6wsvSniUkRuwBj
KNNAMYwWqMObHZiInmVpPlTTFuRyrbCH1gFYM5CkgwN8qS5F+nyUorJRhrZd3zEfzSILmvYjZqbR
IO330sKEbekEurPhcVfuzYXdxbM5kTERWgHWxcpR371KfRGGexyhH+i3ZrbFNLSyl6icAbSBmV3g
KJYTlFNtK8wooKIvEvHRgsCzsvTGb3R+vH1zVj8KeSv0HWeeh2VMBqjEWCkHNX0o9tmnNFO1P6VT
HFJn+OSNmb1xUclKwATUjY6pppm94oq9KZGkczqH41EACvLFstLkQ0E649nhpvGbTV4bzuTyn1sJ
gvSpIqT2QZzFHlFkxPb2jVGfRMfcR5eZQ5gxJznJVO8CoTWDL2raBYnUR7+tcydIm3p4SK3JOI+0
Tvyet03geLH3RZYIBZHZFVhOZuxur+favs1amegfgGr5CjPrmVPC7TZ3I9ZD70ri1+9y5+8fVqgC
YU4YzXQ0e5Y3sIKjjSXGxyMXajmJN+65/GA17oYnWnlTZ+0hYDXmQvYVt2mtxx2kSjIXGVztDyk9
xgl9AnByn+ZM8w1H2ziJqw/LjLObxRbQRl062slltAHP41wY0772zPxoM3E/5vysJgINDp7iZY99
vdZ2LKPPhVduOPoV1wuNgv/sz0f3nV/MyzjXGZhyorHt7vo8uW8tZ2MeaO22AUQ4k/EA+H5FtTAk
7VQbOOVR3JTkTvNI/XGsOsyw27l7MtORbqzp6icBhWkCJolR+eUrwkjfUyNFH8LQn6wcCL5kS3d5
JZZEZA7cCDAjK6ySxJ1IW0nEkoX+xONPBPQcoJuTkB5V1Zdh+t5tLeHaA4IWHab/0cFdoZXUvEof
OZxcmfE9EvMHovG7irujb9bQBWjz2Npp6LfcvtZrC/ne6vz3d2fDq8uUNxrK6CM3XqBS9aUTKMLd
trG6lKABB1cxsKbWkjyvjGnGODAgEZ26II8HiBFlvja98fbc0eeuyUI1boSCa68VAVEDyCFm5eJl
6V62zQBMqe5GSZZ99zrjY617k5/GW8zCa28JXDVm8KHbArKr+e/vls/ijIoczfhoYOKHaYlT2edp
4Jj2LyNDDywWVD/cXszVYzIz9M0Ta3PR69KiQBqCs9mjd+zEIyDIrQq92GU7M814oINWdpcgiggV
jeWGB1i54yDqgMA6hhnmXGeR3QEwboJ6IHGivh8PICT1R8PalSMAthuPycrmAbLvIBJDsRvR2OK9
qtFjHaaMWBG1hkia+cug1S9tsTVKcE2mAgw3yieYU0PH4trdaBDeECIZaGRMXH8a48l7c8ui8Vsq
+5mmPA2dwa4f3BJez+SlDrCw4R2g18QObufiMajN8iA9e3zwhs2BmLVFQNgPJAfwSjPO/XKf0dKQ
+uS0NEoG96Mm9aMFrnmw2sdbkP2VIwzJmRm4hhGpeb790hAv9EzEdkkjE4K6MOJbQGPV8PIGOzhk
S4tq7RCBTQLNe9RY0MRYHKKpgJogV5xGRItIXYYmZgRd+jqRj399TZAooJgI7q0Z+rC4mK5bNhRC
81ZEvI+pw32iP076a04fKu2+095uG1vbKyQmUAwD6eQ1MFOkeWVLr7AiKxn6QJuRwRbrQOIknX9A
ACI3+8/UIlZ3Y90mGMm2omz8SMUzxHY3HuvV4zDTR8+Fv+sXDTW53h1qj0ZD4QK85ioWFkJXp8wx
IP7TW87DDCTZeNRWjXpzMIYJS7wtizNo86JzQS2GG6+TMC6SXU53jLoPbfmcZhuuYeUBBXUCfDow
3CYFiPzyvFvIpMu8ca2oJOVvmoqgdMpTXxufqNt+U0P5EkuypVO8dkAQ+mHiDJSTsL44jZCiUIPH
cRox1htIHhnkaDplePsUrrhy1NJQAIcLQHi7BIeWMS+TQVoUI4dPome+vaUatuLHYQDDjai0Y3z+
is7OYLUzoX4adWCeUFzzNeaEffO7d576En2m5OCNX25/E5lL54v6GvINJIsznm6e+7rcLcG6puOg
VY0glNx+mMY+vWNpbh+oAcJFS6CgadsAUUzZpAdTbzf3tds1T3WlSJDm2S/hiDHKMRtsp/sKPWkE
irFzEEMDuDkHo6EPPDUmvm//6NWNmBlX5sKacVXqon1WoqmJNy6RmZ9xlNIodD02jKxdmbkHPNfT
EDsth4SIDnl4R3Y0mvTPiuCmOp7fy++kRt/d6Dfu59oXoaMPsi/ArjDVtTi/TZHyRCPMijTBXmto
lBf6FmhkzTG8N7Fw+mk66q3WxDTKazL5Xq/tUxsPAAKBXdLzjauyVmoBRgFD8JgeNwEgWbgh09SK
OEESHyVNYgeVKkJTa+/TrNwNnflVK8xHxuWOlOxTN5Ub/arVL8VTgEANLhc3dXGkJ64ZQ63DdtXW
YV2PzU7DuFdUUWPYW4WSGw/e2uODLFefKy6Qv3AXmycs2raFmByUqA2I0JuHQRFgM8aNM7IGFYDL
wOwnKiAgoSQLO8YEgRmaYU0LbhUW9AszHslJ2R+gM02zuQBuHhpdKe6zNJOHJtaz0LN57A9OqgVS
58UBesbp3smdIcgB/AwpONe+2HWdnVGVQi2sBh9wpaC4k0iAa02QPb9VRRqfbl/ftf0BtA0xEYIs
EDkvunkZIH2pUTRu5EntnMb2x9gSxwS404xstQ+2TC2OoWPGWppzAVwmrzB7ZoWTKyBejgxJff+H
j0JsgpcCUcpV+UaVvQSUEaWVLrPuJCb+dGfXtdbjmGgb0fuaf0WW9z9L8ze/S4nAZWzqI6SToqb9
VpaG33s/XDqGGMLwzeZnVuxuf9ja0/Te3OLUuXFasZKiAVPYBJxd8wt/vG1h9f7890FL8luAIHsn
TWFBeK+j9VVn1HeKrfbIGo4D3JH/W7Zl8ZfL2q0bBUyw2YxwVeKV0ulL5tYPPYhNdbf9SF35S8Ta
AVJDO2g5PVZki1Rg/UPxyMPPAmW0LL8VYFRsXTI6KM16T5l0DomXvInhr4WqkXZhCON/ZuYdfXdA
kjw1KXBMqMyCtSD3yA9qeHt09zfO4erXQB/nT5nPvJrVNbxREFfrnIglnyv2VSS/C7bRl1i9vqja
/lFRRdtkcfay1CnttEcHLdUerQojJRbAINkLKV5un8C1CiJmCf4ztHAZuehazB6imB2rOpTNGLhu
HDT9BwlFR6I+g+K07Ry/AWGX2tJ5Xr1fiDGsudGFU7F4oswCk9tJ4mAZY+dNZP1nKP5sXOH1z0NP
YLZioWJvXp4Iq0mFYRbEjhL9LUnS0deEbANIIRS+zRogeUGp5agPvNJOPXS1RsAxby/wWmSL5AMT
1yCUAyBj8ZGx0EsH2nBONBAdqoh6L763Gi0/V60zPGue3n0rp2TYZappfZbF00ZEsFqJwIWYkYxQ
p7oqZxYo65OMCycyRvsurfID+vZhG3eBQeoXz3EOKlU/RJL9NMfmBADyOSv6O5f3mKTu73jn/r69
HPO5XQbdgNJ4f6qrM6bqcj+GIZm6vortaNK6xM/Stn9IKsYjPWvUc5N69JAQ8Q/N+z+qnhgzwtNz
BR3DgHRZAOhmRwQcSCAzE0C20M7Pyv556id9p0i1T4zumI7/AN+B5gZwNEAHgg98OVeZeC7T6wmF
rbb82tIf6LTa6Ijb3lFZG2/S2jwBTIHtGenTPA++SGf0uJimojPsyCkEFz7XmBsaqgYYkTXi25TK
T3ABuU+k3uyGVC/uQDRYPAxWI87d0PenNkvVUTJTBEpT9k4W9vn21q+9mu9+4DL4sdNMs0mHXVBm
dtdWkGssG1/Yfz8xiQ025ua5jWx1mdUVDdXj1MTbDJ6Zrw2N72K7+hKDieX2x6ydY7wpaJ974L28
Ujwo0EayNRsOzQOvAW8EUPDqqbbjH0Y5fDFrsQWaWnsr39sjl/fGaT2r1UYDkf2khxBZf4rlVvl3
dX8A9YTPARoXDbFLE70ymbKg6B6J3PXt6pttyIDQw+11W/NroJ7A8QQ9I+QTF88hzUESmrAGGYM4
VdCaGcv6KDMNNKxb+IbVz8EwB74HU61XU/V8agfFrQGtZ3P8IRTqgZPzETXhjQ/aMLNkHQf1WzbK
GmYMqiJJ2RFZ7s60t/z06v5jIuRPz2jWFbjcHFbmY80woh0Z8fgrKaoHUtCNXt7qkZ4JO2ZusOsh
vwSJQoKMCHG8x4N8Mn2Q5YoU+Aw3uaOYM7l9EFbWDV7RRMUKun/oTM2/5l2oBtIYwxBzLM+Lj0U5
+KRHXrcFvNsysghu9CTv+iJDjZ2k/ECng+rR+PU2gviVrQHaFVkpioyI2JcPL7dLlzQC4A5P719B
3QZi/XSL2G/DxvLtjBNMK9YTcBRjGX9MWvXg5tPr7Q1ZCVQwKu0ggka4BHTk4oWRUB0WBi/tqBfV
HiJ0930zPI8lD3sTIG93+gYs8hsGfjb81sqpw0swg1JsvNtX4AZmYFi7gQRvxAf9hMyP+hjFejRU
tzfT9mhOYgM5vOYn56cHFHGzYiJ6TpcHT6a53mluZUcxJ8+UfBbpj+TBLqZQOnb6HOtJetcWKeBq
XofBZG5EnOf7GKqbu5QW+rcu1/kJMLStHV47quiW4jbgkkPbdnHBSd1JQdCtiYh9r8VvI4S0zXQL
Q7+62BButCAcMkPAFzFCmpmgxGkx3G8AHjPDqQ6TXrxOpfMJu3BntebG1Vg7U4C9ouw+lxMxI3S5
1kpaWoYAy4qagrd+Y7shm5o34AZ35R95SO2X4eYWAPVbUcCKm0HM+5/hxWp6g4dclyhU4kHEM+Rd
0FugSSM/BjcOb1+btZuJSWXcfBwlTFktPtFuSNurbjAj6tRu0KCNebDAsbShR7T2PchsHTSe0Si9
WkjD7Qaj6CsSCSQso+mcXE7AR6k1IV63raM4v4qLGB2lHABOZ3Wp2eNc7lqGdu8IsC2JGmUmwCSA
Odx0PsuuegO5p+kXNnSzamQNtxdy7azMLN+oNwPie029k9NkpPlooq8u7qU+7FwBsIKZfQPp4RBA
8PmL6Wmm3xWgu71teW0L0cyb8VwOyuXLFwHYrRwo98SM9K57Sbl3n09849VZu93IsqHcO3NuQrz8
cklLBtWA1E3NqGyO4DPyYy3s0rfbn7G2bTNxLoqks3zA0g9hTgElWq+iqLEgpfKNgf/gkCb2SWmX
vwm4qo4FphrDuAIjym3Lq1+HZwvnBQDtK19eVo1lCl0zI6MZ+6/CrcdPLqRMQ0GGLerDVVN/WkXo
FWAYfPGCFZOtiKNJGsV59chcfsyN9C6uso3yy7oZ7BNgOpDpWV4BI3OaarRrtEDqR6nuuviba7z+
w6KB2BDRNvAWAAtcHglXK1lTZZ4Z9VX9yaLD0WPxT9m5/39m/rQr3sVZEyqz8VDbZsShxBpWBEJD
CtLSSA3TLRXiNe+CXtn/+6I/dch3phoj75iuEoAemC2Jj3RCO3KnojvVdHmgc3QjBnPcSu7Xtgow
LTCJoIqF+GP++zurolOMjlxH238qvgyxfDILvrNAL/X32/XezCI7so2Ep1Zl0khpXL7kjLLQ4lx7
Gyaj2zI1h1rLBxhQT+SveCqgC7pIkkZD56aZJlaEqgb1e0b7fZOxJpCOVXQ+S7LqgU9K7atSVqHb
xHYghDYGDUgLEdUo4ATyNj+24EvcjYlhdf6g68Wh6cYqIJXe3Lmg/fIzux38yenYnV3JcwZ08Ac9
q3MQ2FjxMQFGaK9jqDFUVefzXMAP2Aaerdr+ETcmNCysqY2DYahsHy6w8L1h6IIhhZ67xgnxWaV/
tTRd+4Koj+y0VDUPjRrRrkTFGzhrCgwpqmKGn1u6+dGKE8PPWMpCWvbtqbYqttf7eCtlX/OhuNAo
jqCPbV01sSvJxoa2gB94uheaJqZUIBejKcDK8y0V27WbgGwd/SrArQEiXNztIvOmrHDwfFR9+wAo
UiSqOAENlfWh7F0ot1hbg2prLgxZLoqcgJlDnXtxCTraJk2nUTNCwvXNcdQeKcjfl29meqj/mVhc
AI8lcd8XJlyYYYTKsJ690TjObbPb92zNi83z6kjZQVkKiNbldZ6qfNTKzjEjEEJ8ag1xN9XTweYU
oIMUsoSYD/OLfAt+sLJ8YLlFZxGWEX4sq5IgrIQksC3MSNluMLjMr2O2EWSsnD5EGHMNGhRBkCFc
3OlqjDutGl0zsl3vR0Ja/WNncrHjQqM7Ohj2RsC4+kUo+aJLgUDuimtraJt+7HpgvBwz28XECmW/
EdKsftA7C/MvePfuDtCv84YCFro0fi4t79hp6X3dQTaoK/9aPQTuEYETsJAAXuFULPqmua0QxxME
GCqLvyU2WsDjID67Iy7w7dM335PFy4tWNs4eiIChNbOEPoB6aaiLODajoRW/tNhIfXcyU5+T+p8s
Ya9xWXFnMQd5uXxgRu0oBGJpRJv2E83ynctLtM/djQzsj+DW8otmYhu0WEA3fAVJp2SqW2YPJGpH
vfCVztU9JrCsnes2XcRaywrLqtN9r5nMZ5M13Yulj8o34bIhy1RnIHy2HWlCiCapf3K0etE2ifs9
sdrxS+GOdjBmjftgihrNA1cDobdJ8sBIYvERS5nf8wmPBWWNFShTpse2jzFCAHFMvicxLe/jHCVU
3xEYPXFSah8h2VF/wKRQce8lcRqq/Di13akGcNJNQrcIgfA9JGMRjmDz0oIxicPSdu+zRNJHOAxk
slzUoY6xjOcUfG1Bpen1veH21hlQ/+Q3HKW7s7ys2dfZMO0zOahQtzrrkxjgGTtbsgAoIee3qhwG
AbyM+ER0WkhpM+7M2C32KB+x55GZ5p0Xkzpse31LUGntUqG4N0+Ag7oM6N7LU8ETajKBZDMCeaxf
G8+u+8jLr3n+cvuYb5lZ+KdYyWk0Fcz0Ru1b5Nl0nkY8rEaSbtynFUfoAYo5EwgAD4fM5/J7MItZ
OikTJMpAjaYkP1SdcRQuZk6qSfoitg63P2zt2YNiIHjCoaQHBfuFH4SeL5NWaRKMS7fhaLGnJss2
yqRrHbVZuRP07hB3hX9f2MCQWNN2sjEixWzrJR69ZOdUlf5ajPUQVsLOP0Hqzw51QcVLr6nkVAqi
gox0ccg5Ap86ZfVrKXXvEZM97PX2AqwtOEZyPVTWEVrB31wueD31ZjJkkxGlZn5gHndDnXSPJK5H
PxP8vq03qwVrSw4SNbA2AUw3TzhfWnQ5MH1ajdTWLtEndr6nOQn+/pswPgctRqjIA165cJ3c8VrK
oBIcaWOUVV+NxA0EuqUTveuGLSLUNfgWtGf+M7aIP+qhHBU6tgTSANDf0hRo5jVJYnyZRYCJV/re
asvyWGVKoKAFJJcxR8O3P3htSdHCmifnDMAul16ot6ngCalM4Fzk787sP3TVFkfD2jkB/gg8zph9
BLf/YtcmyY0RYuUEKUZ8VG4odOdYla+qPmv6FipjfU3RikMijcIm2Dsuj0jVK5DpFNyMBGl3CI1f
MLazx9DlAe3Co9H1HzJw81KbJwGa1BtP3drcKcyi/w6eSWTz1mJDx7bJbVYhbjVlXgPoRe/b1D0Q
uPYMVMtTk1u+kQugTl3tjYyW7adeckCONfp8nkS4vbPrSwEsG5oeGFW+ElgkadelExxqZOd3NRrd
sYVnMPkOBGoYg2ONGHmYikemf79td+3Bp6geY/4Ww/OgXbjcAaPKPaoBxhTZWWf7A+P00CoDXDm6
hgFbt92ikZiPzzLqQKYAEkeKWhSu06U9yZ2pLidCUO+ywhR6GzzRgz7f3f6qNStArIOhC83e6+k3
lQhOxphbUZt+h7JSAKqr0Jg2XMrsopafAkXT+ZIQgLqXS+eIOkkBcbSiNHtNxS5tduARzbMhYCMY
eUUbugAy3P6utd1C41DHNAOe8CuvCQ/GxtHr8V06Em8mUS5PzeM0ZG8aLTbc2dpb887Wsn8JOEKm
kJ9bUa4bYFJiO8DUb3/Nnxu2XEGwX8wlVvB4ILe7PAzN6MiCuxPqQkNpf2hLZ/BHYHItn2hTJyDR
0/1IelEep1iffK7sJGBDdpdbj4NJwRswQI0hsCW3nqBhi6lG0sc0QPZRS79SRhZZ0Gb40KAEucNc
IEohTDW7vDfr1o8NxNdwufYPpTvpaUp7nESlcrZXo21/ETqmoBPuqcCiqtr1piTPos96PyGiHnyn
ip88vA6iE0GSHLT2UDh69ysFt/+ZTOwnserkU1oa5c7qRzDUCwiYuoUq7hE05P4wVcOejFPve/Bd
Rz3Oio07vXb6MbQOWD6CEdTMF3eMZ503SDKiIjUlll+QsQCACBGtmW7cgLXjCCdko3o9C84vfYUm
EKxZKM5HHobOns0Cygr9EGffpiRJXmQ9/cO0ARoqcBX4D+Noy1QZY8uWMijEREBvAeXp1q13w1BX
G5nR2leB73HudGA+6arQgBgKlPRAd0RagmFdjaaPmAA46En3gEJ9ePsKrNpCcRKhPVwR3t/LG2CO
CkwzKF9GWu/WAUoQ/I4ZcX2Yih5FOAIyzfNtg2tnA6gv0F8b+ISr9D/rjWEs6WgB1eeGdaMBkWCf
MpAF3zYz39zLm22g3g80F6Lgmex+8V2GNrZDUWAcoTAT5+R16M+k6NyqCdDronXHezYOXViLwdrd
NryC64NldBxQT8EPuHoiLbuQQMBnFmrN/aHSaTBIzY9rB96saR84hG5wM3QffBJeYPTld236e8I8
WMYJQbHAmUt9S5eqm1qXDTaN9FqcTHhXH2J0+7rkH2P51wrwmFmfGZEJujuA5yy5UTGOnFKeorUz
mkMwi6BnibH3pi3152tXd2HGW5RZGNcxvTQJCtBp0ToHacUcTLBG+WlMSxIljOQoAxctO02VUL+d
ckxfN7b1+tziFyCSRqSCWbTryJdn8v+Ou8XkpWs/YawJiECM//h2wgOuVAAdYJ+hZpDB+fbGvrNT
/ynb4jReOdYAKmOqwXIB2LSWYw2VtEAV5YCvicHzFOb36ah9BX8jtKfATtJv5cgr34w5TCBIcIhA
1rR87rS6tAqSSw8zPXEo4kPpiv0QaxtXdT6Oi6sKZwGZujk3xvDn4qq6bYmJVLfjZ5f1J0wrB9SI
WHFGdBXo035jG+d/7JaxRcxtDAPVjLbl5676gZX2G6ANTPnIVHJno2eXFKip9UrMxSO/6b2tQcO1
1wGwLywmiHRQ1V0q9Iw045VoIQeky70VvxL3wZKAUR9nupk2PQm6s9gj3SKcX13iuWRNUG6DX543
+l1FFOJKZkeg5XLOtMfenoK4fAGx/VEHpcyYbMBmVg4NrgfAU6Bkp9ego7pGkZmNLjYQmGajhWBH
Cx/2dnsf14ygCDpHbaCEQ/f68oMEs2qVYeLmDBRVmA2vLmbgELbdNrK2au+NzL7z3apJl0PcXtHi
PKguqPKfzeghAPvBsoPtbnzP6rl4b2vxZuvKg+gagy13kuhx6TsN5UnMnfsK3NZpp/at230jiQwT
T0VagbbU/9+3LiJhB5Bbj2Z2cVYNC3JIRNTtg6gPiTzSbOMOXoccoGSn1HWg54JrsHQZBQPggAxm
ASYXVE/Np9oJBmNv2RtmrtOHCzNLl8ELozLg9nFEUuJ7mfRbspGgrB5CiL6Bph/9+KtUkhEt5akk
WLPxa2uCr8j9TvSNbsmKDYxTYgpx7g7OZi7PoNnICpOARXHuSxE4YN4qpxcv/WtMwSyo+Z+RxW0C
VFXXgcIozlX1lLOfI7mrtnoyawccNlDqABUdJLqWePO6AHdvLgW2A+mP1X2p4rs2uS+RmXT2d9t5
a/Wjpod6urt9rlccJtwlAjF0TRDeLhkFWlewJlagsEbuQdTJoadm+FZ7ImSA9jbTRuKzEqbA2hxI
zyoy0Ja63C1UUhteOFhIMLofjfIrzT55GBsW/U+r/Fxkd2X8L8fjncHFzo3K7dEfz4oz6Kd3Qnxr
mlMJjcPba7h2BlHdtNC/nQMBe/EO5p6Ym5B9frbGz336plW/3HajZbdlYvH82A2mNcH2l5+nZpd4
Bri6Ty37h3Bm5hBBYjWTVqHhebk7pq0MjqxEnku32RtKD4V7L0m7sVorzxueNtBhgdNpnqpZnIFe
iwXww00NUdc+NOkxbwsMOvyECMrtXVm144F3GTVEjCgvo/xUG+RYlSiLUq/2W+X5LuvCMlF+o325
bWllczAnhAcOID+MUi7xt6bV8izu9PosyzwU2TeGUmRbko11WylAQuLrnZnFwsmxJG7aDvggQ4Rp
lqFoVgFI2AeJuctVdwRBqj9I01d/r+JxaXhxiVStQWMDLOrnYsqDwX7ilPglOf3DIlLo8IBqcI7C
5qfjXTDhSCuxqwnbVffjXc+GwzS+xvXGQ77i86CziAFeVOhmdZdFFAHxZNMbHZy9IVcnzypC9DY3
wrstE4ubitfU7JgHE9De/QFg5E+CytVfLxUqH3PllAAQczUZNzHScVek8qyy4lg3/IkouafuVlD8
J1la5AIXdhb7XhQEtTp4cOhJ5+oOrcKfde84YGfh5kPuMOM0gYI8MFvm7JQ1xH4eO+5jS51fZq9b
Z5no1hHM2P3rlOSVn2klSF0kzXaD7fzSRNZhVltZYa2L/p5OvDjVNPmVdcgtJqq92FLSoDGhitGM
7ifW93iNHPpx0jPzoEnHO4JXM36ZKp08uklafKJGyQK78UC2bylU5BWBPnkny8CRcewbtc6CzOi8
oPSm6pjaZb2XKZRom8SlR8XltC97awxQ20yOBHCSsCutClPKLH2psrw5TRyybelg0E8eheg1gGTO
S9E5zQHiOt3nXpZdENt2t0vS2sNfPf1DinHFe9cQGMl0jeSzpyc2+tHgdfUp+kJo8M3/m2S02FVs
l1Z3oJzI7wDwtwDQ9SASUtHyLi8kIFyY0/dHJ9N9ayTageW2HjiqZqEqCZDghQQisKNbQmIrsf3F
3s9v3rvraCdlNnkl9l5mv8pkB+UaX8dUkRhOqbfld1ZiEORCf7hlcDOvKkKJ0xi6zGJxJg0JbHWW
2mdzynwglk6Z92BsIURXbigKa2icgUVpBSQtPArtAUqrc1Y7YWawp6zdghyum0CJEoAXB+Dkxerx
qQABiZOL8yCnfs9opu3bMnPD2+/AiocDJTVoa8CbierSsjCQMkPr9A5TgEnTWiFzKmhZtlCAqGLt
ASnEhrW1EwGiD6BRgI0DC/jimyhuLIO4CqxBZ2kixxw0k61+jnkWQBpw44lbNwbINYo4mDVbYvMp
K82mqAtxLuWpKF4tRCGJh6aurP3G3RyznwOb5UOHWuD/rM3b+e6wa+6YQG0F1gYASdJ48hMtbN03
V54T+6PkbwnISHv+7fburZ16NNiAGAFkHjRxi7KOkQ4A6gxedaYl+Bf6U91xP6Za0I5HNh64XQe3
7a1EKajNQQ1+9n8z7fflR6qYOJOh4vLcTMlOUw8jKPjJVnN6w8gS7tUmddtpI4ykjX5Pk+w0aMaj
jKe/x+QBJPHfxyyJEQzZjhXou6uzU731+YdmGn2J7GiLMZDOMdXyZCBjQWyPOvlMGrhYtDRJNLiX
6szp5BxjClVFiZp/UEqQ+lvmqB0mi2khAcsquluS+aBK4P7IbOOutev2nLWcHc22Yw8czG1Bl+rT
/QjG1N0E6o3nlptZMAqTBkzpqLZDijIkSVsEFRQ8XsfW8g4lGyafSAkXIMU30bJffVdmh2H0up2m
uzxMpJsEtWdJAKJAdyQUSrsofrqgECVlYCAX8w0ynGncKr8sa9dveJ9ujKqvEDLN0D4QOQJzj6rF
8r0TecITo3DKM3B3gHtxlh6EYqCJZjZQumOshicjr9yd7PS3rM85GLjts55mRTiL1/pGWWon4HLS
kJfuR53SPDS7JAs1jILe90n36hTVVkFnhVvj8jcvsjaD8MYyuFWegfY5lJ322WvT+1ganz2N7Wuz
D8pa+R4dj8DJPGQxYGbTVsy75ibeL9vydHlx3kANozzr05um3ZkQ5/77O4+kBLyMyLeuIbm25/JW
IDQ6V7IMrelR8OfO+vvRNPzT74wsFrLqlOsCJVL+H87OazdyLOnWT0SA3tySaeRFmbI3RJkeeu/5
9OejcP7pTCaRhKYL3WhAKAW3D7NirZe0/xm1t5Bw7dvyQQ3yA+iijQGtYELOjS2mzLRSUbagWHxR
x5+1cA8LjxMLX7Nh9pO+5NazqOWHWv1PB3MvfUeRf7g+oasrBhKbNxf2RZqezu+DacpNtTV17jfj
S9z9sIyNAGXt3aNyQQWVZmPqw4tHwQoSH+oSfn9hPnfTvQfpXJR/RQNi6NKNqVx7f8DLU5/Cc4d1
ajGTaisrmRrz/hhz2jb3d4P47vd39fgnb25S7efGxK0UFmhugt8RelLaBJc3aTmFMZhZFi7xms7W
+0LunAhtsBu+DV2GAQBBoNFsMmVZcBgUs97hKvaIqg86zQtCcmMJpmTDRBAezD4N7nTEBg+xZiYO
aPTEEYJCDexWLIv3utD6N0nnlYsiy3iqYeV/Fevync6SGJKc5rc2Ju17moTGe6YjV0JYPdwOUmg4
oVZnJXS+Zr5rfav/U4VR42Ri6R1H3UPAu+lyuyqm7D2V+/rz0BF8AFqR0eTALSVLdr61qEHrjSy0
5QumHBp3x+xLbX3x1Hxj3S+3MHsXaA99ZqwF9IPndvKQ9yvXk/BFTf7jp6lt+Z+O5M8NLPbwYIx6
ZflZ+DKG3/TiP11VOeIWsHClF3g2AoMDjcDAo5bIhjEag0IohQAHoCMyoSAV35T6Y5Tdtt6XlLC0
QTPV+tkG/7T6X8H6JwtvgvYQV/XGhTB7TecOwowAR6iFw2riQS5OUW8m2dRA+PPSB9mhbEQ7Ru3A
1H616r41XnTRTfLX6ydpvk4vLFJ1pOIIAyxZ2/P1a3Pw13WvYFG8MyfqLnbXwwH1/dNWqDaqIn9o
GKI38dyKqHpiTNyBj9groLnvrejN6G/Sttxw9C9vIbQ7T+wsXG9JEcwum5XKEuEn6RlHsF5kK9/p
VojD81PONzyVy/v13NwiiJFNf5AtH3Oi8j2NXC84jukPCGAjZdw4Zpee8NxSTLyug0e5xDNLTRUK
WTaANfb1QxtrrzDc3gj5Fgnj5YAwQ2WYJmbQ2lzj5+tURJo4TXEjIQ+R3XhpcxSq4q8EzXMPx15Z
txvbfXVUUD5SXwc0fBHYTsUwpiMaRW4qdHda6NlmJtqi+Of65rvcFMTfkMDQMs0FdXG4NaWETyPg
8FTBcA/Y/7U2qoSXYfrTe9p9Nk1vZrD18l4eK2xCLT2v1QxAX2z4IOgsegsS0RXTIrCnOEUS2fir
lP1NpcRb4cvlHYyxmXWRLAQMGsvThSLR6I9VK7rZ8NVLf6SgwK7P4No6nRpYHKs8lMxiCjFgjsd+
1uEWoAHfEqRbN4J3aajQdFGtP997shmlk95Yojuq2a6cGmcSXtV69z+MhHoB6gxkbi9wJZohlwrE
vKIbhKFuw+ynH0EN0A8LucXG5l5dldn7AjOK0sqyhYOahexPpcm2E4u3IMrfNCnZeuU/FLzOr2+W
HjAeWSFQHRflD0Xs+xhmT8ajRz68KVxygfhQlvUXAeoKQ5pUx6/qf2iyKOwgCG86Pb+hYmLX1OP0
sthfn921Ic9YZpACXPUs4vkSQrxpdK2nSW6kBOmNOWjpriyMLQqklVhr5m3nKiTVQUVmmXsIBC3y
AyUU3RBVbukt0+NjACxXfpLD/GEGQGiNt+uSwcmn567fKEOvXZFAkpDQhSAFqpfFFUnyOS8SaZrc
eEBcxaZaXTmaELdfB67nQyeL2a2mjN3GS7N2n8AmK83dWyL0cYt0S0a2uW4lTmCfQbpAG8D0qNX4
vHmjtXe4+O0Ge9aaPSgYRKIGsJH4vOcrGY4wKFZ+Lbq1pB/Txryps9tEP0Tezed3zKmdxaEf6UPT
8rGcx+V9n+LqBlrlr9dNrC0YIFKOtjoTEyx9uzL29MmSxgkIZH7UguhREz3okrvhMZG1exqi4423
enXuTgzOPz/J/yWBFAWmiMGs/q51d/C274rxvVM/XyjmoiLVR4l1Bscum4vDIgx9bZr3RF84tCoW
NGZH8e/rs7dyK58aWRIOgfKrjCjASN5LA13b6r5IjZZesS0Y5bqhWa3QAMgECO581iJ98OJ0fsSs
5qYW/nrNfdW/Xx/LysLgPsGeghsFTfFyU+cSCjKCIE80Dz1W9XcYWuJAA034et3MykgAaM4pPuB8
8214PpIacYmx1tXJVRDbC9P+sRm8fVltia+vmUHHi2fsQ9Z7SZylC1bsB2ZETFAEB6Hq3BTyWKDz
Gyd01QyXjg6zFfO27Nwbe4OEdtszaZ18HIXuEBfNd/jRN6AVa5e6rtJyC/IB4hIyIuezBmlOXOmZ
z6mxLM/2ZGF0lCS8JcI+xLXS2NAS3mS+dKsXE3L3+Z9Ktmq7jfy364u3clvwGawehSN6L5cX7aAH
I+mUaHITKML6JHgStPRrG+nfFC8gBhu/Xze3AtShlR6GcJ5xiCsuaK86wMke4O/J1fpIPkyFFP1t
K6u7Can67YJy6PajNSUOCqHJ96qlnTD31J6ijEGT1PVPWTsdeP7Uy7lQ4GFdLIAPObAozF8ys6NW
cNOMnkVXROwYkXvd0gr2gEGjE/+Bm55bds7XetQoA9eJNrmynrePgR9/i4UBWZApboNjooOLQhtV
vxMrtXYamnV3rWBsiS+t+CqULnDOwE7C/LvsrUNJvDDSVprcoQ72ilm8NMqW3NLqjJ6YmD/h5CHI
+ijLagURZ5xLWx8Qcxd2lR9DH72VyFwJcWbsO41CwGBm7p9zS1aE19XJ4ehKSUEK7GeYiPtSekt9
n+boV6l7ub6AK+ZYQBaO5mSR52H++enAlJrW7KzB5yrrYyVXNPB2O8t8l7UOopHS6WR/d93iymrh
SoMEl2bmCZyqc4txVyC8oEEXmU1/Y9IGobKVd161MBMr4r0SKS6BRFIG26GZ5YY7JT9q4R+r+LxH
Nety/Pf3LzZDUbaSHlgZ/Mpm5/TivoaeBfnWYvw0YoSAelZ2BA4lzQiY85kqvVbOVBP2TrExvwWp
fGN47a/ri7HyJJyZWOy2aJRFJAQFKOos40fZxQc/60bqMsPNp+1wGUGUwb+UGJc5ZZ3W6KzuNLZZ
QXY3Kp2gelC6988agZMXNKlOLZrrd3ntTTp6RPDJS24N3JMU1T6X46Mf6BvLcvmuYAZGJKQ/gaqB
VzxfFpNkcF5JtBOPA6pOwkE3XlLpoYmPsvjl+oAub51zS4uNFjS6GOcVloThzSrvUpm+1vAlTz6f
azu3s7jECz0S0jyxZFfSe0dVntsysYuGzpQMwQlUNfafHxbuzny9gcC7gHWYFoCeBA5rF7l3tDsC
dKQeO0Oy5WnDfbu8CKiW/GtoiVvMxyIxxdmQZ8r7of1ZkYa9PpS1vUA6ZW6/neknl65OD2CIbip6
WgpUnCY1jmw56n8XTXwIu/i3PPXfr9tbGdGMe/iAqSi01CxedqGEsaeVhsE1euNvoqe3rbFFhnB5
JcxECHjuhP+87EsTnjrWUqvkpKD832aQkW3ddfHx+jBW3AaoSwj34X+Z3d7l1ZYkipe0HYFVUTyO
2niIqaKImY4O863fPvr5XdKlt0X+6Yt7JkyBRo/OHGg5zcU+pxpqBoNM1FDHlhNM3Z++VPdipv6k
nXDDMVqbRcj5aDkiDXbJKIH6TSqJbY6vbd1k3T+99CQEX69P4speYIX+NTHfHidPdwSDF8mKEje7
EXZxPz7WdbxRsVk1QSqK/Cf1hAuu81JIpTIWQlzaqEM7Nm+eZLHfsDG/9+d5LxYFbh5kEQgX2HTn
wwBsp0xDzTCE3oLJN3lOS9PR0+5nQu8U3DKdHdblxsUw/86FTTLiMxUghRIZodVzmwWlYrnShMZF
mRvVTDQ6Iim3s2Z8KiP5yfRL3Y4l1YZsY6OMuzKhNN6AoiaipMP3otg5BFUetFnL1QfGMIBubStx
txKGwPCpUFKlUwRQ8NIbzkWBpJYQtK4CJq/ND2KtP4rCTdXQpzXdSE2wgzv/6JvTwRq2arlr08pF
qJMwJPZb4p1HBYynZSStO+ngV2ZsZ1J+PrZh2RggPHkwLlywjaOSjP50TIxcpuahYVdKrX6r+OZu
SjY2ycrdToGLKApeXQr6y/jRB6bap/AjuX39Ous5xMUvX8D79/xDWPy4fpZXrgtoLMhEks+e4eKL
e11VU13NGhZNDowbfWhyJ43yv/B2bFy8a3ZoogOQw4GbpSzPN34fh2mX1XXrtmPiDn744pXVq2Fu
1bjWzhcE+rIG16FE6L0cTh4mUh96rStmbh79R+2++cqt1D4UmmNGP43scH325uO6PM6sERkUPH4Q
j0uPTFCqDChyi55wZGcBnLZ/0omUwpY/tgIymfms/zU0H++TK9fqZxLCejaUPiko0arZ8DBN3o2i
F19KpbVFv3lW4/yQgt1x1ORvBLaXRXCuD3clwcJnwM4zK9zNuIB55558Ri0W5tSI3CKZTA9k0zz2
YUZ8LzqVplPOaXZNmn4Txfih7jJ03sT6JjSV9+sfsTrnHEIiOVCmF55P0UtWlbcRO7ZV7TS5MbsX
w6A5aQvL+rH1LxYXmiBOB0z2F/5IBzXcIHgcDa03aLrM7vNxeC9QzqxjGB3EUd+lkboLs29m4/8e
oDjLtdTAl8ycSjT/0FGwk/PhqTX9J0OKj4WSPBuptK/FLfjE2tGaaXrn0h2tzst3rM18kjEhE5Lo
N3n5EIOgMOOtRPHK+wHdAOklja3Oozx/xMnKT9BxeloWj24eh06Jw04J4fq6rhzdWVKdB4SGlZlX
/NwC/eJ+IZb9QK+k4hhAasfypRn/KNp7IP72xnuzfLtucHVIJwYXb7Ff5BYKEri0pfAg1LJtbmkS
rdzjeEk0u4JFw/FbsvL6cmPmRil2rlJF34XJOjRTAxkcmP84r2la1oKNYHflaJwa/HB+TxZJVcO4
CSupQ7aFBvPhAPwTCpM38fO9X7P799+BfXgCJ3aGPKZjJcFObFqP4mjeVQFk11Z1uL5AW8ORz3dE
JfVylvVTh7ZwbLfyk169Z92PwdhfN7Nyfqji6uBX5oQ+APlzMzlcOAB328FV0S+v5cFOyHjVG+/s
2mYj/a3NWiiaDt3EuRFdHf//ZstAHtfxa55/PjlAkyY1U0h+V6D3mdloghnkvatr0MSooeProx0b
r+KE6ka7MZq1KYPsC/8E7Bz8qvNZPtkAPWSIqg4fh9tOP4oYesYHiB6ur8radXBiYtkMTEmU5m2z
692pDo8AG4cGzIVT5fdJ8aDrIX1lG9tgbbedGly4DlWmSnU8YVDvfqXJfR8+5OWPRNrww9dnjroA
RFYk1pYSpejJqdlEyd0VaB4YM4qIwdzVutXSuDp7lHiJMcCGXnQrpEWIxodf9W5Zif193HXlowW9
igPVZHZvDBA1pK3Y3Rj1aN0E8ahtXERro8RPQK0bDT0AlvNcn+yPOgcXRAlGdKX8x4iurWS9WZQw
r++QtVh+piuAu2BG/1ww4ZheP3rF1ErEoTe+VtqQn2btw5j8GRG4y/VfqpnZRriV5F0JGzljpCXx
zVf4fUtVHVpTAXDUSj9g4NkXyKEW8r2V7bxKcmZA5vVhrs0lbfci3EL89yJyy5Vg1BN5Et0GAKjD
RZI8DbraPU+FIGzM6EectHB5ZiQILS7AswEPzt9yum4CVSZxIAVjduOhrp9D8YVQ/5DDZKzBUSpN
Di0wttLXdkXLjSAeDPFOF2AT22ew9KjS76JHDPuP2FLmj2/Lckv6UVrb13QYMR+zcOdFjGkW1phV
CpiCST16jeHknvSsQNSFPww6/kENj3q9o6oKQPeXpt7G5UvsJY46cKMrLwiT6WWwK5ItkvUVTVkL
bjqOMxHwCgFvbWRebCaiOLvnavpghaZNd7wo9C9p/lvIohca8Ura91LjYYC6JP89BSnVnM4upuro
KdZdC3eZUPl7M3ru2+jFrCXHr/uNu2d9eZm+OYFM09Qy2KvjzOsyieUt6XI3A3ucnsTmdSrLg4TX
WpgEf97eGv6Tagc1e0iVuyJzgwHK4iSDTbDaV4nuaMYAANyzJ4FRRS+f3uuUn/D/5pQMBZT5FT3Z
f15l9nDwmVS7aiT8xlz2H/xMKfd6Nm7lgleOMYEMGAMyA6QslqFM5HeCVtUsWSHUxUNcp+NhiLrx
Thu72oG4qH4347Z4rQRLuL0+yFXLHwh3wm1St/MePxmkJseaFFESc3tT3rW6iHzCUz0+ZZV/6IGb
TtXGqb542ObmKiif2Jn0yrP5z+2Nk6D2YiyRc8o12k3bOLApvLWONnnhDYD7rS7diwtrYW95+cOe
VfdW37j9zKtM25+dicFjQmC8MbAL/3o2NGfTCAQ5fkt8emLK4Ez7oXWlstOdWvfNexLXim0K4Re5
o30fKPFWDWZlcAqhJ/o8BELM6WLxal1JIAuYKteYAkS3y+Q1KybJUSxP+n59m6ws28zShQIKbilS
yAu31Ex1qm9hhiVP/5XV+jNNvLden+y7pN0iiV0ZlQo8gwIZDzP12MWosnCSDL/USjdVX/KW7upb
0Xi/PpwNE8vYBESTAZESJiThrvZ9u5Se+i3E2aoNiDXh8SRnzDN2vtNTUqdBWHqFW4fwQnZa2vE6
J8lT6k3G5/ceuWmQbXSeMmvL1Um9gmBVjyrX6lIttfNGGiCtL2Uau/EZ8yZIbvR2CjfqCJcJmI9r
ce7HIH1sXaiPwnbehopfVEBL7prRLbz7wng2pC91/qySW2u+x+GzV96mW2xHKjN35hjMdmXcAiBi
7MZljDS1ST8Kcl65dArGt5FgTA6UGsKGq3Pp0WkSDRQf2rKcsIsOoNJIh6HXp9z12+Y9keRvnSw5
sFDvvCTeUV2B0LYtdlKpjY4ViBsRx+XukT84jMnxgg7g4J3vHsnrjHgQ+xTRqG4Xiz6oV9Fu2o2N
czmTZ1aW50BV0hweAkShrEz80hPVetNWp/z8oeeLdW5icQwCTafto5dSV0/hn39tobwHn3xU28fW
/1kErvHpghBLBSgB95RYEEK4RRq0inJVV4Q4dQdpV8mGPQVb8czlVX9uYZ7VkzczlbuO0mCausgv
H4aETZEGN0VkHCXdexjH9PX6ZbWySFAkzn0MVNnxeRd3bxC2OjpUY+o2OQwmSuzE0lYqdZ6TxSIB
PcbXQZOH5qfl4yV6udlHw8CIYu9+sMLv/pQ+eFq7i1PxXmjoutaToyq1d4Ek7KVpcIYSkSq92fC4
LpwRlu70MxYTqxhZbeXIELqT1sVOGA7Pfj7u67w5GjS+gGz4J6ymH9dn97JV6sOoxvNmwPB0gQzO
A7U2hbpLodtFhdJKboI6fKDp71DJ0T2En3utg0E1GG0J2ielnpx4iMgkR1BYiI5YxfsSPNvG3bNy
+iVomaB5gleVZqbF6W9bq9YnWUxcdI5ttXRpqtshfrxhZeVoYmXm/4GFDFrBxcZqjFzoR8NI3Cx8
GE26KZ+D6DXIYBquYrvpX6tPS4bPU41zBIfgjFNbFkQA2QhT2kWpW2XPRldDqXqAq8QOg8dq5lIs
RMKO+Ob6+q5OJedGpMUXfN4S7ikI+dRFDdeBUt60yX6UYPr0NmKZDRtLhIWfJ23a6IwrmMXs0Ugd
w5/htMUDsmKFguysYAvUYo7uzq8dcyLBoqdG5vrZt6H8FqdfYvnLpyfrzMT8CSc3WzPz24oVJgL5
ARr7G1X7JUTtxm1z6UsCyjwZx8Ilzzs5kmhhytxG+taI6VFJIZUORsePNzobPq76xbV2Zmm+b06G
o4a6MsWZlrn61Dpx/NdIUrvQAtsLDkhZ7o3kt1ESpGeqY/blMdMTW0+PWe85U/4M56+T8OaLD2I6
2brwUE5QReY/IFF0+s6wLSu+GWPEHOXSHup/kuxWRvslbN5hkThM1p62WtuS/xnRXMrib0k90kib
ETvuSkPa+bCHoQt2NLW/Yvc1hvonjl5H8fdAfNLkMjWNL1bwKEpbL9fKU8JR4AzOZQBqG4v1DbtB
9pI0K+Yqgy7n+1qLNo7buoW5207Gh78o4eYagka6FheuLA0IToGis/bX9+jKIzGH5f+1sBiDqGvt
oMpYgCXwnrDL9r0jz6OtFwdB6PdW+/t/sEcvMOoOBCTITp1vIikWE0GU5Rz0R+oUfgJ9uivqh6L3
drJw738aGApbNlc/eCCy/0jZLvwljcBEbXovd4dJuVfrH0m6xXq+ukSk/ekYg7QewNb5gJpRbODz
yNkE2nc1+Z3HG/7KyvnW6HabgxF4xC7yrUrSTgiHyywQPW95+xrKX5OSZNJWh/6WncXCoLcXhbEn
Fa4npfvQaI9le++ZNLRvXSPMx+IWYTwQ0bMcvMbGwiuR0lCx/JzxQDl+KNJpB5fhbVebG6/xvG+v
mVns62wqUjOEXMsVvKNZIASW7Zpo+h+MMIbZk+QpZA+cr/3cBybWqlW4ZlbtOov2/aY5VlF4uH5m
5qlfjoWKPI2CMmpjUNGcm4FU0jPVOCxdTy/suH02A2gG76oRcuatUH5tF2hYoV+Q7NlF75yhe0rs
aUnpjiaavjLMjxlFjKizbiGL2PBP104OPTA4yhosDRcQ+1GPyk7149I1my8i97um/A/zdmpgsdWm
AC24yYtKMPzCzuzupeiHii5P+U+hHD+/QhpdyjP+dG4OWWyE0uvG1B+D0vUVkuhNL96EibeD14xk
NvWDKXi/bm91mQzkRkj54b8ss72CHiRi3mUl8k1/MvGPJOZEs78l/891MxePAw1Ks/SBLJFEBWa9
OERlA5RJgybWnSTzwcgkGyGz2kveeq89BolwHynmhjdDnXG52bGJT0ZCAsZgqgELvywx23EqGJ8r
RzRMSpUuOXkNc2euG+mx7Hx9LySZ7wStl916owF90Vjl38zU6+77qIfGp52sO2TdwoOa+tOuw21x
sphOEcVKogP8iA0Yjo6fWp2jD5mxU+vkW+z3KA4FukDzhdkhMiooCGRE8ltXGP6+nuqGZuCq39Ol
V96ZJaGK4Qmy3Q6jBFtHp9tTE2QPpGOFvRyG7VMTpcaPhKduHyHmOTaN7ARswCI+1NCH1GZjV8lb
PjxIffxa5cbtt2A/BfqtaZRO8ircCkn/ogvybdjJyR5592lfTB3QD0ksbAP8mNPKWuqEYpHYEzfJ
Lg743mGAxCgEIeWYCWKsQ91Cf1+Moi3LBNVBmtc2vVrKMaKp3umm/osiCM1OKBXALlZdHOpuahmR
LzthU2lOCRbwKEf+e5xN+iEUJpNu0hoFqNbrHVHy/zGaZNiVY5bshbzJ7CJVBCqPgWc3oVcdhA4u
d3ngB1orRLs6GHN7VCrFLgpo1QYddE8uWv/A2ZTZZTqqB7rhUM8y1eC2j3A+Kt9Td0qsyDYtC4jZ
JtJ4LPqkOojqGNiBHMrOoAWhI3aocQhlqEEOMCU3RTt5tqIxwkjH84v1JNllfPJ3zdCCuzbt0Oxs
rfaAOJ/wDMyM6MIzJ3BNYRTYQqgPx9pqqr046N29VQcFR0tX7Cia1JtorOo9uUnQMXkShW5dKn/G
QRN/UJ5vbssIqZ+gR9JyIErccAMvMWIcCi5KgzQ/5/0iR9eVaC/Jgx67xljems29TD3Bfwjz0IFq
RMyzQ11916ovffSQtvf6sJV8vbipZwShAiAA9B2yEsuCCumMbOhqOXU9w22V0O5oHr9+01xcaOcW
Pji/TmKLwcybpFHIVfjyXQCvZhkEdigquxzBq+uWLhyDhaXFVV2PSjcoIWMJhIlmDn2vajmhyRao
anVANJDBFE4q90LHVSSEjQWfbEAEoEHOf1XDay7+bbeaSVdXhvIkl7Spz8idc9dA9fy6nuCLd1v/
LcqeGPvGwnxwypw5H/wdCeYbmvG4lEGEnFuYaITzOqRR3KCuHrShtJEGfym6H7WmP2iaZke58FLo
yr0RPRXGEQrXY+M1r2N5FEV0yqhp4PDZqR5x+XiPaWXtohpaO8LGLEBXugjtaYx3PewEUI3a5vCj
Tf/2kmj36uBMvGzZXdH5+9ZMbLj9/PjJ7zXe1sRWvXefGrRXPsuBZqv1MYQ0tFC1V2moN07fhfs1
z8CM7DFBVyPtKp/PQDYm5MmiIXPr4q/SNA5o1703/fZp/tyU9Fvbnae2FutpNH7JrdSTlWgf5Fa0
R27jMdpa08sn9mxAi2c9EFRUpnKM1No3I3mrjY0k4NqmPB3EfDZODrPYSCEvLL+fPk67DX9Zw/vn
z/CpgYVDnGSDXrUje7I1PKdoCqqQ4q4Wfl+3cqngeb7wH4iFk3GUVtpCCADcOKpEdR+rAvzAHAde
VVPZm3rd2eQF0P8zxJQ0pqAhKcsDnQMb3oOH/lXG6R8pML9DAr21gqvbZKaXAJEAq+IS8p+qhVkY
FhPge09T+lIoPyr5s1m4efBcXSQZ4Ye78M7TfApaFWYteANIKHmFrVqNLeVb0NDVvQJBAa8K4TPF
+vO90pRqGxtClLmhGeyL4VbRsw2XUl67islw/NfE4vzWrU8I0oaZSzij7+pKH2/NWlXtSqYCBGV0
cFSgP+szIXKaqegfERtOb7Sxr3dyVKHsPEamPUnBTyMG+DxpNBuWdQD5ZeJDExTCBjaWQ7jHbdX3
Rg8CdDC9cWf0amtbJveaJxnx/3KAT0a08JEHZJ5CrIODJ7Xc189t/dkgfV58OvrJ8n4k8hcHzOji
ZIgB6rqR9qsZY1vPb0U52ViY9aX/r5FluayDo7SmQkZ9QoolcoIoDPlqt2Hksqz6MRSy5HM5gmhw
0Z2QxXlfjrWQurGX34ept4vVaT8p0WtaSjttSPYoxt7Fnmg48jTsA504QM3312+S1eMKF/z/fcNi
kxtK27RegUpWUj7rQUTK/EtPZfm6kdXptGgDmlXJFVrtzk+S5wMvGfUsczWP6IbXUNE+LUY+z+WJ
icXFriaxLMRdlbkizv0ADaZn3HF4NwayOlsnVhaZKPhEuqboGAi6hQ5CaU4XWsh5H65P1+qtcGJl
scWtqWoQ+s4zWLG+xRbQC/XOyt/jYOMt3DCzLGZkZsqVgnK5CxvH05DL9uRHtir/HpQN/MDG8i8B
Eux8oexVxlMpHrMVkmEX/lyfso2F0RYXaeiBy6gLxlJJxb6LtZsIYvg0Mje4PtbNIEALqonE9LLz
JsXMTHmZgTB9nCYfycp3OpSvD2V9Wf61Mc/mydOux32jeFOZuZ2s21HzKAiG4yfjXu236kzr6/Kv
pcWxDBvdL8aA0XjTj0gUvjUTMef1wWyZmAd7MhjfsKpRaDGRj1NP0a94bXJjwwmej8NFGGD9O4xF
GJBJo5WoOjbQ7P3iV65i9PtB/UHWowtVx4oCR+k3YO9rawR9kUrfCIDci5ZuL4PzI5bZ0bF09PLE
lsMnK9v7yRZ93bodqhF05VH0W0a3hdX7lp6ZuMOkedo2pTzfIRn7UIQbKJS1dZqZcv7P0GIOS1Vo
Wq3QuaHFh8qonWzcamRcOzonFpZhtFeJ9FXIWGiMP6L8TSnvq25jI8wfudwIpyYWb5kcSmlBdov9
nB+6FBe4tB5qYtxW+AF/glO2fz+/uWdEPdnOGbxjLjb3RETaGST73K77piFKrWYbDaZr4R2ODu2l
NGTSe7Z4bqyuEWDTSXM3kyDO0Y5d8Cvo4l1r/c7QOLg+mNXJg6RkDqghelgmVAlVy8nK9dRFDX7n
Kb6TFG6W/R5p3BX6m81u7tXtgF4kCC/qE3Rnnl8MaouwW6hZqZuHo537r6KQ2fkWH/uWkcWulkPT
EuisBYYwVl+6rn5KRs2REA2/PnVrFxA+PCy8Ki02FzxtnpwjCaKkmZuM0SEmS5j/BWoF4iFHiT11
ai3bj7G3YXT1ajgxuth8sCZWldzFlLwtNxjT3ejvCggsNGUL77o6iXA+0oxIo8pFt2llWZ3XzRuj
kZ60msTCMWw3bp/VscBUQDLKgqhrec0NapM3hQh0LCNm9ayHqmzsMH02zffrC7V6ywHGBYBNRspY
VsVFf/RojGxTtyilh0Ed3wVz3PB1VmcLaDcFMdgkLuhT4acI1VwAZNRZv8Xoa4/CTfPt+ijWthtA
TIhhQS3CorfwdYRATHTT570bG/FWr3sA9dbOkr6O2n/y/ktQPmlt9D9stlOTyvlpJY8nNBFNPG7o
lw9SWe1SEuyDKd1VQ/Tl+ujWJpCHlTILm4Hez3n0px4DXHcdyrW42CFp+fKXUiu28Gk4JNECaCiq
+QiVcWoXRkylHvU6ZwpNL38RC/3WN2mKuj6QC4ZThBJ5srlJwfoDhV/mDwbBGi2lD5vHspee5cI/
jJ7/LinZMYl/pT7UvZGbWHMkLt0JwldN+UGVA+p2eMs2PmTeEKfv4vwh4EBIl0DPDVHaPOUnU5qE
dS4Nhtk+eqX1korWrybzWjsOPdVu4+gI+8/toKo3aeQfjVL8rQRg9bVJbzcc2+W+/fgMCpAK7yK6
nkvsoVlbJelDPkPyuwMo42NXq8GuGfsvQxGQNo3JZJkQrNnKZG6BLT5ijPM5oAVShWEYailrFi44
nwMfAhbU8drqcaKcfYRVJr0z6gzRWcgAjNA7CrrwFZV487EY6zsv0n5WSveP6ld/paH90vlkU0PL
exPNEHEaORWfPIitDxWlgT2iHq+g8+UdHAAZBappB+P1baDB4z8Mh9yY7hRreuKmcIza2yVtSN5l
yI6t3sz/09j0aN6XU57bYWH8g4Dfg9ZJ0Q7ttMgx/fAwFdoxpL7YxbAv16V/ECPx1pI55WL7lspG
4AjAm3ypjXfXt83iIH5oz0FtwSmhvgosdXFGAkpqvVB49ZsyHir9EXRKs8WcubiPP0zAswJzIv2c
FHEWG9NPBWsqlax5G4ed2DrNFtHT1u9fvJFmNPahD9HEm6I4CQwF7UYYcPn7QZKSfSej8aGgtfAv
ooZRjZFav0kHQel2lGo+vQazgbkPD87eS6dsMnyU88oOA8O3xoNxq7K7rYzd5TpjA9QLTzw3FWyO
5ydD7cmnyYFfv/XZEWGIRD72W7DjxfvOOmMCQWnoqeh4vnCQLH/wOlXARG7u9GYn+rtJ2MdbKMDV
1TixsljtVB6UqlWF6i1Vv0fKs5XuP3sg6O/gGgeCwlAu24/jPJ2ohdZvY1/sBOVAuduut3zJtdU4
MbJsQJY6ZajHxKjfguJ50o5Wt6ul1+vjWHj6H6tBYydkBx8se8uowoOPbugiTkXY74Rmr1UOKAE1
2vXBLiw2Tsj6cP61tTgh4mAGSVWlzVsFtFuGMuzwWfW35XCWN3vklQP/5Bxy6QEJLAgcVeu42UCx
MRB94QEVjRy2gMOat0C4+3+kXddy28qy/SJUIYdXEEySLFsAZdl+mXLYGzkDg/D1d43PucfEEMUp
yM8sdmNST0/36tWO4wFdAqTE/XVZ279X62JyB3E0a9RLgLY4sPUDkr6tqHGdSD4b4pUb0PRjN5O2
xhDGt5HsUIT4ju9nhY14sIIFjq/WkZIIFea11gZ58hYdkurzO8QjOYh2H6CEuykub0Y56emgtIE+
ulq9UwWnYnV2rsRzs6+rs2bPI8TLqrSPz1KfH7Z/P9JWqL9nlXU3Vc4anLBUa/M+mO3E/USQZr4v
f83IwqcFmQQQEbdltvKE7gBoLtoHMMEuem04005V3TbuBXpWJgr5MJA+gIcB2E+H8wukZARzRd5N
gRn+AmCp+L55GEChADyGdDbuVt5LbBJzAkWJNQZy5tHhMOfnbj5SSTCIlcli4Gg8NtGmGPc3l3op
dRnk5l08BX1+LOc9iGsIeUgE4ZvVmbpSwvmccqpTZZCTKajxuHgt53fc3ItBqMsDHVOSpEZYTEHS
nodwh7IRLTu+YzWuhsCZvakKO4NqOYaQ/GQO6ZNk7GK6MUrMTPhiINzZS0ZpmmsTqxG1pxGwglbw
8hCtNmf59G5UQhQ2YaJQ2IToFv0wO0+OiNFlfbmxa9nDHGzwnJZSpWSSo3IKAEVTkLMTYW1F8tko
r+w3KnuUGHCnKVBmNAY7JZnAfq9ccViFP9/PheRIZueapTRTEM57ohxq8ARUh/vbaVUFmkQBZQ3O
KICTl0PQ7DDPAI8cA7DEaNV+iF1T2d9XsTpLVyq4Waq1ZsxbIF6DvHkGvetc+38nn5ulqNFSIxow
BKffWdTDedgun3ElWEBtO6yh7XKKlLYCHnLo5EAZHltZ2rUgKL6vYcX/A1gK0Am87LBR+X3aGQag
PFGiBE67H4qTnTyo4UOmHxyyV4lA19pq4BGJew/EaaCA5BY8j4cJXaxDNeh1GXD6vdkk3v3RrJ3t
aw3ceoPEhhIgYdVgGLzwOTmMaOYmWJK1XWuBOROMheBzvrmSBhDmzGapK4Gce0D1FOkpCU/3R7E2
TyCHxfsIXCsAuHPzZBGij7MRzUGpSm6eFi5YRt6hAdvpd9MdVFXfXNtSFc2AzgQo73ejLnF/bZeP
NzwjKcCNitzYct/GhL1qumoKgHIlGpC97zjX1/K5GeqyaU5qB26HFh47GQhbwT5aWQFwC8pooYA3
Kli7uflJsnbuDaWnwQCEcO5Gs+D72fddBaDYHQf2BjzmEelBpQR/6mRtQgm2Xo9BnHvohdvqvqIF
95dApII7Ck0Tp1bYQwUaWcbg9FCAgBCcZ5EKzvoBd46uZzNUaNJhih/H1lUqgYq1hWCIRqQ8YTjw
jlhupCify8mBlkA/JrJnS9vPAXzL/4nnoT2RahWVrEH88NnWn7t0+yW6EM/5fLrZ5SPpId7o9on0
WFi7YhDYihWLt1ChLidILkMqy3j1BuHnpnPnEolhVB6+4zhcT5O2VDKjmSNA5s0Y9BYgsGh0nvxz
f7MKlpkn3YmVqKUWOw/6+E36kRX/vkO8peDYIeLLWosvvz9Cu1+7LcchQF4x61s3Ie9wWgE5/6OB
DfDKHVN1ECq0BTTE1U49a+n+PQNgVzToXthTayk+n1RQtkXtEFRzvZPjfCd6j7KjemOQQHP9XwUW
d85qO6O2jsqRwLaeM/RpQQATZACeNLqlLegBtrLW8PXAe462G6xhJ3coYkT+nVFWqqBQ3elXKTB7
IuncQhjNCNaaEdKrftfDb32HxVh8PbOJVwsttW2dzzXk1/Ouy91Q9KBesano2YPeNbBKWAzeRyJR
TjuqELTZs7/G9ZMKYsv0x+bNBBUg6wU8AtT9fC+sDCk1tLvNqiB7kmZAC7fb1IV4bn1lK9Fi0GFU
gTy5lH6hveilu7bEOAJI2uI+YP2GlkvQD7KiS5JWBpP+7LSfSGMKLp2Vw4DaFeSfkXAE8S5fJVdM
rUaNTG2CuCwfxzg5dEnrpkblhq29VysRJ9qKCQebH46eBYIEnAfuGsVDC+WY0dgE1PalkuzQjsLr
5cDaBldjPgcoZeDxMSYuxm62nLYslqqwQivnIP43bNz2pyZal5VpA1oE9eWM9ghYDm5d8sEGJ3Kd
10HagOQhPvToQdwc29K1zLf7O3jlkDAKebBRg4IPdYyctQJzhzUOJKwDYwxspFSJ2xvH+ypWNhmK
YuD/oZgC9Wp8wgtVi2Y6W2oV6LZH7KOwvEcgnw/tx52KI4Jy6SCzP+ia147/3P/+lU11/f0Odwoj
ChJeM9TRsrNj73fV9tL0KacCB0ekhbuXwoiWQxhr0AJkS3TWVY90OyIiPBPNFfv9yuYiIlT/ZyxV
BO4CZFUFFks0Cu5kxJLZ6qWGUcztQ0z3Uv0QSu4s2rSiUXDHgxDSybUMLVZ4zLOdWnn3V3z1+P3Z
sXwBVNNWs0lzyE/RuUp+UiU/lg9JgiamgqNxf7oQ3eeWo1QISQpcgWW+j4pd1z6lXzvR22J9thD6
AAsoGAP5vJQSmU491E4VoEYTpPJC0Mf6bP1PvskNooi0wTQagjXXP8/RIwgpi+hUho/CtPOqrcIw
/jsQ3t1xLNL0PTWrgKpeCoLY2EXl6v2VX1+QPyrYWK/Oh9WGNENvtipolSP6DMrOa0H26cYu17/v
D6TlEctEpQ16D3P7F5To4CNC4UmgAxIavyR9vxPsYGa2OScUUZU/Grhx2MRQkzyETTSas9Of9HJn
VJdUOtTRPlQeJ1HxyOoWu1LHpSM12ji9aQ04MKY7VS7dDjhgQaI/w+FuqSoDm3xsYsLq9PjWTYJT
KJgs3otDMC2VJwWTFSmebroN0Fj/oJGvVT6Fu/dE7q6HonG3SWbFFEgeDMVQI3dE/+fo5f4WXj0l
f+ZK4y6SOlP01uynKpCyA0pEDfnjSM/3VQiWm88lpeiEGSU9JqxsJtenySjwGtfl6xr6JaGEBjZr
eQqNsXTQwpzdIs1pSj6h/vM93/9HPndLUSVv+6KE/Mk4GPE5F+Ey1pfgj3zu9FkOHn12yr4/3CcG
eJHccCPZyX9NCKisUKDLKDK5KSosJRos8FYGbfjFLHeS+Zimh/uztD6KPyo4KzXVBaqbfruGjgv+
mSEHYPkdCw3iTQNvV4bG5kktRisvqz4ZcRjQSnU8ypYAJrFmzq/la8uNVINHY4xtWgWmcSgKl6QH
1drnzdv9iWLLyRvbay3cWqA9W5QqPayfKr3V0zHJkQk7xIo3i3BdzIzeU8StiGX1Rl52UATy6Sjd
kfQB9Wvq6A3yJ1vEZCaaOm4PK2OIgCRtqwAIvClGyuc0jx/S8R0vqeup4y6OopdbbcqwAVrQQoEd
cMIL5x1XOkCvv8GJyOHzz4OyJ+GoMIPbnMOTDNArivEEhbNr9upaBWfTpWKaVXSOrQI7Pyrds62/
w15dy+e28Tx2Y59EkG8F2uwqX+9vX9HXc9u3R/IS8TZcGHkJvvV9IbLma3bk+uu5XWtEZp+AiL4K
wvJTnn6WY18SMcmLhsBt1hgkjEUzYRuN0yHUdkPwdzPEuR9lC+yaFWIL9eCo6AAVbQQK1g/b/+9R
BOeXdiqsql4L2Z2tKi+jjlbPhzH6qCSf/2YYSLkttRDcF3OZQwv4PCztpG1sNPv7Tvqz0KBYXMpX
zBhsLRXcArVGevWM1h7v+H5NY93aGfcFf+fNdjd0dIRJykdPmVF+9B5LwegeUCzBiFdu3IIE9EQA
IQZKvksaNzOPIGsFL8/9UaweBxgiNC1GWg+Bt+UsgZ41i8mM4yA7cDjdmbw1G2H4/1mIKxXcQucW
JRki7Lgnfs652/1zfwCrh+1KOrfMhLV/HyfEQ7rQr90kFZwFkXhtOT+N1Oi1WsB5kqxjoZ2EDvjq
Wbv6fM7ckU5Tm9jCYS7Mo30ov75ooge3aIW5fRRWNK9NFpAyst2UPCOOU4oMxvokAbqMrnjgAuOf
LPLUIRxtYBCISaXDLhW9g1eHYLCQIOtKi/D5chG0oauzllbwkAnKYQ5m+2V6B4QBGHhgoFgPbFaM
t1RRJKQrDDrkiNUqJwc9KfRWsFHXBnGtgduoJZnz0elpHszav2H5rNdnTRZx7d8sBICBiNCCrtHQ
gMb4TShyFTBAk6nakEAI+tql4Id4s4t2q1HiFHC3p5onqiIlZfWqJsRNhwcM4TAOoEfdfO4APARd
AvrZgjYToWBuydHQxKJlNJSv2lycwemV9rLAG1+ZK5C7IaUAXwxZE7420ZbsMEpIVL0WEni6UBAv
Mq03RxsVw6isAOwQJUhIinGmo0tpVwLxUb4auEDlF9dT4q1XKDTgwLHqSqAZ8DZdblqpTwvJIU7y
GhnnySvL80bTilwVmFIBZABMCVhQzo9pzbyfzbAtXyfUCYOpJIwFu+l2CdDFCQUPuEVtJBf4hM84
xFXXVFb1mpsuWlbVopzb7QqARBLU1AAY2DgPPJWfFBUJque6/hX9YeXqYDYnNOuxm82jQH9OFpPH
qZMdmY84GjBNc0Nq8EE1neE5e6VpdW/rSixVcAtty5E0KIDUXYzIz8dARDB1uw5L8ZxpIlI61V0I
8dVToudulooI0FcUoH7GQYsYhBh1NKZZblS9QLuMsavtC6H1fnoOW32/eYIWCji7hM68PUVPMvsy
g6irtUN3FFR83m4lnLCrEXBnodEARjRTjGAsWw8BLfenk6OKdS43rzQzFgBYgc4XDFM8i8Y0DuWE
Et38VT3W0ejp8mYElI0ILxKFcClBFooLdbkU2qTKczM46SvQFK59orIoinJzz/1WAGcSDwcUYPL9
2UyDkFTrpfTVyD4iTZwo3+I+uL/at4vBeI5x05kmS+Lxdq9olTJPbZq+FlPnGcau1HcdyJscUU3l
7bZd6uHORaKQbHJC6CGG41bf48Rx7w9EpIBbDBu9Lqt2goJqJPtp1HdKvDUYgBoBNMiAcUJDOdxC
3MFIw1qbFGoOFwBx+7L27FkExb1Zb2gAnTa2C7OxqL5cbqjcdsrRzobxovdeF3qhtR+a48ZpWqrg
OWzgDCSFmUCFctCMj44IzXWznTjxnHVNOmKF9gDxRHno/wU1nWtXD6UojXez1kwLTB+ubBmFcjwa
IDNSkBBO0BI/SHLmDoAr3Z+ltWEwTwmPXpiQGxzACDarNtZmepleqHmm5JVMb320eT+pAFrBr0HZ
NpLnfLC9npVGjupJDYw39HiUReTct5O0FM9+v3Jg50FBpWIF8dow7hv5GHX15r0EDYAyaDIQV0Be
c4YcMIa6LyNVDeLWpdYunb2tqwD4DZYA1gkxhxvSGKD2SFjBKwmmfN/Vp+yxrU8o372vZGWaEENk
rdeAlEEelR9ENxeFU2hGUMbRrlFfxvrTfQW3ewlfr6sIPsBDA1yJi4TOjdWMNYnMoI1eBjq75bcG
4fbKuNxXszIOXBCsDkgHUF35zf15tdyGNltWmUlGQJ2DKu00wShE4rlRpKpT47UC8a38Ysidm85b
Y0CghAG1CEuhoUrqptlMUztxIxNiBGZTur+sNBcc6VvbCvAhgjKs8S56nvLrnDoEZGd9Zgbp+NqA
WLlXFM+xth9ptBtluxb9AtlKLM+ck89pJZWjGYDK2HXARRv+2rzKIGCAE444B+PRYct0tcqTWqBj
7FBbga4c+sjTReVLK8uM1wNmXwYlB8Bj3A1UqPKgRUNlBTnS43jc75P91gGgDg7UTEhuQclN0xmz
d+psRJFFoBGvLXZ1JmA7vB3AQv7N/UZg8TLLdAJZeez+ycrD/c+/Pcyaw6KI7Byr6EDGzX/hDK3V
mQoJhjx20d7o2RnbZ4t+s/TN23WpiNtJemNH1FShKAn35YM07kXMfGsjQRc3TVVNcDHdwOtHECHQ
sM7Ci+4UO7Dpm/prSF2llTfbV4AEoQOeE1CCN4xcHWBJSqJX4WXWdwV5jHSBA7uy4JDPurqivyQY
tbmJyqpRrdu+Cy94Uqf0lIjA47fykUuEg48mpDgP8MWXJ87JE0cqHMUOOg+ZuU60zqvibUYTxOCU
aE27FN+FcVVTNXaCsLAPZuccBBaJ/X+RWcSzBFfn/+SzbXBlMEx04GoL9JwIphlFwB7pP8jbLfdS
BXeDGlOWa0oKFej5JnVupW6NnWAIoIpCaAnYdNBuqsshjHGaNeOUSoHd+og+OEUsOGsra4AoJYpN
UInN+hVwTiuxqOVUkkEC+3OCUk052lyhAQiuAgcAYGK8fNFaYjkCRoVqGVZHgvah1B0wlm7skos2
aEsFbIRXq9zkY902pCWBkqTHsLceSnowcq9RPVPtTkSzBWZwbcZ0QHFBj4MCfOCMl/r6sS6aOIe+
JHvRyidTECFYFe/g0CFmpqEMiLuF0OcnRmy0Iihv/Vo4B0Cq3rHiaI3C+McU9MLgV3yIlbY27YIE
DUWU+lCrm50ZHXXSMlJOjBzu5iEX6/3Um61jBBp6ySg7NC64fw2tTRA6xrO4BmjM0VFqOf9j1JRD
D0qooGk9+acswqCsijcZIZeOMPtNtJJWXW/VQ2oGCu12bXkYMkswgBWzBHuH8j0Wx0JjeG4DVZUS
V4AnY4Lm2aurGiUze/QQescsXSnhDJMu55k+UCgBmQ4iWS95vLVMA8fuehScU1wlhZ2GIRT0Ezp6
gBl8+2t9qYA7CHJb1knMpgmIcs/5YDnb3TGGQ1dxyBCWxluau35kdL/QI2JpgVbOZzSC3s+V4OGw
stILDdxKqzrtCWNHCIj0NrXoTX4SbKWVzYpKWR2PBzT+A5qQW2W1jVGhIBMzqKIn/aNOt9siA290
lOMC4Y7oDJfVzc2WjFQtzGBIPtsfJe1t8x7Fcw1UQipe0syKL09yVCplMfRYYZAwa9/i6cd98Wx2
uevfQvNSvM0t+Kw3N0+oOXk2V5IUmN9Mg+4UdIav0JW3dESR+5VlRjdOxsvugOEVEdHlOGa1kaU6
nZ1gCN9q09jrVXXKws2+nr5Qwk1WqMlzEjIlhfGxPGQismK2U7jJQo0JCkAY/ZwJbqflGNKhSee4
J07AyMUs54dp+iQ7a58TZXMWFuy0WG1gttEaSQOX6lKTbKItD6wiXBo6HRt4fUqjHfJWPd5f/duj
YVjo+ocqJpTowO/gTjeKNqNGJ1N3iczW9QeQYW2Xr+P2gfsLVrKb1yLaJBhzSfPuUmi/8qNR/dwu
HtXRLMYHJixUJS5nqS9DaxwLu7044yc72inlX8rnrCup5lJrWsgP7Z31upl+xzFRA8/mHd8Pr5Iz
fIMzj/NInPB1ks+NcWg33z2oicbU422CbtxwLpeT4+QE6T4rbi70ZJn5HrTR+62z/9s/gpukK4hm
8JkBSZ0Iwkx5fbFUdPHey2TzS30pn/NhOjk0iY72dECvpx9yNy5qgYJb24fEN2LpYBbF9MCNWc5Q
BFINuaBZe2mHr6mu7SYJ/U2RGMhrUaDy9pxBE2tnrwDriuQo+/3K/XaaJhqMqsM5o8facWtR8Y1I
PneO45ZKMbrVdBe0WB8tN/61daWXn8/t1NGweysb2u4ideHO+DYZIqDgyvcj983oJAEMYX2Vl/Nj
Dm1VE1vuLnkRuc1ZAQ/c5hHAwuFFgpwotioPOSkLtIabpza7JPmXbl/Qr5vFWzgGDgvrYYE1bv5n
057MvKqSS297LcrUBWaa/X1574D39Eo8N/9xKOHmLiHey4xv9bno//Lzudsmy1uNSAPkq4CSf6/s
6HB/eta+33Bw95uMiAPRmOXyTpOizrOUJpcs2uvTUSH7UdTBZmUH2Rqe6CYamYBygi/M1GmZgXk0
Si7yIKPb1Lmhl/tjuFWAlpwISiKoh3Qo3MjlGIaWANcnGcWFpi/E1bvNXvBSPFN/ZSGmOE0AmIJ4
NJ86GCMYvBUwNqNZ7t+NgtuoOIBtiRBZcandMvFmUb81thGXG3U5Cm6jziQd4A9DfKZPrqF/lvZT
/wXdbjefZsRhbNC+wY9EiSxfW4yUO0DRcTZemhI9EjO0+dvKMwaqDMSgga9D6OI2vVdmpmX06thf
TFCcvmRqsHkVwMSBED140uAO84+qVgIzHs3lAa0unsrc2UVhsX2dmSeMxBta+iDNwJ3ouIiaaWqd
6RLHD+ExcjaHL0CgcCWec7yiZAyjkEK8ar71+cXcb5sfxP1VgA6A8gCdPTxuznXRM/jxea3Nl1o5
f8qU01bpkAzS5N8ZEuQnuUdCb1sz6J3jwY++lPY+rAVYN/4M4IpfiOeMXQQUVIJeKYOvTSCN6b6o
uqeUh2hr0JNXw9mjVI4aJTSghuq7Cj2rRL3CeXvHy+cMElzX0GljyC8cJDKmxzYT+Kf8pQAFwJRg
dwIes9LxQyFpJNNxoL5SXxTHs2Ucg5fNK32tgs/1hFokpQ0iPL6iuk2929gNHI0qMAJYIrQBBocm
Mj5Lm504Wl+nWk79Xj7axZOzNfTP5CMThfgjS/UAbrCU30uNUnZxRH0EeVCHlbjbpwc5tt+ITPBD
wjNdylfDOLM18Az4CZoExE7q5j/vzz+zMtfXAQaACC2efYwIGSl0boK6mLboSDG2vlGdJQIAK/qv
nnEbpNLlvqKVzYqGxayYDO7XLRE6ECsZTjRaUcamS0JPEVzOIvHcWUBzNPAnVRA/ZG/S8E3fiun+
PU9Xn8/dyukU02IYIF+WvyqNn/j3Z2flpAE/guAXgoAI9PzuwnzlW+RariHImaOdfH1Q6C90LCx7
EXfPitVb6OD2UmmgoQU6LPe+EnkEjZmzvVOjx67AEV5ZCHCtYMuagLIibcWdiCTpRmdSMUXqi6Xs
N/PSYB3QwsJmCF9krBz+lTDHnWGOjdr43UEiF6cSrMPa19usqBUReRRh8D5qpCp5rbd142d0Z2Se
Mezur/OafETMYU5hMeAWcZd+PlBLrmna+nr8mJz6/Px34rlLnyStUWotxE/GxcjfakEicuXrGWSf
hdeQcIHdW1qjKY+lLpbk1m80z072oSV47Qvk8wHIupWKOCKQP6SeTtxBYExXDgASFUgDA4gOLmI+
TqvZYxbnlVT46Xjq03NYoVfWyyRi/14ZBEuHMFIdvEUsHkg/20UVDmjI5Ffxk2IfUhE6ecVULORz
a1xTCf5wCflJ/aI6H+rk2U4FEyUaArfOWo1G6loMFTLaqX80G+/+Lr29c8AHjdsMGH2YvJsWUmjj
qkadqY1+rLuq/hWhU1ndh9GP+dd9PbfDgB5cbbATmsaehcvt2s1xbhlgbvbL5BTv02azk4rybjDe
AlAPcik4SEvxrVrH6Fvazv7Y/xudmq0wIfBPALaowMQBfIG9xJmKkRo0lUOH+i14CLS3YnPK/D8K
UBmDjDy8+BtLTSlgskY2+EP7S7V+bWwnynqEYY0xNUDbAkzFi2/AgZrX0gQfPiS79Ig6eYEtvT0I
UIDZxzMQbeKQH1nO/2ClIbL+9egbqeGGjW/LAcm3QpIxCtDSsuwXaKtg8bicSAb8YmKhnb3fgaEM
XU46wTP21iaB1okxl+MgMBpObo/OfRYB8JebvvHUyp/tKtunTrk3lLf7R+E3w+PSz4MeNKBBEBVe
Bu6e5WTNRCddVMeW30S+8hOl0JJ+aP6l0y+U+pzCUvBwWDl50MbqiJDTu00qDEWE1+cEbX2EonG/
RKPe++NZUYDBIDCPgKSFuDa39nPo2KU8Fp2fKab7AT123iUf4SpEw9B1mb+nKfg/mijqOh9wk526
B7uNYPMy48CtB0vXIuKmArEPfMRyPcZStmLArDvfjNB+Pf7YxR/b8tF+RUOeVMTCujpZV7q4PVbk
UuT0BLqkEm+seCfVW8EGOCWoBwGMAdUsYPTlKdHGJsvh8jV4Bn3vzGNoHbevNtxJmBMHkEZUhCwn
Kxy6SAqTlHmubm/tzXazX4PPv5LPTVCpRLPRk6T3i/kRXaczS5B//p3l4lcb6CDEt+EZ3La0Mag0
zGAp7n0HLLWFvpeTU/syod6xk9/MbOdk5yJ7qH7U9a6adgPxkjxo5g9wQYFnvj+VCjvo9z6FGaSr
l0ZZOk6vSlrvT1bl1tIzlb5N8bdEek4zxsJhdP4cfVTjy321K7YaOx3lKQApwP+yuLsy1CqtydMI
5/VL+w3pDyQp7itY2+PIL+LlgZoCtteXwxrGpKjVam58NBeTqqO0FWSBHY4ukfCsEO6C78Jj/FqF
xHk0WZ1PSuKOlhc1WxFsTANSjQBP46IB2JxN4dXCZIAzhVS1ez+1xtNXyRy3uyvMj8DDDDgIhspa
ym/GjlCtwssp/qz8mL9vnX6WAQf3F0wl4EA8gCPNAdueCU19Kz204SkU2fvb/bOQz7euGPPJDI2p
Tf3J3jXleVSPligwfruDoAIFTgyjiGwv/zoItdFS8mZKfforsQ+OIrAxqyO4Es/ZsBY1Q042D5gh
xaWFO6CCaisxJQo7UeaCpUVIB3lRPsWlq1RXE73GCCovJB4ISQk5pcSt6OZ32lIRZ0N61agLvYIi
XXmxqw/teftmQsMbYGlRIYQoM+dzjUNDa7XLfm+mPj2IeEiZKVhaQHy9id5lyHIhssnv1WbogGgz
mtSX0CDNOErP2nfQzhQiapu1BYe5gwMMumTkEjgXxYz1usp0K/HR581yPBU9jOnh/kStjuSPCp7W
OymVXKWmmfhhscdql+qLHe8o2WdC43TrpmLOrjRx7mNCJjKAqjDxHcXtkkNGDxNIoXrBPbl2BK+1
cGekqdraLqid+F3sDoOL/oP352t1FCijR1kyYsLotrg0galsD5JsRqlP5p2muO3oFvnZKP37WtZG
gXonRnKLRoI3jd90Je21yagK39JQwHig28P+2J+MWgxnAxBVvqI0zvTUNhO8zlWyb6yDLep7uvL9
LMdv4ZbTANnmY+Zq3iJxkbS5r0Y/vxvJj82zs5DOtF9dc/HcNIDUNLkfqZ9Sy9+el8I3X308d8tp
I0JUDXwN35nfnL2Zvd7/+pVDjboXVB6BABiBeZ7AfQA3STh1beIbPaz4RTIuWyFHMOILDdwAZqT2
1bZmGvR9ru+Ht/sDWFtc7B3VQMwfwBo+R55MaW6Mc5T4TXIgLuIu98Xfzg8rz8ITk+GlEKTlTpjZ
toVZhDB6WnOKqvNcPsqiwtEVDxY6ACKAiwR0M/jpljsIl0+Pom3You5L0qODqlfUx7E72IfB2rVv
ceyq2yPnS42cXdLGYe6GERopq77wqulkoXWriHj0dml0JJuRqPpNaAxM4XJckt6UfRRLGe6lyFXI
JxJ59xdnVQFatmtA46MnG19MP5PBsXUwV/tS9UAcybOL/nhfw+2FhCEAqoudhQArGgEvhzBak4qG
Lmbm952X6dnOTp6q7mFO4p0Tbx8MagERAWD5K8CGOVVOOKNroDSEfvncaPvKElytK3MFHAw67iF6
gUAD7y1LSZ1MFZUjv2jP5a5KN7s48PRRtIXUIasZ4osMC32OFRnc9H49fM9QcSMwsivHcCGeXYRX
RhY0SlXUVhCfxjuSOLvEHDxzK/kNsNQoOgN23kCQBLEethmulCCVRYnd0jKQda8sKm8qIs9ITp26
2StY6uHejvqYVrnUQ4/VBEPlTsOv+5v2dqnx6EJCBo12NITg+KejY+YZItJpHHQ/TfNx7gTuwK3T
gZcRC1NhqzIMKbdR+8QaZIocK6LQ9ldTng7JJylqjqZWf70/jttFhyK4G6iiw44FX91yPcI6tac4
74nfSp+K/hDOB3O7a4AHBir0LESLEb/nx6KWmoO21VIYhOO++lGKcBkrK7EQz9lZvdDrUnUgXqrf
7B9VJ4hK3lonwKcRj7RRBoAYAZ87LJq2UBu1zQJQBGkauNy/OFlgxh7ZbjyApQbcgGUHcDZ0bhwG
0nDWYHR5UKGpkmFKrrW17R7OHgoZ4IfAnCOqZHAHnOpabPa6XQQfUS/ujiAkur+XVlZiIZ8725WD
1sVZRYpAn/f6cCoGwVKI5HNnGmnKAch6fL86ntLxYAvckBXxSC3BC9EA3gKskXMRwJhZNLlSZYHk
uOXPrQz3mPyFdO5Ep3prl7lZZAGgpOB4bfXNlwPko3iBlVWpyENzk0/rATPvxFkwA9aTeJMI6rxi
KBbyucnXFNKlmRFlgaXvG3qY510uoooRqeD8wHGWhg7N3LNARYs9tFi2j8pWtiyUt4Pugfl/rLk2
DN/S3PV9lGlqVWOWmhezPtfDZg9gKZ8N8ep6M4wxLKexzAIyn0C6Jgxq307RUj53hMswqefewR4N
c6/SPOo8Z1upJjFFMA7s8kH7NUDouY1UEGPQJsBOfDx2EdstRT0Cb48Z5OMtjYIb8DPBkVlOkRWF
ZR7moemrzXN1MkXws9ubE74wEJ6ob0eBBE7yUnxWZ/2o9GTyMy/6UUUHWuwmx9tq6AAMQ+APVP94
8AJvuNSRozDZaQ0q+2n1aRz3mrPZkC7lc5dyDTZLNZMgP9L8qvukagL5N3MEICaqwlSkW4GuQovL
5fdHCkUb2UjtfRndDUvdNZrIla3PIf11f55W9SCuDvgxeKxMnTttjdaPki0DPBQDNNRSL6+9Sq9E
cLebM4FRoGRYZf4FChp5t5iMvVXnSYkYeHFEEDOyPE3UjfVmz0IFuGIQl2F8BqjlXk5YQu3MtAcd
mQhyzLvT5/vTtCIdqCEQ+IGrDNAPvurZblFhIE355E8PiJGF9f6vxPPMohKltM1miB/sJ+XYJ1tv
ZQZn/PP1fJI4KYhmNhTiO+kQ7g398J6vR4APFeEMOcFNfZZVyEKa6uTTJ6U80fB8X/zK5sHX/xHP
XcuZahJKLIif0r2NbkPJh1hEQryyvHjpsKJwuNfMbCw3jynFU5yUtezHLXHzh8kRpedWxgAFKFvE
SUOjEz4805WjWg1TJPuFQdxQ0twxR5ebQfR0WxsHtMDBYG9bxMCX4zAcvKdw1mQ/N71q9GxR+nxt
GNfymf6ru3OkslNFI+S38sc8/lSUhzkWpLNWVSB1jmywBpvEw+dVtQprOSUzYsX7eDiHmlvngjTH
qgoU9qIWCYUANv8wjIwi0pV6nv24OKrhjqanzX3lkQtm9GSs3smCFef56BpiokN6as6+0njmr1nE
gbayzqiZ05BPBBQTMWnuSMQletTFUgMERr2bM8/cWrOFz1/I527PerQ7LHRr+Wm+R5NctEzRBffb
7RogewI1iDBgt4JSb7mTmjnTu4rGuq/pkVuQgx7vifnzvuG4naWlDn63Dn3dNMjX+ErsOc9Rvdns
QTx7MOPBhhJSvobRRu67LEdL881Remh3ZZ0KUour348IGBwZVM7habKcI0kvm6ILTd0PcSPbqt8n
7xgB0qJALiC3i+gxZ7jbUh46uR8UX6svo/SJHu/P/9oagzYHJVsIhTF2leX3z21va6ED8XHyqZ7d
KUeP8Zf7KtamiIGRALCCwQMQfakiM8ckT4ZGBaLxJE+P86et4oESQ4EzTAWjveVDL5Y522aLeMmL
nDQ7NxVy6pr4vEXKEjwe1/K5HVopNE7aBPKn+t9Bs/a62u2n7Gx3VHDcbudpqYifp5poejVAkYaG
2RRE0PHsbp8qGDobJWUskcK7eKkzDDqJifFSW6BX6zpXfo8CpPgYLQxyljyvjSSN05yiTu/FaaKd
7ErgDdk8AkhlhCfoEAAwBWeSHCWJDIWa8ksd4op2HUVw2m6PA/zfK/ncYkdhN5r1CPlSv9McT093
8dv9Eaxsp4UGbpWtOHXisIMGtP1W0H+VuuHPRAR4WNlKuHrgZ6t4maio5loeOYqrTbb7QX6xrI9Z
9FF+xyyxZIPJKrkQRedmCRoTM6xj5cWyT6HqVbPrXO7P0to6XGvgZgnEvTr6NUfKS2fFrlOcWoLM
z/f7OtYm6VoHW6krRwm0lXORz9CR6q41ebkI2bY6BlyfgH4iUnhjucMJbhhoe5WXWf+uZ08OsGZU
4IitDgEVDczDwP3GMzzk4VA6NCqUlyqjLj3Z+nYnBnnuKwXcE1ct5NTIu1Z5GYy3/tC1AgTu6vfj
bkBba3hIINdfLsE0zHFjVI7yQqO9HXp59A5zgYzo/8vnEcRhMdcTSU3lJVaOSXyut/vymB7ECTVc
EMBy809OPBKykBL0pqHmq91dXu9v0DVTAcIcxp+HWDMgvcvZ6eT/I+3KduzGde0XGbAtj6/2nmpI
yq5dGV+MdDrxLM/j19+lOjg327KxBed0dXcCFCBaAymKXFykM4kqIvuT7uQdyIYdMFX1our5TSkK
4uUqIgus4wQnBRFzI0tn2W+nEx28cjgU1UXY+mNrp1H8Dyw6Wtchc8X5GVbaxcYwybJfN8f0MZGO
95eKLQV3SbNyZ1QcIAWKxyGny2na241kJ7IfoytlcZJ/l+N5IiddeQtFsckNtUZYD2IQ04NPzPN6
GOUQ1UEeyX4fno3koEfu7lbsjHHjVgRbzBvLlFFpGNQJswnSa4N+sSI+vY0tZ1ySMEwm/iA834ZE
K3BN2mT2LbN0pKJ10NRxVJ7TWLArW0t1K4f9fjGPgSZ2qs2+pB2jxrXzcyGi/Gbnht94VICCMwTB
aDyqOYdghJdTtJo9+6HyMI2PqJfpPw8iKujNeSAXDfeSvYRWj9G6NSKzl2d/Us51fa7pudwfGmMF
dWCBRlE9qir4t5Zs95KlgSDdN9wkS11tLvZ7lyiWAT4XfEZ4qvDVdUETlj38v8mfWxfOX3q4r4Ab
Rwp4pXfaXotpILcPXaCmuCpk4jfGqbV+mmWEmMBJxKK8sduIeqOzD8gBkfTm4YM9gkxzlSrET7Ln
vK0P9RQDSfabFrY7hIKX3daMECjD+xFvrw3bXqtalGWj5ltJc9T0RzQZJ52T7Wb2h7KjiOL/5fBx
xYbx7aLFteYP1kczrpxud0UZJ4BzBkupxSuVQICcPgKzkSWCrd/QDhwqBYeKVc/CJVxqea4HpEBT
EN0v2udKvVT0WWl3Eiq8rxEic+8PF4BnOEMypGE0t3Kp+7HWHBVrOIx/4ehgEn8kcBdIHlttbBiF
7mfJ23gcRZQWG/cTchHAOoDKl8FrueFjZY5iWiqab6BLRPCkxY+2cUrSJ5T1Cx+sm/txI4u7aqdm
1HpkpDSfdqqTqa5VHjrzL56Siwlxm9519ZQ070Ja95e8P9YLIwvmKZScwCsB18XySJlTOUp2WWq+
VF3K5HK5b6s2fBEUrSHbAaAUuLn4gERKjCzPlRAKkTnSj1yEdN1a/9vhub2mRWdMcRVrfq+hGZXb
1s+WJkgWML+Yu/UWM+C22ArzYOhzzCCkZwSQC3qIyIVKRwA3Cmc09nvRUGzA/rAR7Iez7YXdDGU6
ppo/Mh65Y9wJLO3mfoC6kUGykJngX6tFOgJrqM+ar0fnMnNsEbvv1oYAeYwTBWZ55Lg464EmDJWV
laXqk+HU0ROpnFREm751WdyK4PY8i4YhQ45F9SMUDs2HUX0sIjfdXeoFSw6Xk0E8AWda0eIOQSgZ
hRKqvp670ZdedIdv7QM8aEKQurZQKsSt0zBLhaKRRsWD9dksP+oiyvSt2xteM54AQHohsMyN3+q6
keQdPr/Tv0XWpyw/Bah76j8R++t9Bd/aDVYJwzwdZnW5J02lIhY+9xLiE/VDbB/L+UFrHhQR28KW
Et5K4dRCoY2V5AWmE9vuPJ7CJ/BeD+Y5DhzyOwj+4pJlkBREUfEgXNVthxUSVpOUYevrY/0vTS5C
gP7W7rMkMxoZ4VVg80TtuZ7Nhc0OV6+/xuhrLGrhtrkpACa+czpBCTmblfcTKXvEuTGDQ/hBkt36
wygCXWxpOuPx+K8M7lYywekoSbbO3uPfo/HUKpeu/33/bG0uE3AvCOiwH4Pb9aSr4pzogeKrkmcm
j2gVsnd8NKtCsBzONFwpVOkvr76gkdE2ftDhSBeZU/8YZJEWricA0C6Y+GBwAb1A262lgFlW8d6X
4EOPT3NpOLTdDVRkJVCo8mEQdIaw5YI6gTKNtZTqMOeJfLTG1I1mwfW3NiSo+QeIEGBIeIYrcoEw
ALd22uWaX7WHOf2G2nBkm+XwOyGH/ZvBUi8qyknAgMlbxKaeIrRVaTU/+DAajwF9+JvhER1E9SSw
kXw0e2zVptcTXHxy+tSDwrO5/sX48JmR52RtgXkgdU3BayPFyCg0k5v151b174+/VjesC57ejB2J
YS05Ny0ys9FK7EhHPgGv1gvYhVKRM7VxWhmTB3tZoqZh1cMIEJsy1DVJ9k+BJp+LeC/FL552zAtE
3wKQmCNPyKmzXs61VFBYDK2Zjh+7ajzeX6KN72cseTBIaMyDFpzcVaRoNCniISW+ZH3r/a7av8Nw
X0zsAkCpcAk5XQOMIGddRYkPft9y+Kztj8MjHvFn/NXjNMyoadQW8Yfo91Q8J2Ph2ON5/xLBIDGS
WaBqATpbGqRaB/GMrgzET3GA4u+NJvJf18cUoQLEVuA8QQlwVpcC5HYE+WuZ9L6UnXKU6sVOHAoM
xZYIkM7g1gSVBFlFVxq9TVHfKrV+NV8i08/SCxERFm+KMNGnBbzFKInh0XJNF6NDtqa1vpK5Gtox
Ko5uCWaxvqJh495riAG7WENs6ihVx6AyBz8cv6N6bkwey9m19icJQRvBSLUZo4AFqMpyO9Sp0CN5
MgbfBuN/VMZOtDurAAGMxdaAxw9Pk9M5OycJktrh6Jdfk+CTJoIsrP2+5fDceUWTctXqCwwvl8D6
RwczBFhOdQZDddraye3+IEsCNMx6Y1j8HwaE5enXVoTUUawYUlj4aOFrD6qjJcc4JG65t4svfHLc
RSiOYYTGeAlwWwNkEu16TaF+4RjAtdtCbPv65sbgcP1VQAxRP8Y/9YCWpGMyT9SPUOV9NH7bk6Mq
R1EXrrWqMCnvWTf0HFg1yUJWJprjHlJSIDIdUkWO6L3HFmL5AF9I4OvgirTPdHDPUx8sU6AISkT8
Opvjg6MEsBWgrMBNsNSRqCFNVyI/6aNaMHdJuPvihpVCu2aQHLHoCu/XjGhIQvQopb40XM3EN+lR
CEPbmgG7s98Z9VjB4HIGGnp75B14rPxips7DFIkcg609Zr2Z0CYOhWIKH1FD0+/Eaqaw8aPMpWZ9
aZXpUu0H38Co3wjh3ixzl3ZNPEIIlQ9S5QSve28+9BcAqR4SF9gNuFHLNWom0vVBm9e+7sTjUZMO
fzE8o7NAkgrOOL/LkQ3O54BOJeJcIXDDX4pvfzE+q/eF54qsAk/AWUtBMiY1xg/Kz/lZTj7tHx5v
IeQSAExFToR7CU1FWSUU3cn8uDtMb3Rwdg+PKCh8M5ghNBrgkU+aESjo4Ka2vvx9bB5HuhuWxCox
/wzPff1cYb2iGMN3xiHyZnm304Th4ZoBzAsGq9UrDgXwSWuCqcEPv2vdNwJq/vurs6FeYEdCNgpQ
cMC1+b1NSkuqoinrfFmqHRmP0Kw4mKIIyoaNgBDAeBCnQdSJx4ObsSyh4Cbv/Fwv3fQYxKL8/Ma9
+U4PC4Qbmi2ismepYEUB4phOD1p/Mp7G8jEenybWg06gZ1trBYwEXDNw9VoIYi6l2C3YYxIJazXN
uRPSX436S5VEBCNba3UjxOK8jh5xjcLosVaN/rVyOyrQ5Y05MAgse0cA/QyS2OUcRqRw6k5WGl8K
zonq1vP+G2cxPpN/kwpWStnKCx3joyZZst8G4s4i/tAN3wJOH2q2ECRjbb24bVCj3FZGK239Bjtc
K9NBU7829HWkr2H35b52bGwGq2MAxxquHxhW7l6Qm1rpRlrW/lfF9rNJsFbr0Vn5M0MOoZIRHdi5
90qHxmetGsuaX59IcwlaAQP3xvC4bRDqQ2YThEd8YxVlVvUyoiPxwzJ06jpxdvNAsLcDsGfg7EOJ
0joXLEvmmOgTwjPhr8c++nfv2hugmcDgNuAka8xQ1letoiS97k8fsuZjUApe1GuTgdJaREFRRwIh
q97YCdWbWKOK6je1E+lubR+C+qJ3Aod+Yw9AOcgAdPBdcIFyhsmyQlAPBo3kmw6tv0TB5/trtNZm
JBnxBpLBgQpy7BX2fIisSqlKy4/79lMHGiJaE4AlpU/3xWzN4lYM5+PFma5NuVmhM5xaOMrs9OPu
lxw2gmWeANXHaeIbundGi1JMBXut1T9VtN8QfD9b5aUXz2DbCP4wTxuPEs4oBSRRDVqoup9nP8P2
VH6Vi+dRPcnzKR5/714q7DeD24CXBgBQTpRioSF6WhGEyo5y+Li7yypab0DXQJmAckwDnRk4lPis
k2juZcnwqeok5aUVvag2dnoxPmeSrFhOJlmJTV+51kHqWGEn8Dc2BCC4B2cGSG28cFVuAkkq5c1U
VrLfPCa9F0y7AQTGYnju+3sVfQCltJH91DEDB0Dx3bu7GJ5ThJKg93Y+YvhYPySRG4ugpBtGCc1t
LVhVPGexRNzpQSFSkAQpAGEy/V2oz0H0EEgnuxaow8YeLKSwr7i5o+XJBA1KBWQb0X8VspcGp/ur
tJ6Fiacs4pGYCZpX8OrWpZKsZQC2+UMGlMux6gBDcmbR05mtxVKpIQUhTzRMZpES3mbEQ9LNaLIy
+aZ9zucXaXrpREUT64VimXAwHiJUAqo3/u05pyoYA5OmeH2xas2BXdmtDKjTw7ezwD0zFpx7ASgj
EuV2VLzqAXUsJXX2p2gQTQK3KviO4LGCwWW502qtJ3luxfS1y0Adcop2H6TF8LxfnwYVLlcTw0fq
J0aFEb3dP0hb668jW4wgHx6IaJ23/Px4rGMlsZT8FdRAjtopTrEbkYB+j4b+nsKCA8ZTKalhntVT
mOevqdMEX4ti97WGmA7whGhAh7bGeMAtv3+WaWlao1y9qhQMt42D2t7D/RVa32yQwPht4cfg6uQd
VKqNSqsUSgWuLDeSncJ+ShRHzp9pgi6lu7NxiNwjn4scB6KtcJmWs+laic5yPlevh8b+aNuHrnMN
Rxl36wSkQB1YhQ+uUZ6YIQdnbxMOaDqg5fIhmG232V9Qt5TA+WSjleFRPUJC1lF3iOXDUJ3v78ra
AEICEhwMTgi3XmXn+sbA2qBETwtbLl+r9DEvEMK9NN1jK4K7rLUD7hI2/52JDQk6zoyHU2OUM3Tk
tWlLlJg4KGcVGPItCcgKvQP+3mutl/MwoyQa7dCqXkn8iRbebg5KMOyB3QgZG2TB8WrkzJ8UFLOS
xXH+OgXemLh0v3ZjfIR8TBwouN88HqhENsi0syBDN3RwiunEaaXL7o1GO3R4Myj8YDvBPdYVPZ6N
qWVcXNqplD4Y9SMAt1kl8Do2jhOLfKKWGAWajM1/uQ2BoWSZNfT0VXLS+tev1P4palC6YUYQAULb
GIbbh7HlDmyK4PGotzDkkp4+J4N+kAbtUKFpwCg7yehUzdf767ZxsBbyuBllURX0dQJ5fTQdDa09
yqLk09o7QNgbGghHE67yqtVkLyfzmI4gcAyqkxVEjmY5lSZQ861ZsHS+CR5KBkXhvMEQnNaUBkrx
2k3fVfXXLEJwbM0BAVd0yoRPyAI2y31XMtPsMksFyeWVtI5dP8WZf38ftk4Ws1HAguGixootJVQp
8L41iGZfi/yoUU9Krkg3KoLju7lMIJCHHUHwG/mUpRBUfZdW3qb0tbJ/5dcuEZylrVViiXec3y00
m5VFIJ2a9fy1nH8R+5NSfVan3/eXaUsEok3/KRlUVqUgRRL12VQF+WvVP1vmuR8PaiDwRJitW3qz
yNAg1ARTwlA1fPmvXbUE1Ms0e7VzX8YUkk+lSpwJ/8nB2/3ZbOwHcE3os4QdQQHKStnHHBd5r8No
mV8MFKAK9mNzeDRyQIURwjaIby23O5jmoG5jMCBmb3HnCjssrRZKRS0OEvAIiuNviA0thw9zq4/m
QK6uw/iCAJIzKae6PmrRWQ53u+cQYDLmI9zmLNjIZnpzjZOxHLq67soryXP3XIYiAqetqeBuYk89
cMmt2MKNSZrUyGoxvgJe4ekAQq1D87OpfkTFPzu3nC0V8gd4UUJTMKnlTLI0aclItfpqAMF4zEWN
TVdbjooA9KxFmp9VZ6/KNdROGmpiFPWV1hdJflT2plgYRy7yyMAls/4gfDK5ydOg17Kovtbkd3gk
VKDdW1+PWmnA8HT4tXhPLhdnHqhhpYZaX2318LPdTU6Ej78dnR2Cm0NUdrnRmTGpr1X+wzWI4IWx
skzc6OxivxldS9qwR0OE+vo9mV6l70P3ee/BAQQF8VFUJqIUDtmb5fgIBdlFH3b1VYmPRXwU0YSv
l345PKdhoyxnDc0wfNc8x+WnTERgsjE+EJbIbaHoCrc0399nmMM0HfNkvA7mcNCL+qB+2b0+6PcG
HwC15CCG4nFZYdBkkRF3wzWynSb6EEn7x0eKj/WHxLWz5s00FKOaLBRcXdtTY5eIvYricexwL+4d
EDTBliK5jhAH4MDcBs95mk2qGelXO/2uJ9cYtVzySQQJXp9ShCxBvgIl3qTn1IMJdV6xdm1eCRkP
bZMfIxEV/MZWL2RwXkbfmi1cdMiIY/UQD58rIno3Ml3ilwoZZA0hIfYm4t+/WtF1eaxAQhkdcvIR
1uSU0V/y9ICqx1TuH+6frI01gxcA+gPk9Rkolf3+RrNlkLFmFDReV2uWL6l8AE8h2o6f9wsBnQko
LlkXW8hZCilLTQnCYSJXs/8ym8eeXIrdZNjIx+JNgUsblcdrfAiaRgZmmKcEKnhQkkvYOvensLHv
yEEhGwu8H/7hH3k6wtQkaii55tKx0V1lN0snSxogCcUe9Ohtymt4nsqBnTa2dW31f4YfUZMJvn9j
n2/H5yP6RmOirwpCqdes7FkvCQ00iIaIXHtjkRZCOKdJqcPJiiiEoNNyZVwkwTHaGh73Johl4Pch
3Mh+f3NW1aSZgb00TLweHn+FlkAT1qMDvo5XFuh2Qe2D3PVydDQdJRKJO3Jt6yfpwcov9w/Q2gIu
h+fWptBSTW0iDC+Xz7b50M8Pw3Q20915fZQz3s6Cs09ZPg9lJrXkSuef8/gW/3N/FqJF4uy4WjZl
iNuBXMv2kn+gRLDDm4sEe4RwO2wf4qXLPQAggRpxqePr5ZOVOlPpaL8Ke2/CGkuE9yGgu2ifjgc1
Z/KCUonSMsFll4+aY0+FQyuBsm2tEjDCaLCJ0CKei2yaNwcVBD80jxNbv6KDixOD/H93UzY2hRsB
5lKAkRRzUiKvf+1I7wzWIZDbva9pVhYL2gC82ZFZgaylBKnqCeKLqnb9XKIjtRGIgg5bS4SsBEPi
I3C9ivKCvj6NSdkZ16HI3Lp1zEESbAJbg+U9Cj8A7SLxQETsHa3fljPoUi3CPd2a1374OIcHO38Y
zvWrTfdrxEIM5xpLeZKGtgUxZXzQDuHu1otwmZDgAkobEQ2Azbl9sOZgQhlwq12j5tj0x1ZUqPx+
9y6XCUEf1LVBI8C9g1O1XCZiUZtSSw6uyktj6o5KQyfQf5baJzsuXKl0lc4p9za0xw2N2gikiwDo
BJSTjzgFnVFY5lgG1ygMz4Eknfy9VorhRViNBNIWAEVw+lfkrd0AlRK/dZPTtkfJEERR1ocX48PH
ZL4mEDU8+0iqG1HekTR+S9BsCHR8+5UD46N3BHgj2Z98KMvuyk7OgLO4KmrtmPkZuLy/WKAbAdyp
aoJRK6cKAkr51LzJ6m7jAT8G73NERd8rM7nh5b5FDX8ZSlfE+9ISeEhBimi9/hgfOwCkH/Mo+eBM
qoRSWwyBdM3NJ6qcB1Fh7NpZQivSd6VgELaV6VClFlE0RU/frPmB2m+JcaLT7ktoKYIzG3SsdLlr
IUKXDoi+5eFehALcbRYxBhESrroVN1sIvGWqUyt90+SH/LEQsVls7AAgIhqiPSgjwKOK82b6IcqG
fJaSN/ozat18N3cdvh6XM24flNiAbolbnbTK1bya7PQN7VNQn1B82Xv8l8NzEW+1r43W7DF8Tp+s
7kNtCs7/+upZjG9xbgwo/ay01zC+0rmlmYM1wUkLJ41rN7YygV+5cVbxoELQBFlAXNl86GRMDCPK
7Jy+mcanouudcTwrs2A+a7eMgeP+yGCn4cafqfIGyf0SMqRjOYBM8KiEiRMcd2/KQgjnlllg4Q+y
AEIKVNTPydNM96sEgrm4eNDMBhlfvtR2aAKDBkFG3z4304cx2QvBQwAXYyIWrKAnxQrol2Z9PYY0
Mq95+k9buGR36xSMD3Qoqs6wF0gHcXuQFX2GcrnAuI7yIX4QdnvaUOjF8NzqpxKaZaK7s3Ht4/GU
xdcinQSHaFMC4HFIt+PK13h/LFNjY+7nAQtUm04Mlgl9EEjYUAVkG3DpoNqIkQJwRikJ0NpTrizz
Ci7Evjoa6SkQtenb0ASUPsAvxlP9XeWWmlDEuqYWTW9dgZd0teRjIT2VYe1mu6sJVKQeEJcBvzZI
/ZEcX8op8ziLidVZ1zApn4LHXOjCbJiohQDOwkZqFNVTP1rX9DeNj2180mPXzA6mqBqTWzBApxkg
FU9qZCCQIufJPkLV7nOQXZG3WH/6ei7oc/p1l9n4jwDUuiBxgiTK6ibKmqYFzX1H3uQ+PJjoityr
h/9NgrrciyZvAb2IMAVURkjn4C8moKKgAA86uDLwZ7jLKKJ4aBWNguE16Rwn0WWfs8oWCMFpxqGK
hxaWiNfsBKmUyBi1N6L+tn+E5PP91eE3GL3BEZoGmRkcJqZ5nNLZctPldVgkfhQdSsWpDZ+kh4EI
gjOcaqPqCy9FFNawICJweDxisSlIY4VDFaFw+EGp35L680h2rtO7CHY7YMUskI9xKpcqQwWvzAr9
oD5ZypUm3v2F4uwfm4IJ4wc2DJT1Mt1eHiOKztSTPYeBVyWho2hv6s6Wm+8C4HIDZY4kGQgFuQlk
lHaS2mi2lw9H+WT2x/3fD58VBb3AlzMC7OX3K1ZpTkqo217Wf3zu9X2dwd4/HnlphK5YL9cVmHOU
CVXkwrTRUAs3w5chF7x4No4p6OURwGVHFIpGll+fGFJCpmgI/UZ3guQnMVzVdupQ4NVvS0F3bDit
iGvwr/U8BEZqHuXQD9VHgq58uhvRcyt6Pm8oA4N7If6D9DcSx7zKkb6seqRJvazWnYkAe/KwkwiA
bQcecIDvwirhLPFk9ooVtHONVKzXtq5WX4RttTYWCtUoCLPC6YCLzwdbczm20qmVcVYL0H0Njmw/
luCoHnbiczAP7DrgRgD4GVgoizu0Y2bpoVqHtjf/bNOX7HPX7z63EMDoeAkYcwAV4KxrqFu01kPL
8mj4DEZYY59X+f79AM1gqVhzPvxteWwVqUEYI1Mtz5RO0wc9EZjVtU1iG42ieZQfIfrDR/nqcTD0
2bZmr1MeDPV5Lk57bQY2AEyzrJk7mjsQ7m6jTdgYNh1nr+0+jslDJOLB2/r+m/H5XuJDYEqWEmN8
+yUL3HGnQ4nVxw+yliBsZ1UEvMs6mhZi0WMwewhSOkR+RM5ySkTsqVtzuBXCHdFGz/XBABGll4Li
S3J2xpJWc+C2wJ5jo0G/+NkzNVcrUEP1bf8WI1+FmloL9RbI8C5P6GRWk5GW0uzlzXevIT/uj742
dag6YiAiRpWKcDP39XhK2CSmne4p9ovSeDV9muK3+yI21p9xFKC+DMlDFMpxKiaXElhntEr30MbL
yR6j8N/747NPvAmwsg1ARS3yuDBBeJ3wQKVMTWfg7gPTU+m/c3vO48kBR4WDdmSOrBzgHQvi3lvz
YUfWwqxgvPks2RS0LcP7Gx7sqzsNj4kh6gwsksBteV9naTSg1skLcVnnltOYb/eXbH07AIqP4BIs
ByjKVs3ICsumVonomFfk+tGwT4MWO0jZOGG3kx6L4BJC4zksF5AboKow2ZfcRDYm9M+jg9kRr6G2
G02O1IgC+KsTzCQAmY+6MDyFVondUZesIIsr1euKJ+2XOjwpOzskvs8BqET8i/uUoTiXc5CM3kKT
b0Xz8szp84fc2mvEkQPCyiC49N7tiY+2DoqEZ2qgjp5Bj1R6Stvr/d3eWCGCuAzAzagPX6fuuyyR
tLwrJ0/O0JL5g9Y8StFe3xtTQNkCoukQwDACyyUywiLTaBnOHlrpXkh+QLr9LxYJnitD2ZloeyZz
VlyOU8sqAnXyaA6ikzJ2E22vXjN/CclEmBLGTM0nFTN7LIzaJKNHwtzJaeH8xTkCtAgoRNhC9OPm
+R2stlLsVp9Vz8obNKs6SyJ+Ly7mwA7qQgC3C7VGsg5cPaqHahtHIaeoexjK0E2Sb526Lyv3H1GA
ZQNszKICfL9BeUa8IMko8UzjpxH8SPfvNtO0/w6vcgHeMbVna6IZhndKNXHmbPetDRwTAieM1AgF
HuDiWh5YNJPUwXciTx6KwYLSSQWX9obKsdwAOrew+vZVH6O6HmPEypLZU5qvxuAY7ZnsJH9iO7AQ
wS6RG8uqNYYx9k0+e7F50H7UyjGvL42ISX11E70LAQ0yKufxpOYZ4xolV0kzQwiZD/rk0r3Rq/9M
4s/4XOgnmCSwRIclHMDy1NvnUDkN7UUdBYHp7d34I4Uz4E1rTR3tIYWgmpc48VcimsemBFQxAlYG
psMVQDGgDQiEO3Py9OID7d2x8WLRPbe1FTitiE4jZAkzyCl32lrxNEka3FjdaZ1ChEfYmsHt8Hxw
w2oNO+8xfNSZB/VX7/coHbl/D7EvXDhqOExoTwqFQICAFUAvT+zUAP4zJahURRlPXLrhwzy6xs62
j+9qoaFmGwyB4M5f1RrKpoQm0rGME9WcpOM4H/fPAdEfljkDPmqFwE7h7DQI4kyebZ4T6TBnH0Lr
EojUbmszmDsAblS4TgCsLVdKn4Miolo8ecnwFH3tqoMc/cU8WKc71KUgbgzY+lJCWPVRYNXz7GXB
S6H5ViY7Q+JKItQdu5X5Lb8Rw1Nj5Ki2CCQVu0GVA0gt6/lL0Twq+iFX0Xn1cn9rNm4/uIKIgFvI
PrETtpxSbcWD3QV4iOmSD1uST6eyfkIQyhDFPDY0kYW6EKVDy3LEuzhNbGRlSiezk71ifgvmkz48
3J/I5vjISbBTDIXn/YSyCHOlHyvFa2x3nJxKlH0Xjc99v1zPIe1IpniqnbgpKj+r3U9u5JUZ5hXx
cCTscICXWyG3kZpnE5E9OUod9TDbO4GQTMsBqmEsrADOozEnd3xLqxnyHNkQz/owJcRBIzOBM7hh
qxgPK1JQcEPWPKYdTWUqsVf9XDjD4BqfJfuIyr37G72h5ijbQcwdgT6WveHuJWJSy6xNPO37Cj6t
Cj5CTXb6SNQodWu/4XEifADyV3Czcs6UmgaaGcwNlJC0rm03Lt0bRMNu4IHHIoAo8AagZrnddajp
VC4NuCIgXdOfklGEbt+ewR8B3IklxoxAUktmT6tOxvDY/tq/Dwydj+aoyMIjeL38/rEezHYKlNlL
vk3yo0W8QERstTkB1lgcFZgIuPB+lG0O0ZzY3QzX/9+SOjoI3u5PYS2AoMIesE7GRQ3IJadxBWjj
dCWejJdCeYyf4mD3Di+H515fYMQ1lJliePpsFa4t6k+/VgSULWJZ3hMTSC5z6mzSRCvkXNdflAr9
705mfKl3Z1fAWXYjgke+kiaoaVRChH3q0tPe0ikYJIaDRPUlvEwwxfFveKUIKamg6y9KfyqPeii4
29bmCHaUFVdDBAwGT5FqhgCjKqFivSjjtcOFVukNikgumsgt2DhGjIYDrg1wHCw9sdSEJonDSlJ6
6yWWv/dP1Pp6/5Su95nFaNDdlpULsSzgcvgwU9peyuf8pS8cWe8dsyFOLUgRracAJhFGBQVoFrsm
eGUuJl1LSZG9TLFb+FN8uD8F9olLj2Y5PBN/8+xKlHaIBh3DB/q3OT5K7fNxCPyqPSftWdmJc8ap
QpLLZFQNiK/Am+VcGlD9mYnVFs1LqR4a6VwUgmO1XisGDmaPCZSMI0XOWY1IK9Uma6vmpf23z5yd
hJDvXw8HiSUbgbJcpRztNKuqZE6bl9GRhslJUB55fy/WHh/KIEHXgnfXVvA6Qr17Brpx5WUqareN
nNruDkV4bNAIVD7eF7WxUhDFwKL4P5vZctsbxFaamWjKCzEeMsNXduJR2IhwlViAkbWuWlHLz3Ys
zRVqJ15UtJ6WVXQyFbXcW+seztG7Vwb3GBEuTveCZmpIHRDyoumnuXyc5tMUn3YvEkTAZ4WOw4rz
6Zw5xgJmjUFekv5cRIdJFHnfmAK7O7EHMOXrDL+ehrmKRubjy1w/SPYpJM9EFKNbG9p3vhIQ7sFX
QoCI85XSOQkVmUIEKukC+GMXc3btYb/aMVKU/xfCqbWqo9B2REXji2SD28pJRDUq63VCLs1Az10U
WAPCy5eDTfM862mgdi+SclDKw5SdRlGZ3lr1cAqRkGVQvw3wv66htmMAeeMLFLtPXZq7iOCg8UK3
sy4MioFma8gNMhpqBGZ531JWoljrlap7CbQCqMUvuYgKfm3QcSXBM8a7EUhzoGyWmm1ZkpKmaQsB
n4JPSu5a0xn9/KhL6LkedrtRqMAFMQdccbA5rjr2MCIkaTZT9QWt15LqHNmCy2l9elmFL4L94DIB
bR2PVS2HNC9MGPWXoXlOkhMgdEpzmv7Zq+VMCA4Xloz1aOIWTJX6yKB5pL5E6qEiTrdfyxm7L/i0
UHAItgmeFxRNjcKZQv9fJhkM0U+5ejBFUKENBbkVwWt5E8pFo4NQ+CVFjjB0YxV4IcHdJBLBrdIE
VBu1c4gg41P6vU8ealH7p7UEXEU6HH5kjWDYeY+27+K5yCu78Lr5u5E9FEUvZnESyeBmAeb3MdNV
qfCo9CGjFw0F0uTL/ePEXMqlQ4UDCwg9I8uAS8jfS33Xx3EYm5E35YfC8voGfWjcDi5u40/hp/uy
1re4iQQh8i8wKXBM+BCR1kddo9V97LXk4aoHu806mngznhrgIYG04ktY47JTI00PYk+Hkz66tvn1
/tdvbMZifM5bkwsyIuSB8cP8QU4upXyOi90Gik0BvcQQuWG18GwBb7xbS5dw+8Vy7MnGcJgKy51+
3p/D1g4AuqUjs4OwDa6OpQA1mBSKmynygsfpW7bfX2b1bn9GZ/bx5vNVuS1iAMUjj0ia87GsREq9
vvWW43M70M75NCg2vj7uWLL8qBbfU/lHH77sv8GXgpjS3Exk1mhulUzQyyD9tE5S9uN/2wbOGUwk
asaJhvEpcareFTEKb5xU1sUGpY1wWRE/43ZZCahcVbYdelJ4kP6xmrPwQbxxjlCbBMuBVzFTZ84w
pbnVSvFcZ56ih59y8qAgxrx7iVj8HdW+eHeh4oA7S4RIgxRrRegF8WP4aI8CTVsvEXxxpLMRqkYG
Eimd5Q4Dsl3LqHJrPUk/Kmis0jcpONuPe+ewFMKtkhWZNW6hrPXs7LlXP3TuXwzPXpBIyKMpE09L
2aZ5UAA813ny/EHRH+lOmlb4fvh8jAtHADq9wpRmmaxXBiLtXlL7thvsLPJ9H55R0QAaYbIfLlIw
GGakyInceXr2Ev0Yd9KCr4bnbGk06UrS2XPnBdkhaX+kzV5kJFYHqQ5gC2GqESHgdFijoA1sZ6Pz
Uq13spMOlOf97d06ojcCbO6IWr1ZmGGmdV5hHBL1oFpnrT7fF7FW48UceKStZIaxPI6k87Q2PqqN
dCh//W8C1KWa4a6Po7TCHFrzH/2fgPzN8OhVwEAESNfwuBdw37XSrI+dF14UNXU6S0RWsrlAiMgh
+sPiHHzxgjEAsVJ1UAE5+Bg/yuW+Qs/3M8pIqE30EQIaTOa22AamvVao3Xn2JQZBZzfvj0vDrcPg
ANSgAAPWbrn+chWp3dROFZzUBzN5sypBtG/jjIJLm+VIFXjC8O2W4zdW0bdG1zZe2RxL6VCYlzY9
7j5CrF8N6oSYoV65LFFW1RQMkY2nUYSYnpTy3/vjrx9tSGUxsDlgKLChfCPPFmHdIVRI6WnaSTac
3HiO7bMSC6ovthYKNzKogSxGr8e/2kr0wMyraii9unPb8iGbj8H+1DsmAhgbSulZ5p1PowSJnMmz
ZWMik1Mqbiqqet5aKLxpNQD9gPzH9b/ca7vGyzZAPYxHoh9gl3UpHgqJfiD1bh8V1Ys6yL4QQmbn
ljPcajmO1jA2jRe0kgPma1FSfEOnkVrEToClDK8evtIwzWUNrVuTyeu/qspTLGJp2hwe2CnVYHhL
sIYtl4lxQYIKrZi87Dkyvpval/vHdXN4GCPGO4jKbZ5pakT6w0JPitEDl5srAWLRiLzsTQl4Q+EV
grsZnayXE4hCWUGMgfSeRpAmKEtHFCbZEoBSWGQsQbzBSriXAkK1jNLOkDqgy+rp2S52w42AIfw/
0q5kSVJc2X4RZszDFmLKKYLMmmuDVXdVA2ISs+Dr31Fee7cDBRYy8i6yapGWcjS5u9yPH0ffbbSi
4oxG4vkxIosSs3X7cKb7khxGZWf2h+2bAAAh8GWIwHDdJ8ygnYpoUuchbNGAe0/xz/bxkWhCSNrC
oxyndDl+VuUjHoo9C0391bbeNvKZc7ODgkLEdjhDPu6ZYBWGpi2nulGGMO7s3V9KI8PGrW0w8qA8
AYR6MAQpl59f0T6P55mMgIL8GrKTnkjclhVlivZfPCWHI4qUn3CA0khjqtt6Qzj1z3rzZKSXvn3d
vgNXIsRLoCRN400ZRJQe8c2k8F2J876iTQ1OeczLnYHZFcNs1aRoCutsQNaig1ucJ/089idVEhJZ
WyhUJCMWibjIbVF1nNk9Y10/hb3+is5gbXpstkddkHoFmQESD6D5xFNwuddaM9WoGm6nUEm/KEHP
Pt3fB76Vy/AUoA08XuTxfrOI6yyHZ307ujbT57BuDm0TgHMj0p4z6KTeL7LnUd3dF7dyck0w9iAO
Bv0ETj8hwmC0SJwWZgR/tUFnerD5pjIsxcqWmNB6AJ2AueIWmpp4BnJmDrRTrLhBrb/kylltqu3T
AH6Nl6vwLjA3tZ6j0UI9ttkAPvBfuV8N3zev0mJ4YVMIKx3i5CkajwCx1h6r/AMKCsQn4GyGngIs
RCy6adjArLTyuhCgNXLQNpbqc/23GJ7fzavwjkMmI60pho9REqFeBmsj5e2NAOEY5dROHZpHXZjO
rj/9mKUdVFZOEULPeJAgkAoNKxbzqiZ84pElY2gnAXN9Uj51bLtr/06Vjsctsg2WGESa0ONsnDJ7
CBuaHktkGuZxX33gAWfh8YArDgDQ7fthSlMntdKYhTVKSf2ylCjZleu8GF4wdHFn5tPsKWOoxbuq
DD5yzRBEAiqE827c4CnyASjEUc9gpju60/AjMUJru8xL80Bvw1WF6HE7STUjDGmxEJjmDj0pi2A2
tnsaeHryynMAZ+Bx80+4ugpDwqLMGWcWIo/v7/GO3D4+CCtgGAAIhjMsPkoGNzb7we5YqLOgR/Vf
IjmlK2aUFy7yp62DPgiO8P14Mc6sjaIRNy34S/3VDj6V9cNeOURItqL5Aac2RkWvcIhAfDKogASP
YZcf5uK4sfsLdAXeCXDFEIjkECnRXc08xYgYd7fH9I+q+czaHpVfChCWqOi7zgIKGP7866Q/Jexh
qzHA8Chs5+9nzl4pLE+pacxoMzh7zhj5s/lNtyRbfHsLlgIEb7IfUEAaAV0cms2BDfuGXNjGtvb/
2QOEj/jrnEeSBH09pkntdo07hFl9jpWLJTHHKzMAhQbCSECsc9IwYYmaBnRxVtP2YaFWe6dIjyp+
2FTsN+8EqAxRQQWvGFdCLPbzpjYtzUTrwu5iM2+vq9ufPWDouRIgLFNHdLU0cwMCwEI7upGfGJK9
vr1rcFNRmI9ACUpW8TZcqiMzctsk8oh7KWzqV4UR5KokELMmAeg6nFUQuCFtK0gwUm9UFfBxc+QE
zxUOksSCbHzhtDpKFVneQLyLOQVdvmu/bd5j+EP/fr6xXKBUdYZx6jD8SANWlCDcmjdrbJC3O0BS
cngBWuTxCV5ZhDruwLCKqvlLA7p+tL3ye1kv6tUlupIgKKSmmaqx1iEhKV/nr46MamPltqEdDs9n
w3Ly9/lyAl2mN5NnZd5lzg8xQXe5h3S7VQPvJk+X88JacGEIh4glJGtbhBQvANn7llr53tft28yB
PYBqarwXteChekYFW9FHzmUMKva5iyWvqlurifW5Gl64yNQaZ0sfMHw5pehMc0qsA60fMnf7UUI9
FnA9oPfEOomw2TQ2jHw0i+iiVoGenq3y1+ZVWowvXAa0Sle1HiiPy2wEXn0wtruPcHh4zes7YPYG
amOWs1KPcxNdHPZG/IK83v/8lYO6GF5QFSTGI6ccMDygbn3vu/NORiu0ctMWEoQFytGexJx7SKgD
t9/n2uH+BFaHd5BgQPMZHocR3oEDHtKkdLroUliq/2Bm2yt9UOMFhg10V0GW7UYVMbNQUqMfo8vO
LvrABVfL9u+/Hl/QFBNNLDVxh+hCwMMYPxnzBzSdaXHXCJVeOEpiYzzkZJRsAEPMpVR+uckvGRh6
7QBdDX/Dw9iabTRmUEMae8qtv2LrL12RGOQVTcGpFsBa9A7yFWeg20o1mRqWyOj29n445fPT5Pze
vg0wx4hzgsMLVZxCCKmO4h7wWNgD1BnDw/bpLCPoXzmoFpLk4H9/Z8oR84RVn7lxUw72pX9x9U9W
/+P+BFYWCXQOwBSCPQrpMDHLFpdo/pB2iXMZWPmYmKfk7FWHuNhI7M29VJQK4rXJ1entcxCZSLPp
K4jptWO87/vj/VmsnKbF8IJRmFu7IlGD4ZWL7X11fXf8el8AH2AZy8NDE/AmfpXBeyHC/mrPQCeR
xlUuepr7Ueh2F3hfY+cj+bzd8CCXh8A8HiRwA8TKLsUes7w1QbMwmbUfd0HmSXZ8Za04HQy/1nCU
gJFY+hi9lztpZRbeJc53lueX016bJNuxcmYXIvihu/LDnLLWrZSWcCRfE/s4ksP9zVgZHoELPPkB
5kY+UnTz0mpmUL7Q3d33FqzeOK2SPVhZIg8peZ51RmHUTfwohotB1a5MQjAKmcoJvWsVQ+LGrM0B
0QsU/CAAAEI4Hjy+WqJhJGM5GgYwQo+zc+jL0/Yleu/Xg+Q/UEjis63WWMtGr0jC0X1iAdG3P5yR
AUPFG/LzHMotOJGIHqXM7JskdJw/rCO+9/n+569twPX4gvGvSmC06gLjUxMvkaDIg3YjjzHXSMg2
YuHhoyJKK7KDOdOsxmM7R5e21AMrP1Wl7BStbfG1BOEWKBGzIoroy2Xow2HaE1eik2TjC0qvazKS
5DbGV/8UZGcNHzhC158veEiTagOH3GD4MoIXH5h0u3nGHsDzQpgf8QuRlWC0AN41ZjVC3cpjqpd+
3j1UVhcwR/Jq5sssqG4kLEBTxVnz4MsLy1T3akkImH4uw+Cb8+shGPSf90/rzUYg48x7MUBhAGlz
k1JVXDzbWm1WLnkeVLNPs607IYwvaGxzgguZWhhf+cSeqvD+x99cNQ45Rk4eeHlEs/HeWSoiY0rd
ws1M5eJqyjFmD1Z2RKGRxCDIhPAVvNJ2SjrMVK0t5ULdL1OG6vdzQbeqJD4PdE6E8eTheDHvYhp4
kjhmAwfgyKyvpSbZ49UZoEAJVYHIR96kpRL4kihNb+LQzI4R2kno+5ju7+/EzUFF1wWU7oOMDBYB
TpmgL+LOUJPW7KwL0Yxdqx2SKrALEmiyfnQrU8Gjh4OG0GqSAzGWm5H3plexBhWhlnuqtKeqPLiy
doArU1mIEHQHBeqtyCuIUDTfAEiYPSZokvV783ohjwTahnd6KuzJch5kplk2pqg4dTO0HTqROqgy
36Obi0p44RinBwN/OI/rCRekQGFXk42Ne3Gqz0NzJEngJZLA29pyXYsQrkdftJWjxdRFxce3Kj/V
veer6nE0JAdsRU+ZgD8hxgpcA0jPxJlYPSFTH7uXJGhQe+OBYeH+jqydLHANg0kKpQx4WvPfX13z
Iuo7E/wj7qXOfTPbkeykyhjP1pbqWoRwSQwPhIYmF9Fqr1nsO2oQkef4+/15rC4UMj5g0gB/0Y0u
sXIymTNRnUtjvSlRSD6wD54NlBjSDrjtIg6qmgy3QswpuiTofaMGlG5FEYEwDyFQlInxGrubahKn
zNzGa1MbNUpHFQlQsldkRCMrO70QIWzDUPegpZ8goq8Obqn7eqz45WYPBJcbPSyAZuCsz4BzLY9T
7kSVZiQpCT1kxh4bInEMVnaZM6xquNiojQdjx3L4QacTcDIWCQs3sHf2ZvePp35AD4/mfShRunml
FJqS2MmkpWEbB02CINZh8yFdjC9cNqbRrkUvtjR0vhHzwJTt9hRvXQsPLQAmuY+8XB29ADOHN7dp
yA6T+UlV37Z/PUBuBip+cUghZDl85BiTOjCPhKZ3ttCGQ+b1rRxQwAvA8oI6EvhmrvD5igugXqbp
JOxpaETHgYbpuN2pgYoAQTzuMdipRNZtM0k6U6eYQpZ+78w9QR9z9dvmVUJiG291PHdRqieGl5zZ
iRp9bknYmPvZH02JIuInfOEaI1l1PbxgEKJkaLsx7kjYzr4b/aTpIaGHKJJoU5kUwU6nEyj0vagm
4aw8WhS9Mj9XLZYq+MhSoRUXFmqlrMdrKiWuEo2ETrQzpr2ymUXyfa3+HV9Yqy5J8IhwVBLq2Ofd
1Ow+8PmAGZhI13PXSbjNiNdr7VwPuA/Kn2nw5835Bv75uA7IBOC9jjuxvG9UT6zYK4oMFPG+Yb2W
puQZsaJMuTuJrl4IKeG1JXx/Uc1JOWdeFppHVFzPmaRiZe0M8SAr7+2B7RVLPWmb1B6L9TxsrF9m
FYwHTz/YsrboGg9biPcBjjdvXoVoKLICy0XKszHS6wlSeOyt+cTIziZPebxT250CT3bsZn9Sgs6Q
lcusLh7g3JDp8eycEE4BxAUdrcYZctvn6PPYbFfloKMHphUhD050LOwN+urYaCw+5iGJgao7pOlf
m88umKABccTG41vFszXFVje7RpqGUf9m/qjrrZUmQLtfDy+sTpZN5Ug8DJ9Qn5jpLmH99svHOYaB
hIItwu0T7jZt7HTUNJKGdQ0tq3xWN7OlYAooCIA1BfANVFHCwSrbvOjmzkx4CUUbdDJA7sr5WQzP
f3/ldzv2xGI0CEJxqbvT4GpI9pefD+FawEqjvoRng1A0JgxfJVNhtSNKPtEcdeqOQ6/7HnH87YcI
mE8sDvJmeHAJQpwUzNJdnfEC63+ScRerEg2yNgk0ouHxVpjTm9qGEbytbU5crFG5r/KdV+1RyPKB
KVyJEHY5KYs573KI8Op9jI43u48Mz1nAoCK4X7bc5bJi4EZuCAlz+yFzjopk+BUV6yGz8d/hBS3h
xLrWNFoCXyPep+mppi9eDQbBwwcmgcQuim8B1bipxCFxmtoOq0ioAEcUZWTXyQJa/KCIpxXQg/9K
4PO8ugyaYpQF7dEjxqmoP/5ois2FabjM1wKE+Ik9NSCUVjISom1FeRpkAIf17wd+m7MU4tIJw3uk
s424VdJQcU42QHUyxrTV8cFnhuJqQN5gVJfrk+Z5004xPp+MB9Xzp3K7tcEl+3d8Lv9q/Zt0Nqsp
wjHNvgIZ62xGffLVB3jFfm8pdQNIaxOnS5u2IOGUfTO749R95BJfjS/YAgafO+sUis+fg3h4xTw+
cAGuxheWX2cttd0E3rA7ovHt/iOmAJVn3Jzh5Qlztlz9OKZjXLrwI6fx9KPbTD+Exb8eXVgco6yb
YYgYjv53Y9oZsr7Aazr6enhhbcxJoU2cTQRleoey3U0lUvc/7i//mpaDk42mwwi9cFb45fqAG7wY
xxroOS8zffrZeeqLgDWTxJjx+KaogwALx+XlbFM3OYesUlnXgSchjGKU9lrnzjkl2Wms3qjngZJ8
c6kv35YrcUK4tbEbNiEZREIt/WITX+ve7i/a2r4glMHRFGD2Q9B1uWip0oxWN7RJmNm7oT7O5NjL
rI9EhFiLo1IQqHUOz/iVP7Tqaxv/zbzf92expvg4wwoqZQF7u+kAVVKFWMWEJxDAuHjwZs32KC4K
Y/4dX1B8ORDkkWFh/Nb7RCIQL/+jqn/bmSS4J5sFX8gr9YrQvRt3SZmBpfoyPVvd/zgJwfooEx0c
vcMkWB+MmV9Fb9Z0lHoBa7fwaqneH2JXk9CcdO5ykmdhRIOJ7eLkFM8HLf6AJUJqEeFuBIF4N/Pl
UiW5oyujXmWhYR3NS2FKhudLIV7y6+EFVVu0XlPrDoYvql/EOmR/mmwfacc0+bH13ILe6J2ZFbFQ
5LaE25dMXl4MMyIbWQXAie+pg0Rb3e4GWFAA4gdmE1WJsNzLdcKpZU7idnmY6vCY0u9tt2/UR5bL
CNlu7zhcDnBO2TwGAedPuCCmQ7tR5RxK4Ef2K1TnbqblAAnvtQDhbozmVBpVCQFoM+7bOarVNyOM
8Ui0eG80BHXRfE1cKqK5QzcnRRE+TfRLM37evNPwypBpQp4adFNixaBS2o3VuEkeZifrnMoSWbea
A6kZ1OXiHYrCRLCYLbeZ6V7B6jiloYIeH+zN7baHMZYCBDNUDaMz2h0EuGTXNjvW7+8vz8o5XUxA
uAilwhx1phi/pN+Z9TgWASrHiPVpuxRA4Xg/SOT7EPteLlNKWAdqNFKH0OL0NBgPTXzK6Om+kLW9
gHOGlDsvhL8hXaaNFmkeCu1C6+/a+2rqX+4Pz79xqZpQV3c1vLAT/ZiqFdNsGtJ8CKo2KPqdG8la
T6/NgQOkURsCODlQtMuFKmhtWSTNaFhlT6GuSLIza1O4Hp0fhisTUdhzblsZRu+sxyal6PFG/WaU
YFBWpoBQAz4er2leByxYCEuZIsdB9jU01VdahjKePdnwgoVQUImKrlUYPsJG01B231aWCN7yOwE8
xzCJ+dy6LcsuBuFXmLHCZwZY1y5Ksf02cMdSAwSetzkU6/hcxS6zHNjHUKfP8/ymlP0x7auTOrYS
I7S2VteChP12CuIqKEQCwCJIs84vmczKrawWEGso6wfgCFFqQ9iMAYS/6GI3Aeii/1CdA3j8TFmg
bEVBIe+KMCgC1NDjYnF/hex3VtJIuWTZt8Z68aJ9mxxLWTOUlZWC+YQG5wgO1IoI5jojMWkNdGcK
ezsofjBZfyOuGwTdsRheuNatpWae1wDpgiQNGIWro5J+UxO/p/souK+lVieCukHcPv4YE8OuhlMp
LG849Kg5GFmQU4kKWR0fm41ee+jQjsTEUoUYzNV6a0TQu/lbZceU7rZ/PocCo/8CgmYA7SyHjxyr
bfqyA6li9TQ1J1ljoLWvR1Ya6HUUh6JLpzA8wIlalTtgtxy6xz9ElTiv66MD/gPGaISaxHyNG1Oj
1Rgi0pO9a4cXRRZSX7ttvBrx/8cX1r5E99UatEsJ2hp9PijJN3t7vJgnaMB+h5oyREQ94ZiOpUcN
J8LqQ3355z6Rpe9vvXs+PoqxcHJ46aPgbKiFmptpzfPf3aM9vLjazjD9yNulv7efIghCCS2iNdCy
fKOu7JxiJEbDasyDPmeD66f95hpg7DA48PDDg2ag6loKqNDlfaIaQ71gk+xdFEIQU3KP19QebwAK
T4arVjF9Fbea27rdFIeeFhhO4Q9+BuC0lDiar7iomEDbiCAEnHCU+QkToaAI19ncQQzanRgnazyY
2nNOQrsHPCSImg9oj2tx4gGw64QkThuHRh7QfKds7nSDfYH/hzg4gOxIngnjo2MDGzMHBq+yf3TD
22Seth8shBzgXIJtBqFeYblsPbVIZdVJCL5zV32ahu1xcDwkUPWCtu/vvU8Eg9oz6lC0+YV67U5z
9uA8bP5+3AZwmQBkDm54kSKy0EwAXAD/CRX3FCdH2VtxxczB5MA4ANKJWLJI4ThlBh1hluJQKy95
Dcb5faztvOxzPR5HWVOuFV0CWdDiSL4CFieW4TNdSbLEs+JwRo9RcsizF5WezIvzAc9gIUfwDJRe
i82I+1CG9zrTgBZ/3d8S2TwEXZWnRsUpW7Dj6d7RT40dtGUw/PG2Y49wpnBqOXMOh1QL87BKsAuh
6QCofgnaXVrUl1XnrU0E7hmHiqA4Al33ljoRzZNaZWjzJKx8hz2l3pNZ70j1TfK6WDtiIHsCLhxv
bk5qu5RCR88cZxVFGIP9O3X2cREY2c4rfT0PmKxOf8WeQyPiGYDKFwRYRLhWj6Ihr+9iZJiVR2Xv
upLLuGLO0Wqe052CtgUXUtiRWu/qZrLNOHTQJjnp/FgPjO0QEu7ocDoSNBZBgxLBoseePcR54SF6
o+lB7GeOJrFTK2u0ECA8MTwEHa1BddNwtNQgZrtq+MAuQAIIAMA06KhAoy93fKZxpFSxmYYNKX1F
Lf3f9y/g2gxwbOGuIQN8i+zMoTC9OC8BVEhjv5qOTN1MX+Qhzs9h9HBIgBUSNwHYXrtSOKrQcE4t
mGdkHFJrM4CrDMvHk/wIzS5XyC7reKCKVSA/1R3HRDkl29G1HHT5rwR9KcFhtJ97BxLyym/Vp948
bt8DYHbx3AakBkTMwjGlYGstDDcqwL+g+7Wyy2Ue4cpdg61A0BrUau/8p8sJ9PlQWlbkIBxLn6PG
2xdGfHDb7d4NigDxpucVB+ADEC70nDGriCI3C7XiYHq+lHFzZZ8xNCcAAFoLAV9hn43emAeElPOQ
DYf5VRu266PF8Fz8lddcayhZrdQ0D5X2U099NEWbN/MY8E4bnPsEqSK4amImNWOocetcLw9R2Ut9
aWvwFad5MbxwTBOz6xod/aLDmpzSfKe6Ly1q3WSPyJWzBN4T3qAORSuwQdwQXq0Tr1HvjE7PQprs
1PxhbFBc8IGTxGsj8IhE12Uw6S5FqODZNkfNyYDSTp3nOJckpNYOEvw0lGNyumqYhuXwikt6BBlR
NFTT3mfnDGDh+/d5bSM45o7X6gMaJBYtDKZXmg3NizAdns1pX1rHIfkO1+YDUmA+ofVAeob+lstp
aGo065REOE0Tqha+ziDemJXWb80vH5EDW41WbAA5iazGeTIhJxVbeeixTwZ7iw1fbQI9k8xmBSkJ
04CyVSRzeA2DaCbaXFOqEUCbsG8Oae0DKzGjZsk9phnK3/xBf83tU/eBECEy6ki+8D5qoMETjgJ6
OfajMVeAiClBdqz0/f2lWztpCKYCz43nOBoGCSrLy8241W08lEHO4Rf0pW63v8h4g2dgMXluBwnt
5Rnoqo4R1wDETS+fiuGbs5moGRoLKwPnALb7lnnFHaY5Zh4PiQwPPdiaqmOxHdwDEbB50BvYdgQs
llMYlJxYbkoR8+p3MBvK5vYPfAr/ji/CoCsWDaozF2motaM/Rae5ezM2k4pBBkCAvMSeBys8YRts
PcnBCoFtsLz0RP1kTj6wz7h8QGSA7gDN6AUv0NAH0ps64KRKh+KekzlIPJCVdwWvunbhhbyXPAq6
BHEvXYm6Og2H+bn4ik68Q+urxr5xn23nsP1O4BUGwml0jrTh+C/3O0b0fxhbIHKsJgsYUpJRLZnM
2q0DizyOEtxaAEAFR2SkPdEGk5exlA/dmZL/cXhhrbxGIWnKh1eKn1P6K5L5y2sGFpaVZ4NRHQrV
tFygUS1zo9ca3Dl3l1pBMQSJbAq3IrD2nDEYpA1ozyWmYGI9ssaph9qbo8daeShtn40Sfc7dgGVo
DSKQ1gbcEPAe8HAvZ1HGhA4D7fEysp+oHnQVmiEeE3tnbUfvLQSJL/vJSNQEKDLcb2s/ul9r9vv+
eV1dq38nItqlePLcErQ+uNv2KQG+EdwBxu6+CL6jN2uFujSUBoJy74YZipHOHNwyT+EX0mD0flFZ
6dKqAFwJ8CqCv/QmWpREA3LoDCgG0gdK5Ueu5EqsrtHV+ILDpqgdmQAiScPeDeLxDZnJ7ZFBFI3B
G8SRxVMYz4DlcWqTAms3OZhBau+raEdRQLF9E3jMHFTdvNxUTB3RNO+KGhxU4Wdv/kKcr/dH5xZA
3GLobqBhoGNBxC5ch8gZaBJ3M0r3/Eo5TWPgWAGTPWHWthmluHjHg3rHQhfB5SJV8GUsVrIkrLXv
3VM//b4/h7XhkSREyhMuOdw0YQ795A51HSFUUJU7NHmRlVutHSIA6VCYCYAjvA3BiFYsV2pwHqGW
XznVGfFdtOwcN3OAoV7iWghXW1evl8lp0iwqIATFpe6ByR5Ha0sEgCaQ4kA28vZuy+FpDt6DrrPR
CWr6Bo8y+nJ/B27NtI761f8OL7oBuZaY1pxg+Cl9rNljZB0c6zDQvZH+XaaSUOPadiDPCTAGB15j
25dTSXQVdFoRSnwa52/T/On1f6zN/XCw09zvxpXAGwaWeilCyxU9IVYC6gbjQIadjA33djMwPNBJ
4FeCDbrxA2g+GdNk5fO5AS9Rpf1jRJ/ub8eqABRs8n5QvGun4JVRwNItmpH5XLHA9t4SZTu+CrVp
SLQgTMrL1EStN9UetSu3Ty+glfUV0MolsvYWt2Yaw6L3HWJPyIiAk2C5BXoU06ya5uSijzuw7mbW
fgbxC/ojy7K3K2vFCZB4kzSAPtDpailIcydjjPvJONMc5CxF9dhvdpHByQI/FbhGRCZwYpcC9LrM
sniKnXP5rFmXMpcU+6x9//XwwnUoRoWlraHY5254zPNTyST+0u11W36+qP3QwERzZny+Tg/l8Fvx
/mk3t8SBBM4AipAuDBx4rpcrFNkD8LFzZp8d5y17aBrJCgkzAJEJAkIIUyOyhTcQSnGWw9eV0826
3Y1nNNr2wbK1Y3O8N63fm+7cuxS0GoULwFnSwTOzlGKiraLR2nQ8m6njz1+jVpcEb9amcS1AuBH2
VPfmoEOA+jUBEsZESljW0ES4dDdzEI4qArFTns8QEZ9UMGkqv4M5QvD9r/srJbgc/5GCxI2HByme
p2K2s1Q7N6p6SJkHX/GOzO/sgy1brXcdd+XYvEtBhgXBBzDYIAIh7LrduU2dacVwLttT6x5SVLIO
pzFJfCd/yqwj875OG/kLb0RyK3llw1OFFtSIq+E8vRjVftxIdHYzvGDDR7Mnte5mw7mNX7v5km1U
6u/jI4LKw05I1qP0aPn5FEwdWtIX/Zm6nZ/QXW9sjGr9RwK3q9zTwe4LR3jOnAkogaw/t37uOuDZ
UrYpq/8I4HlOmFaYPxHq041RW+iOOpwL/TEaHjLv0JXH+6dX0Lc3IgRl1TeAGJFeG85d+zhMp41k
pxgeaDpE/GAp4FDdoGVZqaRa2TF2pt0jSQ/ufNj6+cCNQwkC/I5ks2GJmwwog4cbPp3jX9Q4uRtr
Hvnno+0Y8Hogjl6pj+515OTzqW/Pjf4cpc+p5OtvFRSiD4Aq8YI4xGRtQUHVkzV0NB/b85zsUifA
+WmtIG5fSLetEJvPA1FXjjtElTRUurDLg9ekgHs09Tl67awXVxbp53++VE5oSfkeHsUcUB8gXISp
7Ed9JnV9TpX9WD8Nw6/W8a1xv3Wv4XTgoqEWG27HDZNnzuaxVspcPVNtZ34ZtM03gedggQiEysB9
E51AxezRRj0v7JfJ/d6432Ut528vGu9pD7YRZFsQBhdBQ0VZaSOa41gvpuL91KrqWzJI1ud2F1Dn
hTuAEkLQs9xEm1K9dQe3n6aXYgZP62UoHojxZHYS9+N2HpCC5CCMEESo4nuldoaaxm45vZD6FWV+
MkO3NgmAbeBbIpEN1ILwtjaIXjgsNtiLxj65+qFsfNAKjtsVK57uV1KEA6vUSTZVqs5e1OofAp6l
6kmVEcDc+jdLEcLdZrrLrEyHiMwDYoGnCJVRkmC7VR9cBGpZEJl79wuWFq7LzEjrCohwWurb2a5P
ftVd0DY+CrTvX72VXcHTjmOWkZAEhoF/yZUrkFdVY/YUYMoYnBotuquZkFImTRAxGcfdyqRwxeFx
4gToKJkSRPVanhgWWFBfksiPEJ2Id+7wOpHLUB7uz2llgxaCBP8DPF6W0xkzw3U5Vcof1GYlG5sC
QO1yZpX/nwvc9eWyAcI8gEscc0mnYCafaX2oZdfx/iwQjFqKoGCBZhR44Jes2M/DsVJ+qjLtfnPj
NRMZXJAYIR6FF6y4+f1gzaNd2+QyFU/Ogc6SU7wyPEZGHx0UoiD3ImK9lcxJekNx8fjOf0T2Vxkb
+s0CcSQDAoEoCAJ5DqzscoHUycjdXk2ri/rasgCVcbGM1HhVAq4FYnZ4lSEsuJTQkDgyEi2uLowd
yt+s/2O7rxuPKvx+wDFAJgOc2G36NLNsBS+0Trmk+SNxH/XoSy+r8LvZhaUIscYih6Nsmc3ImVAP
Y3nIZHnnGw2C8QHHhp5CAAqqRFikrMnNqZ1UNK+IL/PD5+jJkL2L12bAwUM4qbykWkR90DztsyEH
t7T+06V+ub+/BbLRBUezMby5UiqMbld5oBMEb3rJPbhRfFghjjDlHhTCUSKvdFcYI6w3COm14lKN
DwUKp9gzHXe6DEB0c165IESXORcJ/AUxFgXi7U53cuZdpjkAnQfSLMpGGChcZrSXBGIW2TXEZ2Ge
llcCrVwzxVAj70Ib1dfdfdrXW59GQLiZyHihiAZzQDerpQSlzxUSt4N1iet/hngXdzuv/rN5yxci
RNVK885gHkRYz62b+ynbSLrJVwlQApgFlB4h2iyWdUbFHLu9YlkXWKB42DWWb9lbjRwHAtronYxW
B/DXRM/cGjM9ZxF6rliuX6lDUDvoBC3rbbxyoDhZORxzUAwgwizc7U4tjQHhRhd7EShqYKa++bZ9
K6DA4Zsjoslpvpa7rUadOjjRDFpPtH8aDp2s3nxFOwGwzBk9AW3E9RPO61xP0aTllnOp3WBATKU7
V/VOl70mV244byiKXsw8aHBDTuq0iYLcS+le+q/VTHe2HTg1KN3KHfnIcl0J4tO9ctcIteyhHwv3
MpsBoh7M3a4MFxMRtiNp7HZIO4z/vZ8qf4or//52rx0ogHDB0AjeOChD4eZpJlrTxRnvFNTu1OIt
/t6VH1gh/hZDyoV3/RbdprbuW1gRzbm0Q3maje7g2bv7c1gxGJy2HBST3GuCUl/ugZ4lqV5knnuh
cXUw2l9R7EpWaVXCe/Uo3qvozyFI8Fp7ijULLMrIzPtK489AFn9gDlcS9OUckHJx8iYeMYciaFO/
/oBywn3mJgLO5U0nywSgsKyIZveSqQ9s+NOkJ30jRuVdxfIyRehZxM3ROHs5A9vuemJZsHXKdFDN
cJJ5Zu/pjkXoAwqW0w0DgQEozA0nk0pB5qonrXcpi6DRghH0yeZDPQWZ+Qmh+fqHWh2o4XdpoOr7
eXNYB8IhHQWSOmJg+G85uySJok4nin1J2FP7xei2EZa8L9718ML2q1HezCTB8Gad+QcL/2w9Xu9Z
JE5preImilq9maxuchw0yMl8Yj3oG8uo8PkYHv2bsEBom36DxiDGrOt1PNmX2et8kid+9nv79yMW
ApQE2jdzfp3l8pMIHshkoXrO8dHR1Aeg7AML9N4O771FAVK3SwF0ymmLjsrRJcr3RvaSbayD5SvE
QQbvQUEoQZEHAAiWdED9S3TpizfXL4u3zesDYBjveQhFDvCncDzHeW77Us+Uy9DunBdLlsq71X/4
erwkeCtTBMlFfDGKIPQZgCHlAky/z9tB15JU560ZggA87KCZ3lHMgl+D1kc1iTW0Dhroi+0itR37
9bT5jgFhj8Ag1gdhlZvQKenLukUpgXJh05mQUy05oreODYaH9UEkDWEIaNnlCbImBUQMKdo3qNpl
6gPysx+fpMRoAlzi/RiBsgKYIfhPHFW8FGKMmkda2qLFUnmskxfN9TPPP5pW4qsbmx9zUTizsNwI
aAO9Is6nGZHSTlwW4e3iz925L75vPrKL8YWp5E5bOJON8efKR3KtkJXor5xZlLQD1MORQ7eY+LaZ
xmaIXfNiR+C3fqGvmz8fERTEaFDdjsJhERHfmnbJWIcXhT4Uvu+0sozq2udz7ntQNeNUOWIxmVGi
V0sLlXgpWr87FX9/4OuvRufSr9zWpmk9o+8wOq0/l/rZBf36fQE3Fxq4BTj3SM5DZdyGmgYli7M+
b/LXHLj6kjmv1oRyy3EjTyPCHKjlREYY7N9I6oAqZDmPRCGt6hCleu30Z0159sL7s7jZBGF4wbun
WdqXaR3T19ofyc7pdveHX1uk668XXSZStYqOWMer+7Oq9YAMAN1sTUcJMxAyy8Rq8t7mM5jTvdIe
jP9xgQS9PRKzKUAeSl979aScNVnfZv7nC5cPXw8YOnwLxPvg8QkLpI5aMqB2ir52ynysikc2Hmjx
nVRvJTtZ+hE01Mf7O3KjxGFBkRHBSUJ8C81yhPmwZq6iumfla+kdyCcY6j+l7EW3suloJQiqNSgN
KFkRxNAWWUnAMVW+TmaBIOmpyVG5XUiu38rBNXi8CblaoKJvUmATKFwMe0jo62T58Gx2zlTt76/U
qgSUIeDdqINtXHSIlcgdbSOpq1crOsTKn9GRgPVk4wsOGaFm1pWsql7NzPB19iebJZdvTQC6BwJQ
hyIZOJWC6ujR7brqVYW8OkaAeFAuc7nX9pkfIt5iGShl0X6mmaopZTuTV2SlgChQlH1tbPWacFrR
gxVMZQCr4HYI1yOl/0fad+3YjQPbfpEA5fAqaYcObktO45kXwfbMSBRF5fz1Z9EX584Wt7AJ9YHd
/dIAS2QxVFi1yiaqg+aXcZ+ePASTUXZ8kLaCX7AwNpAf4khlUHEJN2Azut7ajiqNu/KUG9fV9lEq
lfw8vpeQW0Nbc5Th8bt8e4uDsEIrLS0vYt1CFgr1AZJTvadqXBN4KXgcAu0pt+PnzjgXBp5oPELD
6z+s045algZHoPNENheBKWzHzzQjmdS6ZTHLnpLPznL8KIACjbvt0DMHHG6HrxZr7bRGKWIn/TrR
xDfqg02PuJYBnwEJKwAYO7aSV9cqUbKyjEkTWMM3eznqnmzHF0kma0YWlowY3/ROHvhVjuv39vPF
dt2pRxNLXTC884IYXJ9Lbgp+jIRXiCdkUUnE0cN3nCrdUqRtRusiXm0w09fDk2F8xIloLfKkKodd
LSzVrTBhr7pTAXZUryriRXtxS9/QPz8+azsvHCALfCrgn4bHKIxvUjbbIDYq+J1R0c4f8spnWlid
H4vZOXJcAKeBBHrhDlmfmyVWTKvaGNQqrDy11TveH+TJEWwHGgzbVmwsw5y8dZ2qamKj/qiavlVK
1mlH6YAL8Qp5QElwCQruCak8g9Jer2NLD9mnT/O3dg5ldVF7i4RbAwFqWDgIXwoH2yk1s8lnyJhZ
HQz4OeqjwDVBnSMYk1CLeF8ks3RYuFLN23jJimAJ5+U9E+Ddj3gliwsOGmEzqQpuDWvO2vgDdZqw
wM/xXYSsDV4eHIn78o9CqzxnYi0WCEwqQ5+dDe3psYSd4wDv7T8JwtXdO43WumBbiNe08FNHD5Fe
Pinjz+pwCBm64G22AVu1AUoXI1gZWZd2mc0mTn802dWr33HeYFTi7QRhGLgK+Ha+cegcZUzVxbab
uKu+LU2gOzJzZm+v3goQVJ1PtB4yAwJMdtHUS3IU6wTrBSEgCzXyuGSRa9x+v1vUqz4pUx0bQ1A7
/iyrCtj5/M34wlEz5m5JtAzjL62vTr729fE22jH2NsNz8TfLXw2rXrUKtpHTXhXXTxBvOIzJ4yuE
fssApKMcCgm0rQgN9MM20d06zunreh1klNm7M7gZXtCvrTaZPtg2hu9AU6WeOu00tVRy2na1cCNE
cK80m40zyozquGRnFwbr9bEWJMOLTKWwYaamyJ06tsuAVvLC673x4VQhPYoL27oLEs9t5iJKmdex
15+aytcPY+WgYgyNMAbcTyAHBBUTxkbGUreKGXoo/Vl3PpUY2ntKhp9go/cUgoigJtjuIWukzZja
cxVPE/Oby5A8p4PEWJWJEPYRaSqtVnqI8Iji28/pl7w+SNbHrVWkAjjxC/7h2RQOW6tNSmKMVhmz
OaxbP9X849sIp4y3f0elGJgOtqvUJYSAn4KyOFE+EespkfFj77w5eAQQ0EB8DJl8V9CCwabOI53N
YnW99EXtD1nlt8Xl78ez2FMEsC06+jjAb8AjvZ2FPdSqoqlKGat6rDTo0okDIXt1ZDIETTBNH4sJ
PYni9jtz3loWjs1x1wq9srilxzmgkX3YziIHBZBmDwiRzfO3aXwzJIvEl1ow7UFojDuVx3vuPega
nWw1ZaVVbGghQ2o6O6vZxUDJsnY6rA1EAjADOFlwo8VC1rZKy0QxHBrT/leRnxrtTB3JXHaUgb3E
WfB5VOCuf1aq23W6ZmkRo9XoqoRG9lGd/nk8i53lAmwbdXW819h9HqjQWdl5VKfxsnzJR8Bb/BJl
rY9l7JwOGEmcRhk5ZBfMEFuNd7lJC5L1CGo0F1Xx32bFP0p4wG8QZHMRmeGdsMF8K5zAai0coykg
g9Xd6U0tW4m2+b7fbiskgX530ALyi5OlbOdgVahMH9F5OU4uyYDQz+FnlHNWgpsDlzjvCyoYS2Om
lKSfjDxeAaZ4bmXxhvuNhDwurj6AvpD6uUu003FJPG/KaWzqF+rCGj7ZsmKSHREYmBMpINwDYYKS
p9k1ljbzSEz0s7aOIPzTQ1PWK3xHCxsh/O83RlnKI5Q5muLF7IfpgrswP5zUBbE0qg9BOAHULkI0
gjmDgMrQkUKHgG9691Uhnx+fhL3vh1WJ0wAdwIcWdpGrj72NvADBO0QD+6oj1fdYwJ4WOA6LU9lB
3+JRcztSWhVxSQzHzVFDp3qbuuCxiN053Ijgn3Cjg3ZuUzVtHCiaXnXjzTpu8sFQ4lUeiFFa4IcV
VNBZxpg0LIEKyhNrw1ziQd9feC5QfXiseejnnvMjNTodlCauApaaq26/6O5nD0Tf84tjHPbfIIi/
ENy8B0RDWCcgPnqP33tx9qUCR9jP41q4HV14RQsPXajRVC6D4RpU5Sts+8fj72wkBIhhaXDfhPf+
2Go5tc1mmlo9jVXvdVY+MEQcPIkm9kXw1oeojMDrJhzmzLUbpzDsNCbWuWPPq/GsJJJZ7OxVIEMR
SOcRKxwK4VXo3SynBnWz2B1JMP+xkkxyGHbncCNAONBKu6wmmilkcb2+avSV1LDKDvvRCCYhFIMg
InIPMC+3mhjUKdHUrsadsTanqdd81nx5rOvdVULZNUBYMJvuMgKrVRlKXpq4NIZL+Zn21+PDA6XB
c7ocaiKGitE3rc/LSsnipLi0+nU5RsSHlx/5dLhYOGFwovEAbddnSQvK1hrDd97b9DVp3rFLQbvt
8GwJzEqxBCLPKrdewZOHG7X2qZH56Z/NO65U3ula5e4JorgiGEd3h0mjpV7EKr06ZuAc7Gbxe4k4
EyIvewf7ovgqgLq4RER9ZHG7nFc9IO4TSOrMg4yC/08Kr9MD0xsYfMTzPKpmWbJULeLcCJ026D0/
qX4s/Sx54vZ2K2phOWk8bI279gZ0bdPe7ksWa93Fe+uLd2yn2+GFE80SJ7GGGfoeNdufgDsd/nh8
HO6tYUBMkKREjx0Q4t0Bu2p7TftxZmVsuBednrTsrHsX4yDNzm9l8Na+uDD49SpmmExjzDNQ9mKV
iqCw/kUt3TvUwB83UMEiSXafwhoR9WksWsSD9kTSF+swDIFHn23k3hCDhsEtnGpnzYi2MquISZIE
S50GkywPurePbiXwv9/YMUvalRlo/ZA28XxUKPTW8fcfM0A+HSY9L98RxreSzgVZK3J8q/uhCIf5
Hc8CMBTIc6MiCFhp4VnQ2bKuZGVI46LK0wgzdjjqA2JQ1IRbBi49YEwFjwQUYCkrKoyP+Kc+Xbq/
9ffcF7yXC95mXrAqAijtrKjd3JuRdvP8OrvQ6pzZfnc8k4h5INTAKaHQXEDcSMBWTorbILnnKd9p
5FbvOM3c48S9x9HYYrHOXPYus5cOy2QE+nw1J3+yTs16OGaCSYCXC2vFe6SJNkBqVL2tN6yI3flJ
I9dCYsXsXUm4tEEEgJVC6xLhsCV13Q0FwfA9C1brKS/8kV3X8j1SOF8u0t7YVWL4SkmIR6gDTABd
ggql+quPPr+Z7F7aschASIjID0rqgV239e2xTmeTWMxFQKMxLuv6pnhvRFbQu3NzmCquDk7+q6Fm
XFiuuh+KEs3TaVwUaGs+LpJ1kg0vXBxg8qupnmD4laA85Lk5jsNB9BBFfngeXFRGiomlfsyWojRZ
HveAySxBKSnF2/v82+GFB3QAlrWbbQyfslORf52dgx1E+NMGcA+Y5jWcNxQeCcuv6VXtmiQn8YrU
2/pmHF9+znlicLcEWFAxbzWuaAdZDvoc6+3Z/ZMcbLTMvx7HDH4VAg08dCh8vef1+tKMwxi3lT9U
Z1MGgtrZ/5vxhd3TIQhmmXx8l/1MlXBWT07692MLZkfDsOIRqkLRBGJiIsMb8YapQE4AXaLbz9ZF
G788Hp5vECHUthleeHmGQTUT5mD4pfAZveSoTgRLjBWgqVhzGLIMbYBOlndCQczwjgtPcWmuq3U6
xFlW+sT8tX57PJe9pboZX1yqulRGc06LIe6jTgupDNG9p+zb4YWlmoya0bTH5xvWE8lf1vm5ayR2
wM7bANQkfDe0/oRNLwZWu25WewdVrzHRnhkJCuNagQvvuAcEjhuUC6A+EfbenY/oGagMVlKvg84d
v6kanxyu0UaC/laCsFTAZFRewyVktZ/3oOsOj2qaM6/xoJIOwiQ81Nt3RymdplJzvYvJNxAizNWP
x8PfaxrDc8AB6mU4HED4fL0p2rFW8z7W86tJAtRRH8fUIUyFege4VCALxKsmBEvGvF/g+jRKZF+8
kfgMtZyP53B3GLgAEDVyMgT4oaLBVyepiu5iNImK1yoN9MNkBcLwfCffGPRNU7JltDA8mBQRxvVz
5e/UOhqnF2QIa9QNxKJ9kidRMhg+yKH9ST/6/EACAjEodYXZyvnKtrPwjC5VjHTwomr5kbgnlsnK
EO52EgTwUAwPcfOst7CTSkOZwR1WeZGpfdDUKmjgIU6HgzIQAlJ2NBxHoQkCG8JpMFYNDefHLItD
s/tldL8eb6S7OwkPD0K3HHHNi7DErPpEcltHRiONFz0NCMxVkLipywfiyIoRdtYKE0BxF+hwAVgS
+XrQKGTCmYAg3Tpb41s7/OxHSXRsT4SBpYInpCMaIKa+V1PpjaXJ0rhAOxL7De3Z6Xh+vFx7IoBm
BQqBM5AgWbndUsZcUXvRCGaRnOwfCT1b/7xDAEq9EAUAZ9wdDSubSkuvGkWJMu2NFi+4BDvZweMb
ZmMUQOVICfx/EYJVubrr74LENGZeUNHnenzziufO8E30DgS9gMwj2rmqII67jLzLImhNt0tWGu6s
Y0JKxPyqQY35XBx9LjAflLLzowEDCl78VoCeKC0K5zsIqP7W6l/L8asW4W6+peCUgo1asDItqha9
ZhdKZPIeFVrlW7lk3+6tEGxYXOMcvAT+gu0Eur5a3SbHBIzs5IAX92BPKTxyWKCb8QUNdOOaoQyl
VyIvfXU632m+Pt6zsu8XD0VtKX2FfmgRm0JvBMOl++djAb/blotb9nYGwpZtk87rOy6BuIHGfI34
+TfllxErv7TfP6MSKqbf/mvU/kL8xLjKqH+5Cu4+ADARNGODmX6HUFAI+GxJMip4rE6Ai4JtSpPx
QO3cxADqIgSF6AdCseKTPmdTYhczSSJW+I5+ytxzNQarIwl/7ElBwtTgZdo8lcN1efOy22un6uhc
gTdxvdbutbF/sl+GjKN/VwhKCqAy4CBwcLZC8rw1V89aIeTrahR+Zf4gqi+rit3ZdbyAkcMieetc
MdKvVKOWg9ogiVD3pP1V06PBa2Q0uReDQ4+n1xKNUEupi7LqYJ649MWONHo0KMuHR0tNpNKQGQRF
zXaJ+jQp1yafEpz5ULUCqoSPj8zu6vzurYkcLLqZCbEbtbIV0lluEqk99auM+YchrzzjqyJ26eHe
5fbPdgJlPvXGQLBdl5NmPLmVxFfa+/7b4YU7y/FottYahu/e1PFzm0mWf+c8b75euFCypOxQMJ8m
ESkviREmQyDtgr0rgvfxA1M4gGaiqeB1pVGmo+OB7CF0levohp153IRGUOU/EcIsyr5v+66DiCy7
TEZAZFi/vXMMMwenCyURILQS7FtG7XyexzGJJmCaU9gI53b9q5Hxuu1KQfoGqVleIS7i5I2ceaWj
NkmkDEH2kZl+95nJ+F93lcHJa23wQUEU//vNtZfTbqYAHXpRT/xhuShrYCgSO4FfasITgU7b3PAE
/vG+Zw9ydlqu5IaLJ+JngVok3a+ToEbx9tRInsO9s3ErSVCLnqqTPU6QNOqh5gbtcbdpMxHh6qBT
ays90NZR7v6Ymu+Hg4K4OLzfjisOBmBBwqZVaIF3NrHdaKJ+ik5fh6Hgwvjc/L1R9dgrINxQML5W
fk9K5pNcZk/tbab/ZoCEy1YCqBjSaapdN7KrN8O+WMlJTd5xsn9zxbgoOoP9xrfAzSTarkK0aM3d
yBqeJ4Bgk/Px5wEFF7w5CeJ1CM9uxyeJCat5pG5E2XNOn6gsgLC7RYHDQ/IahIQAUG3HTxXFKDIg
GKLZeWrz43TOXMcoFuEtbnj8QzgBipPmXd4VXuS4g//W1wd7jHKLGWrlxrgN+NRdNyNm9mOjtjhh
6l+o62SywPLOjYfPRsULp65F8FpYfeYOpr0kphO5U9BW7O1U4Zcja8m0owOEY3l8Agk1MB4Ki6Qu
uaGNmeZEU6Cm393ir8NbCPlM3u2OByjAw7BVcVGPptJATZExn3X7pB63v9C9CCsEaALAOmK7w2ye
Z6/MEFsZGfjsl8H/9/Hn/85tCPc1Elu8+gsdOnmT6O33L4rSVpM7e9FUXuz0efjXKV8080Rcv11O
089kOdVVUDihIrm9d24PNHVDAhJOK/j2RFzk5JDRaTLLjdzyxaQXu30qitPjue08RcilISQFnBMC
R2KEMymaZNFnEzCh9anVgzkLe+uCehVw9D8WtLfFwLSC9w49JpAQFgz9dezVZKzbLNbdYALJsyXx
VnbHRzmDiXvKAMBduEZK1+raYgE0z6xelCL0ZMUSOwcRhK+AgqF4Cx6XyJCBt6LVmnGyowQdrCot
f1Ln9WkwX4t3xCgQ0YYpiDUCMkmcCLEaU63U3oqG3Pbr3vfAG3NYFYhDosYaWsfdIgYRZpMO/YrS
kCifXlrjST9MmoA8La+LRegOYW383h4X0miAt8/EikYjpMul6j8//n5+XQjHcTO+oOo8pbVurRhf
nU7VX6yjp67NT64LFmlv8I92L+Y3PJAe8L7gooLKVsRx9bpNV0AmzMiEZXst6eXxbHYOOfxG3t2N
M+rfwcQGoOCMOXXMqNZDUK81uk88yRO+c8hBWYfALRrsoAZUPHumNRqtM01m5M5Aofu9cfWcIHP8
0Qwfz2XnEHLOXxwPMFMCJyO8I3rhDI46rWakrh9d52mWwQz2xud9bQFsBBMp+iULO6sqDQ30Yk5k
N1GifCji45/PuYjAAgG2D9jn2+HnxnCyAiRIkblcmrCUUXbu7VuOKAECHXGCu7Snnna6R7LGjbrp
xMpQfWLfFRDidAHAVu+YyH+SRCIFrdRnpcpbN1qskNS+Iova7O1ZwJRQY8pr35F32y6UpSZs8RbY
hBW9LvZZn/4oZIu1q+obEYJtnuZL3qL7gItI4Sen/2nKOqvvToHzrfzu73vXAszONDrUhLhRmXxY
2RMxg/xwrSwuDt608X9FCLtVp5pNqh4iABazxkvWSMBoe08SsCQw3ABHu4f4omDChdmVO9HQ+I0V
2t8LWCGVZCvt3R2gq0PZO/4D6CtMQllAwDKrFAYomnMZL6j/oFlgmte1uB7fszDhAJ1ErgRpb+HV
yNeksZtFseFnXIwE4czwPePDRP/dsBhQqO2ezahGFVQG4wFneJJCQxbl2jvdvMQBrTgQlb3LLcCA
7FGm6Now1oI8CbvmPNknVM/q7Ys0arqnFFSzYNeCqRqJBr65b3y+pi8RWACnTKSNvm4FLj0pyms7
B7UueWr3thhn5cXTh/T3fcBFz9W2Sxc3qquriYZNLwTkMjL6nR0hiN8Bs8ljhLByhdvEJlY6mC2O
epF91ctvvfO5L78dLgKCa4mWPsiP8rQJuE+3S6bY7ZAj5+REM5YMqEHJWdy5rlww2OHEA3fqoOxh
O3yaNurqjq0dLbNfLmFlS4Kce2sEa83FKeTVISJ5ONBj89S6gx3ZOfBpim90Zw3lj7KO7vxWFUwr
oPc0TuMEVwqIge006sat1rzGJk7ps8tCF6T9NQ1yJ1jc3Cdj0K7HoxfwCcBKwamLwc4n6J5BaaR3
Zpx6JwTnzGHSZCzZ7fDCKzL31ClVFcNbw/f5WXU+Hb5T8KDz3mYGLESQlm+Xyy2rsQV1jR0x58Wr
3qTg/t1ddTM+vwduzvlEunrpEoxfPOnauZE1c9obHhhmThfFCyHEvAgtJ9MuBtfClfUtV2Pvcnx1
boYXS1CmhpWT3mD4XKVBS0B5JfH59g4F6gYBY0aZBc/BbJenz9J2TWvFiHR2Kdbz1Fz17nqcnAV7
iON0QYwNhCsOxVZKtVRzW2etyR+OBoQIMmTljiXC4XCcUxoe+F3CMLPVYc1K14jqPsjAQEps4ju2
5BnfE4JXHHc5J5mD9bmdxNolBfeZYJmzk2Jes/RDTiVX4K4IMOWhDhWeDK6RrYgszczGmzIrSr2g
sD+01SnTz8d3FFwYmOAeONYRhN+KWJVUpyOZjchmn5C9tYbjDgA6UYF7m3fU0kAYvx3fU0BAgo6J
RuSMfuMop8TSJDPgIwgXLIrJXKiAtwEG/nEroYbnv+oLlK187/OT+a3LISgY8rAuT6usAHnnfMMP
Qz0krnSwqWnCdGhaMc2rZz2a9QDwHd+k1vFQwq0EXTgbrFUctO9S9cgaP8/9V0tWxL43A9RBAuoP
VwOeuDADhel0gVmIGVjPzbk/2BmWu/YwCYCeQTH+b9a2rTYW5nS1rabYT1mAPN+1YPS4VQsJCBtB
BoBl4uWh1NUyjl1uRIv+rLf/pGUtOdh7K3QrQDA8iokZPa0hQJ3C5NleJPt151DzqmMkGHDo+P20
XSGlYpbWaIseMfdFX5/S/rkbJabN3gxuRQj3Rj1q9WpN2KVq9bX/gF73h++MzQyEN3QdyroxvEmP
suG74Xw/HtbcjC7YL1ZTayPiN3qkf7PmPrRTI/y/fb5wAgxzKBaU80EB8xXkQj6uwHfsIHRa5Bye
YJlDpkRQMdVTmjoIp9XaaQlTGXsAV5944yF3BxwJ7KT7NkrtVBdZXs5W1HSvahZX1UvXXglz33ET
4Y7jEE7wR95x/tC6KZw8NayoMAJ79mtVcpD3DoKFoBBngQHdm/i6jU2X02bqrIjVb07/dV3RIeG4
vcQdSMSfuDOPUpGtIpq+zseuKyDC/Ky/jrnkIOwqgveiQXoeMRtT2Kpmg36XdgpFVIU/f2rSsMxP
ks26KwLROcCleQhbE45yl7SZCfCTFdnJyWHAk+ORZvmvsf7x+FDsKuNGjjAV1FUaVQUkYeRNZ2L6
oNVI3wHfRK0rsnqo5gS5sIh21TXSoEJ7hYg19c3qEw9MAEz2eB57Vx+8Bs5yD7PjDhWsq0uvrzVi
v7Z5rpvPyTu8RphJ/42vb3eUU00zNZ3EjLLlFf8VhK/1s0ckWpfNQrAtM3M1jZ7PgtlB+WlwJIu0
p2xY38jdch4bRDy2k5jhv62qhUmsvT/bX/rya9ZIROzOwIWvglanUIXoqVSdPfdsaa3ISr5YH4zp
z3eo+WZ44Y02rF4d3RnDa5qvvegy+pHdr0doCVc4lA0M13aBzHXxKsusLGBvnsz2mssiW/vjI3AG
ekcXmS9Bv7pd1rBkcXEsz5WS+m36zzuWB2nV/x2fy7/xcjt9KVVQnWH10Rr8g1dJvMTd/XMzPP/7
zfC92utTa2L48Q938S31UsySi3tPggMnVEUBG0prRRAjWbouWVfs0Np9qrWLUdPLUNcSIXtauBUi
aDlPFiu1DAixy5cmoLPEkNmdA7KCLkd7IkUrDF+XTgJukNqKDPejXr12erCYp+N65u8z+GXQex6y
tooAnQbSgpNrRa37ZAd19Z4ZIM+FMBmQnuixsh0+0daOLnZtR2oZLuQrqd7Ww6TCHHUNmATy1wj0
3uXqjGJw+qqmdpT3z673fLylJR8faVmUQcJjQExsOwXwtBo9sfDoqE0wmOF4mGdOGF84Cqve0rTU
Mb4F+2J8s/R4kLUwut9HPDeHtx/YNuS5RDhPYc2uRhmsyVX1EwsodTs/dYfLypAevxUirNNaMGBN
CgjJ2wtjQSpre3d/1rbjC+vkkpoZCR9f/XdsP9Pu89GDADwbiM3g9aDGH9HDrZonQo0iX3sj6rsn
4l6Pv8cYHuEFsPsA63xHudwxJWtzhrBY4oZqOQdlt4TvmMCNBOFJHpUxG43UMaLsy4LCeP3p/za8
8OAk/f9OIF9zf66DopRBIPgKb52S7RIJG6iqtdxRV9tAZCQLiuasdacZGY4fznjcu4IkHjxE2Af6
FgMA9VLRrByZGVneT/cp0w5DqzA8b2LJM7HYTcJWYmjm1bTZiOP2qzRhGH06rgm4IxzLAUYNVUw7
pF5DWDKUVjSrkZL/oclin3sHjeepQdMKcBiy4tuTQKfOyTvc6NGUPpV+Vx3fSBiWk8DiQeDsBNvh
1aU2FXcFgMrwx6bx6+k4eBHJXfiDeM84sbYYzmvQsqAeKgUdC5pvvxYZRdTOXcrDqbyulZcUieC/
nqBNMy0XkNYkvj6GpfGXN345rOCNCOHRrBjLU2uCCOussMhoJW1zds4Z4s08VAstw7wWLgpepELQ
xJXFSnYCRaHCAuWHk33ojeM3KhKveJL504x0hngM5mVRWNqBLwqtmHxnkExjZ5sCXwhqP9SQwHcW
2fFg+rmzbTEWZ9NzfXIOk7Mit2rD7UBDO/j9d/z1baU1NdrUYxfNgTqovpUNwWM17+wkXm0Pfxa2
BUcxbg9CobbjNBKjiLMxyLWAknCVHeV73x/wqBsRwptJG7VkDYOIpAjRuhchbQt9kmRI1V0poEuz
kDDmoVshwmAwr0cpsAZy1iwkTpCTM3rEaTJ9azxuLbwPqKxCao8fDkgSJlPCW6vNGsnuur/Yzqvq
+TiCnXbOSOB4L67zZ5dLthg/aPcSwU2FZBPSiXfwBzSHdhLeT6LrC3/VfQ9VznOgL/40nHr9nJiy
uvCdlUQHS1wu/B3HxhC2BLU8qgH5SWO9CDsSJNMlXwP7MKMh0rpAMiJHh+QuapKFGxhdp9qmyhUK
Mt1/NfWrBmpMWf3Pzt7eiBDumHKq0Ae5goiqPQ/kV85O6vzr8PFxVBPvEC57JFPERKOijeBydWc0
E7FeyuQymqpfysrtdqdxI0MwSVjRdbQfVuzsIihrv6/CUj1+CwDgzdm+kezlXeW2t0CpUeJmAPPE
c/apKJHZ/zzJwmZ7uwogHo7y5i1+RWb0flp0wD/RSslTgoE86c21Gj8m8+E2v9hWSNjALoEJzTvZ
bmeCrngjgncjjS00CB+vTJXYPXvKuB1feE9QLDhZU77Q2HbCfHhjJJSiXnZEAIkC04RD7hFZFk4G
swc7TayuibX+udGuZvO0ZIcjHxzJCI+Y462RNxX0bfY9OHvsvo2rb6qKZzFOEJN9fDJ2XkaU9AEf
BDo0jhESFipvSUX0Mani9ilPX3NPMgPZ8EJUYumytJ4JaMtb68erV/58/PE7mxWLAnIPXrcJA0u4
Oeaa2DVlaRWv3YkxP6MfsiXID7fwAWyOc6DAsYcXgIdru1etEUcuY6DZH75ZoFmhkkO9t0QOsA/I
unNBYplum7tFT1StjHMWLHaQyXy9nX3q3Y4vHDVS1VVXmBjfdIN8DRcW6LL2N3t6uBUhrNCsV2ah
JkYZT4gAGtcify5ouE6SPOOuFJRMoyAIWO671ihgT0oasOyX8VoEuR5o9YUOvuWcHu+p3eVChQAg
YGDiQMXOVtt2ggTdPEDbHTsBs+M156qTBLr2JuLitKEqxDSQZBGONRpCdXA8OrQMJB/N+WIE63xp
cwma435boUE3LzxCvgsUqWLiV9X7bFRakseVGyCuv4ySbXu/Ttvx+SRvorLIevTZXGJ83fJX9+zN
J688fHlABJwCLBXyOIaY2JytvKSKB07rrHfCDoST2fGQI7QMp+B3P3DwlwrKZnatAvRSkrhxX0h+
KcuQMgmx29463YoQzsaYKhQ+CSPxOAR6FVDrlB53YrezEPbTAohcb2SYhd2de3ZiMnp3yRRc4Zp1
mxp5lwLjD02gLpfCeDaPX1J8CtisqKo10YZS2E2eMXZJqSVZvOrhoJ/dLLRlls3eLBwUqYEJAS8G
qii2G1ZJxmmpexDguVOIUs4x+dzml6N3B6ymGxH8TN6cCacdR4fSjMQVFip9GvqrctxL24rgs7wR
kWRm1yotRBDnuwYoWHl1msC2JBPZuzxuJyKog7daSOGPY62SUzddG/X8joUCMxevNodFLpbkIES+
oArIAJpAfWryU11epFTsu1O4ESHowsjdfuwKPYud3gfqzy2vj6ewOz6vV4NLASCY6JF3ikabnthZ
nNq+ogadzCzgS7z1J6Hom/GF7/d4XGrMMP7gvaXMz8s3F8BhGYJ091DcSBG2U4nQIGkR5o+t4qzn
LxR3lBs/XijZRIS9NC293bYMZO/OdxdQdzfw8udykgiRaUO4ZdF7T8uQHs7ieTknzimX3U+y8YUr
djSALrNnPr4RuICbUckrIRlfTGArpPRc4mB88Ft2/xSycLlseMFXMfrcadscmwmBiea7LTHDZaML
74NOe8PFzZfFff9sNedR1kN9dwdxhj3E8IAfEF/pfupcZzGWLAYrk9VcGHkjg18afzzep7uzuJEi
bKF5ypxJb3EnUTew2DXxwsfj7x61m/GFLdSBxaxKHSCouvVpjHL2NMvoEHYkwAlCjgLeCjecBC03
PQXYfU7TuK/8BsUk9WXuJVGunUVC2SkY5FFhgDtPhCosY0/MOhvAWZYkvuf83ajz+egyAZ8Fpxdg
bQQh0JNKeOCahq0LTdTIsq92GjjlWz9INHE/CS4CFr6Jwul7+9tOM6OajFKLSj1wUvPUZzJDQCJB
TBqtbpF37LcE8qdnB5PMg9gbH1S+3BlCD3XYxttFoobRWnmVaZHXPfXrx1pGcCIZ3xGUkJe2MqwJ
lNDZo1+GTn2caQ3ZIhspLyD+dmC1lj1aGiIPWkTNz4T8KuCbPt5GuzMAJSoy8aj8v7sz0IYFwE4F
K2TaXdgnS2DJaijvbyVeBQpTFVFmngUW1kgnw6gO8wjotBE03xQNVLVRI+sPtTcNxJaQosIjfc80
Q70pHdVO1SICVFD6ZQTJyfF1uhUgzMKtk3EEokSLnPyVzC/v0fPt8MLT0JpWStHtRYvWxJ+yUMYj
L1se4Rw062iNlYrhFec61k+VKnkTdnUMzgtA/QEyRyeT7Tkb6rmkbDC1qDYDtGHrvI+e9qoft7ax
k26kCIuEvk2oqURldOQ1OThYSfjvcR2DFQTtrgHRAreCYORV/QrehsZdI9ctQ5KW4WFTGGkWMIMB
eoxOOIYqakFXkmYCLC/SLbRv9gJ1lTE27+kZ9ZK48hD8AdcM//uN12OsS000d1GjAtXQVn3JNFk4
Y0cCDhg8Q4QTwREhBvkoIC/EUagB7O731PunkNkw928zcEdABvNGQXw7CWuE7LVWgYdkjQi6mfYf
7e9Aaj3W8p4EkMDgluDslWBT3q5RrbWmu7hEjVblg7p2gbPmQVtLQlc7y8QJCEBwhR4jaNAhbqW5
XI0etKJRUr2py1vxz+M57A3PzxpyHJwIRHw3s9Wbk0Er1sgzgnT2C1kCZW98XvcOywLlkXdVnnRa
USWxLgt4csb0zVEl1tHOdQHSMbR7Rz6L8/c6WxXoq5N5ZdIu0Yvu/HEOlPT4dQQOPkAh+GsAiJaw
+kNjrn1J+yXqrylqFbK3VX8j2fmwDjg3G9RsAjSCTgHbSSByMjvNuAA4DVazL3n79T3DAyrKDwK4
S8Q1MtPBVijoUUr2Vwn+de84JpvX+cFPQDEq9xmE2zSj7rSoBCj8FpCF9MIkJ4Cv8dYvR4d6oPxt
EKPgurvrAzGNbdm1vRNVqU+wjeIyDx+vkEyC4CgMJNU7iAAtQHLStJPahp1kH+1LQJIPKT78E1Ev
RmJYFWeSirLuGQZYRV91GYPFzlHAMv0ngn/CzY2tlI26dMviROXs+UzhR9mkf5VfHy/VznneSOFf
cSPFKlx9bVdMhKhXp7josvAI34x3ygb/HfJiyMCBOHs7vmdX5dyPhRNZ2Q+7enbnS01+mH+2qyzE
ui8IVwd8N1xB4snuu1kn41iBwEtDdvqaZKFJz8lPbzg9XrBdteB+4i3TOFmbcLh1z1IW+F12pFg/
CyXo3I8UxBnv0AquKWSPAQyDpyW8dXOVFm63gN1AqfylCdPk+AEBmy1q6X9zL94VFTarR7R5GUHV
6l0s9jT87aTHLRo0fYOPi0QTb+ckLpPZjf2EvtvRALrsX4RItHC/bdFfDL4J7zAGsitxeHvC42HO
uR51c7AYvne4jRlQLxaeUaCdEJxEX5/tttWMyuzywpyj3PqU/Q97X7YkN65k+SvX6p013Jexvv1A
MtZcFFJqf6EppRS4gAQIgATAr59DVfW9mZFpisnupzGbsrIqkzKDCGJxuB8/fnwb1u9+v4nWjz89
FWtHPGjB4pqDETyvc1Jccr8meHzyqZuuRX1DX1+x8HSEs3MXJVNv+iowp6rr8knd2Uvm6YUV8CDs
AsZ/hv89ky1w6zRpAn+wp7axBVdxPpPg8PpZejzEmRlH/3o0mB8xRADbp5YSOkEJvUSn+tUv+3wt
wGfBy4BSjRU/W2rCbODPkzGnWR6gujIE+TBC425HnCLx8shupriML2HTL8weIgkXXixMImQHz+5w
Mou+E0q5p8zXRSqnUl+avJdGAEITw0FAVujZa3VOiyt2YMspUCSPClX9ePXiwImFC7V2o4LBOwP7
WIzWpjGv7Ik1N+7Y5Ya1+dy8GtRdS4fxcNgRQFnn2hi6MmkH8RV7omhD3oql6C+Z8xem6ckIZ3vM
ysVpZw8jjGmRfpkuCcE9vy0QMsLMgfu50szOfZ2gim042XpC11+dR/LaOjuj8yC7YA5fHAY3H07L
WlVybg6hTgphgKCbTkPzAU3oCzod7QTEhsr896v+0nRBUQn/ALzEup9NFwT5mqTlVEN3/ZPT5Yl3
YcHXXXN2GBFc4N6AlAzkLM7ZsoucPT2F7XRqfsZE3ojvwVel2c34vXj9e8AbSRAPg+P4TL5Lsban
ATfq1M2lysPxwnq8NE1rH0kcDCw7LvKn10eMSNjX4Dedlq4uH4j36qY/6L8I4heeHa1b6xzPB+ks
i4a4s6fQvRm8nfft1bODOmX4tqtyLFi/52e79iFHxH1zapjM+afIvh4zQyE0FAyhu4nk3zMtDoQc
IDAT15yicCOy0lyS7Hrhfg3hN639hHzE2MnZ7TeGIrImi+cTSbL8NvU/1N6FIOaFFcb3BmVqVdsE
CHt2a/gx+CeTFPMJHYuW6LqS71+/BLiUkMAExw/81LMLIqu5cKkW+jTV2P1oQfY/e/zZCos0mFq2
SH0aTbkkRXfpADz3xldFoH9//TM74TYSIIfG89Nwq1VeDTvPO3K+0a93+58MdF6eoQWLvTbEQIEs
Bc1p+jazaDyLO/zVZSYYaKWMgmuCQtNz4fVx7ioKyAgDsXKR4S5z9OH3a/LSpkXlPu5swFtgyZ1t
qch2cAoMUgasuvPcY2DK+fVZiQypdoBD67/PMbTYjEPcS989DeBvl5P7WruBqwcVb4gs1j4W6M/x
1OyBXduGvO0VOo9c+fbq5+/n59kltzIUV3YLJFtxl55reLKMTj24EOrkmWsZermDxnPsg7xEpn52
ss+GOTsaiUnU7BsMEwxR6YYdWoV+efWLwDYlK+kSdwOq659Ok09Gm6GIUsDn2CzpIVr2ct4bev/7
UZ6/B5psYcvCAgJkQSPap6PUPICwO/X7Ux0UULDJHe/VzFdsI1xBSAOulCNIKj0dYcn4KFOFEdhP
cUVfy747e/jZ129VOqSdxcM7/8p65Vy9+/30PN9NT7/82RUNtqXpZOP1Jyc9ju9tvO/R4I7vfz/I
syP96yXSleOc4b/nst8kzhwSyaA/tcmRiGtbX8XRBY/phWVebyFgHmvFI3SVni6CHLIBnSfq/uSC
tJHP7eb3b/DC49dcMiqvwlUm6Lwet1nCpPN0NJwmd/+AhuG/f/oLi/Dk6We33CiEMHiz4RRNeR2U
xNlDeLu/pK74wiqsSDv4cVBjXrngT6eIGBw4ljT8xLz3c7VrzKfIef00PRnibDdNCr1LUkH5yUvv
ff9aDOWrJ+rJ89dlegTTzUq43O3wfO3eUL0j6cFC8eNS448XFhvON4IIZMTR7uA8eWD9gLQz4fw0
qes2yVV64S1W0/nEu1/besfAxRHQgfpwnsJxWtmFbhXzUxfnU1zIZT94OW8/OaxYLgFQL42FKYMi
BArh4QeebS38fc2bcYBKcpR7vNT9BhywANwa6DI3F7IWz7wdvBcQEKi+rEqCuPmers5YVcytXIwV
3XW65HNB2LaaDot5//td8Gx91qgIlUTIHeH6gMbP03GmztTVMi89FH5KBMPq1Qb97PlnF9PCWRUO
Fs9327lcFif32GsP/K8RgDtC4B31K+dubeumYzTHMIiT3I7zWxLt2yqnl6T+Xpwn1EBCbXbV8DxP
YIDOq1XXZ/S0fHbaYr6kwf3MnuAlEAOjcgw0HsTAZ1vLDbUnskoNpzrb6XRjJTIMF+bppTcAdoMK
HqSRUBR5NkRc97LytcEQKFpZcn6JwPPM8K6v8Oj5ZzspCruQJLMeTkaU6fyOQTtZvJfR/vf79cWJ
+vcov2oMH1ktPiw67h2M0o2FHN/N48cqvHD0LrzIL3Tv0RCBinScLBhi/Omleceunan0L4khXBrk
7AJJk45F1GI1aJU3wdZr3lBRxO79/2y2zu6QBS0D6kxPw9raKWqLkOXOJbDz5QXBqYA41S86zFMD
goSlXw21N5x0XaSscEzO3PL3b/HizkWdIHrxABt8hgsb5Vqnm2fs3Kbsmpx4+X/j+b+kklFzDLN+
djIGMSnfsHqAXZ/zNy5gtd8/f/38kztqPRmPnn92MtqqUi2X3XDi+PLDzqTbqtTT0bsQA7w4TY+G
OTO1blBpNhG8xtTfV+11lP38/Wu8+HyApwDncdWiKdnTlfaJjSq/5vCslhJqqvpSwdKLOwnIB2wT
4mH4t0+fb6eF+5JgmqBzhnKDZt5dYjJcGuHs0BF3aaT1huGEMiLzoxZb9WotGyw1HEIUpUGYEoLr
Z2tgbGwmzeLhlEVHY3ENXai+Wef4fCutTTCRk0REjGKop3OktYc27xFOm59ctbKMmtz5RnbBN9+/
QFx5abEfD7T+/LERbFquWx8DoQFIDb2QZfP6zYQMApBl+B6AQdalevR8gCGdx4ZsDSVzTj4k9Mfv
n//SmXv8/NX+Pnp+18eQzBsq+DUA05xi6AuTbbvxDe/+Oy8C7gcyhqjZfBaPZXFLqGW2P3Gn+NRd
wqJe2rErKxbqgjFm6TwU002yeGOtergdfn0XwYeOLyz0pRHOjJ872zFaOEbo0JAYcl7TdVq9Fthc
DwXONbDNtX3reckY1FRZ5Xi6Rx792PXf+PzaeBXPRx3BKlCJdBsqxp6udUymqaMoQzx1ub/somD7
+6300lEADAd15LUA+5laq+pnv1FwnyA28z6a3rxa5B7ffrWoAG1WetU5Rjf3oOlPELM5SZr3Ju8u
UWJf+vqPn392EhzDaUsJNiiqSdIhj19b6IZkR4x6Rtg6NIMDtHxmVAdPeLKOtbqpHTTOTe9RIHPh
iK3f8LHROx/hzOgFLfTNPGRWbjq9d/ltnH0Q12iT/rpVxvQDAFwPcgh6Ffbr002UTdUSpAsVN/Jj
T44B+atO9n99N/+bPLDTX19X/ud/4M/fGbeiIbU6++N/3jTfBZPsp/qP9WP/+rWnH/rPrw+DaIbz
X3nyCTz474HLb+rbkz9sBtUo+3Z6EPbdg5yo+vV0fMX1N/9vf/iPh19PeW/5wz//+M6mQa1PIw0b
/vj7R4cf//wD9JtHU7w+/+8f3n7r8bnbhjyIZ7//8E0qfDT6E/YAPDaQRYAKQNvgj3/oh/Un7p+o
K/1VPw4CN1gqEAz54x8DE6r+5x9+8CdESsAcR4Ua/MBkbaor2bT+yPP+BBEbOWM4oRBMSZE7/q8X
f7I2/16rfwwTUMRmUPKff0CY/MmWQ5oBinRoK4I88So/+Aw4b8RoGzKyTUWoP1/17cKCQrhLRws9
iuiHH6RtW8ipchNUE9p5LJgcFQD21dLtwNX0lqLuZtuhoVI202O1FtL+qFPbjCedBs6t29ZLt6ta
xDNlqMfqE0U/Sw0lTjN8h+RxfS9Nm95kaEkC0ZeI8rqI5RgcJ1cwcq99j5Nrx/eWY+ortoNDUm3p
UM3JlXUHl24rr3cNeoH3IlmiTeZ2bXawIuTixioxy33USPVBDAJ1BFRUos/9dhiXzSLrri8iMtTL
T7twm1zHs/Vyv+tavk/bOEFRYJolZGPi1tFL2dI6dHcWt5ZAq5xodh+GkWbjsJ0yOqOb/TCxNGE5
Qqks3Pc2UcFGtZWpvgLhtSynkQ2C25hNgVdU85oHzvu4Bo6zzALNXRInqn5ME5s+jZ3VNh9tNYy5
TQd3O82Q/y40+ALvbEJ0V7ijDUnpTro+dZOMhjKYHH4NNdtGlMYfR4Fwt6mqUrnuxIuKSa8ULfff
cWH7rSIkvKpit2oKZeln6zlBkjMna2+VdVK3CGzcf2dz2OlCmaG+yyQPYKm7zM21gIJUH0bt1z4g
vM01zcAU9xj0vXKXC3GoRmfsiy7zawMRARfG1wMgctvRWvKygb6zVyI1/cXTWsliTpc30q/1poM2
9a5hPvr91n78roFqzndQumSXi1Gjy3CH1qpWefV+wfkayt4ky0fI90U/hqjLvGKodczQSNF16DYI
iQctn7bqNqlX+3d9gAoJnTuMLdVe+wRzFetKdSXkZgh7T2cV8DKCrsD0lYzCdNdQctDp9RCq1KAP
ahTboNotJJbBN90Ofebl4A/I5ZYvdWe3AuIYZO1KgYV1/MWj67no2NaVIXu/2Ki9CkckZ6Muvp6Z
uVky9XNifMgz1FXmFld4XtPmQGZqi8Gpmlw00VS6Y6Y2Jp2uqdRuLmo63LeReG+B9G5SQtxy4m5G
cpOk37XgYwnhcJKDtc9yb56jPfjF6VZEZkd8Dl+2pvO+JWZBa2Dno6Luxy6sgh0LldwuGsQmajnd
ueN0bXhWelAV3Cq8895SvvNl8rFygw0bmj2q35wcKecs76zXothUmE23uD+kGT4vNr4fY3rVsHiz
mJhsQx2mDwsNfzgoImzRFNyxi383CDcpQr3IvGEdzn7Vbyru+2Vgs7awbU1LqpMfBInPHN1Kvbz2
NSlj45ZdxMddOnlvltG0RV05smBGknxRurmfsd5Xpsp2cU+uMzli0+jI/zQw8kkxcswy8jUckzvd
hjXaF9CvWaSqcgz7FKnB6ZZD7vsLr/u3vp8elnYO9q3XCpA/xHFJKC8Ud96QugLERj/VxGnznixD
6WWuLpADrD50Xh+/k5x/iLj+4vTqjQZ1pJPqyoWbvI/YdGMq1iPDhqp19MFhP+PWc7ZMM1L4TQRj
YRJjj5rH71q9TDkF/XJTExNDH3fUOaUTuuXQ0N/4S4+G4c0QyXxGVJfzeF6KCoU/YNfTZpvGDGJC
/sT3LVVfg0bM2zaKf6St6G7GxaW3QyZOZJh16c1oRO1VcXaNzDtmJPFpbiOZ3rpDLAo+Re+E9D5R
7W5bFrh5VkPbSWVq37a+ygMWHaSbbVpTfanj8H7IRlrwNnNL8Pw+KVMp2AlRbQmkljdxIOuboemK
EVpbG+B07Z7MM/rIRUE5iVEcIy5DzEJwEzSZuCKj3x4nVD/kSe3zTdzNVyAu3SWTRKTRwoTwpi6n
ZPkOvORd70XjMZ6p2OlEf6ZQPbsTLDAF1WYstUvHslG+v/cqtfe92dwir4DUSNIQSLq7ZROM18qg
5M7v2UaC5vWl0cFOhOS+B3Pm/azDN7SXJVMTQ+ctbNN29LJ9XzdpWauZ7yMtPkgz/ehjdtN1zdXA
LRpw2Oljz4IvMnXSAsbGuTXKJjm2HC2Uw99CCNTkjW8+KNeYLWLdI3oc3rDV0Gu6S6YKYiLSFksX
J3mNE5XTBHkWdKzrJo/t4xqqCmyeC9Rv7liUldQ62J2jgwBm/sHc/mjJeBt440EurnOYh/At7Bua
/C54Z5WiC3nb+HEeRfyHHcyHyB1++tIe47DeWMjGgT7CrufGZjvhWbpdBuctdWeSJ5nAWTfOoR/D
I5+luq/RP5tXkJjrmSYFQHagbJSiEeQyfmfMgtQEUIxw9R01jbZM6wZNZ0Xj5KkeWa6kv+1c8m6Z
sqBMZFz2c/bDMcsbpWj4lrXRMdbJzeKl7SLytEr7YY+rvWvGvEJXyPT74EZq/Okqt3uvGDZjPhLK
3DBvZzQfzjMdhNsAradozhLXYd+NZ1SIKyUJZJHVavE+hnWP0mySKE/ltedjT20lU6P5ngRikU1O
le8J9FDxer7kqzbpxMtsSZv1HtMpTZP36dR1+lr1Y3tAfNM7UTGoKWrit37aM+i0uA5uHPbT96aE
9YcRJsNfNhPN6tgtKgmeXNHURLdliy8r4Tn5UvtXjafJ8jV0R2WSTSUGqN/uoLCVUX8XDI6O2l0V
MN9AoEAp4+xqIod9JsLZ/4DF89l8a4njHl1bZydjR/NWysa9H12co5LjrvAL+A9Rbe5EEgGG3SdO
Hft538/BdhTjQqJPnR6QQQhIZ7w6H0LsobfUxzl0NswJtKsOYcuIHHG6E+T94qXtW146bshJ/xmt
fwO3TBn74Hq9ps6bxhWN9A5T2rlfzED1rMoauehiwcUX+cMCUTI7heForttWp30RVM1Yh++QJqjK
ponWmLBzyNjuOO0iUmMdtNz5WQsiWIFKSzqVtAqEvel9dxp9mUO4rR9L2vMkxfQGy4Aqy6rmibdJ
WYBaxajrgwgsc5rALnQLLprbuhJCnmTlChhZAe/6re1RJ1AEcuxRr0xaWpAslc0XRHtfFS6C5oNH
JEvujNcqcoCIOmf3DcCRdgMX6iScqcV9svhVIraVUOSmlg5ILn0mZp3g2ll03Xd5W3OouO5A6x4X
mAJKQPkdRFRND7N2bYMG9alRnxUD7fhQza6pynqEW1YYg0kPw6bpSodRs7xPCZJo21k6un2zpAG1
6aYRIk22SmcolW3mqt51um+HvE3m1nwael++q/qIJDmRsSc28cgpWsTO2Rje1rOpWd6g7bHeDYZC
4ktlrZLHgDoxCtDpmOzqym1dHO/QK2u4zFD86DNcoIuX9UM+V1lX6BoeTYmT3vclDzJHdbkDuVMi
IXsh1di3ecS82r4RlgzJtnL7jh48Pvjhx1qrqcoHsJC6kveLzDYmqRnDpM0pqk2DBc1NWUNhXxel
CoEWfJ+9NGhy3wCmk2lHj73y5XaKrNoJw5dPfhXwLxNtJ/hqAaMiazZGRv5Od2015FBWkiU3/VQG
tVGHrJVRgejAuTZZwg5x3IXX3Tzp/RIafXBkMr5jFNYuss4U5VLqUmG6j/GyJNeLSX0UfET10U1h
tvCWziarZVomIm7qnFWy28djhXtsId1VCupNkVQUcpZNzN5L6qhCuilFEoGHN87M6TcIJEzHtnba
j61JXKRhiPg52BFeYgIf/4FWbvxT8MV0OUjYzn06TT3NfZzyWxPTduP1UEFq024qGUlHb+uxdILf
A8XUOunb7QhE6XvadDzLY1ORvK3E2ziAn0W9/h7Xyj0HsypHiF0VDkN/2dGLOyTis3rDhQP5Eta1
e4O0QVhIXJUH0aDqPqrtvcMifRBdb/eRyNqmaJyFFM5kWhQ+wS46pIsPBDTJrUWvyWLyh8+4dWgR
WsM/h3Ymm6xDkqbnVf2Ru70poUR2lU0SzTWp2+ZoS4ToJJliqGBNMDf5MAfzpwxNQkphm6SEOElX
pDYO92ZUDzIdyVZGNXur9XjqgTJdkwa7ftEBGHoprvJuoW3h9UhH5bTP/NLXY/jBNNOHSof1oXVD
Z5P28RapvQHTOMcbwl3v6JHM5u2IIvFerHFs0rObHlyt3Ju8tuxaSe9GIhA66tDkOpz5J7wJPFSb
TfOO9TN6uyOePCSQl7/VveSHqRIJXnyG8JZvDZTmE9X9BeP9DYQ8ifL/Ba389xCYN/xhuFPi4UHd
fOP/DwAxwOl/B8S8n4ZGNuDd/YXqrNDNr0/8DcV4f67911Hygp69q+Ag0NO/oJjkT9TYgPYLVTdk
i8Gt/RcQE+BHwCshkg20dcUW8Zm/gZjA/RNnYK2GXCUQwCzwXwPErKDbv5E/5E/Q+QGCCqj1RnMg
sGLPymdbEy7GtTCqAH77r7TV9XEJm6ysq2m+0w7axFuxoORlcPWV5wh5ARM8Q4EwPBAlVEOuPB8Q
3s4JmlPM7RDVIUermhocymGZ7ht0jrzLBILkR0vy9+Z8DDk9Gwo63UDEQLkC/Bg8K2rvnSo0UidD
HgwtfW9UGxeMTojMPHqJIfVsUtGHAm8FKi2KtpHwXL/Ko9RIAH8KHKmM5m4EF095DtzRLpv7CH52
xLYLhnwfz2nvbS2psweppb1USfKrdO7JwuItXey5VVEfG++c5yebiWgXRjJfqrlle40Wh7KIBjpF
ZYqGilAGnhz3TiaWfokIiIL5HHT8YzZNYwmKAZxbEgxQfoSSgZPHepT+Bjcmfx2nHNsP5RXYych1
oo4esOIZJtzYlHoL1CyhS7vIG4Rd89GBHPMFCUX/+dqjuhBcRxfceFTsn2+zcWp5Nnp1l3fO0FR5
nBob5cG8MEyJ8N0viSHNm35yIGcVDr1edmquogcxq/in7tEd6u3ou/WpQWjYFOM4M2djq2WiJXJH
2R3p1gInUqUOKWau4AhldLjtM6BxCKqDZN6pbI7s1tbBjKit5eH33+/sp+h9svLjQMpH7fjar2xl
CTzdbvANe4uTBpARocI27tx0O+LM5dr2eiNVrS8ktH71w3q8tzAgZOkTlJOsDdL880oJkrWTRsfd
PvdqdxdGqINDAgZsT7A4qu5rWok7lka7dpR5xsIv2o3hr1TlkKrdEA83ZEaELp1L1X+wiE8s2a8v
BR422D0wm+m56jzCBDdyZlQ91CJq7jjM2aav7AO6q6RXBpEL+iVIWvx+5p9mfjDzMXQa0UAXUwAb
jurGpzO/zPVgSJghEuxSdqh9t9sOVL4u+/bXKEDc1wTlLxH0s1GmJkpl61fYO5QPRaBVUFSxjA+v
fxdcBQDj1xoPUNmfvos1YVzNwzrKTMnBi1Rcsix5HUP417vgogPlbpX4BQH2bK+O2dA7Bp53jhj7
Wx8G+qs3ivDHhVd5duB9aEFhGA+loDD4INk+fRnjxZJ5c/RdZBMsvlvrCJ5xA/LzQ4zgDcfUJZ8k
QeyxJ2Ho+CXtIJGwIR50K8sRrf/07aQQAN9GTRO2+YRG8uw26CMl9zJuLSkMYsrxoEJFoC5rhGoK
38gmzRsJ9/xtP5uRXvkxTYNr4hN8NpxGy491FSEiDayL5AWUH9tpLwOIfZaDqBUoY/UQAnAkQEEW
Cse0rKYaCFYnsgwNfBvgtzMWBAB9H81dKUhr7lUE9n4plB6GfOlFS3CwuCZvOOo698YKg4KvKECY
qVjiyGta99PybgoA0H2oWE383TwJtWx05onvmXEcsoVm3ZIWrorbfp80NOjAB0KjjnKwrg7R89VH
4KuYz50SaQ5A+xDJTMnOhov45HJn7lGfUBG17SsevRlG0bkbK9J0OlYLn5eyGxCUlYrKyt6EHHKw
pQYvyIJlESayDCuvfp/GC1oJqKjOvK1jQWXJvdBWuhhbPx13vpqGpKyYCKfcDUYHd7gnI2+jEaST
Qs5esHc96QoAgpQFBxSDY346GS2HtEscfEYS9yu4BKzb8CZEGMi7yEEfFSSEevSQXGcwoj1VGxtH
EBQzBjdeg4v71vqNMDnBlCKO4SoFKgphky5f2mX+YizvHoSGmucmIW2XbRi+/QcxC2wCGobvPIWU
xxs8TNRFV3lxvxHd3Judzw23m6arlk+d31j3BvWYtdp4ZnCzbQbu2taG/VAdfAkjfPRTC+JUKoKO
npxZjmLrdT5aIkRt3Y3wMibnMyiOzG4cPkIwm1PRf0mDGVSlpp5pDse0aW4A1hCWt56KogKW2zf5
nAg75fAChwcH/WXGjTINkHUiGJDgJm39Urr9+GMOxqnLM9Tr7xuvo+i4OcYLgmZJ5YGhEXSLlYjQ
tQeby3qbKnS8GumWpE+KeaR0hHvRCwVnEu1OigG9kO8jxlJnUyuFLI9B758JQaPx6BX3ulnnSavb
o3am7n60uMaAbxIgaDwO5QAEG5pvoOs6SBlCoBCXdsMS8s0mI7Jg8UhDsemt49+npjMSIS9jJhe9
ccKSuL267UczJAcekEEc22q0M/L2WYSj42ooo/mdD2AUmZkUTS1a6gE2nLOk2s62jhuI2HLU/kZR
5w9gQnBH3QIchpjxAG5Vcppm6X+JnZHzUyUtqT54SkbNcZxYc1zccY7yic/NWPRyHmpoZxo/Lhpd
xxwgiWO+tFoi0YAQbWZlZRJv3spMDl9t1ui3QU1R4AdsOEnVBtBmpHLZVVG7DaWK4w2fuRcXI7Pd
soPQciiKplsUpCHqLmIQP/IApQl3hkp1OkxrQ8KM1ncOEn68SJIh1MUSJQaOEUxpBrHKWoY5mG5B
DFpSlkybYBDp1cjl7Oc+gtihWKZ5uKWS1qwUcN3RmVP34XLyU2BweeqP4Q+3RaS/C42FUou7+OST
SUeAZfAsxx9NoJIbnwUN2wTcxfU8mQxowpBJ8IjalF/F3hi/x1eqbqpWpiwf2OBXueioDEpDx3Hf
UDHjNLdioPmMqsq7JhDhwUlFpsvYpeFNx8EnzkfEzRqEDN6RsqEtMhhuw7OjX1MmbpA8h5PU1oEI
Dr7Lq7swWfDGMxKNPzIyebdOuCTjoU+Z1UWYUumWEJuall1HMyhhBEjAjKe5Ukt8iGIekmKINFTv
4tiCcdojm/xNRKm9cnuvb0AM7RIPqGhNP3qmzxggbSZ2SzN4YU6HGhz3BvDfyiFdG4OhBDlXcC7f
LKZpyIY7kdQAvHHd5cSP+rKegOanjeyDa1SrOFfDqP0FE5EB9e9Hv9typJ7HnPRa02JBxkUjAe2R
pmzTFhCgML7zEydCfrZgwH2DVLojcr2MAXTMe+AbYF8r5cK741B7SdJqnNHUg9gOGXcHoSKPSeYW
btZPEm2ukuhrFqInR1HXcyq3LJkVsDdZqwFKQL1zsrPDkD/WDuRikVOS38NBy2o7htDBy52lTqdC
Nr1wNxqEOH+jgoB8bnFnDceQ+LVXRMCGohwlg8iLVX2Wlf1kGXqONn4NO9bU2Dh0at53yqQfMsOr
n/0EjK1wRvjs14i0TJoHnW2G3VJz8lOmcx0eoi7oP1o4dlnuE4kMKDS9EfLETQXoZ3RImuYVANub
aaokUDFsg7zpEn5Cmz4NR7ICDk6rGggzDEr6ZVEjfxs5dPjAOtS4FR0QsqhAN14+FhEb3LmMUFJu
N+AbBunbhLfU7L0JPUx2yLoLZ7dOyG0woO3psZZjNpd1KqYOVmbU3/s5HLASaKHc4VJ1eI81GCdo
FLXRghz5MOdVrJAs6OceWJcPainPkQpwnX2AYAC314TtC3TaSSByq/z1WGXNuqrzMPa34eINTRln
nRn8fGoEsCQqrONtDXcTcgpIOJg7xwtbUKfRRkclR4a/m6DI6xGbQp03sThlPo2JpSUSi1N6GCVo
17REar2CrbUy+DnVodeXZiTp0CP51cRx/1do//+Bpz+ADj1yfZ8xgN6CEvSUAbT+/l+wU+T/ufZn
yiCyB+LeXxDSX7BT5P65OsXgGIAEHCHXAO/4vwhA8Z9eCqIWlFhQQ462Lnjc37iTH/65aiGAGeQC
tUEZyKsIQKsD/iiE/BXwY2TUvqFSAuOccdqSECUGHq9kKdGx6MYDXHxsXP/to8l4AfJ5NggQJYhQ
xGvtKQLg82rKCdehAz0aUSJJFB0j4UX7/8PeeTTHjaxp96/cmD008GYLoBzJohEpieIGQcoACe8S
7td/B5S6hyzpil8vJiYmYjYdCjVFVAHIzNc8z3kbzrw3EqeT9Js8mF9PBY+bySUA0LzONVK3Uyr8
x23YN5F6PtniLrHaGHU14pBKVbQ3/BmvBcokT+vlGObFraOGDbDg9eU6U0SSRm8bRnXWhNGcecGk
DnmgJNbIkKxZnFmZZP+SRrn78+08KWv9vPKKD8Gb5YCqfX3lqo+YTGcA5oryIb9Im9g79Fk7b/Te
wHmEkGDttO8t05wPqUVn+c9XP6nhPF+d4TlgCnGvYsU9yRzRSWVRwUSw0GvYpMeRXIM0rgsSt/8p
JXylJPxDqZBLMaPiGQbHe76+Q6+/KPPrZD50riTGnaugUuOaXkbXBlY/v0XYRnvHL3u1Eiy4D9hx
eRF1qrCnE2yLqozonoKozOuJQKypZHEmdCe+FVpilxslKtsHV6Uj6YvG0EQwu6M85JakWtugq6HN
OqZ+mqfWkVA2+ojXew3K5kx8p31s+FNZOvcTEqHQrCd1G+kkrOCSfdEaNDswjxUJfdKOUGDJ40/m
EA0PhO7iLgK/YwRWtki0YxHhQKjnnRkFXcThtkloVlVbN17pLjjLLxLXElFgL1F/UYwR5xEJr9n6
WqosHy2w+l+ipZXmZvAEdBMt1SfyjkT3vk+VYOKS3XRzGjZNF9MkL+3o3Ek1J6gHD4FeasSPkWy9
j7Tyo+8OHZI8kNRBvo6ybrTDSDuNjLLPiw8iyZc8dLUSmVsrlw+CCYp3DJpkviRSjdwvI3uCZ+ro
i43DxVQ+p642f9HnQRNhwdgkbV8ZRXop7FGZGf/u0GyZe7RQm9hWYhlaRA4gCiLEg74x4Wsol46e
EXUSZ/BNe+mIRwdVPHYOCWwY2Yna+PiclHPpuUUblnU/f6ntMv6mOkpzHLK0kTu1bZJ71UrFnTpS
OvCN1uKA7o1RhjJFse8iE0n45Z56HFOludTTedn0jkpXKhZrGL4kyVVLBnVW1DopsakoSIRpzE6U
GdAL0ia1FwVSv9GPZDAyyoOZNI3qQzuH0jKUfVPk9qVmdN3kF17qffUY6HUjVMLknaonq7Ahb5uj
kiwJzpp8KWWQ1Ev6MZI1A3L5TpFH3Eb9wu/SUjzWdWbaPgmWdZ4ZPbocbR5aNZjLerrSu8HpNoNm
MugM1t+yR89TQUlrHHrMs8z2/TgtX2d6yIM/0XrtApCYc+LPoz19H9y2+pgz2uqxK9rhE2Kwhayg
XCzdZ2fummDSavvetRomzw1krjKgD61/WmOtwKi1vNiKqrcPQ926uzgRw5N0e+N9q9ZdKKpl+N73
XRrGo9aZYZOU6o0ute6tuS7PddjXK53JtmzbK4qHzsDppOdaonHtzbkL52YJ0s6jw+zuRu9DGTM3
T06blB52Z3E7JE7b8rZuvozGeZcXQeNdWt7FVFyNaRPOxtGN7vp5k+vKduryH5v8/8VS/0HU8uLE
+SWWOpfjo+hf9vCe/8GPYMp032Glh3wDZHN1wHIi/IilTPsd0E2YKTTxSBeZjvx3LEWjjmnJjBFl
XCFUeme1Kv0VS7l0/iDIwaAE1MOB9o9iqefP9eoMwbnCiYz3m3G6VG9P0YNz5kizaBHfaCPySD+m
UCiDAUIehYCksqf8GHtkAp+iGL6sLLuztlJq5HwUbMaglfY4+UqtMmqWLrFKmko7pAjKOKvmwO2R
05IZJdGZzjIVQTlAbg5sD9mdX4ikRqogE20KWhLM6Cgzm6hkJXmWe2FU0xfqlLMRKJGqiKDNJPWU
vB+ms0pNlsF3B1e7IXSL37vCrcdwyXWqOZ5JrdBHbODqSAVyMpq61nQUoFWWBfRTEAdrTlMeeltM
SAvrVj0qEVKCfTQn4qLXRTGHxAhM06nXgdyIcCHUBlQS2iEcy8pFJVZG/YYilrhSl/4SDRZ3RAjx
1cATbvqaCvjrmsn14nM8KVa8Mdt5HPYKnJPJt0xxnUxe9JG+qloG1sIfyz4yKSo3hTm/X6LJvp6z
RjHIUaNYfvVkqlibPC5z5ywpRwJRV0PJts3t1u428zLQgpwrMfuZE5mx7yZzW1/GyozYzBpQ8AeJ
WunapRwSCrN2XFTBANB5j01XoxQhE0Y3lAnbh6/GRr+vTdFH133bGHIzGkV/hqaMITCpUdXnU9OU
5hO5mtB9U+v172XsWqj+vBRvum7XKOyyLBS2sG8jTcvRa6bDWixgMEEohnbE0uwa5TZZpvpLkvWL
r5ZALu6tWB/3edQ2tq/PNQWx+dG0qdJSkKZ2jtm3CizzLMrb/JODi2iA9FOx/8UcyTFjY62NTPXR
j4SZ9wFIdrHR5umqzz278+W42EMYqU0ZB54zVpwM8D+8XVpN7RsWqucJZy93Z6ZVweVCyYNhQsUH
e5KRUMXyeEUWGdaxENtYETay/1UQj1uTIlLm2pQlRcUjagxz0PwJXSpHUGmjzjTq8zKtnJvaqUzG
gtXJkbFO5Yd5vXP6nEzhi43pd3nNaSz8/FmJv9buE7Mi9JNejdnPEWAJdDex2igoLam1YYQQnevy
pNNs8lPPHqUvJjVv93g+H6ZlUadzo9YpThtNN4RZm5em73UU7qndJeN3qgjxd2+C6l8rXrlXvMy8
pXqYM4OnaLU2cNK0Ok/00g7LpERU7B6NkcZGxRrclklRV/7YySyMddf75qFDv6nrpX9AbkkdSh9K
+nJVxPSOoEu06GNhKco3CqTVTUNh7bKwvcrxo8aonyv0hKh5m8R8sCiKd7LIBtXH+tS/xfl7Ri+c
PnK4TQ5jawFOkIi+jvNTbcJOn+gyTDNhva+ILO5lY39glJW+n+O8P1hqnAVEN/Omsdt0C8DZecxV
BMIO2evBHkT/gZ6FEmb5MJ+7iZJs19L0luLz8MYjP80SeOIrpImJC/ToVtre64/qUTCubaWU4dLq
8lPC01jrZcu2kqq+80obHSiHFA9eH9/isv1uZayEK7DYwANNZsKfXNtrE7eY4V3Gk2Ufyqx190jW
vbCHT3/nKoNGa0zvtwP1yO28dP0GFfMQLF61Lapl2SAr/RYVsXJhQgbarIn02ZSZb40SesYlvn6Y
LkctN4fIitG96smacNNyKio7QavpppwkbQ4rK+6i2xrvYhYsc4ediL5/4i+zpOFnR3ITDcYSNE52
j2xw3IPGNO91Bmf4WaMrly2q/43mDgWNQ3feT04ud3GpazdaEiU/B8P+o6jrf5soamX6k4T/5182
sF8iqquuJ9T+17ksH7tEtP/6z7//KP516PLH8uuraOvHr/upmVrjKsYR8NYDq6InTVj1I+BipOM7
vN9gllcePP1q8++AyzRX9xq74qpjWlvNxHs/Ay7TeGc/63HQO1GAYC79PxFNYQd/nbTjRDbY9lFb
sBydVab1ekk0FTx8hUXwwRrS91mvmEfEi+iUrfQJEX9Nfox3oJBN/dSnPbZoiruhJDc62npdP2Zq
N2/6ply2ws3pLSrxghuHo6Y0JvtompyMdrN8NPHZ0Cks5ZYurdwrSeuGRRHPu2EyxH4xDGVjqZF5
PntjdcGhKXZ5mXm7hbmkYdyZN3BS7e2oZY+GU86HohNchQxuWwwpZ71dM5ikN5vQUdJ8XzhoF2AL
diEqn8HPBqwoSp3VQQ0uNliq5LzqKxcfir11qBT4Xlw+UOodfG8R4tLNrPbguPmTNhs3lHkvRJt+
LRbxJJzW8Ne/8CIVLTyNBIVNAu3I5y7HWdJlzS1WtgtFpaFqpIvY2dOCFEmpHrDyxZuh6gdIjXW9
HT1H2SymnYVO3etB5GbfdTc6oz4dnTm9suyFlT0lM2M4uqS6BZNynOgv+47oKd0P3oTsGbGP7NIn
x2wHPyEI2lEoGXyix/SuIUU8CKLZK7dn1gBTrJf5PKLcs7NnlCOqWV2XRppwuqVmmOGD2hUeD6ml
Y42Lyb6UWTPvZnu6rpsHtedqXV4+5ENZ4z6il6CO3IX1ryo7f6Dkf1vO8Xm09PVGL/lhy0IzPjap
FRiD8kUTWkUVQx2CUsPyOwMnaovE2RSxmRMd2qsY8atCk8vv2vyhmcZ668A5OevyVvDsJ9WibAG8
tKJKuBlaZaZkQ2Q/IZI/qjweNNLtPaN9bb764BGTp9/p1p5l8/oZJXYlD/ypF2t4pdWK0T48D5HS
nc3Lrn7AemPtK61K/GYxtAvE7kjLUHtQ6OfVmYzuCNdYQfaDy52ZFvLCsWOzoc1TarHfOYX+Po/z
+gkFT3MjFnlfjxb4eomy2zP2VSOeaGO6vjVVt4ndT5cMonlAeHsbmUwJRipx2/Fp0RXdl2pxrXU9
SolxSrZdq2SbVC+eHJl9ndNVF27mSShMnEdYMaazssrNrVmSOHhJXARFopwlbX3rzbwKBDlJyHyJ
r3pl3ZHF3VjRXAJYr7JtJboUawBwyo562iWmFzw6upUHdpFZH6VIy4s0cgi9owwaVoouX2+tPYaJ
OKS7fNvOrLPZS75bs3Yz5BTdRpnz2onyu8Vh7ucENYGpF7yEtlruhGJiFSnIk7p0yvCWjsdUJA/I
49RQicuKAcPcWhpuQxnQUjH2HpTdMFLm+MJeLM7fyLI3fbwcEbuM4WTxPFXhGFtsPXQ/zV67YCb1
dCVIznaUrrrQg44Z1FYXbyqv1deI3ArAX1iBiuMktIxmDBuMMdtlmameJc19P7EhyNmOw1qNul1T
xcnXvvK+GMJsziJFfI9cc2fViPs1R+LaFBTahsa6dtgWKX4aB7sszDDvlnLnUVQjI+WQ1klCqHCU
ZqhSLORO2huTeleOMnpf4egIB3Oe/cSiwal2yddBjMepyL67Uz58zFMsocjfusBsItQ3go/WeUkR
jGlf7mSsTwcnTzF06O195sZPra4+uhTLQ8VoxCpGm86aSGZbjcXtm1nHxmdWOupuTwSuNbDTloO+
qYSrIHOHulPPuMCkinAnM8r6Coj+snenqLmX9MA3rluXF8VQtk91ZUvA2g2Nt0Een98bq0/qdbHh
dnFZUl676IFC9XzVq0D/YD/aK4z68TFdgPc35Q+Cwz8KMP7/3PH/9qfWa73Uff+89nrs/08Z5IG6
/ikAuf02f0m+5fm37mWg8fyPfvbI7Hec5IivIcCtXYW1E/Z3XYcXkmSFio6HgnJtUP3skSnGO/z0
xJokicyjWUfV/x1nKBrqbACemgfAB07GWg/6Kz76mdj9UMz/3ib/Os9DFO0CiKQhB8pxFcs9CzFf
CIlRlbR65CF9kLmpbOcKVEwcjUbYA0oOXtyZ3+WUryKan5dap04TVfGNThVzaECKAnx1hAtuTogJ
PKouTu74//Qq6/Q+hnFx1xz0eSdBelPRoxBNvi4nowBf1pmbknb7G40qnlr9X6nA+l3W5hjMA6S+
TDt01kbWi9smUZvO1Bti3ObTsmeighZ0fffWlJST9PH5Mg45kYuCGbwO46FeXwatsTUuiDcC15m/
4mduSlJWsmqZUn7WTT9enLO6iP1qzi8slOayUEMs4GGltj5qIH+prvVaPTpLcvvnu7y2AF9/f8/U
1lkhJIzUK+2TUkafdFYB6isO0kKLgqYvbqsYwZDnJmPImzSHUSfemj/0/IKcXnRlmONK0LjkKYMG
KezYRykVRg8Jz2FCnXXoVb0L5snpdpbLeO7RbsYNdKXxMHiDGrSafVkm9rSzjTI5JHaKYMWK3c2f
78W6GE9vhrV2TVGZr3V38+QptaMOuLcrRZCXCu27ypu3ZqvpSmgycTNHrEG10Jg648qra3HdpZxS
kw5TQXjVJzclfKLtO164mJd2lBFjP3IdFrfTxW7YqG6LINyJ7M9ysZRz5m8u7wd9mMqQudu1nyrC
3ESdohdBawj9n4nn1/ePirNDvsyDhn92mvHC0GNGLJFcMDsLwjtD5LsmNsfwzzfwt/ePOuOq/QKi
cQrcWjLoDJYwkkCx1GWTU00Ol7iww7oyGtRyqfPGRvTrnoctTIVZAora5amdvLy4DpvaYeZw4Ca4
fMcGnrZazHY4z+NbU8V/3Se4FGV9aI0mlf3T2ehtPmcqTcQkcOyFlqWqDaxdvXzrDXzdN39+TqCv
IbGgSuZRmSfbkSYxBaQqd3AxvfJSjOp05bh9u8kE4VJfOyq1GwiFUjoMgcDyexWlmr5d7DHxx+MQ
bZLBGQ91dtsTs/rJDEkqKbwJE6GCnkFPH1BzC6xjityaWrRsmMfXnVPZVzd5agyMeGnqQM9d++B6
Ub7988vxuiz146vZ69GEj4cXZE3GX+606pBVk0ymJOiRCgfCcbtAh+ESOjiJA8kYnVAhlMko2r7x
lvzm0dnI4W0AMjgQzLW18/LCTCy2u7ihrJ/MRrL3GorTWGLfGsD4m42UoxeGGvMObEoH6/9/cZCM
FH1alIerklU3OLPmabdMBlYGypoBA9eSbcSm9saC+909hSWPJ4vVRmnh5KK11atIZpWENMUsgmVK
swvFc7PbfNCbfSs08UkaWOZdpxSHPz/N39xUzmbCDAYYsBxObTIZa2QZZ4HGQM4yUEpQk53TvDW9
5TcLHOMIbdD1oCCQOlngbm/mK5WIDRkkGPuvPu2dRp3DOkV//ucvdOJUYdciAFsZQ2udiPru6UwJ
au8EIX1t+lmrPdQiRzk5hbaipDvAMqC6qo5aAWASxWXvn9vyLinQSqJ90XcltZldTR/lMOm5F1Ru
mf7D2/3jwwHptjCRU4M+edBeZDYMaubDLZIR6OOyFEdkw28Nf9RPn+rpZU7KtxWFZXvp6WvRJppp
riDoSIbaCpRlXp4yNUoOnYXMUa2G+a7Jsb9XEompkIm8EfikQvr4Xyb8jaRXpnFoPU0izEdaDsBk
47hjfDN4KSJAJy02xpiJbYGEdaNJ79ufn+UvBzlxNbGwvu7VLP1fCL5szDNahMWELuFuXE80XzEh
ex9ZuALChiOf+qgUxDx6plbwGCinjJ1GRiWxAft1l+Sf616JtcBk8aKj1cAsMf/UAYdRGdot5Q1F
9em6aQ3DXHtzCjIxjoB9zAGgRTyI3ET+20W+JXFoBM2SpW/Exs/HzcsIii8IWB2JJicFe/YpsbFZ
omJ0OpxpjaTdWYlq/MzXyjeTSLwzoo4qJJcZAoqf7YYkZ3wvoFMiA7E3VA0QlVvmGzvR6dG/ZjJ0
HOC22byddEheb3+djsQrM2GKRG41fcwt47vSUIJAvhBvbBMPwJ+f8DP39+QGoC80wACSOducyq+v
V/QZ8n4WM+quKZgG7SKzbRnIKVMCnOftLiOo9JcusoPWbbJNlRWmb3jTG8tSXyPC1x+DJcGmTwzL
7stEo9cfY3azds0q0A3rBdNP1Cy+66XdB4Tc8kImAMUmbbGO6KGqcwWVfTB6TRv0ReVu6qlDmlOn
2mOtF2wfdZGdgTrr/VwxvbshG3DPWOY34HhvYEtPN1VS0bUcrbNEbBb8aY9GsyqjRn2FV7Od7a1X
Kl/yWKNrWQI5+PNT+u2VrBXRjYSU1OckmumbhrphMyq+opTfi6JodrVVjuBOVOWNK633+dVz0CxE
ZlTyOS6YifFs8npx+s61OWs4/ONANCg3Hw4THdxthaY9nIT2FmTxl3ddo21Ai82FCMbR661f+8XF
tCWRDXV0Iplu0XdmAqrIy81dVW/AA7yVLP36zZ51JKsLjuelnTo2mcExudnIZhUhmaNAPlTtBmxZ
46u51d5kbr6c41Z9C//7nF2/uqEsaJY0OTH8PeLek5MAr7fa90qZBVPZha4q7zAhHeGu+XTzzlMx
nmWOuUuT8YK47o1F9ctbw3KCIYqWY4WIMvPs9e3NZ0vSpliSwEgGY2NEdYQCys2IvMe3nuQvN5dL
QT608CZz/mvPu8yLJ5lGdY9PjSgGzYUeDq23ToOpHdRqHZ3aFCjSWDf9W5HGGrW8vrc49VeYoYqw
32K+4usvOOhtAVcFX5IgKds14EDCVCvjs2Yc412V6cFSejTRjfqqjnvzommj/kqLpXdo4+zDn1fo
r/sosgvuAd+emhGqlJN32RVDg58L9R8yRSXUnW7Cidtgq7PlWGNfcOpdDe7lqra3RUmgqZaT36s/
S47/VkX763nmGqv6mj0JailS9JOPgWHQVJGv0Ugiur5mK6nX9le1bUm3QsOLv9I1inZJO4pQTyft
yo7qbteP2gwcSrG+TIWxe74x/w1F0P9tvVggEH9oxF5W0D2/teW/jo+teCwff3Zfu5dV0fU3/Ffv
laarp3EKP6vd2Cb+6r2a7/grMMMEGoyhtXjJ/zIOqO+s1TlMkYDJjzaV079ropr5Di6xzpmEXuVH
kfUflERPVvdahLBYYeybxPOMlTo5fjSFI21ChHudKa1By0B7cLKGYb6linMHRWiQtN1bQhHz9drm
mowYhVnLBDGOJGz2r9d23ZFrGaU2Xi+wz7ZCJQJImqJ4Y4s83Z7XyxicP0g8oDas5IbXl9EQq46F
rg3XrZaUFwkO3CVJpzBfTD1MlYmuZafHIHqzw1S6t3Zexz/Wx79fsb/c3Oe0DGcIZgmUi6cVzcod
5Ey3p712abzuzTrztmNtWVvVG0b4qFZ2VhSqHqJ/EEHRDPpBycDaGEz52mdai2CN6OMcSVp21Hot
Po+HOn4y7CF5406tL9PLzZbKO4haC2yEY/JAUEC9vlPqkpgpJezyOqV0uLXLFMdZGSu7sSys/aIv
A/sd894Cz2guhTIlobrUn7UkSQNcil970MJfSlwLlykC7LMiyqdjEqXeHgKZhGhlGLs6dtOt63r1
3lTl9WjP4z0iadenYEUvqtOGIOvV8sFOp9sXC/P6x4Hx0nrw60vAq83tZxbDqkJDZPD6q5U4V+fB
MPNri9D7rClRVoKYFRfqGMOUaxmqK812vDTJFTYJruxt6eVv6ct+vb1IaWwD+5AOaoYmyOvPUHX2
SGkuza7HstfP89z6lMaUxYzRltvZufLw4gaG3b413/DX744Zid2DngsPj0GiJ4+1V71uoEUYX4/O
TLXMBQtJvh4k9D1DtHneXvTJrYPrFShm1oVK++asvefq4otjnJCWCc98cTxTrHj3tKBVal5Vpnbp
XTlp1e2cGNNw0yzO+7gU1K4jpq1r860Zp2Bk59Gfy8XvxKpzl/oSVqKp0L03ydaFr3qz6qQSUex0
pB2IXrX7nppYb/ogg71/Nndt/dSErqQqzHWj9K6u6/pFyJP1Zj1Oiu5dtcJzbmdrHKDENdHmjXdz
vf+vbg6/nXrp2ieDpeKclvix6ldx5cDQFWlxmGLJXFyNl9QtUGpmeJG1vp0ejdp8EtJh27KxUUj3
rfrwidCL0RVoqck/aL1wonASrG/viy9L0xSmXbXoV6URqZeRjI6OkUf3Q++5132E9xmBZqZd6EWK
FyFVhyeMlDYkT2h9vDg4YT5bFrg8gv1gaUeADzpc50trLB5UvUz0fUL4yFFitg+LbI1vb9zDX7ZY
hHTr/NG1t7fGZydxYlzB6mkhG18lhXXRKiL+3Bm8WiljLGdaIuDJ/AED6xGVQ3V0hOlE/jQN0cEZ
qIRuzSRDuzsn2gPWku4IVQoC6mDM8bGM1OWt42D9LK+fNz0TMmDkhqthb6WBv7zTujdlRVcO/ZWR
Fs173bL6HSRtpwviDDiDEuMaHkrnvJzr6UNR1Z0fFVo1o7dx2WmbFIJ0hugCl1GR9lfIp5ttUpbw
Ap9v6f9Fdf+hrYMW/r2+7viYi5ch3POP//QrvCNgAadEZ9tiKLC2LqIfMZyi6e8o2K+yYVqWq5mB
9fNXEGe9I/XFgmZT72YXcflXPwV09LVXkhQtVep6/IchCv8giOM4OXm1XJtPRqWKGINSCoCq16+W
qyl9LLMOfAGCpX2Vph175KSK/t4Y+WStL5TWLTeiAIYaCG/SxlDJ4qY59zxFIpCAJzm8N6Zad468
XE56UOOoH74njV51584YDRuvcGqJDFHPuoOe4obcQqzIp4PpxnXia4uaRNvayoFcOZmyOogMFPX7
ZmkhlGg0Nbz7xhFVlPj4AMrxFr6hlX11x8luYt+AGGmHalkU3VfoG7CjDHysYVLlo/g6dXqfBq3d
tt4hnSFTXyGOFBvw3VoZIB4xnRuBhj6hVwwaMAQeqEV3qjN67Q4W+xSKWbkDq/ml8uj+OFERGm12
g0Trgh4is+4NBdULgYjZo0KTvaaTvwEFZzOoPPejqrYP0qu1+DBB3VYD3c5QvKrOBwSJn8ym984W
rIzlpramhVuaLm6xk5F00fjVxqBtytjpfGithvvRrJBe+ZGhTOY2r+s+Ph+9rDlzXJF0H00Fa9/O
7oCKLWIaxo9L1mIg9PkGbXnIpsq4qhQnumD/d4ACZMp0yCsF9Eip1cWhg42Dc7NptbuuM+llwQ6g
LOHKyI0OC2T4KogaU3tvFGblBZqYKheGYpVMT6mLhmlbRdGk7qbZNOLrRcEGSa7vdU96p0WXRpQu
zg1uhVXpFbc5OjZGkn7WGzk/Zp3b3ozofDFMJscRwVTYZYaCcsht7PeeMnxYiHgOs9CMb3mnJQvV
kGVEn1NPdpJsywns3xdzktBCzAQtGkKdeZLHOp3SwlfAfN0LbLO1r85dscsSLA8PqZjQBkYNZOgw
7TE7b6C4NNH7pEjdq6nX4GSEYIcy55tgDIH2DRCRPd3Cp29GJgp0XnuZTwVGCx9ep0FLX9Wyvuh3
xsJ2avhw9mnQ7junQgzuO3qaqYdanYT+xXYipwGLOatjulFlXySf6t5anM+OOqviunimwAo6IfAg
XCNpwUe0Q7XCYmkTVhX8icbFn6fnRnyUPzizUHaVdjOXkHE3WdV11ZMXjTI+WOCOnFvGh7TigxF3
HfR7kYq8SXwXwtrogx3oYd+qmD8v+x9Q3ERVcw3UcutqGwxNluFbQmreStOFj+4qwZAYhaMfbMDl
51lqu7vMGtqdPnblpdt4WOI645hYA23bTKbzbb/EzgN+aGSVa+80dqzhISttImbPyYBszxheGxRg
a5mjDrRlgSjTjd4Wwi9eB9oAu9SLyjxYD+zOnzNZlUGq1AhNMSWe64ObTz6sg+zOdXSsCukseX0z
KT/OUrbn7HHp3gYEcoYLJAsjb/yepmZ8CY3iLm81932VLfGZmjvc9yoGi5ZJDx7yMLIeWiLxq6Ke
jDuX9APaUNmaO5Wd8AxdZVbiyEpHDAXDvI21yf6gWu1y49VzdwbOtb9oUTAGc9faIfRgZUcXNpkC
/GHDJ7PARbUZGoPzFo9t627HpVV3jT5CJOwM91zFYJX4Q4PYMc3cYb/Uc/VZB5USMI3H3LiDibA0
cU3MrUJX/NqIkP/2oFB62FQ+yg7loOdCOcqhu9b6hPslO3Ubl2tY1SzYoSKq9/7U2mApdHO6cywG
IsL5hZ3fTt4mHyHyL1qhBvYwH+dJmZ6sQRn3BGvt+76bkMOpwg1wo6uBMujTVjczOLFwhc5N4fZn
czIm9zBJHNixI0go1W63ACgiZLzNbeYQk9t2CpnftePdYk0Ip3KJubewqotUadv3QqnFAcn//Bn2
CEGUbSjKXZPUT+jO262YRnkfu468aYhpfRlXeM4auq5OMu70zEzO1TLVAbeqXhApxXCw0/wxXgaB
9JEfXl957RgvBT/iIly07E6E08TMtaLGGG8CQNsoSMz3iW6PBzk5+nFKFNwHqW6fm+5QH4ZW1Gd9
lJ9TWOzCxe779ciyNlUry70JFyhsrGE8Sjs2zqbBio5xlUQ7Q7H0/VRX7eMcDZSUO6M52HUahZ1e
yL239E8Oj3BjCV1/34zDtijy5CKL03KvMYLh3Fwi93OurjxGFX7h1swUfIBm1FcMo/bU67rM07uR
gt9nyqvTOri9iXe9sMpDBezwGtwy4wkBIaoHNzak5s/xWH40AaJVCsNcWkXV3ysUQEKlS5qtrdZz
iDQmvxkc9XZoLWeP/dp+wICoBQXGZwotmAHnzHDPRrM0PnmzY4Wp3s7IhKYvSi7ZWsD+6Py+VXgU
QMIxgNjP5hDUUWrcqpmt+ljd55b/qvJ9z8rdJGPb+mxdbtCWmtw0UdzwAtXKEZKb9Bsm0Bg+6Kv+
Elg7pzhkCfRdCsMY2m25GM5NE9vNhZ5N6fdxiY3uQqpJivScl8CQAv2IU0nBetwiVtGSXu5GPNRk
RL7tcuzE9xLLvBZfi3aU6IOajl4WDCyY7Q1SO88SWcvQP6YMRPmyWgEdJ5Jg4V0gRer6wNtEvV2t
a506HUaJhSUYMjWRl66NrP6biS4retRtiazFh9jdP/SdVh2apYEg05TedsqrPsiKHnJAMQeON6Z7
7PPiGoIF42/sJL/LIIS6O0UsBqIURB/ZxhtgWZTliABbApx/3ys8hRKK2RGPWb9pW6TMBPjTvIWO
t+zhBeThaNAhHZ16RpmU5b45dJK+imu0B03I4aAos7hYEqv4WEqkvH6Obe7L+P/YO5MdyZEsy/5K
o/dMUDhzS51NVd1mc3PfEGY+cBShcBSSX99Ho7NRGZGFTFTXtjaRCUS460QK33DvuU5KYeU3eb6Z
iwZdM9yCvdvWrwqHbVJ4VngHLwohlV+VVwvM2geUM/fVGrWxdsPgj/uuMsNdTRxGjGlhjbj14+Vr
38fNES233M9m9X+Vy+JtAqewDojzPkyqqeIyNN807KxYZTA8hWPDscFfyGVTjuEIsLvIrYR+FEFx
g6qvr4JnJoIR3LVyihM43dEPZyZCBDl2+Nr68OnTZXhW1DVZAp4ofOydG/f+dmjZltOaROPD39eD
8YezbnqMVHPWOc+GkU7LQ6dW5WF1lXsd2zX/Ps/xs5B59ADCinsmB/0jlrx8aMkH8pMZiqDeAtsD
sAautURRGcjv8+TJa1EGznFtfH2lOxw3oY/guc7D+tjkk+MkYReNL8QMzBdo1cMmt1aHyGXLn07R
TT8vaZl5YKyfVgz0YJjYR/vKU+9DuBQwxSfUoS7SHz/BbDIbAPDCX45ILCOMAag7HoM1st8BDeLj
7YUe0VVBtv5qotb7sUq7f+XJiIp9mHGS+Hj/v+Qq5wyfXXEqySt5yZfIufqWyQi4SMtPZNLZvM3G
Zn6dHLs9hrO8PcqlyXcKr90Vr15/RUloX2FtpXdEq0Mx83A0X1a5Bi/4KNqzt6CPw/BYed5WrNQx
2l/yV+SM2dXrixmVu2sNz5MwzmHwOz9LqnWeI4TpMu2/Z1j9IPljrDG/ZqmiJ97p185KIek1qalI
rtKFADjXtoN/7dq+W+5xaM4ZwUr0Y/flKCZsIHMQrXPC9MuML0I2hb5aVpPSz8Pj7Ld5NvbAlAo6
GLBUNfDz6S6WLc/zscOFfBXEsPTkYbt2tZGwQgR8LHDGe/B0VZRMTlRlRzTr9S5Ie8RQghQQkJTp
sRPyFLktD2T6ApZu7Vc+l95lhva809xRucUDEBx/q0lxN+3Fgn9xNqP/WaXVfF1WP37sW688y6rP
yXAAcj8YpHjBCD1Nhggl8Gj/QTnOtr4uz7nPYCzMa30cmH6dgjCDj+bLb1NVP44OC/Da46EfLtO3
1KFC19zV27mqrYPFSOMIK6z8zQ3qPuMknTfeYJxvgCHyV9HG1V1sBBElYRtcOUwDSm5frHvLvVE3
4P4RyjO5H7b2wuGLsfGezz0xw0cPD0xOqzRj2ZwW2sEtnvKu/EIVH3y/KbDWOzMJFBRgrob2Xgxj
WX+VxTL/ghLCow8XbYRBSgRTe8oJgngGAhg6x5aghe8jRnkGo14ap3tPFqN9st2aefPC+PpkNEqA
swVggigKiU99Z5tlKjd1VSI1GdOgaY8sabW7I8SrGOm9ci7hUFKZndAhMllzZt/090sEtfHDy7zU
2eUgyX4UQefC8GtvWS69y6MniXQoo8uoljD/CAfpWdc0B774aIUTXx0ZTsMmrkaX49wP8vlujeMG
qYCwUe41ukjDrTdrF16JO2bhY52m5EqVptfZo/Cxj1y9qdP+tiflAd7LWhh/Z/Ghfk2Br5ovEa0f
arjKWn1yw5BnHKuyjrztaln82laYe5e84etLBDhdngNrWze415C0MR5c8LWV4xt5aWS4se3ZuVBK
9gUJP/f4SIo9ohjvCPu2+4FTP/8+TvBQwrUOvlpDue40/LJDaqX6UCrFAzN0InIbWB6oJJdz/QkQ
Jytx1bk1c/zaOcNFiXetHbzXnT9x5duhxAjUW3cZHNIdsR0rhOgq3JaKP5aptvmcHBQOSU1Z8EMW
083LjBhsJxdZNwRX4662/G74udRrQ7qOn34SfhJzBvrajbeVvXr7hdAJ2K6R3ZK4Naz5uss8msDS
dvXBstdlT7hmhcQ1a8TByZzhUaYiPcNXmw6I8J0H8uYAtDar2IfZ8BY2y4LdKxA7O62689Tc+OKr
ci7RUjnXDDUuERVATt7jQva71bGHT7exxjPcpHw/OwhMZRU5Py09dOecGc1TtsDoRo0emX26hOR3
CJ42yeizv97M0I03aC/p37nh974M+FJWO+IbTh/dpbulabrp2XgL0ijooKcwd3H/ppUXX4YBok/q
p/5zs7DgJgGuOqmeL2QrqWlOPtxNdGaOOC1LW27rcU7PuWnM1nEEJBiBTcbP8MeByxyudh1F6TFN
W/2tLAay8mgI1Bjfs1xWw91gWb5PIeln8x38KR3e6zaP/QMLKS+mJ66bePi/+eX/M3H83xhd/tXE
8VUVw6+f/+tcqOxnI/9x9vjHH/z7/vhvIZN5hnvoaFj8xoK9/99nj9Hf2CujcEMLjVOUxRIDxr/P
HgP7b3jMnZBeH2o94g1Gn//PvBvzr1CERqgqEDmhi/svjB7FHwKl/5hqk1MTsYRGLsXfxtvjBf88
elyrAZLmiOobi8rCkCJoupDueAHcnSjgB9ZhgfB57shtaeAk5OJNyJbEM0t7p9pOw+LLarLod1o1
4vfcq+YOVER2Wuol3M8yLMjKMZoAGA6H53Vd50OoWv1gW1FwDhbHe1em7Q5NrL0q8QedppvGX+zv
xTwU3wNRhsXGaCv46g7ETW4jT0Hmh5bVTtu2pgxKKCMn9wCiynsmXoaboIpVA+I4X+v1LnMnPZ1i
1PliL6syenfGiN1TMzg0g2O9rOM+AKH5C+pXYI4DbgvyN1PLc3fxYov5AK4ZOf/SMwJmFdEbtVNT
q1sGp3L2T1boTdET8SycOWkhZkapqQzDTTH1qNygWtV8cWNGHJp0IeJK6u9XuChFvw3qNjsOcYB8
uotn+S1v1vqWW6c9yL196O8VRsDNCuA43erIcoipJPLzKv0oLTf0WTW6eFnP4UHypN2lTkeToEwW
XsqmDZsNCquQYiedAmfvT96NIIPJ5edAv5zSXASLf9BTE3YPuUnFcFpKAui3niJqjCnzUj83YFvv
HQd35G5GL3d1FivFlZvXs9g7LVNB8Dee+ja5Pj15F+NZ3bAlF/ue2IZPMcggeqxjbL17ZP68YR8s
2A6plePsyxqmMIkyub4PV0+NL2szN+NGxlq1uziUcX8a9GB/2mJcDihxVUE5jA8T5kQZmnNXdtG3
nGSYaoOxxhwoAJfs6KLsel1FB0i4lM3wOBkN4nCExPESD2EnGANa6gd7e/NzyoP2HXytffXCuji2
5DGdR6uSWC+zKQy3hDdFAPPtYD3FtbZeqriXT/E8teMWHXi4dWVO5TxmJZ1MHTrPupbETbXOjUKG
VJZnjcmqt0Z07cMNsRYkjL56gkynyE76DIRzouDbfPiymH80rdVHGyC3K31UQ8Xphp2ctiWqvhYE
TNjmm/ZmV4qsRX3ItQTYXlruW4uS2IfpkDa/utRnp6/LMEAK0cgVC5EJP7KbNXTjCmAiBc3ooWPv
1u4EvfM9rlJ4YDbP4RI3ZiwaSO4Zsl+FyDvDnpCWHxH1+XjoRi5Nru4hSqpgVGZv/Jz0w04U6hr1
fkxmF/yLgUF6pn2Gkn59tebqtnznZv0MQBPSL8hJ6P+Sy4GVHwsXtKAclWxd0dv8RYArmfXa3oBa
ue5wjdnHoMuO/3B+/yd6gz9LW/7+CihpkI7CRUB6++fDEHh2C2uWVyDBtVvDo52V/81X+MtxS/Ao
HCLNK9DdApY7Irf//3kFVlrsv/G2kPTx588gViLGYCyJhK2z5XvHtuz+zSv8kyRYIAVG7uGDB8JS
yOL2zy+RaTtv3TLlOhgaD7XIqO3ntZfR1yK7TSSRkWjFJ6PMdqpIXRWQzp2Df/Iq/Mxvt/R3ZbBv
51F+nVv2bBsw9Mv63tHTySM48k4cUp94q4tt2aWkP6kYPf/rH/ovu1wHSQNOVswsyJjwrIa33f4/
bM0J05rboA0FwhhxsYefEe2U19i7xnj/5pVuP+h/PF/xBPFKSHZ9pt54G/g/f34lyyOt3K4tsqnA
w6RRV56ncIVRJdftv/5I//kLAeJgW+m4/PB/fiGsl4Es2NgDmyTYseiIxmjeiti8/+uX+edvDhH8
zeKJ7ABV5V9vQkwGIMPEAmkwqLfuZDc4CSNyBmlWTfVvXut2qf75u2Pbwcb99g8iVty/3PBFiJTD
LpSLNX4+KSLUyNglYm6DoysP9//6c/2TTBSfDx8KsTj6TP73r+7iKmBGFc25B36fBVrwZt8SS88x
Gvs2+ginpy5jJHZxIe7/mxeO/5DR/OVzgqpDB+w5GKnRm/35pzMkZWcwyl1aCX98CcVUBsnSxRj+
iJDL7pWJZ3eDbzb86dRWfZcNan1yDVG1bAZaj9i/vICH4AFwKxFUOJsq0Mxpc9a11HM+SQjaIL+f
fFYVbB8sdS5x4b0uscPV4o/l8MJSV3xL1z7+DjmuLJI+ki3kbL9NSZcO6hFmhRwzFtBuYJatl+nO
2tCUuhf2bMMJMxD/dRuY6bPWRsFEgYH2GuhoDjcdJJgdcJPoCUar6Z+yIfQUgQLeOt9Jm3Tjc6aN
/Tnc3KZ19cesxk3bcWMCa72zdQh63y3i4olW/BfPh2xJiGZg7JfNsY5IoBj0uoU+I55NDwP9PEba
Ce7iOWuf25VMw9OsfcbP2up/Fks2PDC/bk7SYc0lw6zeeYMUbZKXC5DYXrNcIAIkIBDXM/3E8zfW
9gbLFNm+aNLRPgE3xZ44N0J/loXFmGcdV11uh6WS871eW5INU6eVV9kt00cajc25zVoXdWRrP8YI
5h5E52B4Bv1ziVZ8dNZEKbXJ5FiWAPTt5t4BFSL308Re7jmb2ZARetf2ThJUPfHV5CFk5pwF/US2
kkj7OWCANVTjgRBv0hFlFYaYd8vGPGsVZkQqFFH1LV7ju5LzjjDkOd3DUncfKQrjZwPCwj0AKdzX
8FQ29mglXHZu+GYFIr1YXdwOG5mO2UUXlTJ3/JjOvm/DeTtH6XQ3NhkMM7vL5izxdKleDHfNzmqr
AP4ZOyPvMpKuR3qvk4f+ZciI2F0Zy79p1IgavOcI+zQoR4+rGuXcA8VDyBKzbKN9ULKiSYaCSIJx
mNZdz1KWCbTbFSeHjMLmaRwWW+/nlGy/MwO34D7Oo/Zk0piHh1Iw5F8qrh33wKK6DbIkF7KiVqlb
1HYvg1fUu9HJ1nM3wG6be22ITewbruWkcJpony1NXNAlF2bfD3ZYI1ifchbbjLcI7GwKtLj3psr6
8sd0k+3tSJcfrOPix7V5Jriu/Ohv6/qzO6fhqQYvVG3nuCHadZGx/xJUqoPI6Kq+SeKC4JrtjaP2
vV2HUg9bb+zjdDvxVD94dGLzBlZSTYyV6ELrRHZ3QK4kteVXoEadty8csjDd1B32ylviZ7yR1R64
L1LPwHaGD4JW8r1nEaRpLaZ7mLFZUTp7+rcjjHcsbekwVbLg43Xd+BG1ttn5WdFzc811NG0FnsSO
LNh2ZAI7ptOxXyLrlYgeRuXKSLTFZTbmPxtYvk9pOhXWxjJq/dq5riErU9frR5yXDqDD1GYiayb/
rnc0K5yZU3fPkH54D9w8+mDYgXGFNaV7sFjpPUxjyfuw/GJNnI7YMwZ7wvoI+9wVB9UX1m7MAPFt
lZfO9VY7cwZiyrNzsiA45KYD0ZL9xVuXr43S+YfspLoIVa4/yiJIIcsyq212NMBMnjyZ2+aARLDM
GfqmxetSEE2WyN7qQN2kVre1OcSLnV3b8rdh9b+ttGvip4nuPTjYsa79sz2if7jPQ6J2d8LVxbJF
vz+sF4iYtnNLTcC6KP05bo9W0YE4CVI1P9JdmvbaibIe3+Tom1Thmq+9ttgOhQb5okgXSkaO6H1a
5jam5tmZX3jfaguMwnzY5TzpbwOd0maEJ+NtFK7oYD9M5WKd3ZLokmPOCojQellOB9UKtrOpEe0h
RL/5M2gwqREl43R3su3I/BwXa92FdVx4yWT31tNtAJihblbFK+Y7/5V9lL9bSqXvkNDkGQylLNu2
0bC8MaUN1osg5vhKtPw8vrAqxNRRFEo9DFaZH0bcw59mFFGRMGfPHXLYUNTs7CaP3NeaPOwNUWH6
DJWiC49wtyJxalNhcIE3yxoHSQFMzzzT95XrXW0XRbMPh9XxHsLB6+X7kLam3bOIH4tHnNhg9ORo
3430f+J7DX5VbaPCb70HQ/14C72YHum+Vu8oCAZJj8Taw66anOwLmungSenR8TYr2YugbkQ6kflV
4IxUu3aZg+wj6Phdv4TeuKA+gCwV7ctxFdlxNu3ivA1Vo2myQMaew27Kjk2v4+y6TMIlFYul82lx
rOZZ6tuKCCIEUUKZP/rTNrKb+KFmzhrvZmeR+m6ZZY2MJowJ3hCIwdgvpl2POCIlgbjYZEtQ74k5
tTvub0bMZ8tfCZormV08TTF3y3GqgLoceTZ0R59xi/zSxUh2Czvzv0qSQwBXMnBgrCmm4Yi0S37N
LLO+rxwA4T7zCrXvAe6UW07b6dQyUuUuCcgtSYjvEIfM7saHYS2m8CJ1Pt9co0sm9lU/dy1Aj9h9
8pi78s3O5qB77r5sKDobrVhaPLtVb9MSpO4uILZtt7I3XUjMCAhdl+VSwD+fKUcSWN+0+4hYeiba
ojnkK0qqpEbYc+rsSeB+jAMzgEtvUvXkNV6od9U42c8y9y2CuWN+96S3uxjtKiu+J4smRSHXX71X
qOBPHNMExeb2NLbHNp3H8r2qsth8kcjHNmGv2i+tZhnP+q+3GRF1dTeeG4cuau+Q/WUlg3J516vd
LTxM7QiqN/7sTbqU890Ee5RAJkqruQK8/t2a65r7boqMl8ABq+qdcgtdJ6Ii8p7YKDV8WlYrdgQr
2ghVXG0fiZ4aq4tMTekfi8i1qq2AH2yoPLPY0okVt5gQcuGz4k/TD7p4ZvDCM+WbGUTBY6yr4+hL
IIgFP3dzBAkdK4ujAYaq7FTCGtZJN63++xqjfmIVPjSHiYiGirO2q8QxAwfin7J1rNRdzzx5G7Vm
yHeu7KvsCYTCOG2Z61XtJoJhu5WWyvbsTSDJsNJ+iWAbT882+VmiKMq7KGuBuzOX2ZrMPba2n3/J
vVtir4nzfTbU7YbArwxdzJxJjL3YsGsWi8cZqsiujlDzQG4Iokslarv/3VpTmDhTzwytLfwDkc2W
4llblUMSpr2cHidpML6SP1PFR/ZvyBRiZX8DuK4rDhLAg9YKiZS839lLoiH2oJ+HNrt5E/Re/W6Y
nbCcaAjnTvpmQSM99CAlkPtMF3sZGueK5wAW7wyT77Pk4UphYMUZyM8At3NTmeCM1C8AjbxKct/D
Jvow1ZRlb7GtNNDnFZIw5WT4Lc3Sbp/jSIUXYgzFhGV/Q0YYIQWK4v5xdh3F8kf2wdmRImLoEJXN
Lo4NS7i2zCNnH7HUAu2ATPJElp0c900DC+7OW630UzoVxaBEVv+NNmpcN16hF+s5VGy8mDcVEhRt
nC+EW6fV8tMJVdp+ClSdxX4MpTVu7bro5LNf5RwhQ6sb9qtxTq3F8HbbVBFZNcz54p3jgrtOerLK
N7PTuy8jaPrbYNJe7hYGhCdLIEdIIi+1ogtPDLDGeczWKPTa9rfybgoMppoJ9IbTUlVn/MuJWpQL
7ygOchDwa2edqoVUn5AgvmMZl+k9iL76Rff7gVK+ZzKEbmviBrBnd5D3EN6YTwtgdGtCHbnioFuz
lHYDweCjcUrEgGbtI9RxpdrRZfhfRmh/m8aT4++68OtXbrnoEGrSMPtYOxAPeuu3yLizNhzNy8nY
iPnu/DRv7fPKMpCqcVHZj8DT4wEIoLZeWR+6AGabiHy0Bm8je2C3s/diZVW6XUTpT28aLhFdWFwy
R5uHetf5FuJJ2iyys1ncXFDj2kADIFKLzdA2ziHt5nQ9Feu6ZCeQF16xEb20D9KodtqYejLlyQoM
QsCOuBF1ieoAIZbPRftedCF6vbGetdkNK3q9SzWu5tzkjrucOBbzE00VfDsiw2yQ0qVZfvA0KNWm
WiVh7nNuO3foiem7wNbyqmrASFRP4bHMBsSBtg76oy6z3DxFs4ceuQuc8mEp6/azDfvpesu4JJW7
igkjvMG3nbZKm8toFebdnoapS0LQ6nBmFcZxjs1smMMdsKiyvTRM0EOkXbqULwMsOEp/fs9w17q6
endpioHVpnJ6mqfafbRm1AdRz6J2l8/Bes5yezhPfu19zNLJuk3GLl1dV4NJndt46PKnILUdbA9w
wDFmjWzyrSlbzK717PlLFQ7q2LPMNbfeBEw0img/KfTU/dAETN5bVqf6E1PH6pNtM6512OSDr2K9
J9Mvra5+m6/f2Jh34dYZOhe4dwF9+obW/VoiRJ42Lo/deoNMiUQ4tB8E7g48f4Yk7Z14a6GI3gYN
vBSEU6G+uKUxwamMqeOH3qdmiJEOLTURtkMcY7OrpmG/zGX9pMWc7Wy7DXcQZVyVGGVHh3jKs+8l
07UXveiJmytFLtAOdfHYdL391glaVrXa1b3PLGpXz0EPRBo99zen0yEDOtGeI6fovuRrw8vOGkrO
zsvN9DUOdPG7RslNTT7H8yH28uULGkX68iHoGBMLnolbQkaG+6XxHISpgehfG89fSO/Ki+2KjXDd
c8shEib8MdhIE/wIese64v4fb9YlWz1SkjbfRsIwSHXhwydy7SmAPBdgPMdEpkmxGHw6TVZBzgmi
rX8Iprm/VEVVX7iixdY0XrnnrbePrtOIF+PVzyimnpD18xKlW6BLhBcqYHLa7fqbg0bclbGJvT3B
JAiLqd9Rzq5Kfe27UecH/jbvS4VxDzVRhwKcTtb9EdlhtTNd25zMGgqzwUBtBF5xepEUu8i3qJXW
sZk1Myprvkm83N7ikVG76TrvQi/XmsKuQanIefBmWZgJHTrJ9yAfvOaEfhS9V9UGirQbHW1jCPIx
sKKgerSKaP5mdZl8ClpBIKeVzeeaRc3FdGnDRYd/7gsAXnmcFrd6wkgd7lhg+xvFrvceEVJ8DEjb
LpKI5j3p6fcgzQ2B+T7euCZD6PTBkdxzn7GOaNGN5TnxrjttW/EBuLSwEjPzBoAOqPS1DebosN5o
YUGXCnZ+C/U3zKVzXiB2Q69RnhCzkiPaxO6wVWhq7uSC2DVmjfOYgzMB7OrPabArCqm7BO75Cs/S
c5/H2gQHfIqz2szBJNWmLZbq2DgpE4vGazdgKfuADbkwe2EsHjzh0qQFgYYj2a8yr0dEpDbBrmaJ
S9r0vuTzqlrMj5ZD7gEDpe7ijdOwjTRLwzSHdusbzjVfkOAE1+L2h/pYyrd6QWhyqDg/lgStR7Z3
9RIj4HN5VoMpmS444rp+Mw2d/yvrq2bHk159H/1+M5AN+pT2wp2ueh397a14fkWGED7LsZEjZSs0
1h8rHsqvhNx5095CE1Y/8HVw+8x6Aisi5kZvBiig/HOV1j1R4AELv9tskDpgjgiXRrO5HItysJeL
yoT/0RSe4DBmLrrtXBqLfYEm3STUr87ORvcYb2PRhiUu4LTatzmCcuxc048pDcYdmJMHT5QoPntN
J4XczUyXceLWCZGmbibuqYde+dGvYGEytUjHuJvBydf3WKXeO2ge88QQjF4yLn11Jrm8F4wre8K2
FDqvDraQwyJuZWGzM8VaPKfxWu4xbYS7WKi02Gu20aA+ay6CXcc+CdlOmCPMsgoRXvyJBeoGjWT2
iIm29shaCFyqX648bIYo/Z6JUEr0m3VhiVfKgy20feqRijn76iYT7y92rQtcL9bPAQnNSvT4Yv9K
x8ASZEhJkjeFyfd+2q1n04UNW0kR2fnRqK7/CBGLH+wQbPQtqnQ5wg/mpU3vLtzZ9tQ9OiTD3s81
P1xc2eOugk27tdHoUg+JIf1ClGPcJm1LTjYsgR42ii76l0aPH2HUTdc1cpYnj+yny0pQMKesYLV2
5x/yRyI4yuOSDiQ/dB71+CHs/PGdVMwwvLMHOXPaNm1zZSa/UB42NE2zk+UnGBOeon9qgzd6Q4NS
XpmdU5l5OmZjPfzUFJVD4pO7REQYl0YijD0S+rGq7Zqi6WJ8Uk1vA3XwJzw7fgdE+E2/qwZSVglf
RDCShDY92VVFjYqPXVcWY5LrGR0jZWd7zU3E6UvJ5rmbcl3UayxFLrYFo/77OZ9iVP2jy8HRIh8j
Ljhu8ReiQSIwaxpwzzU9vQVSA998OqMp0GX26EwJJe3jQ0qt/4GlITjkeqo+LAzjehsaR5CgXJLf
RfOwmEPRxvfclo9VzuQgxwCGfWL201NMyJa/j/uiVomiTo7RqzvuVVcD2bFZquNtqbPuXReTt+mQ
xnZJjb7xa0fLE2+cEXdTgr+ze4PF2KJHXsvefXIbFsXpVHqnQPL+97axZLrtiL0DyTw5/bIlG8b0
yVB7DAZdE3TXNFsiXNbNr8aRjyn+KD/p58i5X/yiEfuVNXy9y8K0fiYOaTwUnVP8dutq0dQJKYVn
ZMH1gZjOtjlZllhelhJsB7dCnq1J2/uKPUXQLB+ZRn+/oe2Z37wUlQWYoqo8C1dNjJRGontPzqrt
8TCu1jiBa+s7ufNkQIzx6EHqIJOFyOx9acHY3qGSZD852NaUvsx1T1RxWKDn37NcTpeEhWB6jTK8
JNh9ddUfKlW7F6sYHIjSENkR8mMsnxGNB/jDs86fWzYKS/FDMBzHK27J4lJ6qvW3RLwsCN2XpbQO
qFOCD+QNcHo0lVOwjfEoHHSj1uoxE230ogMJBnzkyr6gROZ9hDqzq1NsKstCCM2QJUtkThLXA2BO
K9wys8egzQEuE5rU1nzIvCevtHXb9mNiTIf1nUarfpioe0+KM3A+KsQCRAlrx3kUWQNePa2UeLFu
1S7R6K7oj3GD6WwYlNqRLibvO6Lnn0dR+czNW1v8WkFD7mds6lC/4Zgzg59dPW7sIC8vNd/7fna7
gAm0sPfUJgVSwiFdD7WVdY995oxHg4yANqqL13vyBYsHyjrzRbk9/J1QzJqBgh3yXwVz+hMcrt0h
xie9FY+Ln/VJp0p/Ptgwgbyz6ytrmwc9cTxuZCOKJrP4glgGQ2o0MIV/Gh1u7E3BRfwmV0XJmK25
RWkgMvmGAKBadhXYlny3YkPhAsqYnyajlZVvRcc4gLOZ/I2krlPcGF5/yQYyepG3t1jagCvSxs0f
vFiV7pD6tM8WEuNX2CfkqdQ8sX55siRlB8/XVnFWDIcpAGJWBwGRXzLqc3nGIqSfh2UlAhDtr+tc
Cn+Mf2Mb75rETkcBciLte3Nw0QwW+zjMyNbJVx1NSTaAX5hVhe6lwZd4UrLyLL6aqTlUWdV+k/7i
X9PR0icbifqzTe4fT1ciHJP0V6y19SgtDAtkvxVhssR+J7YsOpkczBSgoM6VfZOKVsL+1QtAV5tp
LlF5K4XF4lzlMv9apjnS1mIkcJ39CNczO+X4langPWnHLym2yWbrBjl0IxAGml+xQT0yzCONBvJY
CdDy2DdBiESlX8bzohiEXIg1iLO9Fy9td6cHM2gEsUqxMuCn/uIRnTDt1DiVaxKnFaHUnbNa2Znw
UjaEUq3DxUtTBnz84ujy2aZX9b2t0KRoxWKIWJAyT3mTecaAfmFrhZqk00ebneFTe3voZkPElRfE
uuo2EXf3dxZ9gvgQ5XREC8artys6MVNgqtV56Umsu59C6IBdxdyRr4rubT8zG60OZPjxXFBtRHtm
Cnjwd0JM4Tu57cXZMrJf7rGaYJTxZ7d1NioXdxksPeIITdM6ScU+4rPCuVHsO8yV5qvW7CwSMFV5
ceg07k4ceWGzm6zUsKpjavOozbSe8xh+/KNiPccni4asxp/lR49F4Qzqri6XxtpKFVqva6/tezvL
1ha7D2Mjv2qlvVP2atPUOYFDoRMH81XqNfzq2rdReGYNgbNzVR1cuJbSPXWUvY+XYVR38yC8TypO
viEovLo7sut6bfpxZZ9Tu0OY9LIP14MjowgjZJaVzktLKSY2kG0Fdk/EabzeaP0fzs5rV25r6dYv
dAgwh1uy88p5STeErCUx58ynPx+1ge1udv9NaF8YtiG7izPVrFk1aozeoXDk6VQJdHOgbQYJeDvW
W+E9c/tiR5t8nSE7Fg//sHDSXWBUYfQ9Yti2nNCm9kJRNKa40gKII3FnKC9dbQpT0hGp2UiqSAho
IT02U+2p3deJ5UW70cvzcutV2vgaagHk8HHX9281/QLwvXvK7UC6+okqevg9rYtyF2RpgthFUufR
zi9TEGC9JiMmxl61EzC05VqNq/AllYaCHpQ8ysYViQnrJREJB+7iWujiZzTVDM9J4PnibYwGGpTE
jZ7TFFJWFonE1ItFohFD/y0Aeon3dZfXFGsS/KOjWHG19xtiiH9yijjDm6Cnkv9cuQn9dLqFqpZD
jwspfc0su7e2DZOAxoogfau63iJGrkyy6FTXBYGuDdLmm7G1BP+pduuc0lcQVd8Uz0toIh39nepn
SmYDix/fg0pRQTv20Yuv5eSVVLdzBdZOb8i2NTRl2GER9KVDOoa2i7rzpOA+0gRffPZR5eDVyN4y
bjSu7H2SDFJwCKky8yb1mX2bbo8GzTCzvpeiDm1EpbL0p0DGDztdAd2t6RnVi8Kznz4qoc2Dg1vr
+ZNHQ2Rz28lyuomjzPumEwhVdtu75BpDMUDNwqqGH3R95oaDElDQ0g3M5eLI3Ns9xH1eMLE7ej2a
Dn0TPCperIwIq7pF9lGMYXcfB7rIa9yL4o9UBIFgi1JVv9Zw3LwOuqFQBtZzgWR/kB3MsSh9NCxo
Z7MthLeR4Bh5Q8CRE8kkk/ImuSWhR6dbHggS4hRSrf6MIHe/aVOtfJR0AhNZRfElLwb/LkPza6VQ
cqdPJW4POmkTlFo1Kge6rdHL4KE0ohWpPSixWab024RG/xyGNZVPQyzlpzBt5C9VzC1/5QdKu4li
AJ3fAmJAcp8DuAib0qOxqzgv+1ILm1tqbsZ3unTMG1ifNNLqpVisrLRwo21XinQAGjr0xLIaik9t
JrcIdtBswSEc1De3ivGwbYNDMuqi8XcNb2Kqlkkl7eRG5ZEVpFZdrEHMWmuN4sRvriz0Wkcw6sDD
aZqsmrK8A1boP2Y9HCI22yrNbJ38X7ZKBVCQdgpMtnku5EJ+rIIm2ARJ29/DxCZ/SmUt3eq9pK0L
uJN+FFTvXScNYD9fQ8UCoYAMbH2osoFdoqKx0nai3q4RWQnNA6Wf/oNMUUqvJ8TWdjLk9U2p+N4d
jarGu9joIWUGubnPuwbiGS+i3hlTg+a9Inkk8CmMpcSkFP6/OEvuus0r6zEsGzJVscsHebqy8RJJ
fFCCBvhkHteI9+BOPmAAmCqqKACBZ0QTpEZQN/ntesR+t0EHzvHgmXLlI7KMP94RpIN+ReJX3Med
m7yEUtV9V+A5TW0SoxVRvWeVyqMfwJ22A8eXHsJa1Xe9RZxra3GfsaNFIXkewDdQzgyL8Jcou+M3
udKojIhU2sod6crhrRjFWkRuhiyjnahJ7u47pQFt21mB8ou2oHrriqpbrpQ6LGs7FaL42fNMsg4A
WaTnjhwmkRRZN/rjkHvb+AJlTyuZKG+8QDHfktHNtLXeNkaxrkL4Y1ZtkqAREipjunctT5jkkoxc
2BBR5KUTUyPcpbE3xq9DQNNUKyTdrUxcZ9GcjZfbZFxpN+D+Gmkbj0n6qJkEOQMKcyaZV6nyeN6I
LnHLtHAbtyKofiDPaXrf27GQOSilNhW3qCKsvKT17hrItNOVMqR1+w4pcIc+yYAkrlsIWr+H20cl
62ySSOOIFzwihVFaGbhJwakqGrl9SrojspZrfci3+Au0+HojCg6RV0fPfpNSlmcpbjTNGN+otnvV
fSBKbkj+UPF21D+911wIOFcdHcqepJOkBqjngSghTg83RirwhOVRz7kYmTCYmYmeVz3EB7099H75
s2yjDknOrG6/a6GG03ILP3msstrqVxH1LRhKwzRbm1Ql0ucGq8/qkCY3Lm7snieM/tDUffkkBUOA
moqYUrFok2pjuQLvFbOO0HJrcgRFp7BwAy2SShutrCW7xsQPI34gis8Uzkj8FvxWRneu6u4HLpv2
UOt689AVLfjGuCgVb1NqJg2fsO2DpQlcPZJBXjTZoxKq8l0PFaFyA7Yu6/eKHpDiMksxexTQ5qG4
03JUqPQHvDWK8sErVY2z0dG7TnxzI9GY9MOlAfSlrAFS2rDxd7el1dAwhwCDazkabAnyJkeXwkQw
NG73ZK7ld53I+wO4+UCGXlMoO6iF9KPJXLoSOXZu9tjnfbRWtaidNIkG9dBFQWl9wFNS3qba2EMs
ybIom1JNkEQtayEvbKOhLykW4+ghbJmgDWGCZJJbSiudmqmpp09UIfzhBSRBXH4S9pTwbdDmt9NK
P/pdiSJt/IhLtf4jT3mz3TbEMyulivXEEVvVMuxSzcxkPZVxIQrWTdSoW2A4z7iBCOSSmHF/DHmy
LcdafjMkZIVdEltrZlz8BrQvxwtq3H8o4MUuAT83d8cjdtRIR1AzjSeJsTZ0qQ9V1HStjHKN0teC
TmqdAIDuXu02DGT1lk6BYmJT8/I3JfdUtMpEYxUZsv9lynzKrlT7HEmvBuIOXosSmSm+uPdvBrPq
P6wxCvRNYOmluMbjWgCxuAy9D8sszS9vGGV6hWh50u5AJ5bpmgC+jxwtz6S7wSoJbSSzGz7rVA3/
CfpU+VGYbSUABkvN7z7IptpRijwpqeZ75pdP+cLCxVN/IYXaGXR7g6nGdQklZSI/TB7CeqANQgKX
0dmWMeT0MIem9UQKExgI4kTBSwtDQH4fuWIHl8UQagQsape3D4nqjwdfavufIvfqLyUr/IGGbBm/
k1nytM9hK/mUc0l9GQoaMqmyBzRkTuGZQbWQ1NKGfDYsWZ2cSuEtWDRoPtzElKCzlq36E5YA9ybs
/ajcZ/TeGasGRz3YYUsxmSYLefLUHh2rdlJ7FuJEaoFaJf1aWrQeR5fcd+QJ1bvS9Oo/fkqA7yix
73KZcLXWh4Cufn1P7bx/qiOhybb/r+4Rh0vLFhceREq2Elq1/W02Fa2GPhno56hJza2kN+Ht0Hvd
DzmsC3KwovjtOjr0HNWLpAXAVAvGUAMM8QwamnVSW/nNoNhy9YxS7V3CwbWMcX/dygWgLbVI0aQQ
isyEqs4A3SKkCMJQh1TjJ/4c4Tmga8/K7qnl5urjdVOnEPsJD21YsNlBVjaRKskTqdIx8hp8Vh5X
CRnd0efFJrqvUeY+XTdxYc4sQ9TJ8iiMR5y3NGlKLvRNhAklf8qNVzoGSeJfN3GOgjZFVRRhXxch
qFTnlMURzZgt2WqVojSyYLScBtFWBCY7+soCPNg8w0CbIszI3OYWDFQwbp7OV1oYiuUitGsPuWuH
pPW6AGJ2c6f3PxPzAN/5gr057SALxJTJsgVGBBQ5PJ+nBrOcBlZwtrT2x6PTkjwUpUNabgML/bU7
DxVCyr36Avj6fMUm2DMYNhkhBB0uvVObskdR0wIbZ2fts5w1uzatN0g2X1+z850HwZbEcxuUtaFD
2X1qJDfjJih1QmjJeuib99pcIB0/Y/iVWCB2HJ0FIJHZ5rOZq8ifGn0JzYtaNU4BU0ubfYQa9OwI
cduyCt43F2yl/SFX7xUPY3KL+yA0/iNt9n+ylp7tF7oMaMnAWci6CdHsvP0jS4B1WyPJK0V7yPx8
1Yj18xBC/tMJ0qNMeymlhAXCxTNhCUbO4om0lomT1NQffrOjdgqEB8Be+hJJ8tC6L4uPvCMaqNTu
qRKyWyiS1k2HuhElIsoUJThHtX7sTcWplOg2LcZd5Xl3udc/X1/vS+vBVykazoDJoH/gdMHLaqBq
RRuP7db/ZLl6IxKDaaFa2G12Z0Kl7/WmjYjwmyXHD4I21QiUf6BvXmhiuLggMGHrJjxxMAHPFsSQ
qdZ5PZjZIgFyCXenZcXoW3orMh27SXMQ9M/P6yM/c+fTchyZnD7paDkghaGAP1EAw/uTa2Q8RLRz
KLY1ZQfhxcLZPTtWM2MTt92RsV7zQDh3GGtBx3BhU8g0eE5cH9GZg8AIJ8vQYIJVUF+anV0AkQhZ
pophi4O2pmiwzSNAtsSC182cuXWDhtpJHgsHAfOqPjvBngGLlFArLlG7+Tik4m+UEciNJNXbOBrZ
+3Vj52OyVPihTTy7jnawOhtTniiFUGswWgqBuIUtyPGU9p1dvHDhnu8/zFi0QU6E83TtTGM+Wp+s
9uS2Hi3XNqT3Otwk1MpTEAKgk5tPA+GT64M633oEEhJNNFPLDt07s0F1QuvXVuGRTsMqXFnNvoV9
MOqTp8ga1y2M1NftXVgxLkcECXE9/H1+uoLAJNUnoQmowk6gS9DD1c8oo9hq6t38pSViF/YEg7KY
RBhmT+dRmKpUkOEaEB4bT/yX2c5r4YkrQsVc+bW4sBNnjJAysBhIwo0pwKADnBa1U2ti2ZdwqU0P
nMap1BdJ+93RB5KKVP8Qv20/07ZbXx/f2XacLKoGW8SaxALmR6yBwjvyJrmRLFQdLaBFWvvlDtHf
HuSJpZyARlc4yvSqzcZFmmmQ0WihyNxDCPdNK13e5AtX4Nme+GPDZK1QZydOm/l9Clm5SZswQZlw
a/KIV8uDEX8MzcL5lWTW4KRti3BF1akQAe9BWVCbRc1trQymFEOCBNIH9V8RzEthFFA79kp4MzTa
b1fpajC85JryNt1FA+1WJdWbtRy6/cLuPDt3JqG0Tq4UvmiOgz556aNT3lUQDfWGpCF5r3YAB6i3
m4mqvCpqG+9HyL5sT23ShYjnfKKR/IaJQJtkMk24Ck6NqogipVQ6KLrXlh2VP2Vx3LjRrau/Xt+a
54NTVEVny0xaXIiAzpyKh87sWNYA+SbGqTZvaQ/SbhLwFnng5Nbv68YuDYq9qYqo1KnYnQ0qUdou
kCySAVGcP9K7uaflEdxfd9vKwu66qTPXzCMITyKLDEynmXYa99GiRZ4StqOXQhwUo1DtvldFseLN
7oBIXqf1T4qC1+2dH3Fo7FktHTL7P0Kqp/Z8KVJytH0Ne2zV8kZ0k3hF1TA79HD2LXiTc/+FKRRH
kY7htiYYOTUVVChda1VEp1BrRnuJ/B9EyEOy6gcduWwKEvrBg/Xohsr4u0FhfMHNTNv99GgqSBL9
aVNGK/Zsx/QtBDDUiQ3CbYsqCa1qxeH6XJ6/k4gsj01M++ho8XLJbAypBKGeIL+zy1phWGlD1uzL
iYURYddsrUjpVwTrj9Ol8YPSiMXf3n3TFyAJOb3XuPzk2RckMBP5assXSKSJHRrubzM943YfPmNj
SYbvwqmgQU5TdB69Gq+KWWQESngglUeUF9f+ShIOonWXJNyy1cK9t2Rn8rlHs1oKLX2KsK3jUwHe
SXfQ19oBTAlFvHBJXNohMEFrCrTLuM1JOvnYUOHGkddIVGKLTHoqcu9naCwpNl04bjTbcc1JvAZh
lp65rc6PwLnFvIpKwGh2pbSOJqM942vFwm4/711GIOzY0mwn9LS1mn7GrDUqXTfB48jG83/VggqK
MXGEkjxF8wON8wKZ8YVjcMGHYRplUoPkFP8wG2TY0IMLrIb3pvQaeA+U/1RxV1SPMMeJFNfU4DZr
D2K/RV2nLp/98pZif2NttAjB3x8L33J5wv/9ltk0qGEdQMXCNPAtQ7b1akTqv7vwFCjaLU2IurYN
+pfYhRW3pUi61qPNMCxciRe2FRGBDvMxfn1iij/dVlKrK5leMh15KUpkfCG7bMFQXB/ohUOCJAQ3
BhRBZBvmb/wGkCj90ORw6X/5LWfaBvzuLxrn1jD7/72piWhIwc0gv8Gz8nQ8hdcVah7BJEqR6KMN
hqe80m7Ae/10o7xZsHW+fESGyNiQgNRIPc1znUInFwW8HuxiRdgWhflTiWQ6ja1vfzt7mOEhNAkM
GhKwstMhDS1AoQFWdduo21u/T6hAg0jOhjWvz4XEyJ8b/PQemlwLjCIiZWoSn9N2OXJnlgqXet76
5BnCzjCfcrL+e09WhO4jrvMi3CghNZQ12XHzQ1XqPqTgN3JbCUHUIbXsDcGeRk39PaYx27hzy7z7
BeeSNd7SegAe3qA4l6yyRCPIrUcKChuqafHvwaW1aaWPgfYOwWbxKJbQebJl+po4tGtfc5Rzm22v
6CmpKlhst6oS9gBTIGZ/M/TRe62COvxGMaPeh2nf/HKNsIak3OrDBWd/7jv+JDahdCG045aenVct
jwelCACGJMU/gRU6oflVBFAfFfdhuIcF+Pq6n0eR00sRGjdDNtjLfy70o7UggFXATEBqI5gjtEHu
E7U7+InbO5WbTBndv76dYZiFfhbtFIk3sTlbehFhi1qqLHMSyLH9Zq0p3cYY6dtPFwyduxx+XbGo
rRsw+hH+n+4xWSvbCnkay06zb4p6E+oLq3Tp93n1kkbjABDNzVxabtFr6GU0MQ1j9k9NjXvsjPfr
S3Pu0FBoPzIxmyvY8+HVBQ5oi/TYUJu0OS2O0axqkPPXLV0YDBAq8nDKdCErczG4EcR6aFSZiY+p
qNvCkqIsmbgwmBMTs11dj23X0bKFPJInxKsk6lFhzcRuN9Kov64ysX+9PqQ/JYCZkyG7IxFvswEM
6hGnGyBD5ytqzNSyAajB3J0f8iiyycnBLwF2BEIeECyv0Bk8qyF06D5dIFl6k9EEbdBfIMnh0/Xv
OT9nOqUdWrahcSQHpM1CRascwzgwBNeWUvVZVT36QeH6zKpdOPqf5igtPGrOV5Rx005B+cDQwDzM
AhAvynVBbkSB8m/g3oaVARd1PS448vOraaKG4elJNmHKc89eatQj3MwDGgZ7848gE4GaGzCtZgsr
eT5zWNFB4pOKMbmaZictyukURt7Wc/JK+lnnkHnSYdsLBp1AZZfSlmdury/VpWGhRoi+NgLbUzhx
unNGKFJbAboux8he05z+2cCAP27JQZ0fCIt6BBJeBjBeRT2r7ph+5JWeRf3DgO81aNJgi+4FZAxe
9GxonbQQgp0/PSdzJo5KnwQ256/q2BWM2iygV/FNaNXcT0CX66ji/DX9TsFN6ghL2Lqvra7P5fni
nZqdnUJwV3BrAL2A+b8/AEXb0KJ3MKF76Pt6g0NYSPicLx0eX5ElBZAGz/k/onBHtxmkBSlNin4A
bXRzqAqRBrahu8llYSF9fMEOVyXxH/xE1KGV2RZRYZkr4A5lWDDUahO1nngbxZ/X5+48EJju43+N
zK4wmsGGISZ4hey8ixzJA+BcxQ4sPA481NvY/e335ct1kxfeTBaFdXwGO1NF32922Nog7wAd9gGP
suDJ7+SNSqNUX4o/Jcl76qMWVLD4ARiXBF6xCtTIuW7/bLtYPNlF+EA5DxJVqmkXH61fQ1N53E4t
vp3YFjZk6T+t1NB+FAqC5BLVqFVcpMPbdZtnaznZBETAM226b83ZkPuORo9QzwKnDCEF1DVYgfDL
AezXHIvrpuQpwXNyKWGLkA5rqGZStZi+5Wh8fmhqQBekwBm8DXwZtp8Cph7f3Rg2mei9QaUv9G7p
8rrx42mqIfF+hXVQT8JNjmqL0NyX7i/D2GvdwnUhn90X04dBekrNZZK3mzvZsRw6JDL1AAlakvAk
wEIiMiutwPaCNkvuoiELdAecKXD3QNCbepdlsvbox7KwFoOycXdJYHr+ocQJDTZxpLICmig/deAg
21XZDjld4EIv3JhQl6mOFAFyduj7J14vkkL5bIwAxB5lyLBZ8EBnftYSFfwBzzXECAgFpy13NOWx
K7e9IJahk5OuueUBNa5ySP0dcWzFnRR4+u76Gl+0BxMgB5csH2WRU3tIHLUSTOMhatfxQa6/eQFa
M/g9dSFwv7BtKalTmSDE5cDMn7tBTFMD7ESMayjuOZk/4X/ZeoK5cPteGs6UROc2lDkgxuxEst6o
MHR0NsThd0n7atuNrnzl/oKru2xFk9iDPKvNedUvCETJbwI5dDxxX49fI0wIXv8YtF/X1+bSnKFR
Z1D5I2bBeZ+uDdztXIOuFSAFGzRIWGgJpD9qEEA8FWYLwZE8LfTsrP95HnAT8dw5O+sh+fnMCGCi
lv1OfIc5ApWd1A+lpx6+7sweQInCFyjI4j9w+hubFJjgW0xD2W0Cktd4pIU6T5x2JPLZUuEDPW+I
lfuF3lb/im5V/NMwKm0HTQJA1qE1jW9qmEk//n6+yHJMctVIwRn6LF9dNJzHTnQDp1GHSdHVVq1s
Z7l/jRviiB6bmR2ZVHYjcrqYAfBGO//Oq0VHiyIaMd+vj+fSNtNVUt861XYqsjNfYKkFjFuqwHgS
g+p/2qvqh2RGxTMPXeXnqPs4wOsWL1xo2CHkIofD3hZnl0tlhQoL2YcOrxH6kcRWuGPx/kFcvabf
QUzXHbmkhVDvwij/8+jl8cPb588df+TxBNcUCp78QC87uAiLzkl4BwxmsnO7ZCEOWjI1C1HMkRxJ
EZGkiLL3nJYv0LZgjD99dcGJXzi4J0OaTSOcsLWmpNgBuLryqmpt1MGuGf+alpSsN8ynBOUW4ptn
d4UYiKVagrpm5sxVI5X3Ls3n0I9trm8K9dwzqBbPTh1UIZxpxmwbKm2JmGEz9eKFH51eEkC+XDdw
YbqmGpNJYEqejXrMqZ/L3Tzy9ayJHIgcfgd1sskg4gCxu3AFXdjcU6kXZie8G6/a2bkVIbD0BR1A
KaQKtyTWqElAOJZ+UeKiTWhYOErnsSlwuKlsIImww0+R8emoUKODgSCNILqmcwx+C+jZR30vpjjJ
jSFDGtdAoliiePz3mw+7KglPIggVOtRTu2Php66Q02JBU72jRNoqqwRYUKX19UW7dGEA/pTIwZC3
QI5ztmp61VtaUqJx2CIcMQlQCsGTZb6p8L9BBkBtoA4Qozoo3rbN3iEC6M2XEirO9kee36gTdH/d
Nw9kbq9/1oXNSrJOBIlDdAxWZjbrdMEXWkCPGkd8S8clffLVwsJe2kbsIpaUhkFII2ZOxBqLHrkP
LJhc+wPtWtVDTUkbVpBqCQRx6WAgbSeiREbeQtJm0Yxn6LoHDwH0OR7aM+648iJtD5Xpwogum5kS
PtPTQpvHZqOnVoqJY3S8bHR06rhaNCko/kdi4v8ENV6ygp/icgE5zLtlNhjZ9S2AE8Deu+pWmzi6
xgieiIWhXFh+qirEzRJ1LMi/Z5u/iIpcVFLen0bT7DQ6Alm/hYj5wjgYAiqvUyYJYdnZDmtGr1Hi
knGMbvsO08qmArKEEuLf5gYAuk5oCdYfkRd9noEr+hr1K8UA3F5bK6k5jDW1AnNYOC4XbsQTK7PN
PECdPbYhVlrEwaYMAeLk9SAA/xMXHpOXpg1iZPAtlKAAcs6WH9piaTDzIKb1LtoLtPGoUIm4dbC9
fv7PshDTtHHwOaBETmcRjFLKrlrXfuy4akm/JCQQVMIPgwXdsMZE5kW9aprf/4tNAKoArcnizD1u
7Zbu4KEP5UAIuw5aIuJ9Lj2VGZmr5BHatOvWLvgfyO2nTAu1/KlAeerfyXxreqbAV6igv4ESwD5p
jZXecHECijXahcv/0rKR7yPBgeKxgQLKqbXCNWnL0OiE8kbzMKlPSKa2lquF18elbTglcKBXl6YE
1WxMjQb/gyVMaqWZvp1yb2GS2x1cDxBuLkQBFwd0ZGr6lKNwE9m9EN+OKaW0kDKFFs7OtXFYlfpQ
fr++UpecEXVQfB3BBis2G1XQZgGDxhRsgXtzMB4gqVrYDEsmZqMZNL/18knmtcx763n0ypAUouc9
Xx/I5eX5dyDTljyaM38ApT5aWDE7wR55E6hUwZ4V4X+4WilPTxhN4E0Ux2c+AhYfcUR6PYapSn2Z
QDGt5e5G2YfGNbpD1Hgpf3fJWRzZM2YPxsGEHcdzMw5uTmtkVfqZk7WeYXty8c11YZIOvK2fRZvr
s3nR6qQWRG6bRM88ROliT6u8oIidMYsP1Bbz+Jcs9TZdOokiOY25YO4c5IRLpCzwX3vTHjpaPblL
DZjJsAdfrjNAniVAzyapIoS0L532kJBh1yAjCtfXh3kOrZzZnW1/VYLaBZGJmHLpuIVSRS2eBgVe
t23NaIF2ZOjGQoy0aao9LNzXjV90kkdjnp0LHQVbWraxTdWEnQMnoNgLj0PsIV+BSK+W/H1wczLH
sxOi9jB9+tk0VvnWk6BFreBepB35+qgunsOjUU0762gl4an3GkRy4EOw4BxGDbWrGtptPNS8gyUp
ivN+kGn5yKzTyUNEDUb01Fhcx15bqaTwaw3yWb+BqqswfiI0Q/+y+xrussZWoTCDHUNBIxDuq/CH
q+tO63222YL/mXbKLDdF1QmBQbLRYB7nD8RWBuPV5DVviKD6lZhQLTT0icemt3A3XJzfIzuzXaNA
r0dOnyELMnyEo+wINRwm43c4If+HOJWtRzaUJC8Yy1kQ6RWkPGDfYn8Kg2UrGWRjUIQvGLk0bURA
YMGBqF7AMSlin0CtDqcoVEaml99qMfL1tfn+97uSwAdxZxpriKdnYzHyVvCBYMQOqubpqy4O8b6E
9fHWly3lXUuij+vmLj2sdYuXF7AfIiB0TE43pt9OxIPBABEqJMttvScPm7XfdEK+4dAI0HQad3G3
qtzNdbvTz843IW+xKfZizWhMPDWbIYrRNp7I5SQEt/AvqduoGkRbzLTqESFcP37vmwyW1EVE3PTD
p4YBh0okEWRymsR9M8OFNQ51oCAO4UFzC4VZbdwKfv8pVAokLZQ00Jw0P6D8Hj/qLh9WdYggcBUF
z56ifO8k710xy+he0IdxG7XQbnh0yCy8Vc6jEL6PmaElmutUnD8gY0GshKmXyS6U1zr/6NLP61N/
fmOe/v7M76VJhTaCL/HIlraR8G7IEJo9xclWM1c5SsDXjZ2fmlNjs+2lhqkKxxqDcWOUlH3IP6Ft
gjroupULtyMbGG/GSwhlQXWORpCruqWySOIAGLutGu9a9F1R3oS0twvtNpLfiu6majeQtMnRUi1f
urBeU5EJeB5ShlM95nQrp0abxYVSa7YsfZOiVexO3Lbwm/42NAeUU1lBq6l1a6t7c6Nq41p3i8kA
9fw0TecI3AKlb7IB8y0jwJpr9i2bmv70NcQwEWRaRXCoVQA9NAQIDw1Uu23IMdYdBKacNNv08nps
oANfdeqjnDuVvysIeQcXevsOoY1tS5tw/9JB6CFODdCRU2j+pjNVZ3BhMw1f1HI3IEfXm6WdVj9o
LlpFiKTn3xP1V1W+WOaDam3DQdx6QCmocMTJS2Mc0nQp23khHjsd+mw3B4HhjmnM0Gluh94NRm1y
kYji+CotrSvgpqshfNbgfbm+4y4copMZny162PeCECOCDDPBpumokjOPL7zU2WzeLQ/xhVhlYYGV
WWwNgXNkVh7mMrg+a5r8xfgQ9ZDDtI4sIWk0fInwQF4f4oWjezzEOc4hyOsWRrtWg9pCd7wcumNw
mAGiJdfNyPK5R8aOwQuF9M/U9HF6ftxhgOijwc4wohUNN2HpvqTxL0s7SM2TYQg2JNpjBNfWR1dG
kMhsZOWL/L3daTqkXp0tkJjMlbuu31bQqAlCvl74wOkDZlfGyQfOQn43oXEDblEmAlad2jyEEK2m
aoI5zjzMLs2veJDsiWHW8B7H4HuWgwdO7BrdhLS3nCGAGsp6Al5Hz8WDCSdjadzLlf7j+meeg95g
EOChoQEXVgzSj7ObjWyFOAwV8+iNMrLKCDq/Bf4e2UQZjFEIb5hqPJukyCnlWcUH+fKm/4IrZGG2
Lu6ao6+YnUcZLQkjcvkKkU4C1f0qwHqmcFcvDPbipjkyMzt/oglXUewicd+VlvKcjpI4oX20m14b
SzqgYGhtEBF1Ilcmewnt5Bpd7MYOJz2dSgnMhQfLhfCeuUcu1jIBNtMlNZ970RpzOC41Oy6eUBLy
y72ixvCJJ7ZhrRrr08i+iaw/L2P++qH18CRb37oS3NDr9Yn54+rPNuvRl8zmn34XRVEqvqRqRzjX
dg2Q3jSayMwPFsT80BBLUMAJMurIz6K48cb7fnhTBXeFsGND1joMB1tuDiXljspcJ1rthFCl9WpN
S9YnRF+8NfPt9W++EINOszd1/OoanKFz/DlcUZ2BQKoGMPjTldHm+SYg411W6rYHL+K2o1ODIwEF
L9ULzufibmXJJnIMuCTmFycEVXrWBqOGkA3iIk2Nom8itF8w1cYLO/b8NTSN8V9Ls3XxTBc24BJL
ICB4p9CD4m9qyKP0Rl8Y05Kl2dFAkFyr3QhLniKuXG7uMSV3Gj+qzUIM/wdRd77X/jum+a0EYa1p
DD5eMCgmLWJIIfnH+JA3cCsGT40QrmVcpSc5o3AviVtZOXjBjWoRFb3H1qeSvxvmyL9874Y7yuE0
9j6kVuKExTpDRwhacOtpYaNdXO4pg0gjHCXYP8f46MmvK7ELcoIP1gX3vvch8S0NqHRRB657ZRPJ
6qYXRzI5xgpqy++R+7NE5dlBD2s7Wi06yUs9gZd3/tEHzfzG6KtFTzebZqf6uMmG3JFE2HSs28qX
HYRuyOjcVOJjV+u2Efz99U6JauorYT6gxJ9tk0ROhC5At9lG2YJ8lXDntvG6jvMFQMKlIWLHoE4x
lZHOILxCFYFUNrgQek1AmR3FDBt1QXQEBrhtod0UNvy/7tal9xICRm7YJBoAy7RmvDDgS4H6xHUy
ZV/Iv5vzPlZ0B4bQT3AzIZzmvaesMkt6V2p9JfeZY2XaCxrKe6hYby1YlSFvetI76SFQ1Y3WRgsp
+suzcvQts5iiiSx49zRmv5mSItoWYSxRv8ug5oAXV+mcUkwO6AQ2ycIRuHACTuZg+vOjE+AWdBGm
wJOQlQj3sdFtgjFdZ/XfF45NjdYIBojLo3Q829cxEAQpmIYXhQcIlB2rXqgGXJ7AIwszfyq1iHuK
KQNJrHvP+OiVfZXsou5D6Z+S7ABqUZVvu2xpC01x9szjnYxrdmjAKnk+mqiEgsabNH64gruNxYOQ
PpZogtSgysD6LWW3Li6ZMsGwdHrKqRudLplW84jWB0aq6pwLV90lMHJnqbXwhp4m7GxoR2ZmE1oi
iTMYkxmEqJy82/roSKWQuz1n9LpBvLzgii8E1QDj/h3VbCYJ+mX48LilouxRSjZCeAdAPPB+oZJE
4gOWZm5GJ0u/JBVl6G4h4rg+pRAQnk5pHCaxVMe4XaXyYbAUH2Dmvmtj8385bP8doyFKp2bQoyPl
FjPGXHuu6odQ/xzd5+vzOPmJ/3vV6K46NZEFoi82PasWjYItdtBvCwsWluZqWsgjjxFltQgnBRYa
398qPW/d3jtMcgjXBzLt4vlAwNiAA6ExcMKgn5rxClruTZElqUoFdlZUocw7qajBwdwI+hJG41KU
TAwwlUfJ2SiwVsysoZqgVSErg+5NO/zWfHmX1rsi6x09hDfdehBHCKt6YhIjptFzKxrV1uxfrAZV
tS9LvReVr8z4EhRUKB+tOl1VWbZSuxvB+GHqpRPV8kJMd8ndnXzwFPQdrcKkpxUjI8rdFcnVgxwO
JGSy+qdi0XPKH0SA8pPgHdrs9MYfxsAROvHB9Jt44TsurNLJZ8xWiUQXr0yYF22/IBEh67XIG6Np
9xFMX3CxoGTr1eFSB/zkCmZb48TozDN5iWyiP4nRZFynJLK6dLDLIF0DE3UaKPpE5c00FlnfpsN5
ZpUQ8U9OTYa753TG1axXUr1nQ2pdaVeHMIalUwDYvTLvY+MhHcrfqp48l7qwv34QLuUycfP/NWzO
nJPXKnHMLE9vydem+ybJv/+wN5qvWbmvQ2A+Ixx+NwWiYo22cAf8gfqfD5qwcMrFiGc5BKPJJBf9
Fc2u+zxZ+6ZVrNCsEW8lF46KFmIrO067zlGt8MWPEzhlu9F30O+QieQAcEnGkn+74H2YjH8/aLb2
vtxU/5+08+qV21i28C8iwBxeyQk7B0lbYb8Qkiwz58xffz/q4h7P9PAOIR/D1oMMTLG7q7urq1at
RWKTyTBp28/6bwM4pz7fOOJW0Hf2mRVxrU2z6v0JKzF3XY9+RzR9pnuca2+n2d9rOGHD3CV3ahVQ
G8venEDmnaN4OH0s43YHg3DRflUdMqipO89fN/xh3RGXyvrSNu2Iebgmz8usnFiTonsbp/tUu9XS
Q0/f0YjC1AQo/D7TPZjzrptdS8sxJ/+YVc/9P5lpNHJQrnYHhyTjIh8Z8riL9i04sLrZ2bDWFv73
Poaoq6a3kiqR5QFrd+EfT6UPECerlgeXW0x6srXvm63vWxb+wlPp8yImkpd7QzyJQHNVocSsmPqw
W1RTk7ZHRvsFmekm+TbNGy6ibNkTHFEqghSxCKYjjsYbkilKNLihcihLdAnvovKttz8axiMk6+HY
kZJ8RPoDTehf8biLlFez3CS4WKb/2vgFlzVnM1P6eFke42vezbd1Oh/QSHW76E2VvKT7POkqWY1P
1cQXbdzVa0n3hd3o/yZfhHpAPmaMCq3EZFtbgpuH1C8Ppv/oUxDLeC6Vfzkh7CEb6Yb/x6ojk2Rb
sFO/78iTO1Dieq6tVjPcOf3mpLJr5F8h03at6s20b6ux8Szro6RLG4MVF56GQuh66BsgVFAJToT4
p5cHWhYlGxyLfAvJvjeASTAeNOVz3X8oio0DWMzdYOA3cwj4bVWG50yIS7Qaae8e3UGv74AQdnD/
qk7nOomx19ItHJJ4ly+DWcxQhgXje0EUZ8AJnpMXgBI4l/3aK6akgIgfeaSGyAemoONszdFtUOfp
Rli8MkiT9kJYLWj2gVxQGCTardWiY5N4IxwBLl7W7UjWfkWGJr5DEF5xr59kq+YglYJDA4CY/vvw
P3GbuisQooaMm+v7Xa9AVqPdCvmfspX5/p09Ot2STCi9JVRtl4vTIZ14fmIG8NAu0oa0a9ZAgkyE
mVAJzEN3piKkwXj/NfDfmhyC8i+qdaSmMqkfkZ60zeP18V7kOcTvWCbkZMBtMjpy5/MdZuy7tuof
UnS+shfOSb18hFvCzx+syMuUPTI5rh09ONJGduNiywgTIZzNzQxiflL5AB2RdG+wAxesNDoNSI7m
crKHcX1fq8bGPl1x57PZFw5oH1UpI4ZllVReuI/LuxoCjzQ8SP2NNH67PsOrprgbKSbT23XB8NP4
TqdWDjsHwnQyWsdS3ad1tFP7ne9vHAiLz1z4FE1YYNuAwpqi89pJYelBTRFjdJ7nFnTql3krlbJu
ArgtzIoAD8RXaizrfV4t+PEQrd/fUr1/p8HX6zN2EdT+9kmQxP9nRIgmwjpEntDk1SI3tLJRGJKb
vaQF3desd9K9acf6TZDM8sd8TONDWpbDQwtAqqerQYpuE9RSt/IP4sNZ/CDhWK9CtN8iXWbU6s6S
vToEomDvDP/eQkkxfHWi2wpe+M7ZoTwVGV6tbH2AmAD53w+wuCap1gHgF5IDapvos5XxAVaMWKbi
ZdJeQ0NPfkQ7s0CjABUmp6Z2TsH+p25sRHcXd6loXVgPadInA9FX2pDkY9g+zZCuqtEPEPHD8EW2
D2l9aOqNEa/72T8DFmYcVbqqz2sGrPnvafJhKh8z/e/rbra6MZ1/TAhZ1aKSZ6SlMEEVVq5/gm3L
7Od+BsywhRvfGszy/0/OWD1D+SAtmD8tnp6K7l1y5IO62X20epCejEc4yZ1E0xII97HS8vJEBVU/
Duiu8hSCLdtyNo7tJWS8PGv+mT3h2C6cPDGMZfbG+QUpA915Ms2HMT9GAEraO8o41xdrbQppxaXd
CR69hZH3fApNrUrR63USryxfo+F7EFOF2MqbbNj4vQ1OlglpRCUbemwgv01FGhFstALJeF8fyVqE
cTISMTBVqeMNZoWVLNU+qYO279qd3A+Jq2gbe2jNIUgogvDREeGlY+p8zgBA6IjRU9MDYxDUh4z6
xPS1Q320M+4H/3h9WKuTd2JM2E1Kaphjr2Bs8Ie9GbzGNALX/Y/rRlbn7sTI8hEnK+RzEBGcYcTi
9lH7x8w8oIqNpOHWibc6GorL8FoYSyOf4G52mwcokXOTluBGip9jP7gTes+Gsq8rdW+HH1PKpQp6
rHPudfVu0p7D8Xu9RTi6Otx/vuI3ScTJcAFR9ZFU8hV5TGfL99G401Dm3uJZXLMCUzJhPZQLPGAE
N3EcrlIzAYoP7Y+e7Bz7SRp39lYWdW1GiXKX1zd1e8MRZtSExq1BpDD1mgAFJudbA1x0iDegFb9T
seKpBPsP7AM8GhY1gXMHmeAfkJ3FiiJTP+zSapGxSAv7JoHKDe1L9Oooh8xpvQ8Su3u07bncy/Ew
FY+jaTXQWdmpXf0aJLr1gMAVgaN6cxwi9xuk6i+5SdEUA2ALHK4wcrk6QJFfoPRuZ2370PfaKB/T
zBgJEGq91He6lgdbxNar0whBIs2CC+BTbEyvQkSspwY8tlQ5T0Okegqt222Q7P98o5FA+o8ZIT5O
G4SUWpN5nHytd7UBIUWrcGHeeI679Oa/syV4hp6Qcpd6bPX5Nzu9z5PHtHzqtoCsq0EMkRP8UCTH
tIsUbYDEXKOxhJ5pxL866DAquXOR1OThrCN8W79Ay7grYNKrt0CfaxsMsrSFitzC+0XOijRXFamL
WLNKUXe5v88UIDJQqP0peeYSppFnYZA0L/JIEq7kslSgxLcYYVUH3aGMrb/T0tA3HshroTCs4DYp
FSwBoj/fYX6nhxJYdN6LRXMfAdIN8nDj3lqdL9QeFs4w2BfEHKbZh101z/QrIomc7MbxvVZq1xxp
6B+rrS7MteEg1AXIg44+8jXCnCHDVFTTxI2SICJmF699+nLdu1cNLGzROnRT8DoIkbvt9IaUpgzG
WEC/3W3c/vw3Bqifo1LI+S22QDpBPAaOTgskvIJ/kelC6Czc0o+4qCgtroUoAYl+1h5ye2HVi1rN
qjpG+21s/KMS7R2VZEC2QwxVMz4H8SLi87Bo4kLx9m9G949hIazoy4D22JSWS6vKv9OX5umBugE6
WXO307EJd4bSpCh/h4wtUL/B07PTxr1kG4fJ2IiQlnNMvJtAm1NGhM6YN7rgCZRKLDueAa7UluIj
nPVzrMl3DF/qPn5xxsCEejp9kGENuD6Dq8MDwAQ1HoRSjtjNnJmO3vo9ZqcehjCl0nZJbCFVr33O
pb+um1p3E+52OlFNOuzEuiyU6FluLr1Yfal5pv9gFc+TCS3erar9Kqobw3iV1E9Wv3GBLHv0YmIX
ZgnSrpBRi7g8HfJZAjlGaCL8qYLOyf+qwPfayVEfDtdHuLqbkRLjqCA5CFrl/PQr9D60KhVTVcsr
q1HqGz+It+qmW0aE5zacPjmXPEZgc/s8+PInCybo6+NYnTLOPaS3lvhSlBGTJstB8pFTaZK6X1UQ
3ZYQ5oKNvrGH96re6mRee4hAkfgfa8KANJm39lCww1AeJ5CWuz2ZTxfZN1hBvvi986QYX66PbzWt
SZMXQHFgMHSVLBNwEjoj0ShlkYRJNJxehznzUA18QyX4cy4jkUd/iZGjHJuXSO5oXzVn2qmdvuvs
cm8hkX79W9bn+p9PEWIpv4+nNK04whxj8CqJKOoJEdvOaPfpuGFqZaIBjtCqt4AVeCkL7tkgXY5u
LZ6DNtOubJAM34XGjWllu8B+RwD5+sC2rAnLGnV22yOXyr7jvWzOb1XwdQxUChA8mZw7M7+5bm7l
IKMj0mRgkBVxCQlxYlPWxqwONO6BBzmSfuukv4z2A2rJGwfmyjmNKAfNBcS/NMSL7DH6WEtRnS1N
dRTL6k/mAJvFXa7fKCn6Wyqv53Ijbbs2jwopW3XpRYKAVhiYnXUgwn1OzXR+GSsvzMd7dY9G/b5v
m402yxVfhBiVRDTaQhCCiOx9smTWgby0czYINI/cUS5Sf/hIFrh+Yr2Yf4xHI3DA4KJlBHEXxThh
bHNQjH6C/KcXw2jfSbbbUlkY2Gd/7hsnZkS9jLpRS6NdzPiE2HHzWDaeX6r0LW2c/2s3HDIwDtUw
+seBkwk7rHKMri1nGjvnsgZ1C0UxbDu5Wt1Pqf4qjU30akeT9tOvzPYw5TSwh7HZha4eIkK9sf3W
/JSZpSjHUrInhE9BiFlBhFTlmhjfI/kdCs50XnDRdwb95U7jRls5uFU/PTEo7Pe58auoMDFYQFPS
pQibv6E/7KpF7A3ZuxJu7Pe1FxtY438GKASdUmirWYtEEE/wh9JuwNa0ML8scS68kQdJ5sCmbONU
36/70tYwl+v55OoAB5WNfcgwadt6rQoOmtD8XIT2UXLmlwoduCHfhIouQxFCmLOhCjGo4Y++1uRa
6pXqr7Hcj+g367eB82A5t5b+7LRvXXaojBTh9tvB33hurZ4JNtQtQEYWXVHhquyGdi6Cgmlu5QCC
gpvW0g697cn0Hg1bbCMXmKHf5wHvU9SB6HCnufZ8cpNg9HspYnI1s5RJUUfNfhgmgCKZntGy4f/U
g7ikt3ZQ72Aa/Cghwr0bLJShSQA7XOJhdnt9tddGT/UcgSRqyzzThAPKGdARMHKdmfdtJAwgyIqP
cXOwpeRYZfPxurELnMwy/BNrYkaviLWgLSOD/FT+3CnIrld1Bar7lcPLCwt9N2TxLq/Vxyo8lMpO
9axbM/pUxg8c0uiuI7oQv4w7aafEGx+2EnLyXUs5ehGQAGt7viwSElyk1JiFkfJkUpXPXA0bE712
fYPVpK+Wt6oNy8i5CSfxw1pql92cRFaym/oEKNBkDbdoTFYRqspO+/H6bK8eIKcml0862cl61yYq
oSdx50IIWH3vuzdz3g8K5fUvI2LAiAZK367bXJ1I9hCThT/pInEoBIpBEteMMh0c1Bybh8Hfwt2t
TiT6q+STFmoGEcyk+EoyA8VAh715kNN7a/wgqUdneL0+kNV9wZvfoIysINknLJddaHVlFsu+CPKX
RJPuqrD6ONmwHXfdU4hk/HVzq/OGwocJP5DGy0owJ7fB0Gbgnz2tq5r7xiycB3PeoktYfkQ8ZfHA
/xgR/KGMSQyGPUYMY9w5SYWsSLKr1I37Y93tYIakOs5uxxHO3S4l7srjBFaEXs9e60Ghn7K8jYbw
RoJNeE70m6507gfjl+VshQT/j+lFyGBhQNTE9lgTJSPkjh1i5E7btdE3RUJdrlYPfeh7Y5cdM+N9
KMZjoGyVf9accmHGAhoJV5UhFqj7iiKxnQPhm6M6fu6ChvymPCePVa8goBq0zcZLZ20pSeKCfwIW
RC+gcGCRszUkkFYkU6BY9Lvbmdsh/HXdJ1eDvVMji9Oenh/j3MhDiJFechx3LCE4D6R9ajC18SK2
PB5nMmB57LyOloOwR/TXf/kBwq4oqO5JacYHBFJ20POjNX8L/Cd9OrZNsO/qV1X+ZGt/U02+bndt
M56OW9gnTd1qdqaxmEZcoNNwtM1xd93CWoy1UHlwRALJ5OVzPrN1oARa00xsd3hgNWWv9G+xdNSl
mw4a5JQe0uvm1ryT5BCitAsWkNzNuTlj9qG5DTkyFeVBcQYvbuHpiN8LKdpfN7Q2c6eGhBC5KY08
ALMC+X6Zf+zm/JOWzxtjWfN8KpILBpm7+oJmL9L9VLN7Iqiw/WqTT65e8n/zsD81sYzyxO8NuU2r
7PfLYnjjtrToSedN6XWB11Yv1RZ39OrinAxIcHInceQq8lmcKblT6h6ZCwjo7Ngdt4KcLUOCW49S
rHZ9wszF/p1iv/XpY918sMKNOGdtfUgTUwOhMeWSvGmMZ3s2fZs9m9qF20vfyrK6GYJ8435e8zQT
OCZiuir/iQ9RP5SNWbc4GuwkRpvbVzq6KZT47bo/r+XRfgtUL1zrEIiKBVW5ja28Q4AR3RHpvau0
oypptNnI3gTN7DCGcLD+0OBArqb64HTBPmBL2WXgpZ294ferpzHCA7DlwzJvoMd87pVaaQ4U9zKO
/LmlTT3qRzcZqcfqBdj6An12xyuiipb5yKVbxyvmrV7p5VASw4fTDxC2helUaWblS76LsCHvDol1
n6OEB0IgyOR9VxS8l7zr87/msqcmhb1h+EMclAG1eaceD1H7o4mOxaDt5vbHdTtrkDvW+Z/JFfaG
kTtTZC2EiZMxRvCd5245wG1p1XdBC8kZrVE7q/2hzclxGPJ9rEaQ8/xxF83yOjr9CCFw0hEqsIdl
gpvMd1OV9D0amfav2fhZmT+m8BGtFi/Rj033LxJwyPT91gNdirTCLNvaFCYU6zlSlfgmsFCCKvwH
Nf7Y2rvY/BH3u+uTvRZan5oT5roqiMokij1eEM5f8qna97pJHzzZxSUPp/ypIu/vWaV7kgQD0TVi
Iuf7Jmqj2LEbqB1RudpN1a4on2YZup0tCpjVYfGw06g9Lwopgp0wmotOj7BTZR+XTdFXx1EJdnb1
aG+lEVZNQUq3kE2DCRPv87LOQrOOK44CWUHn70aTdhmCAP736E/l35fJW8pZNPKaZJ/F+nA02WML
up7Iod23BoQyr33yLJuDZykPTbux29eujlNjS9R0cu8qUVIGoYWxvG/yYx8rMmJ7OjRrHdrY131w
y5QQgCXJXOmZgilteLKmn6n0QrS+YWPt8II5jQhPhRgasIownIa6ahHjEGVXuUlXeOBNXCSWXOdf
jebEkhB20WXjzE6BpaClCVSjt8x/6vtv16ds7fg/HY7g33HV63KRY8TQI7qOPzRV5CrGUVE+ZVPl
NuNzVe2vW1ydQMQPUdsh13zB1MVlEyAxRrZ+DJ/04lDKt1H6Cc69/86K4HUToOpurLBS5ojgKYH0
PqfzXaSoz2nob13iy0oId+hCWs+LjfFwIAlHbQhGQolt8ueQhO5r2uIGiPXMKnU7KNBS6VZHtJTr
x7gLaBT1VcUz7HrjG1beHnwCLBPwWZDGErf0WAL4KJdPgHVNtfZ9vSuN2x7+QNn62W+i61aOqqX8
CPSfxBr0xsJGU5uxaOblRZAZPexO0gH5uk+6Od7QDnCfBeZWA8sShIgTzMTSLbNUXEF+nm+6WanH
TtNYTUB9+8G092Tor/vLytGxQOwWgXKo8WHRPbeQN0061Rr1sVB6L4OnbBrdON3ISW/ZEHxSTyPZ
yipszAP0WfZ7YkkPij0ero9kZX+djURYmyFKDC0o8YQ6Luju99LqNtI+KnBR/Td24K4/n7EZ9l8F
snc4tvXeLeRnABFdXHrbIOllccXFJydAdp0/Fqb/c0MqVcZKq3lWzzXAKrerpzKB3E5xdr6CMiLY
ziIs9llXOXufnPhtOIzDLWKhzsNol3xfiuj2brar4TiHYXzARveLJhw5cuuwyuHadHzEAOuYtGM0
ztA1Z1MC3Ldlr1k3HfUL0EdFo+2TtFRdQ5rHL/4wy9/ioAkenKic3scgtfzXpFO1b3oHc04RSmSB
B9kKjnaqmH/5UTK/WKlKR6hk9/mxLMt8APsVDLE3j6iHHWu/tfoHp06k6qA1iRIelSAIv9RGP3yR
6krT4Csswm/lZCuRKwU+2mh2q/Y3lAPzwxDXsbNxy60dJwCiAPjxHgflJdxyc8nllykkSv283bXG
sSZoLfWbsXoo9X1mf7juSmsb49Saer7CQdxFU6xizaoGKtE0qLWha5PSuG5mbWecmhEcqUlmnGbC
jAJ9Xvaa+B/67me1WfZa5kb0Vwh9wMURmULGKdwGtW+EjgYPo9dUP0ttp2ZHTX9OQsRTynspPgIf
cqoX09x4Oq+9JGkT/8fsMvqTOGtoUcXiFUBeT/urh2yoyD6kKNGY/d4welfWnxtp30KLsIXnvmDd
I5pc6HpVDk0KToA1zw3b1dxKwLEyDxW7n3rxPvfjAVBU0L91SXNnBtPe5hmwSI2MtNkkxisX6O0c
FneTZh2vr/DKvXT2KcIctLWdUo3hU/RBMaFBNnaSUQJZbgOvK5Jbtdhi+VkJnxg499ICHJUtkSLB
N/080rMh89LC/FikyNDYZeIZmf/UScXfVBVumqn5WOr2X9cHuoYJPzUsUiQYmZIMktIjkVbMt76c
EuLYmeW1kt4+ymYPSUmZJ/F9PDdWcZeEkn8vW2lEV23ZhH/7kyZLXpuYCin1rH+R1Sm+iTMbYUsd
KjqVrn+//RYmxvi5D6jGu7EeVnfh0Bt3kyynL3LMNZwHxQaqdM2FiUUp8wDfMpDAFDwpDuamDfsR
XJPU954Pll22G4NTQf+GNkuyr+vkE3mYFyM9zlWiucq4Jb2xchKBIAFztyCOQHYIRwRoxlnSIjkj
DMi+aFp4dBrrs6lsIdVWTiLEU5eUDzkGAmHxeB3i0TQqVm8aZtekkkHHWxceM0AV1/3koml/2ZyU
MBQVFI68QMfON2ejDNTB7CnzKvXbyLNSh019Vyu7bL7r5TcI8eCEDMMbrRrdlB4GWXtOo9swuJE1
T+Xvrn/N5ewuaWre7BBwcbeYQgAkp/Es4T8LWj0Dw3bTTbmXjn98ykNFbCBxBFYcbxKJbbqwt7QR
WAEKI2R4o91ovKvq53GrZ/QyJD03Ixw1hCpa1RSYyWA7GPSnyUk2ZuvyMFssEGObEPRAayyEpEY6
RUpmYKHQuv0kv+XzDjT/MZ1hpbq9vjBrg9EWvXAdJgmE0IWY0TRnn5WBoxQxu/alzSNKvG2WbQxo
xRmpg2rg0DAC2k2UOrICw0LlCzPm9GYgiRoq2WdnyGlKST86Dah7GnRSqUfUuoZvZFHADNzWiD62
6ke9ix995dNolZ6kbfaCXl7ZS1OUSfEGiR9Y54WDhxqfptdylXlB7iDJqsFIF1nzM+laF9qXfTlD
8jP9GPvskDbAoIyP16d/pcJ5bl9wpjiQjN5s64xShHPoq96tJgkdWSV8mv2/6yY6TJJOWxZB/biV
SFvzMopI3F6LIiT75vyAKArAKHPesCa8W6P+Uc12S6zij/dzslXluTz2GOY/tkSgSDTQBxxG2NLm
Ftgs9CnjvRbd21uYrtUx0eRGxWKhIxeTg1DvkWA2CQNoYXIVuaAj5tBNT2n7nkvHjaVbdZ0TW8vW
Ogm7xl5vusTCFi9IQuRfskKIfGP6hadbP2ayzJF+KMAejZ+uG14ZI+8hcGScD5CNiDUM1bGjxtKL
HJTa30EuuWrORUnXYHxnbUqvrNrirY97kDfkn/MxSkOd5XFXIomsNhTNjqp6lEuo3ZvObf+8qgm6
GSQnVgywo2I0WbZTpQZTha3maCqPMyrUzai4c7cxfytFoHNDwp4rtak20xFDXXafhI9zeRy1v1R7
P5KptDq3z+8pfMjq56K4tZt9l7xeX7/LyBHzOgU1bmdoDcWETW44aUBsmHu+MQCDogEehelhKUpa
H/Om9KD4TraaNVb235lN4f7VOObVTMfmrKcHJz4omX9jaXdGu1XW2hqccKigimbE5UjPmYbyJoSO
DGpyu+SnYvi7Vu+9SD5E9rfrE3r5ZD2bUF3IRxBzTIiJMLjcIvF11za7WX+fG503tzfG9e2fW+Mi
QzWNMIbu7WXLnGz7aZR7WlwU3uFFtNdo3E3qB4l0W1KNh6obwFV0G7fn2iY8tSgsnmF0EULJ6H1K
Snlsxu9SRluybR6iMHOlzShq1ZrKg5Kax0LEJmx5sG5xmNSMrx2L3ZRbkNQA8p+KnRrQYrP1Zr5Y
O8gfNMPWwBURDBMcns+mP6hD33WKRM3TQwVs4RoLTdWL5Uc7fuUBdX3tLqKdxRqCYKBsCEMvrocw
MvIm9bEmOd+bjHYl/f26gQv3xwDQZZhEEHUkrFLPh9MXjYWqErz9OeBTspZ9+9QUn+MJMTUUC7Lm
phy22Bi2TAozmGYDzzOVNQqm95R6H2TSBXyEKYjL771teM5WN/lFLC+MUbj31G5u+5wMpjuOT7Z6
0NSCYPt4fR4vzivBhhCW+XMwZ1aIjZBz0Q8OzgCx2Lir9I3NvOYQvMTIXpD8wyWEzQy2FbbpCDt1
+SnVMq8uNxxifbL+MSDsXTNppzkrFgPjR17pivK6yUi2NYbFQU4OpNaYtDhpMWGHwQG1D3fWt3xs
w4TYj1AoMZmOZZqa0HT14LPsbKzD+jSBoVaXNwgthedj8EfV7NE+Zgxx48LMXNcfVPPDdZ+6BAUs
TmVTugMXTveguNh6C3chKKRFwSrZBRXENvVudu77zot1yzWt51Cq3aqDTq/ZydWGR69OIa1bILag
YIDF7XyESpCYCYzrkmv5j1X2bDcbJYbVHXPy+4KjBX3fx6i7c7RNtF5q/X6yXXl+TLf6L7fGIXhb
ZWqBMS27v6hTN1NufHmrbHz5JmKdFiiktXRdggkWNj9dpeM8jKzTCLWradD55QbxU6152nRbGrvY
f6r+uKSxmKRYpwM94jDQBP8zm6qteplRJXSzye6kfNIBBFXGzXUXXJu8UzOCE2QRdPuRihlZ/WbB
kWL2v64bWPECUNTURRBX54UgKqyrYxkiAkI/S9W8KeQkq92k347O5+tWVnYrVvDipRAI/4UQImjx
Am2uZ8lN9X1OkjCsE4ozoXfdyspk8Row4f4mD0KNVfA0ePksrcsRnIudN8d6lcMNyp+LUZDygAsf
RLgBzy3ZuPMdGS7EukDBQk+XnpLhPjH3mv+n640J5mfh+KGd3fmtXXVyNPcBWPR6yEOPngc5/aBr
G7+/+MtZwWH5fVIXKAcZpkUB83wIUi8HUTYUoddqfyv1x6G9G8JDPuzCaMPQhV8JhoS5Chwfn0Oa
3VOLmX7Tu8h619O9XP/pkiNPACsSkBuQMISewv7QslxGCH6gr1v9u412Xb9VTl4Zx5kB+3zCsjZW
zAnsumdYz7N/oP2mBD60VW5aWRayyCy3QV4N8L/guYmfKb7RLlaqx9RHeli9afvCQ9Vh3DqOV5z4
1JQpvn1Gp9CUEVPwVunFsWvuenvjZlkbDVGzxoN1aSAVj+O0CPWhazUWRf+pl66d3/sNvQYk65IN
L7vY8Sz/qaVl9U62S66aM8VgLBVoi8U5xYctuo+V6eLZzaKAk6BwJaaI22HoE70xQi/juZG86eY+
rjdqGSsuhgmgzLAjLsRAgg8Dcvbt1oebINV+2boblBCtxx8KZEavH4+rdmh7XUpw3FqWsPdte3AK
q3RCT5J2sebFwc60n+etxoSVJSH/DFoHgUFVA+F+viRdpKmROXeRhxiSIn2Ksrfro9j6fWHJe7XL
w0zh98vk0GQvbfn39d+/nKVFL5sU5+/32MUJHIWDozV1AIQgVtsbx2+fbH1ubtsCVEQ1hltVwVVz
S9UccAzN3eLic1SPsxNDRFBNe7MpoKo7ROz6QNo4KC/3JPl0mnEYGhtSFUPZJp2R9Or8hGbZZyVs
KDgfhvKlU5tDOXy/PoPLYXV+x2AKwSCT6hi4ADF1n1QGNUAdU8iOOa9JLo+vQ9rcz1NS3xR9E3nq
NPzQmmm8T6Lx53Xbl96BkjtULfTHW9B/i/CqIdBGqbaZTkhnPN/K980WWn858MXR6dxdhAJAqKhR
nPt3EFdmmpsLsYLR7S3JcB2rvU/K6EtrTV5PstpC6PFfDIq3JulpDgiGdm4y1roopGcdDHr1Etul
227VwtdWjNtzUQSns1sWDfSWmsW/wc9GhXBKjG7AbnReqMbLMTpOg+tvYUYuT1VyOAsQgFOIBj5d
iAf7LK4duwJK6OcvM7Wq6rXbeoFePt6WbD5nHU29OowI4vupVIuutKcA9r/oi+V7Mhyl/c0YoNwa
QBf60tNSWkFQb6KF1xyvL9jlpj43LQQNZTsqyOZiWrXG21Gh49KkpfnD/Mewz/MhWkLySEnbYWyV
EAZPO3XN5EuYl4d2q2xx6RxngxGvjdqPhrgZGMysgEwEngHXwIfGGV20Tj4HClJ39eA2g7NxYF26
CGaXkAjWJYB84j1SDk0izzpj81Na7ONjXXz2/zjJvcwf2QPuXAhtLrGJVdBL/WKjcsz+ZjCcX3SW
PrfSVN4QdxyuO8XqgP4xJtLA946WEKtgLNR+GfJ+5pgI9A3Hu3wJn49IrOFbocETWcOILj34+q43
H2J4gfNMO9TqXaPs5/KnKn29PrBVbz8ZmOCFYTw7k+Jj04nUfFen8aPRTzoP40La08G31T2wNY/C
AZzJfj5aBdIesvYa+i9VD15nox9iy8Ryy5yElaETh7MVRCyV/YOIjKKnawUboeslAfqyVAuJNEiL
BZi4fMSJEbqXDH0wGIfhPEqo/lWPhe62nTtqN356a0SfLNT0AtlFA7oynvWUVgxXbTeetJc4GuEr
lsU9+Qon10p60PmKEU01zVXD0VVhy02+h+Nzhorr4O9MFO/6reN51WlORi8EvWGNqEvZYHeKP6om
khk3MEzvaPa/7purGwIziLVTq6dtSpjlZu5gN/CxI+nk6XTGoZiQVvlUJ3yAu+ECd5GVHYrmd1Ag
Xjd+GXMByQeNAYrFtrmGhFcdTX3GpKjYTir7jl61XUrqaxi1d7OwboNuy6GWS/M8Mjk1p4so29Gy
q2JSkflJie+sX+Wo7ALf1ZsPJc2EdV7vwuKQ5cPtEO6uj3NtLf8ZJ7N97kNmJDeTGmA4R82o0szb
IKoPlgpmEnrE66ZWb3UdaQlel8SXF7d62jVjl0fYsinHuL02u3Y3w5af7iYE34xy3C9/XzfaU6Kk
N3wrcN4NDqHVPXP6DcL1Ts2uzdOBb5Cs2P9Eina4z8ycR9Vc9F4uQ1wxSMF8hINquisjtX7OxvrY
8v7aIO77fyYDHPr/FqnEx6mCqhCJET5ENoFhtLu+u4mtn1J7SIxDgGQ9bcsDk0Sybdw6vi4DbZxN
I+MKo96C0xHWvNLiCL6jgiMymJ40qQLyvKUavupWgMUN3pP6Qrt47lbq5DgZTNFMc/QOl12i/eUs
zef/Is6gDwJdD6DwlDCF6ySWRk0qynqJM4y7zixuwo6mjOnHht+uzRfNFhxCFgX8C90AKy0jxY6X
kLDniB19+3NuoRButLDA+F2qvvlQ+sRt5oNlHH6MZfG1aazXSvchfcm0N7/VtY3TafVohPyQDhDy
ZmQfhCO4TyUupprScNJke1/zP4BjumnnCjk0ZJr86FXvsr0xZvsg3YgYfqflxKOKRxoJ4UWaBuia
sLQJPOMa1FFeUr7U5niMav1HOiVu1n6YlXanBOEvxByWPG5PHa8vv7Uxt9BQq7eNkRCoqa7pfLu+
QsumFT+JdbHJ65r8K8LYJ6upqnbCoaMRYZX+NdOmI0wHru+PTwVtrn6yRVax5t+nFoW4qUTLYZpm
LJbxXCEJpu8aOf0WkTcxNqvmy4ReG53g5YrUzqM6YCshmnaGyLXKz+WwcQOt3XenA1r2wEksURtS
2CgORiaO4Diu3CiAM+rOD3n87K+v1tqj5NSU4EBF2nYhzIaJ14C/a/I9WmJW9O4nwU5FSmoKOrfs
No79dZMwyYOS5TTShNs8HsooQQCbw9avsBR7daLeTo7sdqbz5JvQc2XPiTRvMHqvnRuLPj3tl1A0
QFx3PqdSVhtTqHAIajqQW8t+ioKtGGlt2Zbx0IKw5KBEREVRyhFcxi3Xt2lN5Us29QPAPg4MYxel
JWQRQYsiZ4Mw0MZlvuaUyMJAvE4Gn5e6cADVZcZNKvcoAUzPiXZoUf8Z/s0lAqcXV4ij65SGhFWT
23HII2NA+7D7Ls1PQfgWOW+mfbjujqsjgW1GpSpocy0Kt+FsjVPKTYJv2NHHrus/xzVdKcO84fWr
Fz5IFAvWF3LRFxBt2o/8QB4nQjzn0Qj3ZnI/5IepPtbdi2zsC2Wv8UYwH5T+078Y34ld4agKR6UL
h3Bejo/84CTxrVZ9KDJpYxbXjuDT0Qm+HgfRHGSLKFFo6aVXa9avxeiNE/0PaVe2JCesLL+ICEBC
wCvQ6+yrZ/xCjO1jgdjFztffxBHnuFtDNOG5zw5PtUSpVKqqzKS5b5a5vY3L1giqPF8ZuVi2iyEf
NPdAJKGebKvPK1Kj1w/unsyPM+eqs1kwTtpdqOVebmhbxn5f3s+lU43D/F+L6gBa2GRxRwAs80nB
fUfcuu3abOTi7X5qQnFJPG5oxThMOE4IADJO1ibi97z/VjIf7SUTwmVhs3Kgl0Lkn2F6A+1kgNOV
wxZapVVPwoKbdGglW+8gCvSHpA8IpppiORwbml3r/Xi4vJkrVtXNxJTGkADFhJUOd1MJgv57M3qV
2n1N97Lyq7WJraWzfrJItXbpErdNMFeOiToBGM9VRIAzjL5wEk5tKOcN0n0F4yZs0KSGPqJn0cgz
UdGWYzA2kJ1bMbe2JOXgjZmTjJUOc3b0kWK2Ox82q1oef64RJQVhcPi5+z/P66htAZLwpqpxh/ot
6IDjrWF2/B0Cf+xnjMHdrVsY+dNQOMmtPTRy8kfJtTt0d9EW6xPeX0dVml41lgOa5sves7D2mebW
hKYfOE1RLT6/YJ0cuMwGr1cUYA4hP9b24DndKux77qqqi59f53iw4iZ31dF56E3KgnSokfV9ZV1r
TmXe88y6SoceTzbp7sbO7AOkLzcD2JK9SBTTyjIXIs5MTAEgGADmwL4q4YAVePqABxnLJMBsgXQK
l8XljVyKODAB2TKAyy0MxynXOZ+qsLE4crKCXbnNfqg3TuGn9juNdKB4dkOPx/BKp3np46HHCLbB
mTz4E2teykjW0GLOOLXrlO005J0AoV5e10J4Yac22LmDSEPHxFKTI1ZXAQgpBh5M2U0Yv4CMElD9
9gupBKjc0YIEtGTONJVdrOuRs5bgPRobRxody+G7E6/klIu7hqlWPP3g+YCVna8oq2gcRRNMOAZc
/mef3YzNyuMSNEwLHj/nyTP1MfrAKvlFIwY5JmAgB0onrl5mGcgflp50rxCLKUEAGJrf0zp3D2Es
tFs7F81RZEa2EQCF7MNCjw5cyOadDqH+UYki3OsGn7ZCszheFawgu6Lj4RZs2+1RZ1NHvcnOp/dk
BK8Z40Mae91A9RL0oo4MslG0N02c6sFYs9KP69a8qUdbu5NVODTQxBmnXWVU/MMURnrDsrZ8CMt6
uKYibu5TTbZ4bUYl+O2SzAUJUVvzgOvmD2dKQFGd0zo0oQZXNs9tG8cb2nTxrWVLqw5iKwYNU4kO
KSD8kQ1GwAnSNa8NA4UPNq5/7MqJHwyrMjZuiETHa1uH7qNyKEqUnCt5HRMy/7JQHDqodwRm1eZQ
DKYRKFLdot9WzJJbPe/dbNfyqt2jytgfWJjF3NeniLzwdHKOPasHMDsMOYk3IU3H0qOZTq/NUg/3
vHfBH1XWel17LTZx20OSK7AwpwX8H8u0fdemMaC6VuduBeviXTa57C1rouyI6qP2LJKs+z6FTnhX
lz3daEZEWszrU5J6MbqhNIAMK8VcoZ4Y38hkumhrD+wqzVrjo02l+R9axPp9b6diU0gjRsIMyEEa
aHmRfssS1ldgcS7SX3loDUcBOvtXYXTdociNyZf9mN3gv7c3keNg8Dy1yU2ojQYaKyQ6OIMpbszY
qgJZTHHpVSj3fnMrkz30OXcFhI8lKQHAcdJ+G2acpzsAyc1DYdbNQyJItQUqzW18Qch4xMBX/93u
Ih29XolisQNt410PcJz0KHhs7x1AM27TsBIlON/nGA4liyeeZPljkU+sCEQZlYe2qKp3TlnkepUh
+w/aCQyOpsY4WUczSps3gfnIrZjS8hi2OnnO25KEB4i+xuADNKcHaBzl2ywZLV8LNfvBsqvw0Bi1
pe86GhK+qdoqNDyWo+7qU5GM3S6t6+EhLbux84bUDa97S8uANNLafRiXmuHZQ1X8AFAneibYl8ir
wE37xA2rzoPc7tLnQtDhyQSh2ne3BHcsT1298UQp8uecdNWHlaKiABwRAxwkSqLqW9Gn7kPo8pp5
eUkImM5pduX0A99MLTDeaVH3z2Y1mtLjmix+D10/bAw0FJ9NFgPQkjpoFnmZWYD7OYvd6IkkISS/
YivqPY7k/NkcTW1bhC2JPL3QU8z8h0P/SiTvD2GaSdfLe8au+tIMbzlpcIAL3RpwijDMGGVld9X3
if4+YvLJM5OK4qdbTpiBg7ewbzOJBzYIc6zhUIWxhtDBZDJCx2+SRyq15H4UU1t4kJipDpXDkm1u
NaiXWVMkUX2wBmA5RPILc139S2m77SFzUheNbRQB73K80XIglKKglIX84E4Y3SIatoEms/GHnZnV
dqLgbiJdPkRebZeg4ZjGkV/FXYzU1R1ZuKuoyJ4GhOutLmqz82CIHwq3rLYY9EhuaFmIRy0coz2L
iIXjkIATwWFRs+EEPPrpOHVbMMEl75lbax4do3YDzgp7D8oJ8McxbnWBlKONop9hYiYEtKl8S0cb
QpC06jexyOmm6BKr35WMSdd3MmpNHmDEtev1YJtrAjOq0wiPMonusFWCmNXrQCW2AcC/Ib7N7WTD
jCR9diAWj7m2etAgFE8tOfrA20yl7+p18hvk8MBSDkXVvFaFG25GIst3m4bNvovSZAsehvqdcK3Z
V1BI9qXWNhtpyzIg86ZHuTZ9o0ar/+5p4ni2nRQPGAywr3nj1lcQx5gOBhwRDOJatCZtsdQKADPg
31tOyR6jWBsh3xUKMCk8TvFWRy/CsN9N95uOfvLEfK30knFL1wRFFrO5eVxwphJAMVkxKzEDVRhz
L1mrdxU44FO5Nli5mPWcWJh/wUktj7elyUFNgaZuO34vjV8ztb6rQ+aCoCAU/3TT9J42a6DvxRSS
6gBiu6iVY4BsfqmfWK1qW7SDhqQhmUcf44PVbdss9qBGFEf7If4W0l+iWnmLLyUqqOrZmFRETQUp
17nNuI5AWDy3r4vwNo69nm2bctfXN+Hao24p7To1pGwpdJxGt5u7ypp8buUb4Yd2TWRwyS9OTcw/
4WT/RBXKKJ6/2mQfhswCzzH599Y4Q4ELLznMeM1kx+cWCgyyUXPuv7n9VT/ubHfjWis96TmhVt9K
YMYHiBSkB+zTGLdRZ7VudHPLdnKueyc9NnECrckY6rFmcDm3X/okJ6bUmQxp23WZpVhN6Dw59B46
icbaaO9nJDt4Q09tKC8vgiwvdyPYAA+hD945pIggypz0wA4lWFa0axOThVHHoFcBaCBxfWRVnp4b
XiKG/QhNvgEvtkb/bmNI4PLqVzZaHR9y7KQK63mSQvKNS177FpWFI18bhlrySQgLAK6HUWDjk/43
69IaRA94eZrydyKfI/nyhVXMlVeQBIB4XlW/QhZUh2ON10zmbqrKa4AyAcmjk69NUC76CkIEpv8d
AI5VWZzeFCheJHjekvBoav+pOjA2rbQY1kwoEUKHyDRE2WGidZ7cLgZEItDXRBLXbMz/fhIiikR2
DnXwZHaK31WySYq7oXz8yhf5u1OfXswg8Sl7LKNEulZZ35zie5j5vVzrHyx61skXUZ7KsWFGnFmw
k0PzhbyIbqUuvLZVym2kVXgghRRbVWWbCgKDtfVq/DMl/xwdTtagxFORmGCSK7GGpj6K9pt0n5Lw
4fLnWNmmP5fuyRd3wxzT4BImTPoWpZDbkF+4E2apB0ymol6HFOzcpUa9TUY9Q48qM44xxANxY+v/
LNIy7xPSNsDwwOLqqm163dHMym1wyscMwyz9vaM9tNYNxwA7W4mKS/nAqSXlEFbIm6McACV/1Hc0
2nPpeJQ9gPi3+Pcp2HlNDIp9M5MrSj7n+2YaZVjlApY6I3Do7US3Xf+Vbw9MFObwUXvFnPm5CTlA
rsgI0WhvyhvLLbwm+8pZ/2vAUtaQ5k3BnGiO7t1L3m9ZdFWEO7YGW1o8iZigAkAas9fYrvNl2Hqc
V3U71+DsXc+3WpV4Yu2iXroNwTMKHAbaQODWVfLAopwAh+3RW4sAKc/4NmGjB5YuQ2wuH8elJh47
NaQ4GISZJc2a2VDdlNcoKiXHHEWNjd3U9T0Qn6EvOxDGdox9H3SjDthkbVMWEx/swmsZ95Kz417+
44foHptKcpI2ZComE0fXTra6OQBO/8j1qwZCYoOxUnVcCkOnppSeRl6aFeoqMDUP9MbkoYckx+Wd
XbYA8qoZDQaEmxKHSAp6cjGXTpt6Vxa3pFs5TIseggr+f/++ch+4OVi65IC/X+W/RCsCnqNa4tob
Eq9RSf+ht1FzYDztADpC6oiZf8UZ4YjoaYHDzHc6Bnk6C48fbWtxMCuiZtVMNka9bM/kUKNJimsM
LN+OqP1NdYvKWOcJEAAT8BDFvbtvjds2dFH4WtmLpffh6Q9UnBjotHZq571otW8Ou4/YMYs2UQFd
0GNV7sna8MXi1p/shxIAUHO0XNABobOIhlgdNx4rR0AL9xwFostOtBRqThemJC+5KwAdGbEwgYFJ
8tJot7q+EgEW/XQmW8dcAvoWqp/2Wm6BEQIDF8K8jhID6fda93fxWP+1oMLv4zx1C8x0YE4ASgVp
/Vzb2zx9S+trLVsbx15ZjKsc69Blsq9MLCaKy30h4muoaO2/8kn+t1/qC70m5jiIEKtxWbsrSI+6
Wu6ldrryWdY2TXHpqkskNUJ8+REQYpBi2DnItZKAdk+9SIP/35IUfx5L8CiCxgvXZkMDVrxkDNhu
Z2Xfls/o331T4mGoG7Ht1tg3LvY6hkBlfTP2NxVDAgXVHmPnku3lVS1fbS7A5CA9B/uCOm1dijHp
KW1xncTXcXYMh7sUs8em8Q0ioi2IfKhHDR+dYA8vxa+c23kyC7V3AviesqP5MCWoT8N0VB/zNvJ1
FPqjNQWV+Y98CssnRpQd7Wg+amw+ua6zE/ZOZjVG8ldaZ4sH6sSGcstUeTxZkwUbA/hm8pnUoF1x
vjULSlLI+7KMNQ0WsJdeqBV+tzZUu+h5aPwB3mX/EV04z9cK6MKwIsPUVe6IZ4GQ6mUZ1NrA5Mp8
GxRIYLoZH9E5+cD01+ELPjhrSQJNC9F24GnPbVdJXwunGdBAtfhD5hCAe577ukItu7zuatvPB/1B
Dj+m5hVz8Ruq/TNhJ14qoNZFojqjhu1PdQINykHSwNozYSTgkLZHfU87zYI2fZlcO05hvFxe8ZJT
YqshnQuAg4557PMFD3FvzFSocMrIMxKwyed3Ex9XjtdScDw1olyLsD3EJYWRiPyMbTR09qlV4in5
XLevl5cz/yX1jJ1aUs7YMFQj71qkx+UA5j9QPgJg5JtoEpHm/bKltY1TThpuEpaiEYN80f3gfG8n
T7a9uWxi6SDMCHhwRYIjBC+Y829jmlVVxz1Gy/Lww46hmIP+c4mOpO717gfRthX/cdng8pr+Z1Ad
hnLSFtPENQyaBdmwAfMKEOLN0AS9bGb5I/01Y56vqywsQ5r5/JGSLcs3lAZ5+kToFwLVye6pj34L
MvDgaocVIt8ysevKlUrzUiA8/fvzv59URmwA1QdIF+FJMkASDXKvYu1WWvz+820IbgpAXtXncSfq
FJRwBuaU7SfZjL4YXqVO0UxEH/QQj2gTrYGFFw8q5l0BaQAEHwjb8zXxprBRs4JF17iOQ+BRxDbn
vde3BvLm7WUvWNy/E1uKF5ig0LYsif2LAAHVGGbmV2LBZ+bFOZieWFDeQbkz5lQOsFBhIlMcS/lU
8EdJ/bzatWgQI3cWR4NvwW8NXJef5ysvysWExrb+UKVjhuVTQhP2GTPaEB6oRUYvvMzuxhcaa2g4
S+EUAEeHOVp/Q/WY2iy7YwBBFf48g3BjAN8HZlrK5cqeLx5wwDWAVADRzSfia9vkfVWHBL+oexLm
pu6PjbsStNZMzIf/5FiQzB2rOKWYZhb2bdKCTy0Xt7lc4/hdPBsnK1ECPaJv58QTzNRd2lxZdl8g
GTGOYohZUFvi6LgphMMFv6JVsfbKWzwlJ7aVuNw3bWx15WybFOBW2srkqYh24MUB/OULZ+SvJZXI
Voi6c7iEpaixPEl1r1nTZF/5XOqJt0lh27KAhZQiHS23JgZ+aLbSmlg86ifLUI66Oxglxlfgdp3x
ajuw8XR5mxY/iEPA2gR8FKYH50We+FwuBERvKvSiYlSHdAtU2YFIb7TwHk2wy5b+NMfVBAOZLd4J
CCyAHShLSVJDpGQGcoAewAvJVdf9TkNQIN5qkINqik1P9nb2PoY3pXWPltxl60vrRG4I5BOFGA7g
FufrDJmWC8jgYh9F/SEjzJYP3zFcdjdYzySpVw7y0gkD+hSYJmAT6Cddt6LAM8mZB/1MqoPv5yoT
PwbieFbhR/lVlwR185/Lq1s0COoXADrAz2mpzD8a5D/NMmxQpnGKq7F+r8FW4Qy3kdNDuJ4/T9kY
QB56ZUuX/B+XqAMx9Vl3Wm1J23j22bkBGElCwWAH6YbualzlgVo0AuovjFtghhm0w+ffzXWGFqVF
vKUlrbd1OB2qSN/VnK18scWBEpAnQwQJoDzUMZXrW/bmTPs3vx7i9GaUdxP4YiNZ34JVbYNZ121U
RfeQLn0cRe276cflz7d0yAFXBv8UwEAOisLni2TulLPKRZJfQf9QG6674tdlA4u7CAZcNCPQCUYd
9dxAYtJq0AmuUzucdnPnrtT0LefOikfMF9SnE35iRrnAdALlUXvOS6C967UmpnSzbSue6BeAz7MC
+f+WoxxmozDARYs5UD9EThdjDifJPioD+L21ntTiuToxpLxUYidkbQkCHb8wQS/vflCMcaZPDb1r
7SAv4n3tfKGl52CMiyF4oK2uUumVfevqskKxnifHcXrT2d6QX+iuQosYLXskWJapXlsaAZOO0FCw
cYXw7QEkFbgi1wqhSx59akSJ9SyZwEWUw0jGnHudtQ9u/njZpdcsKIGBkDwrICGHMwPpHGO4s9KV
T7GYg6J3Z80INsjRqz28RB9j3kucytr5phfACl2N5pPWvojoAaTL0Y12g2La9JUX3olV9eUSIfdM
rfnB3ycTxmNeG2l7pROssuLPrque1VM7SsDjUu8HUEQlvlGxfBeb40M3fJOTe8+mnxnwfJ6d/Lj8
xZaC0KlF1SfyhBRJgcOUWAAmzBID7WPyz9KFeLicGlHcIjNrk8sQy+rcHVhkPYjxgoOUrFFSLkW6
UzOzd56kTYVd92SwYabECywdRi9jP5p+X+orQIvFybxTQ0rkpqOR2uaMzYNEq8/HjynEB7sJy0fI
7UGwCST0lomE6gstPcB8QcCHojKQ4moFwBVc1OZ8Haadfmxy+7ZbJfefP7figDDhzoSboKL6pJ0S
WkU/YP4eJuzqtpqfyeXkxVHrZYIAKVOhWHO0SR701tvA38xyjUlh4ROio8gcBgQLIKoqiQPrWiOL
TVwiOhiB+mInMKWhf7fWCLIXvP7MjHInAvzLaWLDTNNgCLwZ7hpa/W5yPbh8uBaO85kZ5Ups2qnq
4hlLmdbiBkosgGV7ycNguzeyCD3Moqxc9Qs3o413MLpoQN5+7qUJQ9MrUeOqF6x6pWaxidrfUQjc
ef8El8JM8Q837ndfWOOJTeU21qjWW1VjziErkNOTTB48j0B1WzQrLfPFb4Z3AvJaBlZClRywrGXG
49lQP4Kp04m23ZQdq4mv8IismVHWQwbJ7V6HmaHZVexe1Ns02l/esvmzfzpk0LfD0wdSj8iYzuNU
E1bQGMPwvN/1mNWPN65EFQcgncxrvtCjgXwVZkRAyzwzUSoXigtyYCRlMDVEfdCyPYFodrpWP1jc
MgyK4K9B3hcUTufrqTMCmITloAoDKB3YO0bMaFp85eZfOkuGjlFbpOLYNhWayPlgarzVgAIVxi6M
UAoXFKR1dAzczgXoZUAhMS5WvtTSygxABEGeiNTvE6RO9CwCZgb8l1EDiSVXZlVgu12/jcm0sryl
wHdqSYlI02QzABOwvMilQCjT67xzDxzcg7hpDpfdb2lRJvrtGNwE28inhzCoTsLUTVAULQeIwupg
kxNsM0p3pZ685OUmwzt01q3CK07x8spu3bSIUYlxkxwKGDvoR0bOFbO9UWwvL2hp704tKfc+JOcm
ILyxoFzbgtnDY/aPzt105OmymYXkFpyhfxc07+tJemFops7xrzBjTXd27+6KolwJ4Msrmck6ZzHz
Txz7aZZC/ougsJTlv0dAxN1vdrvp12S7Fh0AdFH/taKEuDgxSBXNVdO2vC/awwhKkmHlVlgyASYb
FHaAbp5pzs/3Ks4yt+1n8Hsz3g7WqwaKWr1e2aw1G0rYkUMvcdfBhkO3lL/1BhjM1rTklqIOeqcu
CPWhsQUc//k6htRMQCWG2wDoxR9lFl13BKpHRGxTMJBaleM54I/1LvvZ0i0+4wnmuhiGwdUcyCqk
6BuOdcVdCZDtrUDArrLCAxGvz8oNEJjQv71scumsnppUPldXmikvdZzVKrNvMffhm332syuNTeY6
287OVsLq2gqVL0clJtNChl0di7LwGzp8hKVWH9Kufis6/V13ebEJY/c2wzzYyuYuf9C/m6v4PsT6
kiEtsbmTbQxQ40LhCpQsXQDth4+hCN/1wriBCMDKGMPSuUbNEbTGqAPiplSuYcixmGOpzbGwv8Kz
gQyJN8W+DH9f/oxLBTPMUUFCB7AUAMHVuQ8KIOMAdDvih8lu9IT5Y8oCKGruKk1cZcl742QHCzhE
i497brU/L5tf9KK5kIUKKigNVDZg1nWdBBUykvfiZ5NkcJx4a/IOV9pHpomVD7m4pSfGlKBPLD0O
wQqGogy49Ur2mkzJwa0h4aJ9JavGn/vfspQYYAGJJ5jEssYIgGrdubJzG3khNK6H4k40eiCjxnOm
1dHYtRXO/35y3+T4SaDJg91IlHszlb6wWs8CqgNcWTfDOPoYl7vnHehghL4P2+YpK9mdHfcNZKDT
XZW0nrHKVLn4iZkO8qAZxQ4qpvPfBDRtKvt2Pj6oXKfR1gVvOg1AdeCtkcQtHtQTS8rqe1uCBSPC
6unwnRIvS/cpmiGGCEKeQ/ljxXUX75ITa0pEKkYwEJB5XTEYTPTxLUSd1IAI4eUDsmZFCT5Rn1ia
lc6eZGEedQPkp4dsbMXIYnA9Wcr87yduQxqrjYxx/kRt80bc5jpqWdCFr0DDbSiLN3H0kWNW9/LK
lnrTs9rIfx1DVVIQXSSqcrY6WOmWxPEBjJW+0eWbzm72yJ7RXhEBSDEeu45sI63cOPxD1/h9Gh0u
/5KVPVYlgptKYyHQfnMZ2gxoZIIbM96V2prMzlIyCFUHPAxAGAjGZCWi22ldWm6CNw+3LSjJsz0A
67uvrOSvCfP8Q2LiOQb1PSJc3fGjsCMMk0av4TStmFkMMycrIedmCtIUTjNiJXTkB1mXN0b3aOQO
xkDYimcuNRsxAwf5TQoIBqaAlE2jblNrJHKRFYKTDopukwWpdc8irzZ9G6ZtG95ZvZfTDuQPm3oN
cbpqXdnPCKlqTSUWaqK2VNAHFh0jx+/LK3D8pu0PILJxHkHD3pkYs+o3lz/mYjg7Wbqyy7XdV62c
38hFDIYy4U9sx+M24NlL7kI83L9sbalCebbTyu3IeVRGGV55fjTdWt2mxJir1e2mWCKveiTaY2oG
g1jpii860jzhOB8I8gnbqLlpr7sFbJZhdMhlBxL2epM72q7FEi+vb/Eamgm9APCnqFYqjtSNVjaG
Jl7LVgRRTOSpWkt3KV4YE33DtbUSUpYWNs+nu5DXAZ+P2oYcC04tjRZI+IldezJJfzWV2/kmZ7E3
mdbL5bUttTjQ89QBrYCWuwlZhfMDyQvXqXUL5jCpRnd1Ul43dVUEVsOHAwiR2K5l5GcTV7U3OG0R
kAEc/mU4PWWsXOOEXwqmCOoYD6D4NZ/4YM2sIQOyrNQXqXukbeXTyr5JV19ZC+6Kztf8HIU0wayn
rdxZjeCd6ZAORcT40ck/yu6hAFvvCJEchu78ptYgyWWv+NDnrwqbKI1hPJZAokVtv2qOGcVFCJsi
8436KXYkOIIPRb9Gd7VmZ/73k/vYNlsBVUmU1Efbb9qnMd9CIVvSb5e9Zs3KfGJOrJSiB52+g9VY
aedFDkBbxhPV0Rl/vmzns0fMuwb3xJCr7tqqc1ZxBKWDZl5N+tR3D7l+V63x9n8+3OcmlNgVWeXk
urOJwf7B7YMhA15gnOH3tNYF+HyHA3Oim9B6+6Nkpo6fNCAs0cZ5VngoH7h0H3WnXalZL1qAwgxF
nW3WR1H8mhgiCuMQBflW+o34Rsk/h9yZzRNyiODHm8VQlK/eRuVYD3+K7/ZLTbYkLLwkvMsBCbr8
1Ze869SOkriaQ44ZvB6lL5YFPE09boNQCc0gurKepf1C6wnNHxSOwJqmxPW2QeJWMlSmpHtnFv9J
e3PtYlxwLgtxFem8jcqKrcp/SyAh8jFHethaJQSyn3UofkZ2NpO/eLK4cd3flImHhrTbRDzoXb1H
g+O5NUmgGxJsWgViRLX2LFj8TQxEqQQxfxYJOz+7soXKGaD8SFlZehVO7ZWMjR2prO0I3x+nte7l
kjloicD1UQOE28xH/CRUFAU4HnobH1PWU/k+2iGIYrIJ4qJ+kaYQYxejQcFr0kK/MYdYMvco7Wxv
Guz+yCESsnHbKXU8IEKLHBINzsyoJbr6JUQR6d4qOrom0rb0e9EnYRCZpRiNUKfhwqkLUUfG9ox4
T3hhogfaNByduLgetOZXHrdrPjLDdM/7MwTSc1AgNilcEQ3X8w0aIZ07cGdOFDUJmYRaD3rSXgPb
FdjTGMjKRRknA+6232GUce3rzH/8k3H4AgXnx8xQqBgHcqfW2gmpzdC5gez1vaa7W1vHJK1lbbWW
vExxj5QH47Tmc1fylULVwgGc1eMhVjYremIs6XzpOWLNlIXI4Sz+o48czwSH1T+HEgxy/Wk8gAYD
INFzC2nHh4p0Iaq24YZGh8q4GkCQlL9dtrJwTZ1ZUY7UkEcG6Bexi519kAMgttWd62wu21h4UBAY
malycI5Q7lI2q5ZTPMka3aHcGrYJwAYe567h240x7ho3SaDE0CdBWoCIexDNcItJMxRvjN461ln7
0DXTuPKLlk4KXNcCL+BcsFZ7ZCQOe4oBQFCjmr/RSfAy5zbUtfvW7dGrGIKV5S95KlwUPJ540Zlw
mfMvSboabe35SVMaIcRSsvraBdHXJqqK6r2LmdgiU7hr+GTfgvD6RjiaDVGIZMVh/2yyel7wASBz
auC8Ykbr/FeElhMNXQhCiqFkfQOIcEZ0n7OMPmsuKHKapJUgeR+SPLrCDBecLhYJ2pQGQOYH2xby
eSAJiKoazaYfTsdJAD7bqcXVliVHvRrzaJNM+Ete3bD6uXBjIyjDcmY7y5txwyeWvZissWYeG+NZ
b6j2u8rraucKzXy1wrDap82YBSKi03UU0wydkDCMPA5etPuWy2FtUOnzMxPfHokZ0nXkNUyVMUgG
PLzNLk99xwTey7Tvc+tngzZCYkiwc5LtsDbEuFByhkUQBMyXydyXV/ZfdIz2rY3XSjtuXOeB8CBv
v+X2c9R9QPAuRg2G3dBV+cal843LAJ1ZULSDLlM5en1qjhZkJFK/j0CuaszKLskdk3RlGGAh78Gd
Azks1LNx0NVp2j4FX148YBI6bV1QuR3i8rtw3pi9vXyUls4thl2ga83miKLWrPpCkhbYntSnTr8x
h/TA3CSIauql5J0PdOV+W9y7E2vm+YmZOrMTQsJaM4FA3DQ3qX1fDSs7t2wEtPgYRp7nUZQPZEbJ
wG0X2oND1v/sBzbcO3b3UoimWGkzLzsgpDPQnkN3FtCi8+UIjPDIfn6dF2GPmdMf9YjJmqvJ9fiA
zuDGtI8dkKnlGk30nLqrcYe6BIcNWkZAcCqpvUMbO2QZdpE1L1P7NJRHLkA+4CXaiy73xtpbZaEq
ACQAxvRn6QOAb1ScfAsBvwxTdPCR5gW49YH4ehKE8aZJPFu8kdTnsMpunXJ32TeXMoJTu0rqL0xQ
CvYO1unUzS62h30/ruHCltx/fiNhM9G3+lRLlU3fmCmITmdodlkfqn4/Vtk8N1ywaSX7WHLLU1OK
7ycFx9QbMmDf4VCf4mzvWKmnZ+kXDvSpGeVq5GKsJhnBTAhQcTncD8mbmxV+OP6KwJ55+QMthXzM
EkG0x0XMp+qc+lztr/O+wUkDVMN9dIXrudaDDJ9aCEyztUK/ueQPDMEeakcENGZqvDcqraskmZMe
zHE2hueWT+aEL7fRqoc6fAUWXKM3Lf8YCz9z9iT5XZe3kV2ic7Nzuiud/pJa5WXlUzrtcxbE+RoH
z5Iznf4+xV9ZVZPE4sgHQBktdK8bt9J+IPWPJl7JPP7MZKsRADce2GvwWsUtpAQeIp3aiCzshDQj
jHHt0hHdjJk81muSh4qNQWQQL2nyTVrg8k2/lwR0QH5a/bTIMRlecweUo4Ovs4eBr0T4xcz09Kcp
bt6aJUGbF5tQZVdgo8Lmb1AakiIg7rPItkwEXbIvoMHGsyD/dwgWAd4S5jEvBa4l9Q1RVSh6oBIF
0WBwnaN26oXU79ck85bC76mR+eY+ecQmdenmABgiATDem8azmp2dbUn03Fv7LLwz1wYklhKBU3Oz
152Yq6rR4vEIc8wSvsM8Sm4HgOXctdfRkvfiqa9DGQCVX3R4z+20o2Yxo0C0JUkHxOFBTo8RiOmo
8ZGusW4sxA1cl3/miDHdhpreuSkAY0UWU5iKxRPjEnBO8BEXdxxci8QHIOxylFr4XmfWlO/VC5On
2gBr0EuZKnA+Ap8fR9RjppfR7+DZxcjLSmBciPVnJpVvJgBEzq0OJk1JNnrTBn1xo685xsIHOzOi
hJupFyKUczLF+8yr0iMajthWD0zrXbWSUpmLXwznCZhZlPrQZDn/YlkuaErHeQ/Tp3g49PFtkxOA
9AKLb2j+HAvqR92vOv8Vs+tw2ttEBj1lHtG3DqjI40PDtzJMA6PdAFnlD2kLps0tMooE6njRXe/+
+yWIbsnfn6tsDeJjm5sx/r7EjIKL4SVD7uzqR685G/vXZe9a4BWdlRb+2lKyMekAozPNWUpY/Sis
oNa+xSiHuo2XRAd93Mh4W5Jr19iYxX0DdqYx9yvz0bXe0izalWtX0FL4Pfk1EJE+/1BQLgt7Xcev
cbHNaKxyiMD6VqJ7dXcAMbkX9m+tHHaWdZ9n/8fZde1GrivbLxIgiQrUq1qdnPPY8yJMsqic49ff
xbk422qaaGIMbBwcYABXF1UsklWr1grG6QsdB5jH2JxD8DLD3PupeZBXk3biV9Owvpu8J3MBRKS8
mJjiAJTurw8z4jCvtoSa18YwU7SvcTMGUXUo6uIrm3hlREiItqWxCbAmLKX2vQUvdh9vHRVRsCw3
cVwWn6twwUAl7Cujn8Ys5W1p5vzMwuOSQSjy2Lggm00vy/Lb9HI+WGXrhrleyP2haAQos/B59E4H
vjease/mrUYPNn1cvnAE89Hh/5kQP01ljpBrr2Ciqa+z6K12tlqh2N1yL6BajvlWFJvEWhPo45eO
aCOOj+UwW9/05KpRTZNJTaBz4ugoE2LSVPgubDCNZnHhxTA9AgU9p1foup7/FrLOI3j4PmwISWq2
oXUBmRHEV/O6fLdQc283mv3HjL/3w32GY9Huc4VNuVt452AmCi9IsWxYV11vlQBSbezmGEXvMYpH
5Md5t2QnBdpN/5kQTtvQ0GmOUjxYWsPtqB1wCbeDpLhZvK3ZKt7fKm+Ej+TNUcasHqY8yK5HxmGM
vwMefd4d/jeEmzY+0oc7wkdK+3lsDR026nj248y33JeZ5r5nXBJVg4ivzDlTwuY03LoJjQqmxvKX
oV1k7Xs14aG4P++Q7DWPeplhcnw0Lsnio21JRiihQPtpM+N2B8wkJFsMP+yHS7d2NqHZ4CVX3biU
7Gc7vGZudM9qxcSpLOmtf4EQIhVQsCBjwC8g9DjMf5zhySRoUV+AhKeku1hXecwTtbCwmCyzTZCS
YZwb7KWnh9LgLWwaDRt1wgYyKszP4me33GbhxWQt/uR9Iyghd3g7/vv5gfkDoOYxgw+FH3GwNm26
OgSN6N80RWmQd/th2p7/mJKVxGAN15GCopUHEoVTz6rcraY6hiCZU8ebju4cfc+Ij+6bb8cBLlqJ
quQlidG1wb85bfUYcUzoS1RTiE9nJX6WVMASH5f+KiGKXpRka5/YEc7eQccwupV7KJZAfJ26KGBP
fvuFA/7EiPBUdaveLgpcSzcMw1BeuCHet1HFySzJH6APQBmSw0sQCfzfVwuWOtqSk9TJNmiLXrVl
D/Wq5LIb423J5zeHRLFukux7Yk5IV2DEgT6HjpjLzN9pHfuxafiZtoXuOcVaqqZCVdaE8GvsHjeB
AtZMJ2iSH0Bi+lZzmNLANu/T/v18rH8OCQvNOyQeXC3xCHEE13Q9dIrehSaF29aoXkDEcPCLcnfe
yOf4hhH0wSFCjZ44uB9OP5e95OiAThH6r+hGW31QazFepw+udjxv5/PGhR0CGBmavbguie+pZIlK
vYphxzDeUzDXQsys/mZC8m8Ae5M7bpituDF/jsNTg8KnyvSxNCAHDMfCbVMcBu+i7d4gZqWUaZNc
a9aWwBR+uoTAi1Rj0cHSYjkEt+YwjHduF0bXBkmSXexBDqPKm/K3xZzogRmU7Z3eS5/Or6/UXejo
cukKVDTEJk3YeA3J9Rhwz/q6BeQ4M++p+zbZQd0odpz0S64s8YhabfDcTvSmcGEpHavAww2udiDz
NQHleWDjt8G6tzrFtUcaoyuLQkqhVogpcAKLIOEux+1iugC03obVF7qs+JLor6G3idccDs5T16yJ
FdDThSHd3cTOxjZafxjAzqb7Tf8eWg96/DR5N8DFf+Xb/WfWEgIIyrpJ5BTcPwPcQ2D40u4cb1t4
W31UlDWkKeXDQRHwYEQNaAdKWNKsrZ1dj8udMb+ed0a+HVY2hEPG0LTK7RkDlJrzUpTbHB2hbmkh
NRcDF/s8JL42HwcVT4DKM+HKo8euPswGPBvMJdAALJym7+Gi4rhTWeEF+1Xsh16R2xUPkJhcsuSx
h555qtIFlUY70iRImijqkpYQ7VWTl+HiwUZt+8WS+BSQU5ADMFS7zn8pacpYGRLOl9QrutDgG3lC
Td3SfkX1tUe2S+PXKtUoScpwDFCtENc0AGwVQVda2Gfe4ka4GI5bu7gd4qBzH4fyBriFtAzc/N+j
HOo9gNDa6BigYSCsYMJINNA0RrEkuXKNu8x+zf/9loN2zMqEsHYxODeTcUbRPy3uOvOuGZ7rcrPM
t2b/78cY+j5ISDih0bYWhzvrHn0PdwDMhIZ3mf6Y1BtKNxaOmWQ+nA8H2cY9MSUsG4Bn1K0cLBvN
3jvt1YEI9qasZr/tr436xUiuo7BXvBgksX5iUljGTLMsEPXCO1SoR+N10feNd1Wo2sf8r5w+h3jv
7GMNhbQ+zGm7zBSOecbvefgB3bvQe6jZQxYfQlMRe1KPQH3GSzW8LSPmoX5sGTT/0DpG7XEAFiNu
IWJ4RXrF15JkIggNfNgRMlE6DiZJO9iJllvTDsLqaVBhrvifEJcNi4Y9hD4IwEdCPBQdZaUZApAe
moBi6u9EVTmTGwCxGXjbUJ8TH3OE4l3sLhjuhVoYJOXNx8UuFaP+UhMomPFmNyCNIrwwZYY9wmm+
T3+X1YODWZjzu0b2vXlF7n8GhNOOdYY5LUWOAlN+ryNTm+mtmz0wlRaw7HOvzQhh1ST1gHMbfrD2
uBQvbu0noSKiJMcBV5j6zxMholjURmxK4QktX7T4zYOQOqQ20zn1MxUXofSrQI6bUsKlP0RFbppa
o9HqaNnb8ZXVVZs2rxWfRWVBcCbF1a0sOVAF6kYEFZBKpRUn/SArF/i/r24CTVehLeAB/KWx59h6
IjOIfEfFF5HaAKaHj3ChjyAWrqJwKep0AvCqnG41LaDlFcnfz4ev7GRG6/g/Ezy8V25kTdSmVgUT
1XwDSdXeCyzAJqvrWoNUcg1JVtU0kSwXmxRYW7RDURcXC7LAtEEriKDHwOZd7bSBCc3hbA405wr5
uQbT7Xn/pEG9Mif410G8AwwzMEebq9E4xO6LS4K5OVQqLLH8W334JSTLcaCgH1pgqJ++O8m+RmXW
UjyDpL6g188HsTj4RDjGaO3lGBVBj49UT2P1HLOjFQHx+pgkX7hzmB+GRHHCuh/7PK+R+PX5MORP
uMNn1WYAAtNRjCBIF21lSCg+RCYFfhfQ1o3DvmlZ6WMKE3qAihCQZmgP5X9wsGD2RIw4HVD5BOwO
CHHiW+hqNTTQe0zoKm7T0oyzMiNEmtElicEimDH1e017rbXgfCRLr2cAPuMTc/ZzXG1Pt2qZOEkR
cuxRvUAVTmOXNEkDEpsHg42X+ngzFQXgaWZR+4XXKpoCsjUkuARwBlL+n2C7AzMzWQqE3kRvyzTz
7eQwasC9Hs/7KIsHAJ34GYTqIBUJB1k3kKWliIfS2Jvhn2G+nV1VDVSCYUQZ5sOIyC8I3v0ezBsw
0lcbYNQCk16H7pvl7j17YwAwUTwk3r5VKSzKwmNtVQz1mQAVwa22xWUMHc7q34fS4JaLsECkg1BO
rF005rBUS4Xw6CbN6TeWm7R7gsHNelO7qQNq0F73ckVMSr/Xh02xcAGARJtSbrMuf+QuRKrf+n53
PiTkYb+yISxcPQ6g8Fpgw3COrDX8sbEBrrrLursFFcs2DEptq5vb81ZlxyLB6xvEf5jCAFL4dK9N
ZDHQf4DRsIPyig+ocDKAnk+roS/T0b09mmZQtVV8rXUhCotzbuzP/wBZrufqDZzSB08JEVueZRol
fYYfYOFikZFtjU0XepmvZS9mobhmSDc37xShzIxSs86/8uoOoOekHzyvx+u8iYMlKbYQvK59iBPj
1mSrJkGlIbMyJqTJpSyycKrR89Oru9kKuvE5pYqQka6dx3UHARjmfGKn/mgRc7MiGxExdQFqDs13
6Q88MwFyxcQesxXHizRUPqyJile1U3cAmcGhObYeGX1bmtfIW+7zQr/UC4qTE6MplgrFK80mK6Pm
qYtZVGtmZMDFHMhQfoUavlCTxJQchqIx2oK7mlgpzPMKuukMblnJO1k0fxl9Yvte8Wyrxijkn+vD
kuAL2jcTa3lE9DpmdVrf8TYkvh8G9PfevrCpMMCORoeNQ1R8b0LKLSKdM6EOAHiQ291A6X6gT0CQ
D6FKIVYW5n/x42ilG5yR7fQDOSmdY5LjAy1gBEircVv3eBuaL+cdku1c0P9w/WGMZaC8dmql1O0C
9Joz3lHuj4S8T8AB1+Ft6yge0bIvhDE1DBhg0AmkgEIK7tt+jBqGdYu0qz466uZNNl6a5X3vKPrk
0rN5bUmIBR1Aip51/AsZ1X5pvMukA66MFATESlUfGAPGNMp6b2JkY2rb35X9+oUFhYdA2aAq8UnS
uW/osnQeX1Cw2nqaFUT1tkPmiN7P25GGx8oOfyWtUi7VtAz9ZB0rSi8T+9JKdlqrOJtlecn6MEGE
pkI6ORBBjuHKNHybPRR1p0MCmt6IvM/oT5nzja7SSpVGIyA2NvBDDtp8Qpi4dDZHI4RTOXpd1rxx
jHcG2n0zVty0peGIwi4FMBMoB1uwk89xbyY2giRdDmjCVvGTNm7b6tZW1Q2lDvFHKvzBpUrMgVkf
tWWUmIjGTDs6zTv1hl9eBna9plbsMJUlIe6bLIznsIGl0bwHC5yVfyNcMCxKt+fj7i/eTazpQfP3
P5eEiw1ewkC8hgZcqun1MpQ+cZrNUCTPVWs9NGl/FesV+EufzOqliNkd5t98LV62I32z8D6bq2a7
OPHGrZOjNajYhFSLwA+91aboM7t2rBq/Dey2rbetrGudBY32cH4JZAUIlIMh1YebHU4CIXqi2htN
YwA2hk7fs/59GDZLctTri7najL/Pm5Kd0iCIAw08rlY2Fdse1pwYIwUF3iadbkvjFhQI/nkD0hVb
GRBWLCVaNac1DNROFiTkau6CrCa74SvVx7UjwmnmmuWQOz3s2PH3OF9827g30p/nfZHu6pUv3NfV
18foP2Ca3Mbc536Svk5VtEkNhtn4B6pqYUvXDcOMFlQ1KESwhXNzjAa8AGfYairQWL5Ora9DpkTV
kpRG2sqKkOQhnjGi6I0MzLB1nGTbhT5QWL1+R8OdRZ/OL5803a+M8X9fLZ8eZSMxOMgt1q9DgL5b
4M53nvHEok3bHOpYcZVSrKD4iC5cDaDo+e9B+dqX+6kCDOspUnF6S49J3Nc4aO8vLc6pU0ZVQgSq
XPBo1uh+MUBB7HTXYecez6+ddJ+uzAgpwY7RhwjBKbZhUL+OIcJtfjtvQPqIBY38f44I+b0mJE8t
UDlsFvPd6nW/bg6j92JZD2b9jQGxBPUpWqpyvXRHrYwKuX5iAzTtUxi1K+R21IVwPwzSmPm4HAfE
/Q0lqh0rHnoHN1TvbYrZRuu/lXrxNGBUuk5KkD6Pz+cXQho2q58kJCyt1yO7ivCThmTEs+yxqjAT
8dBo+/NmZB8UE3PAn3H2AzBLnMZNXnX5UHYOaiFmEIPZKF8WxR1E5sjKgi18UC9KnSaPKSwM3yY9
mNx7w30Fodp5P1RWhC8YJlgsUrvIidmfCQQRUep30/fOez9vRrbN0Buz+VAHhnvFwrIzlm0y1XAm
R30DrRjb2i2QIDhvhK+5ePNYGRGLytSsdGY2MFJjZCePHr068JJ7EEG1yWVbJkE1qDiLZfl3bVHY
1roZeZhdh0WnBmfxpjexA0x/Lq7G32mhamkp1tAVAoJ6/WDOI4xp5VPaB9PwTBQp15BGg8fhXWho
AMcpREPXaVYz96gJ2U375GL48jDN5s6tl1ewd6Z+OtJxP7XNHMRg+LqgTvY6ljXKf8nWi3+BW+LK
zscdmZZOAQiT5RmuIQEtCa6V4Qrr7Jm9xXQOgKeDhlpHDEaIEIWqH4njdypZU9kyr20Jy9wARajl
kO3bVPXoo+e/WZpflgolJVvotRFhoXFsR3TmMPtiBiwhMoIyG25yDTzCX2qBoxptohGGxzXID04z
Fa4mlLXRhIPBCGwwFbPix/ltJ/04KwPc1/W9IKGR5+YwEBkYBATsnPSxHw4vpbU1CpWwoizvgqDE
hfoBON6ISPPWU2vW48niDcvv1firHnfnnZF9/fXfF5ypWW+5UUjwelnYJiJtwNynblLNjMiWbG2F
//tqyQo0YcIc43+bMjkO9j7UMRI6bDKK19DjF/wBnQeGDnBWoWx/aikb8xKyzDinZivZ1O2O9OHO
dBV5Q/pRPoz8vZus3bHDwWx1GAkxMEbdPRtUc5my/eICc0pMhDLw/4IbBZSUyinBMUXqwwJ1uMIv
pofkK2iRlRUqFDQK10bF04QfZrTLjfcJ1C7nv4aEVxePHC5BR/E+BKpc8KPvbeSXGRYcdBYK64h3
qNPfxtMeNFg0PFbNN+zQtNtXEfRysF/xEjr/C+QL+d8P+ETsq2lJAwg1L3+xTUP90Hku29dpOJ43
I91GH36KFCiRHkNAroWfhsF8irMhe/RUVxfpJvI4DTvn8oQAy2lohzNpQX2Cx3wBbp7m0Y6PenEs
222iQinJTnmwr/9nSMwJZjlHCUPpBBUnc7wex+dZO1jda5MfLFWnRLqVVraEF91YJkU2u7CVoBWz
gGSiihVnqcIb8dOU5mS1M8WymTnz2xTtiyvaX9VdYKXfM0fR55cZg+gi5FZQ60RVSDjnlsizsp5n
hiktd7FpbnrXPvZLc2gND5QOk981laKRLN1jXG0VABA+kiWOMpIujOMwwz2pjDch0X20RwiJQQl1
G9ZHm/px+AcXNz+pb1Lzyk2DTqWWIX2LrX8B/8irfKjRZjDiAb8gKm/MKViiwB53VXbNouum3kfJ
Q4i3yfkNJ7eJQgOvnkMrQKwEAYXSdTE0WjY5hhFGC22bu7i605pL5rRgIsQ0e5n6mNpWmOUfULxz
/2UPBfiB00QIJ1lGaZEXDsx6BdF+V+nSogYMWYR+0vJj0XIwKfB3+xpDVRs3SQhux+a4vOt00fHL
0Ogc+vErQBkw7qEcBhIajLUISbZGjaLwFj7BpZd+0b3W9L1SsjzKNurKiHjmTah7W6OHQSfa9hBO
1dHFUqytLL/xhgi4+THn5IlPTDsFwU7UxTmeZswvo189mFZS73dR3SkHLmTpemVKrLUY1kzHOI7y
zRRlAbRRruKJBeY0KmrQKjPCNb5PljJtTJgJm4eWfMsags2oItCRnXBrX4T7u1ksc5eHLN9Y2pay
C4fe4lKVjIqPI/38Hx9HhKtk8+IOmg5X8Brx3Zr4rgosqfJDSCKhbuR6YcCCnd6POepfsGF5PvtK
G9YD5R/IqXnGFK8kKdXLumrAmqxFzUvieneNoUGSd7rEROu+NbvD+YwhXbgPc+IFJM3jxF5CRPVg
9/vJmO4XnAjnTUjDjDMlcDU2sCgJYeYYoT1EOUy01S+CEdSUbcfo7Z9tuFzWELoHwE3iPXKa4nun
jexaq3LoIM2h5c+hrt9h0CJxA6sosnh73ppkwBjYMpvraqPAxxk9T81B9TckgwUaLStP/ERDLrWv
QjTmexet3021pD7t2cHI7kjT7SBiojhdJMf4iXlhT+mDmUC6ucGKWjsNpWVQsQ2BB9Au0W91TXFB
kR1lJ9b4mbM6PlvMD6VpDGuEPHR4ii3dFrycvsteeoJzBsWJq7D7woY+MSpsN3sGxW5nYoVZdVtF
I+5eqqu3yVdJOCtPTPC4XfkVEVrmWga/NO0+tHct3RIWBZZ+bYevqbaNC81vfpNc2yVsy+JvLOk5
JBIv3o0LPFx8OTq/9Ohtrp/oEKoCjD9tPv02x4YKzF+tUJGcAaNveQ1qxByQtZccBAPDD3vZjRXd
582TtQQIPoCDVdNwko2KtwbwhmBsR2FQLOvosxXWBlepDSc/IS9OeZ10u/M7R3KI/h3KBxQY5Q9X
nFPPNJ1MxAXpQ2uSvTv9MrPdHLWbqdhPKnFGScI+MSVEUA04E3VKmGJGkGlAgB68Yj+ryCUl+fPE
ihBEmE3vvLqFFZruJ/O2BTf8+RWTfhTc1f+3YtzNVZRC5q00qxgGEhMM2c/xsGOxAmYsA2EAQ4iO
N8Cm5ue5D8YaUDEPmDVwY32L4Rnorm3z9GcaBrFxRTATlO6yGMJouqpELMstJ5aFvK2RDFxqhE85
1PdQcC3zQE9+opAAJui4CsAtq3wKS01iNg1Mj+gGoxAjXJENLwkzMqCo2vV+BtJZTO32IJbs/G7u
/STvMayIW0Twz18RqOcPo6KfOk3mlOMmi+WudO50492Zfp038XfOXsgZaxtivb0dOns0dNgg1fhk
9/VFEs5+AoB9i5GutCNBR96b7NUxHnEPr52rfGJbg6K9S309xdShzY7x4OzmHJIAzrMZ6tA5+xVj
9Ba4FX+wi7tptG8TTIuf/92SfXrys8WzNB6YYbf42QNegWa5G40XLw60QpFSJWcmzmrAF3XcQVBR
FzZqZLGwamfAcWdnsV5iz8u/R4gOMLNZhF1iV+Dy0BVOU2IxGBiJzzv5OU2AFx/0s7iggBn+E2nU
mNU5BsZjAAOyx1K/LDKFd5+zxP/z7nMTNkbRBO/yoYqbMMHfb9Fr8epok+jpztNfz3shAZPADLBS
KJWh1A5bp8mIdzRtCOCBeyF+aEDxme50sp+gUhZFAObe2ktQD77rXXWb+sm2/G6zgVZttVtUGUvm
LnRqgRmHJhaYJ4SY6VhlJLMJd+vyT5k6V92s7efeVIDT/o7une4oUBNDYxpMDEAfoQVz6u6i671W
6chOo+MszNeALnk3WO5czqU5pL6edYAUdvUClZyStFBVyTACuORGQwIjjss7A8/qWzTq2xhjlV7r
BGQMze3YNsME9fQ+L3wN0pCl39Upewrdvn0alxIrSPSUHswwUR1W/PN88gcgN/AxoBbjiqmv7vPM
sZIGLSsrwvOlgvxp5mXgVNco9Wszv5qbDPe5DJNmifYF7ApWE3dlsKkCYgrM2OlqasbkQSACO7DM
3iPnMoz3Q/jNzvfnY1QaGisrQmhA4WJIbD5hQtuHNA2MBiQXxvN5G59vMQBUYYrNcqAiyiHbp570
LaD2FRk4GLe6M3v7mnlk74QLjo/Sp1qoODxkyYOPl0LRGsrMVGwDtjXRIqOHSw0wzV5j+ib7cd4h
qQWUqnAD4EIQn9JHWIJplPHjyXV2nhWCQ0Ix+CNdspUF4Roz1+iUViksTOX9AALp8VFPLr209T2V
kPDnRI+P43FiE/BiG/gf4eOEA9QkTQBxk+UGEEi9PoRsW4y+TSHpuD2/bhIuwhNjn7DgTRg1BYdl
N3WQm9fjvM/rLU23RnRwrN1EgrK9zeOgDA+UqNRzZZG+ctTj75vVzRDaI4AKcEf1+qpBKdw7RCpV
N1nCWJsQnn4V88LQWGCiz4J+OoI1ACkeOgCJt9PoplUJgktqxXw5cbLgMY+vJ76rpyJNrQLgnE1U
7druTl9ezeRA29uZQffhDyXHzPpeaSNa+pB603+0tqIiJtsHyE44QgHfw+2QL/lqScPaiZKewN8c
NCeY3fEHU5GepBZcDm8yQYoDMOupBX2pqtR0OPKItL6RX+uxipNLUpxAqsAqgpCL86eLG6CpNb2G
jgtOLRv9pMt8fjC8g5ZeR922dILIS/26BUIC/ylK/bKdtzIsbobUHaJuGGAYqHRP2xvkZ9LdGPNz
W10Y/w5QPHFS1KhLZuz9ijtZReWunX9Ui3mhsTg4v79VHolbrC4yZ+aobQYCNWe5zYpL3H9D56fe
HYAfU1iTbej1+gm7rQfeo0117hOa9u73trtIxrfzDsnSMEbFdD6H7QJiJyTHqrJBp9th8oeGFnqd
TfwnHkzNH0uopbApWragi1GxjsgWEXUyztgOTB+lQshPGiOxxxEcefrYdeAt32j6c2n4s3cxqkiR
JEtocJ72v6OfGDgW/ANVolFqDmx1HqpipuU8VZ2z7DIX1IbnV1KSGg3wC6C0zcUEMcJ8upEjHbK8
I/gMNjH0Lo05vonKOyCmbzSjuqjIDdPJjtq4Dp63KqHixcXpw+yn1sDU44pgI3/Ek3fAaBXEV9wg
il/IbB40zbloq6cmYpcDawOc4yBysLzNDK2LZIGclPtsJexg9dbGMhSvTyL5yvhhCCvM+OMGISJB
migZSrdA8NISkw1aH6UXzC51c5N5cfKC1+TyRr3MO8akHw+JNadB03fj6FdmB5nXbgn9eknZt6Kp
9LsiNJMw0MfOzg5hm/ZgUB6n7qKYyARt0dkhgWuy6nefDNEYmFo+/c7A3vyHhWAibq1pnvwxdsyf
7tDYx2Kc08s5ov20wVm9PPReYyAo9PQtbOv4iDGXdgeAWptfaUXvXaf6UCqarp8fuPhkGEoDTgJP
JgijnUZKlnSGxSr0+I32Ak8Fjfyey+ssVE1V/dUGEG73mBRHf40PO2GQWrj54uE7dDWz0PsbmkLf
MMaGa6zp+B73WnvQrR5kFU5aTT9pYfU3xTSihaEPabVNp7S9GN2pecjSEpXdDoR+z01spXd1pvU/
K09bFEsiCxbwAtlAynNOYDFYol63IBuCPrQ7a/FecxZz69Tesaqa5kgIqkAzpaE/l9bw7wc8xLGA
R+XnI2R5hW+Bxyuq+X/7o+09aAp919me36Cyj702IOTwzoo6qiHQNyA4Qdmk1Co/jPVN8u8FJQz+
4rLOSRfxf8RErtVD3ce8HUWdetv36U1Ber8fGsWRLrmugKABWQ6vRU7gILx0inyokzEdUYemYxBr
2LTT5vyCSU4kPAhBEYiJNgtSU8LpMDLI4Q0NHDHnTQMKcWha9yaIMAe/MYjCluTjoAttO4D6cEUb
sUs46FaVDSE60az0h+J7M9125TZRiWZJ1gxWUJnAonGFHiHGUtuLTTpzK8WbQ68TVeNC9feFpxSb
h2XIeHeYToWva9toKhTrpLIgfPVET5wuN+FBYaZHZ0gOZXU4/9XlX+JjjXiCWF2064pl9TLDh7qI
dh4BIcz0zUEJ9t8HuiDeQlF242LGnOvm1I49GBUbctjJjfvFnvyI/ujIjZcwxYpJ7h0ndviKrvyB
olQ7A8KVY2Dybh6u2/Gb1r+dXzJJlf7UF2GnpE5ottMAG0v0kIQAhufbwk38aDx0y7XZ3MfFUfd+
zF/IaCeuCeHmgEZUiykPZwuynu2mr/VNVV4S1adSLaEYdKycO6+HeyF9tKvbJpp8kgbn11BlQwi7
uVzC3Oxgo4keFnooxw2QzKormnT3oFiIaUU8YsG1cxoLPTXjyGqxYLUHDLodeCAdm31eWXP15xnc
AvFLkz22IdQ2gdDtsydMnZ53U9LjQKjwOzdU4FHQETnJyrYGZLpE2Pf1jrj3Q74DdGE31Zsw93wd
0D99usr+nVjWhqQmv31jw6HULtyIXSdd5sZwcTXNDxjlA98KbYNm2J73TXJ1WFsRAQuNl1NQcMGK
3bwWVWAt13So/LRFBtmF+et5Y7J44ch7PjbGKWyFmFwqIy2pDlRR1gRNA+khF7XShy/YAAmDgZPJ
4q/203AZccvxag/hEhfvRXTVgWhFdYpL3SA48CBcidu5CNctxyYZ4wnhwOEKjKP/UK5Xkf3Lwt77
MCKidSfK3GRZYKSrnkL0zuOvFLzstQVxpXBFmZMcu1erKx+dSae/CFV8z7LrCKAFADaDQZ63ak6/
Rj672NMj4DedcaVPQT+8De6OpMd5fPnCZ7fwCEcpCJCyv0pgqxMDlLY5OGnx2R39sIRB1BxD8/m8
CdmJwblEgLr8q/kt7si+7Aa9W4C8MbK3SrvA+ycoh+3sPITujnr71Hx39V3pKkq9krMdVqFShVU0
oAEvLKHN+tBBSxeJHIISJtSy4/BQ4yFWqoAp/HsLDx4YwkQ4eNfQXBN3jpH1WWvmKcAETr8tSe2H
FNNsmIGZAP8ytoBlAFGrATU1Qld7SX+eX11JvJ9YF655Q5rqGgVOA7jWyS/ojVEr/JOuIwZsMMuB
tokjNrkyd2g7VM3hHhJ2qr1P04PGrpnqsJAkBxj4MCP40THSxY0HMyS6gsjiwA52uPvCUq1MCLew
xdRoHaU58Iyg6h1bYICjp/MWVE7wj7XaTVoDnmPC1wolCL/03tkA1bJK0Q+UVfsxuIMHF55cKBOL
z1YwVaUayMWAxYDuWhXjaccwNkD8orjBgxv2wL4N3uOqfJ7651CF+pJUnE6s83hZ+Qjl3CHRdARc
PiT71nMf9aG+5HRZEXGAyMI8+JQjENv9+aWVZMQTs8IZGGdJhMcUnF7IQxteZfb1ZLyR5jtRTVh+
/oZ4B7rgULEgDI7emnB/yNsR9IC6m6CZqjM/7eub3NH8TGeK/PR5HXlzAZR6ECvAG/DTm6Dr666Y
nRTdu9a3+utqehzreTOSow79Coj6/jvOliNNYAvKwdgFYkF+qnInqyo33aCTrBnPKXvQ2rfzH0m2
disTYund7p3CC0uYqADjbKxX0jtBOwfnjXzOeH8RMzisKI5hSH6cBuAMmu9xnCBJXbvj1knaYFTd
IT6nPFigGCnE2xl9TrFUlluaU+gx5Mvdwa+0o21uBwIaruHlvCMSM5Bf52UTjAXw4D51BFGWD14P
+EDeP9veJZkgAf/UG4o3ocwKMO/gtkMjC/UN/s1W+9XWZsdIwwhWshDDI3X4kOn9zbho7dHQQ+1w
3qfP25TixfFhjf+albXUtZNFI9BkL+I69a3qx1RkT2b0RhfzMHfv541Jwg0sriBSwD4C6zYREnqS
VCysa4SzV0agUfgxATrlVI/njUjCjfJPhCFToHpBF3XqEcDIXelylrIJuAvbx1XGvcdJSX+fNyNJ
B395tikX2QYsUUg7M/Nyo+Z4MDfcpcsrAw9QEmP0KyiNHcC/KBSphibRhMNPP725UEQ5Kl4Alpig
KxdusmzRco9F4JIlFW0XX7fCGYMiengHcCS+nsvw5PYZpvg3Lh36wBvZ6NcGxa0ab2TMHWiozrQb
a9RG0E0v7XgcR816ycMWV5FYH6pDUpF0CQaCbKrnTsf2/ZhBa2BAZr1qm7G/QgW5uamNOeovKze2
7pzFwX5b5mVndjO7dMxc/27OJb2cYtoee4RXjOGxHInZWiwDzcM01UAxFHnOe66X026x6Pwz1mb7
vmzD/JGhk/WtSml/aXnptLNh476iQH1URWGyIJ+84cLKHOd1qBnYndKZGf7Uj90cGJFW3JQxAM2L
nrXRZm704Qdn9Gx3IEArj72zIG03o5vfjUXTLZfoso7hnQdk6S1GXeiwGUGV2PlTwcqja7P5peob
tnPjAUygpQF+ABQ0nT2LCbQCQgq68yDqZwwALSbTbjOz0F/Tegnvy66N0T9x7fqYD1oSQPANyjmD
VbQb1K1YcVlUaXmBz0iiLfHS+Y9Zm2UO1rQ0fwJdUYV3NgjDd0Xbxu9tV2fmTnObAm9i1+1TvMuj
/tW0xu6tXCJoygyMJj8h1kC2TdRbkNYoMnJlsRblt84JNf98yH9+Q6MmpnOmPBcwCQA+TndWjIOK
aTW4ks182VjgfjC1br8k+j4GNXM45H8STdW4km1mlCS41rUHQjaxKGKHkWsVOXYZSXf/R9p59daN
BNv6FxFgDq/cScGyLNmWwwsx9niYc+avv1/73DOzd4vYhHwmwA8GtFTN7urqqlWrbMhH/fR2ih1G
nSFITr0qMqfshFpqyOhYJZv9sbi9vmxbNohlPXOx3az15vzbU7C/2vj9pD9dB1gJMJEoMrgtmHdF
iUL2RR181bLoZpIbpa58dwbH+VZE4djsarcgPeohgHnMAy/kFOb2sPhdFMT6vkv1/O8mNBK+X9ze
V/E41Pvrv9ma6YiNEp8hb0eqXnL4WRhMY2hCjBj7z4o2+Ha0UWhYuSyx/D8A8Qucra3bdGmp/xY2
GvWXVEfGEQaGNVd3hb6BtGWKtPmt2M0TR4xWbChnwL6oNmdGrd2ODm9SHt5IeFMFuLQl9mL8s+Am
4Kn2uvPioXEYWRtfZBWEwiLxJFjUuy9BTCeLq5H56jvFfRraY9bvLWMDYu2boMP6L4T0MvSgrNpB
QpWunb6nlr1PeijZxUgFc0vdcssYaXupZV9Wo4Ix7XyjNXctEfkWC2ElPnLJ6BAhwXuA4SOtVzzM
+oDfEyyE4ojq4DE/2R8jhJXN4O1SrsghnEFJ6zaVap7OCinKoIpvGHZaZOHR6vad+hBFb4/6LqCk
hZs0JxzSgNbWcgr2nR3vUVjNyhdTRcldsXfXncDatYGKJqLGDKqBzS6B1WE59K3HEo7VLm5jv4qY
kXfDGCrfYl5ysrUpVrffGZzkElotNedCAW7OAz8e9rP6TzD4Q/Zy3aq1vUecSYJFN/XXlVRUznor
s6CMRAw/gJDgQtrQli1tpg0UeWbsXISqHc8EswlqU270wTaf7S3l5LUFO7NEbrTLl2ap09+jTyvL
Po1G2pD21x4WJPEoFgXJx+sLtwUnbfN4Zrx5m7FwhvEzc37SZ7er6ByKki/XcVaqGSj3ETNQs6c+
DIX/0tU1HKcm6GmRH7h3c2vnWc+9/lGbyXzE+6g8dvN24XBtrwvKBjx3JtihhHqJ6UVorIclZAqj
LERHn3Ff9v3Hfqzyg9a8H6jhKN4GKWLNQ3mo8GOi6jkUqS8hiR9HwxnRGlBGsz8oxgcr7QPUGgr1
tnLrr+hwbJWqVhF/awGgCyYGWl8i2n1ntnWK2y3nzKHcpjFtOB1j7bueBkq0q806yE751OcbibSV
KxjSlGE7LskQNIelJxefuEjtkbJKEVm3Zf/gBPXp+p5ZOW7/I8Jow8yiIiVZpmTMQTd7Mt9qmuYH
a0FX0m7aCS6G8+sPkHgH04vgiVZQyZal8mwSwXippCQhoj/1zqnS68N1kLUFo/NcaMbQk/Iqpa4t
btSkjRB2s2d/og3L2Jo8srIVvHMEafM5C6NgVGMmKqImn3xI1KNm3OT5u3L+gzhdMHupj0KNQNRK
fLqzSC8tpmJ2Z8Gp1Ggi7b1dFf28vlorjon6I6UoSOvQi2QWcTomTmVUBgIh2p0+3hXmYXb/Ka2t
Z/xKw5Uor8K9QTXe4V/p01tZ3s+xCCm6JC6PXh8ON8XgNYvvFJYd7h0vch9iNY/eh17Ul/umzOv3
45hlH+PFiO+yXM/LU0B7d+LXdW8edDvIPopU+Ts9mRDu1ZnMDovcQoKzHcc28JOS7quDHcezTuIg
tj5mHvIxO4og9m3StnXDs0dTio0oUFhxmavAPvjQaCST9HblWnIwp2HQUCDg5Waph3ksgp3Ztsrt
2AnAupsPuj6aJ2vux1Mz1O7u+sd8fZKBp2cFZWOKpK/GiDIpdIzTirIiciX1sXPS8Ks7Qxgpgubt
Q9eBEmxOyDsQ0GV3OHmJlhQJ9cWsH2bf0Yr4Nqps16ddZ0sfZM0qvpxQ+/IMnRfx5SEgPaOUY0ar
bTRX7X3p2tWTnnTuD7cySOFcX8HXx0F0SeFULRf6LQL5l1jENp7dDnSQVtVjbVBKYq7xMJ/MStn4
VKtADmwu5v3Zhi4LfYS6XTtFOlBmhtw4xxrv1fg903gOrVk/X7fptUPEpv+g5F6ioDJLdemAmm00
/trice6rb9chVj8R2i0UMl3De+XYazPnzFVAjEO4zwPjQ8oMviidN26qlTc/pkDJps4HbxarLj9P
H3tk8bKZ+sp47JfnOLtXkpdQv7Vo8Y4ZnVnfL8xIT95XGXTMT9dtXFtGVAzEZG2uFpKsl9iqojhD
nFoUiBnVnPfFLo+P1xHWVtEVxG9CKMiKr/I+vVUGNr53F1cvzHpb9Kc/OUvCy7sIGwkxQrmeM4dp
2SwN7ZtjeqPmDC5YbmKiqOt2rKwUYSAFHL6SyZViXK6Ua5V1XLka8h+ztuvTA/0jGwgrpweOPNkC
wTBQ+e8SIa9pG4yCqNgVxUMQvY/rB8f7Z9Q3HowrdogOL4YE0AFID6fkDBiSWXRpkRa7kQGP5ld7
a+rNyvfGcTJgmtudoofsQ4u272Z6eIpdhbLumO714tHoNyYurtxINuQCPoXIRrF3L1dKzwLTJsVV
7GrtpOWfRvdUOl9M+1a1ngOLiSk09V7/+KtGwdIQAwIguevisXAWsmgpTPVwBHBI3lnWS+R8S2ko
+79hSEbNqRr2pQvGUjwG/SMp6yT+eB1i9dv/Z4Y8IKCZlhZqNxDmMh81LbuZ6RJ4OwQtEZwQ/qeX
S3IozmgWNSoSxU6heTW2HXL06R9YcQ4h+cs2diLSO0BkS+N7tDsPG6+T108/QmxSAewxj7BOdlm2
NSDdVTfFzi5j3yw+JV8prJLi2NtUaqYf1xdsbS8TrCISJihgTBO73FpsOS/rm65gANbjPDA+mW5q
lZqajf7gaQ7sk7o1tmxtM2Mgo4boEUCiXvJkfRKVXlUO+Bk7xp67PPmr3xLiXfNl5xhiJ54dmMZo
FF5lYCiFH/8ztF/UcJ9EGxthZekcsp9i/jnZKOr5lyDRqAdTo4xcWta9Yid+Hn206YOMPF+z75kZ
VS8bfkfsLCkShtJJJIA2EyVqXTqiY6szYHKe+Vbex0W5N5kfYO+MDtLFvCU2tvKR6NfgieyZXAev
hvG45lAQi6vFrulnJMR5XZqf6mmrKPMKRYgG2PTKCi1Frk7pKKkqXTnEaFAPu5Qepn2lFb4Tn67v
8C0QyXnWleZ1wQSIFUDwRl/MKP5g2JrQJRAKtGxo6CNyjKtq42RPE8IEiU6u3diPYbW7bsarLf0b
AQxqtqL1W7o4u76qaJWj5D3V3r6o9673rGXeTt3wByurRYBBqzdjukVeX/z92ckJyqYijK7IhNcd
Y1jpZJq/hG8OymjEZ8wvGRK+OuGfZIvSlpHViAlWRWQ8Gf2wtwrG74UbfnTNlHMU/dKUORuDPgkE
CvxJW1VPWtw/Gs4WP2kVxmC9ePKbvBKlUzlMvBnthUa8IbPedZPx4EAe0fP+7duYqchEaII5JDrw
JGsWRbcbS5QoyHc7EM1qw6eAdH2Tvbp6+DDo0hDTkLLSiJ8uQfSyLnhw2pBCLes4evGBvszTGMLl
yZLnSRn3UbQlwfPKi0qQkg9I3Kp2po5iRR6b9FQf4uqvMOj2KZ12ZnY0mxNKV9eNFD/xwo0SF/C+
Fqk/WB0oQVwa6SylXVkdhVrXbYnZHTRqqgO6DSd7cZ+HIL+5DveaBSvwRB1BQ62YxJO026MAkeVe
TOYaSTP22aGyKdufymRXOp/T9EXTnqLoqxfeXYdds5JWSJMpQoQQMAYvrSRGHuO8IWltNHdhRH1G
lIzv28nzy2FDv2nFNZF8otBIAYNOKk/eNUWaLXUJlK2rt7kRvOuzFBmj+p/e656uW7UGJYokKuws
rgz5sWoWZTtaA7vFsgfVb7Wqf3CjuXtXtbXid+H8B56KpkmP3BMVJ5GZuVzFUXdbLRAS0I1uH6i3
ImdNtuzNpG92CDxpwY0nZH31gvSgb7B7SHGhqu/sUyd0/CUrnmIto/O0KI9zUXy9vo5ruwOOtLBN
3O7yM6l2miFrxAAGd7B+ZfN00pnCvIRN6yduemztLRWxLTwpVmqnFi5VBF6Vx/+oUcdQ0uluIgPf
KvWT3bw5fPm9oP+ZJx3xuSidOktZULdAaVf5xJjeY7mlwrji+B2IywT7VE2Ik6VAtihnDw08bJhS
/bY2nrrBOsC4e/u9f4EirVyY902aiPz+FOlHtQm+9l39YCw/w7jZqP+s2UMuUNAFCWZIDV7udWOZ
k2RJZjzx8JyNHq1kih9tOd+VG4bkHGl3/iGhK1/9Jp3XTYDqEAJR2j5Sv6jxl6BN/CJon+qYka4b
/mIVzmGTQ3WDqS/PK5ynCHaB6H1ul+rOSd9lxt/NWB/sXxV18WFL+kV8C/lmQdeAIIDAhlWUfC6q
9L3aDkQcqef9VDIEHYt4gzy85gAJzwweT4Rp6GBdfiQOEbPbW3wtWaJbtS/2/Th/5yVCV5W1cU+u
7QfiJ4dHmshIy0/DWIOeVzgUShLnBi4hTOibVs820g6vJVc4quco0uVhm3FeeGIGW5eZ+d/KYtl3
wWQ0H1C4mj9ryuLQOW5XJ4oqGblJp71PKrIhftEk3qPujcNHOz/o45Zg/euar/RrSYfBi2criGyM
V9DvycYTHR72sgutiLla+7I2dmZ0arfugbXdStGIqwa1L1P/HUmcBd8akrvOghzhrmq629g2bpe4
fxdk083MUQya/i41m7dHfKJO9S+kFCQPpT0HRQgkuhx+Z9r+5P7sgj2EqwOVxCLeOI9rJ0SwdknS
mygFyL05fVYtRSY0AjQv+GCgSD7Vn6/fbKsHhLZn5pOKt6tMEtFDq/DmRiDAQ47vBjXXktNkaHXk
J5UV/NVFQ/Una0i6CdkPXn5kmi/P5DDPgxkK9lBXxKfeUb8WanVXVqQcHP2hmxETzLem0qxaKfKc
6HGhnCl7mqheJiuhK2LnUBQwFxXVxOLeLD36L6yNrMNq/MrHEk4NwFfcO91JUoakcncHXUZL7Oib
3HlOeEzSn5PjK8b7Ovjo6EfT2XANq/6HY8BBMAVnU1rWiLr2kpqijNo6PqNjPsDROwYMk7m+YdZC
E/KF/wsjM2Nadw71Xhw6tQkPYfeiUCyoy2M0L8w43nCpa5+N9C3fi7QRyi2SSaGlaEz3FIHeBJWo
Ddy/vXp0dko3RcjRpKfrlq06MRrhTB45lA14e1xuzNAbXIp8fC27N97HzXPpOgykLsdTZoVHfcm+
TYvF2IrHxN7qcVk19AxZcitBx0Sb1mLPxFn+dVS/LKnxVJGc3VHQOl63cm2bkEuk4EHgTH5MCsOc
eiiCMAEqra3UryzzH6/L7yisbQ3cWvNdlExxKQ45eE1WL4w7g8mAEx2TlN2/lbUX+camnO/quiEQ
wSOKK5dvd/nFkn7Kx6IDo3AgEDMQvUxg0Js6co0b78PVzcFbnxQPHkt0gV5CIZMzL+NCtdnuOle7
6zwjzB4INqvJNxllAEV9SFrXt0c9fW92VvSsR3p/70Jmf3uehkwjUnm8ymlylg+FFVe96yn8ImnT
fSaepq1NT/YFKrIbfnrVZOhUIoMmio5ydSCxtChza7wmYfCd4SahnzJuOWij78Ew/r14+kuUGzu9
LD5oPIeub9PXX5ZHK66a9SZR9EpyxjJGa6yIdXZU3w6jjUR8uQ/RuCyK5+tAr/0ZQPDVqHqK16Qc
IRrDaPWGR30iaN8V9vcpD/2suOFBTmVkw6bXR+8SSth8Fq8g71UZkwmUNjNVzzt4JcHi1oW+BSJF
YoNltbUmSjpMMgnbH54y+OmbRwTAMqb2wTVDVoheOcmH0O3RqFNIKj+l78bOhpvcyY6GspUKWjEF
vhEhAj1ZOCy5cDhrBJWVRla9aJ2/qMqfnACHHFbhxjWzgSMrMTOkt2Q468Jey2c/qpRjq0yHwNri
Ga/CoPYkbmfiEJkCrnjDrLS1zarNwbBT3dL1PbtE56sP3u6sNKosdFmTQkJEQH7HhXWDp8oQ+4/t
ys/dg+vs0uTBLeO923y3q+jo0hO0vLlPRTglGBjkXjRYb6609ey4jZIgBtXNsk9oQ73oFWGPqjCh
jR4gi2a3PPQO14/vip8QLWe2UKFEXkneI4MRJlm/xCWtP+pxMH5k83haiMhnZgZdR3qdeWUj/ock
75IgLsN2mkDq3M80thCTHJTAOizTd0sn1jvUW7X5LUApHMm6MoDKBWDU1r4zEjG+T0Z63L7Ejnto
la/OFmF8dS3RPKM/T3BA5Juld8zemtq03GnQFufoadLnvRr4g7MRIr9+t7GS/+JQSrj0g01ZqVVg
Y1iiGWSuv5jesguSnWJ9zb0vrrI10uZ1IKJhEqJCbErsMqR1dJZojMIGN1Lb9/pc+Qbq19e3xsrJ
RkJKSNhSBRBh1aVBU52RaKCnd1e5uurP6pgc0g7pFuY2bemirxlD7tiGcizOmfwipKKWKZnuUE4P
K9+yPmyGVL8D+MusDIP1RN8zHgQGoRzo9A0c3CbgFE9WW/hVYN07udUdlTl5jFTlMW9N6y7Qx3ea
oty5bnOr6OXnul4eKj0M0YHnFLbRB2pIJmHzcFcyAidQiMhC1Rg2TuRr6VSua0jfov5PnMKaXK77
2AxQmNKopDfIPlZafqNGQjBe3VcD89EmKNFJsFOnn+Fi7RMtFEp7G+nGlS+PuAAd1uTKSJjJZYO2
CqhAzorgA9yFg+OHzTPCVqc3by9AaJplVA4EGvlc5lle59Uc4giIw4JWPdlI72/OzlsJ9yh78Djm
aedAm5GD6T6pC81IgSmn9FD0n51ZcGO76WaphZxOv58ZPKVVjD202q1Yc3UdeVYKdGIKucWRMLA2
YgtsM0ETa+p2U6XdZ9EWJWDl9AiG+b8wwgOeR2BFgwpTD0xcUt/J7PddtDV4fcVri5KgCaOS2BW9
k0sIt2acUK7g3Ozm2QzeD8VXhHW66dltv5rmTR9sxC4r6QaGKJ3hCWd7ZlI3d24wx0m5W+p92bxP
Zz8m+a3tx+XOVL57ht+Nn5Xh5u07kiS+wTMEihXhzCUovbhlXkHkoz6hPs5GeTeF1mOsfH07CrUr
mr9U9r4uZ22QmIRsmTHF0crmQ9PNt3XT7qH5blxHa5vCYKYoVCs4dq/S0GPiRjXxEJuCFhWj/UXs
/3Y7TByErsMPohInhct6QkPAYLdsbvWTZt0ZzBTINmxYOz9Q7ESrFxQhNt/lBwnoyC4pnLLrGAdS
NLYQGfE374a1vU3NHqYg5FNuO+kmDW239MiHsFL2fU+rCSIm2viURvsi+NWM+7zciGPFNpKuIvgh
oncN9Qdy5sLqs72dDU1DPzpNzgaanE4/+fr41JUfYjf2syT2663ZWSurSMOhKMqqUNYIoC/xlHmw
al425S4tRLeu+3MIuVwMfYs8uLLjRN0S1oi4yMnVXeIUhlYFUayKULJR7pZRR2Z5sLakOtdQKMKS
g2T9uCKl1XPTmtXL5pIhI/cTA6W3WjRXdgMNwDwxkMuFPi6ny/TeQW0t4ucrzaFSSaWmVEM/ae07
dPv18DRvsdRW8USRkvgUJQe54AY/xRo7lVVzyumu96YTmXjf9v4xnB/ELKjzOSfqxm9tP8bD2Qz2
Q4nNU7nfpUUch6IeU0IcLqbuxglHxoxvKTr9/hnyNscsTShHkbyVgwizN6ISqdtyF5J8QBgii29j
9aEjImY25vBZn313+cBgnzD+K+tPw/IYbfnzta1y/hvolxsytaZhqguz3OnBotwx8Ut/NGvr55vd
oJBU/tdMyUc1RqqxkJiZpOpB4U9GIN06CI5dh1l5xfwuwUHOh7RCA9alLbOnzohti8NFGNFV7k6b
mCsSP9blloLimrsQxb7/j/Q7oDpzT1azxHGUa+UuM5ab3ESPxEsOy2g/v90getUoO1ExIc8prVuW
anXSk//aheSeHS/8MTXxg0rEi1rSVjSxsngUSpFVEXrz7Htp8eA25pkRgqUn1X3fhx+W2T45Tc44
DveYpt2NanzQoNdmtY6U+Xtd+2jbzbuwtfza+NGk6Ybpa9HN+e8jL3FX8+xue36fxQq+lIN2MBvt
zqqKuySNPrRkNjJ4kA7xKtWmCBGRjS27cgGhKcjoIvRVYHjJLmcc9DkdO8iJRev5uXY7aTvGCmZ6
vMsVorpv1z/0yn5y8deCAAdBiBbay5272GEz5+iUMXWM0c7Wac7+WoYNf7aFIZ10KyjTzAuiatfE
hb8Ep2IO9/Vm0+DqNjqzRNqyYV1NqtZiiZme3O6bQl9Rto+Sw/X12kIRXu3s/EWVR0dsjy02I+BC
yAq3PPt099N1lPUVs4WQBkOREeC/RHG1JXHYhtUuYxi7RgN9FlN8Ol4HWTflXxB5TkCEmI66NOLT
Kw+F+Zg7N8m8m/oNNsTqdiZvQOMS3Xmv5nDVhRMkk8OCKa1B2NHdVkb9rkdlmzZ9fTdqwUkft5I9
a8snEi+0mBDrQMS+XL4scVJEYGnKdt2EzKf3Ts2Lk9dpn68v4MoNhgoLGUBcPkAya7BO60Sbq5q9
YOsPjBc+lcGP6wji4Sbd0gjnicFiKFMLFahLQ6Kx7fXGIDh03DhHSw1hgDQa6S9vi+/jnPT4xTDf
8H+vMRHopc8XEXyG4Blyon3JFavzTEKsLt4P3jfTOAT93Wh+79XdW40DCGlo0aODw5P9fhxoRt+W
hDlV/3WyvwXNbdi/NPrdstW0+fo7XQDJDr0tkabKRu5MrfnqpLjsrfHx4jhefiZGftuUi3nLoQgr
J8hac1jKrrOJMqb7pftgFycl+tKEN/V4X+n3YbtB5lz7Qudw4mCf+aAyLJK+6YHLqnk3q7doKp+C
+Lsy3XTJFvlnFYvOP1iIUJmoVV1iDQsz5DlpXIbqS+cmN6a1PJVGc1Ca3qeytBELvD64ooNdEPVQ
jeNPab9bSpeEpbgpxjH3Hec4up+D6nB92712ewID4VnUDBjOJisLlMngzuXIDOa+/GXNz3XyLpqh
gWw8jtf2HAxt+lwJDCmKSOumaUxzNByBoj3ZQUxG5Om6Ga/9KgPAcao8D357BmmperWuiqpOql1Z
7O2KWZw/Q/PRSG5zZrOmW2TNtV1wDiZ+mbMdl9dl1PeoCe3cxfTj9NZyniyr8h31tt16ca1tAdiU
cNrg58Hwkq4+5GzHwopYuJrZG1lzEgPgrGhLYWAVRYyT4E4S+oHS6kVNaZE2ziqGUD3NHupm3rPi
bKmxru00rvB/QaRVc+tRwdMCsnA4y9s2/rlod6q2NeRt9eNQYyBeJBfDdN7Lj1NUVeukMTBuat3n
NOze8DRFtjScvju9/aCHQb5xhFYRGf5MmZRKCtzrS8TIigpLDbhfg/xvccW2zq5WbpWx2nfl6fo2
X13Df6GgBFxCIabXtUlZsh3mG6Tu6rHyPYuwbgNmdT+cwUjH1Q6suu9HYILsYA/f+ui5il+uW7K6
aDbjS0gvMh1VpqAxUMJsoNpUO11/GpJjZ92pXgB5ZGdvMfhWjcH5qFCe8Q5yEiait340cowZ2/hY
zcYugeEzMZT8ukGrn+YMRvz9mVPI8tG1mWZZ7dI+Jze2m+LDrNl+V/6BKxXdLv9rjljYMxxaRDMd
kX2eD4wfNnr3pVjCP/n8ZxDSSSU3FjIcB4ghfLbix9h7XKaNvOL65//PCunMtKbX15bYyIhWHaPw
vk9PNZIVkcmcmc0ntdiuckBytmRyaI8Ux9jWJmB9EdGXOoqegeWkWN/t3t13Tn4YFnNf232CJM1w
ky7e/2095ajBdmjqQgvst3vt9U+DeQrarYTmxi6XZ+joGbIEbgVG1nh7J3pUO893tugzG3tcpqrW
djkyTA4QLdx73WFwj5Z+52wldVb3Bg1I8J7IgjB693KHG+ocRdoEylj9ZOZHPR+G7CkLwp2TbsVz
q6sGnRiRD9rUCOsuoSLTaRFurnB06iejPmT5L2fLl65GJmcQIjQ6O69JmHWGG2CNXby4xY9J+yv1
doP70R11H0LNdSe0vnT/2SM5IWdQsnI0eYM1CpJHcb+PpomOWH+0fpTWy3WsLcMkL9GG4aDWJWsX
NdYNtZth+mJB/dCMb3r1MOh/EAvTqPDvl5IcBpXytAlN0PTC/JE5c+xTsTwyPuX2ulUr+S4iyf+A
5J5/6MkVtXeWsAsPTfDJKvYO5cMluZn6fWnflDHePboJ1C3ysDDglZM6w5Xu3EWbkC+mkXUXNOnL
4CW33vTJCgQmnWlestPIRtfNn4TNZ6BSLqoMljYKU0D7sTnm+lNVj0xyPentt5HBzPn48/ribhw3
uQwHO7pOVXHcih76MD2hTVc9Z4qzYdXWUkpHDm1eaxlyYNTyp5Xsqu7OQRdu9m6icTd7frsV2W6Z
Jf7+7IiHWRUpkwFeMD843fuy/KTXH6+v3NoD6nxXSgd7qLOq9gTEMn6c5h/GvHEfr1APLre95HQn
NwjtZADAnbqXZVaeNS/xKy16QmmHASjWfVw8VhkdArm9deJE0Hpt50uOpHH1Wk1ioG2zfDHy/l2S
hfeOM99lZnzXeOpuqQqEqO2DNakb/nLdhxF/MhOFhqvfzuDsyxW0ufZGh3NOFHOXqT/VJDpF+XLU
GDCTN8kDnbcb2YrVvcLVBt+V59wrhrtBg8CUJeLEWYwEqMdDoZnIvmyRd1cvgjMY6WAzurLxkpk1
7eLhmLvurhnjxwHp49z4FXlbHeWry0gvKKlZGBeUIi8PgN10xkCPJHFBJ4Qz053Xnzr029TF18sv
6eBfPwzrxv0HJ93aJsL9LXLunLfyRYEL435py/3SHo2td/GWXZIjIfcXhFMLUJ9+VAsaqe666b4z
HxX1zjR//d+MkpwI7WJKmYtK+9z/5ZinAvW66Z0WP3jJ/jrQllGSKxG81N4sAepQ6XLfJ8FnL0Au
67ks3k36n7gV6jeCA0sgZZnilzk7YJ4amHlKj/4uit3bMvqiGtYuyeed7UQoHVFgmX6qYfYx8LZK
usIK2amIPDQth+iDop1yCWzZrdUvI8BxrN5OineP+3xKGvthiKKtw7Z235xjSUaiIFiUaoEXmfT0
FIX7sXzqlxsyNgdP8cPIRG/N/YMjcA4pfqWzdTXzsKqzGPPa7J/cvVf6f6aOOSkBmrxbotZr+0U8
nBGghANEXewSqumHbsoQ89gt6dEJaLD9rrvvgrk86vreDbdUulcvonM4yZfkpWNUfQtcTUzpmLdZ
pPsodrshxTLvnVseqvxXb9sbh2J1u5wZKbuUKOucyhCfUHlwp9NQkjaE0WBvqYmtuf9z6ySPYpT0
pnXkqHbl+D1Vd2r0IZ03ImXxI17tfHLvzFGkWIaq2OX3ojTSh3bNDVO65fuhCp6JuDau7C0IyYUU
DOl1y64hwKqCd5z+Q91uPQJXF0o0hDD0QTSsSxuchFEdM5oJ4hE9Ulr0rVUnP9lSkFs9uP+CvKJB
k+RiVseEK3Tm+fvSfYq96DYmmTv9aJWPSaw9uei+Xfe+q0sHS4xSplBnlrm9BUQClznapInm7433
wdxq7VzdyGc/X/o0k1rMgyJC7Ni2b1wvfoxS6uRhqRyC+U/yGigIulTmoVEZhvSN7GiI0T7GFuqd
mR86Su7HfXdXR1u1sfXN8C+QKaU9e2fK9NQCSK14lFVf/qdtZ8Olrq/cfyCSn1OJPJ04A8TK6HTM
fJcm//5zHG0cz1V3apEHZxiQQ5eq5N8Kpe1m1wBmFjzeMIt2Uc5gNGuKd4s3+VWa3Yw8+a7vupWI
CfUi+oRQNIVg+YrAUlhJBJ+9pC/kgDC8OSDV4TflXvFergOtPZ+FshidY6ht0XoreZ8U5Q87tz3Y
WlZ/MOf8pGTLMWB8ZtYsN535i2r0e4v8VDLb7xJrq7y+Zic8HZiKomOVPy99n72oYzEmkFXMvu73
BsNpDtqYen6flh2DZPRir0ZIRF23eeVIQ0CHXkrpm+4DmaCmF30xBxq1pyzoMyRcf4wzrZbXMVZU
B3RoqyLp+1trV85iD4vV2nlPIciezQ/5AB8ItO7eZcbRnTIzTUqZlA8km5x7jRBgpy/JXzTuwhyy
h9SPQ7Sck7cL9ohfCc4rXeu0Ccp13mrW1XwysHuwflr1xzRM9+gOs+qzH9jeht9ccQEXYJJf66my
qpUN2BROcGYUa97pyEv5SjT/uL7UK5cCSBQqeZ7xgpLPSlGTcfFaQqtmHphAF4WDn8Wxstdm5bae
Y+vYZJ7mIxDzq5vKT9exV3zQBbbYamdhHVP2enSPKF4pi72jX8bR91VnHMyt4Qpr5+TcRumUzgn5
wbai+hLO7XuHYKcuTkbVMBoFUdjy5rpRawvKDAJ6WRBRg0ghgUXd0ujZhFF9ywzd2tARylLt6YXB
PRYp0OLvOEMkuGyG5LPa9PnGg3ttSaGeuUhG0niEEqG0pBMCrv2kwN1bqsZPlqb7YHVtvY8tBlMt
y9Rv4K0tLW1BlpBzMIRO8CUenW9DaKZYW9PKOPQvXnvXBzda+BB3G0diLVSmX+RfKLkfbilz04pN
fII5WYGvWcNuLqOvVmfvUj34kvbNLRzFn3Ol387qHzyNL7Cl27JoLdK/ZL54zSUfBsZyh5b2qJTN
Lh0yv1ocxx8s5cP1jbT2KYXyJwoSGhkU+SXiJrVbjaJM3fOfre6U4LMWp/s53PAAK1c09Ob/cPTL
T0j1sx0SAxw3GPcPxb4saFyqPyjp0dUP101ahTIMwStF+gxq7iWUo/Rpb1g4mxIFwzDOTyhp1Uy+
abQby7x3t5oUVuGENAZriIuTSUaBVeXW79JKr4bxTb3YGnIxsGTmvJzfe7mn7bM4eKgypuRdt1Oc
MulRgmQVmSFUs9GTkBkGRq3TRzkT9VT5o5DmQUtX3RphsWrcGYb4+zPnmaSFEagjGFPi/OiG9D6I
4x3R9kcio1snanxDcfbXzVqDdJCiFYOrmN8us8OGfKzdRfAfR+2Touy88Juz3Lbjp5zizuZDfM2P
noNJl0PZ6wETw6GdODBaouFvM0HCFUakavyVKZEfjPex9WauKkMreYFRpSfdRiPD5ZJWUTyoiYBU
tOU4ad3d0sXHfrSP15dxpY0QHF30e6gsJJqhlzhLX89tLW53fWQupvExjCmRoWgCwXqvhz8pwPDq
V9y9lW+1aKwtKmqugnDHcbBkvbxETSCXV5x1lUoZ46kPefxZdV56+y50ngsjhpLwB3f8bykVGkKE
DLt0QdD8Fiatwppqkf6xp2uxz/VDRO9Jw7TKjXVdSa1z1Hk9/w+WXPl2pwjKSMq6munfETq8eRAU
O1hUn5swPsRFeat3U+2rlffoquHLdfC1i1AoHkItQ5fzVW2VEs/Q9iq3k5cNeNJnj3sfkpHvKeGu
qDZYEVtg0tlYFpp3Eg2wwfjphSe9y/ZZ8qWuDxNTzq/bJX6U7MrO7ZICimZp6c4VXLZBe9Gzv9Dj
+IOfT6ETBiXZdLoNLs9CqHahW3n8/NbLP2rR8EPPlf2fQHjQL5hlgJqiBFGpjeGVlJQQE91nSCeq
DCa7jrDm7wUXUkytcehjlg900A1jQqJr56jdzir8uUUDeKtnZs37noNI9zSKkIbbiByv4X2unds8
2+uLS7OYscunx/zndYtWP/uZRcblZ0H/aK6tAjB9UnwN3RBT2/jwq2vm0F2MtA0cZ5mnTRY5dvSG
1M0cQhyicTrehdlnLWn/CIdeSE4lwnzyt2FKB6dF0HtcNxpPKnHwIYVLvde0divvsPqFPKRr8XRE
bXIwrKhJmrUW/sdTm0Nn3yXx3up+WVXqq8UnI3h++ycSwgnwtOEDvOrS9hbEfguHV001f+nI4Chb
6YW1L/QfAJ1Nl3tgrhc3z1wA7PEvByNq5y7a8tlbGNLJiSiCtkUCxmwfveTJsN4T6V5fp7U4+twM
6dxUaq+SYgdiHN5FCWplt1W/N9sNP7lliHRgLPTY9d4A5f+R9mVLcupMt09EBDPoFqjqrp7c8+Ab
wtMGAWIGAU9/lnzi365SK0qx/YXtG3dEJymlUqkc1uqdYc+6cg8m5oiNvcaaVZ4fIAyIodHviWem
+IyjqC8wbDJy4QQE2VEY5eSlRFdk6f+oyT/nl02p0JEksaxHkgoyrYhtIakFLrsPTF3mX1SDJuJS
JnqO9RH6HknpMO+0thzLNtPtwQuNiHe4N3Mr8d3yZbbGJCcjNm5FYctP3G2co7qh+6oq7vpu0X2M
Kn44/hjpolhdb7DXAiovIXnlGH6jW7OvAG0UNPnV4roRXMgFpmeTnP1F35QA1/i/fQ2ls5bjqTe5
otcso7fL8r0DBhbfAVBiBc+19fQ/7aw8VV3naThizhip3yA/1BkgLGu0Tk06GBSNAYXSufOtet2a
AKuJQdbeZpE7ZRGois/ronK5x+smRUL17Hc+Fc2O3npv2bE9P4zDo13esPWS6W4snSzp7FVzZ23L
IPZo4Tf15Ed9AZL1edjNRX5fzATEfrNGPWXSQyAbARINb1h4+dPz0Xdjs3ainw6zOumhWh22xzq+
Byw7FKBDjsAO4sWlVzw1hFyZ3dru//P64rmH9x6CGlS15Sf0HKa506BvKc6aHO7sB29CHMfY4xfu
fFXobgOVuhDn+ihiI7uMtPqpulXHC+KDRzgOc+POtRDJeyNSSTQewRRSAgRuzf3dag6RuVaX5zVV
mOuJaMnfVW4/Dn0FTZl1W7S7qnutU40IhfOGCHRfOr+51uSsdu23KV1EJ0fRPRRTYri7guzT+Xp0
NI0ISl1A14UpCiQBwfl6uozzWloeDbCMs39pr1d581rw5/PLpdTlSIR08CrDz8qUQkRNd8V02wGQ
DyBm23JJdFi/YuGlFwhGuP4oI9nE1nOylC02BvCijF6t7dclQxP99/P6KAJe5PdRLBIMLmihkA5a
UNZ9vgWwOOKB/g4VnFFHoanalD8SPpVfS5uSxZogwTTu5+UmHA4sTf67EsAtAaIEDpHAYDjdd2Cn
2PMmqm0ZMxc0rwHJFPEv04Q6qg05kiInYoN2csyWI3Kf3PfRjZl9XRdv43ZxXheFtwU/57+6yOlP
N2WTkVPoUhAAJAJof7muir1RvBHnrt4ezgtT7Y2YeEd+WQC/yvMZ4YSRc8BXoHFn7W1km/wh4lub
7wKMwGlWT2Vo8OWo9EMSGvGkiNeY8NSBWxelHZ4M23i9mrpKtWrpUNDBizoA9h9s+tQMvDCfmQ2g
zjgHEDY4l8Hf21zYSCYVDXlw8++hww7n10/lDQBHJlrYMXIL+MxTiSNCXw5+MpQBFuALzl1kG49e
lUXeakTU00wV64RJgUXnoJOhskQMXO/Auhyvy9WwFfvVAiS25voTKyX7nmO9JEcqOj/CUgw7zcud
CSg3UDxFabFjLBnSEa3g9waC8PNLqTLFY5GSY+15Oa/ziIgYbVZXZU3eRwwYO26uq7GqjAQ2grw4
kPDRCyoZybzhcZIZOMULuhjt8rULXgl6M4ODRS/TXBNaq9fxX2EyiHMzsrUJbAhrs/ySVzXGLqdL
8D4dqFtHRrD9sv1likLD1A2KqHzVkZbymHZuFtwvRMt344XR1L0smR1t9BaQxJptszTraUtWOaWY
v52Fitxuv+WW20fm4MVNud4E7bJjppMUZv5lCT9MP02a8MUw24tisKPR51/s9jlbXFR5wLgGuqW/
MCgBJQnwLGQmPvXgOEbltAHO5uJnl8MAh03Hf7qt1/hr5alE6vM3iK4gjzp1AdaAlljHgAv1zech
fRqdL319sf3M1re/UMcGqJ0lICM/Dddy0s1Gt8F/loUbr3gQkgBDiLqyuFIbRAGgbRbAhHIpAMz1
LO9cSDH98gHfEpdgWEoB7MKq5mq0dJeCqpEEHWx/5EnWszXbBleGcArPWjvqzZ9b/rVZwE8+uXsU
Ym43a31OzZdg6GO/0iFnKw/JkXDJy5WLMVdlNsOhmtV16D0xM30q820fYGX/YvOOJEnOrXWsDcRB
WNamvES7xlp8nXTjEEpliBiyBCyDg/n0UztsFz67Qw1laP6zd5Kw3tMBI/k61B+lm/4jRg5P2pIy
ry8hxhwwL9M28SJmSf7m6B4JkayCjGS2aS+CbP7U8ctqeCyyw1/syJEIae+NpspAIww9LA8KgMvI
ztGurHGOqsUCXjLedPDFoAmX9iRj5ZQ6DYQ03Q24FvruJtcxLiifjij8wAEJCD/g653uO23NqgwW
E0FP+GNan7M8iMDBgBnLuwl+Yikiu3gK2V+UR4DO/keq8CNH+Ss8XFYCzhdcbCANGM3YRw/0+Q1S
2DMUwtMfTaCgY5T7SToU0nE24VfdxX4pHbxOqJN9nxYP3R2jLmejcHvo6XItZOUtxN5yHMdXf/PH
AefTsH5ikjnx1/Jg1GsSekPkFD/Oa6awihNhknUHS2bZOYcwVl1NS4/YI+JcUylTrt6RQpJ5g89k
c6wZT+4NPTGb/WJXjyWmUXPj53ldFAHOiS6SY+ODYQ4t/oKGfnnBsO8+GJGBIl3Sh+R2nZwXoJfv
/EJnfrolFD8/Mj9/s8nMmdgvlBt9tDawBvCYGhchvl0Kgk90k05WGE4ZUFihWwYgAxaCt3nUtRHp
9JCO0YQU3lJl0KNYnGt04GOGgEARHUu3IkY70UT8/Gi5clDPNGAzhDUEF/54E477pbfFeYq8kcWN
xibU6wbIQuBX4lkk30Qjs5hHBnjvdm0SZ7juqI6QSBU2QKF/Rci3kDf0oeixRtYijyYeEetm8WIA
tgQAUl7KaLJilAd9nVi1l/gjVTq4OZmN0Wogteq8aHAeGPtol5s5X6Js0ZxfzRoG0vl1FloOnchk
+QCW5+tFaOgucvXJ/aOM+IIjm2iMuWkHIiTgbRfyaMl2vLhgpQD+B4jzBa8vz7sK3epJZ5ailLZs
DAIBoIvBu227p7yMJ5pw5+t5SepT9Uc16eDymrCemZAECOd1QsbJimpL0+CtundPTFA6up1bD+NE
RSC0oo8z8elbX38dMeY3m1/rIlntaNZBLumMQjrGmINCf7ILvRzrdUq/atNounWTwhWrm4FSvuD3
jyT/Zqz8EhBib2Pr7c9vj27p5KLPCGKEeRPG3WYupn72gFgaMoA7Ats0v/XrpLavPB0elvJCBIIq
EG49tId+znPi8k9tuMCQZwll5sFBiiYwfgRozT+vnnKX/pX0Kd/ZW9Rk0wRJa4/Ror6J2uFv7PtI
gvTkbIJgmkzhzntAwQbzD7AmZTpIIuWVcSRD9nVhNxS9gz3yqg8fvN7ZHcrUSzViTh49p5olU7oG
AUgeoC8aSPOSa7AMHnSYksVZsh8cq4qsMFmGm4l+aY2L85ujNPEjSZJrMEkxTaUrTu3waHqJZ+5I
q/MMagP4o43kGZzMps3GoQ03EDPMO8MZd7W9s9ox6qy46TmYQoAbjd6315J9NHPMJ80J032B5CiA
z4fwcoSWQ/PTd36gzHl+FZV3x9EqSo5iq8iWskVoWL9m/JFYoMm4T6fnxUvYAE6GVtcErTEQIpWJ
va1O3RoMeXEGNLbAjNMt5hnAv/J41pUrdKKkw+Xz3t4mS9giUmaG2K93ur7P5ZWngyHVSZKOmINp
FR4MQhI30LV6TY08tobIX34soeaAKb0fEIHRvAqASKQ+Ty/7bluB8IrxztgM34wRJBH+99G7H3S9
ucrTdSRGPl02rYZM5Ki24BtmQ2Z+46eajKrStI9ESIdrDGdrCsTjiYdP+fjP6h7Om7ZOBenoeEXn
A5cXK2XXRWSWWWJOF076z/8mRDo/q9uFfBbrZM8+GMUY5vcvnOz9fxIi37Ks74sRT2U8zXAPFfZu
M7wooDogNs16yS/nfnYKdxAJPCt4yd2vNLuo/gJFChv+r/GGUizchejEDEXYgwHv2Jtf6dzFfXNT
0hsLo3TnF03p2Y5kCfM7iooNaudl0EFW1n5LQcuzddWrWTigszV3IyFJ17G957OP81KVl+2RVOnc
jKPlV5t4MWX8q9u+GIC5nnt/X1kWqkp+GNVlqaOX1HgEGXWyyeeUh+J+H1vg++cRSXfAlooMXSeH
zj6k8xT4dW8tQjV7PYRLwvibFtddJ0I6TWO/uSauO9gH2QfLY11917ZYa0TISf6uDo11yn6v1nM1
3ZPh0aUax6YWgVZxUUxEnCo7tsrhnSkO0rpNUV5clukLmofO25nyxnH+yJA2Y/LtdLFCyKDV+kLZ
GNHF3ZdLGrVt81G7ugZkpVmjHg/ULSAGIx1wepi63kP/k4MLLsD8AmDFIjLt554mXXuVFwdTlzVW
mjSqyy66QjHs4Ur3aZ9uJVkDiKPmh7tehd0hb2IWHs6voXKfjqRIHsIrKyTg6xUHx7lBv4y5vOWG
RoQw2E+JJ8zRgI0VeqCj9nTdeF/ZPsuQXK0wVWZeWuVuANqgvSRDduEGS7SVb3+h05FAyf/0k22U
jgGdqnC1b3zEJXE6eahTmKsO1UW5fEeiJDPfwrYslm1DEwUpH7Y6j2kWXFeLZjxPaQpHUiRDt2HT
QzZBil9dhA6QnO+ZeefpOtMVhBKiQezPRsmexwfK+0Ighm9ZgkHDyuwjP7/r2t3SvM6Yw6bXGDSh
6fU8PK4FQA725K8eNIGYSgICikDZlGzFBcQm90UiHhlyZ7nx1q++zm0o7fFIhrSaDirlrodcqHg0
5U7C2Pdg/DZuOyv92bm7TjdJqty8I3HSqg5GNpp9CpVc991bf1j2s0+utVkIZSAZAMEcEJhI/cv4
g+FaeU0t9m5Yl3juvuepxgaVln4kQFo17uYubQMI6MeLkl0BkgngJufPrcrB4o0O9ETh01EYPt18
DI0aeZjB4zlrUz+2+XhFPLSDbFPhXY0YLLnLTBAD2O6gYwxVbRHaxkL0DqF39xOZq73Ui0fqBQ7D
fwyCB3QnLfZ1qXvGqlbQAcq4g8lzG/NFkiGArsdou9wRx8tOUiD8ZN4G5jvn4vwqKixBMPwBMwFz
vCFKTaerOABj2KAheNJNzIMCrCU1I+Cw6aCKxEGUnPqJFOnemEkXLJMPKRhqv29boKB21R4Q908D
8tY+EtfnlVKsHThuHKBPCIwYAEufKpWPVeWGi2Bin/Jd0w8/nHGJfcPU5KmVYhxkHcFzDTJOOfwP
AJcMeACwXM9F+17P6GO3+nuiQ9NQtcsjtylgxWFssDnxGUdheUB95rk5+KfTsPZ2YVcWj6afv29l
VuyoM92wtL0rC/+tQRNgNG/+bZoxJzLHrYuWtCOHcvB0qDKq/bRBnCwav0AhIgMIzLON+eEO9NCi
cZKTZovq0beiAPFuDAKlPCp8HQCbUqTA+8GIPdZbxrHLlyADdSBj8bLsyXSVej3+fV1Bi9rq+vJV
OVrQ3f2RJQVTLvXnwnchawUkK8sv67mIBhqb2924JY7zsAJOoDd2543WVviVE6mS1fpgTG+GpQI8
ASsFPssSFLe21Qxf0zRcb8OROl+s1Pd+pXwJ2302TmDOrHwzPWSmNT/wtapRV7CtDoXOxTwQa+7n
eOgH1O5aZ7JA5mkQ60c+ZP6O0wyOZUTf9RJVttNepiXNXvLaXaukM8Z8T9PZ0+RtFe4as1g4kWgV
xJit3EDqWA03DAGAvHkgVXOeJnIAIGHuXvDgtp413YKqk3ksTAq+eQbLNSYIw0SsbUfc6M1fFgaZ
HyeDVh/n900nS9q2lRpl05WQ5WSPo3torYu0jP9GhOhTRaeyG8i2b7cOxiEmHLfK+2ep70H5riW0
UmqBcE7wsGMCW55en0hTUN7DyZjeelFyM0IpAblMXdeRagwajVXg9AabKdrT5HyGXU2lPf1eLdpE
6+p+z+ofbKpubAzmTWv1s7eC2HKL2GPl5QbOmKyk9+cX0xIbIl9GjuA4xc3g+Z7sT8vKHK3eERsG
7oEdmGPeTGLwvUcw49BVBZikPffJ7MMqMk16vXjU+AiK6pFZk78DQoqh2VyVYzv+HOEWjtw781qL
bsKXzk4ecRAflNudN8ZWecXI83nVVR4GeluYI8PlBCqCU1E1xtzzoSxYjMEjDDxMWRqnNd471lqm
ePUMxqgrtColAqQIbKhoE8R1fCrRDGteOkJi4fwarR1H1b3bLn1dDUUnRnLYKWhludVCTNncpUXS
prdTAfPSYQWorReUbygF+riFiNjLo72aeFXSoStZnJVBsZ/bJipIcVOs6zOZ3vK6uu2rKe5M+jb5
xr6utoNnv5/fQqW1oHNXoGkEotnt9AvmbGCz6+FqGl0wMbzClqOluejpT6brolE67CNJUswGQkpw
a4lLsB+9hJTveT5F5WJGOd48dOKHNuWaLJAqFoV1gk8H0P+4ISTdjGyde0dcgAiIl4iVy5r0k6tr
ZFB5OleELWgXA/bRJ5NcqQuCxxor2CVF+bJgitbckvO7pIwgXNcUkz9gFjXl/lv0qgZuZyDQNTOg
DV0t6+sU7vvtJgTGHxggrCAJdKPBqmZk0Nv8kSk5koym4DghkGmD8qgBHSE8Wfttdu6cdN/ZyeZ/
ybt4haMz3js7rgBD0ZjJyA5+cyCNLgRXMHxjWBXlKAxFCxgm+aiQehCPdnwNb64zEnnur3R5aIvI
SCNuP/lptGU7C0w2/RevvHaaJMVga3c1TbuWf1R01xT781uiMi509f5/2hSQ7EnvKStlRu9YA4un
eZkjUwSoY9sMmiEslSNy0fEIKnjYFrC1To8nWRoE6dXEYs/8tQ3vrR8ABC/EIP1fdFfisgboLHGR
W0TS71TQVA7D4rmcofP6QLDfG70PdUPUqpMCZ4e2QJCGArpHct4DDZsJwzgsrlfvMvC626CxLg1r
0ARrYuXl+xioq3gtARhFQLCcqsLLqskqgl4sPtSERhu3zC8zMO6uerNjidOP5sM82dMVW0fTj1eW
12/nTUOppyN2C+VBB39OPwC8TXTzJ3yA0R2y+cNML5huu1TOFJN5/4oQPz+6OLrWWfGyg4iO5TgC
N5u/o1uSzSaa30LAFO7+QiPAkuBZj1XFn1NxTlc6Q9gLcbMdu4zc5ou3W+n2eF6MUqsjMdK1O3Vo
XBg7WDug+IBPHfR9VBtv/vBMjEOrbfYVv+2TnRxJk+zEzqi9uRzS8LAfq/cNOFI5e8Hdm7dvY7hr
GjMKf5ndAfiL0Xk9f0e/50RLd6G5DWnfrFjPNr+wzau53+XktjZi1l1kVRJ21UVvXvltHw3ujzTc
5e5H3h/S6Z7qcPhV/gXvboHmHniYzZU21uvQ2eqFWAOjEN3bl22T0OyVbJrHmupEIGADXCTI5fHu
kE4E4VW3WuCBANO3ddEv1j4c8t2aOhozVV6ToH/DlLENZilUSU7tNPP8eeC9uCRWQOjsGM+9f4y5
n8poTe0i3RM6pTtgyY6PFULWIJ5r1ErxJmD5qLmxVRqDvQ0Y+QJgAbm90y+xinEK0nKGKfM9cb7W
LDINXaO16rgcy5AMuERXXpdv4nLIki2ISvvSrgBa2eyBNuD/RQMvBqqR/QKnmthEaWknQITiMoRC
/YbrYbKLqJiKv3CcxzLkiIMZC4JRyEhDjBaB+9E62EP+PWDD32R/jiVJBolSQ2BkNa676nlo7vzx
y7LdmsUX+nT+oCt36GjRJDfNQt6hoxs7lJZP2eBGFfij3QQEa5t7gahb41aUNocXPR5kiOc/8WH2
3uiPlSUGfrzrsLio7AdfB5Wg8hdAU/0/Eb8P4NG9Y69O3/FOrBt/2/hPe0isPma6MTBVbHUsRfJK
NrVLZ+JQZAQjtj0NERAszm+MaqnQ4YkhZ7CvmgATPD2eXtki5ehZCEWcGw/jpgxNp7pUuCoO+Z0J
N+FdkaSSjidZMH02oPiIogjyihcbxjEZ3jx2m0VLezHWZVLw3Xm1lA7wWKZ0sfh1afnwgvDn2Ra5
9c2Y9RilvTbZnq/xkN0BOwMtc+eFirWSLrNQkOSanmOCzk++Q4wxK3p0xeOdgObnWcCVsV/Fispq
/93RoR/8TimcCvOAnSvyfajmYk5QckNeVk11MGMWc/JQm8YUpB/O0Vru5sAHI97PEAB/3HtvrTUi
WY44eV+uLCrJP06x3TKkiKbh0l1uSPA0mgc/fMymGkykVRIAb0fX9fl5XcSnErBjY/89EKGf2phJ
ydpuDJ9aDTvKHy32gcfbbOKNsvw6vwOfzguAdwUjKfyyCdgL+Qk6EGDfDrlfgZEUfPHd5o5RWW06
3tNPZ0ZIIZ5IucLDfNpnDLy3fk1RnsCc+3Y1NMPLQmyQwtX+y39XB1SUNpDsHVSQ5Jze7IxpSTZE
C2aefWNIl212Fp8X8ckxQxeB44W8P6pUltwgUo+GUyHrgYRu+7E6T+MGqOslsrIsqumr5+/OS1Ot
HDKqeMZhisMOZGQAp27XcvN6lKlo/+pZ2U2Y968k0yH6KcwAAbqYzjUxe0XkKqwFZjHKsgbRj+m8
BevwMCCyPa+JSoTtWZjDE07z0zPRXPi0EBypOG8nPwZG6QhPo4PB+nRwMODn4mjjPQqQ/E/p6Z5i
0BgYASy2KoTg/NmpxzjzHg3XiTdHU1j+dKFBlgdTADaIK+hPpUNKUzaTtXKxZiGSCP8YVsK2+2l5
Pb9sKik+0G8AnuEhdUmEgRxdm6vHkfxqPJG+WR4K5zsmlW7bOgSD4qZxxp+z0VAIyOLIR4kjivTE
qajOzXxWBxDVA7F5ma5mB9WYS9JcGu615cXLtvORLCn4RxFco2npv+uJhz1KeB6KMgCNORVOJuCU
tjOrAcTdxHlwEYQHvCcjlDQ0glR2CPYkGCA6pzG7LEUIoQO6WrJCEBq8YvCY3y2Z+3BeF7UIhLuo
R9pAOZV0sRuzz13AF4I4Nju0A8fM5Nz+OC9DZReiixhvL7wTMEF7ul5ZDjYNkK3WKGJ9D5HOCj56
kBab/5lEDjaBLTFhebB0PPYkMVNRcuL3WC33uunILXODBLP2mj1ReLkTKVKwi3IHdywKKX2LoX3a
g6zA/clqpqm3KNcM7xCB649cqDx8MlKvIM0MMZn/TsEOWaVRNyTa4f3PY3Fi0f6Vg8vodNFaf2y8
gkNOVQ+J0V1sy1enudpyO8p9UKKSuwbZiS6udFBFiqvpRK5k2nZHqmxOhVx33GFULa5nEhVVuJsX
N3KdRxN5gv9shQARtjz0OADcB1mzU03rJaXjMoK3Bb4LuGRNREcepc5rqhvEU2zdiSBx5I7coI+m
fMtZIWhwKvYUUMc+oLzbXK99+7UE3LRGL8VKEpSl0ErhBRgcl7sKJgMj45YDJzG05StwzZIxm6YI
c1hRYda3DpJyqWtrZKpUBCkS3seILcJPCZUysICIXEx17Cw+QM7maM4TUoPeodNkhhWnDR7+N/az
uFbkLCeded+FAVwHcvRXIavzyLdQC3ACHcaLSiMErwFI78FWh9zt6aaR1WxnXkKjFe9+Ci5e8uCA
EqV3NCunVOhIjmQcuWm4/kxn+MI0uKBWFtsBS8ph2583dtUFSY71ke7iJc2RqWLQJ93qpCw3gCTu
h2Dnr3HrX4FbfQGyb2ckA4Y3p+2aOv+1yUe8lTDsCAtBIO3JdYMaKMJimryOCcYILKPc2au7s+zm
8byaihjqWIw8sJC6k1UZFcRkOZ5B6VfudE+u2SSjbV02rc4YldLERSxSiCgiSsUQunSLwcMNSsEs
zLa5Nt3vlP7K5iHJ8fo5r5riYgbKM6pAqAd5risbpGUMJrqFoJpD63uDOTdB9+28BKUpHkmQTLEz
1z5jBBKCYo7rbI42a3wEQ4XGFJWKeB4wEsC+g8BdWrWR1iubQb8TD2H2YAbLk0N143PicJ48l3+/
zMHQ5OMFSkATcHp4G4r/Zo0HY1/Sx1T0VTXPAZIdbhuFT3W9A9Zl4N4Gv0wA8tdsvDi/jirXAQYe
wAqLEMeWMeprd+hSbwWIehF+KZCLqvkPOu1Sc9O4DpWjdwRzG9QMAYsvHeneY9yyKVqSCie4RVd0
sjR+lK5lREh1MYdWRJnuKrOUuiEBQbCBJADN0OnKVmBKrLnr1kCXdN7cbDn4YJH7GlTOdTt6t/U0
+PHm5s9+HzxSvvDIK3Pr0LvcvEpZd/Dc3tm3Y8eizHJezq/65+oCNh3dKAiLRQUKcOWnn4b6F/KO
oMiIu26IvNyJuO9G/oxqCl+Kg92ke48DWsropsgrythCx4xX35aY+JjRtj53POq8f7xON9D2KR+G
z8J1juevh0Nry6kb2H/KixwBdT0GCWqlUP2fsh0uGuul3mKjuW1Zcn4lVOc48NC3icufgBtdsv42
MEZUzqs6tjpWXHZm5calky+3jVP5fyMKCiJ6IsBNlM+yG9IhrQmUa/rtlqwoSi/msx/wp/MafW7e
hIwAUtDJiwrHp2YjFDx9ZoqodAMVaFDmL/NIb4f515r+dDg/hPmYR95kxqjlPll02XmAR08M2wS3
zGRpAn7VhgKhHOuKOrjnyR3TfetZnK4pnprcipwhBuBh1u1BO5GiJW8lz1OucZiqMwcEdrCi4uoE
GLv8jgFOLfX7DBZkZ1E6fQ+Cfd1uMdX1xykVO5IjvWTCLsiNsDGQtp9fxuV+rg+mh3ErlMfIrdXu
W/4XsRyAHIHcJdw06iunB5bCSxopz3FgQ2CLI7tuGDwaekvjJlXH4ViMWN6j8Nsdx2KwwAoKgKF7
HjTRiEGLUNcTpvLFcD3YJuEYbbn4jXPAGJkoztxyl+a3rAfidXBJzP1Y73IdB7dSoyNh0kblZt8M
rCpwvblm1HXXNr0YAFl5/sypgptjjSRPXw7ZgE42aLT2eyOY4hqDhHlzM9IXe/4bA/+jj8zaOGP4
jlcZRGXWRxteLuVDbz93Oi5S5TE6kiLdDz7h5TJ4kELCA2nf1vYLes1nrrn8lYcIKQ3YAd5gGL2S
rC2r5oIyPPYyJ0vI9Mu0KbKtb8EAEAeD7i3HjMNVF4iqDEJAaREQ0+BZJHt8WjQ26wMYBKL4Ham6
qOizXaiDh/s9Ii+HVcdipABxtICXYxCIMZAuf5lKb0bP80DHYjd7wfrkYjIw3QOcuvYitIhMLGkt
Mn/DlcyTlVgZhvjCuTJihARW8xjaxvi6TBYVzUwDCdAy3cPU1hydTqRvgu9s3cjj7PdVi4SDFT4V
aUEeFh+oPDNLh48OvwXVWHRuvFcdmHjHvMnKfWa484hiE/AzonxEveuh50ioJbibBoC4Fh1AuG3H
LPc8X5x6xzl3h30wVD5AazcnGfqgvW/TbgNBaVH1VTS1YxAHi9fuO/QtsGzEnOvgNnUVLfnUkmhF
XfCO9KO1Rb6/1D8NUIO+r2Y50ogGaGGMgE+CV9Xibgiphy6bYrdobf+qnAMnsYPMfOLdvBS3k7v6
91bOyLID6ALPdsFiV18AfDwl6FvO/Ch3MYfmVuhhwqytmb7mLVmC25zhuRgX3Am+WD3rD3nWB/ul
mOG00zBDyNMNITOhfRG88KLLxmia5urC6sdmz9ywrfcFGQdUG6nLr9EVuXxLzbyYYr4YLaiG7LbS
BAyqQ3hsQpLP7ze+gb4Px4Ohajakd1P6GCC3FJbP573X55IgIgYUoQQoMdIEoKY6PYdDYbq5JfKY
6/Klbi4BmleY+7V7ASht1BbXaXBwjMvzMpWn8EikdNEs4TwEtYHES4825NbucmRB2oes3T7Oy1Gu
IeqOqEejbQ1n/lQ1MnTbXFeQMy79JUfvf9MVL4XjP7YT12yXehn/yJIr38tag7hXZJw3/9IKv5vr
w+jSeA2/ue1u23ZDCap0HReM4pEh2qpRN/KRT8f8iOSp0eGR9WgQRi6Q3GbdfcNv++VHln9bm7jw
9isOLH3GOY8w1Wq3Y9TYCS3fx+r7+WX+7MlPv8I+XWZMIYXpmOMr5hKdjulTv5ZJbS5xmie8fctp
TAfNu/WzAUGi44muZAEsLOtde5hrpflYg5XAi9vO2Ls0PPBUJ0aR44UcPEhQTfZR1ZQLcymf/bba
GtyE3H9yCTh+57y/HHNy5TsoFjO75HHu4JE30v5AG5BjAZM7/O+mJb7CFwjKeKxhBPF0fVMLPcpW
iZieda+U/CrzNXJ6rKrxYbBv83qHMeJ105VqlEt8JNQ9FWqytMp6F5u6eNtlYfnvYz7tm97VRAGK
cwPlRNUB6XTMnMkZCBM1wrQBmCog2IEsyO568sxw87MvIXgv+h0bblmqaxb+7BeETFQOxZLiHpSO
DZhzJjL1MJ+B/eqHEpDld2m6opfw1/mDoVzDIznSwUgJadYqgG79cNVU30e2s/jDeRFiG04jjVNV
JNvoQaGDNhWoMvYPm9lECwDEz0vQLZZkCKE9BF5eQ4kS3dTw2oeShg8BMHwxV6MRpXQkR+sl1vPo
AcLasEBVBcrU4Rcj+GkMfrQtAA9Lo9S64VYaDYDT+e/a4USJ7nxQgYCX4VQkcbpp4SGyvfbognLn
y0rv6pnuHR2uisoUjuTI42g8H5zVzCEnt+pr0NbsRr9KtirT+AqdGNmyl2p2JxNiJoCLEIwb5axP
WqZrO/88mAKCEXiiwAdnrADcleSgxaulZogMaEv5hroJT929DYi+NVrK0WG3GLpC/irsjDtq0nnn
9Gv9NeRsvrYHwQDJe/T/nN9IpeZHX2SfbmTg9C4CaXxRmM5PTWr9HAI3CZqn81JUFnqst3TcrHrY
2jXF+gb8jYwtWOswgNo9oO0gNzcEZ++on5+XqNQrxEsZKTERXkgSs5aWbW4jCUxpmO6LzvSuGmcu
UWSsdADhKl+CqSnRU4PeSYSDp0sIfrcxa4SoaXJu+rS5p7Ufn9dG6e5RlhLWA5JXUJ2fysjTshg3
E5WADlj8WY9h+kvbvBznPXDbLHJv+3k0Tpo5H5UHw/KhGR55TwRJkkzDIKBVWJD+9ZYsCqwxrrb1
wFx359ejZrc+ZzcAwIJEtmh1gzS5pysoSddv1K5R2mPRZiTbnEWW/9HbtzW/qvuX86upVOxImpTe
CBgfN8YgLUe+KwTfuDki8zBEjQ4vR3necU8i1kSKFqdecpPG1ldDLfRaPRNAzePeISyh6LwcByMu
Aivh6xu6uOO1W27TKtinxaqxHJWu+ADkv9CWJazn1HAYa1pQYuEayvEOTdmPKcwThu57k1DNHn7O
58BRI3+KciYIdD/15W1hSVoqCux0GG6RIs8vUhZOybgCFpZsK4rsXm4/n99J1SlHE6CFewgSEdWe
atfOpCXURPtv5oNwq2fVEGcdT3dTa/06L0nlwUR7HpAKBCGmjE5n1GAi+H+kncdy3Miyhp8IEfBm
i0Y7eiNSlDYISRzBe4+nvx94z5npBhGNGJ0FtdEiuwpVWVWZv7GEJKO/qLRv4jB2JT7HkoHdVaWa
PzJ9qO61wOsAbtGe5DnIvXRlghev1YbOBIsoqUze2eej1YJW9/rIoBieuraidLRznwvL7tPv2nAf
RPe5eq/r+7God5fHvjjLOlUfjGCpH80x6pJpNKrX6VyWhB+CiqUQr/jUW3mbLJTgJW4SQIepfRuQ
NmfpRi/dRNbAkm4M2bfLYZ9lD334qCfUfva+fhCrG1nejYG66bhnSN+oOlwe5dIXNkEXqKwnIHLz
dAe3yExBRU7ApPvW7HYT4rZ+0MwbJTx2fWAbRrly9i5lPbprqEGpbB3Gff49Tb6mVMWMuDd/jBIP
k4cEMHuFEJXRO161Jvq6sEFJBDz7poREd3SWCuQiy+FmFRP02yyui0E1cYkrfWSV1TDYKhSZ9nVt
Vu7KKBeQARz99G5ArqFqCx7rfJhZKDdxkhA3HXa9et9pdms18ItbHr54qtxa2qYxf5v00WhQOJL2
r4XYJ3oVGFH4qjAL2b7n8V3UWISuRuooka+64JdaPPre++W1s5ToT2Ioc1TTYGiuppfEqCz1UZYb
O8HZoBd/hVp0AyLhQE/9e+0N36hv2nIjHfNoTX50YTGd/YJZcqCMw9XY5BdkOAJb6KVV1R1qO9d6
3TsaKLshCNfy0bQjZ48ommUf5hEQAj8BnIpYiZpRUrONkHujvhe0rnxrRs+dLAC7+smnfPtYiIKW
7GQNm1fb1QzPu5E8NToYedYquyZWxavQMrs1mtDClQyVXoWmqAZ+m+fx+SfX+zbrs6nAoIXaXhjN
XR6soaAWQ7CXICAgl/HJuqfVk2gwBpIxulrHQqbqCyrj8qpaOLsliNaTweT0Yvj0xm+GwhobjddC
khzkwsPF76YMZNvy3ZVPuRSJSt+kSUdu+AQw1bMwjmSPDB+EHdVez8msKy179OQ/icMdD+kKRZpa
ruffxYxNteIM4Lsk4rUk/hKL4lD1ZNpQW9NpWdySKj1xGo7ICVIlOY8lC0qu+kY0yevdud0L9Rhb
9A9SHGGlci9kL3pz3WhXSfvi6yvg56WteBp5dr9sU7kM/JJbiTjcGsWtlB5lSdhoyp3hv0jj4fIi
WboVALSfUEIGT51Ppkuh6nvJIGbZJrfUGzWTn4b2i9XmW8/LdnlY27XS3YpidGMK5lUlud8uh18a
KyheLBSMqVz88RVOag9BU2sNxnLTqW29Dppvy5mCW7SJAZv4xmK9rr01larlEXMT0ae6O2yj2e4W
+kHxXY8R95H2pYfoKQyS00t1tIl070aXOpgrOK7mykZz3xN1jXawdFPBdopnJb1yEDjzA0Vxfclo
a3ZLVt2YOXf5o9lVNJkH8N8H09qa1t5ydzEqdCFlwF20Jj639BqUdJxYJ7UOLr5zalBpBW7VYJe+
6cKjRCOqBhigCr99coMuHOLhqLq3eB79+y8NcBc5hg9gwhzSD/LYK/zpgIGDHt5EdZlg4lPnt1aC
9HoT3Bmh+6ONrHqlib+UmmDHoFEAdYGq/fxcU8o0DuQ626iFgk9xahs6l12QPyKEj8sjXLggoQRB
axUdX3DQc5qrm6ulaGRw41rtF+YgezTtnJp3oVWXRwOR/MvRlr4i7wmALYSihPvRpTjZOk3sovNu
8aTg6vP8YWEtY3QiRlvJLPZd9dBa4qZt3J1HG/Jy6IU5PYs8S41ChttNNz1mKvehc8NNnQJbir2d
YqzpnS5lYUJxeE1ulyzX2R1XGEZoLwn5oR6VK5VeLCf/jS94jpKX2yhR7ST3d5n5NOr+9djp+0pc
q44uDtaQSU8UK9m0s2yRjkEh+ymDHYXvQMgqobLz+qmiy3x5UhcyIdQQeg2oACq0n2cjbUyaxuxJ
rrlSc1Wa7ZZUvdEL6ZeQ1gch6Y+xu2a2sQBJm6ygOFDpZfF4mr9Z1NwwkP0lZhQcNfRetCvJ25fx
gbdnah780UmMr5pwk1o7OXzBLMrGOVcz7pt/raLLvZoHBSIqnN4qzqbnZ22jWL0vDPyOkOpCtFeV
L4Z2a5YurfhrK14z51j8ov9E02YUgrYfioBGOzONMUEtfqXW4PS9audrKW8pIVDMYH6puE0akufD
cmN56Jpm5NEv1hvQFTRbmqdUyq99JXrqrfLx8gpa3CwkHxkqGDw6Gi3n8SqxFwPeitlGsgZgfDm2
HLuoEW01v0UIByVfN3hy09fAROQu+HI5+MJ9lkrVP7Hl89gYeEtiSdMc3KIHVjy8kfw13Oq0A2bv
BWCTYAapfaBmOq9fYPWV+6aLlGQsmFsTFIAmDtwCg+PlkSydz6C9JiwfVNYJs3I+FK2B7K7WNHOr
0sr2geer9qgm3mNiepbTan2895vsNjR0ggOiqQY1tH1v4GLoaS/Iq9fHNkuGlcv8x0E1Hz240Q9z
F3h+c8BAMnBpCBs+bkklv40lu8PJutDe4WVeq+LEZScBqz+sQLdzrdyrTblBW/0QJA+lqR8irbZd
eqehHly7pr73ZQFI/VqHb3nqNMVAv4MKlTrnrLRVE3qDxSpIW8zkw6smegtdGygJWsUvoZof1eBN
qhRb1rsvchLvwrC0S3GN7bG0UFgeqGTzHOFyO0ulfBApiGjLbQIFok6gSv0BMDLI9KpcuaovR+Ld
Y37QFT+umidnMPW7Im6mJ2yoygdT8g9VG2/12NhfXpJLGYtOLZ13jUowtPXzFdmLihBCVMXZByxK
Xh2C6D2AUqyuSRUsZpAJPM1zAO2kT2XKdIDGVYeQo7PCdeWtj8/PThPLmouE0L605mB8lRpJOiS+
kd9URiXdmHopXatpjqieZHlrGW1KxfNFb03lF4CsMEHnBVpMmmVFm6wqqtJugxs3e2+E33K9NZBN
lvdFuo/X9tnSVJ9GnN1tBj8vK2syzQzTb4W4iWXqwsN9p6w1+pfOhtM4s0eem7hiVjXEEeR4JxSg
zqx+I/TVEattnFL8lfSxdLs4DTdbQZ3iB33QMZFx/TaWqADkz13wJApO5mZ2Zu0ur1cKnksfjqYB
ff5JuWp+sxjDJDRShTOWEgjgzKTs+3JfgfaqtmwZ/aqs5ULZeoCqdwNu1a9iXsoPgmYNylVtJC29
ylzqd3qkYOzRUCjxduo4DI/ykInGRhkVJX4g+xT7vEtV4xC4Uf8jkuAXbLTBU7b+6JEGPdOLrqvC
qjtHhjRaos/fZv6214TyKhYzYRtMy1ZJZReJn0aU3q1arA5y1UWDIyaWEDitH6bGpupd804TihDY
oGTmD4qnil8KWYrfNDFBjkuQzJFbfiV64kYNJBcqYlaHxybpFO6tg4VGGyw6foPZ3LWGq2h2LAre
D6kMcoeqZ/msFEqXO0NTdNsmrMXvcBfY66oY6DCDEs/Xd5pfyFdeh22wXeddHW+SqtP8fZUADADE
OKlKSLE68bLEg1XICHvWcSOPtpX34DvCPi1ITSjdX3WRb6Fd6IXme4Yjx2ZoDOt35OXSMVGsYE+V
YHCsGDLWFaB6tJ5qxPrsImOSba8Kh9DBsa/ZgB/EeZB+DJmhS2Q9ug3cBhEN/Fi034nl1j+koB7M
TeRV5a+mktLnDL8o19aKwXRqU7B+xxqT+mRkhneHeYYYbrwhzqBEqOONiqTxti0j7BMkDvu0s8x9
m7pyD7u9PiZ1E16NXZceKW/JR7Gm+F30eRfYcupjcltWrCuhBDx5pWkDPfFUy8ytLLSB5yDbmCJC
17q3opwL5WFIJcNzIlkUbpOGFWsPmZy9yeUA9MUFJahuymEsCqfDbC17zPvQv9bLQVE3RT4WkHb6
opjMybJK2/aR7+1Cv6vuBG2UntWyD0agz1ix27KSydJDrrVpvm06qfFuhbpUbvpOrrYKV9+fUN2L
PbIawFJz1kOy8rBYTOoTv4PuGnlUmfOMy7JmzST4GIcIq7ny3i9u5e5bFNwpkZ2GByX7XY7OoNzo
5irtfbr1zfI3bxkqO5A9J/X2WTbN2toqqoj7APzgG9hhd5r3HuH5gdLLXibc0LU7et/XRRLYVQz2
Xc1WUtFC4kMrCwQ/ODI0vOfdg1QQx8TXmwxohmTLm71203Qqe1FE9WHNgG8hp3MBpovJP1zA50kv
zis1GQxuA1lUocNAodpFUyKC0GjJMfVXo1SiazgFYb6S3ZcCw3WCuwhtTfskzSEJsVZJtUBFqwHm
e5cnOl3Uw+B+cZVgZTUtzSe1FDQJZVw7yO3nV5F86MjSBVhpt1KpnhVqdiWJfRPbqNsinUTSapzR
k6LUHhu9WxO1Wbhv0b80gb9Q0UGTfRa9VoYqGDuiq/g/V2LD8eUe42DN+XLhEoBAINx8lYcAEIZ5
GAqQZu7nXAKkeltqBwwoOKe/GGsPxKVLPQAJbqnMJO/++eoc9D5Xci+A5cdcvRV0ZynBDZCINjVI
dGxRdY9f4YfRAH67U13dHjjavrtt0xZ27HnRTepJxrVftdbB93R/67q5d+0HnbCV1LilVFHpketE
dUc3NNYRCZfL1l8j5iyVopgtwP3yBPgF9Xu+KKw2SDWxwcg616kR+KPtx+k2Hr/7SmpL/neoM3Ls
JKq0suyXVsNp2Nlniqo0kcuQsI3WbfPkizIM+3jNCHD67bMUhqqKqgO3mgA08ytoHSvV0IpciVuq
057i30de83D5urQWYlqOp6+IrGRje4RIkogv7PqPch38+5fK1JmmFYRq6VR3Po9RFqLRxhUOUqaY
P6WV8MNz4x2eAis39uke+Wm2TsLMygBNEJd6bRIG0/Q8vs8gJfjBbWjZsbVV2q+Jvr88dQuZj2Ex
JLisOiq/syWQFNQME61C5n7wnSyr78PR2Na9eiXXrmMkw8ppshgOeYuJ0jr11GbhwlEv9Ebi1u5S
Y5XGeKsVOgQI1LwU/zZfM0layLUqnee/o83WBcSLXggHopXC/dhVtiy/V9Ftre18+jLpWjJa+nTQ
MyAOsoPRd5qtEDVCeNPvJjMX/S/V2FrGvu9+x+EXq3Odonnv1bXG+tJkIgEBrMkC/0Zh6nxJqkpP
tdyLCjB2MCIzN7fHWO3tJgo3g28Mm0Zvfl5eLQsJg5oAN1co8dN9aPb5Er/PrGxSZ8gyAGK9fu95
2l7mTmxfjrM0Mq6HCq911I8/CQuZw2AE7DUQtdW2Ha+RFbUhzvgll8M1tudyKDpoZF+kIOZIWsVF
02CMgU0Z5VsmioDQXgbQfLl7GNaqtEsLRIc69p9QczCtHkTcoySw6ZC35PKu0wtHHvWNwe6LzR9J
5dRroitLV1c+2D8hZ0skaFL0a3pCGhjrFfmLxb1N7JOtKkQPYE/tbCLW0uOaDC7EfWxZm86VV5BF
C5eBCSyFmr7FpYNG0vkypUHZluHIDMeYpAaIVltCeVsL4tEEKH153ayFmhLCyUEQC62sCJMiUNEX
B7PQHIGLa91HkPVWjpyl1AIQH4oF/mt80dlOUPrBKs0B0GnYplsXdwJHFrJnoe+2oZFszVjY9n22
cgQtHXOnMWfpzPBC3W9DYsb42aelQl3w+fL8Le1vA6UBleojmIr5ZnBB86nVAFox11x0FmOU7IHZ
mSuyuYtz90+U+T5IIaC1YwcaeWwsShTCaxBZdxNoVzCwO/LUfeutWaAtbb2Tgc0r+1mdS/oYAbPW
/a96/GC6v+X+GFTbMX7wk2e9/evyPC6uw5MRzk7xsA5kMZjC+e6t2SNTth3L11WJ/sX1cBJFOV/t
gUYPUZnmsTToV3QhZfTIV1Z271J+PJ256UecbKmMbo/UWQSBZ23L/UFq3kv1UQt+6dr2DyZtUqwD
ImeS92fDacKmNqSMSWtpBYRi7SjBAbcky329HGdx+Z3EmY0orKyGFjQjUqbl1kS/zFzcdFK4i2Lr
m+aqV3kU/Um2OAk5yxZG2mnhOBIyqSmHuo7vP1UDqpk0DrVffrvW2l5cfhCUIdgBz6CXdf7NBq8y
Y9mYkpMn2HF7l4M/a4NHLVprFCwuDgAQE5EPybL5thrddpDFhEBV/FVLboV4B0t5k1rbgnrSH3y1
k1CzLZVSiDN6hVCDcCNGsi0nzTaOrzxqI1F0o611kxf31km42WJUAsUXrXKaQrHYRb577XVrLuKf
nSjQl6Dg8PfszRZiElhJoDbT7A3fU/1pwEjc721zuKoR9R93kPSQNIzzQx0eMITb6MFLZz3p9cOA
UFslfLk8v4tXhdNfM1ujoESRhlf5NfhhNeU1PTzbACfaVp6d69cWVzBZhG587afbVQWMjz7P/NkD
8AO3QFQwYC3O7imCjjWUWQ0oHpjytwjxcrno7oSGu4kU7Qcrs8e0dPrye2rFUK7dNa/C5fgUZVD7
4J4CnP18x7R0QrtAgN/RSPpRUVp8y2I7bV5EvbXVREFlErJv4v5Q9fJNFVeyw1LXD2QsxH6695NU
3Wz0mdK0YEcZfdt97VLdceXSGcxJAL14dS35SJl3m/cRS6Pfelr0RvV26+r1TZmsGpIspY7TnzLb
ZsBosZapmYjUgtrub0XrL15mYuEdVpbbNKb5Fz8NNJvxGtr6RMLiqmZw/Y1eFRPLgNyusi962+Dg
uC+ovoQ0C/y1ztFStWWyOJloqXAy0Kc8/9iACaK2sJhuT8lsJQco8q6Ij4m0DbF/iMJ7f7hL/gB5
eRZzOpROjtFRZWc1BTELCvnFVg4GJXb0MOmAiwT9N4gU3dPlGV465k5HOV2JTiL6Y5AnrURE5CpD
4TrKkWHIbL/fKOJtGK9Vqqfs8Plz/ndOoUicR3OlYgjlnM9ppNlVkFWHHCC7Yf11eUxL580/Y/qM
YBhLIMvTmIa+2WRuwW0EW7zgObEY5rjWylxMiZivQV+jgGVac1hNLEt61mCCRKcG251xI4qPmhrb
ufHF1H+C1I2zwQ7Ut8y9b9KV/bG8D/8OPcfYVL2gReZA6Lrod528S5rGSbAFC/5ASGGykvpAMJF9
PnU3jLKHJiUTKclefXdXDhvZu5XFzpaUqzh0jHEzrpoiL27+k5iz3WCMY5xKGTF1SgeRsYtF6sPU
+sOdoF3riJK6W11wAunH5eWzRIU4G+tsTwStKTSxRNw0aTeldSzrO00nuWPyeAOOUxRqh6qen+0a
2Xb1tT2y+E2BkYNkmqyelNkJK9H/A28IKj7OypemCx+Drtt0/mssrClKLe7Gk0jTLznZ+3Xfxmha
EylzYyf3fUeBHJwL6fbyfC4NiPoxq0cBdIp27XmYTGp74DowFGMB0oMRhtD5PPJoqqrfI6lZef4u
RgOviQMEf+q8DWcWZSIJIgQhQYbe7yrgQv1NIhSPqEJuLg9saf5gDP4darY+lVyOkfchlC9ARI6U
mpYzJG8n17X95UgfBdZ54jwNNZtDQ0v9tk0IlaXXlfxdth70/K4pbvz8V4SL6vhdlF4l9yC3X7Po
CfEpa83GdSmnnvyAD4eyk7VCE1avaClz9cnek+RKNG8mY0lTfkiCte7T0pF0Gmp2z2kLV60scPGb
ajR+R/5rlAZ2prdOLrBwwKG2arwyvYsfkkIloEgQX58014VQF6KqdfmQqXYEU/zS5L5TtH/A3wBf
+0+Y2a1JMX16aCphuEVe15m6GwkR9NoBRN+KDdjCHMKmRgFRB/4MG3I2hxiz/udzGVZXbWNXtZxO
TPC/8IyHkKqao5U9BLa2KlfuEwsvIiTcIAeadGgpKk5TfbpOUMb3k8TPNloWCE9KkxibBL2nlQ82
LffZdqBpSCd2csNDSmq2HcZCcbNE4WGMaIjeOGKARgg6Qt9NKhwxNkBSucKylpfGhR4/lXvMKjE7
nY2ryFoqhsUEdoNLoEB8jpsWiVwc6RoNLQLtgBvENpBVO9KEo4LaoGF4W60O9vUY2qXXUbnqHFfv
tqNufBEzyTbNmEpqhPJS5OSptYnkyLmcNBYyoYZNGklwkpGhYnL+KYYe46k+B8qYVhUuntxGQjsO
35P68XKcpbWmQXjlD4bLJ3NCo00Fqlj04/t6r+E16fpHD9whcjlqfTDYx/9buFnWzaRyFI1xCue9
ZJZvS9Zd2N777kvatfaqqP/SMwBBa8CAmNyCGJ/TapO8CPpK1CEvd06Mu5xV22EkOZUMwNeutOOY
3WZrZMylLzeJdgPqICV96iJ6cqP1ftxBcSidWok3afxXOnzpxDV23EJS/xAH/2+cWUJC5pfugsQ2
0sxDi+yPbmuCakvjJs5XMY/TS22+Zcmsk3WGIvMCmK9Gry9LNSCWIT306oPQI8DW2sjiNXWLoPwO
mn2W7xBbQsd2b66VWhc/owFWbaK3Tm3MaSpO8lKiG6GeDP3HIq3FX1Hx3dB2couoJYZRqBk0+7hf
2RdLKeM05Gyh+rXbp5XOV9SrcjOO1nOiCCvZdvEDnoxqlgd9XRk6rSWEUPg3hYZEIxqkbRncalH8
tV1VnFwqgLDF/57FD2nAk1mU9bjKzZpZNIruvfTvDTxKYt+7pwZ2lSvNs+CZO4tCZa2+VX8EczqL
PjvUrMyqh9xitH51jIptEfbgF5+E5t31Xk3/JsufJXNbKl9ydeVOufQiOIs82yiBIMvpYBIZhwpH
KFHuqf0bTQ/vSz17qfJ4N3RP0N32gtc6Ufg8KK9Su6aZtzr5s1pIpOhD1uVMflS8x+4jOEantjZJ
eN9+GDGkI2+xr9Waw+9iLkK5GGMT4PDS/KgdBk/sU5WovuSk9bNRPbjdLkxXFvLSGYKs7X+jzLU/
o9BtMkEjiqZypjecrrtROsjad7myy+7L5RNk4fZAUUCEFAwRE9ub2a4JjCGF6k8qskzoNtFez18H
S3guxdSGdIVzh2zHmr/SIVkJOn+qq/CM/p/f3mZO1r5o7nXIg9LXqJfeGF5g6+nK8T8l1FnCneB4
kBkQ+uAmONst6MpZHgA87kjSY460lFweh3atBb+wOs6CzDaGluiJWysEGfuHmld6bCHMwB1MWzn0
1wYzW/uBYEogCqY45k+/7KiFu7b5762XADAC8JveqB8cyvMzIi3wzcTDgkUYb9T4lX6cOW4HDXnR
fO3jLM4bdCWOd4opn2QsLBksdSYSKnfvx/avons2vGet/vevAAb0T5TphDpJ12NERykWiCIYFEpj
uzC3urstmm+eUtDCX1lwS2csEs4SZH6dM0Kc7ys63V4lT+GM5L70fnZKgTv1q649GuNB6rZdg/jA
yrpYOAAp0BoGlHjwNFRMzkcI6NhU4+kyGGs15q1o2BjbDLCzeVOowcr4lnawQRYEYMuVDCjheSxc
WzPZNSfcKbbDWXS0pBc/ezP73tbqX6OyLcnAlxPV0ipheSBWxYUJ+M4sUQ2FHnthR0QNwKJQuxtB
RZlhdB0ZYtL/FGr+vqfnEGlFNIUSuk3URwdB/qpAxh8zc62PsTwqnlAWzvT0BGdXscqT3bz3tGwz
1GX8nsIR/2nmkvAGUjt/rgzZxV05i71roPfxTTyOxo0+yNgzSJLlH6PGyDLb7PGdR5o8kRqsn/2i
dUQlaVfubwtnEvAGWbImqC/tptns51rfV5AiwDTTjqW4qlcPWtbaMYQwJfOReft2+RMsreXJcQv+
K3d+1ZrlUk9v8javiOfXhR1laL1867mO6+KDGfwBUQXEFKwRnG3QGp03NwS1zBplGttYlNLXXvaH
rWzktyUytQ7gtDtsFIIDg1/BdCw9ow3UMiY9Dp6Kn/arHyuQQkOQxVqpu69mKg5PQDmk5zHoZWmj
tHH9rdOV6CCrifa70BrrB5zVdlu1jRLaPT2fo5pW2hs73htsvU7MJzOMtGgvZGrXOXrR+v62bPXo
q+YLiNbrSuWgniP99kaFeockedLaw2bhZML1hXox/UhqEnMXs9bzMakfMJBGI/Yu87KbOFUAwxj/
PtGhMQL4kr4fykBz0DtURRN16SinFm7HcDxE+ZnatxX9VLqVZb+Q5sim5G9jkqmQP5EL09TP1GBi
wRU2NNZ8wJOtuip7iqj9Psn8I9/j8sJfutkSEiIcJHvY63NAkSmUZV7g4AjV9LcY7cm0ttQEdpxs
2j7aRda3LHv1lNcwXZESWGJmnwaeY4z6vInEWiGwiqJkAaS+EpzQetDcH3Lc2kW3C9wrq9gjEhtY
mBc/lMZb4H0bs7tqjVuw1N09+ymz06WvscNpdH6KIJQbDXGtTqK/nTia+CM0qo1SHuTkxhsd6OEe
MiVgY9M/UJlEJBsLTSD/oLrmRGpDceFcKQCkXeQxQu3e93VbzFay3NItgVOULQN5dRLYnKVV2ajl
xNUnpDdFsm4Xyz/cZG9OC7nchcNVieuQbqyKSU+dxdlteBJ+xIES8hi41Gkbn1yF3Jyf0kUTYjr7
Jqu3shU7mv6Yy4+y3Dt+f1WpW4ADl9f1wgFyFnM6CE9iqgYi56oJblOAczPG8PyHH1OnQItjiGNA
+AHdXI64uIpOhzk7W/uh83pDnUKWWzHbZeo+GfcTUkIyDrlU20F+tLxbqsF1gXvIY269Xv4By0Oe
pBVYQTyZZx+XB0YetzEESFG8zTOnqp/Mmu75uAUxkpKyL0dbepczw3+Hmz+qoqCIclfiq4aiv1Hk
Q2bdDe2xKTZCgh8wND5Xf83FAw3nRH/vS3Ut/vKq+if+bNNmqC1AV2e43njETEgNvuZw7MTNELz4
yqHHi9kLV2IunTenQ57dErqAs0GeZliWH/32L3G8U5vfl6d16QQ4DTG7VOdtG4+9yKz6cPIzUFSi
tNMAQVjJAfescvqyKyfAwtUHI2Io0ZCA0G+cI8SETrK6UQEUP1pXcBfF1rSt8mfg7o3Vb7YUitoq
ukSAjJVPvmNWmaju4HX5phe+Z6mjjWCpoq0CW64f14BvCzddSOuThjW8HXQ3ZstDrTUTheke2kRC
Xz694T2+DcNfbXG4/MGWcir64tRPyG08TuaXEKkVdRexAs6xRsP2ODVUqGJqrKJRX9UYnw2VyInS
W2J6owsmTN0kbLrYKbw+WWmULE7vyS+ZEsRJzkNlVxVbRcSe3O8fq/FXFrzVIAOGiN7ouHZoLs6v
hW4Y6msqUvaz+TU1xSsRawAZNGKs4hqC6qA+/ZZZxpsQAxi6PMsL0bgWofcBJQ8xoLmglRggX2Nm
YYEQZPLVzOv2IAdmCQs6jx5bdyiPl8MtbHSQ8AYUQJKp9snvyffawCwseBtiOJp2U0SguSQZi8Za
XdOcXBoZzTqc5TXEDzAMPf9oAZ6rFnZCxUZS8r1fptu0bY99YBzqplq5ck0lh9k5DKQBsgGvdtzx
5u2UputoOlaEMsP6kBj93jfWBPmWJg5KCI1PNp70SZ/F9QWx0BXcacOaZzJ2Ju84WmGgMhp/Xf5C
S9sOnQjcTkkoUBfmV5mColuel10B9gXks9hcA6jYWq17zEVjL9blXSQXuGrmO8k131diT2t7PpEG
ArNc/LE2pu5y/s3o2jShb4zFRnaHbe2O26yOkRlrd3pR3na6zzlf2YmAvFmi7dPBD1eqIQsbffqI
FK+Ag6LdNzvpyyatIdSLxSbvdHgh/YBgQNfe0ebxt2ooJLZoNNL28qCXvuxJzPlxjzgGi7KVCg4m
TJWM7yKPoTRGHvpymKXtMGnbypNGB+yiWQ5LoPAJhitPjClrL3b9r0LSDtpYHnRF2l0OtfT0wZ+G
w8gkf3GTmW+90orVUaMcl3XyJgVOqbaq44HuhNrvRCLQ1qZwkvY14lbRtt7+fww/G6rZgxbzCsJX
TW9s0aGG0BF0uy5XwZYEwrAhmd/3njDYRej9NLTwxjXLnys/YuEWBa9QwUwSdASV+Vkah8w4AlPQ
ig2cjwcd32lqK/3Ocosf0iBfha6ybwBvN77l2aSPlUv60seGSDDJnoDhg117vo9SsxzM0jKKDe+i
267qn1BJfRI88a0YrW+XB7q0fE9CfaSTk7NxGHITLItJqDqHUz2kyX3Y6v5GL9W1WuxSmjVpcwIA
YF5RPDsflTzUpgK+n8ODgihPum+dqv26PJqPQsA8A1ngIQwgq5OZ7+yzJegZjkMk55OTWqE6YnE9
Du9NdIhjxU6rN7/Wr3XvZciPbv9cSO+hlW+K+FbId8l4MNK9OgDG3ObeHletTlk5PD9/Vey8edJR
MjHRHJ+LP1a95qlZC+Nbgj2HK1eTeJtB/hVaT5cnYTEOTpR4v09Sk3Ozld5qlZaeIEo+OLFrNCXC
juYVGnqr5gKLkRgSXLIP399ZvveFvHS7AH8/eOuYFz6hzTO4933y4/KAPi8cqEIfFe4JeIDsz/nC
sXq8M02XOlPdxTpW0DVaFq67RmVfGgw7gWL6h5Tt/L5aNYJWlT4vjDbv42uupcJtVspwfME5ekNX
rfRBPm+8qYpLiw2S6FRdna1UyUW/ZHQpOZSGy/2p2WuNsdGzNf2opblDO3tS+1Tgpc5py+imKFGc
8vjujUPivsvx2+VvMyXj8w3HMCCWMxbYOtxuz78NhqftoCcQlRMNYUbbTRCC8K8RM7ND9ag2f12O
tjyaf6JN/3+SrSTJDZQ4IlrQadtRRLI1NpzLIabc+mlAyFtYkqrRV5nv0sJSBm/MeB+JjXInxOZW
yr5Z/ZMhv8pjg3xJwxOwWFNPuxz0EwZdic1C12oegJ1wqJqdr+0HxIX6ZB/ogFEoO+ZrLKGF5TcZ
43K2oRNNvX36RSczafZ+aLW9Qu2pKjBZ2Amj6ESrXlMLUQB7QQ/R1Ym1YM0Wudt32eA1XHtjLXH0
rIfMK1CXCDfyEH4dQv1Lm71qQuxE7iMMl184219DFiktxSlQ37r8YSX585c9+zHT/58MueqoirvT
HdyyHgUc4vIapePAiTgC7dr8mjbZdQuEwxqFbdzd9v2wksYWJoMHIfVkDj+YgnOmjtwjuBxmfYFY
oPmFd5uHnH5bbaIqXrvBfb4Hyyq9Ttq4yGUjyj2b9iyXgoC2XLnJBizxWrxS7XwUHwrD+6XpzX1U
RMYKkmBhYwKxRDkAiDP9m3krQKux0kQSqmQBjzcg167rtNhe/n4L04c+AWBteFbsy/nDpgu0wAxl
GW3D7Es+PMXpfvj3uJJJZJFdgWQReqzzvT9qZlS4kVZuECNwegRMkNVFENn7966yxKELPmHcUJqc
z1bQxK3XxcQp0BBHw9xVDkVwNIXd5RlbONGmZ6DO8TIJCM67JmXKgxSaY7nxhBs9fZKLw4hB4hrf
Y+m7sLNxQxS5dKGTe76tLHTz+sJQS/Z2A8HPPDS1tQs69V9XOpgzlvIEloMeaswOmshTEzqCzFky
YqrxaLiFDY/XpEb2B5N2Emd2xAwJatyZTxw3UXb+5D1g6C9IhKV2NqzUHRay/tmQppk9SUj/R9qX
NcnJM83+IiLYl1ugt5mefbN9Q9hjD4uE2AQCfv1JfOJ73a1RNGE/vvDNRHQhqSSVqrIyc+JYhd/D
1ARaARcCtcIJ4qoBT7YxvLbuO20hbb1GcKTIT59P5OI1J1Y1zqx5aGF1BuoHHHuB+WsyQFiGg6gK
PfsAnjw8kjk3gaQ/gKjs8vQqDgoAByD9BpDnUl6TjqY26FpWsKRFPaWIgNMBQvrvFxCNmB7qkbhz
jE8yxyXyGu64FKwY5FAmwOK8rwV9yueVOEE1EIQ86IexfDyWZW6IwSR9XbG8i/KGoxEoEgjjLk+V
YmMhcPtjQXoHQxViBgUgLNTBweloqHUAu/3LKHCk4ihadE11yRkaq7YE+FG7iA6QGEaZy1gT01Tc
RTiv/1iQjgdt7PWxqWFBBPc53WgMrHhAKychs1YKTSpL6HxBghKk70DQLSt24tjWOMKtQa0ZTeV1
y5F/QhDxs8pjnuwvL8yaIWlheF9meVvBUAAPEwZENPGcRV0JKIW18qeiyQZd1qaHFIS93H2OZAsF
fFARi6aDyp6AfNuXprp1NbAVvjtTDGZnLt5t+33ubvFat5w2BAS891f8UOXpJ5/gLqmSk3ltyrbX
pwmfMANnPrgPdrWSn1fcU+BMQG3fReiwoKHPDWh6xQgkoruIG2YoELa0SWgabYhu/MsLpzhwTw3J
pXVfm7qe+BiJPgHyDQ77azu/Wl7HeBk79tbKVtIRa/bM84FVlWYMqQt7fbFnddzaCMG2pRMZWliX
H96as6gOjJN5lK9I3wFeyuGYxxnCDjqazn+k/P7yDK6ZWP5+4gsdtzobYutYKnBwj6+lcUvXkBdq
b1gA3chuGXiDnZsQTUFylmMUC9agOfbpJrN245oEkdKpbdTB0KgDKJUsoYAKlKfNPQYyFjqQ02UY
rBViFRbAFQYOC0TFQK7I6DVC2oQ25tRELgLwECCdGATi3UpUtGx/6bWK0hqabcHng0tPflPYHpl5
EdgNxOvaWHN3LfmCssIMLcS6v8vWEKKqISGrhEeFj+rCJ1xRQ213bjNk8Fyqz08ub16mLGj/PjGC
NMwfI9KJh9YLBiEqJD9F3obQTLjiro0Lw91f9mTFzC2QC2OpyCylEunQaYrEKBjEpSM0umXbZvAA
toEOYchYdde0gf+Y2E3znNPGWTGsOBSQlIPqDR5neKE50hbiQ5b0PiAXUa4fUn/TB/etuzOKm4Z8
6zgYQR4uj1NxWZ2Zk254O8XwPXtps5vcTa9viFZviqZFtBdDLWTFHRUOAq0ONKO5gL8isSCNLbWD
ui+DAbFlcxhKElGgSi4PR3E6nFmQhuNR6kCbbMRwagBIGIm64tEub6pujC8bUs3b6VCWv5+cdJkA
ASpEzxGo6g+dqEKWQla+uTYq8DCjm++ysbVRST5fu5DnrXTRRv2sNXdlRsZNrzXpQz0HDzrj5srY
FKc4NthSRYLM2XICno9tgsRcPTkwNwQPrDy0+c9gWPEE1fQthHs2ysUgIZDBnENDxnIy5zbqoGrr
hKLfCwKs0dPw910a6NA4MSSNJTETgDoJDPnFHqIwhX7vDbHdx1P2mA0rgYrKvf/YQsR8Pm9+PxQA
IsIWH59yceX/Q4oDBSfQSOHWW7r7pHhhSrNxdHsLR0Paolb5VqAHXtdWUjWK8h56TKCrgy2KXM0n
qjTBs2ZGyI4tlMbJGNOujFM37PRXk3/hdOOPR6Cw5uDjsourfO7Eqhx7leAwM7tlbH71s6bOm9ma
G79jX/6bFel5KSoa1KXA2BBG7ghaJEpaXVn+Gh+i6vJAO/FSaEKZCdX2c0dIAgZyIRuD8fSPiu5F
+ThXJBzacBaYyB+Xx/Q7FpEuecBe/1iTzjwzs6FQlsMaysPut6knzjXxKPQtSieZgcO3LJCQz+09
N1InclhXHT1ANw8AAHQbXaN5BJHy7pAVpRuLlvsbTuqflz9RubiATf5OJy/6M+fzYeXU5iJw8YXl
vSC3FO3E+uM/mAC9EVQ9HCSZZBODT1OflJgEZ4Yc8UDQf9/VYZkkK+HH77hMnu2Fxg2Sn4gPkJ07
H0teWWwq3Ql3GDE3A3/r8T7oMzMuimArmnfTC8Jm6KOxBjRFH264NdmhaOZt13+d/XuatQfNsK+Q
fLhz9CSugzXtV9UhdPp91vn3icwzm6RA321F3rh9U64Bt1S+ffr7i/2Ti6+yC5vYNg45E4eQVR5m
PsRedlUU98kAuN1KDkzlOafWpJ0EGQatMIFjQIvWt6ldkgOvzhoAVHW7ntqQ9o/b+7NoaswYWN4K
8mzhpUdic1pxUAXyxkQhFPD0hX4SBWhpYVIw7Y8lxVBm81WkHvoyDy3grZV3APeG213ZyIk2aw8y
1dhOjUqr1QVW4ycOvFUML5Q8OxSvpZt/6NvD0BCyLjzSCPtlUFvu9UMJ0n5Yqckmb0r0uQ2vM/t7
+ctzM9L955d+opMGCwUBqbmKgwnSL/MMnq0phA5laFsr97l6yU7GJS0ZumY7of/2jIlDExJIF6BJ
8Co4llYRi0VwhIL2uwJUOmjW+CJUnn86p9LKmRmQ7ZaOOU30h7z/SvpdO15dPjNVQdipCWlzaaZX
zToxEE+M9HHwzXCCZn3ntc8t+iVQGVhJwKlOJkCfl2ofCD4+4eiaWXPyLoE5l2q/pkL8YBAmuTwi
5aRZeK+BYAPdvzK2QaTJAG0V3O9547/lYNMzKvfGz5wVM6okOVr3/tiRPNFAE1/TUtjJyvyla17y
Pji4EwXFwhRZ09s4aztz6J+6XGxSscgC5pE/0ZfLg1W9FE8/QvJO2yuNXOjLlTdZd32SQc+q2xTU
PmpueoUiycaBnkUF85fNrs2x5JgDMR0wfsMsaa0QGZ+wNgDDcg+XrawNTvJNK684EJ6w0tLIxzDG
Fwvq7BYAJN8puU5QBr5sT3lQnqyodAnolUuazFvs2ZssiQFxYsEbWr3+wQparuCaC9WMLLzMaKZD
KR2vRmYd9XHnpLHobyxjJcpVhvDoLwXOEmU9ZE2leCtPPfQkLoPJq9fWNsP8qv3w3Ngz70B04NF4
HL5Pa9qxysPkxOYSN5zEBSnvLG+qYRPqTKT4GJ0+FNNbUNzyVZ5DVQgCjWegjNFzCCyGNDxQe3tI
B2P3Of5Ny2767Ka173j9as0PQCL+/Yqd2pKG1ZvaPPUVbNk0CzN3UyexDR0uTaz4+9qYlv1wMn0g
WcorF1JUUdbTTTX6kFb6mbsmaAs4+uytCFHK5j+NTEamQiylb9p0mcX6rkp/ecNLDt6fQF+ZQJVf
LHV/4MBAq4/L9HxgENnVheahnuh44Pmkt664msHAmvBrs95dHpHqZDo1Ja3VaNOx6l2YgkJUUn3X
vYOT/vpvJqRlYhVQpng9I9IxwAaT32v1ezP+PZh3AWX8b8rkt3DQ2aRMjMXn8t7eFDoYYo0O+gA5
Spd3RpDo0eVBKX0PQANkztDMiwzG+RK5vPaBZFueZ6P5OqPXNZrdMW7FdK1ThkYM6w09nis2Vect
2DkQLqIUt2TYz20GdmakrUCht6zAQ7ec6BzaDjG1ny6PTW0H8H0LtT9g0aSxpeBestEg0UYBEwdI
tBdQ7wy0NKqnFedbfkh+FwK8iQgYjToLOux8QEA0FF03YxKb4XtXAyBooeV6N5INCJEstjHWJHqV
++rEnnRhlTVLhTnCnjnvKxFaZpzyr55xw+q/RhujOmGA8GERrPWgN3M+MLPUDMrzoosqA8HhRvCb
BKJg5uFv1wlWwBtgIjREdljGJJU2ccxpplA7L9CEdgQKtx1jbe2p93nSgHtCSn+RtEdaX5b5MO2g
QP+9jXp2G0PEGMJfZQ1WzPt6rY/y81F0bkhaHeGnGRAxFupH1juoyku8kbsfl2dMZQIwaRsZWuQ3
P/UtGj6g9trgd3DpY2d8uMN7tcbfs2JC7q4dg55wc4YJczoUzsHSd9DXvTyKJVo83zbLQiwoeiRT
gMheVuzk3qu1ZtK54SNVlkOmg6M0n1YrKRvVKE5NSNdCahX6OAMxD/AZyLPqdA9qlk3Ts79+TWEk
lq4jMQQCDOMT1NWinFccJ1olnO8kKxEco1noBmChRyG4v2WOueIBn48cWLQtgJ5RSLTRSnc+d/YE
TnEwTyJmANCAprdz4O6GAd1dhyyzQt6G5Vq16PNpembRkjLcSQM68X5Yblh0t1fNZmzyb1BgPM7u
sNbg9flSgimwAIJuA4lDJOnPB2f2PsmT5VICecs1SfmjWyKppzXu8yiSx14f4sqdXi47o6K5/tyo
5Cqd3oCLVcdt4aXz/VCDnqH03/1ijgLv2+R5kK3Mt1PrU4C9tAe36m4hoLLTvRedJnFgD1fM8bY1
SVdeDUoHPpkKaZ0bwIiSpMRXGXzeJn17OwIKXGXNyuiVM46zEalkC7ey3FJn+3nf+yP2STl+c7kd
2hBygP4myDzmcd95Wnh5slVnMR4pS3ocHe6fKK+5DlLEwseoaPmVW2zrG81DOX+wwbpG5/tKuKEc
24kx89ybmsBNPRRxkU3pIGLDyJ50Bz2AaMp1xw+Gv8ZVolyxE3PWubk2bXOnbTGVc5KEYoB2jqNH
Y75Wq1kblfQU7zVX14YEe2TkQahZ37M81vTvRvE2+Nee9vPyein3/smYljGfnNQDZOmDHNkh9I2Y
4ZibccN/piM7UOT7/psl6fLsNNbm+hJKueyjIih1miHpnpn/94AY7HacLACnohMGqlznI0JzpO0V
RoCQzbJD5G5v+UjDrCP7y8NRXnEnZqRVQmMnoqoaF0PNiR4nVW7swXlgbS5bUfvCn8FIy8NyW+/8
HoNxuyMa97aW92UQh5rvXC1q/K+Xjal9AYT1AA1Bp1mXondnZHOQaPBv8CtHWo/oxu1Cq/HCjP09
LTAWCdxV/lJwWWLD80Vq3NGwEhezZ+ZgpXUfrebNGzWQPD0SZkRGveJ7qlMJ7310NqLnBrA6eRqt
GVW9DNEua52QtLctpDqq+mEavrRrFI2qSQQi2kILH9qKPmm3M7uf/IIh5K1SNGsObWremWaR71jt
3INEiz9fXjOVGy4FSZBYgfcf+PXziVxgM3bJ04WXpdiUZno7peP2sgnF5AHPhMEAQgypLXmtKidt
/bkAJDXQHvLhprDA4VHHLrIXfr7i7ooc19JjjkcDekdQq5bfW22Fm6yqsVBZAf7V+T2otRj6i2Gd
T9scWQzPAmOxLibkwOZH5qwBxADRwnxJkStaL9Geha4NMAnLRY+i8svJIQTQSxPFfqcosq9eOpGN
wYU+Q3WOkGeWaGKjW2l10HKrfOeV70YDeKCfQNSlP0PGYr5NJ1RhCdP41i9yB08fXzsKqx1ue24I
tBg4FTyitkjzjhb+7guhoxU5nVF/Aabfz6LRqDVw31TjD13TnMeu8b3blgYJGCnLbA944fgr793S
uh0TGxzH3hKn0Vl3P9yRV11s0cw81POobUQ608OsZ14Jhk4CqkebZMXRqZGTClG3cvTQGbg5xdM4
uR5QBzYTIXGrwNyBF91GZ9dc2tmmMGoIu3a61wFmKzKxodCZ2XhJMnwM/Rh0YeYVWR4FRR9YUQKR
lMNkWON1YWjlsaOlePbJXL92WvOC/u17mBr2Y8U8ALX1eR5C7gXghszMctGaMq1tPgj6rfe4H81G
TR97JLv3aRcYaGMwwRvJRqT/ASjI23pju0QMgP7q7s52qLVxC704GJSZG2rgVetCcvIKm0YDj0Db
HbR2aK6cYfAPE2AYA/JWY7bhg9bzd5L0RnoFBj8KnGZZ+xCsd/Nq09itZ12JbDQjTqoyCK0RTMVR
SVvok6AIXD/ZbV48mgxt99bcDc9l3YJORwuC7TgkQAc0ntuHvt3p38apAJlQDw0ON7aDFKBAo0iK
Ldq/0bTZ1EP61M8d958oHfspGtBZ88YEL/e1DersyJ1LsgUR0/RT91Jgalr0+29KjQwvUBsKzNhg
iVvt5saGTbN1sjcoJjb+lZ02wTOC7nI/gUHBTMKySaybGQRiQQgiMfRtMKPnx9GsPXaFKo5tQ8jH
1Des0bMqrAJUGUOLQRQ+rFjgoXs1r2vsQVEN254x+zUvU5JATYuxK63U9X2DmdpyhNk/W1rbeCsR
02MhSZNnZ7CMeACZy01v8XGLerZ51WWs2ScaD46WoLkJqymBgofO0z2nongEB/N8AFQdue55zI1N
lYDG3B7nNGzrYAD9lOOINK6pNxygHw9JgDEfjbiZLePDygcQ3nRDjvBpMMckdNMxOVqaRp90rxK/
grnPN1Mwk4dJVHwPCLbxC0RttQjHwp+vCSuSuEwd66HpDC3KS1BJhBZGu3WagQA7qqXtN7BW52bo
lXX61SwKJEHrvPbFfcJYeQUYqIbEqM7pgy264ImbTXpfAmTwVUzd5G11YgW7WZgJ28+e1h0zg3q4
4J083ZScuA9DTaF2LXyNGkeu0/rRQQvHtam5xUflIDgMxRwgf2zbndj4KeuD0CX+IJ64YDQqioZf
ubM3xU5ZFhuCNqFp7aBWXHNQgALtwsKSBqVkKcoSgVc6flfiQOiZHmsz+KzHMpq8IAaKA3pBxYvT
/LIhVBpmODL7kFz9mNIqZtWNo48/Ll9QiiY/PM1PPkaKxTpdr7uULHcuTcFb8FyyMi68b+NoxXOf
flTNe5M6xyxBuMlBPdWtvWqV19bpB0jxBYUiu8/GJc8liquC9XHfsJh1JnCmNnSMjL1t841Ls7hE
HQAcPW8rE7Dc8vKthfEjRbEQF4NG8TwK0LSmAEQFt5bb/iCZHWddtrVY962nbxWUVcJ2qDbcrdKY
1lkY1ONKEKJ0BmQqPIS8ePfJCTjgzaDC5QFXDXTwnZP0P7BVrgZ2xVDqWBmp6n4G+up/ppZPOXmv
VBqkDngPoLhWN3EebPSi2VTowoFQ7DS8uvluzK56cyXWV0ThaJddXs+g3YHcgzS9RKd2gjwwwkdc
fs4sXqGSt59nHeRQzIvqljxqa32jqqALPS1gVUH/NnjwpLguSzVtpj1M5l0eCWgxp2YGRr5DQiO+
JqmiiCENCEYh7Wjg1WLJlPQDyzq7tiYEXdY7T0XorTUcqfzj1MAyvyeLhmPQbCofBnre5GhMtMtb
JpIvFDr3eA3SJr7sJMtuk3eDhSY7sEb+Tm1LywU4B+5tIMYiNjy14jUr3lJ3JS2onLI/JuT2mGzS
ploTMDFaY+yOXdy1u/80CDmwZ8lsC9eEhb794Q/73nv5h+IGhCQWZQ4UAlDfkClfLEA3JkIMvB3y
DOge6IhUTRdqhvGFmfVxyPjDnEFauhFrpTDVfrIWyjEICKJtS+7qJRZF07dudtHQGWAP+KGXGwRq
WjZvOvo86ivYV5X3ocktgFYYWMng4efeBx27vrOWq4oYz021ofMPzbtGnHJ5vVRWoHRjgJIL+xU5
hnMrfYYHpo4YMCrYXYfuzmQMGwtX+t9DGixghf/YkfaSUwdc5ETHaED+rFfevpvpsULISJm+UiNS
OTnk4X1EP8tOkiuIo9ZCBzbDMuH6P1J/PoJkZX951lRbFfSMuDeW5zkesOezNg26jasbpRut91L0
mTEvbsY8iZiJitE/mFpcHflnUOzIh7gIWkKpFyxBQhfm4xVjv6BYddmGcsbQpb6I76Fv3Vn+fnLQ
TQbtm6DQMJzxnuhOmJgr4DXlfJ0YkOYrzdJ84FPSRSnKx2ikCu1GhHRNl0DB3onNgv5QYIvxH2rW
5+Nw87zJKuIuPWx6s+8YQabG4dMUa1mhHbJK8GMxN8iC1pZTGlHq28XT3OjdSyUgn5KUxrivrJnd
1C2o8jd/P8en3yZtAD77LWgF4TItGwBXHQ+VJlb2sgIiuIwf8koLYxHK9tIN0uhFbgkfbLdktvEq
tJ6M5qswsz2BDl/NUG8qf9W1/jA42Uooq3KgE8Oyrgkw0H6XT5j4pDC2wsu2zFjTGFu+Xb4dT02Y
52vL5yozatdBwyDTX3lt7tOk281eFtWenYakScG37N53tf318rqpXPfUrvRioFYLOTUdQyu1+4b+
aLQrr365bEJ1BgOuukjSQqsVklznQ4Nuwuh7CZYNnU8eHpnOnQu0iP7lshXlGp1YkRywB8sGqSZY
EflPvz70a4AX5e/jVsbRu4Aqfz82Tg6R2WU4KSvs8cF81cSR6CverVwIF1SgKJWjn0lOkLfA7Xij
ifpv30LaThvDqXkYZn0l5aq24nlgnsW1i9fH+VoIkeF8EBjF1D1WYtNM9y1ZudiVJpAjxNWBYA+E
3ecmUsPnAxc4bZvpd/hyC4Q8eK+6f/GqEzPSevtzid/1MJKmODg2QfvB3nZf9XKloK103hMz0oQF
VEc2o0wBmJn2ZX0k3qHXoOETXXbe5WM/7f4/Vmyp1iuCnM00hRXTi+biqLffQKYUGAd/3BhrrMjK
EQHLh3+QsQF+5nx9wEPpjlaX86gwjvmMLpWCHIr2J5oRVzDIygQA5Pf+z5I8KgeJIh+HNkY1RX29
9d1rp34zpreMHQirECYdePFQQq45XasJKufzxLJ0mg5INaScEfRwZoAIPJb8aPWvY39bFsex+XvU
Ha4lcG4tXJ9A3ck7l6Kr02UASgLFetdCI1m/b0WoQYB77Y5V7qwljl1ICJBOWP5+cgQhqCjKIsHK
5aAn72wjFMGPITtcdkXlOXdiZHGfEyPEbXkfFFg0zUlCY3xEzuiygWX/y76+1JhAH6MvCDjpDU3q
oQQpNtZmxtuZT1k0p/SmGoMorbsd89qVN6HK3U/NSa6QcguIuxrm+iIJqZ1u+/Y3yeAa3HhtWNLi
6H7LIWcJO4H/vcyu0Hc1UaRj932xvTx/Ki84HZC0QEEvHME5DDkoC4P+rMp2plijEVeQXVhgElq6
v5eM82dYc1f2IIJejle2STVIqtDrlL619gFEhn1xrWePmh2Cmi23j4X5TFiUZCtBtWpCT79AOuD1
BO1VguMLeHlHpydkNkNk15EMCoMi/4drEcUFbCz0YSLnIkVBnk7K2R9x/ubTnan9bMqttZbOUS3b
qYll353sK63tBlNbTEyV8cAKqPK6yZaDP++ydyiTnqd2JD8kUL2pewY7PNgF9HuvbdDdmVYfloP+
OBZnU1QGd+OaGLfiwIWbWCYUxcCs+UkbYoaYKAICWDXaJjSMH0MPdmHwDxpPY4KyYL+yBxSb+syc
tKmHKqcUhSzkSNL2vmEstnmxHYD+RAS1MqGK8/DMlOQaM0IyX7hLODOUm5aTq7RzN5fXbG00kmu0
g+ZZE4eJobybjbfJePLnJ/YPcRkGAhJvH9odWCrp3m+EHbjVjGtqFE8oDjj5gfGVZVG90E5tyJg1
AyJUjNe4oSafxoD+xkFahqCl/8q9KjTTZsNB/gQxH3CsTQ+XJ1H1Oj6zLd0rE5Q6AkfAtm5/KeqN
IFe03lf569xsuuwldfbcepqag6hjW3+w3JUTRHFanVmXPJJYmW03I2a3TO0o03+2kJ4lWRomlf5a
1WvELGvWZKcMaEbJEsOBssKwftkDtLbZEOrlNcrLK/O6fLl0X+O5jSBm6aW0gRc+P7isojYHP8HI
nKm5dRrtqCPFJXh63xQZ0l3J14qh+s2NR0GSO9/OoZfw5fInKI7Osy+QboKq9LXAIBhtMaJi4vvC
QOGtNcAb1Kx1mykn9mSw0iYBpU/Z6wyD7XPnOtPSbW07V1YwhMSkaED7+S8DQ1IcNyzY7uXIUU/n
jDIweUdOcwDN4VyhmLq7bEI9oD8mpLOF5tBL10aYMFCpHr2wJjNSDEcy7AryetmU8g5YMBpo1F5o
2CWn1FEIz1sHpia6hwajbl1Dks42Nzl7rN1mZb+ptzvY3oB/WbT9ZD5TOEEjTJ3iOIMucQfYX+Uu
Ffs5LKbhhjpd6AAyarrpxs3TiBpmWEFBu3fegaZZiZiVU3zyJdLWzzJj7OZhiTCB5RRQz2HookMn
URuLbOWAXTMlraZuioC7GQatedAydIHJ4iRu2z4shl+gSVmbY0VZz4R+wP/mWIol6gJ05E4Nc5P2
NkKLtEcb9cJdnIIM6Dlw79GpEOZrzBvK29AHUxOk1JFnkcFG2my6fdXCaNKTcEKewnfrB/QNGNUa
1a/yXDmxtHzJSUjmOA0a22xYSpH/ytGcMGih7q28P9RGQO4CvW4f0CXpRMn9jhNHL3kkOMITv94W
nb/N9DVVC/Ws/c+MfPOSbtRm4sHMiMZ6LWbJPViFRLCS21mzIt2xPrpRs5EyzBjZO9MHD+4LFqfB
3wtbIpJcCHH+/5xZ0o7ygXuZDHTCRLh6+EHv8ndtYM0bI8UvY7CyzeVza21Q0rlVUu4HJMHUJeTD
nTZB/gyGAJpuL1tZtuanazRAwWvp2wcmQNpLjtf5QTbhXU3TzNrYtZvG9pT/Uyh5YmUZ64lL52OQ
AaSCsyiHThKecDsT2lYJBOEAVLo8HuVpH9h4xS+VcHSTnFuqaJlbxnLquR50hUyUikDT+p3DNYI7
DeDo/2ZNCgFmu8+QaYJHjC2/tpKhC5u6A5XyYADMZ+kQexRuHpZBUK2cgUrnOBmmtH17YgPdsWQr
2umpLtEXCFAPm3fUtKLLI1x+SPYP0BhBlAE3J5owpPm0vaHnLMfWYj5wURw6tVUeTqa2IcgA6nMX
l34QCYvuL5tVLSOY99DCD2glGJAl529yOwUrAZyfj7dBGWXtU2oc0vJHVk9hW6zJVCofCKfmpAus
AoHWoA8w52XgP3NuPVaElb5PrHtHvOT5tuwjRv7Bd05tSjtvqEF2SSlsphzaw/aBtTQcnVuEBrr3
4K8hBFQPcHPh3/cWtkEXh9j5xhhH9KL7ToVEUP6CTgSL7zoN+c40LKzjwmINdsPRj710rXz/W3D2
swf9MSzvfdEkrlbD8JCwJYVc+N+r+qXBu1KDuKDfYH9Y2mHiJOzdGlDSNq6cfjeU1g7SxWEQ9Nuk
LmKdWVtXW6OMXgZ96dsk7+ZNlzJLg3fPyI2aySNzvxTjyg5SBUeATEA1CvAJ1HklG20Lzdh2gg0t
Qz/WFDAt7DIxoH5N+w0AcbdQnRUrnDmGcv+cGJUOpqH0Zn1Ma4RIXvVSjGLnZX1cA7Cb59UWbYnR
YAMy3Xyt9fy6cD4sMt/YxgvVtdACORoDdaxtzcc2YbvL+1rthicfJh1cupv24wDCusgawUWrvZn9
fhh2dHq3nTxk4MqobzzAwfrDZbvKhYZ410IaCuk1GXDBCjyCgUzGfIxs73h8b/opStVr1Tj1QYJ6
Is4swC4+ZeyAFC2BvMOmHtopgrhdhEb3DUfbmIP2HFBVPttZFQ8ekKRztjK1qpt8KWX+n2npDLMF
8l/Bcob17nCVN80Beh8rrqyexT8mpDOEiYXSmmDxAqByIUyJI4SENTL+/7JYf8xIO6ZmwJVRZGyi
nIxxFxQb6nYbAc7my2aUV9vJhEl7BEW63uuWq83PD8689avHAIc/ORY91CL3/Vrj5NrkyZ7PQWVS
TVgfasSduHHdozv+vDyiFReQgWZFkYigXgJUrXoerbvVME75++CDdNA2DTCWTEwKZl+Ei/MyBHbH
26cm2F/+fuWpBcEbUAOhJwbsg+d3FFRiKo922KVcJ0dB3NAyiienfnbtet+69HoY1zqol1/8dAGc
WJR8oCldvQlMWHSngwttd6ANtL1T/QQ3xeWhKVf/xJC0+iLQU+AAYCjz7/rOgeQlYEVrvDzK0QBR
i36ipVYvXzVEzFoBKWQcAQIXTEnHgz6BmSrTv+hgGeazvrJeqijU8IH5gQYZMAJyp5TdV0lSle0y
qH1nv/lG7AYoHqyc3UqvALchgk9IowCVd+4VWpVADsXF1KUujVsuwoI2uD3RE5HuWdaGWrXyhlBO
4x+DMq4m41WdlwIGm2rnm7dtu+HVL91/NtYYjtYMSe/WVPOhZdosI9OgVcFjsJkR8sM0omBeqVqp
dq7lgS8bon0LY8Ty95MHWNrRoPH8AVAhE129w8YM1ur3Kgso3APzvJBMY/+eW6jBIhkEDJ0qKIFE
c43Ggn8ATQKCgu9HXxMkcF0pkLQ7w5qNBBYCMkSpAKotzhDJamLl+lFe4oC1gGYevCD+px62gg9F
0ggwNwTGq0eROP7leseBPBPztXDijFwNaymtxYWlY8hBsACyJjxacYFLjpC0XZmNDdTrR/elAjtJ
eVfbOzyyfD9DduvOXzsoFKcRnvqon4ITHHpzcpbSNEHz5hrgeNabctiNAeiKAVofcC/Rtbqwwi/A
TWAh1YuXB/DDyx448Tya1/mAvlQ0bwb61q+n77Otrzi3cjQnJqRDnOUDTj4HJoyuCSEcHHNxN6yR
uyjOOh/0RZANwWGHvmBpidymL6y8hpHZwtswRU8yhkO2KDRcvihU3gdDeCmAHBt5DPmSTY3S6tBl
tvALXY0Qw0DFZrB3VhKCRIQBe0Nv6uzpsk3VGiHhCHdHLz5Az9LYQI9RF2ToQcXsl1uW1AfqtStn
qirwx7D+2JCSZ7OTAbxPYIPUoBeA4KyFNnK2NMZtWx7PaNCa44xvs/TvE51AFIG2JgCqCPeHfC4F
rM4DX7Qg5btNkl/5+FStKY8rXQPIMkCtsak+JSv0EaKYE8q8Ea+fm8AIU+vdowWO2dfLy6TycwjO
/c+OdIhnLEeLFoedqo6IBQX1W4OvRPgqcBQg3KaLPAHQvEAln29XzcvpCOFBeF9ZPcxFUu8TEH20
swU1B91O95C+m3etXrNjZWQH6LB9DQRYD9mclo+XR/s7oy4divgUsKWihwaFGzkHZNjMSgwygoOc
jikNu8DrXkWVpfceHev3yWZotCxE7UGZwXVIPHTMv81I5kZWj35GyHIVbI8fr3aMeOjqb3A5HUe/
Ex7k49y0CvN5vk8XveFcq8cd2AabY52l/MUBcWULnHQt9FBPnfyejbbzE9zCwRufTCR+oRr8mgfC
qOMM9FwPeUIMOHAbjhBwAzGpWdxV/fKCSOrJh0DFkG8rMlUfItOmNESjg75JQYh1b7AGgUxj9OaV
CdqNfwCPYPrARLaIbwaQ1zlfSdAGVanuw1tQfT9So93pGjsmafoPhy9K9+BsgjImPls6350xLd26
mBfWOu+uBifLhCpw6EDi8bI7qM5FiEEhcYU6qA/OG2k8c2OIwSuXXRZApyDoKZJEk9vEjTc0T23a
TeGcVmZkUkOELnjDNybwJs+XP0IRsAVIky+i2bg9UU48n9MsGWsKKiFQRFaIr62noiYhSJ8H8TKm
08qJqThVzmxJB6adZIM9TbClBVdBu3MyfgM5S+ppK+G10g5SIgh1EF9/khktBuzBOcW85pnpP0wm
aoSOBjapwAXvwew67OXyHCoum/9H2nVtx40k2S/COfDmNROmLL0TX3CapAjvPb5+b7J3R1VZ2MJ2
L0VS0jRHkTZcRtwLbDTkw3DScZV4Boh8TCL0J2NeFthtBwVlkMNaZL+gKM9EsCmf+Bx9C4S+CdjA
dABVWgz6a0ua7LZfY4VfFoOkEvwo2E7eJQgiUyomdvTV+qPO0FHsP8bC7+urtYAzy6Dk/gjhjkEW
hFoTs2NQGT+JCvQIjclbLm4l6VlJPQ2QKGWPV7ybDoVVa2djIfSCcHilAElBFRrfWDiHQponP4DV
egPmt83QZMDNv0n0nR7aDfrrr092wQ22AN4uoiMSrOJY1fN9y3ow9041O/LlsPVj1ZPG8R3PAPsi
6A+qmlNxVreaMrxcF/uD08BZGshlhblw+dHHwckdhJaBg+G85EBKMYtnGCMAcGbubM2bxpSIMqGv
P44+Au1brNpHc5JJKMevUL12pgEvBpUnef2egNJdbYZNCZS8VO5XUrpLhw0JfLieDCUPrYrna5Oi
zlesNKyN3Eb7AY/qRTHuRuP1+lIs7cCpFO7mRLOZd+i5xuVsyuFGBRopIE/NRGmIqEfzVsyb5CER
LS8w/IyW43B3XfySbgA1qIq+WaCTQMmfT7L0AwGNRLhR8dh4rVzcKNq/CBbQ1/VHBOdEpX2cKTq7
tJoY3fdi9hCHA2X1X9dnsrRduDesrxS+i8bD46hTk8xGlyMmqS1U0MyuXM5bK5tWxBhLN5QxNyOO
Q9uiwq9YZfh9LasFeGFCqSpIauHqABlDG2wxS2rN7UNNd82+Gh/NruxvyjRN7BSQcfghAYMkkRi1
EzHEsJFJPLbA7wE2cWGLWi1MtA7j5A7su8oR4BENmiGB11o2QwCsD1EcD35vzDs19jOgXctxQCrL
r15b3wK8VihlLWn1NjoMTT3fW+pQPjWxNe96PJTbfVvOJokyHbAeBeipAqKUZRxTuNYopwXuTf+p
aGnQO4VcFBshlyw7GEP/zhzkChZeNgYX/Ks5YGvV3lOq0YqJ3Jg1skHhXd0DJVqUKn8r5P42KQR5
awiaI5Wz4ualMbnzUFp447amW8ALz56qCepBqxCZkDDtChD15QkK8UbUzgMFTVU209zML1OtSxkZ
jLi8U2Yk1wnQQFqfTADvcdDL2T+N6Sh5XZUlv4QgkgB0EOl4sBTAJ7yiIxf9IBPk0xJMDkhu+WBN
toQmTw0EUSiNMw6gmi5vOpB2bFWkf17wLu4DIynvRrsURvNGMrs4B0zF9M+JbhQ8Cf8ZBWeWUuQf
y0HDKAZrPoyJASimzrt+hZZ0kakDDRS9heCp54nJB7jTjdrX0MqmBMK6EGF3GUAbla6QFh+FWKDv
zdyW+lpWc8nJMwHOCqJfGZXD/FuRZQEkUmmQHMmlgxzRQghQI5oj67gpxbVc05LzdSqLS11kXTxm
Ro9lLI0KgC9dmrlAdHtq06p+aCzhX9AZYNtO5sZZugj3XOgKyAvndCRR2qJmchIOZhT9TsL0OBlh
aQPBI3fEHGgplTHU39c3dUkv4h8AZgzqCjWkhc41fDEBPiZtMQCp6hEMKVbh+NPw4QvNWjHqkmYE
iBeyakgas07ec0nqWBUxHEGYMtV/zdO+p1aFAtxWwUO3BqoIESXhtQbck+sTXDo9p2K5HY2LsvAV
llqraoNlWiPDVhP4CDkSOGss0cxW8X7LqSxuN/O6brRYwGIClI+kOTa03FyfzfJ2/WcReYpCtOQK
TQw5NDJvdKC4D8O+Tj6uy1i6Ayez4FG0zE60Zr/FigX5d1QLBHEIii+C27bqV1q/1iRxSguoBkDS
ZuvVovevmHqqDo+K6UzNihuzcgZ4Wm1ofWUaM8zIrAPHmN3CSux5tqvhEXhSK/ZgbU7sjJzEOjnq
qvo2wQ6JWUQ6ayRhCThNp2pW4u9FOUA7Q7U1ek1VPhToAqtVZKYVlTa0i9yutWOpmsSQVk7cshzk
wJFiRRjAn4aqnwBIVLIEFBLhffddA6RK1ZzR//4Xp449lv+3HO4s1AUaUhQD6ybJqWvp1UHU/Jc4
NXcwaGuQP2tz4tzaIKumJjWQO9Ys/0NH8ocEKAVp6tQkQ2E8/P8mxh2ICQ1UVTNgYgJOXRaQWk+c
Un7ywzXbtWSfQRL4nxXkVbk8JWmnQlAy5sToRgfgqkS0XmZlok2U3GV1CeT4aiWfuyaVrfXJeUcY
EmroDYd+jXdDKtqlfgAfLJkkoKtk8CPdsM3c6yu6eJ1PJspZEjEcDBH8aIjze9lGdEciqXtM8gpe
skDbYq3nfu20cBYk6uoeDXAQl2oTUfyt3gNYDKQya7yIi3KA6Q4iKlQAX3BoDFORS9OEjLxuFfvQ
R40KWokEZLT0fI31c3EFT0RxU8r0xOoBHsheaODN/aWPG5R2gGsgp7X+L4rRLWQi8coJlHfA1XBG
sZPNocxyKCpNAdH1VPxlhOmukmXgacE81uq4orCWXjZOBfI1zpohdHkvwqogsN6KpbrTo2bfBOI2
797ApHirazqRQhzTTMQ1SbfXD+eihUYYLIHkV7LwxHF+H6oxLcAijF1MhdKOKwUwjB++5q94NYtn
5UQKt4FFJhddG0OKyACGu34rhrHbJQg4tWLlgi8GOCj/AJ4VglrknDi9YiLzUAcZZAmtI/epncgR
nG9bBnpfrRIzsMdAIeq/6GK2kCxHCA2wSpbJPl9HudOrLB3wTlRNvjvqQ0kkMHzpQruSx1nUX3/k
8JwrUygMfiawR5zEAnfYOxLVQ96R3vRiv6da/alZqnP9iLDNuXATT0RyWevRlHNNUCAyxYZZoQ3v
t89oU73HUo68zsr+rUnjDOtslgzrFgupspLKx0B40K1jqD6G6NhVV2AQ1haTM6yDnutqLkKW3lfO
LNhT7rYzXPsXoL1UgHdMVjuQ1yRy1jUpBVZRBonSFLut1tuxFTjDLNkBbrY/Zs9pNN7q3Rp9Jvtn
r20hdycktGP1ZgGxAciwsirFy5O24kgu1Yxa8O0ACoj2d7yvcIsp5wa0S4QsaCQcwv6lrt7aZq8E
tiRv4gI5BZDnuvOcEj++N8WQ6IAz1/ZGt1VK8MRG9PqZXVRrJ4Ph1rmOsqafUky41x+ybnLKZI8c
9YqQxVU9EcKtaqoMsTZUmHGS7JR6BO7IvwCzw+OljH4hFdX6F4R3BrYqbXtkGwUsodR/NapPxJwA
NGdl9xbX60QQU+AnblGiKqiSriAIdUukQONloLxI+oruuhSiAr1TRAJaRrIclDDnQmr0qwEUiykS
daBCH3lFpyK4kf7xtpyL4TQI3qADJVGw96Ys905uir4zRW1qXz9hlybtXAp33AUUAAERBpMxZ9nO
4pc6jUjlfwza+7+RA9BtVnuMdxxOjjmWWpzq8H3UFizuprqpLaMkytB6gOxbI9W+VE+YFLA+UDkC
fEaQKpzvkMzAk0cV+fsOxyCcHhV04Bp2CFAEwF8jksetXTl4l3foXCK3WVmo6EmQirBn+nyDGIe0
VnB/fQUXj90PGJ8OrhvN4s52b4yFAfpzXCIl/cjzQX1F+4vv+Ym1Bnhz6aeCj0pFPSOr3cZTEOdM
paUwj9Kk4v0hKXaA8OpblFkgM179wtvO9UldmkmIAlOUqQF7SpdlTsHNYtV03ahB20q7un6V9Ccp
3oIceVKgjVYWcMGlOhfGKbpIlINCmCFMTm1JPSoawDMiIppuX6O74rH2nXmNM2pxKU/mx23aNIAJ
PYp0uOFpT5QuIjMgtuF/9P5mFTJ0aS0VHd0tFh5CdJ0nKUKZg98XgoFtK8goKGS0kJrvK0C49HZX
77PX61u34PGzOso/8rgzn0eGWsYG5OXJc6uSVLzJyndEGNQqjsJExtE1O9pYKwpr6W4je4vCPXin
eKnkDudYjkKYpADXg4fhx8CTt8D440ihRZJyI4vPprq9Ps+lewfoMsAlA4MEdW9sQCc2BVQfczJV
ENiiSbt+N4qX0f+6LmLheVsVT2TwCcZKk0u5rQX2hl4/zvlsd91foO5+V1nmYpLupFLdlxpI7s3B
q9AblcyvqDNcMTgLVU/no+DUZpxGIYaBmQ5DSUvto/Lz+2wsXMnPaQRCvCGAu3wQhMir+w744ulK
Ec3SZTldBe5AJYWkZWgMYn6s5VRlSWb1dZYOWnxnjCu5yaVTdCqKM0cFEoaV0WCqIvLTdVmTwLCV
7ktpXDh0SbMx+n+jfE4lcpqu0JTYaGZITKanuPKA/B0UGRFAC9H2z40ROKFIa/Gf58bPt5RTeWMN
ozczqaPxXCDjpq7Z9bWF5BScmUla0zBOlyafQwJYUjCC9qTJo0OvFI6i+C85qjfnXHu4fmWWlN3p
cnJqQGj8skRJL9SA0hNtfFSTlhgtkKXD33G8jf555M/WEXG4IaFYGGVC50pgbqu4QV8YIo/se2h7
BPwkt+xMer4+q2Vd80cMd0jwIt1LBrsB7Rxv/GY6qq3qiHK14sEuOX2ns+FOBWAgArFRIEZsHvKB
GSX2KkyNWN9cn8//olL+TIg7HkrlTzFwuVEqhoT8mLaOFr3qsy0bnjKgK8xlYaJG59DGI++Ka7Fo
n4AFjtYMlKgxcpnzPTPHRipmNQDoZKoNv7NEHT09meMt3r9NvDJmfv8glGrzOvdqZfd1V+xUvOY6
dZwJ7vVlWFRseHQGaBcgsEDXez4SISyTxEwwEkH8DaKooXZLYV8gESau+VNrkrgDxAq04jCDJNMK
aGE4eflUiG9BFTpFmazYi8WrfzIr7hQFSAKoXRkil5m66INCj3mlTigeKkmmRWg5f5Wil+vruOjB
oe7wPwvJHSdYZ8GYdRwnzfDAwyh0jgiygFinfm333b01IUbv1s4R253zrAPu/olQTtVYlR91IOgA
nlV5b6AaUNT2afOazpLTSIGb1y2aE5B2uUeZa23tkrUKyLUtZZrwxP9QUr2LjBrLnIHTOYyfGEgM
whhVdYxo5WXwp/352lQ5X8cftT5KGkzVqDs7GmbIhLA5fq4SndbWr0wBQUY57Fst8SpZ/2WAG0EE
sHY/Dgex/xZQOA/duU3FT0sKKd5gPGUUvDjyH6o63rdNQVNrjTD1JxN6OWiGVwjnDGQ/3DmslAn4
tS3IljTpAINHB/DHqOFmjm9wzUFoaqK4uR8fwFOsD0+DtdPFV6NbgyJYtEcg7/ufQXCHRKrmvsZG
Ad1e0MEnM7wjOI1ABDPZnVgBA7Wxx04zVo7mork4EcptVyRnSZGGEJrURKkwc7xJlmvkcFCVixfg
P3Pjw+kO3PZmr0FM2SUGqItCNQGvQtSgKD6UQNpVj8/gX5UepHDIB2oMYbtruihsSJxF3W9VilWV
JP5kfYignd0DwN46im1mtiTILXW6n0e//VX0SXWQ+sZHU5uhNQ8AFurcCfxjoSsPiWUXFiKnNhqF
jrRlaXUYReWD+cVMq10Qa+0GBSTKvjAqZJYqQbofgaT6WNRdhIQTSLM2fliar1kz+LukDlCAXgx+
Z09diaydMsw3uWGlXiyMltfkDUiMBFDtDWaXH7K4MWwkyGp7QovfM7iIhp2vWyCcAj8DsoCWmR9T
lAjdghrd+AvYf+Yx6+ayI41hymjYL3pDd31NzXdKOCau5huinaPmE8SB6OMfykb5FbVJd1c0UpTZ
FrrV8ZY25/bcZuGTEPc6ScPMvGvTfjKIotaA7tPnWdqAqlrLUQU56Z8iFnAfVgHr4TU6EeXEVgnS
5coKx41p4ekMtWsGQE8ZxU1nWfWLOffTE7gGqjtzHMPbBk2ZO7NPpG2FbhwnHXrxO6rk/r4oavEX
yK6sLfgu8C/6Zp255WRUE50nqd3WSKjvggSIbcCDDBQbGXbzGQgS7TGsJr0EAKaYf/kg63H9UO98
GqDCYiOZWZnB8KW1uuviSdKJHLZW7ibmhG7Q2vc1gNL5STcSpLTliZixLD1MYxPcq74csq6P1L9p
wLV1h0AQ7K56ZWbvRh34DSnioIyw8LVgApTbsDaimqt3op+0O7DQCkdLbxlsjWjGDtAIpm+90VVa
zGCW967bqUXLCCpPVQdUNFo2OHs/pTjXgO4AXXBbqKSdqqOuzqbjd8NfWWx+JnV3MHKMWium7XXJ
y06PhXTKT1kasCzOrUVUKWBXGjM0IEqN6ytNQgvTAgtvpbq10gfoHhWgmPEoTsQUoBOChEi9KPKV
SI7Z4QuVfDIK3k63dWGKSF5TJJZvAHHmqcJ2zrwqHuzr8100jieCOLXbA/VXQIYcwNxV15G8S3pS
xv5BE4VfXWSSfl6jRVx0QVCbrbDKLdNEfvF8gYU0sQC0FAP5dNgr0g+UT208SlBObQDf0e7HY2w4
/3yWjFSCUfzhi2+4UNFw06UTZIr1ByOBG7RXHayMZveqrT2HL88PqQ6wxJtAD+IjnSAEmRhqMkBM
JD4FIwAq9lp6hNq1TdRvGaobgUNIklYmuGTIgNGMgmRwJ0gX5Ne9FQVl3+YgmphzogHCNmwjp0T8
c30dF8WgfBYQEyIE8RVJQTdlVe/DvSnmTZ2AAEw4yu33dRnMw+aPvnYig/PAEVwoliJDRmCUlSvV
aASvwOa2smBLF+xUCpvpiVPoT5PSVRKk9EMN2MAK3LoJHWS7HoMVL3/5QCiIevHuhfw93wsX6XkZ
CwJEaUPtzINGBihRs5pp1RRbrWp1kiOREdamDUaktev2syV/lhNPcCZeCwCbg9wbeutlkaHgnUwU
QPIF+JizjLrxY3YsyQ3d7O/39rdlb9YqeX7U8h9ZpiwB/wtCUHYPzxRM25w7NRpCMVQRTGVpD7Rx
wCFuj7ZABIJaF6egoQ1ua6rjC+EibZ2RDrZEfRITkZRUsAfiO4at2d3KDvwgql2MS9bwzoO2f+ni
OUNIA3EQTGsglcPG1du9jfpv2mBcM/kzLoNGFG4mndzB/ntUiZ3TwPapYZu0XNG8F4hGCKpFNEyh
rRlYSpeFM9IAQ4z0z0jMaRulRArs2iLQUfpj40o3/kbI9jrpsELPIXn8WlsUmb8BvHguLOrFuC/A
+DESISQgDpLvTYPm2/fbgsKvVIC4SqKt75abz56mJCc4ORP5BmoCXXstAT4cd+WBws0qtGW4L8i6
IsQ+P6NVBhpLpYp1Ytv23raP9v6IP7ns03WJu90Sgt+OruviT2RLvJZsPY88ePj2Px+ImvMP8kA8
/Octfn/Az+FnHfbf8Y2yT4oPm32jlNj0/t7e4HO/gSybfcMXxSf7Efaj7C/21/7l/mX/tS/tEn/b
7/H5tWf/F4xzv3Iifpocz84pOoxFERVHOA2KLFn8lmhhLo5pZhKNFOT978Op3La2QSYnIpHXuyhc
tzP6e3AraiqO/zjvUm/YD6QjL6Utku8vkwauYU87YWVs0sVxwc1hPCfg+hOBCqdzCjOVxzorhDSk
+7eMJCRgS/35Sh16v1IheoF9ijsKsAQVx0FHqzdknZ+GEKgNvpYjQpC92same96hsVOC/bhuaH6w
+M+X+1wQZ2kGRR6TKfKB80uyH5UFTFOcbt1R8DcFk2RfGX7t397so+Ucb12yHdnEvbtPlRxUUtma
Uzqa80nu4KYSvOGQV895pJv7r6/9GgvXhSFhwTlwxhWUNIHsGUt0vjDdiK5wuUEaqvyMVYo+NsRm
/W56Gz7GX+mKpb/YBRw/nEULpRzYdGwEt9/AoJH6WShC+uZ+uNvfd5/OzWOwqpovq0VYFQ+ovvAO
BRZm4+LNTSiVLpyziL5oBHtNyAGrS6izWTlVP6+7p5vN5gP/CMRfIFhmOL7niyf7clrICG8o1MvR
fTv+/eFCqxyhXNjn34qCKQumMTymP7b439nXz4fjECcnhwOF2rjffN9v7P09lMPXy+b6ubwwDBgq
iNB1RlzEumlFzoxmVaupftGBg5E2FEov+tFYdLPWJ/nzKsatCfDF0BgKpCRkJ3h7LQ5FlmQTFp9p
M+haTNohK7dsaYcBWichBQh6IfgEXIRRK1aWVRE4GBOy37/s7eO7673i+rw6K1ssscjhYjonkjj1
KeaB5FshJO2PR2wbdNO/2Bh0HEvw7MGRDAr08zMUFVYRN9HMBNj229H9TTwcB7pZ0bWXkAU4AKdy
uIlIfVaESQE5x/f3j6enpwBuyhMUD3NWZvwZf4No5+DQzeN3SR+/HwfCfn1PZCIh+23l8e2n2pVf
WhQYoGrChEKWedjHGg2KYOyUcFLYddnewiTDRsJQbjYwlNeX+TKJ+jP9P8KYKTpxWQcDVlCrmDCY
fxj+B1h5THXDDPR1URcmgF01gHmbAH7/MTZcMCoiLTK1FuhOmdfBvI0tu/bs/jMX4McdWJO5vJYn
MuXz6QVWMnZN1UImCs0JvgH8Dt9fMNsEHuhv79W7O9wdDs7KJl7mebnJcoa1q3o5FBMIhgYsiOs+
eb/ozZpSWbzvp0vKKVojkOSyjtj07KNBLGjPOw8n9XntmFw+jXHT4SyUHqW1hLZTCHqz3a2HyGbl
dFzEMz+nQ4eLjioNVPLwLXxKXORCMv29U3uDvIGB3LFdGP/S+fxRlXTD7sBK5evy9T8Ry13/RPGz
bJYglp2PhLx19O0FyIUwBxNtbRa/wCN0HwgsJfM6WngdxHsF7OtPTJUSBJT4hfVfMUw/iGUXWuBk
YJxhMkFFPAPY4e/bgkNkH3++4eKwy8MsKkwlu6zsG77j44Dffy7Tj/ON1cI1XrnD7L5cGRVfCi1U
ftWJZ6NiI8OA/rbebBRsLCwIcH4s6doIFHak+REAaQB1WMC9gB/DrUtRWKmm1mjyZIJ/4hQWqrAo
5BWzv6E7pibte3fNqfnJW50JRmOpBrANC7EtCioVTlO2cS7EoanAIBXkNiAByWhGe/Ibf5rJiO8B
86YcjIFgKN7hjj5sH7yt42BI39/3X/C4ti50D4KcPWKh+5eX/f2mI98BYvGvVf/1Itcoww8ABg+Q
aOHeowbpXPFVgq7FnSAmoBIj85v/3RBlM3+kH8G22MYPJam95Gmyh4812otLg4KWCQss4ag9QDM9
EoDngoUUHfMjWlWZ9bqFPX16YiYFa/A4EXhVm7V9uXSs4FPB1YQ4IJQAn4QT6Idqi7ZRWSC6N39G
m3TrzpvfiifsypeIfoBvg+oEzxgUQFVrfjtT4mdHgrlzMNLwtoCmCCflfK6DHuqC3hsQ/Sx7b72d
vKTbYfAkL9nmXrOpVnTCRVwoc/K4I1jlWifKJeT1rvQovfVvMn1IqN/Y8t1hOMgHwxY9Y+XK/y9C
USGPXguWQeGSWrXaCfEQQGiaUiOw36P7+dBvPhuwmHzne2hAF+8sz9Wag8nHwH/P9Y9YzluIfCsC
FxTEWjKdHu6zb5ECdppG4n749TrZ2fYZJS2rBfVMe1zsKDYViSugdqAF+XxHOxF3ZmaTnS1S7bRP
2Zs881h9t/bTXZyS6TbEGiN5ROJnca8717XrRdD5M+cT6Zy3UlnNXKmA3iaTRmZUQbzA4ACjyncE
T35dAx/+aTO6nCueBxDryshjc6e3yCKUnACciMSH6rt6kaHO0r2+lbzxoXgbd8DTohU4CMmailgU
DMcWFwcBBLLPnOAm8fuuFCA4yxwURTjopam8fK89pGQ4TK7pWvfDZvRiZzX7xc4qP+VTyZxWFAzf
l32VbS/mRuRd6ap3LSHBoQlsnZjkudnk3r2y1e7W9van2fZMNLA+wLOtgdgRSSegbp2frB4MQwBH
z5DTGZHgDDbWrULQQGT7LgAQ3WifOO0+u1dpgFQtwM1f7gYPyPLQXjnJ7ppbnIG976g3N7OX02Ir
k8B+TldiLplNnx/jzy1HnIra94ta6rlpUqXoQKZo6y8jMRzQlDrKzXsJHwglgF57iHY9zbYhiW+0
+/TB2mY21IAnPBWOtl25DBeuBmgEoNhR1s1q8BEFni+YhSYCsShVPF67hkyihsiOb5dOE3iTTASs
4fy1IvFCnXMSudMRWCjCSsFLQmvBjV4EFCDSiub74FDhOqif2v8hL82ME7fiZ5PkvJkWHDUoyIbI
bpcLxzKDwN8WHan4FmWgySJSZqNFyrs+0cuoSAU7MIyzpWBpNez4+dIqgj73+aiHtLerm4AYxNwZ
t9kDwAjo4Mbfuo2SA2Smk0N+8604A7lJqUjMm4z8NZDg4/pgLjMw3GA4o4Zn+kZrC/BTT8gHaqzZ
TZ0I4CUPYD/7aB3fBRhKRQu8DMhEL4j/j8uIOPncrqNtQK6aGYsxIReZkeamdmUnfQKUzEO7kTaz
9wzQATcloFqx2xsgdu26TU6tlSrHS6WIYZjAHcJrOHIeF80FdQCnM2qRiGo/G430KBTfRvvAMbfh
x3wj3mpeQLPQcayttHbR2G5zZ/BM8sVpQP1E1UNy46BIpH9TvztvvkXpjES1o/BeHZoIt3xNIV76
bXDXJAl4NEhyg9eWP4Ti1OuxANoyGh8UO95mzuBYDrZegCOtePF38GQce5MC6cgePzvateT6wVu4
BecD4A5eZOmZ4qPTmIV+rrCZIyIdzO/28PZlutNutIP9uFe/ZUclKMDK98mTCrwlKu5uWjwn+gSQ
3WsjujBPWBLmxKKdD/fSELkRpelcJl0PPytU6OCgN15IoYqHv2Zi2i04I8nkxuQleYInEtAvEayp
KyO4cH/YABhgLtDrcAR/ouWTbJBqjkJiaBhAH+EKMh2g3gZ3A1n1PS713rkgbqaVGqepDOpNqj2m
BwOcC6RKSbmPthl9lT9l17SIv2LdLlMy3OQ4g5JkORCHdcjEA8STuBOp+qvDev42byNaI6OXfeRr
IpfWE2g26G+Bl8OcrHNFa7SVUPYiXGX9fbxFp0uFZyXY+34TeIaF98/ZcQZ7wqnK7LXDtKBXJUVD
dILOKLaZOmdaTL0epchsU5ps4o6Mj7lrUVTdOQ3wTqmAZ2Hr96zT+Ri440ya/dqb5+Jyn8jn4wYx
jkpFHSEfdE73xlavYU5Ne6aFNzjbmZX/SfTx+pVeUKJnc+ZrT6Kxj7tQZaFJQVBYT5Kd8QbK4Y+E
Vp8jJm+Hzuj4r+VxzbO8bIrBnQVsEZwV9KBpUGfnO91GMhpP5gDvRQflq3bnt2ynbpVjDZPmoA4l
J93m+lwX9OeZRH5947bBJUI1HBUnqr4Xm9GOb6dj8NBvUpIdRwrtTfN70Y2eQftk7FZ5Uy4yDOcz
5tc6jyVfjHTID7fCrfUYIPatXmI7OZhPU+DMGyMhOa2e5JtZWNFSlyEpJ5pplxM1NUphkvgKm7rX
H8R4g1iNRr8ni3ToX78d7HEn7xFF2MrT9TX/wYU4N5XAskVgaOD5HJwX/H1O/U4X5LROqOpFryps
E+Z4KI4KQqW94IA+ZmsdRluF0kb5hz0T/+kNqMbbcRc9+W/Vl7pyBhbuGMbDsIIZ4zR8dk6lARBn
1rQUdXP+vfogucUucHoLVRWyC3/BTexyIHQtSrh8rVRleOV4FEU+DI8UP0npk9WvAU8o9VaeUOUR
yNmTp6G0Q/1VeNYNIMHjl+YArL4VJ+0y0c1kykAyQkIApRw/1+9EZuyHhtSMVQJl0tvi8xiRnqgo
bDEJDvjBvBWhRYV96+KFfu2wXUYFEA04O8bPwThOOP+wyBMVqMRYY+RWSLQJHPmXf+hcy0M//QNa
7e+un7GLWhG8+oPWC/CteKXFrpry+eFW1HSsh0RgvjB0iVu/tdtbkCyZVPfiO902aIgw+a3d6cTy
yu+cltR6Bp8PKoyitUq3y4QExoLeG+Q9GervBSBbEzdKI8U/Y5EpmkK1gOQbFKqD/uI2+rg+8cs3
Bk4Yp0KLGoD2RQZhIWrRN/VXtkuoQdVP0Y6d0VvDNF48UvC54Xgi9YEXRu7uqGJVBb4AJSLf1/BA
0+1HRIMjGrMyhEHyne82W+BJmjfB7VqHzaVXwFb1j2TuRFn1HAa+Hia0Tl0A938HB/Gzfok9YyWm
+Gnu59TVmSBuRXMrifw6hCAgT1iPxYs7e8ihwb9Wif6VHbUHxBa0vgFSon5TP6/xnS9YY8wTpWCs
Bw38mzzsZWMItayW2NBj8dDemndqiYxHRRWfWjSg8XtxN+2HrY483uvKUWIreDHxE8ncHdKssLBC
dpTaN1Mjt8JMJE+3FYMUn6DnmNyaRHazjz5ir8/pakDF/vVr0plGOVFWkQB+uhCvBbR6QcFjsLmV
APX3MtjlTvAid9XRWlJQqCdAvAAXE4l37jj1Sgqwqxa6Ub/P/kI8fzNvBFT+dS56Gzta/rUGtrlo
AE4FcscqSTUzkDMIHKgEDsu7eXPX79E1cad4SMqKh1UVfBkXYV5Ab1cRFeHlReQExmmm6X0Gs+vf
x7eo+oca6nfgGpMd5ct/WDk7LPTgd08HPi+rOgCPAa/vJ71QRzmGvu8oKAnCjHY3uQtMQKey9dtu
C0bc7+ipezTXTNxlSCTDvP2Ry02yn41QKCPIzVF+dtPe4UVj3MXkSzzIyAFJ0POrj0RL1+REJN8r
4w9+m4QW1jXdzgdlr9gVtW4sWjrRtvkUP2ViHKaNhlv7MK9YuSXP5XS2PEBE3AxqA86GhCYv1kG9
H23L9eEvD7/ave+mu/5hImsy2QJebiyoCCxWUCXzCl/q9GjU0i6h89twU9HkkNzNO4VGa8qHGY4L
OcxRQB0Oo/XiYts+NhItjCGnQXZ7fkQq34125WteOgH60vbTtnqMn0GBBI9te/3scgXIOK4woT/V
XYaCIosLHK7Mt+Q5b0f4KnTwoofU1lxAKmz0FxcMRbQ/6m+RG+JQmW5zeJ5Is6HXB7DkmZ8NgJv7
qEVmoQcYwGgfUYD8Ge3r7e/koG/jGwVJWz0nuzUUsFWZnP5T5Ghs9WqA/juGPcETlXUbu7oX3eev
2hF5RcFDL7nkRKjVXJktew3id9pgoMNgRmBsu9yVVfVAawQ228pg+UpHt7OD8FvbDU/dfjVlsmRV
kAaH4gVoOOJ67mkqGRFiTtUMf2VX9xTQ3Lb8VZu0h8cbtESK7dpdmd6SJjQMkDzBGwWBF+/oD3Up
TbKhJPQhtYh2i/z7r4a0+UbcK/eZXTvyA4Rv1q7potuA+naUfgEUBzxU3KrmahLOUcHMy73lql7x
MG8YoOi2dQ6TbcArJgeA5aA/ec1dWpivoaA0j73o6vAJuWxNOfZZIsZaggRRR9Ov8hA9TP/F2XX1
Rq4zy18kQDm8Ko4mj8f5RXBYK41y1q+/RQMf1sMRzHsWB9iXA7iHYrPZ7K6uWt9z6IqNK8WtUZ3S
1njeHkQz34cutzmRVwcrd/m2cu1UKBWhoQyFPuRMmHmD0/3IHlSwLPBjr5JKAtzYfxVRoLcrJ3ht
vMnBMJr5uBPXkqs4iJez+ZTBDfp1aLdoX3GJCfa0t8AJrWg3eSyWy4XnAPifibdD8EwFoQmVVkFe
hAOtAIfw8liKTvggvfMvky2qOznEO5DhfbfhGgB1HY0KqLKiFEk317WMm+qgUEm5rnns3sDy/i7Z
0WeBOUSg5WvAoj9BRf/U7vQNSxhvoREGXS1CHwpuQfwKlYT4H3uAEqhRYUQqtTbYBNTs0A7wpnXt
N6jHGxb3EFuoi25BML7nXmuzcEov2aJGjkFKJ2QEmZuBCqwdAEVwK2KgAkJ6NJJDaEilJcBvkQ6v
sSU9N84ZpS2vc+4/CLQjvvvIGgfFe1KzBYOUbMfb0rysi3Pozo7kaMfc0x3G3tyelJ+/CSjN6+/D
T0I4DKT2M0BWxxwc0Og47fuFN4+TXQKpHeNLbLgVK+CKtzkSypmE+BQMTIAV07qSY4UZt8KIL1b9
nL7JVp0DjtU/YojUDbfS3qwGSzajt3WHb9WsIfr29cW/MusfJAxcH1D8CA2SQnBPME/SYWICDZU+
dsnFEiAzgultT1/zbyhfp4+Fd9nkkTWvx6+xcUWT8dVvE32MZ5LuMYIyatk0JDbJpVjTW7Sui72w
yTxIadk8B0iagsF1jPPMiTkyRiMXiozXJum7VdA6kInApOjlfnx3n/shJnmeyFRR+YW99qK9cBJe
JUwU1Rg++vx9xcvmDTLhRMjRbkQP61yv5Ms8oD9w4CMrvCMckfjQe8OZ97EV++G94YERa7BJZTfY
F/4/VNHxAX78AioaaxyfcWMCVejRFVzlHN1H0MKw5XXllZsqAUrD0tZW+MI/16bBvoFv73zQOuJR
h1tWAtJII+fwRxyKI3AQijXWz62CXfHGNeZ4J9cOlHZtBfPQZsasY98mr7AILBUPOR842nfT7IfF
TJjmoRGw4fxJPQk+Eirx1PzJgFFYqedWs7mHAHg3C4yyNjOqLB0sHC0kzUTVB9C169VGGfkCsnJB
4pw/w+EOUe+CHMQOWxsbbfMJ1COs4p35gF5cswE1HrwyCZUclXDI5STNkUTWnG00t3+G2JvJQ7oi
MadjbjZHxVPPnf2G8W5Wury0v5iMVMkdh/XScMpciUO9iND/gkCTM5pSaAao189e56afqEykzO1l
GaQCtwp9uZDPYTDZdl+5H6z7TRua0HWfv3hIZpisUpe4ZFDDlBmK5khcb2D8cmF0tVGJ6GOChMvV
zoYZQ4LFVCPzuDWfnmbLBLTeUc0Vexpz6bL4aZra1iQbQPQ6wrR06DK7ueMsbo++lxfuyFu+8kvL
MUcnPA92/iBvQyBKfo9eC4ks0si/a6e1vXMdTNkzJ1ws/VU4h/viUbBxQSfnP9xrcxROa4iWm/WO
1VhfKGzChYniqQQ8C2nmXh+jIhyCMA/QOkYdtcJI1Rd3iNHKLt18I+K5u9WcAdZnR91HayZqh/xx
+nIEFTPE9sAZgicw9dGFoWj0qgkzC9NMvWFizdt0BxWF1E/txOtC8/dvvHRDIBfFtJEKrnLonVGZ
WqZe6h6VXGicWbOLSoIVrsM/9Sp6Ck/lO1xbutNLU/wUETsQtwCdyv306fffsFDLwJNBxjQlZp2g
9UkzKEixAmITHb9hWvN/5JeKNHgxrWal94rVbcBU4UCWkjVUveRdSApRXoDOG5llpF4rUcK1OScC
MjS6kyO+Ba+iMyMjzAo3/JPvgco8GKi1+smJFURuq0aygdYXbiVEaahLUFtcB+EsVaSxi54EP5m1
Zqp+uAVvu87Y3IUlKuidqyoSLXScULS59uT2kgvVpa2Q8Eymco9mn80/Zutgq+3Ai4lK/S77zK1s
c1kzE81bN4ZlJB0EsYc3N11xFAKocsk1GsmJL74GbxhS3AIneTbQzAvs4rnHwV0NA5D/6+wg76M/
zLh5+5GhTIsiEkjiDRQYbkpzXIYXmIybv9o3Jx6Dww8GAEqD93nZKfYOGkCRrXlPwsoMfdCeYxiy
RDcyt3Q0+DHfzqwU3l7NyDs1FDmQeiLxpGmESyizGnKBqznpYAGhZFVsQVRbboJVKKIRhSJh7iHI
sY7WbcqLTB9tdYN0OdEWozwgzkogZUB3Y4mn7hHO7UjQ8bN5f14XLvQ8+ftmxTjMt8kAkdeGyiUA
7ABB0nDyfhgqaG8FF2vy0NS+mKJV3GmbyyE4Apr1lYdmGpsiYCOczYI8L9yVxDTh6sBgA6ihqMXK
UtoGaYrALZyVs7yWHc5J3uXTu7LvUfC2Uh9z4t1qykxkvpIF+jBvYMXTb4Dzdfy+/g1UvpvwMciT
DPwG5UMCBijAdU06rbFo8pHTvausqveCn1+tmVziP/LNKL5EfRLhvoj8bldgmsYOtlB4Q7Kwzk3h
xHnTUwd8zKN0374wdvo2P7heKhVAOYjkXWQRS62fwbPnx7rdP2HMGBxMZKOt9i51Wc61cIwALOeJ
fgdaqujdX6+2haJ2PcVw5xpkDYFfvs+YSKtMqAqY4UGxyh1/N3KYUGOsdOEUXZklm/DjIyeclGAG
VgcMyUN+uxrd0DTrzWh1z9W52jDbjrc5H2ABf1dJh22Bq8a5EpFkNmboAUeH9aFts8e5SczMC3Af
P0MYwo7uztK6ti6JTTjjE9blseRZP38F+ZU/Fl2MXdkGEb71jLqJme6gC2pFZ8P5I/ogG8IATFmZ
3WYzstxq+WMDQqeSR5RBt+MgLKCnNRSVMXDS28qq22cW95bhxRaYpFzKTIEWjywRAf6fQeo+7jAw
KjYCiZGecHEDb7wPTwDwz5aAwZd/gdFhd0FzQl5LPEYkKB/uQA0bTgECZGeNHy32MTM1F05siucY
uK7yNFosIauFjuO1TcqB9Ry872qIozq68le6GRwAybxie9lXPqAIruKzLjzyzegw+HOR1De9KG2t
aj0M8l54lz3E29QfndLi734/mYs++vdbfme3P3xUKeNIHWqY6V3N7RKzcRUsp2e4JMsKda8keTQJ
UkW+3sdsh6dgKxa4viT/97UwPtn37fZjLWgJB+1lgJVkG3ggenlqbEjpuazoslCEvvKF7x7YDzud
ILdhMsKOfBIQzNpN7YA6/BnIn9PvC1rwuu8EF2BsVOEBoaQuiEAw2jLqdTQMBbyi9NLKvgyAVBuJ
TOVor9xOPad2sfrd6kIWAKuEEA1pgI6iALVbpO4cxVWAppKT36P0bGVuguKbsb34jQpcfr6S8kfN
K63TYBqoThtb5iPudisxc48lGwok5zWM416HTr4RDSjrZEgCzOwufRR6M3QSwUIiYMbr2AvAECIB
wLHrndDNzpBy/f0TLDyoru2T3/djiyuo1jaGBKRut55dwb648ouwn1zRvDzou0/Ne/tkGLyN2VcG
6XPY8XMNrjsYDF4VwRzAqv3YbwTTcJRdh8LfF/oqrDXe5plEux1PZR6NBoKOuV5jwk9crYzY5trm
zsmx2vfnRLPVLbh1enP2jFfBSu0qsCSFGXUWyujgGMH2QgYdpU3U069t91lVRWHboax47pG4b58L
S5sBGpVBf7DvNzFokRQUpCq7O2bvkaPDBVEbklif4LaLgJ9BnjcgPobgp05VN6UhGAu9xUPSCFyl
M8XdZL1nFt6T4tHIbelU+fEWZVWfFXUXKiSoMOL6QgpmgPaQbu/0hlJHQ4mibocOvbYyzn8wePOB
T1AjHQP4zONXw8ZYlc+DYbNuliXnBtUOmBZBFgZVcDp+JVWmC5yBjx+/GfeQIVDNeavaeGqGqMwg
S+oxaaO7LHTd7VwuqclgKBi1RvJmp82q3RiCVxJFTr23J0feRbboS3a+mdyLTWDZuh0BOGoWOVQc
7dyz39aW7jCm7Rcw6dc/gsr2Y61UapmfyOMKD0mcrHdjE9jNLsZUsrHTzeoz/bMVzfRQ2jrjqv1e
4PWVfm2b9raq1sH7CttwOLADyq+vaK++fChr/YDU0FRPmG57zU7Ffbuf39UY9PCW4ARvjEhz++i4
/hVUaIXsSg5pEfwKQMJeKgj3jWb5nj1s+0fuS1/Jd22Kjt3vNsWFUIPRXczL47ghT/wGUPwIp1Ic
Q0J15lFGgZTIoYKKt9eCKk473Cea+cGb0Zd6/1SbnGHVDngvbTRYgZLr4IPqvtskLPj2AiwRlWB4
PvBqApCXGhXe1VbR0iiQMzzqBxB6muNW953USz3MHIFVBeOfHPxhMOfOfOA85hzI7RbAPEqkOBCQ
d0L4uY5+ctxPaiaoOPLKJh1sINjc3hxP8W4+tRez4tw3kTm6vYDqJdVvtDZQFF3AQs6lUrRKpYAz
wGzMbo0ubpuYkC/CQ7cDJPMAljwAqMuVBDK6ekKbObOAfoWyOvJB5hz5bUJ4/WPE6y+QztD5vDT4
MYi6QPAlPV4JISJde0xc7D//rN0BCwtavtjaM67ahfTm2jZ173V6HgtpDtv9c/o1rW0hdCpTPnYv
H/rn7I14pLWrYatqZnLSvII8xpnP4dtX+PVPoKJQh+mjsiZ7UTjGWXruMT0g7RQPw+XW6HC7k3gq
WUwBtwhG1LCAmIBYG8rUqOxdf/EOAKIhrAuUdlpvIqOGzQ6h99A0TnocWcYW1geYBuRf4OG45+nr
PQhAH5QXGvQC940XPcngetyKncmfj+lz5ITJCrlzw7rMF3zqyigVXkUuynI9g1EQaXnhSjB1KIWu
mpfySduJK/GgQOMeDAzZRiAl298j3MK9gn4D4olO5p1EgLGuP69mzGMZZHqGwYvAq3aJr69DaIa/
i8fQGk/5Y2wrfvySPsXnxGPVkZY8GgNekFhDu1QAWJ56EI+Y2hyassLFaeX34NbGJI4i2N0FpbMm
wRAtmWFNt6Gng8Du4iDMP+UeM5e6zWBxqaPlAmwjoMCYp7z+An1bX/KWw4+onEvkJMfsQd/yvgix
oTWZVBCgT/MPKey1TfouQ2+i4BTYrLfaGRSCZMJLuZMxSZ+B1RPPP0s/aOvc4v970fDaMLXdYAiP
jTGqUe4+XY69TTpsL8pGRIVW9zUH40+u8Sg89rvAUmyGpy0cZI1HDNdRLwOIlB5EwagyoSCBCm7w
wK/Ls0rMiW6lYwJoYnn1oi3cU6CzRYMLSPrrPY2zfgK9yIRSJITn0JPm3ozeBugIdX7muhZiBgrs
f21R/sPNaQLCctgC+jjbZzv9M3IJhlx0xYOFbsOOf+cZKnsL72tS1P9rkzo4QlFN4iDAZuFE6O4U
uBkjm9BySbto35prnVndZq2S8liOF8iEINqAGu7dD/4xDdFGmnwgYW0DDJ+CdVl3PquZtDAbeLVO
Wm24yHpFbUesE+JCjYOWGSQrLPmcbxL7qJ0aUD3+7qS3Y2oKGEzI5AVG/BGT6PdNc5HnRDTiAhm2
4nL799HO3hqzRoe7akxv+qif7sjZzDfb9ACaj8czdx+ty1dwmXq//5LbLcYvAYAUbHZATJGGyrUL
p31pVGV9Afp4xbWefuJBTSy+tIqp2jI4XHov/WAkGLdjRDCJqglWT3g7gee8NtkaQzrqI5To50O0
Hd3eh+KEJbwWW/kD5MesUERSpatXBWWNOjcgmA3gwbDWusipV4Ade8Km3sx7jDOPyO4Y3/PGgYk5
QyWZJGjSAA26XpyGB1THZ1VhSQIIAloQAM3mNwZMhXLutl/P1hselqyO7+2DGWZRjsL1hpc6bhdq
GwOlFoN6HFB88pODvrtXP0Uf435rHgUwzOA1toUzxcUMP75Fdn+bBSAJ3TjyYpavVzvloRbVZQ/v
OaAD3Nsh4aXQ75HLpJ62K7b1o7qqNobPYgK5pQagDFM+pJTckJdZB1/1XkcYng/5doD7utK5MNM/
5bZCpEJTrkVik5jVE7d2OkCG3yYAghWfma+T+4x2MqLN8L/vQDmZCtGgkFfxc9rGUVbaGVjPjQou
FPFcFnbjjg4mLlfVNj6kTxakxRg+t2AdtNlowKMFD+5YmcrYk0gL1QzS85b6oL9qW0KR3FjB0YhN
3BBoItnzWhRMbqe7GCRj2F7w9yvblAdUST1VXQXbYBD/yh7r7eUobYBG07Fso7RmS6rM8oF/Ypgl
f5b64OAmUoEpgeOhBkodMyhgofRbwiy3UcF6I2y1zbwxHO5PY09QFDD5DbPvfLtSQHUIohSETIAc
qNTVFAlDPGp9UZIujtut432xLx6wtyuUpZDKphiv6lbaPWOh5K17vVBiFTzTAi+iJkSnGEHUXoQL
1AutEi8tNOhe8g1K2zvMqdmQQ/r83drtwx8FqJ/WqDCStmMDEqQKfZRplTkg9HokfEfavl/Xq9Q3
HkD25fROizE5yavvYrtkVpbJSblZLxlnIHrxGPGi3v5qUhSxnLUlCr2gYif1HtWvdvUqBM7Rh9l1
MprCS+Izt/f2EOFZgiovNhjdX8hy44f9qMH0FzQZegQzazop4IA/gdOkWKsJ8H6Znz+hTbrOvclO
/QDQbVb8uAVJEew40kgMnaLcDKzQtfG85DP+kmYQzTsUMeYKRj/1pmP1LLvqWTXfyi8UupzCAbrd
w1wSqzH03RGkPjpakFg8WCggBkx3RC/8pcllCa7drQlTwHRCym6mMrSOgBzh/WA12bmTPOhP/x2B
h4X/sKxToWtOjTkMiWXlkO0vh9YF/NA55u7YmjPGKsihat77XV2ZCutFtrDheJCKQA9jbB0gFmrD
LxnXNyKknSHoBxVxtMDzN8npUNxk1rNIMKI+L9IdHYMrQPuBCYD8kh+ulcaqeikiobTk3bQO76Z9
jBSP80M/g7WO9Si5DY1QdvhrjU5mtQJ6TRHHl9ZlG2HqodxGbrzDW9MNvdlTvJr5vl5I6GARzMGY
e0JLFoPo1+vTuVkbIDVJjs5sT/sLppU/a2dyg6folXOZ5Pvkz9GfUweVAhYJsQhgz67NhW1yEYdL
V0ItxxEw+Ik3fPzAH5WAPN63JYsj5rYurQDfDuQgLleAQkTaHgSsmxySNfBRV1qBdtaRLchJbbgH
sD4NL5hrsMR7KKbtSi9w0tpM37OvlOlDC7v680fc4Kxqdcw6FXFxDFF7jB0eoLJVjoknMGrIolUd
uPsRdCKtzbgRFnyX5BUQzOR1UqCmLlqM4FSXdIZdDd221ZBhzOxVPCLHPAr7yk6eeB9yBGSoBfOK
mHLLK7PaMLF2rB9BZXtRUORC0mEHWlfYCm6QAqksOsNXZkECSvUJ0iBAlzl/5N1T+N6sHxkfgVx7
lMf9/AjfVMA/DvAkaSUU42A/2ULtxxPuYozUjEc9NWv061GZzFEEfRLd4C55Up94c1iJ+84y7AfJ
y+yM6QsLBwCZHsrUgNsDFE8PGmZq3mRjNqHdfdc8NtAjgXDUtjpyaAYf5X3DfJQv3MlX9qggjVsz
14cC9riVfpocfhevpcK+PJUYrRL8xEvW6VGxWPhZaSHhQi8MwhegwQPjBg1jnaekV6QOyDOQf8lg
bhHAd4VEy/kQbFTN3O4UOtJaA60ICjy6mawTH5m+k62gp+uPm8nJPeiyOmdxW51zTH797hMLD2f8
pr+/TqMORpnNmppV+HXqqY4cYSMC8tJb0GQv3MnN94HD21+/m1zKEq5Mkhjxww1lpVDLZoBJ7fwc
O7MPPttX0YoOW8EiI/6BmUWmvI1dCV3/300zV0udQGU26qYSYbr70u7n5/7wjjTMgzbL+ph5o5Wy
eM4WHrT4vFApI8xcmPG7GaoTCOZQTrHW0I7uARFPIvPyNTmVc8Dc/dNgh2cBdRofaoKQ4WEU6L8n
wKkDj/FJtP1xqaH9TkdbzQjCqFY7FOidCwAkIBNyvnEO214EdFxxnwdTcLVDbBp7zmy8rgfQuLBe
IkcCR6tujhvBAcPwXreHwly1zxM2pX+cvcA8lXawixxGgLotrwPsTVRydIFM5aK0cu0ZaRLGgNzg
96aPKCPNdv2O+Qk8vv50XgouTj/aKkfABJxupe7/exUUxoFxB10smQZF/nhtXEoTrs4U4NwxA/UK
Rc3xfVRtpXZx9eemdPzdE2+L+bCG6V8QfBNaGLTor61pqppHSdijF1TjtGsEnamZ/ctz4RHeFPWz
8DQNM2hgVeK2s7VWPqcVa4p/IXNUNUjPkMwRSDuaGkHux1wMe2iu188Zyh0RXmXJOribMBzkMFZL
vh3liDrQACAdBKEVOFqo1DG+pGEX1wEmFyzZ6s+DDEpec4JA22O8aX3JzVBQyu8M0N2jMXo0fMPr
csy5qSYkfRsAgH7/OUth4OfPoQdm1CJI85ozMivf6p6KbkropLtghdpCtJHW8ZkJBFlIe64MUqll
OExVWSRYfwz2X/DFYdbs1K40mBofA7BilN4nY4k3fRoFufPfL65ScX0eskDqU1gcrBaKliaYEtaJ
e8SkLholopfav9tbCupX9qjLNeqGQc8q2Gvtditt594yzBQ99/wgW/xbAfZXqDPae2xxhLIOfO0f
QvvVD6AOVB7VhdoU3z+g2TWiCx9T3Y9w/YRLNdBMHoLUYO76r6tGMmkgWJFwgWcRTcERJx2kbFNk
VJMl2PUTWid37zjJGN7HgyhCND2uMbNx7CA2x+pF3kYQIgKIs6RhJshAzKLilWBganXQ2hpOLL4S
5s7Y+XhJMJ8fO+DKc0GbYOaIlA8DlMdO/10RBNZBqYrRFZT98Q9VYpF1LlLEoautBtcXyIf2oOeB
WbQew11vSY8SzjKGdrP7Vcoc9rt9qaH3hToSpqAwiEVGdq6DZzioIycVTW2JO1CXgVVY91PrqXgu
/NRlxa5lYwRFAho6jGLTgKZRCjo5bvGdOdRD55VhkUwh82cH/aQVMzTdvBHI0n5Yo9w4umjhrBpY
WuWo63DNmdHhYsexqR5e5E2eMI7tLciVMkc5ESZeKkFAUxdv3tougVCAwoR2wcgPKkbW74fltj1F
2VKvd00VEgAVO9ga1p3zPm5SD3MBzwQ7zrnjgVkNurlzKHOUhwpyBw4rsrT2uXOmN23Tg8wJsDMZ
xB7hufXqhxPzTN50UimbVHEV1Sd9EArY1E/ZKrJJL2yyoi0Ec6QMdAUtKDpHD/kV7+YeK3m6ifjE
tgyKY9L/ghgHFYEHTJI1Uw3bwofxmb65wU5E07FzR5Sv14XP3M6b1yRlj/JUJe74tCTbKe84AIsG
pCqEB60CfztqXoQes7UuO93Kvd/96CZtoexSLtsOk5FxFeyCc8zVE/P9TvH4/8f8wfL6SPKOKSko
NFD+c4HkUSQYPSLcWvS6P9kOrCBAs2UgOKqd/i3236J1t8GU1O/Lu01Ovtf31y7lQ0YuSYmcYFSF
cE+oRJUx2NbvtSMANJRfzIcTay5dWow56AUIKiir4D7UTvYzMKx5jFhOsjNj2zgHwZ+sw91zANUA
Mlej7UV/Fz/8Uc3pBQwIZuh60SYG+6Zx/8CspZIwcJUrYv2QWiZ4IiCLFFqUkisSoUhzuQYNOQZd
49WMvFQ2lRNGuYsBLcBqy4OoZj52PCtALZ1eTLdgTgzMACgEUp4VyWgBNRNfo53d66vyiKzQctQD
mhQ8I1tZXOMPS+T//3gCxzw0MbIRliqnh9o63lq5wVjNbUZGviNSIgDrCeHbN1Lwh41Uz+Qm0FTE
v48RGph4YngawB2qr2/B7Dmj/RGZ+8EswPig+SIjxV62jgRBQUzCdDZdvoXWVVZ1I3ZxWouZ3UtW
iQecJXjw4LvBA6+GYkacA/NORNjODYwW28zZrNtGEPkGgF4DgCliUIzmOOryOBLSAkO86q550+/C
DMD3GBWO6UNzMbz9Js2m9Fo74T0PrFr5EbtGz9iGpVsPCpjQRidORXQ+r7e6FEPUJbu4sTLU593y
gMFeV9nxny06UCXok0TjH+70K4uUc2ni1BlNDovfr35QjA5HA1jQFjRsNav7cDsURhR+fyyPetll
5aiCeCGCCrunniK7cxKbu4Bs/Dx52icjMi6cT7BlCcDyopKNL0rdcHPWXPgaao244bAeiKtkJnx5
xIiduptfGMYWgiKeqoAPwxTaeDS8Y4zVqgzBeYzHknHgnRl0gWAshCDPW2ImHo4uwx4J61TYu7JH
XTdpIOezJGaA7AAYfZI9wizuYkYB5Sm7M8zWkU7k4inNYht/KfcM6yTE/2adunTGcKjUOYf1zirI
A2L/3rs8mu+6zZ+Lz9qK/jAMLtziqIiC8QZ8UwAc0KoMIidWMycWUMbeAfg9rFVPcQ7HA/oB5Qoi
Z97FXGMUuEMp4h8GGYkM8Q/b1AGZ61oTWwO2i1Nvoh9gBYfU652vTjNZLdGlXf1pitpViNyLlyEq
GzCn59vo0K64HXdiNX2XwhwWBGFZHhVGjPxSVlqtFQF2roiVGUw2LWhl0MsH04tfr14it3g2duJ9
dDdtEiQz6Xs6MZz3lsfs+4v+/QFUFKizuRsNnvwAYGKnkwpsku6NEHniPwG+MmsncgF9Bz5VWIMS
19WgLRR548EwH0HY7zBci6yW9mUUmDW0FEAigDLbdcRN67iaY74GeAXJC+IuKmrdPkLgDQmXgbyK
7Q5kgrzH2uullyJoBP8apg5RzkH8qhlhGNMvs8/jcucBmyIcVjjAcfkP6hbks/81SDOw9GGTQPAd
Bl/DdVOZf3JTxL7PwFFONo96B5ibGN92KQT/tEjiyI+kQhmrrFMEWEy2vNX9Ce4vG+4VNDt7idWv
vAVlUYujTulFxfyl0pKv6UY+UL/r3M48A1goLC7FaDWkNFbik3z3+wq/n/O33oOJKfDhoVdKt/IV
9AlbVYMrG2d1rW2kJ7BBYMD8iBlEfFveLa0nuLJ1QT7Or3hbeGG1CRczBrguyhuolwKlQ11zkTFe
+E7HwlUPRQAr+YyAq97HR86+OJg+9VkwzsU7/KdBalO7RAfvPTojZAwTZdnBfHoRzeY8rQqQvf/L
5/2xOCodaiqkrHUAW4XDB46KubjU5NGIBu3mE+FrIs2fY3D8KO9Cp8VLPUVfmv/vrUAAVpEVAnAF
EQ1gDamTOgaRAA2cGdmpF3jZ1+y2m/cZ+anmAFd+Do+lJ4dIK35f++1EHqwqCtlSMH8CQUGXrXJt
DoRUqoEYLUBp42S7wRvh0IqZQ4ANk/s8at44syzCj1tgDDEMVhU0gcDXe4P5kqp0bPocTwFNtMZN
tRbuOCt2VB8knvOp8/t1BkGD8UX4ZIleLR1ioEh1A7yaPI8WGMmyfsSLsS4I/clEEvDRTaA1F64u
OMZyawUr+QxI0jqSkU51zFc08SPqGAMMbYBfBYBSfG/Kz2S8r+JpFvCKtjXQV9qHxos1xxQlp9wF
jo6wTIiRmenwQh4FJDQqoqCxRW2SfnTp6tjqwQVmpTPI+y6u9iwZdnBu3NmafGRubjPZDK9auO6g
4ADWQgiDEs13Kk4Ws8CnBoeElPeaO8LLg4li3Ly5Ka+CLVq5Nm/zG7zwGIFy0ZuRsQJPBlY5wI+o
qDHN6Opn7UjqP/MzcO7Se4JK3j5et0+q357KOzU0hT9M2MxC4ojxJmAmNVEhkyjU7Q5F3kGbSg1V
xJ2xH8Cq/5SuylW8q9eXB8FqoOrlh8fACf4Y3Sp9ZwbnG9ACjtJP81TkkJqo4Q1ivneLPWZvwM2Y
v+MSBJCxWUUFK7Eisf7ajSXogSCtwwuasI9RidU0CPOY9VKDZzSHvFzEvw2SK2kvrg0XeV7hNRIu
pQQ44bXmoyTTWCjMsALId+P15mcApmQApsqjBk59dLXn9ZZL8cd5TK9WFmoIruT1+CngKlp1gGRF
IHNPvRwBm4OKhuLz4IKVd//gc8DZAydL6MjwW2jxbnmag4Ef9cYKH+sP1REwXXFQPbRd/mhOvkrA
wy2sJwZd88J9fG2U2vJYMUCJTYy2HxOGBDVzXtXbGDdW44KVdz+tGAf6NnRd2aPJGrtSJEKBsPdY
+jrk1rMTZwoocG6fDDQM252wO/1u8fZIXRukgvSUFdArvcCgdpaeWoxMgPj4PmfLhNwmj9d2qMRm
5Oc26SbYSfwaMOBtj3kJF6QL9/Aip/AnF90q3cm/X39B7LIqiwuvlGv7VMQK1TCQG7KRgxOgKi/v
Wzd5yRxErM0IOSuSbmjwYt6P/f3XeBQPIoTT4vcAW8yquS7Ux65/C3U/FXyeSEGL3xI+dg4qy+Dg
xkQUtNNAupq8N8/lI+cl+3O0G6zEY3F/LCQE19apO8NQJkVJyU5Ma9UJPP1iGkAaCZimJGPx+kf6
wp30FbMyRRyJCiMYF0UygHc/CpIGFc24bJw4sUUYUV9zuwXNxqF+Evalk/nFZ4W8ntWevQ3WYLNF
niXgnkKTkk7zJkOsOCUzSLI5PmvQUcqcTYukWrZm0FQS+onABRfCA8KpORVmvc4ZZdClD/3jF6CH
eJ3/GEMljemMX8CtADKvnF3mtO+YavAuoFwvPoL75jg81a/MQZqFewN20ZSWgExGEZYK2Iomd3XO
YYPRm32FRhq0hl6hsxn65wr8q6sstZg3420eQj72X5NUmJTCeR7SAEvlrd4XVmFnq8e+BdJesLgX
FZQDyVrcc0d+xeTzJd5KuxWobPAfGUnFhO71RxaVcoqkNkD1wRu34gNwhIkN9pgVriMPxWUQEZxr
b9g8/ueoifX+tUqd4FnvxykJuQZTqXlk9pvkC/O/GBYxhc/fDS3UFciX/WuJOq15rjZpLGN9GWC5
+/Y5Rw2bcwoM3UEktvWYPKMkDv72PamdrPWg1IQe9iAvt1fwPKuc5x6KAH5w5t23ZsVUMlm4GK4W
SMUFWR3jvtdgUPoAU0C2m3lLHMzuubkPZ6a43kLPG7yHeH5hTgFp5E1DH/hDdKIrbNx0sdvnxhNf
kD7s9IMClBVj55Y8U8OMJBJVglWge1nQNauMOQtbsA6Gd9K5twEqb7fJM9R272TZ6aAe2L6BWomV
QrDsUh4T56qUhinsCh+pEz3mdgzNZRGk3hogbZa4l19RdOU9Mib/LysGmh0MIISVzqDeuJEqdvp0
0XDHrsut8NlAGhMhiH8AvCz8s+V289sFDNASi+tjKUkDzhHbiulB9FlolG2eVAMPkmu40GF0I6sC
nG7PHyGl9FG5ht+tmBK2C31auBHwcxjQhr41yFuvow53UXp5qKBx2r3pnVP1zrgGb6bkXdYxKMvR
ywIBDri1pRfGF14K7T/tUnsr5HUiqDWxux487cDd4XrbFZ3V7lqntdoXlgDowhseCyV8IoBqA5dJ
47SlWhg0votby/iYZNN4is7CXbZLiUTfaA3gC+XQxuI3hc1rJmOtC6kwYePHMAY4ZTCNSn1jPoma
oa5gutHA3sOvgxwwttmZjuAlW+nny04qzezAfGYs5Q0gJQMoHWV1jE1Q8Ugq8ipVZnziFlSdqCOb
wTn0X6KdwRahIbGUjrU/TMlUgpAMuhEGM1ZYAqWCgt9eeU//FLvpAK70yZVd5Zi6/Gv4ErFRVIuO
9HeVN/s6DVLRkVWSMSlUOSEqoe3z1ctDYBUb9l4uxqQf5qhXhtDP7QWKhPiomI4SIOVmxTvIKFnS
HVGZ1raXXfYPlPtEfx5VXLTAMe6IKsX1IRXrEZhiMWnR0gdFNYSRV4o52uNmEEBMile88tpBPwQE
y6fxyPDdpXzop2nqtVGOxiWHqEWLrET5EJ28QBUqJdLjB0znGSdIvXshUGSBkzOD4cIFjuhLJDxQ
/EIBgTo2ghgN4ijA9LRGyhDsBLcB0QJuuiPa78paXl1Oiff7cr8By5QjwyYmpyBXC9wGjckzhDEV
+hg223vSBC4ws1wi8wshcon80yEjJKOTueiCrNU9/sc2MoeNdGSPeZDD+dsPofysSgHBGi74Icrh
Yj2mm0tkZqoltrYOvRogNVdv0KutTO7/SLuu5Uh1aPtFVIEIgldCB7fbOc4LNbZnCCJn+Pq78L3n
mJa5rSqfmgdP2Q8LSVtb0g5rPWSP6j4UMY+teKyTaeBWPR8qZvX5PA0bCPOC6OClHpxuF7vWnXLX
eKFNEXJ2zs/997p5E+WJKC5AtQOI0kHnfWrlkVkwSGglMLWL7PKI87a7iW8gpPEAGwf1lw02/k37
Ibm3MZ57P8BWsMcgYgRielPnjqPeyGQSj2njlBWk3NkObQR/IwhDppfVLttlpnND7s052goWvN14
dx79M+XPL/acJfm8yKHPlvPUKR2DYAwbvK8yO3TkC+PCwFY3RgjozoTSbK8f+81VfPF6A5U48BDf
Q4DcTQ76ttxk4FoEs7iQJGilMBf1CV/fxLv0Qu6rSjVqJK6uXyQvuFDBHZrfJs9orQNfQ/wM9lrv
lsm2flMeAhfl9uh4Oz8ta3eTT77FWb4NjfT8ZmRVkampBe0ycEBpFyrIkcOZba1DnAVMQTeqTXD3
O4+5FtE4weT23Zj4XWWYwHwLQAl8OTzLN+ON/FK6r6BBQRkkPK4bXmgHzPpOyCS6cricgHM7oLfU
2LKybg5ozH0uueePDttKEGzqIaui2BE4fE1hRGl14828lv/MM7fbA7BY+AUDrLSboJ2m2/kFY8j4
1u+X5YN2DaU01zhSROCJMNu86nCX2JyTb0bceEcV861eK5sJmXRcfN/uDFR8Gq5yId/I15ajbjUw
RbDne4i02j+g64DfWX4Ct/e7rKl6w8cnkKOqwMQa726yh43kfG69bJO+FFt6oYI24rytrc87xKkg
fGlAppt/8Q+dNtZBh3kHfRtMq4Zfbe3uRQU3CkVcpzjEECnAyx+Eor7zsyMGwlhIQQB6rhg89bdK
lvRxJA+f0RXFLXcjXN8bZv3wnj0V9h9kIB5GG0TzTvJkCnOXa+cbNMHQdADBJgsFSqfgRldVrJwA
rs7cQpaNtO11+ht6AY5+i9O9Aq9R5+SvFdS7Z9H0vWDq1w64JTxn8n0ZRakxzGMHBcn78MKOMbqG
CyeASgKEi9jvWaQ+vf44D7vqVCkEIWZekLmYkYtJ0EjtQeCPREgFjvXbDpFKep2BVrTYs10Pmh8V
KXKdwcOhixpNNbEHjpDwUROSlHx3NGA2AJMsVBNUEGjyOdy2zgkqK5FKJfBoLxv5foBwVQ6LM1yL
ocS7fwmc9g00aOfH/3mQnR50p7icd1XqiJmjgdWl9oN5kVxON7U3XXebW3BJ4XctZDFa/JqCBN9+
0D3cOZ7rrYRSR92rvGYXPykOKu1xBuaXOfZp/ywk3Zi/4NwXcnZp5nnVFur8hdfhNnwAHx/k+kzw
XeELDgVKAsGFcGHa5A5iJiGI6TrRqfeZheK/ACEdXPQhZDKT9J3uDI2NbdETFD7S62vjFYX328oF
xYZdoRrKaQ6FbiPFvs+dd1xC7b/QkZM3zJU2CfyTqHxwxV41JO6+voWz1yQIUBSp4FuQf0ZYHyUc
f35ZkCbwP+Am4Ztw+8VPw65m4k19L4kDFCtl3SefwLd750ZXxomOT0BiOEUnEIEou7F/q9z0TbfV
jxGUKMWzL82dQ8jDgw8FZS39q3r3jj7sTb5PnN5lrqjh+HODnFkkizNkbcLGYjK+ihyjO3Q2/wI5
Gbvw3ffMjrbkOkcS87lHvnrc4Mkr2kYrl5TTOeGMNA3r3OrmZTG3by1scBfeI4c83aJy6nVCZ2l8
i5ANvaTX/hWdF0nEyvzdeaMyQAXRHvL1FKENzkQnxWJt2YegCpMutWZ01ZG9oB/oMZaSX4qPiU/Q
ntII0wHfA6yAxctsptSYXRd3TdZZK5eFgcrZotr5qs2UbQfJW5B6EceYUHACb4rKn/Mu6/tBAcw5
RS8jWQtXyaUgtHaUMjJXBlvqnU7cKh3hpQWn0SrGzJ6BMC7+ydxyDmk5WXmBcSVGcCjJlnTFrij+
nB/ISn0URrJA4Y68uDGrpOmBEs3EqiP6EHJ2V/rDda2ZjuJXHQLzlavN8pCV/oC+PFHRw/dQwukH
zNOwqKLxC4SY8xRW27DxxUBDzzBF75Ja7OS2tKsmF6zc2hm3HC9npHqqdH3nY7xZuG26p2h4bqKn
ThhX/B76mkc1S09Z6F9EXpAbVRqmSt4yvJNa9jHJ5kdKRg+UzbZaB5ed9t7hRRm1qFFq1ehCIyj2
TkGanpU19AiMMAbv3UdhKscI3XFakwkUSQUfZ3JxuYwaTRT4mPJ+ssvoMJlb0KJZOnLXMhSwRcWO
63aMalV4BArxSc6OidXUfjBPRWaOdpGhl1TK91qWCUoZVr0Pbq3/wHCGPGhKj1IpwMTdc1NctxMu
z9rGTExnRCvj5NC49s7vHdHAOMsdG8Uvww6Icjo5jQmdK3NUnLwZSoHNioA4mw1Co9CUep5B+sj0
KxS020UsKu9anT9kjfCsU+ZoImexGmVFpNSokvfBqF2z5z6+CsbYrf3fU7TVkcGuDRGJ9OpeRBeP
CdkC8FrxpERJ0baGP9fJR/rGLM1tX0Nl/ji2yuYHC2UibYM2MPAaU26hWDOSKWfA0evRmbR9OCle
KzHvPMqqI1ugcKuUmlpFY/RxgBK9uMzqMdkEjfRKG9TjEdLe5kEsik+JELlTKFd90g1FhpKD1t/k
7WupowZexoWnDS5IzPbnx7fqNRbj42596JmOjbYEWlfuJeUxri70Prydqt7NofKqmtH2PJ5odJxB
ZunUxVEFvKQeNilVbwqjtjUz8aImvhpykgh22bo1/mslvFc0G5JQGsFKOgUVnMNDVf8t6ccg3Z0f
1vqJ+zWPPHEJaiijuMiA01jkV81AmlLFmXSAGvglSVM0bQyD4WVgX3XkIkVJBen+Sk0hIjUQjZac
HlB1BF+lzKOtpA0x3QLVs20CGQEqimesLiOa5bDvUBkMjqZTIIsYKbFGLGNYHNNyM7BbpUDctnoO
/d35mV010AUSdwL0ErWyaQCSRZ4aGfO4yRBFyCq7ZaYNmoqf2MvcUzpznKCdk/MqmtQnTdTN61gC
KVLcFMKGzUSORtILMs+ri7WA4lxLXLFCLkAK4KB24d4k/Wusj07WG/tKtwSjWj1rFlCcT6ljKYNQ
GCZRC5DHsQw0zbdvmilUI/uehsQFaYHDeZNYg7zuZ/NQBoqoyc3wUiFh4WawjTJ5aCCX09xMpqM3
7nkjEU0l51UYDYc2rzCVparZDbFyO6lAhQu9lj7TRS5lpY54HiWaj+c26/m/p8ZfpnkBYU6g6fHw
J0HOSCbBtTkE+yaNXvwsRS953f6NoZfELPRQmdARiWs3Ln0XorzPGkIx50c/4/EP1MX38OQwnUSz
om/RspUhhKSgrtrUQMUVGp6ebyTDTSwP7FU/mHEQDuqgA0SZr6ZyFiXlia4OWQVMGT3OEM72tHx0
pwJU2kQTBOpX6l80eQnGmVXSSTlql9DhkpYHtTvIhqNFl33q5vQR9DQJEvyR6BazErA9xeQWGe+0
BhL3c4OYcpFF12mDiSzcJr5nqm20rpYfA3nHYg+5K785juZO6S/C5o5GXmUcokAUB1jbwYsp4FM0
kjSqoZrgc2o9+NWz+sMgbFsMviAbOHtT3pQQAgKfBzQawdDCuT+lCHI1ygET03Y7GNmrYk635611
7ehYQnBuzwpUBOBRL+xocW3X2qHG4T9JNwp78uXf/w2KM1LDakzaKNgYVa3YYXpbS+WmoAddypw6
F8zc+gJ9zRxno00d+mkCgW8HjsiRwUEgoUJTEzyH1kFmiR6IL6OlgBsQGywzqiXsOlajWzIOnTTw
D4WaCZZo7cw1QBH0Dww3lipKcr+c5nxgdhyqB0OqX+rsKk+ajQHB5RDkPoLzafX6tETkdtukapkc
N0Bss8EJ8531B4NTr8bCvogkZxqdtss2PzAOdGSgAvN/m7NPvXiDe2jTzr2PcoACN/TsSrT3kubK
Uh4aVUSGv7qvFmDz3xfxkCIJsgCBTTyKCtUb+gjWKDng/3f8YtMFiq10nqY85dZtWSFE8tSCw170
Xlqf48U3cHs7yKZksCoM2DBsy/81aHchw4HsaRJOsMLz+8o2teuavp6fZyEut+ELSkPa18CtJmZD
SVDubnNQyJFNAZUvKUntwkCiV3MV3AzOQ69ul8WIue2SpZ0UZyOQi9ZLZGgAGMO2E71o1pd21k3C
xQm65POdaLG0Uj/JuRTMKcVJdusGaj5q076cH8hKsSBOI8hF/APCXex7q2qoNaBqQLGuIRPckGfL
2lbSZapddRGkbZ4tsq2bKzN/b0S0HKvOYAHNXfWlkmlSh3CPo6Jco9Vle4oepBBlbJXsGJAClKgu
8AZr9xmEDlAHjvJI+q1EQi+yWA6muUSieBi7Y2PZNNr4BQoyVAgTNzsz9wTTuxZtXiDyp2tnkqQe
MyB2dNsQz8hvRjbZfge9v7CxVbw26sKWE1Ed+Kp9guEXxe1z6y7/2FAVC/l4HbCW/JRFlRfJqHwJ
up1gdKsWuoDhNuDQWKw3cuSeTem9ae2SXsKF26ZfOhL4t8HvXdF7UN3JsUfCX0E52HpOBafjDPHt
XrH4BG4nDmqYJHE4p7/L1JVDfcO0u1EbbqpWcHStT6kFjVYNxO7fAl5xZUJCbUBOL5cu6+GW+ccs
2J+fz/Xp/BeCp6UO2qzM2xYQZYacOS3cPvlJbBBqJv+Mgm+TTxUfcsHzKHR0KFYsd4PxEAoZLVat
HgoHYJkBObqpcTtbDpQkkkygJCx8xf+3SmXuKlp4sT8dM13d9sZtBhEdvCVywYG46lQW0Nx5CFHZ
dIo6vIQS5akYQttKOruP2n3rv6r9r7qcBHtg1aUs8GazWTjpMlT0uO/mCbWmrToNW9LLXpETO7W6
66A0tnNeIkoU97ypiIbJ7bx06AZVnmGJJT1J/luXlKHdqOMmV38pXer1pBAEFVYfp5BDAS0tckzI
KnOL2oZaajUTZjYi0AUmw6MyFcdIKbamiVIu5TFSxt0Q4DPoCIIHH5rKtiU9oyHXNmuoUxv95vwU
rO4WKCzIqD6AQg7fQaUN0djGuokW8nLYJqS9G0JRTm12Ht+cy78QYKg9XdyuwBt/CgGB+pJev8J7
MGZbU9uow0+82AKIP+pbnabWgCJc3/CdyIeKURPaBZt2WSiKO6/6sQUUd+ATM8kjeV7Grtl1xq3Z
PzeK6Jxdf1cvQDhbyYxmkscG46FpgACpaveoPGJoB/AbJ868hnpkjijUonSdEJjb/pkPVv9QmXuS
ZWgA+oE9octd23Wof6oGezR2anlV0p8cDYvRcj7A7HJmxhJAM+JSSbP9YEvrTnB3WV23T7lHBEVR
Js+BqFmSDua8bhkzd0MEWobR8KiiOud31arJL2A4x1ISYzRjAzCQhrDb4q3KQbs3UzTEG98fBGCr
h/cCjDu8IfZO82oEWDlm9phcFWCAG4PfdT4J3KUIaHanCy9tBEqFZyeAouwm7rdg1bMpMn2RIFMq
WqP5sFjA6AUOABbDEGR0/aRBeh/K4yYt6/vza7QOA8pO0IMjQcqXtII/OUzRFQ16SxWyBeqI1MD9
QJQfGdwXCucoMlZUAfISoABs9J1ihQ9jGW3jzBJEHlZPMlAb/jMYzlW0EU2C1rTgYxFKmcKt5mee
Hu0avNDLwJ1EAQHR3HEOwqz8XmtzwAX5VUhAxddBcldU2iIaE7dXEf8KLWPA1KUI9roVSj9Qijel
v6PEBNmgzBCfKtNe9dRkah/O28b6oxhHFbr6IEgISpFTG9RaKWz63gfbR+PpUMVrvSZEjVN+VeQX
VuNCfrpFMUEwiMY8T9y3s/IL97PcaGH7WTCVY8cw5klBNzNKFfxBdANZvVYuILhTcuykJkkUQEDQ
2JUwioLuDDhaEjtsYM6Icl9IqwciBSvRyLiNQDOIOSUdTEaX6H4o2qepSrbnV23VKhcj4zaBbkRt
LddYNCs/VmmG6poHCus8D7J6VV2AcKYPOgtTGkeMA1F9W5P2NbxgRVS7xoIZA2TQLyZpdx5SNHXc
Rkh6Oc1aAsjM9xFUTy6g+/LrPMSqa1+MijuwDNVHGtaEzy1R5ptVx8zPt61xjKDb8RMgFTTjRNVV
dFeebqzYCHtfUyWQvND+RknjwCEZmhsH6ESY2vN5rNVTGDwy/2BxS1WVddIYFuwh1Q8IGwxK5aqN
q6KtA3w656HWreILiluiOkEZTFYASlHbSzUYnVi7G1IQMMht8NZVyR7d7F5f+EQwnesm/4XLrZsm
M+jCMkwngY9vQdBnBI/B0AsyPKueeDGR3A1DRQeSr86jMzW3Se4KLULVGkQd9U1RWV4Qbs5P5rox
fg1q/pyFE5zarrWUFINKAq9Dhqwrtmr9SzNEpaMiHM7JK0nfmaWMYRFU2gzz26+MkJVj920ei7zu
7FW/O/Z/xgQG0NMxZaaU+pEJLCt8jPo9yDhVBs7C1pl6KOex+8n6O8gPudYIfMcKYQRCk/+uHdpt
T4EHyUiMKQVwVIN7M/5b+1awMQfZbnAhKZm0TYv7rhttq4MqC56cRedvSAdFRRWaCh29G7TyZkxl
Ucr7vEmBTff0s7KGanWXYI2b+LHpDrp52+ThRZw8GcYvVhmCbbK+PcEbpkBoDuqznNdRlbGAmC/O
vCqRQZzodDna19UaClH7Ifs9ovjKCgUeYdW4KDrYqIIIDp4apwMcmE9IVMFpI3Jp09Crm9da/VMa
gjfveuh5gTN/x2KzSO0Yx7WPodFyX2T7NAJl1XtS7dLudlS2CsFZ+1G1j2VyO2q+e36jri7iApvz
C5pZksaYz3S13CUGatEhs4Okfmtu2sCV2/4/TinnFyDypMRKA7gg/VNGV1rhlNCC1gWDWj1tF4Pi
vEJtxUZSqEDp2LTX9fZDaYngtn7eNpDJPV2zRI6tIosAEZVoYYNfkxDklW6ScnN+fVZPB3AXgLNa
hqYH4WzQtDrSxGmA3MeQHyVNPRqp/GRU9O48zPpteYHD2WATFqz1VfgYtX9GdlBRvRhqWwqICANP
rlwJ8kq+HbayYFev2/4Cl7M/Mkp13U7ArVClVnXlhT+pNh6Prp9BiZCBJdb6XWfhexGDiqlE20Rb
X1KKeuvz419dzsVncHap+lOm9s3sy5L2otCKQ406uXRAI480CaBWrzQLKM44U0svery+oFWQfugw
nCrG467Y1P0z6Bp3/2lYPOM6q5mfqfObMqg2QRg5wLJGR9YEV89VJwKNLAOSxWj/M7lF1LTBiGkP
Iy3HrVb/QfFTkaduJLt681jJtWB3r54ECzRurayWsoYOWCu5/0WqR6M7EOup90OU+R6yYjM2rWAP
igC5FWO1L2l5Pg8vi+0A2lDSUamIXeVXqerphqeKwkGr/utrhHyXjh6GKDYmaJNASsEeEWmY4ubh
vGWsV98sMLhLhV+jgiobMCg5kW+tqEfTYJJ3dp4SUD8kw1XZx9dyU79Xao8icG16rP1pL80prSq6
jioldKoqib08UX0n65Dtgkp3aseWLwmOjHUP+K9x8c1BPhhb9bDEh8bydCEhi5EU2lVQQlLp/IyI
cLgLBlhd4iKmMCvEFHeqn3slrW0IQghg1vcKnaOkSL+CPpE7OAwtR90ahkONx86Y7Dp12wacF6Ba
G25lQ6hivnprBQMAOB/ABADOyFO8oKeDzzTYUsKchI523l6mSPIO4cMAIrlsZ6EIWUK7SCZqvVs1
4gXw/PfFrSaILCnJ51azkZZbaei3vagFZtVpLxC4szEJUx0HO6ZyAFldNm0Kw3cZ3eWaiHNm1WV/
NpliAk08ek+HQuPYGvIeppGFd3rpRaiokHFH0ryoEx1Eq1a4gOJmzR9IJ2fZDFXeojXDNmrZToNY
4NFEKNzMpUEIjoD5zSlFlxYy/xHKOTNRs9eq20T1MphKwQL/rdA37FEMhrYdVFQoCJ1Hl2Ps5KBt
VutrK/FiBp5UVXAOrdASaaAiRT/bLHECtl1ucxVJx1JGAdlkNjvqd+ON8VBfkRt/A8LbF7Dn4Iqx
D/7iinHed6xt6gUuf86SimWx8hkSmfYmCKNRGRvfkODQKu4Y357HWu2WXIJxnhtEXqzDtWzu4bRs
SNgHkAMCe6Ft3KQX6bY4WJMNod7ksdwELoN+sQ9ilfOfsLYfll9ATvcDUppqZGgwn2nYtPFhHBEj
eTAr11B+nwdaTWMtkbidB6LGjPQBkEh8gEtux9ZV5YOuo3RE3VXGpgSNSykKXnxXaMW5uETlNqFp
dgHpJMxwbefHCZfOezm2h8BGKD58bh79u0Mzd7RH7m/fC0S5VlVkTNzmJBOL5A4sV1BLDDf+g3ET
P9cu9SJQVI7bAAt6G7umqznVXr8rXekXWob3W7CDwroLp97hEAdjOPhUd+prtZFvpUMkurWvuXaK
Dk5Q+0AdXeMpdxNjnFicohmQDld+NDij8Nhac1AUKltz/4OuQHnp1MKqLG0SecThkfm2PqKILd36
wk6E1cfHEoVb5wqd0Og9BgoaXWWQrNPkCK1XLfxQW2T2E2ljKV4pP07ytrc2+ih7Auue9wkfUVri
cyud+FIjpxT4iYoa0DrYyigA05O82JFYRik2uwi7ZqsVzCnwypTifo9Ko5+kt5YfMZ+yi3NaQ6YT
9ZH4CCW/7SUQOaNKMc1EicfVB+YShn8jNKmkpgxWjSd5ZW7q+nLqnwzJQHvzSx0/yvlOL/fldHd+
iteuCEtU7q0gFQPKyucuWa2ULthED33yV1KS53qUPs4jiSyWO3qqTs6zzMT46HijK49jd9/4f/8T
BP8siNukzWiAwRA2OSQijq9OmynJ3PMwoqXi+Ron0wr1tp8nTdtIeJHjutOa+4pcd7rXKx+xcsgV
VzbS/XlcwQzyF/0gHDpFDgEb6C8V8madcquT5/MY6771X7/C34Z1M66LtMAqRT1qVrsS4Q7pxTT7
Q6WTt9i8r81odx5x3Vd+IXI+ZrRYlWg+EKvy6Mu4aIMoRHTTWsVAcSP4GEGB/q0iKavNGl28s2G0
4VVu9QiPWFrevp8fyercKZ9qQqjz0vm5k1EB1CczlQYpDXeU7FE++snoEkl1S+M6QLbuv+FxM5cG
08jiucWelXeVdu2zDRsvY/M19W8HoxLc4FaNbzE4zhVTOYqZPLMhjN2E+vt9xWo7ZIKavFVvtADh
XC0Luh4pb4D4femh69uRIwvvb/MahR4CsxMtFudujSCLCZMBlaPK30LJitdMb+Nwr5KD1AhyS6tz
R2aeNwqKlW+hedrUY5H4uC5B0F4f+wsF7CGliJ98/dq7QOHMIdNIIaGMEjW2x/C62k07ZK/26bEA
TUdsI3ELjTJX3WeOdEw3cmpDZtQjgvVbEQLCxXDxDZyVNK0maRXDFujer1Xcu59Q0/fx8kB0kNqU
bufoWwpp+vEZcvSOejHpYPzTBN+wWn64/AbOiBAbHdI6wDy04LNy097R74ZDvQWf4Fv5Ht6qHitA
fVUq3vnduH4pXoyds6gkI6NRl8AFZaYpQcZ7ODQ78uF/gDMFuSV5Q+zyDVnSa5Caq9T7AYvw6dzP
Fr+4p/iaxpgVAV+/P1opLuL+ZY966hjIo23etQf/jlz5kx28nR/46qZdjJs72GOjLnRjlk6MQZeG
KA2kTSSvFiWBBCifD6HF6ChD2wNquHEwVW+xf9ATh8WdPZWCF/L8sd9unF+D+Tz6FzBEr32w4s2T
GKROEtI/Kl4ylhLasvp3CmU8rmTEbUUls6vOaIE634MXqFAxrMJuBGpbfEi+5iZs50NvdDQfDMQN
o3pzfsVWiZYWW+Tz3r/AC4rUkto5fjo6pUMpXsf0BT/QJ0uv9Bq6ia/yW+PId9Jltm0etdhJbqXL
cXv+KwRe8ZOPcfERDWjy4LFgN6WCvdIrm1xzIMX0k3NrMbWcR8pBfN2Fs92UVWb7RunokOtgoiuh
aAE5n5NU2VymABQ5fq8Vr27dMnzXmTey0o6FAuRrIcvl8nGeRpeGKqWzl5W62h4pmplvZOpGXeu2
tRsi8KYXG9o8oQVU4ONES8a5GNKWMrQhMMym3SLgMCR/UEotWDDRVHLuBKXpOWRwgWERu59e+nSf
TlsTtX4QoNxMhiBSI9jvfDGaPlZR280Ll5qe1HoRlJ8ybMF4P5HOGa3DIAmsXnRMf/59YfaFCZuP
Kixeskf5NrmAxG1x2RwsL7GjY72J7Vp17sbNY7LtLnpbh2zz+W23ehf+2hCfvmGBj+4DH7lMjFhi
jRdQilCgwL3M5vfdh+rEAnk/iAd5Yp6ulXRVI7hamflTG+6pdWjKpzDxqCoYigiIu/Hog1Tm6cy5
VIybMgQd0gVaN5PebX9URgNChn+HxHkRo+vTcEC3sCPn72g2x800Qa41F3Xwrq+NSZEhBC8xGs9O
z4ExVmUlMWauIZS4piZDMdL+/Oqv764vBG4Hj3JIJtOA9U1KbI9RidMld3yqXXa5ZCeB7tY9FRyp
n9H/7/bwhcntaHNO15Uze12Ulc+MUDzxkgw6n1aS7mhdaKpdapI62Ympkfeo1VJ0iZXVIU3RbG5n
kaS+kXaq39sBDVWVZg6Xcj8Uv7QmTO7QXamBzAr0QzYqAaJdOtWoXC3QSla2jfkXZYX+UzvK4xu0
KyG3VQ6gdmWqZDljg3oEZgTBLmiov0kbXcWtrbDYkXZBd6TjGOzRCwdSzKY51k2kz2I32uCWlhq9
d+YIlSlm6buJ1tqfUC5jaG+wFLEhSfdidbiXC5puWanfq4Nk7bScgM9Rim5yK5IEC7oejIDB/J/N
8PQyoz9RlAZgdkF4IaHYf5jsNG5xzL2UkEaULqf8EbkzqxMRaK+fBV+4XJQ9G0OFoIhsjkBO4ESR
bD8xHPaz4/sLhbsZSTTJQLGEHVGC5kxvHb/bhP6f83tifQpVsLfJkEuYGXROt11QWhrLRoC08X0w
beX+cdK3DJc+9Gek0Uaq36q5ou0nB90ClbszaLOSczUA1a9/R+VTpMSgwztI3V5l90wXhUBWl2uB
xrmWhEY6OK+BJkmvkfquodtqot5/nEjeuwx5HPgWQOLi1m+viXU1yLnd5hdj6NaIzGe50yPnUohS
4KsHgWrNnIagAwHN2OkCFqGVJFMDiixa+dtpGJw0Cq/aPriq6Pib1ulPDrgFHLdyoGikVUvAZRMo
r1ppj1JkU9XW2OUgnNG1Sna0H/87Mm7ZjKq3TEnCyKyY7A0ptkNzV1ivEu7kCj2wED3BmoeNd34h
125FCGDNAqigi5Y/ReEWd4QSBIJSNnPejUNqV3WyGTPm9HkLXqBsGwbxbkxrNJrLz+dh15bRnDW5
UVAIUie+hDGDnhGk7iAf79c4YOltp8cMTrnGg886ykiSnodb2xJLOO764IdUl+QBcEy+7ZPaq83H
uBG5ybUDdwnCmSatTGvKO4AE+R/IWUTM7RJQLIBdIT8Q3xDciJTZH/JnLVp9kNw1lFlZgIOLkqkv
Bgt8IwYL7cT/3Zs26pdd1QcV0UOLM6+Guhiahq2xsX3l7QcTCnLtGR08AXwANJG0IjZzNJNT8gE/
60TTcyN6oK/O5wKDW7Qy1dWKzZwZLCRoldn2AVrpYtzaX0n7oYnopFZNxAS9JGoaNAMlrqeOxVRZ
Hug9dnqmIogTgmLobdBzwRtk7daHwPQ/IPwJznrQ70ozjWCZ109hpm8yVJz/ZGW+ILjD2igmKWsl
jKMuIi9EdKocG8foPs6jrO5fSyYKFOVAisgbn6U2VhTFWJtOeWqYQ4wYJoBcLEikaZcITH3VEBZg
nBNGXGYiOQOY1d37xo1iogtef0PTqqvTfdj8oGEPXthClTkkQyCQc2oIfpsV1Fdm4QBSbANa2fGg
exkTbKD5m/ndu0SZd/fC74ImVc/1Ghsot658lCYYdMvITZwIYNbc+xKGSx63/TCN2sxuEUzZLmm0
bd2hzFI1NwUjdgsO52y4lhURQ9raXlqicjvXYn5g9e2MSl6t9i9pLoj1cN4ARfPHez+ovNREAUTb
DAifWcjzFCZ5HTJwPCl357FWhzO312rmzF8gcydzRpO06TTwSfSwBFkxL3pNf63Aq3seZnVISHV8
uh/wHHIwRZPHo9ICRsfTDYVc1k1baH/VIN+i+nZ7Hmtl/4LHlMw2jrsgdKJPza+KI61ESTH618zd
NYHiUt9dqZGIvG5eZ87IT1C4jZuNWg4uhBqtL9WumBq7Eh0RK+YNAMifySAMJ1DYOR3GaIzRyHwA
6Kx2U/QxTooGGtOHqYIuoy+9h3Vq16YvSPKs+CNw3BILhWEgdJJ5YizLDw01qBq0l1F4cNm3B0O7
pUVox9llc1noojKnFcM4wZu/Z+ErxgBlIaiPQIlatwHrQFznuyTdTzUTjOszDvttvRYD487ALDSM
pA4BpKD7QtvrxGmMLas9Zj3RfkPKDL09uyHe6lNrN62JC6moInxlqy2HytOd4JKm9wXBF4zjMUEx
FTF3LNudt/21SqoTEM7Dp3Nv8TSvH5NGzx9Q5hJbdjTUl7WV4l0bo7YqtEOlv89x/RJs8v8HHD2+
oFQjOorfTxcThRfT2JMW3QV4TOtot5TMTRI9Z9p9LeW2T/fQkrIhP3l+zKsbBQWb/6ByvkUqEtLL
tENfTbtRAjcjDi6qG7ncBrldpEgnizj11xfyC5CzWXTYZak0YZhVfURfizU45SC4TK1OJWquQIxp
QNf2W+3VqFG/CIoe5ipHzdVghYMrlyPE7RUVamoWOlrBu9+iGQqZMV2bDPB+5SJuhLVxKrMEvQ5S
TAPXodPlTI1mlFg/oa0AV20/IGhdvArz3+dXb81bL0E4m5ESlIdN3ThXwgbOwF4SspUh2EWdvhKc
C2sNdsoSijOURgZpm59gPMbgob5/KG4j/Tks7odma6E/vC+8hB3D5E2Vt1O76xMHBaRR5BIRkdua
z1t+B2c/TWTKJvQQ4fPAFlKoT5k8uog5oKp+EGyN1RWEqsasBY16Wf4pw5A2QlE9wYhVHUTvm5FI
TpFvzq/gWjkuqlK+ULgrUWgVYaIlQIn11FVqdxjfTPmikw9hufX1Q0chxUQuI3ZUqDO0rzr7609v
taicc5413sEvv4Kz1rGQ5b5p0S+sRh5FLWGfO22p201IQaeMuGUjiC6szi30fcE6ALUXtNec7g7D
pH4iUeBNk1W4Sa0jv0PJb73RRdFDde2uAa1ZfdaanVVuOagkLkNWhJhgHUKSpTe4/0PalS23rSvb
L2IVCU7gKydJtmTZseMhL6zEScB5nr/+LKbu3aZgHLF2TuUtrlKzgUaj0cNauo2KmZOAEjqxUeQB
u/gALvsuttPf9X7yo2P88gvc6mdyF7nKDpfZSwrWe3m/Be4qXoN/PoxviEZep+rGAR9W0cckCG11
PiTqxptF5CAwCwoGZdlcXmPcvs7qMKVprmI2vH6uZPiIGGAZN/rsKWRrNkS0zmtRnC+KJlBZzirU
aRtPRt0iAVrA9bOyJYFzQVnVpkMyQ0IBTpRGqexkq5okvDnWSnDeJR7HLNJ6iIjiAwAxQs0bsu+h
vI9BOi3dBM1R2UJzElkB+An+kD4bFFmby5MAuvlsipXFCjRfpl6FYYMtEX8qmPzpJgAiWAgKEBLz
A5KBFuLlEMMKQOR60/jNzrLc5j3avUxu54MJ2A2cABAcdmba6I32tlrhRS57LZ6zDKnI9HRaVIwA
NSrDTyMyNrWbaN6494VyEOuD9kGhKuz9cimpMaCZK4Ka03iODFeLfxjFWSeP161QuGErKZzDlok0
LFiucNhAxTOkvcHQUb41Tidqu0ZIBugIE+xDOkjzLnUZSNqZfYGcoUWzO0ne1ZizpM8Be+5mW9WL
28S6zyBfoz4GRaytkyYST0AtQ5HHwxMKyLSX4tPJYKFSTOhjXNh6Bnc0H8zwRR/fSf4kVXY4u+ju
oTgU6pls4XIJjvmSPqLoakcuX9G5E9GYeH+CnRPdoLL0k5aVyxp9CyBLJGMBTQczHt66eLBd6tcl
fdNOloF8W9mXtjLpPgh0Hq4biuBOJWTJ6CF0QCbU4vSQB8VI6h7EzXpIAVfqzcCuqOnvLvIakFRH
1L8uTmD9F+I412WEgC+IFp5oaQD8lkRPqjRilAcxvT7ur4v6czVxDgUElgguDRVcyUh9XC5fCGj3
OrDQiD/cFBjAGBwAttg6aL/c7qbY9TEmbQrvB/r9bP1L7wDlD/SCzH3P3OSoOrJtYuji+heJ1nr1
QfxdKlmpNswaPmju0PX9azJDFy47BMpLz05lPf3FgxgLoKEdAOOl4AXjjmfPdEzQ5ZCnLBTgYO3V
XGj93ryGeyux34bMLkw7mZzrWv7hqPy87h9iOd9D6h7pScC9OM+ZB2wLBiDaHeiV7OCg3UfHeW/5
/W1qj7blWd9Quszs79bhe7MHtJ1qM7/5cQewtNafnMC7/mGiKBbrYQJ6Ak9XFbzhlwbB2gjA2QE+
LPgq+eWRue07oCypGxyZpwB7aZkqc7LDX6AtXYgll2IDlkrKvCACswZElmpv05friom6WS8kcBut
yoPeVyYkjO+9q+4xznhX3MWvzdfICR515IBt9qi9lggn0Y7g3oReYv/+Hz+B2/SsTHSWMjBFg7DV
BkLXD+WoucXX++z0/lae9N3wEjjYacmltu5Ot1vw1aJupYsl4GJIizCGOg+WQNqfxnP2mzqYQzH2
9PD+Wuww9BXktvRNe6SP1s58mOyf19UXPTwvxC9+b5XkGmv0EWkR1NfPZ+oYu/6H4o5orWUPIFws
wcysOkBr3AKyEdzyoPvCbBW6QnAb8R7OAmNVmc0JsKYDryl9nUTIjqfOaLgo0sjtSWI3aKmQY4ei
SfJbFHrjViFAeAerpoY6GgHvBAqxl4pPpVkaJohgnLnF41pt7UTWbDhlzOnsVPVQWGfa2Awg7Vl+
N9O7cuv9K7pQ0FGrQX9dxSgbd6alEcxWWgf5g35LY5fFh9xiyAc/X9/gLTHcGR4MDGU3MvY3wKDt
XBVHTIS/S3X4RWm3eCVETKdEpRo1gJBjogufUykEjraiL7YE/HKndcNd8EC99DA+0Sdlp+772/GL
dMp/P+o/EXX4uEr8BjzQo9O8bJ0qscdcfQqndh03QIOQsLoJ+IDdHm9gPE1jP3MqjFE6I6Y57X4n
+/ONebi+3qI3zhLzKGgkA0gQkheXdjVOmCBStBiL0IKyzBx3ErGcFoSqw5hhriOazkiwfsf8qkea
LWwbUdyF1LgGu8JL/FMpA0hIalVNOFaEYdLnVx98ua6c6NgaIEcE8pQh4zHFx1yTbgFjA6tKwmka
bVYWJvNHhaVgL8tY5V2Xtvwafx2vpXEhV8yqZqpGSEvb9pBj1LZtVG+ivZNEwKQI365LE64dVENX
oAwEEb7a1Jig8eqGooXLidDC1hxHOd14QYkS/eCIBmQsOqD+ZFAvbYPFxQS20LJ1imKywUBlz6A9
tWrqJUFx2+f5TTCAokKL9mat2XPTOYUCvttadYiu31xXl4gcA3ogAb0PFwTAQe7qJX3G1L6rW2CJ
UK8cW0ezgttsSndjMO6VlPh5nvrm8KgUhpPJ6i7tpgOAwu2KghVAj4+g7HNC8EF2QGjqgm9x/j1B
UUvvSqDipqcpogNAHVIUWM2NME14woBegfhY1TXcINwJSzQSSkzGlyvVqzkcFcsm7VsJKszwXi/t
Mb815E2C7cVf8La4lrms5uqaNAK9luUGMlmT2BGq07kqOWzwMlXy5eI8WiclTW2rQ0eN3/1F+pCs
hXPHLkwDMsYThHeD9LVt4huDPjVK68UYixyDytamH9eNQxgVrCXyRy+nejO2i7pg9aLIBYX5W4LE
paG5BjPsoXJVcJgA3lMFflbT2qm8A4VLnv4aplvT+rXxNYspXlt87j2E+knK5BFfAyZQ1xqPfzpL
dZeM3hwknhncV/mrLGUAa3qp0l8SfdyQL2gRIyaSfAYcuoaiLXdU9ESpq5B0WH/yVCMa0sJnvNIJ
OehgyjZ9K0F/zFYNV/TkWsvkwlItUpRy1PrWadLHsPdpdDNJoHRRffBG2gXb8EwCV2tRE09pFOgU
VNe4I6WbcpibMtrRsia1W8l6rGoKbk/wokbf+nKr4LnsF7efF9K4w1QHSm2waGm5yxmM5pQBbD0w
3cL4kgyNnTQnTd24lcUSkeMGkdnShcrph1YtLU8axJZmlILNCyk57SXGyH2XqY9D9xujgwBq2+pf
ELl7C082POPR14I2P85uYi3uW0NHTxBoKRv9jgB4nZDc1mpPHg4k9aQ5dTQJfZvf9a4ABcShUvfX
TVdwqV18AWdF4TSoErOw0qpZvOZNWR6sltQbV4nQeFZqcourRYPEiqWFK+rZgbHIMfSH2ogcVJL8
VvuLpl6ohLIfxoxxcWm8M4hbMxtnbKUVyZ5JZodGL0oUPbUF9acYVquUG8azfP8nc/2QqHNAewjb
lLjvlu4x9BaWJN0HDXOSTT4Q8V6hfwfzzXga/fHJqytGMjQ6FDEaCyU8yexSmr/JW1xpAqeCtfsQ
wbn1gKjlQJY+ODnO90iMAmvYX9oOcuaOwGYj0ut18xNahkXA8GMBZgqu8/LWVMcIDWQL05yU272k
+k1wrqMdTR01n9zrosSHbSWLM/U+t0ACNUCWORfy/dSWJysyHrrZ2pU9OjVVIj0SLQKeFjLK9tik
0z0o0lWv0sObLs3ic0uz7OvGNy36fbKc1TdxJ8Pqy6G3InxTkMXPYAH9lsnlXZom78HwnKEAmACK
eZCCnZ7E9qwB2i1g78QAHfX17xCEehZdfQbnb4tC72K6tKyC4K239BsFxHLB+GxucaeL5ehozQEz
j0n5saS5yQvUqSAnYg6VdyZLDgXmrja7w0XhCRT6EMTttab3Y6R2WNeevsthtzOmFinRwPzKwnyv
pm+GBapGoKmoU+tmzUtD+vtOt17AOWUreXIXTxgxtbbAI4SHa/VR3GYXKOCPcoiPknWbmEcNcWJD
d5mJuQNMqozTxqYKvdJKHLepkiR1Uk2w2N2E3Hfrjr1boJ/mbywHu7lwg4EClIs8Bxn0n2OMdr+q
dMCC5AMz3NbRfJUoG3eIePE+BHGeqYiNoJ9icOcl+U9Nn+/N6AEAsHrudtO7GgwbHl1sqB/SuDuk
HsImQqspDoSq4uVqy1azk5T6zpI3vNLyQ58dwD+C+KujyADBp2dooQ2jtwZZ81R2szYD5vVLFbom
TW4BSnd9x0TD+bgaEa9ShB4gHOO2LAnQufinEXnOxv0Ioi8F7Qw5MJlTrbhLABQpGaVP9Z9d91vP
fxGMz+IlCHJXyzW6bONjRDa6/hZuV2edVEme4b5phji3a/QPuEOlhq4Whcn+ut6iLV2L4ra01IuU
xhpEJQM7pL0CuLfuAFJ3AIRtgfdvaMVPtE5dOZIRo0WOrkinokLGXyV7w9yobwkvtJVG/BgrrCYt
zABiAinddZH2IhXo+NZbT2KA/mqJkyjoZBuM3UJWNPWxZ0aoG2qaHQ1bHHai0wmvDq4+IGwgVcol
9qg8dFKlw4wbNjgpiB2N1nQaSz8O7Y9IGR8H0E5ueJ7FTPmTA2BFdFZQZNI+EasMiFLqcKFaVSf1
q1WDQqAp4hRC88qtVDK5jG0ReYn39UMkuYxWgjLAbNVCv2vSynSYNFOvjgZwofb6VoFrWbBP2ikG
6lsmDqrM35SZMkiRqWJBgQ11ithPC5i/RO52Mjim4uS3qceIAkGJSLpDIfcb3m+5HT8JR9rXMND0
vCSfL/WkSqyqQwXh5RT7Uax/Sfp5I8EvXMqVCO7gk3iM5WKGg+2MxEdb/15OU7cIt6blRakg4Il+
qMKdejXHLqWLI4/Toxp+HcIQTcEPDXGT6sYIgaogv0qYivsLV6MiZ0/AwbY8Qy7XL6+szGoaXIpG
h7dOFvh53O1M8MxJNNxoMBJ6tZUoziQ73cCYrAZRITW8ETFEPA2oOltnUHbfX9dKeMZRk1Fxz6NF
nR/RTMAbi7orllJKHUSrmFnPgX2AmKrOfuiU/dUafkjjopeaJY2WLoFFoJwMihJmfLDCyE620pxC
N7LSirN1UCLKZjpBq4lluzEEfkr525KbmzF86UGJe30Jxbv1oRRn9UVYVCRdprOkFgit1ikxf7TB
cG62zF4UVVgrpTirJ3nUJgQ0NU4/RZZbsSBBMbp9aM3hlZHhrpuGyGGYP7lNjVjb2jmhcPR2oHRm
acs06KX192hFkpUMwnVAOUilO47vUnOwssgumse0/L2JFCtc1Q+BPPN9yVQM3FUQWCi7ofreta6V
vGTy1qyiCI7aslZyuGONKmwVyA1A2VoXR4B50T5wO7Ti2pqt775Lp8ltzrOXuexROhredcsR+suV
bO6c91YfT2axyAbju57GvkmsQ6ZuXari4HAlh3uQzzoIKfMOcpLvmmfcEE+jnv6l9CY//1IBWhSX
3Q7gphtRsKgad7G03HuNDXjM0XIR+1x4aehK+8DTTsOz9ivb5fspBV+UU/8GFZe+4dSE6/qHKVND
G/CnRisMm0VFEEAwJSdLwUBm5U5mvaXesjufLtSVFG73JNJGqrJYTlzv9Oasg7knQ5P43LjgLShZ
4bFpV+FthgvJ6p+uW47wdKxkczuaZ2YflRJks1a7nVIIkasjAFB2dWTsr4sS+tKVKG4XASkBfHIG
Ubk07CRgxpApBnkaGhaMFB2H+tfr4rb2bvn7Kh82lkHZpTnEKdZbqTwUS9/0ljPbWr3l7ysZeoqk
EZKkWL06wtXwkLV7Zt7QvxivQYMaCn+yin4ulLwuxTSt2oY0kXEL5bep5Nble7gJyiYoUmDQREc9
DA2N+MfJqNq+zChBVKe3LwrtboahrN1hfpul5oRBdK+fy9dceUry4vH6PgkDh5Vg7taLmhy/uQQO
ERJ8VuUUMxxJG9gD+qKMGETDhv4X1Yq1qtwVlOk0mgy6hCoyBl9HYvrAZByD/kGpll4xeQPvbrHr
T8f7Q0H+AgpzOQz7JVaJW4wodOx7P2EQ6/oibsngLp8cTAYW4IwBeIpdw8sgsOVJ3koZCa19pQjn
p6a01bWugZCuKwFmJetOQKg3mwrCr2IrGBI12MAgl6lrdPGh2ZU7v1VTKROZsGxVvC/mXVTcx8Eb
erw19tSqSEBOL0Q/dPF9GR6arWK+CHDkQjh3sIehLfJoGYXVUi/RbzVyYsaLDliF0U5RUKuOim7T
fuO2EYZGwKNWNCITRJacxnNVmk0RQWguZS9jiOmGOHIHQrxS1+ymMUCSGDtyJvnXbUes7Eoup+zY
hHQ0lrhzRovPFKFMazA7oJM3Fs/A5nCU6TkHSVhBn/VkK8O1KZzzO12TqiYwgRC6JD16F05Ffmfq
7+CTciPzpjN3VeCyeh9spUeEtrzSmfM6EpuZBWhq+ADiNTF9qDrD1oPKV8zn66srvIZWgjhnI+vy
ULchBIVmeJjwmKRS7i/gLtfFbOjz56W7uoniVo/HUl/EjFZgV8P4EgKwSUJ1X+m6jXfK1p79+ftK
WJhoqOtXEBaT30rpjaoTsEOAcn61ADcNvtz5YwP04y3mEXEgiIluHXPDBoBaOTdXZBnAoBhi+bYe
bAbEpGRkmCSQdlTNbLUu9iSd8P/1QZNjT8NCS7P5mGIALrWeJ/VXmXWH68v+X5bi44s4n1jWGJec
akx/9+UD0CeG/tynmPcLb3RA7ZvqTkKtxGg9i20EU6Imb1B5fAjmArcGHDJ6TrEUc/VWM3XXGsQe
R+NsTBomcEyvlJitxA9tNt30dETFTj7oYXZQ5Uc1DW8sPXiqjB8Dfcsb4sgdgZmEN72JQtJAwl1b
KL+atPYYS+yqUGS7b1D7WBBDhmqLuEsYFq4U4cJCYliJPulQJO3v+/bA4vcKbUKa7LJx2tgtsYP9
WDPOwdZB2VvB8vasCLg4H5tg3Mnlg9KeNbwpJBNll6fr5iE+/B8COc/Kajk1tAHWUWoB4IesfSMr
GNEcvetiNq2Qd6I5JmT7fjkX2RnsHRUFmE1mMxnNX4ckcbKucwEKPSib1YLFyi5jGx38xDpAuTDG
htwut6KlhW4+IiMALqNjE0S7QLsxYPF4vnTxjwRprTF2+vw4Zm7d9TbKlhuKf15gyFeWUUW0S8om
X2CSjF5tUJRGAF4BNqdBfstP5FstIm5QUTfTJ8cs7msZlIu5MzdfdCB9p+FZnv49ouLld3DXCcGY
fxdW+I6wnUsfyZUB+CNAo9Xy+hwUcWQDkWryrysv1B1k28jVyTqCBs4DDDNJWKKrCMesu1Tbs+op
2YKsXj770/aiDZbqGl7YMk+L1s8NyqATBnECo0SNAPQOOihMqIahnJC4VnBsMNeycZOJ1EL7qbqw
iCN9z/cSScSEQWlQa5zuDEDCZpPPxl/Xl+5zuIwbZCWDO5ejYTH0zWt4UIWAMoTZbPZfbWnBncho
qtJgXDYnC50eOfrprkpfryuxfCS/OWslOJvrkBmwJAkizPwsmR3ApDyDHdvmX+eQL9eKC2AG7Iey
HDNnrE7q+LPAQEP2QNWNkoZ4R9BkgCwLoAEMTko2GQObUuxIRwa7ZX7Sbmy5eLX+EcBDVATRRCc5
gYByeqzrpa4eBo+kDzas9/MVg9UCXTsA0ijQvfieLWaCVshaVivoGQAr0e4OxzuXgf7TiLv8helS
8hNkie3THMQgc2/SJNh4RQgV/TP9pMgqpq64lcxjbZALDYoSFmJM/JDJdmMmdrYFVCq0cB0CQI6F
lIHJxWKjWWVTA3hNDNB9oz2GewIA+hgP1238c3CA5VwJ4cIrIzSlql2EaOmORvfz8Jj2z7h07K5r
NnZOaIErUZw7LVigpLMGUTQ4GhjbzLvMua6M0DZWEpYvWIXN6MI1SqmHhEF7zaL9CBbC6U4pvzbG
Xotfi2GjiCZy3gomiuG/caI+ISS0Y1ODqM9CYFU85SoQSzDyXYc/w/JdM79F+eG6csLlW0njlcPA
4YDwH1WtaV+lP6RyI2kjXDxM8y0oqhDD56cSNWED6yWYW//SsqMq3yUlQmvrzdReY6CkD+/X9RGa
90LTjIwb4PL4x3jey1NGZ9Y6ca+BSFGxmzJGu/ZW4LAlhruJajOzsqGEmFQ/aBYmAVU4ha0rlQg3
Z6UMdxvNsUHotChT+8UdkCsO7JvO7EbH0J+XPutO7hh3t/NP9dF0h1eKccDYqY9AjL2+pIKWBJxm
S6MLCihCRn4OUa3UGd1zEWYFUpfcjG70zXjDiPs+sLNjAgJHz3qSyg2hYtU/ZHIehEq9FlYWBm8R
oRr9E/n33RyXOnFuo26lWIkD/H6oHutyb1hfrS04ebGNfKjAHa0ssgZJoxBh0DtJPzCa2Js4isJb
w6K4zA11yQFzt0ZPoxnkMZCRVQsozndknBbclubfz0HrGJiDWwL8l7Hck5c+UE66ERffMrnXG3Dp
c9I/pgENMQNCO/JjTMLi3w+sX0rkDGCuVCaxDANV+fDSlzey9fW6VYtWbq0RZwBzopRZT/D7SrMv
+9+DCh73addnWyle0VVI8MyBLOCyfOqOnBQlxlQVHKA8usoQ2jrZ9/KBDg0Cv/11lUQGtxbFGZwU
5iB8quAuShVpnDlx1fClopH7v0lZvmJ1HUq90bK4hRQg6mRK76AsawBL62+EAFvFWEB80C9zKWTu
iGW01qIKiF5ApaEBHC3cGnQWmgBG9f5fCBeJ1wzNOCyEkAgTS7MauQYGUpNEAd3403V1hJJMjFth
zks2gHd6qQ4pkdWLFRwfU1t4Mc/xuA9kr98irhI0xiB0Rfy6AP2C+PRPcn61N2MyRSRCXtbpTc2p
dPM5BiWtps61jQl3G4xtzpRhtjlgvtFsdX0v1sW/a9ayOeujU6sWA0rpDslnp9Pr+9lSNl4bomAC
yA8UVyJyiSYPcMTCOcxhL0tbB8N92+W9qzXAqY07C51TBfBJ2zpIXEJrILwN3UZBSHS8cAXCYAD6
osHhXm5ib5LAnCOESiYIcigD5HZJjwFt/+IhoOIltcznAQOBh8btUsnSEHIiIgs8guky1hduC1Qu
q/KvG6VQnw9BPDxuNRVDWBoQpMoNCH+VOmgf86wcZDzmwIK5caLFtrkSx10hSEUWU1YgjDai0QbT
qJ3G8p6OiHBTE2QuUe60Frpjx3NXzluPBFFMjYQLxkeQcAH4Nrd1aq4EyhhRPO+Qb9KsL2UZAtux
OoYJcTXlZwuYnutrK/L66D3ABJCM55zMz46ZVjdqbb54fX2obbkNGcgFo3xPKsDO9qgSVa//m0D+
9FEjUdsaAq20QFL4NzNkOy4QJJq9rWvjy3VporOOCUwwsYJ3DXAyXNiB5rxqUDs8VrUReKnUQN1g
iz9cuILAAUFPmonYkz/r5izHarZYp0JGNze8SU/sGmP5gNhvH69r8ydK4l0XZoBRukOcDlxBzjRl
vBHStGkRDB6sfftKTirQ7+zxdbhLHGCIkXd6GPz5zrC/5ifjPN1P5zf03u6tvQkIEIz1ete/R7S6
68/hQp9qmOU5LPE5yyaOQYGi8PN1CQL4CR3tpx8acwciKjKVgE25dVRfvwtOgJy4b11zb95lN92b
5PY35cmwwZQDLbNj7rVboYroQlzL58y1JU2FhjLI14DJmaZHGt0FheQWKFVc11QA3L5oSsH5gnL0
sr+XXjtO0crZDJioxDF9lXADJlPuGiOQsoxgl2Z4w3ctaPwwVYYhUvSEuHLRbbWOCn2fiaZ8oOYC
mQ8Fl8uPSANlrrQGL6g46W4CPTpkBrXjuvM7AiSElNn9dB+HgCoMf15XX+Tj14K5EAfF+ArvOQge
WW530T7HBGs7Hq4LEW2mCeeqGEj/oqzALbFcWnViGAilJXM3B0Av2VHjhz5veDhBZ8Fy5wNqAhk6
UEDz0B1JN2haB0QcR2H3BohoMVXvREm675Xm0CftPtKnR6N8w9iuM7McY+LKDcnDjYkVoa4WolJ0
ywLDi094ShIhEpqPgd/Rpg66c+OC2VntgXrw+pqKbizzQw6f9xxzuaHosIHF5PEXNYq9Sim/zYHs
9oTZZfVzirba9UTBFcUhkDWMkaDBmfPp2pxhfmIESkEQqWBMUedsXxdIDsZjcK+qxWkc+tAhhRQ4
RCFbBE0ib4+G+IUUY0kc8hc06DCauJ4Aw6DqP+Lhvs9+zYMzNv747+dIl9ECFRRaJrqAVT7NirEF
iSUEjsegL2VziOO3JnpPyrdOft+CzRCU9yBLA9aNjuZgPFE4JxsPeTfh+seKIqXc9f6EmtbgK+FZ
0X2q+JSAOYm8kK18pTBfs5bLOdcxAROTDCw2R9b8n6PzIO2b2qffvkjPtPaixqufN7yMcPd04Fss
8574x7k3Y05RjVkm5WmKwVz9qMm2qnyX46/hFuqi6PjRlSTOn6X6UNBokYT3jw0iu1L+PiSOtoU5
LvQ1azncYWCjqY50kZO36JRV9r2d2vmN+tAi/eZW91Xg6E/XD/yGZn+ukNXTLRji/1vDaJnFx8Rs
8VIkIJrKvlyXI5iihFUiFQE2H2DMET6bNzdmAWTmEVfvznCUvfLkFw6owuhZ+cYeZyfeVfcA8xjs
+e26YNFVtJbLRTXtQjpf0AFW2fxg/QEQcszyr4sgy2/wgdxaBnfiejlVi0SCjN5PiU2ewSHujgd6
aNzgsXhSBjd3VEDl6S77njq3mD9w/ibds/4C7uylsSmpUorVnQm5T2bZB+CVY6ChY6b3fVUfNhTe
WlTu6p10s52MEQqbj8au8JR3CXTVoB1ldxirmAZXcVM32iHf1NnzZGuvbDffYHj2PXym/lZi6L+s
/hKwA2ITk/rc6reRyYw5hBOXd7pf7ILdIXMMxTZ95a5yGoC6eZrbHNVfygGzzvku3hlfjb94owOI
6p9P4JZ/nAMQT+q4Nrv4Bt2vxDjQLdBu4UEFjxLcuqyBhpFzdlmjKZVcLFqWP7v6t6X1oMt5NPrf
17dW6FNXYjhPl4xViZ5uiEFzd9P/AHREUJwKMoL9fDM8FcsCKqiF+W2gAnFWlMzJOIcBZDHQDaQd
Kp0GGm2+t0x3jAFNA8bgIFGBd2XyqzUi15z6k6U37lxrJymmvpTejyzZ8IfCmBmW9M9HLfuwcoha
kwVBL1e4VEDq3IEXQcocazpMINs2XudqT+U7dStPt5jHJ/8BKCgVvZxYDL55Va6tqVAJbs6Myg9J
ZjziPP9FYIcR3X9EcGqpYSKNU4WggOSqV8fOoOzkBBM17DBJN2G+5Y+EDmIljrPWprNaKVwQjFRk
XIYe89wpEoEgV/sLa12J4ax1MEpl7AIsnJEoe9b4RSy7yI440uiWW4OMQpWQxIGXQaRp/cHzXBkG
Qxwa9yUMQ2kAhVoZttZ6f0MQB5YDZOYBCqYRxMXcwhl5nbaISlF7U36HqtsgE6dqfhQ4EnBzs9gJ
DaC67K+vosj8LGUp52AeT/nUJ2nOo1FRHZtVZsBgrNW7dKg3HKTIe61FcLewVAFct4qglhQhZRqe
09jOAe2kll+vqyJyKWs53F0QVcDrAsMcAig0MdDmnDfePOZ2WHjtFlPnlijO51ekUJJGg6iE5C5Q
gcuaYIzXqdtjGr1f10pYkV2rxXnKOk8MIALj+SDtu8luiU1P7UHzLIecy1vQI7qpnTiKN+9u6Dn8
8jV2vjJ366G2nCXeSa2/gfMgWd0NndwultnlXpZ7w1z4Q2fZunIrMTRE/ryus+i4rcVxB6EC6MZU
UIgD2vqTtCDvADkUyBDDlqsSmiaAQZEXUnAI+CSJMlSzKnWIubXKn9VjqZ0o+z5vWYtw9VZSOE9l
WVGakQ75oCjbDbTfS5JuR8Ht2GReSe/ZJub48lL4tFsredxLIq8wHhD00ArYf/S3iWzBq+rKD+oL
mEhZb5fMkZ4nV96Tu8pv/eDEHv9i+5D2Mpe2ImAMcRbbq2A1DyfoK6FqkQCmKdIcY4vOT+i4VkI4
k2STEUp/FjUoIlcmLxFwiq+rIczjgeDGMDF9urSucQ5lTsBPMgbLi0w6V8V9ztA+jT7V90j7Wfdn
A+h45YlJu0R+ui5YaP4ruZx3CYgyJ+Fy4puZgUoEBVwTEdHWq0xoJSsp3C5JdZ/1MxKyTpXfacUv
bTqSLrPBh8TKHNBoqVcY367rJTxtK4nclo1FWVl5udhFc2PFb1F/Ys2bvnVXC6QANRR9CWh1BeI9
Xwfp5VKeWwIpZSA5san66VDYCT33SrTxFBIMuULEShS3USwB6ZKZ4yk0Aj38UenteR+d5p100u7r
2s4OzJlurTdlo1oncCcL4Qrm/FDbX7DJLqPUspE6lQ1ISgJ5iqKMBIbsuQttTVkYeT0w9F7fNYE1
XojjlGzVITWHBOJKcsykL0q8V6Qv10UoWypxtohut4FWS5611r8MmLSp3aw/dakLpFLkBj2l/91q
fk1vZfpQ97d6ft9E54a5HRxbuLG6oicl9MU4GcqhGG7kU8tKI+vSPKBwXrrsTj2DXuqx+K45X6Jj
f2z34ZfOz0CQvU+OOaozN+HXZotZSxBcXHwAd0zyAGReeoIPGAM/GP0ydEPrrbfuynCrUrGpK3fR
1pUcpZEOUSpzMTwHPClmaz9D/1dyfI/9+KVQ3OjA7gc7P3Z29FTuvm8lR7eU5e5GSgu0h1rY+S5z
B83VWGPXmRexb2r8fN3ItiRxt2JqFlObG9BVm5w+uK3Smyn90kyPQbR1cSwngrt/1xvIj3GikUDV
4hqSagKS+29tshFQi7K8CticNTwVdIrYnVOl0UoSaAtLAghS9OCMaYYx9SvVn/PbaXShHHpMnFnT
Ny5ETXBMgaGOQwEkXwXtvFzRMmRNU6aoMgNxWnVr+DfQc6P0ErcAxh28lAZ2nDjMMvZZecv6kxTe
AhVq0m8N9W7QX43hIcojm0xAqGa7JHDjovdQdx/k22T2h8I1Z7x8VHvSDjENbrsAyMV09Ho0H6Ku
7TTjcw9cl7b9TrqliuaYYA8qk9upPput7I8h6tBoXQCT8JYHFFgOAXa6AmQ7hAKEv1GQkCkKadYR
B8ADMrDvAHAjcSyU7/StCX/RCq9Fcc62GMDlmpJFVHQE9U0TOuoQ2xE4AZhrlBueXSgM06OGghlS
ghGxy4uEzQPwCFUIS3vLBvikLwP4tVVepeFYdHdx2frXT6DgZl4E/SOPc2xdM+UR3qB4NUnPsglk
X/LEGsOfO++6nC29OK8GLk21bIxFLx39ogAFpOS90HfqHO5Kkx7oJoSUQKCqYOweEEt4tnxCn5RI
SAPAcXeOAsBVVh6i+dsEaoG8OkeKt8VCLlhFdKdRiqKVDqRO/vrPcrOaLWYB1F4PnKn8OgUzMgP+
kG9Yh+Dev5DDmWKpqKHWyGbn5NZ5TE6p8hRtUQYIHOWFCM4A1Vm1IrXCurWB5hB1cIy/GD1QEQMC
fgqZ0/9Q92XdkeJaun/lrHqnGhAS0KurH4CYB0/htNMvLKfTySAhBIjx19+PPNV97LCv4/a9T3et
esmKcAgJDVt7fwOKxWdTwZ4IS2SKwXLS9kHLKepUeivzCzHDp/1408o8P96khzrLM1hmohWO/Y1o
mMZcold9+jLetHC24+dG6ttqQgtV8aqqBYGupIU06dfr5kIj5+Y7Di1JggXShgOAL5pues/BznsB
nX9hrM4dqbyi6lynRE/Mll6lnR3BAyD6uh+f1ZvevnViv38fdQ3KMSp6LVQwpkPG9nTkYQ9BST2S
SGVyP0PNZNrjMm4G4Iyg0C1DsOijtIPoZG+u4v5O80t1gvkVnUUF7x7qLGyXXS61b2B0i/beK++q
8ZgkO9HsUJWy+KJrb74ehE+3iX/NmN92im/mZB6bnczteU5m/arLYG6UPcBWNOYXSF+X3ufZGm47
32uUP69hnl+3dbUr5Onrnlxq4ezYKKvE9wYTLYAME8uVra0L8/6zvP+7V3O2S7BMTPAqw1gJap68
PM8Db+q9oPXH66EzFj73lkNWBrq59UFz/rp3Fxs/2zzSZLKo18dYEOapiGsggcOqvSqmazizDbkf
9sZOGvaFVj+djMh64ehHzeFD1aGpPZY4RtqFBXasWC4yB3RugJ4HkAOf2a35f8GpI/DthPA7AKb2
B3dEb3AaBf/eDgzU7ldRl6cBubDWkpEJMOaFAbU/WWhv2zob0F57dlHxrAutfQM2cRLwvXp2D/Hd
vX1bv5QXuFOfKA0A4vWma2dbsxdDXs6SaK57MY/ZN/eOH8fXyg/Uzh1Dsojo5hu9SS5tcebXnaTz
52+Wt3JtAX8UtIrb6aL/1RUBPTibVAQpJFYuNPbZVvKmhx9EOS1VmnJAWyh0RjKvwgmQtvzWc1Zf
v7nPzp+37cwv9k2fUpoLrnO0UxB/w4SzSyEv14+XEkSXmjnbiFsrrUmh52aoGXr9Nkd27VLW/jM0
x9tZQedN7U1fQCF1x3ZuxFijGLGqH/OT3FuR3JWPzl3OguzCNvzpmfd28M72YTCpzI7PL6mR35Jn
2P0+6agJjEUGRKWmgfGqdvapAyr/Rnz7f3ttZ/sz9k1RZzVaJuSl977ZpAkq8/7rNi5272yL7kZu
GeY8N9iBAN30ZAV6l21n2eYeXSofp+1wzSO4stgr79J1+8KGQs82FJzaLB0qtI26eFUE1pWDQnzA
ZneMxXcTsAL3Qoz0CZxqxqXBgg+EQhignjPb4xFMLqUtgJ1Vhrv9VSG2PId3WGQXTZTld2N1kPG6
bVfVGBnVMecXVuInGYb5ASC7CNYBCtPnuIppgOiNkEBb+8CS805EhYJ3NjBWsFyO4Zi6GVMGT5RF
cUlx0nLn0XwfJ71v+mzllF4CuJULXjRnu8RFTbKATO6a9xt4Zxv+VVHu6+qxJKva/ebToAN/xigX
xHy1rGeGOwoNzIHfAB4a+Im5INDH7A9eFa+njoeuOiFLAvOBoqwjHwDKRnWBrp+gvxBqfZVMsMxQ
a2KnKFBuOqdZwoJlbPbNxFGoefImY2FoB2oDS8te59NCFRtabUtDLqp+I41VnG+YnAJdbCYPSvGr
urvjwyEm0OmTQZInUSF/JtkugYIlQ1RRlJE/XYv8StqgAS3h/q7UepBXOfwVx6WpEa/KbxC9M+N1
7q49/1upbiDvBkuDnRhvIF/jWjzy6rVb3Xl6WXASqG5P2TZPbli5N7r71H3wUfCf9rzelTC9q/jG
LW8LvpLNc9yfUDeR/p3brUsWuOMKntUS68fsIKaWvTQOBCqu+mkJDsoigyRJ8Wg230s3g8x1DIuF
BWeHFBZ21r3M74zymYwwzImhZQELMpZguEbU1JxtY0R+9mKXNHSS7+Z4hP2BobKwRSHF7vJ14S0x
/cK8vI+rNfRtJ/1LV2Hu7834Cmmsrrn3+I8eCj7Q0eqqeUB28LyW/hDybpk4i8ZsNgZIFRq6h9S+
EqQPzNJbefwRaKFlkS2gn3vpvP8YOs2U1NnaxTFRFjqn+xY0iWuatjMYJ7Q27qZe6qhdZIHYN4E2
A/OaHCBlu8AMuzMTEGQvbISfNM+Qi3J834KtLpzQ3x8slaBlW88wwXwPamzYhzyUV7UZxMHDHYNh
p9y+oHD00CyqCx3/xEITVYc3LZ8tTFaOzK1xqP2GB4EotK2C6QHWpQVC1/DWXbgHtWj24zrduJGK
8hVsayHNE106CT7ZH949xtlBl3ZNqZMej2GHUBpD03HEVtiM+2X5eA/t98CP3D0PHv2fX4/8xyjo
fffPjjmYE0EWwkW9DEJSafGkoAamVNCSS/2bn/9s/3vXv7OTzuQFlJMo6ldFUBydkOzSJUc/q6hb
6UW8a9ZteCml9Ekh633fzk64IiW2rz2MafENDlwbuaxgcbxA/jF61oejWNHwkuTApV6eRc2CQGfn
N37X9beEruLhSIz11y/ss1P0zUj65lmMnI4KFKV6Xios+WHS9WTKjYL2a9M/o+IU+WJ41r0duDyF
rLEHeg0oaX3W3cx8zK8f5RMPvLcD/EHJ2/eFrfy5JI9g8MaHScxSbvKIH+PoB18N0XSLUy1AmSVo
ll7Qhf0SaP9oS/Pg7usH+TCJfQJ0OMC4BGwCgN/PFk9vpKMw7Rhh1Fgvba8KK2yujXuwx9uvG/rw
ftEQiKGAVjBI2oEA936b8sUkFINhExJvkCtnEjZDC2Ivv27k4xs+a+VsTdodmcTQoBWIqkLbe0J8
FpQ5lH6Bvd2QUMJfFsWr4sJOeKlvZytUqr5wkyrvwf+80flJ0WV/SdNy/ol3m8BZx84WJDKWRmO2
6JiRm+ZG8Kp4sA3CcggtjuXBbXPxy2jz4UIe87PZAeqSC7o95La984sezwGT6SbRoxy4MhuQwOxv
fb2zyeOF13apnTngfnM5mhwbUsIjBtBHXBdZw5Ktkq39HZKAyd67k7dqRw98Q8PmEhLy47VsHlcb
Hmmo4tBZ8uR9y4k7+b2fcXhLbLDqNq4ZPNRBtyAr8DIWM18pvNDV+Tj+8CLfNHj2ItukarO6RYPs
oPcZMsMrP6Q37lO/HFbp1jteTEd8SAyc9fBsYzXoKHs3RYMVXQ5RGXaBbcGuPnSWEqYaF/a1j4X7
9639Tm69eZOtFGUHsSQQZyLrylt1L6UImnFhh/P9bFqxqwaBURrqZ8ymcX3p3Pp0IeIuAMlXACc/
sMBGqyylPRU9gFWAtHbrfs5iUXapk59OVwIXUGemhjrnRQSmPVf5GFYEW+0vWGeEbGHsq636EV+7
ixrpkGNxnSz1JY/dzycrHJFQuphDvXP7h9ab2oR5aBeFpRfnBsD6ZRyJH/ZpCmlYXbU/LszVedl9
mKtv2ps/f/MyqWELnaZlH7o2kCwaZpsBCbMV+IlRbwYtbn8XRvYj/mCePm9aPAtm3TYWrDDQQ+8p
GYMKeeollDi7IF+yyBqD5mqM3JWxAUFk/WsI3Se1Nfb5BYb/HLZ+6DW0si0IzmCkzzGAtVCNV5J5
MxJ7x/rlta9fD+vnnXzTwNkWAGRZDzFS7OV6YEB5l0Hl5GFuereyBTy1VT7wLijl1+C9jQ5S0Cks
01Dk7tN1ovIQ4gOBzeLAn6qrXvUb7pHA6us7j3ZI9RnZpQvGxzB/fidvHvdsA+m4xyvTnk83tmFP
/TP8ztgyvVPrWxU0a++lWE59lG/JdggtFg3hGN39jxEw7x/BPwvciOEMtaAYsWLaVOaT0d54Weh7
DxIMm69fzqcvHwkWmEpiXX/wYs47WmV5g/1rQq1LTuo4DObq6yY+Jojn3kA5AjJvIOJS72ySD9LF
9XTekaHlTUEnP7bHJd1Bhnb8roPkRLcaEvphtqyXXzf86bb1pt2z+1oe15zAvwMTO7M3jpr2qFJD
7XNcpOnL1y19Por/6uFZsAdLCTrpBC15/kOWfXOyxde/P6+Q8yUKlAsgLwAPIGg9w524jUoh6VVh
SiZ01SDpEV/7w20vV5YUx+IS3OOz3rxt7WwbLJia0kagtdF/aJNlqS9hni41cDYhmJvRwZobYN7d
LAXRrb8ers+Cx1k5C9UdCqDOuZyHZY9Q++vqHpIsPxoalXrVZEuwWfwk/LqhT+PvNy15Zwu1HECr
dTlayojZhTJNkXHm+aFIfsIqZpnYBOBSoSPZ+Q99JsGDk/qb2YHNQL3yGIvmwoz/iNjFUoPIqQN3
YeBMP+ilwMGoIp3E8/BfVmD5kQaoqAnK/REgJSREtHnhJvDZEvM9AIDgDOUDQXMWTjoZgdpW1fRh
Erfw+9grUoBdsyib6PdA/9vL8O/Ja3n9z7ne/Od/4N8vpUIZJYHO9/t//ueVepX/uBbPL6/Nf8x/
+N9fPPve6rU8Phcfv/Tub/DjfzeOG/zzu38spM70eNO+1uPta9MK/fv38ZjzN/9PP/zH6+9fOY3q
9a8/XspW6vnXkqyUf/z90ebnX3+4WFr/9vbn//5sfv6//liIf9w9i+75Z1mf/9Hrc6P/+sPw3D/h
lI2LrE0ZfEBhuPzHP/rX3x/55p8WYnwUwMHWoaCKYU+SJfTT//rDcv4Eic7DnRS6Ov58Ff7jHw0U
FuaPyJ8WrgfA1s7Rng2q9n893bt39K939g9oO16XmdTNX3+Q35rG/9q3IOaMzPmcMcNvQvkYyfz3
AZXrTMMIITu6zLv41ELmDPlg5ErtmiG8ojwWSzOGzV7rqyIOmjrOSdh1nrWvraK+1kkpIFzj4czT
jmnAls42OhVIh47fS6sZd4ypIoVOSTJcJZ4bp6HZ0GZj+RriJZkl7y0qsqeYEXnbMDJlQZKW1g2t
ExP+iBbfqbJI126SILFOIf4TFEOqQreuygiSOe6PWkOdzqbZ1EZy7HDzjGvIfLeZzku4rprkIc0M
4sKjk4+PMm/UGPGUmYc0biYSVVNh3IBdr28Kq6A/gbmoHCS7UxsJswbmR8u2zhwUZjsb4jgQdUny
hTWJEo6qNi3CGP1wIwQArr/OB2vQqLrYyPBZQw4F89Kd9oNt8WXl2s5TpkFACLUhcPoIxylziG3M
Bqx94jxzqDpvY1GYkUAU/WS3Y4yybANmfFU4UQ7NLGT3PfXTkGICyJ6MCo8EsXQR4QUUCyjo6Cth
kxpdH8jBgudqvpCcm9tedSvAvreS+yyamPfLTKg+JXZBcoAEfAIJ7WlMgmqwc9gwuF5xsISRH6Uq
rh1b5D9L1JNyiHGwfApMv0Suzy2apAipIcz7pE1ZHLmqLZ/LoTFR8+n8dK3loB7NUT8OHPZJuSON
tSi4CrRCGUM3fR3Fuf29cDSQvCBRGkFOjWNMgfIPuq5LfsXEoytuzD46uXUPwYpjY2rzUMctiXTt
O09dnT7xtJ9QLIRjYAC5tWYHSdUUQiGiDt2qt6O2crMVydTW7Ru57AupD5mGXRVrj6hFT0ikFc4c
4Q7gaTKXr33PNMagMFCtiCuTHbiEcjqqO81pcgv+QnWSBXTsi2xFlYaxLE8972GaLBKlVm4FgxpP
4PYmS1ukag1nm3gKCulZMiC2KgM4QQyLpNYkDaCPS5e1yO86N0M6zaNhUuB/+54WsxDnL9a3KXiB
drdIGsN4pcB4w5i5fa4loB5mqx97GwWVktDQ5BYUuK2u3ac6RSrJgE5L2j6xoVDQJG9kBDGwHxVD
TcpJGWQxbN9Yug3IopXo3SCmnrHORTtuEoiQQvlaNUvpN3DHid31oP2bJub4PuACJ175r42Fye6V
dgHQfn2tqOZRqawK9maYp4YF54lF7ZbT7aSBlAgLwwXv1xSGsVCONax7MGueSlyLH2vHnnDY9r0N
bLOSK85sELKFfVOavAyVl5eRp61sYQ9mf6WdoVgCPvttnBoRahzhPxAWM1TSrIY81mNHMYHi2QZz
9LjC+Z37KHGOzA8L27quW4rVxA0HcxVgqpGWSGYaHo00gc6NVdEurNnYIZw27G1Se+mCAx8R5KpF
Jlva/q0bt3XgwilgUY+OH2ZG7QPwO9M3Y6sEMJgzIw5S2fjf7MG19oanRmxA5tQthlh4JCKiik+O
Xxg0mqrMS45m7zVLBwHoyiAZaWDj694i2JWRBxKUvh5oWm39qmoexoTEd8M49s516XcaoC9wylIj
+8GdCRlXc+Rbv++HayFydleiT3lEegdV5SxleZRYo7WGz2R5lyg/PunOndYO1/7Kq3UTccflW89U
TZRj11hCSSYLi3EwbqECxHnAZ3AtFOZQ9x8n6BfKUfqrbsqHq64frH05CAVdWvgihvhYrmg/NIA2
MwraLB3iLRJZwzV8TpBFzeuye6XtvMKGRj1n0sGZ4Q8y/tX6nuLXceJVD3UxKKxgptidrNzG2gtX
e92l2G8O6t8fbhBzgjyOD29RyHSec2JtKbORZh1ddim4CYkiQcXahan5tsjsLWCXbcAlX7t4SYvM
tRtgtVu55PVJltUDlxW0D72puZDBPGNLzkfuLEToQCAMFA6cvGexNckh95JCqWbZGikJByN+oKL/
NpU9PHGyimw6azpZ0CUwW/lCMBmDSiBaS1LjxDN2tAiDdVuZo7AkQZTzSz9yaAHbZu2diECiaWra
X0VZTjDZybfz5HkT4PwdQrwNGc7uiv98fMtxISWCdBbczc/uHqzGXSeJHTx+O8qVD3eQfmwOSV8+
e0OXB0LFJ+aX1/COHQJlZ6tcmM4Ghi4BGaoFLFBXsDop1szyLiRJ3l8p/n4u6Pojk2kzQCfPchiO
AfUeDenjpSsg1zMo+U2kBYTIqNUGictQZ//7EvN31PkunPrvSPY85D2VBf77Mto9ZC912ZS/9Jff
+v8oJv5tff6/D4rvpx+vHGTp53eB9O8/+mdQ7JI/kctwQVpEjZo6WAX/FRNT+ufs2zYDoVGZmV2W
/zskduifs8c90OvMc+F3MAfmf4fExP0TiYs5TkagDKkm4DX+BzHx+3nEfM910DKaAi9v9vU8W566
SZmXwlYGxX7QbnJDV6vBqPpV4o58gYKgfeoT0l7YFN6XzOdGZ3cICFs4FFsChELeh+GYm74LVdJs
Dd9xNkVV51tVNGmGbQA87tiB548lDpzYCQsMkTYs6FIxXDJ9fp/E+OdT2ARX8lnpAUv8/Cn6oa9K
YebrCuY6WUmC2DZVkEw2EoOseCrs6eT79sulDeX3kP5rn57bhW4IxJohpAzKgHWOV8jq0RgN2pQr
g+r+vqUo0XsjGW876lQT3gMZbphGInYXs5r+zErVOBGEOkvoHbVjGvB8GF9qPfRziAjtqARwuX6d
5UDW3w+pzOnCJxQub0h9yXoNDJ8t7ihnrb23hk6sdIWjmKhCHrvZW3sliJ+UgdGya0D2j1XDCQzE
LHOwo9KmELaPM/CmjLElkFMFwIKqEQlTS/g1yH6syjey8IFkyYfe64M2gT9CJMvc4UFp6gSGOcLm
98xP5StXvEAWG4EKKCYbxOh0AzvS5BVyUnHAYHi6NnpOI9hM+it74tfKb6/9Pn3go3YiV2jjZhxI
DGMmKJTWw1BtRstWV+YElA1j0vwljAJQqE7eeXXP7hJHwGlU2QAlmBYcdGI0kru5vZwALF651SiW
zTBdsWrqaZQa7Xerqn9UcQx1QEIXfcHsla+IGRluUgf2yN3Q08YvARYiGE0QaZLAORVu0KAasKVE
sB969LbAEcGTN0UXGaKGVxS76YvXKRU5eujM2y5xHgo3rxe+QXYDVW2+7LGNs0VWDTAVkxnL1q0g
sji0rSyvHJQ0IdXbVSt4G46vsJjTzab3mQOn1rYD0mj0VSKu28FoOMJkbV/lbUd/lcCjwJtaVDzf
4cv9VU9wKEDCctR4KSNzHkEFR8o69drc3fpu27tXKS1qwIQ4B9pYldJwvteDhTBJx21R3drZhPQ2
xYsa1oJ3yY/WN5ruUCGSGQMqfcQW3Bmz0PElojiNheaFgxyLAcikXrVrCgOdgwFJ8mQ2Dh7aXQJB
klPsl+1tyvMCYTm4XOCYxm26sUqik0WKREANd8esSPGcuQ1AX5qVFJp30r21ca0la7fUvtzgCE4M
hDCV9eIPbnsP2PhoLpPC8BXi+NqzQtV3AJXi/iBAxS1zEAsOcWWxK6f3xtyBnEfmw9etSCcaOQ4f
ux+4OBQ2HMnaQkBxpvIAPatauoxtrusg72kvFmNaqluuHUUjm+XyycX+modDroSxAFc0t1ZOlo63
LYuhcyFKaalTp81R7BQMeYByFbx2A+Q/gPSuusT2cMmHbGXYNQbKDbmXMrkccKtPFlbLmnJro8en
3jekH+jWgLBFUWBniYTDEqSR8wwgiZL4vLrLAGkbl0TVBNorrCoBGBNOH4hCwBRUJ0lhbkxNcHGy
RGJcuWXSOXiApgBNuiBevPDM3NaLzvY0D4FHd8bvOa6+zb7vSv9+gLisuBsmICcAeLS9UyXhCaVL
Ru5QxRmAeUT1RECXp+IY6BQpjKiXdca/Y1VrlHK5TZOHjlRdvcxGAzreTZ16/hooOXnIpYDPWZLb
o8BOnzfsjvRxl/3UiP7yhYnA3d3iiMTFH5eottj5pgO5R9sdwI0H3bvAHWOyRcQK3+pOcW2PL1mP
FPWurp3Z0rwSAAG6PtROg2qc7ees1J+Wuej7HWlkekuHoqdLg8GnOHIMf0yXVNXyZRLcGnHViUmN
kcxwAUNOrb0fc1p7iyK32ztfV0mLIyuf5Kb2bc4KjGQud1i5JN73GYSoF4gFp1tn0L0IjYqaM2Ru
8MujPRRjBQ8Mu99WVjpBbNEe61ffLMBgrOrUuoorSruV4Qg6IZGZ1C9m57QcBTmmTmPtWMVPhSTc
kfKuMnFV0TXAboz0QH05bvdsD3ntbWswXLqAQae6ChJiqh13i3xEib8A8coCiAEe16NbvLhEALJr
uU0TQNwvHUIlKzNImTs8C1ErjayMSBcGz3QVdJAACVzXM07UmuxrQ5qQyU2dNN1xr4BjEip3EwqT
dISgc5WBMlkOfbOGFKGvAie3U7alYhzqVZ3kQ3sjamwMB0vxfkLqIy5r4D2TNFs3Vab60Gaglbtj
L8XKqNyyxj3NyHiI7FnOg1HnjnPktYJUK83leM2pUFfQlytwYVeKiA3wgj5OB5PxPrAHTJwo7RsM
tVHapFy1cPoakFwZqn6B4ze+SnOz3tddWSfXesziaQErntlMWfVP2DyTK78yHBlk1ZSuaWGmAGTp
5tEpUREbigFFOaQ4oPxSa/moPD6ogGJ67JD2ZwzGJ1l5yhOiUEJlubks28b+Ll2/eq5aYYpICyiV
wo61mepV0lrerW4VsAED9ndBzD3IsPWxMGvVPfi5PcjQrpWRLrVXtvdcJsa1GswWDjGJZtdtHwMt
ZaWpZ656p0hlVLHGdFZGP+Z2ZBsjPLfJ2IKZC63U9ohDFdEP567d7s1U49mqajScRZ+YuBI7fKgb
UPRipOPiUfykAsdFJMRU4FKMHcYIpeMl2aaGAnYNMQDZpFt4WQL7yTSu8B6ktTkSJN4RhrDDrT9D
L3aeV/N0iXs40TDTdMS0LR1drsrRqdIwF1ZdH0pRTqAeyxqsY8AuRbNpBjtGcIB84s92MLu9lxvj
sG7r3u+iCVmOA47t3l9UTes+K65TFcHgCFhXS1iTeex0Fr+2XmcWuzYrBy+CJi5tlqxuzWrJcz/p
sT1Y/WsOnzSgOM1EJGvkfY02sltEscGYWjTD6ZNAV9upRQIkdP8qO0DPu6btXrQL4pyyjF3ZQlzT
JoAm+40d2qP1oB2y8Kmht6Zy6wCqlSJq/FovOVOQjrX0to+R9LV0YyEPWHFoR7hiMMOGMJyLpiEp
RCdTle8n0XjPsIyEt7JP2l926sdb3qeAz/Wls+68CblPDZ5JWYGEaBjaOhIJHy7mFnU0dlV8b/iC
f08sBjAxDkGyU1Vsu6ELisLeSQVqXmlRbQFoGrYQmcdxnRGk+fw8e3IVNe9zqm77GppVQYGE+bKI
ESj0Vnc7+c0RUSngiUrsY0KeSqcGLL6YV5yh6lmSFwmg1gc6e4RYfj4rNFWZTlbCHrdV05nrNknc
aATqPRCdBlTV1NnO1Va+MBi03lzfyBeZZ4ij8IorxEKQwYdI7NJBsb7WHGFAA+00BkUb1A8Ple8O
Uexx5GeQc0sTtRzHikaekOu2cNedAzfgduBR68Aphzjxscx6HcgyVqGjsb07EKBdkKH2D0U/tkur
AxQb2wMyOSVfUbd+ahJUsJI8XiMJ882sCj9gIxBgVlde8RjiQdaQbvGdeDs2MPpObP5YJtidUa6w
V3xMdzBoXtdps2z84gZRcgkdG/MmrjuETgZdJ0VjAoju4JhCunU7jX4b2NqEkJXic14WCXA8ROi3
GdvGwBwDZAMLZctFjKRL44A3GIcVs/LbdCJcBpVNof9o9PHBMKd4LUlfh1hKQ2gAVrOUtbXMeqWu
Eb0j9a27HmbBtm4RABr0WVtpv7MryU7E7tkzzrf02PHqiU4dvSap0PvWM+OFKl2xNRzj2ibtEDUw
JrWogZ2iY8Bw+W5oju6jmyKpXXvFGlch/awsR25owVZpIeqgpCXdEsNNo6z3ph8dn1YVGFPw/Plu
t8yK+hxQ4tpeGdpYlCJWjxpu2UEGDdoDDALUSqGgHtq2PkxDvrHSIXuQXXrrGcj6d2rYxNxUK9Qn
+cE3f3rgJSC/i7KKka6V1Z5UzXDQ4be2TWqAiuAUR8Y6OK551gMil9EIRI/ZJ4uBPWpwG/LesxaD
gHIo7OlXTCbDopXOfAxBz6md85x6R1BICFNbkADJKXLrFEW5A4DpZpzcW5LSdlVMNjuyXno/KNyh
o56N7tLzqh3maHtiNd/DR36vZCz3qObAjzc/SOIUIDyqOuQmEjwJHFc3DciwsIStyIJ0ya0wumWr
uzGqJ/j3+laB85hXXRmKpN86fr2CcMWtYYNQkHVy3ThtsjNJ5b6MY5E+en2XnBJSM8SNvngcpWsf
Uxf5z0U/us4xTds4zFQNQG7BrBthuHxhxIMVtjGZwizPauxijVzBSZf8jAmwBkWGWMpMMm8Pa444
MnyTL+Op/ya6AgQNX6ktncS2NHPMUBK3N6pu3W2fTicTXNy1WVbu98EiEiI6yAMot3QXsnMhigUz
XKfidhALI0OdxyZroAKShWsiaQ7PkSTB5SYtnidlgozTO6eW4LjrPWQQYuz+UZ6yU+1ayW2X99Ag
4AJBr+2KKDb1EEqSldHI42+5Xe8gwZItxyJ3aVDKHuAfBofWYBw1+54A93OYsIHviFfgBqYkAFmZ
nx0KlM+WUAFa9Xg1odmXwLmmxFy4rI1Ka6xQSTFqHMqlGU0worgCPhdbfTmLzkNMe5X5HIbPrZPB
nMIibWCNk9xaY0wATpFG9+zCBecmR0b3imVtHuC8BP+DGMnOGXMohg35DrfOLKJIcJ/iKZcc1xdJ
f7jucONn2n92KMYKN8w28fIjDD8AM84Q+HYoILUbZD63JRYPAnKhNwPqF6FZV/TBxWs+dK6Rh6Wr
5SE1FFz1pOtB24QkxdIaDbCdgOcGrjHRJ5mLfY9aTDhw1B1qizvR1CEamKaY39Ytk1tWsIiVlfdQ
K+Qugg7pgytCOmiTmCPy7BRXgsKI5S5NswddDfpX0yJ8sHlrLtIpRrk01f2eQJoz4BAvPBQZe2kZ
9squNDeudtbSJKtJ5ctB4GYI5k3tL2J/UtuMlvZWSEzXBljd6X+xdx5LciPZmn6VsVkPyhwavkXo
FGSkoNzASBYJrRxwqKe/H1htfZnBnMzL3sxmrK0WbVUkAoDD/Zz//GIrqracQBRQ7oTjUObyIXEH
sHvGW4E9nR14hzYilihKMnpQYXfefdoPsUx3DQ6pznygP1OIa8xYIRoSqrPiklGwn7cGxaHbadpm
6baMTkjGLLNwIb8S866xsBIzDMa5ab8GMiJDK5yNwnXi7TT1aLccY/GaYC8YoAsO845gFnvP0E/U
8zdzNGN5drr2XT9W3bAj4Med0jBb+K+C21EQAh3shDsofScx4VxIU5DEu9InpfXgf8TR1SrVl1xn
lVsdGUV0Xn+ShVYBBVKqqrTcNx44/nRYFtccosPg2WXghq2252HZk96XLvbJn4wmX4ZtuQxiQdYX
9JNt7JNIquA2s8bW29dmUX+OuyYKo9ax9nYidB0GhQr2S52Z23aMYBAzWsIITB1kaX3j0MW6psjU
g2qzIQ1raZs7JzXmve/g+j5JkH5X1j/qZmj2ZcEz7fz2nVk1uyVw63D06rdKG1dZK4xdZmC7gcKJ
BnbJmG2vM4GWPQDunrA/TQFOIO3E0mxT5vfCbfVR2UVRhpk5MADS9rh2Y+Jj6XblFZ+i2sdJ7t+l
dmncjktHz6iL7FiPgnkqHNCwrwViotE12q3svWu1OGl/XFrB9zQv5WYqOEl6r79LdWdzO93UfAiW
rF42UU/kd9hNjreLmnaNGDGN7K2s5vyTaUQZzhsek3THr1uYrIZnt+GUpsiyLZP1GndJViAwrBnu
AieBSMxtQv+7uD7iHlBHaglTNtZpTGRycFMrHrbN7K/cADNiZubmyZXFq2UqRuCEE+BCEPtj8U7U
eNymiZpu4M5422KZ30ydk596rb63pQcP0iK9UQ17h4H2VhTBLsHA9mRX3bgLCIXbREu93DnLGB3r
TsVvq0j17wxEfIYqqDWY5r/JTbqOkHL1h2nMiPa70epuVD8wUjSM+zS1CVyHD7rt2Ib2Y5HcjkFp
7LEfYvYvqqsiKYqDHChtw1oV/jbVTGcRGo7+PfE6aAxbw97EAvuo1p68L4aBDmr2CvvUDTjoOWNs
HirP0Fddan1obNmcTD3mIVjsO69cbme385ZQL5YiuaK9s0fm0a7GgJI554++0uQSwf449b7T7vIu
6E6OMx+zypzu6jEONimf+tskbT0kkdI6NF4z9zujrr3pyJjOuNWdho40AmSco9FHMVixKj4A0UQ7
zDbao1FW5SZxhL81Mj/YwKyJHqkVUS96KYveMupzO1j3niOGXWHm5V2NMRIFTzRd4ahuGnu7JgrC
9cpma8ReuU/tNN74hluEQVb0rGdjiNFIGYl/6yUNCtYCo8Erq3GCQ+HIcd450vOJBNPpTZx3xq6M
M/ehsYoFIVmXcX+DIs25qsd+m6jhk8D+8P2S80fcTJJ94Zvgdzt3zG9rw3fPpaYeVnJo4dIB440z
MgKZJvkeWMNUIfuBuS1Fkx2chCTLbDTNfWm1u8Zr90r2/VctnDkkRQyVpa5pDoxy2TJ1HTcmLeLf
GS3GdaZjhMbCJe5e0II4mAKGuoe+Y8iFzT+f9Qc6djcPwqSMXS/bzGC7ydasqk4cURN56mM6JTZf
TNTsIr/p3sy02DeS3/8ItjHtXDr8z70HMrlx4+m9C7EEKoru6ZHaIibVeuIsTJJ2Z/TJdDSBo4fR
VMS6VFO0kV6Mn6eoFp6uX++6wsDIYVmcQze17ZUZlfWmJ8bkXQ9H48rOU/Nva1E/4o4iGci4giAY
lcNDE7v3s8Ddql/yeTvPvr6NavbhsYd6lHmUEtUYAevN8T517GKXZc5Hpg5YKy74ITPMd/YwZDR1
HCdwkEb+oa0H/LK6fjlGUxBsraq3tv1S1SdViGlf+q5+O8U2RsBBYR4A6uT7OU7TN75yv+spqs52
SpSvTy7KW+gy6TeMI7HYtw31ZiimaZuJbtn5VTOFbi/io8VI5G6M4Mdk6mAVxlZLqjo3iK+cJFjH
vcO4jSp1Ym1V925XVCetXcPcmS4FTKhG5FC0PRGNT8PnXQV9e98bE1Sp1q92U9omxy4ve262/1Ra
ajrJMkhuwEiDbUHS3omoqOYsdJRvlla6C3pVP98bJDvKGfNEgo+pAsfcb5B/aWV/xWTMOJTKjOGY
1OQHhLGsu7+BopZveY6EN5CAKkHJsWDOVrPpkk7vIs8z3ma1MZyMwsjfCOCrkgO+Tx6BAaq9xbhh
Q4aTe1JK30C7Kq/BGTEtKZ1j2lfBmzQZbxW2klgewPtKjPnUM0U+Z1GaHKs5ij8E1BvZTtUBgo1m
MZFGT/ii3s1RW1GQFmyn9Tykh6ntTiX7KOymhxH7y02UqXfoXPx9UvF0Rmt6M2uhj7luD6qqGEQ4
7h3ME1Z04i6tvQGC6m4TM2q+toTlLGHumYm7skO6fGVOZHv+uPgMgtANn+fRXwr0ykNzBOj3YYNH
htoYErPqmWrdvBYgwldenSHYdv3YtD7mctwuvlsDfzbx3xQW8xftSs4ssY6aIDOUu6j3doWePgwZ
NJ5+ugEE6TbMHr04rLLmBh5QsSPnvsM7zKUQnu0aSHIqCvE2qSmD9z6hcS2kDFocqzU3nUFkzWKJ
r1acVvtI9v732S47zuJ62gJqVm9aEVuPkZbOFYoHuqeMdB3sVgz3LuqCZXWNMqFlYbQ/DQNRqgu1
wKYoBwXZnw/TbRIEg3Y2P1SN1bBsFvOudqd+1/nQuzZpHdmHcrALfqTTZ/eOMQXFNk5HutY+64/5
sIzYk47MtSYTlBTGQH2ejKL+YHK+hVbD1xiS5UqRrhN7V3ZDvOtNB98vqFWP4C96X1DD4UNjR9fp
TAvWlUn9IRJs70yVJDaKlnU/V8K9XxGjO/Ad98rKuvZqdgvoFEXlaVggtjwUgXTuBk61x5r7Tggx
yvIj5SpSzAYPjmLMpntotp87r8o/kbjQTJuxG4IiNIP1sZRqNj8vHkHMYZJWHCv8IpqV3p0/94Na
Pph54IXm0JgdRaMqv81eygBuCALWB+0pahpmN1lnH+mxAxDqOnWucFI1bsymaK8y0xluUMBFH6Kp
0Bv6JkEul/BpnLJ8eOy1j3Qrw+wzAsI8shYRq5Uj9LjcyMm/mP1lnrtd6dlz/MVNyU2og41hzGra
VSm2t9cJzCbPCBOOJ269tkl2B++s9XJIDfRhH2DjTRnDGhFHG0Wr/ENPPc3Nmo8A9haIoL/GBMkZ
9qXd5GhlFsswr8toFcvoVlzPUkmGDwzVvOqahYhJtzZV8zDrbjkWUkcgQa6zj5XtI64BSHkzj231
2W4sjxEjgFtOn9Vab9tcfGX+5g+wc2p7LydlvQGspfwXPsUh25qyP7VtkbwfDcVggNmLFXYkG6tt
IfzhKqam6clVE7u+mfrvQSUTcZ+DOG7BL5dHlUOaG7MVWyfoajs64iDr9mEQKQvFE7tuTt5kuHA1
A4mJmtlllMltslSPqfI/S/VlkXZz249EMSSRdsOIFb7tJwcurLEB2c6v+iQK3WlgpLCAADPsPQTg
oSB72dXoR14YF9HNnDGC9mKXnldfc8OhC+106znJnbLaeZ+Jud57C7a+uibjfbV08GsnlFl1do2K
GUYkgGGSN3FT7/W0sE3qyT4O2rqfJuZfrfKgxGlM+TrlhV6XfSqlrLa5x1GRunboLowgwSqOAZh/
XCbXsHr1fpQF/55/ZAPMzTz5ZCk7dAzzkCaS3sNoac7TaNzZeeI/+HSBuyyZ3goj3kSBrDaoT4bt
kJNOOjZvUqHfDCSHcth0P2RVneE/iY1FNX9nMC5Wgz5ZbnZbDG6wndMW5DzBXX3KjwqF+zkeg2uz
0MM2sppPpii+Eo/21p0tEEoP0n7ZboPY/2FnsBc03lL3eVrGd+Usbpty+lbEsO8bdlJAEihXtn8o
G73s2kDKbZCSjVZwNO0WUDJsp+h4e9NLr1NyCTZ07jG1e+JvmQsnJPUkmIe2NiOMamy2dtQW+xLY
L170DWj1KqeK7W+LC/SeG1BLs7vSBn1Rigo2YiiNd2jJg4xFSYKYasKy7D7wfI7zkFybyv5gy6RJ
No7T+teKLeRAxbfaKTJ9yqYpvQ1GNX7gQ5ChxNwJUePACl2ciflG741TKFsXJ5DEnPgUiyDmU57t
t/SvJMFlzszUB5h2DYtCvRhv/dwUbxwKGzBfEwpyWWdQKqqKhaCjL0ZTWrsVnwiZc3/WjrZ/rPvX
RgtIshETGHWVNwZs7Jh09vqcZInqb8kp8SeAxdEbT8oZaezG1vKct34x15RvKk0enFzImeJOexiO
+JLN64pA1DS+YUaUloSDDuKHZj8N/09fCqJKNWF9SUMh9cmyqmEfuW3ffHyZjnKhg4eMEpCiAagA
8in5+i4FExm0V1WLJD7aJK/eFXjY3o9mS/MkaCem7RRUwg9Nc+CJp1Dgyl0LDQBbgl5GnypdrxYf
lWNsIqMo/MOE0+54XzEZ7zawMEQfwigWxU7Zw5TthnL0Tfr5KsUwAf+eG9ur+EtmB1xJoxL5nmPk
Ye4a3v6/VGV/xF37nxHTVlHHQ6++f+9vvzSXFLb1er9y4/51/f+Xig1c8H954+sveSLZeKjLL0X6
5Ve5xs8/8Q81zTX/gpCJAk6S1MTLt/9NTXPEXxL5mE8NBw+d3Lr/pqaZJv9q5auRJrDS12x4qP+i
phnmX56HIoyZHEYsrCm0m3/ATXsqy6IzXomjmNPa7JVoNVZ63K/yV6+WI2B8wLg5mdXXdMTrKOMb
TMJfnsgzHM+nmqF/XQYBFucb3Flcnp5exkJvGEVI4EOvyDoIzl18UmNvbgecY3eJP/sPL1/PclZm
2X8zwALofKtXPB+dZdmuhfTl6RWjvAcpUUxKWklITr+NunmhtRFVSQJ9Us7MO0JftNTw4Vg2q/sh
bIaWtFKf6RYVMic0GEIJvKScqgyuYJ87cu84AyEdhzzAmpSodFnli9oMvUFJsknTbOzdbRqAJKdb
wwGcJhXNnyM0YHlcMEcNx8bQA7VCamYQxOdFO+Biyta+z2bVoP0Yr9WQz+M3k05kiFZolBp2U0L0
k3jtCXvCO7SQNYUX55ek8PqkqnJOx22bCgfjqEkIQ1MMdIX02hCagq/MjSU5FiQuSwV1FXOLyo4+
IkHol/d+axYKPLkjQ+jYq5T/jjyXTuCE4LQwAJhZLb4swyq3a9rEYazmSWxXICxosGjCYiSil/OJ
tUITMxVuGIjRz0/FgqBxKxSbjwWKhZV+RfJr6U6oemUqrU1gOHaUhU6itLPN89YKmAwGhaHuApWK
5Ap4w5BhkXPjDBLSWpXXpWsWHxwASu8UZzJPdxntWt1sSxI5YqaGouxOEDpnKwt9VVr1jznr1aNZ
9pV1MjIvhQc0gT1t59YGI65cc5QbUOrAenRMbBrDuIK8vct8L0WqEmee2njC8MWBZ24gyzCdgGY5
amTybcxJwP1e1YtTE2PfL+a0sbLKLq/71jYNhg84i8F6qpwhgGZvWvm+SSmd9o5VzjnGYlDBRwP2
WD3Jm9QZmYEoP4+IRnGmobxvFsOorzy/MnDzKsXQVLRJcWsUN/ZUaQ1koVCVFI2u2vs5m7lgjg5I
EGEkRvu6JvEF8oabGlO6KXKLGeWyGA0dTsC8ewlnaxwIIcQEMK33aScj79rr49YDlEgaTVtXVk19
bWSAXyt5we17sNZcKJhTRVk7u2nUXgNFKE4H+vwisxpGCkWLzzxV9tQtn+RgW0YTqtzRAtetjtlF
rwInv20BvOTZrltLvoFE0RgAi0FePjAFT/Ub0qJt89FRnVfmGyuoDIYDBKMytA5C10Mtnpg9nKdq
cNK1jB2jonqTDkGZ3g7pHKNHsme3gSTil3F7C2o7appJJWSLimfkeDwEwdLMp7Z0bbzCvB7wdV4A
SULtN+sQFIqBhk0SL0tSoLFoRwhmqepSn2qj8dQn2XbdeBcPIsKPbpGqGh5UPjlFAoGghToPXbDI
P9duVvaUtnkevMviwGNs3C5m1EdbbQvG96ClmZXrTaKdsl3ux2FyuwVavZ7iengA9zXW5gWf+VS+
Yc+qFV3RaMWFvosMWcHqaxt/VsHXpW97dzlVVhKpR93UjgEkW09OEw5gvPTf1H7eGGaDj8as9RYB
V6OWqu12fuZlq/dNNsBhGBMv8TaD2YzosgEATPkWLnE6WExNVC6z0CglPXCXi5hm2bCbeL+olrmC
3/W+eAu/2GCEblSIc+yuD6KtCtzIQPMTF+1WZatMXxhCNyePjcN8Z+SQsw5VkfpFqAM/cq7yvlHX
FeOXfIsexUlC3zCzaJW0WTNFerSQqbZZlqaSzhHOU4xju626KfbDpY5hQXyKjWFW8nqY5RAXd7KC
l0qyz1BGiUHHVfjYyr58rjw9LjlVCMGzOMShG7rQxi9Z1Z6V6t4OBNCEdmO1K0tN3FDhLemH/+A6
MNCpXola+c0LkXNfwCs06ZlzKDFhUzTDAw2k/KNj+V+HJApzJKGclpBGnx6SfpYGrR9xGaM1JIzh
cmI025465SooK87wmnfR+vc9OZQDYodh6qNPdX2LFIen14tqP54WD6tBe4HdsqQITVH71PW28gEw
4hKZZu3M4ksewUx7+Yk+Ve6sb26l+LOLYM/Eq7vMp6gFes4oZ431bgSQO+bFvm9rsRdCjf8IlylM
n9fAPncpiwGC5WBYj3bEfnqXHNZuCdE8CZe89t6OZp7caJMpWRx3r4QL/f4815tZnXYQz2AIs/6S
X8xLNESzzsfin+HL0gFUTA03FJXuR8fpq5Wdy0k3Z8kRoKzc/3ye/7/c/9/rR/1/16I8QIwr6+p/
nbriS/V392vVv/7Bf4p+TJb+wvJZrOuMrm/VSP8j0Sa+4K/1hfHJef90hP+WoxjuXwIdCrP/NZGQ
IGtkJP+u+a2/bIHenr/QpoQWjv0nNb+5Vtu/fIaBIETJDxCFQGqUSMIvVBk43sCw88v0XDNhPNqm
rI5LVMgTPB4D2kjbYCFZmBsxQLVzUeruxmYhCmyqso9LFn3/5fE90xpcutz+/DW0GLRCtMmc8xe/
hiN7Qs88ZGeOA/9j5NSmQ4EyFY82fKTvI0t83IJa37rORDnvgnjfidab51DhPKDDqjftQxNTPmRz
UZE17DDPA7rOErhfRTV+e/nn/vx6Lx+elNRttGEIei7z2+28RXJmzem5EL0U25qT9BFGa9tt0sI3
zsEM9yNs50aeGPoP9xNy0RhvMe8rNGLrjZhM693QBNOjO9kLdPu6UN+LpI5wjvSiu9mS+Q+s6tJv
7B/Lu7nLm4fcmu5FMhjvX76Ri6Ps52Nn019Xp8Sw4tKszkx6JSjA07NnjdkpiPHnIRfK/Geb+J/u
hetVWK70YMJix6fLfbpDCZgeadtP6blURr4dHBOgjAndtcrSP+sx2WrXS8EpZJzjUGP7aw/6y2Y4
5NgHBx43ZKT6BzAfXPLIuu0Ms0f77757+emtO+vFKpCmSVsJskOW76W/TaBz1w6Uk56HoHeu41rP
G9epmTHAKn3FivmZF4WbICE8Dj0lrcPF92E5Mi2XRWXnrErS/ejY426BfvXKofXsVVw6fXL/6PYu
D615bQkmT2TnIi6zPf+F2k2w/F4pOH6/Cu0YYcOcixz/3qWrGLjJGE2LmZ3ZlPAKgBu1jxCfvHIv
Px3Ynr4dZJuY7nv8NYLo6Au4AXAcPkeSsxQWjxmuBf/XyPouTEEAfCYYu6W1gDxmptALhCWYhPX0
inj04mjm8sS+mxAPKVZXYeLFT8jcil5yIB5iTKwfumFAa5PPd0gw9dk6C/DcMGAs39f+a1/cM48Y
JYvPScMjDjhqnn4GQVFEQ2EF2VnBRdvqpECSXGOf8PL6Xz+myyfsUlD56CpNYISLGifogzX1KM3O
opU23Hv3izVXH4wCqDieXvkAnnuUAF0WZmUWQsJLKGdArjN3TpOde1UgoR96d7dUwgjbgJg4e5Lt
zQIugwbHq19bSE+lm+ue4koTeIzdxAJFulyvQ6Ix0Yi64hxMn3MEWc5s78Y0hvMhTro0HjPYThbD
K8ToW+mLXbk8JHP2BSuNcJoZFeQA+/rvlx/97y/YA7MjoxOu0RoscfHovaFNUA0uyVlC03wPe1ve
Zy5d2ctXuXRD59Y9kp1c4p9RkNJvXKyjyO4ttA9Jtp5o+ZZRJnEyo9cfR2mmDOcT/whbLfsEwb/e
gSviWqKibt849bR5+Zf8/vopbX+Gnq7elahyny7o0XTQKAxZdk4SMz+iOul3OXNDKPACUpSonD2G
Lem95avklSv/vsjXopo1QKYrUO3lJl8C55TNxMKbEjnv6jl1tiljVVzMpfu2SrPXXNOeanbX1YYF
HbWFjdqc7ePyepbZjThtc6cpaorHxR6BKjsogX1Yjjb2Jo5lV6vXS1tCh0ihHkTx8sotP/faqUKt
gMOaD5vT4OnTbubUZqIO691vTHlt953cedQsYaORWwxDDocE4tlDNgFZ1gm6mwAEZuPaSfOKzdTP
wKKnW0wAk5qjHDom++elAZpuzBnGddmf0xSyC5HWjQ8xLbNqvUObaSnoiCVD6xF61LVh4Nw8D0y4
WzXWzaZ2yrkjN8oYzg5YUbSD7pN3sHMzVBB17FnNMegmb0B1BdgCihcFEOUq61MN42gL30cGeANV
/Ud/cKb7MtMk8UyuqiCAmMa9P5nqvizQHoaj7mYvDOJG/Wj0rF+z4fx9BVIZr18i/+OTFxdvA+Fk
jL4o785QYKwNqK7YdmYUbSCVYCHSpvbDy9/a72UNBYAIJP6MiA9pD56+fdsfAi9rp+5sq7Y5ugk+
jO0MXpPV2CC8fKnftzEuxfZFXw5vgLf89FKmbhAKCrM7pxzIV0Zu4/+TCe8/uQqeAOs8gHHK5WnY
zpo4xcTghgTSxgyKqOFgo/8f3IrvY8uFX8Da7z29laQdEm+AMHPWs1XviyUGQZNLuv3jq9gsApuJ
D4cuEsCnV5nh9jDA7vuzE1vFDg7x1zyxXzvXn3krNnWLSaWO8wE7/9OLBADVfdek+owItNuhqf4+
zJjXvHwnv5+qgU31RxdK+UwHclHR9pzxEIZmfc6kKk6xO6sjGobixDwh3i0LfnLLiHDk5Ys+d2dr
c03wE+9I/vQt+6U98PwWd4bZ5qIgq5vcHTSgeJG9cmvPfEAYoJGgyxfkmr+t6rIylQt/ROGgM8wb
2WbG1uABhJNLbMvLN/TT1uVig1yNLejkqdhtlt/TdwXdKsALfFLnrJ6NDSg3lkxYh+0b7Ue3kdXL
G8tBaGpkbos+CvondpL2QwFevfMGf3pnjb39Z/mJbFUBWk8saKhNHKCFi+UzF6nXN2PVU6q5E8Tb
BfJPQ2pHDpvtlSd96d+/XoteIuBs5rDCv+5ib+wbJy6YTPTnHNn7e1hHDFe62MFYN1fjIamriepg
qcadMwgMptxxnLFZg/YDEjeMcbb1Buy09nNQfUi1YbHTyRoG0csv6ZlVx0luuz8BF3xJLh5IOcei
mVStz1A/8bPNg+aErEC/8tifWwpPLnOxFHy/sUpQBH02UXzv3dmO3zrIYfaeOybbyLD6Uwwx4Ny4
ElG6iOClx6NxwASWtHAzxmV4SfxX7vzSAnh9P9KhZw34HNb/c7FfVf2cRLPpjmfIPc1NVgJQ2qrx
IWlHw/jNM1OX2IWlgl0G+hx4e+lU6gwQ1KDNHHqcmGcXud52DpIm3iQ+1mObJJ6VFY5S9/6mZ4KG
GtXT3T7BxXnEJgHe9gagpDnD3I3SV/aPn95OF58bcIlJ/CgN3XpwPf3cAshVcUyI4xlLpW6XJyrb
D7NtbqoRrYJfwr4pvex75oNBRV03XEUoT/NDr0crzApP7Wbmr+S++t1WNUEf2rMFelQU1mNdWsPf
I0PmraorFwoVd8rs7UfSa+cM+w071jSzbqpoqk5jNmK/lUItHpMOCQ2J8LvJz+YtTiPjK8fa73sZ
+yXIsmMB3tCrX5zQjfA1XbQYz8LoDOT5Un3wPAX5WdjZK8GNv38mxEPwTBnZ02lRETx9tu2kB8db
/PEMv84+4ET7vc0H8/in3yIXYcjB9IZ//Mtv0bDbXiVVP52B2sZtDVV/A8T3mrvyuu08XSYAXj6F
AMF/LqObixIKC5B6oVCYzkPWfU/7gKg1JIN9K8KBAfEri/K5V4T56zohWi1ZxcVzi0bHzcs6ms7W
aqXdLsNMJpIABIVC/8r3/HM/vbwxjhuAz/VqOBo9fUcynbMIyvd8VrHbbGQcpKc2za291RYWofUG
lnNz3n0xUw9LGF6fdx2MAWbf2PB0kg6mlD1qRmVjL7bEpXXo/Xz8kTFNU688lGcWE44/vs2wjnA4
cdnCjB1uT4JT+GzPIzQFLZONp3CafHk1PdMpAQ3QItsOcyXW7fozfikosOc0fBSK85kDTjzKjsSw
DZo8VByjp/qUqb5QR1iXgw6drjO/xDqP4/0Uxd1DpOP5NaulZ9YdqBxeTwBOHL6XMKEbozC102Y5
j0tqflmMJWZ1+9m58rEXKKbqtcD3Z0A2+eSCFws9FZnRli0X7IMmejsvsjgox4J2UHjx1ZyC1Y+6
iT5WYhYPfVHY+2HCvOTll/DM+qfIAulyViti4Kin7yCJfbimOEOc8UVtD0sxw1UZDcyX7dh5pd54
9lKsJ1BLh9Vz+alpNIaQPsflHHkLUIhsERHpYdw7Y9e9cqlnBjQ82tWtbJ2LrGjA09sq0oAx0Ogu
wE6BfRiAn7dO7MTXea6CIwmmDhBENcMIn/VukZHaDjZu6rifNlizmK850/8OS/Br1loLdNikCb04
BzAZCJDO6eU8szkg8B7cd3Wps02KF8UVXIcutKJ+3nFH35QajFdqm+eeu8PIGPMjkzPosswzQdr7
LBHL2VqKj33s+duprN93dqZeWUvPTHaAG3650sVTn7O6razRMM+lNxe3kcikuTetDssHaZKUtzje
SnaJCg1lzO7M8xArCyyiQWq/9MEEOQEY7jFmcB+Es3CtIZSD6smCK2W9NypLfQvSAZGIX7SmuOEL
taDuiyC7qVrMhTYthu/tK/f0+6YNy2QdedMw0pcQCP50Jbl+MlUYBthnFeTtPkob4yCTrjwnTgx1
KBibWW6lgDqLmaJV38muER/mvBYYQbYBduaOxmTUxw7gR5Qrg+lyPxoPuTGY71/+kNfN8tfDxQow
4WO4KSRpAZKguqe/E+aZB4G47s6RabjUpPZyGCU5Kn96FR8oANq1xfUQq1xsWSPsIrvvlQbeyO6H
diQ+qZ8LzHVfvszlVgx6RovJcIgcSY4HeXGZUvVl0Co1nq2y9G9iGtoQorl8Z6SVfzK8WT+8fL2f
w4Rfnx4sToom5qeU2sw7gosLNoWJbKUrxDlqbf9bnxc5NkymHxuhLjFC3hSZzwSgpsweNvwdFhEM
mLlkYUrx/3dn5wJ+fBcrhN4DynC/1Z25dbJK4npldiZCH1dDTsbopscvBCX1W7NM8ZZoWi/9DD3I
qcPKNlDae4guvyokXredbnyibA28hOvEFTr0kDRzIlUR+FpqQq3aNLVynTDrUpJaGyvvFtoDd0Da
2KgJFyFnXqlfElPZ3k3cepu4qCBSA2ebMAPH+fbyIwwuNzmqBccVATxdtoC1qXy6ALU2RY50UZ9l
auLpQb+8HCVZ6W+c9huuqsY7N1/mTwt2tqcAcUsoPF3UW6YWWIyUTiavRL00f1cmMzoEc9oot2WW
Ylak8tr4MA/wW0J0XeIqQdfe3GAtu5xSmDciXHqn/4qVUNMefL+XR14vb6YcZXIWylOPSYFxxSYu
Am+jF4VwI9N9Y9+ip3InfBfKHrZkj+zP9mYBEjnnKYtaos3daXtw3msd4/gUdxnau9yNAwxei6rd
QUQbbxOUaTiY1XP3vlkyc9nUCpRkAwrvQyKEbQhHLNDuHXPARu5cJGvIm3qnZb9HxoFYBJVIKuel
hy/rq+XaGLPCurIGp38H8zAuNgOq3GATozzHmMUrsUmJl+EOldDih0UsPrPCYACJRKNZrYoIWwQs
rdY8Zz8Zg01uIxUi4hLnCZYa2uDKGurHFL5oupnGCZpuKZt8QkoLnTOE/nZA4zsnR50yCggVAun3
lkMLE+o6md2wXOyPkbdK99mcVXB4eQFdbmDr+vFgUbvApgKe98UG1pFea+nG0mehvX5nVqCNDbPJ
/R9fBcSM8Szti8dkZv0Vv9ScTVG6Vl1hxKWcAAcKOzd2Re6+1vj9VtpxM1zG44Z8sFPSBp5eJqr7
UkeGns9F1zVHAV9yB3mv2WT2Mh5mLMvc2sTM4r84O4/mtpFwXf8iVCGHLcEkyZJJOXuDssc2gEaO
DeDXnwc6d2GCvET5bGamylNuouMX3jAiv1F0ZNqNlzQrydqcTV9eaZxFXj8amLReZpT7xZdGehmM
COt09E81LKTBcdRoXWyoEOeIrljZsRIOpMTx9/0JvkKjzJ/OTUDuQBRNaLkYt2h7x1Dcir5B04Wt
HyH9+CVjGij1K573BwWo/o9HFJL4wpnsF9Cj2T6ZJu9kzywjmaWftVyiWdMRHO5GbayRPpTAZTdt
q6crLZKbc0RfinuLHBCYxeUcNTkqEaIz+xMUSnUT4pt8yGZcc0I1x0+0sNwOJdKLGAuU/v1purHb
uSlpMPNq0xrUFvUmFQ6226V2f+qklvpSFaR2lHBXRrlxJ8/MRnofCLrqhMOX35drReugOyFP0lVi
9O2AiPpuPCGpmBFUfWvzDARvjjzDn1k6sPKDKkAj8/6Xzuu92IccNPrpAJNQB1gWQQSqlnU6KqTz
yCfBQvfiQzjq8dnKe/Q96uBj1jr6x/tjXpXz2ISIkmoU+ulY6O6y5ana9JZ61NdPseod4QttiOJe
SB8/6nTzR+SueAB/9CnYebc9lVztqab7qSG2K7/jxjLzO+i5q5RM5pru5QK0Vd1y8YbkPPAyH9xI
N9E7gdGbAR8DMTxCHQCDDJ1WK3ckBxAc0SSkYwT5UHYBzNBc13wgO8Zu5YfNAc1iVch02XjzBUXW
u9h/aW3FWpHww9y+G2AqRn9chZJLJeLi2OhcjZXVNjuk5pIfKNvP4ijoorRIga3cxzd2B6cApMe8
UFzniwnyigCBvjnpDmWH5AkI/fdDH0GiRdPMDw240KUylg/3v/4N8LD4+jmsJGCm/o+J27xsf70C
tpWKEp1DUiKQQYfA7oO9XSbNQU5K8ABULN9oZvgBbke3MxWYw7VImQy6BVszat0zWZZz6PIcuD8i
Vu9MYY0bJQ7xLgS0va+7yUFUzm7/G71YPhhRoEPRhl2t95r52KsmJgpGtONWJnNg5Tc8ysqT3iIe
Aela7uI8z6h1zkRO1aHF0iaIwjQpwhCj8Wwij7XiG78Mtjkr9MTmZhIzAlNqkeE0CHmIHgnCUzPW
zc7t03jjlTU6lBmO2cidmisP0/yQLyffVEkUUbV2acQtLqWqpUWfdAFbT+/kCYUOSMBJ1MJMrYvD
/YW+cfyIRik5o4vPRn+7Jv5aZyU0eYSnRD0lmmYfJcpIh95DDeffR6GoTXNZB2SG09jlbsLnRxOF
1aunxiKihQWJjB/0kJVpu6ppzOsEYv4NEkuz9a2c9tfH5JNB2N5E2ilIeWRBzMxBn0FQfe5n6jty
H/0Xy4ui9jHgS1+LcNAyH+dvp9orialWflrUCHz9+7e/1YJpCuL/tzQrKgM9NlCqVU+w8ACTJPXo
x9y1K6PcCCrmziNxDNU5j1ticU0Ulov6gZPr6KdOYlf0XjhuYSzFFirsafLZKET0hQourh+IrFUn
0RsdKVoSIxAAsDv+TgvRjI9Wl+U/kZJvXgw4Vc3GsSXKFqaphO7KtXa98fi98PQANnKv0bu63BKi
9yiqjRYlDnXkWcXiZauNOPbcn/zrk0s9HnSeBmXVMwnyLkch0XcnG37rybG5PDojiki2jPYdHi3R
UchJZivrcHNACsPzSw6eZHmeeOrCCc1S/WQHbgQzO2ggOsfaTpJa+kOceisn6y0Murwr+MK/Bpzn
+a89T4lAQ9na0E85lO7QicXWNabH2HTeiRIFPE0W7rFX2mAnPBnssyY2UeGe1TO7AnYXIi3bMJfj
Y9FUP4bEhctDu+IhtydlP1gri3F9rfFTXep8MybccJYhPw5bApQLP7VROmTuYlCzJcBJPw5Q2/s/
rPtfQxmXs4JPsTsNdAlOnpm1qKPZVJggu0DrQhZaycRaGHlrN3O6sQYEb6BSHr8cL0TBj+Qs02dx
nfABtjRfNeL4ev+r5jOxXGtONisAswXHxsVuDsoRFeZEZ3NZaD6XQeWccjsRPurhxX6gArADTeZ9
uT/odQbgqRiVcKdwjmizLgbNVQj3mZsYp3YybF+26R+1tNyP9Ljtd42Kawn91OlHECvOyg1x6yjN
Hwuf961tt3h1DVsfOWHCwGuohEEfteOW/vP0AkOTNveod/+H8VwuJM7uXIxe1ge70rI6PRyMk9Km
lF8tJX52vLr0M9QCtwUV4ZXU6sZxYLuQc+gzooG69+WeoeYdj0OXTSeSHII4xNkObmf8xjohWRnp
xu6kKQlS2bTxU+TrLkcK4n6QsVVPJ2FU6iFHYAYc7BqY7sbnAAZ26ZEwCN2qxXLlxmC6ikuQ1HUp
OiJtEm3RUkFGFiXule+5sTPoxczcdDw/QFwtTpvnZVqtlMrESrn6+3YojGf0WbDf6kbtQCkwXTl3
N8eb7Q4R3qIscvVpUVCM1HTVkxCTic9Y332p0u47Pn3Jy5SgFnz/xN2ojaCQSHcXWChSDleFnrFo
NJjatnqyS3U6NNKrz8h7ow8fYPHHaY322FFpUPbcfm+1df7YyERZyQBuLCe/AYIZVptoC1xd1lqL
TARP+Mmlor+P+wKpaFsYByi+a5ZXN7YnkZtKsoHjOCn44gmLSwTPbZC3pz7Wg6dxCAX1vFpduceu
+hSQjOYmHrmgBxoQjNblKSiqws36OeIYHbf8z1A6HmRD0XdWHuiPjZpGT3idyEfdmfBUM1vcN2SL
Jl+JiUhhF9lDasS/4TlrR8Q/832Obvd2Zd2vixFzvWNmYc0Ahasw2a2FOzZqpp7QjBZHJB2jd5YU
/TFu4m8DRK4DcLD4EbnLL3qY5++csbQO5UAdOC+F9QVNeGMHExocRQ9OvJIWIr8oLW9bNMQ3a2a7
t/YHq2ZiBksZi9bZ5Wy6eYUhJD5mJ6d168OsKvvaO+acngdrNKIbL9DcqaRWB8IHVMBiKH0yAzu1
Qu2UtqwKgpHpMz7W+UtrC+QsKZjO3C2VF0Jvf91fkVsfyYtgz/3RGTO9CCNkPGv79JMGyQOt3iie
vjeWtI6p0Prd/ZGuWv3z7uSZnfsDuqNpS/kKN0AfkNXXT5NbvhR0Ag5amLU/eRryDynWNAgupg0q
eqn2XRsK/RP6C+PRcOKVu+dGiME9R6qr6tp8uS6+eIjiuJjqXj8hOAW9ezJfcuna245KyXYSNLOC
UPtw/9Pfrs9FWENvnSfDBc/CUzj/pr9C2NLplWQILONUImM7cy4iHOMHaFaov9nprDE6e98hq7tx
iwTquBvXlrMvZIrzimWPySmvrD/0F+toq9NU2Xmj6n2xPcX+qRBoIm7rhEgBunEJGqpzkvyPEJhG
+egVlIkf4JySbGrFMcTOdRQXcafK079qXQZ/3xrkYRpbxX42LVSQnWpWTWObV/7skvEUJNKmJTuJ
qqVJYWFTiGicOfmlIvsn6Ek4y9lTM8JHU6M0245aOKEAoCnVOEscoZuMQGT/jOAd9GhJolQAglZc
WlhWh8B7OgaDcmzZKgfLQX0MH4Ec1Q7y601DuPW+0W2QalApi8NEzbDwK5wkvhiKVPVtHkwI4HVR
2X8ppzjbwJYWvwKrLkrEYENrrvbVOHlkYUlLBiEScXCCAJmn+yt7a1ODGNL4UVROIJUurtyJRpSH
ZJ1xAp7z3plK7R16B9OnCaGBP5Cw5WMLiXHr0PP7hkEL2rc4LDYv2lSkx/u/5MYTQyIEzIznG3b4
8nRJM1EUPZAGJVYUDekjwkR0kJf651HmI6zPXmgQid5MFP/ayLnT6AECxgY+grGL15Cd7EzL/vGP
g+hUajQQQcj2AAFbphqDrReD2rb2KW5ltasgwm+nOF57k69uPkZx3kjfDsbNMIEuz2SnReagBppz
GgRCdo4I9Zc5yTlWjrl29V1d7zSzOPkzM5mwmwjycigpE9No40Q5FY4wNl2KKROGvEiz5Mpjm+oI
FeNls3XNYg1edWNgQiyPBIOrF4rqImK1BJ64hTSUk01L+uzUCAKkVdbt4in7hQCDtREJ7rmx7NZ2
4/+WAS6uPPDvM9AF7iAun9y3l99cgT6d8FVNzm7jkKRS1Yn2TTGlaAwr8bSlCYY6bKHV/TO9QHG0
GqvclRh4+UkG4dQMVQoXNv5Y783W8/5D98z5jKN09b5Xk8T0vaApio8UVuIJd9AxD/ZaKO1mT/hT
7Kp8wmGiDPBX39WGjmVCg6L6Y2XrOnI+uFd3W65X532iOS06qx1i776CBgCyPUnUH+sJT9JNqE/D
CTmqMEYcL43PtuL1ZyToTN0fiz4/abhqoMGSpz8EcuJc3I2HEU6agfpPFDv5IqJR6zewMuRvu566
aWO3jf5bQ6x+g2wQjiyt9J4inHuaZ25RlFIarRq/tBYuhr4H2CHcN42F7DARwPBr6CzjV4YB958C
CjBZqWj0El2QRvF2LeKzByWyIh0t2RhnOhinze8kSx8Ubiau/zCA0WO0bIajkiQSEUPP/ID0CQoz
YZzax0pONnKyODxMu85DIMbBHinfNJE1Rtu6NbpffQRtB/Fo9D3DXjf6vZp4eYOubB8fNSXVw+1U
dBRT3Iq+vYNC4T4o9BxzBeV7Z6TJlwzVnoy1KfA8nr9KPFIDME8UCsUX060aLJYD/P/8ro+ary3y
8dXOI946ud0k9ibucQ+VlyTf0hoFmE1fdsZLZMF7QWgfT9/NAC4+XMmHroKEefdShaBrxBpTF7jc
vbKhZEpoEJ/VBqFOvAaUnRY3xbYzS9RTy9HalrY7rD0mc1Z3eWYggcJF5IY1ufuWRElUcEwkT93k
rAgacZasys+wBzH4VZTyqGOycXArLKaSgkZ8JCb9aNDRnaZEe3IaxBDv38JXKSGcaFIWCjG0cWGD
z/fnX1e9sFleLwmyM78j2ulmYGwxTzTRM4QRG2KIvvK0XOeExNIWfUqaEIwJA+JyQJyePFMkTXHW
RNJtDEeZDiKBc54UWfN+6t3xSU1moc8yQ1YoS8dXRJX0b/c/+uoV1alXmKT2rANP+tJFV3WVyHVz
oZ+dMCie3DHtn2wUp1YW+sYos64F0cJM4qY7cfmlYdTXeF1FJp1J3SL0sewtmKq1CuH1A4crG+8a
tVNETfQl45ebS3eAppkny6zDZ8cMNBR1Q2UbICRwf9aunxmbeiNRAaCpt9W7/B4rGvpJRa3qNDUQ
QnBAPI4ophxyJDh2ePI5lFw7gwvZ9v6RHz7reBBfUPqZeeKkFpcD52MEmDRuzFOte2iNKU7zIxwq
c+9Jb3xMbCm36FMXOzTNlbXden1WqXTPyHYqvpC0ncXxaPTRcjOksE4Yvnwek9b+6HS4ffeGFT0i
VnNoi2p84HKJttiyeC+DJh48G1dTJfp5f/LfboXLW4NHlrrNrF5DXWrZPnW1kWKRUYpzNDrKNo+x
EQ+xMP06pZFyUHMl3Jatq6HBVYd+6AblQ2JUDlA1Q/nAm+PuArSLj7abuMdY65zd2EEQRmO7OztN
Hj+2xjjuIDqd1LDB/DMWRvPo4CyAVXRY4tHgaFvcOjCf5KFYuYFubSvqM+Sm3MDOVVPSLm0b/WHL
OjVB3723JkoCs12KfsSp7RvbCj4t5BicMZJk+nR/UueI7HJOqclCiIJXSYUKqNDlxuLZF2UWG9YJ
QsXku12cvYudIXzIxlS+x6/zCQ9NyNOCxyEk0bo/+I2bkNFh/NBOBDgACPJydCPCcU8MBMC48aF2
ksflsQ/H5n0uHfe7UyQmPoaNKTb8rOoM8CjdDYVVv7//K67v/8sfsdjgXuB0PXZaNn2eXvUHz2Rb
SWoEVot2BqoB8e7+eDf2saNSGmOpkQUjNV9EyQOMCImqtn2q1Qyfq0akyVfDFtkPHHemVwuvwspv
VRdXu7Zsja+ERMhd0Vipgc3oY9T67AbJFneUPN13EhW+jQ3w9isxEbC/OB2RFK+A4pYbETfJkQjc
AgdCUgfno42Vr/i16Qrkt6Q7ppomGz8BpvsfvoL67/tfeo1M0UkEZtFRMDFgVKzF7kJljmiydu0T
/pLGpmgU5cFrauTqsqDbU7NEYZOeVmTYAZjO/r0QgKcdfmzZRvW+0XTMOe//ouu15geRn8zVZhV5
gMWGa/RC9rKo7BOYv/qc595vbi+J1n/mPkkcQFeGu37/GI7NPbuCwyFdwoFi4I5VbA32SdNi451V
ZJLKUx893P8o7fr+4D4EIo6ACPROaPiXx8iasebczM7JrBTrJ8B+6hNjdNZi3XuPWDFHF/3Sr8ao
NB97rD6fDfypWuEpv2C+kRjoOHLsQh0l062qZ8HJC7wQSxl8MPxc68cVBMZ8nC5vnPnHwhenvca9
s4z9nFSNy84d7ZN0QnyRwlDfNeAuYTs2/yggR/+RvgIlP5Q4ZsTN8qAldintuDScUyKL6RAikost
GgJuujKkR4dCzhY/bW9b9666csZvrIhFUD1HlvC8r8r+OV5Wk3Ci8Iz30HCk7jTscfvFU8HDwnKM
YGPU+NkhuizX8Bk37lTq4YSytMm51MH7XG6GBt26yBns6Cyb6KxjX7vDpRGTE88tt3Glm5thkjhK
ENeejV58M1CrWPn460M2/wJLR5GQ8J62w+UvwAzN0tXCis4AbcgMESPwaZBhojaBfuzAQK88nzfH
I5cAjM09Q3Pncjxc+JxwTN3oLLqqORhukx3DKjP9vnaRWGLBV77vOmeawUOwxWyeanQuF+NFgKHT
sabOoDoC8Qg01PVQPJQDPjdjGs7+oGKV43NjTIs6LvSlGXgDxfLyGzvg2rTatfisB8PwYbQgP2wq
LBvN5xDvZuS787T8CCkUvHKitw6vQ19gqxWBcYTkFIbC3Zh6L+UGf+3h3E628TuLsJTd2mOTvRdG
jXHe/VvpxqrQagIWzBkExrO8lGwvwOPBTRCdZxO0NaWnPo5NEm8TS81S/35/tHnOL28VUgyQh5x5
pEi44y/np7bwC2/dUJyt1Bs3gK3EVrca1feoKq9ExLeHAvSLBN2cMS+WAifcOtMmNz4DW0MSVhTi
HXrtqMUnTbOys6/fD76K2fNopXFbLouuGHwqIUK54mxMVXiAzKFs8Sn6Vym0Ofv/e5RFPKJo+KVY
+HacI6N20NRPQQl63qurVhqmC820vb9UNzcGvYE56rNpEi7mTx1k7+D8K87OaJkfKnxD/R4zJR/D
He+xk9Faie7W0YFh6xjISFDNXXZ+olp1zbSHhKyD+dvDKW23RWlHB6kTSlnDGMwGD/b/4SPn9jKg
eD6SwsLlfnTGLOzgPYjzTJo5phXStIho2Du8FP9DnHYtkr4O48Ghs4yUcdDAYSNcDheFuLyarUzO
QlPyjWPkT+2gfMgq84/eG2dvEO/MzHoZqvxfFUDYO3R5yOx1yN9gEhaJaUSRBKlt7sKg43KPQ8fY
ldnYr8zmjQiHh2xWuSTt5lnVF1u0zYMmiFTKVGiawOeAUNV+yeHRqFhGkZBtplSxHvCiabc0oCl+
dtA6Q2xv0RmKdYyBAE+Z6u9ugMo2TbLwnWBqrJ0rxbRve29CXTaXeD3/80aH48GphQ4/C3gu7qQh
CawpwB797MhsbvG31SG2k/iQYFLhjzA2V8a7cTERVc0EfBqcBoDwy00AXTAd8f6jqlb332LK4Q+i
6X9Di1mTfbpxLQE2h5Y+w4gYcj7hf1XMqiHAXap3snMYxlCmC2H6rY7T8/3pu3Fu3blPPAuwUNRZ
ytXa2aiZBdrXZyR/6LKpir2VUNf8wvaSXY6O07ZGU3d3f9Br8OWMfCH1IHOZheqWk5gN9dgrmNmd
pVbjs+eUc8gyhBulH9SDC8DgUEeFPGeDCda+QLFNpJ71o9SnfEsKjX1JoAsfJxHNjw3IUHXnVi/m
tFpEvLHWLqHl3AWjcgt38HIJZOdmYWiP+VmkXfLkqhM1dhXTlXJw25V1uLHaLDVFQppVFCuXmI62
RdIJB778rKP1hAe8kmzUtPl/CsH/X+nPKz4tNwlESxAIvApvgcPlF6mO1NBeSoozhCYTwLhhPQa1
lX2dqv7tVNNKoef6bkLY+0Bhp8CMTq+eUSWlZmBZ1b6cWig+Svm7Lot4D3gq39VBOuz7KYnRFMey
RVhQvfVy+i+EZufjHzD9+3MNpoHnGv0S+npL0LIiZ2XI3i0IRFWNW7ix0cGI1jgmb2iyRawzi+WQ
8c08HtBglzMVQgEE5OeVZ3xdErYjRq2HMiuRfFO6zEiRjy/jn1ECV3hb6a3xeRrD0tlI0wx+0JrQ
zv2gD58CPSw/5Fgv/AzysWn2nlOLc2HpwX9Q6vScGuOMuK5Fq5WbxA2ylXN2a1PNVfC5/Pwml3j5
DZNXGVWMXPnZMItZCKENEMBuMu/bynGeH77lXNEZnBWUYUkSt1+OE3p2iZuvF5+NAPfKUH7GMhNT
C0k3rKHC3+zMTtuJyuUFsBq/G+RDI9XnYnKO93/IjQeaCjWNUboslFHVxXk10BpgQbFgsosS4ldR
Dg/CMnrfEF5z8Cb5B5/vfYcV7SeMG9IVJMiNOgyBKqkwHmjA3mg1X86CllSqgJKXn2ujRw6/1YbP
RjSJDZwi+yAMXCc2paEK31ILbF5RI8X7s3cPkFaFb0e1tctNo1jR6bzxpnN9zbxB+FJAgpZGR/Dl
wigyKOw5xhD+qJtkhNMLiuvbaPdKhsi8XrgbdXRDtOvM+ElUtXE0Ddh0my7U8LqP+b9+pvh5bMsh
xgPNa6vhj8Qcod6IHO+9DdGKutbReAvcLjcU4HPqCTS4aTog3XI5lSLIBmyPC3KoxqxfjSqyP6Xh
XIILaVCgG4XgZLEl//AC34FH/cCKlAdUqTGPl3HpSr+ygg4/4bwzfxaBqj23fNxez4eaczYoPQAd
uxOQAQMFl7OGuxAao93pQPdHPTn1igk7xymV5psWZ/wZPEFXotnaB7vEHMR7d4xxQyiNSpY7DV50
sm09MT5bHTHilirnALcndKEONLie+X1QKhjNV8Bzd9JtMKntMGEusYKsHGpVoJUelLCL1EdlipoD
hQU92xBk5Gdbq03wwvVU/3LhDJf8OsTLyAL9VjgvqBpNp1IC0pisyf6vQCWm2gQYVnzsWh2zDV2N
5A+1dszEB/2Jc0zZJPl/QdAX31rsYLAw1tz82LqosfhJE1g6DN7QSH1T6TGWmYZBUR9jmdgdVcyi
rH2N+x3R3mD2XK6y3Dq3iVXpVEjD8VcC/6jyR6+hgyqQUbI3SYoS5aZrGvfPaJY0ZVeO+tXdNh+1
Gd9GxdOm+LOI+wzFtGI4MtPZrjCq8LkPEI2silLFpjF2UxjIk0MA2GGMe8DDU6qfBEDXfa/nqACC
FNGSJ3qCQ7lpitr4rQ9D8NHqW/yKSWJCv54Km9OBGmKHDXCqfy+xDm59WHTyCd69CuGVJXiNO5K6
XRea+rfYbaMM/6Aaprhp1PYWI5jhSR/aCVZuVOMax1+DfynAvR9xrk+fCzXl4FR9VRrbAM/Ak4bC
Fs2mdkzSHQzeNPCLAn/JXTKU2U8TvVV9W2A/rm8lJ54YyBslFI3UJbVz+hKz7zhvHtoEHYwNgpzZ
iE1xP/abGs9dZ4c9vI4tEvXuvdOM4LgKo/esvduVvbZRYEy0ENdHaDZOlKu7vBizrdCFl/pGhRZD
FVrRr6DEqhLAZBil+ENqdvQItw9Tj0AY0R91akO8gEbxQYu6wX2qahsFwXJmKpiGMqoY01ACk9kE
Pk2mCVLxipFNTwmk6Xw3exN9Q9cW/yGtC8MfQRVCwpd6D09OOhHscAV4OTaWVfAcJVlSvIRtostH
EVhqf3BHcGf7qS6KD/f32FV9kYbgDDjh9pjRPeqiyBfFgUgxF2nOUripb5Wl82jq9RkvpnrTWyiV
Wqn82QyGt1K8vcrdKalCLqNvTdtiFoy+vP1GQQwmprE+l0lq+EWHpHIRYrQ4BWZ1aPtVttmN75yp
63MZV4XStsQuNbOjt2sGjJcGT11K+60LDBewb/bU1fmBvYWbs278c1ZLFMo3EmnSaqT7uZhebG41
d9L75hzNjOhZKH6X2gjz31/EqxietoAzQ1HBK1EGWcZxzZRxPNWsP2uVc8bQ8Qe+s947adb6ym65
MRChj03tEMg0+2b+87/ytaBFFifUu+5cIIy9JWmBo0lLYJ9U9VoYf71BqImCwWKLUOKn/nc5lNRA
LRA/Ducc4WGfO2HaQa10n5wxxW9sxsDfn8Prcjf13r8HXCS9AmtoTsIwnCdz0HYenEHfG6HiG4mO
+AWv4UEDsPoZc6pii/1UvaFwXqwEszfm10IDhIQMPAXWeItTYWKc1NSuN5wx1P5TeFbynI+TRhSA
H9XK58477yL84HPJaueYmT1DeeFyfu0af0irVobzoGvFQcns/qlWMIGsTTk+AZJw/SqU4jUvgvoY
8qPxKqfjgJXS2i+59c3w3BHKnXkb4Aovf8gwCiRyq1aSnZv1ZpCVtbPbqNgmXrSmVXal3UmpnQcV
GTYO5fz5i/lFCgb0TloP58YyDkkafpeuG2OxW23cIDgYXbTFuPow4vkOCuIJYPXHlm24KR1DeXbq
UYVNbK/E8zc+nwUA7EgjkSLIMq+IOyPGLXlecntIDwhIyvdCgnKsdQpL/35PzGJW5MWYSFDkW3y+
V6X9aFIDOddWCzotEe4HIR0EJA0EpO7vr+veNIUjmx4ixhgQ08C5XC6rDQ5KiUJTO0tQvOR/qpOr
e5PYK9/0ngfXL5aiVHxvyAh5s1nZ8JOqaMq7uBnQyRVMmb6ZvcVPFQ+n3IxdgN8F8TSm0CEK3Ns2
yIwdKED75wRR9H0a8/j69SD/DFOR/Mer041PmVSmB/i/PM3OADbteQpk/s/FMj6UX4ceBnVLnrJ5
gf+6E82h6I1wtMezZRQGdJESR3rKWq80F6qV9OvWXqEv+79QK6qYi6Oi9PgTjokynr2xH7f5rPwX
ZRmM/zEat/fX79Z1yIuFERiNR2pnzmL90IIr9MlmLKuNHb9ocecxFRvd8xxZc0OJnmHIYAIIs/7I
eryTOs7J93/CPMLihnJmUSk0B0g0ASxdTiwdTmsg+B7PTQrsH+0vlRgtRO9UmfhPFOO/pWqRb4gz
s7UH9cbjM7/WdMJh/UEmWzw+dLkmC2u96WyR12AkTA+wtmVFdmQy8KD9+7mk0QrjGYI62N+l1lxl
p3XvOKN69mD3OLFefTIyo30YJFT0+3N6jb6fqVsz14noi/TTWAQkXdY0U5mm1nkCTfEp8OjpC8/l
6FQV1K5Nj5DvA47ihrHJbfyhAdZ6g74NywRMT9U4n+//nOsEZ0bFUwJmfakLLumOZhVipJc6/Tkp
8gRyce35ntT/GavBpQ90cPacmks3y62c615cVXpFDdWMkr3sa75ZN8WD1rrVLulbbaUgceOrXIoj
1hyPISC4RAtQj0eCI6zNs4qoz0bmFMHqwmv39+fueo/OVTuwXh7P+NyyvjweXdnUFMwb+5zXVv6Y
QIY5dqERHcgjBpy3VfVf0U1cc3MdG1D8vFJLje2gqdJpNEf7TGdF8zPi2l2nSuFjgegd22pcA2Ne
H3/IP8CbaNagfsm/L78vy0M0IbTIOWveAGMUVjp8mFZ5CCsKbtpUN/6Uu85hUqJf9yf2bX0uLx6e
4zegIpKzWNwunkk7apERqZlZnLLkH9MkqA6VFE+yTvnEFDevJZ3ybdy4oO7VFFJOKewtbV5zh0jC
+KJFVup7wvjZECEi9BflZxc9433QOuYmdqz8uPJ7r/cbrw8vDzfWG812cVE2CVZfQ2c45ypV8p0N
Xch3ukZ8Cwpk21SJeqQXyHhLujW+K5q8JDsO452GGeq2cexyE8HC9xMJSuf+D7v+XaAoQDXMlQs6
PEs4RdAzHVY4hK+BDhieWFr3BYKVa8/E3Bm8XC4o6NxIiLAwBp4vlxsFfJa0BM3s19np8+xVlUIm
PnSAKLSylT+KITDPTkX5wJ/oq7h7ESIrhG2yphVI/9Uywe3SKd6nPHcwsaLY/YklVac/upgmHXMR
eodICLBkbgA5ezOUcSipfDXVtB0trz2PlYW7mJ2TaG9US9QmXnFW9hmZ8enJtvM6Q5cv8mBDAETf
zL3HaedEIjkKz+uzbw6ODUhddFWVbFLHTncUbYovXgeXv6+j5JXnOfvlhLHZHlGkyj9VtemJXV7G
+mswOc6ejCb7oVZFVCPZEQwZJqyJ8xu8gTptuIWmb7qRYN/VtCNaE4as68eh7OpgJ7VKewD2IX7F
pSZUXrY0CX03M+sKCTu7fGq6WvypiElRONfD6UtV6PZ7UXVZsi2mxHjB63gqDzhIU2qSwJnDTdd3
MNTqoIzSQyrz3k+j1GZfVRRawU0N7U5PS+udEgYRSK3SlB2IRTvRVvbDVYGcqgIBPrsB0BQFNONy
OyCs2VVO2savokWO3rOlvjUyp/3amAqSLkbfPtaOYuyKinbXhJ7cSox2fW0x/Fvdjg4Xjc1F6BBP
ONSYAcZAmFd/zYYI8kqU2D52wDZFWKc70TiZNrJH3/T+aZv/4otjgNAqQRKocnIYlJgX323HeNZ0
gAheaevUz0Ph9Ns6srVHQVlsbwUifCboV1aO+NVkW0TmvN6cPBAKZKyXk62kHEuOk/6a1VH40XaZ
3RjXsV1Yp+reKpJgX2JGhpF3WfyCqVutvElv4crio8FGoDQLOBK9hGXlo611TfILzNcpsgGjDZ1r
KTuhW/L94I7aiyYiir1BoZbGxjbDDkh2b30zGhPxYLeoelT066J56smJ5L7Pc/Ol9iRKTnk2qXJb
Eh6hNImRAlVFL8j3UoQNgFqkejao7XXhDkSmKbZmYXoPCfkMweiE5P5W0/ISeTJK4rkvajD34I4r
9ApDp+XZur/sV2EAU8/9xz+wCkMzZ5ET2K2oZU1w8+pRpgWs5WVUR5ppX9Yy32EEEm/vj3e1v+cC
2lsZje4qmI359/yV7oSIb2MUKYzXxq6TZzyOKMVagZt+qtTiY1Kr+reqkNY3zBCbFerC1XMyj4zi
4Nym5lle9p5qQ2kaXRmNV1kP5iY1lNQHeLP2aF1HyAwD7BCVXiaTwvtiQjMvG6ReVsYrDt/FY+yl
eGZamThmCYUn0U4h0n+6eNFY3O/WmHx1WzN+QKp6TePtKtmbfwdJIhk0ERD92cuJTkuzE3HYGa8w
KsaPqsyLo1fS44taJfx8f01vzezfQy1CLQK6zDS5Ll8zl9rkUCqZT1i0hna8vitIzwnAKeYhoAu0
5PKDYkdTEVvq7NdoNLR9osbZA8hxA4vOMT92Zak9hrqB1ZbaTc9jomkr9+N1RguoiVI38AMw88zn
Ik6ITclbbwfma2kO7k642SGORLox2+oJIOu3Pldfmql/KMz6fe/Ea6Nf1dsYnUoI1ReQLnTVF3Pc
S0dR2zyyXqdpmJ67RDPOqOpGz33STltkKORTkpb5S2Ko2fc6TT/lRTwL2dZiLVqc34HLK3MObme+
GMtAzX/xTjRe50xOnSmvak32sNEcSSMbfZb2fc2fnewMl9hNlQ+l4buo3P2RYXdsuWRhlMpm9Ke2
jLVtNXni5/1NeHXwzLkeCcmLxwSv7isGSZOEILCBh531bgwPg2q9c8PRODpmYRRY52TjI1K+zclK
gM5UIsP9/X/YO6/etrE2j3+Vwdwzy16AffeCpCTLRe6xkxvCSRz2etg//f7oZCaR4rHeXCywC+xg
MEjGltgOn/OUf5HS4kmEWnzsdTh89SBIQauj9KcnR2p5CBJTrCaOTJrN10Wl1pEvJqlKV2pE5u6k
dVp4kE0YVRhIocznTiVFkPnzGg23UHfaR5vPBv6IPvsEgq1TNH/W7GyZfw16vGpmxJlcWRcmYZN2
JcqixVycB1Y2WG5TptJJk+nG5xok/jmDhaGBExqLDzbbaOfCI6kGF9Hy/pPezfqDI1fxOW7ijBY0
qiXHKwuYf17eLB2zJEzH97Y2tUB6k/wMA0EDfa2kUF1Stkr1G+oXCRWTah7p7WZFQneFaa+rjHl8
zJ7qF52VpYoiUVj0Kll7dLf33305bAtlqOr0NtTTRt2OM5Abt41CRB7j3haqS7xPn/tUze6wDRL0
6+a0vVXbTjsh6c4+xUqiA0imRUyzMHHCyEOQl96FgvvO1yPrcIkDP78gnCtGIwAJ4LoDVzqsJzKc
4UWecK4QdNG0TO2s9fq+Vja5JncbXY3KbaSU+UZNmvR2WrQrwV70vjKkqUfX85ioinL4wuLlwtAF
5MlCy2D/O8ixUNqNp6aW1FsJMxFE009oSa8U82Nk08cQ5nqRcynNp1xJdsbMnSv7E31MfzOr5iTg
IWC5ilAOhIvDB4jSitEZgSrfZmVnelAxeQLzZG560u3TXMi1W1XR8HFAIxoRzyM5xy9AJbJaup4v
/DJ2ZSLo/vJpu9YILDO3bmf1Ks4uhHJZMpS1tc5HqtJfjNV01HmT5MZsHZzcHicIX5peeaFxkVvb
urFXeqG4jvqQFMlGzpvVkSVzWIK+nB+ASeL7cn6HlmijPYxSqmTWLfDYTb6yt/3KdsdV5F6/faDD
LXQ5DkIVjC9YnXTxDu6DPlQj/kHch9RVPVRRvN6FhOIey/F+CcWHxzlI8mItqPrB5HpkT3GFF/kI
QvqrxAUa8m1d/cceXE/813/y989lheBKiJHf/l//6yL+TJZdfm3/c/nY37928FuX1XNx2zbPz+3F
U3X4m3sf5Pu/H99/ap/2/rIq2ridrrvnZrp5FmxqLwcJn8vlN//dH/7x/PItd1P1/K8/P5dd0S7f
FsZl8ef3H22//OvPpRb6j5+//vvPdk85H3Ofmk9PX0px+InnJ9H+60/JcN6BvmWzYx4G3QsR5D//
GJ7/+hG70yJ6BNSejEanECzKpo04pPaOegvYINEWFia/8ucfSEB9/9HCMEHtEmIL+C20Nf86t6tv
we/bU+FWfP/7H0WXXwG+aMW//jwwWSN9ocpcsP4w75lU0k7YfyELwGYAIHVs3AzlHNZS2PqJTlNp
TgElrUyHPsJKYkAwI8rHduMJIaloUOkGuuS5qTanKPeJr8bcd6qnptnw3EtIiIFv0MNVZFgImbWa
MnxRAttwG1GZ9yXG1hdwP2btW2L2P7EA++em7ZrnP1h/4o91V3x5annm/xeW4iJF8M9r8Tx+/hy1
z4Von+P9Jbx87tuKdN4x9UdKF24vtGmNAfVfC5KViiwOzXXaD2wOL87f39ejbr2jFQF1C6Ef8IK4
hfy9HvkRCpL0rRlIygxaWMW/sR5fINw/9mw6AOzTDBLohnEcHa2d/fVIIxoFQiQCYH/mDcC3SZxh
cHFZpkmK71/brUMjWzQwGpIovcYicpwtX8NeyJcxTriz8Gfx60LvLmaQDeDqe09tw0+SHj8Cj248
1WAClJsG7aR08FNmQkmbnvdzhIB12jzAm3fcJrPVbVpZFS7d1YRWTZMMq4oRgerWcVALlE3Kr7SG
K/oFvfBHFCsRr+/meykvEa1KVWtbJRkSLtQPEK3sYm3bmX451SJx7R5HwkSOriSp7F2btrubKkMP
yjGJN21RRGsHB5BNgDnBjV53+rf997feEewA+fdwse/F638vjm+eyyUEisOv+t8Ywh02vn9+bzaY
eDw/SW4sxFO3F8iXz32P5MTkpfdNTGaauKgx80p9j+SK+Y56WIXQAfMFE7GF1ftXJFffwdOij4nG
PFJZoIj+fnMU+R3wdnwJGDYDqzV+573hpf0p1SXBNe0FyUNavnRyYJnuvzYjpL5eCZLLEE7ERFbX
apLbqIW8CfjQChnB5l7OGkU6kkwelOLfjksxx3h58UMCebd/3Lzoab5V8WUUrnSlvOgN4UZ5W4CE
Ozfj/FnPaBCDDnQdLX386Qm9snO9dmg4IItm50Kl/kUvdwqsOhtqSvxYa86GyOy61VhoYBITtIc9
Zj1ReDHBZd9mo4YzEU1eEIj8rhquj5zJEpN+xKyXm7A4unEyS6HH+ezfBBBOoalP0WVchJHqLvV6
5otMB288zKHCvEHMCiLvZqF8GspGWG6S10HtKUh3k9lqdnSmJlLbuqYpqt902ft2cuSyLFj4sDTc
DjZ4mCm10qvSTq5qRgt9Gkxfo6RTBlfP7KLx9b7J76exHacV3TAtAm3ajiA/RRccAQrup7zfTgTR
e4BBJEFMiQ+qH2OycSIvw0uZRfGpNLry01g6ph+oI6qXSq489LlhXUlOXb6XTVCtbz+kZSEePiOs
SBc1MNSp2fz2n1G+FOqGQGcgbKL3sTm2n+jGIbXaqr+nE/f9Ope8jJdiMRVcXtWf+qroqyuM8aRd
XRrZA25VUK4H5+r3r4bOE7Y2uDfLbMz7x+hLIyzDQNuFAei9TA/H+zGU5VVbt+3920davunwvkEa
R0SHDRlsIhv/z1eTdpGVAFW5HHmJbmph1pdIv+hHlsZrD4e5N+GLZBde5sEtw6EvVUUWXxYK6ghu
bUT5VtZr/SYp2+m3CDnfng6qEyQzhA2yoIN3tRyGQMGI8RKcerfqaVw0HrzM7vfMwr8fZhG9BAjG
ajusI1tnmCzUyS4tJ53vkrwK0UYsjsEhDqq7l6NQJMCQ4uVmRHbIuhuqMqywN74sYxkIT42CJdK1
wPg9CtzmsdDy9nZQZ0P2i7FVicS0Sm2vqSg5Nmag8Jr/9lpBkZ63i0QQDNXhRTMxKY08s3eCsfsW
cxUZbXrstd4+yFKxHixIQi0FED1ohgeHAlJVnhHNa2Wnqj3JWxd0uHMVD1GWfhqd5sgI8JXFby6S
DUxlKNP1Q7K11dIZdIxxNwRpuLW6YPJlLTSObR9L4Du4IhPeHuJfwKMoBQ9WfwKkAPN6dQcWTKUD
Y9IYa0BRs7hQ/dRlgTK0qq/UcmL+jwSl8Wgg4A+8M9HO8YkLtiro+7u6bpNbFSYcxmVyM3qaRBPF
YHa+efv2LydzeLIMjTBUUqExk7jsxwO9Y6KCJtSO0k+6nMu++mSGRuU2k45FL2blJ/IgGzdvH/OV
nYNt48cxD2JQG8ljl7T6LoEsKKPFl4zYao35WWX3QPTQcA4wf2ut3lOMbDo3hSkd6da8tg4sRsGU
J9D4QATtXzQIHScmqOysoB1XvdSIixHW9pHFdtAefHmbeW3slwqI1qp5ENRFySS/aOUdeYamrTp0
gDtfjWC8uurs9I9GLqIPgOyND1NKugFcTi8EaDYoCXoiI3UF0c/EsFFCQejIi33Q9f12arx0DD4A
ppDIHuzds6ImlVPrO9ax7QdNGd0obZx9KhG+oFPQxO9rbSh8RQga/Gzj4+OIo94KYZuYPznOVa9L
xaYpcQ8skCU6z/L2GN39ABH8/RTJcKgdScCZP+w/o342nEE48q6DXn9qRSWc2yzt+1MYffpJaYzx
bdeI8oNZjOUZWJH4QROIYrhxLSbE4cjuVyZ2rNuxKtLTIscI9+01/NoSWhRCQLu+gGkPTs+sOiFT
QOwkMF4bUTgw0lK7OzJYfSU20riEpbxA+ykpDiJJiAZxnIb9Lq+UPvXrVo/uczkxmRMEkHWKZMy3
b1/VazsQ7SlgwWR2tLIOMbPV3A84HYndKHftmQLPxRNpon9szEG9GpoCT9tRATXhTvKgYN6kjCeY
aPa3wQxZ9sgife3iKWZ4gUAPgDU7yPCQcCrRbWx2xhjJKyMd7i11PFfUQjlL1GNiPq+9q0ywqXtg
UdKNOzTraAtVQ1RH7PJGNbzBTsDvNqLZBEFEPlZjgKUXQeo3JYrSKoryILMRVYzdbnJayUP8J1rR
7JePPI1XNpJlrA6fA5MLmfHs/ivQtA3zLqnZDRF1Ra4qH6q5e8aC9FNQOh5ibhthHfOTfJHHOtgP
ILDSKyIsYCD4skB+ynZTiDDCKKudNiDKhusFpL4EEBrKSwyAdYX7wKCrm9TzMZsfpCWGat21MbWr
Vik/hks+8vaKfOU9ewH8LokxQrZLuf1zvsqEru6dttg5c9hsWfCF70zoif/uQaA4LHD4l+wAiaH9
g0hFCFSjrHc57nX3sRyLOyUqzd++EgdNMvCZxAuMpQ47YaUyZXltDLu805vP2mCmp7ORVkeu5NfM
m4PYOhAr1UGy49CoqZCcEm+oYdfKg3pbtXO7Dea5CL2kN/Jj0mcHQgpLiKZgQeJu6e8tCnAH63My
5WTQo2ZnZTFyV6iKh9eo68bvNTGO82oY7dFTq0S7l4O8245UNU+TokanupzyHk9z7RdiEcuSCgZ3
bdIG+B7AP0xXQhPV4L/9iH9pL3DPGfMDeKShQuA+DCepYQSTFqi7MhkDzW2HTpnRqu7jM8Mw44KJ
uhEzxMOtBEDSICT+207TSSio+n5zISxnQiGx8MRp8jDO3F9tKWZddlRPOzO1Zo88NYWLG8tHoufh
QuAgsJGZLCDWD1BeXnKwn97jybahf4XdbigaGLhDMlyY8ujqU5EcwVT/smW8HGmpi0lxEI84xDnR
pVKc3ql3Zt7o2WYhSUDcdbQ1PhjM0yfT2jRDdN0UfXRVGIP03Dq1c6q2pvzhyBNeSr2fQ9fBiRwq
hMcWchlq2e5iXYgLtpXiqlYHkGXycFFLCPPUsDHuMzP2cJ6ZT+GT9uvJHpUTywzVzCtVKZ2OPOnl
Jr91RgcvyDjNaBEFzW4eJOawBNsvQSay6wF5bzdIrcRtgTms0jQaQMTWvxvVlvuBMBcYbYafKu2L
/SXQFTFin4bYWXjAwhEA5BsL4xgb8LVLXELNwq/RFxGr/YMEs66X81zvwqma/cjUiw27eeHiHr22
8zJ6rMew2ozVmG9EFB9DYv2ybS+XiJILkRvvG3L5gxwBVHUyIwqwg+gtt1DUVPU8F9N8a0dWvrWB
dJ9LeAQWLmwSkMW1ndPPn2ItfAY/gBCWGQ2z5mpKqThHXr9Xz4wxHO84xTNzmYPUTUuKFtUkQY0T
Omdzn9MOjHvdrDw8Bx7BLCquHsnTiVRUT6Nj5n4X2/IaaZ+bMlW78zKv6qcjr8dhpbfcK1IbDdg3
Q2r+2X9SbQ+GzNTaXdtPkoT3RrToCwjL9mYSUATL8d6+QCpT1KuR/lHsxiXQEB/xhU54Jkpyl1IV
O6U363ZvuFLQdZsknrTRlTJZ6U/1vE6fj5zx8nocvj6EbIIlYZIs6CCGsanI5Vjmu94qwnmlpWhg
eujg2AoUNTAJmA60IOqbUMD+d4TcXnVGaD1r80DRzCPNj6EdDnOR5Q4uFR0SXMx5CeH7d7DJujE0
+2qnSDWT04rZ1sbEU7U/tnZeu24mxYgrmhBwCKv7x8lsDdnueLlurShxOMmbTylyIsoqrEdpW9Sl
Nru92QFPn6NUyf2sQfkLUECperKW/narlct20HAnd2FeuBSy+6djQ7pXZ9u5EPbknIeFnl3D/og+
xnM13L79xF+5wQiGaDI4M0QQ2Br3j2RFgZ4GmXRRTta4hdxlrkb08Y40J5fTPVhVi3iWBuiJiAuG
8+AgZOtBp9oXVdPpJ0Ewdn5Bi/k6TStM4p2+OCZO92uEZLiP8CgwHVpcwN/3j1fMQZ83Q38h8Cd6
lJuq1eHHDMi0DXYHaEqD0K+f0bOsUW5UhukLngNHsbPEnMOrXgxHUfhmPgx6lgnL/llQYUVj11UX
WqTPEdj/vg5XGlOKx7GZnUdDa4d7sj1mGVGateNnXe8H2ZPoQomrkUaX5oahHhkXyPpikpk7VlG7
cxA53TZ3wjndQFWepQdcHKz5dKoz1EQ6TUhI8LTc1K4xMI3IYAMyvTXbEc+YKr2tE6P+zPAAkRHU
HvPKE7PdNODLCj339VGKeoB8lvSpK7r0uo+btHYjdsnPLRIIu3IYp8+GKUIdvkAmFHeIM+sEi9JJ
24Z5OoqLFjOmYV13Rv55arVM8lpap4lfanl3I7CmDjwno+ZA80FFqVi2QswJZlVNv2DLWofwABTp
pp77EgUVFWN1Vyad2aZJOXyoMO9M/RgMRemVaZrVvtVr2kcFpF/l9pLBeCycZ/syjjXcODg4th2l
LBfd6Zg4HS4dowZws2DWpWB9EFmI39RmTltoVIhiG7DEuGcP9oQAh982sR1/blO5GD24Qb3uR43O
XkIROhVrLbWlySvRX8436D6haZ70fZSCzIhtCxBewV4seZAqOvukgZ9jXAS2uShaOGM8roNOcvAF
KZAB0gLBrzs6MIsToQXK1yKJwdkDaxxDF3mtYnbbIIRnKS8R2bWrIUd6w27mXa4tuEvSOWgyLSow
tg8WBLaLnmal4QYKr+Z9mwxZBwxFT+/Unkm/7/QiNt0yKIvMDwZKUbeecclcaW04JW4veDr+7ITN
tZRrbJn4SqnX5pCpyk4Xo0XwC3oz93JDKNlqFl3XnCg83A9pIkIbnbqIwTxgrCLA7rlleCllXYQ7
rhMrz0Ki8xvM0vix7NRsPi3kcpI2+Co3n0szFfOujqci95TZajMvDdvyts3CUviTbic60JdEUTwz
VoyrqVXTm3CuWUHylAEi6OrKLtzAGS3Qns2iXccglVXtBBUipZqwh9LFVzYZ1+VUKCE9Ya1HvbWi
8er14wS3oRuUyVmFTgAMLsolXTvH3T3p/KpMwie9jVp5HWqFdVua03i3yNzkaz1Oon7NdAwi3piM
6Z08CgQCGjmNgQHGor/qg6G/VhCYx6yHPT9fxaOjfjGRdVHWTe+oq3yO+zM4qdUGaTPe0qEXJyV0
RW2LvgnMs9oJTHcYquTetCYld4Ouie7iulDOAZRLZzV+K+i2CAXIRW5XnQlJtWjv2s6JL8c2EIUb
RzGhraah9L6V7ULzVPSIEZmZB50YEtYCdSe9H7tvu+hvQSP+PdzD/zn82jK0+2fww3n86bmJyQ6/
geFeEG/LJ77DHqx3C10UhqpMzY6x4uKl8RfsQXlHHo+TJUUjWyM9kb9hD/a7JbunGYWn/ULV/Qn2
oL9jEA1SCEgESSWNIOd3gA/agpLb258XsdEF5A1nZjGDfvn5T5UrRiUItrXz4upglcj9mQ7y9ZlN
IAvqeGyRw5I7Wujw2CxXshC5c+sE2Swy8QpdoqhuzbUNn26dm0GQE+RmGXHiItSQ/pkDIfvpXOFQ
BYxZPme+b6WuWVrdTaTmZupOBR45a6cLZwR/tLjZ9HT5MHuqYmYSmZSWjt/bfWNirGdLz2MQ8LJX
XZifQfNDlAxi+nAqD90ou/hStCn/Q8GayBI9Cla5KjlnA623B6TDpYe8rSPlRK/C5M4OsvzZLEpr
a0uF1bm5JK9y3riTUcuY4zuFbntm28Lnm6oguW3kqrhDaYz9ld7p8AGLRfW0T6s4wGGpqzICq9V/
hJnYhZ4+Tmm3CWJTl1cBasa4TojS+RoIrb8fLckwzsp60Nfd0CDNVs4mXDh8GgSyEMYUxm4rC/vW
EmUcwkUdA9UnIDc3UyprT/Ruqq1wzEQ+NaapfEpHNkQPLo50jkV11bkR06aHMQOqs4lFxuxrihUs
CTUr1C00lbX+LAT/W/ttp3YfKJPgWdQQHD1JiezZb3urupqHClWKMp9hJM5Wl2ySyhpsrxKKryXG
ANGytc+Q2mo/1IpW1XS5bCVzhR3HKrsTJHIAXjPVqFYZ6oWRhsqudmJL84zJmVAPmLLm0tTmyPCH
RGvPtFRJHy21aBCNZ/xUnvZc3G2r43yOq4KWk8hMVZi7SpQptquiKzb6/SDGy4yvMF3bEPqzOTpP
xcQ2gVt70haeZeKChVhdZl4OlZPHfqA04m60nflLL08jmrq23m3y0nDyszis2mqjsrWuTDusPQ1J
dcrEPM60G5S2C3CCU/klQgUs2PZ0YjYV6rfobZhTcimhXdStmkltIrib+qieZMg3naAZnkSsv8C8
0OaqK7ZTJTXqqstCE0zIYEwPTtwz7sMCYyo8srDiATU+tfRUYO3tWo3U8F60UdOsQzoMd3k72qhy
Glg9eGCQpg+Y/3X0sMK0ktyU3Han4ek48MRKnrdcKOWlkQdV6oZFnYsVCt72x0kWsuOxztNhRVPO
7AH19HABi9hqVBf6zSTcvu5q24fGlkVrax6K02IYun5tJ3zxyqqdmfZ8ZTI2pK63Uywz+ogkKkGi
ypU7K878OoW04qIaH9yN8Ha+KnKiamvYXMAR5LCTHtvWQdR9oLrEMYPBEbBWZOvLNRx957FU0xxf
kqnoIA4rg8I6rMVN2UzKRVM41odAbfvRZQ4WZJ6cNlK3DoJq/NqEtSx8RMbmFmZuLl2JWkYTP6BE
9Fo9RHyyKgoyhVIqFdNvZ2UOPaWVpCe4kLpXIOQ58HU473qzkZkXdo1Yqh8EABVPqjSFsThFGdJr
+H6czDQucp+UrqzW0jCXd84EFXQ16aISp1qjJF9N0QSXCfUs8EiciCcEa8dMvoEeEz3ZgUr0cQ30
MEs3oqK2fKSZrQxHmjQWN32bdvG6LdnNr9pI1Xf1RJy+thE2bjynmezJs4gr9qrXRbBuZ70E9Gg1
tYzUXJYUtFlE85iDzjw1BWkqunjFcDl1tbyLG6YkK4ypDDpEjh1/Crqq/dCPDjwT8grV5amVwDjN
cZEBMwf5s02zwqKVPDn1TUx23vhJJM/vs6yXH/MkI7j2QeeUtzUCmHHLi5ZWySW8KW26zHEGn9ZA
yrLYD1ULpzxE85R5LShE0BdrM+eyCSQrMTw0ISqxWpCdiIhKZViCjRYxjtjCYhCUiT6Zzmfax6k7
iqa6qERh2lCKRvWjKLlXPg6VRnkKjax6XyEqgOxLbVT9WpM0EtG0RHo08qA3k/Sh0IdyiGow0/Vz
YQWTq5DQylsrHDp9XWIa6wtratNt5aTlh8aJ5Osgm2L5rIhHmjGRiNGQtANbvZsSUuCThLh1MU0i
nK+K2R6ajVP26QZmf2G7CXUKOr552oRr+EvjjTmOo3ALuVdJ6qNiCOwzBTTKeGm1bSBvZWuMnd7r
0CHAoGhuhnWUFRjJYuImriQeZOaZPSFtqpIk8KOYvHsjKXBaXpKV/8/b/gROSStwYVf+c/J29tTF
TZzuJW9/f+xbBmfZ75bpAV4RJEi6TNX2VwLHTyDI0a1DeJ/W/wtg5ztsVVPfYWnGrGZxZFm6tSSE
3wkImvIODVgmOYzYvuWEv5O/kaLt5W/SCxUJeY7DSV2AFupQiinYhNlwIUyCIO2AHnvr7BN6SJtQ
hZOkA7nuEbWMrW2MsmNn5qclnQBJw8AGQSqMLqhgzWYVyMET2xC9+UyN/cJOoeYZSrGZcVVmg1TP
xoxmF39YaaJ4TE117TjXbS/cJrLPLaXZ0Da6m/XuXkln3a2zqxnlWFdZ5HSs9HKQimkVDTQT9cnT
7BsVfcnRDArXsDr+n7hPk+JzndNJcJTEH6OkPOe27kxFnEPqTqhzmtpP8iTkcDU1mXWWdMiSzrSC
UbDGOU1GdhPom+1FWbaiP50gYiqepaa6QQt0E7RYbFY4QJVVfEaseujD+TKYcK+MvlCksjfK6kqW
4VQFlN3JYxB97US+QVTlcYgQSuU9fYiVy1rDZlTv+icD9T8k2u8bXf1iJMPowRe7VuR5NVH7OqVI
7lKUiS8aI5VPR2O6nMJGWokwKz2nqHTXntqPStzL25j6fTWpw3uEpnezpQ2ngHSrR2uaRm/Mk37T
5k3zsU9iOiLj5Kdt01grKy5F5SK5UyD/BefeHW11lQRNtFGtWlfQgxE2+6dS7zqz5hcVcZengzjV
E31NXVifdXNZPk/Y1t/nkhrfm+WcnCilfJ4NmeWXaIiu+iZY/0/FmNfB9f8LEfHYD7wVV+5YB1n3
c1h5+cBfUHjLAbqOOaMMKoqhv/13TahY5jtquwWsBesdlj+96u8hRTLeLS1UGrXA5/nvC2/8e0yR
wMIjGwiQHIA8IqbwnX6DRLJEtL2SEBGZhUICIAURDSQGlob5TyWhsPSqNSqjve8yUq586syzUQvG
W4NZ+gl6Bva2EEyYAPyUV7hhVKd6FVRrXNLmK6GN/VlHlw7Rk2ITokftoS+RngOLru8UZSzOkb+r
EXcZwxO9EfNZrMxy5leGCM7r6ASnHSNojowF9y+HOItu8MJfNkm/FsbgQUdY1hsDtrum3xrp4j+a
Fwvp3f4MeUTa/vSQr751tX+mgy3oiB+97u9Hop5nOIcOEbX9/o1DVMxJhqozbtU8M3AmGe3tPKIl
XxhVflY7kXlRdQslxsmQPnn70K9cJEeEUA+TAOT0oSpVZFflaOdycGuQVayKWYRnWaDr56FhTqvf
PBSLbNFO4xoZbSHVtn+VCeumR7KnvpMGs11HE5RbM6J7PSrHdBo1tsn9G0oLHQAUyxBkJy5zy+b3
00q0StnE5Guq71JLXueh2DIsWttze17U8qoe8zWNF9fQtkWYer3+UMsSzTfUlZKzEGl+6xmdEK+R
xEk0tKdTfiU3kd/3+jbX8RTObpHwvh8NYAi5dZJV4izJ47OmD5csnPagqly9fd/2d2pWBygfbhc4
NTZ+pjwHMwEbhU8zUrP0TkkHaW3JovTGABp6PsHbjYH4fQu7e4zSN1cjAkCIYTE9WzDFrIz9m1cN
o5UmU6PfLXoxG0SR5hMHn7azIQ8KzLUG5zqVLMNTm6MrZH+wtFwpOE+wELx5KKr+6tWTJKOJiax+
11lIj4dVEfi4vx9Fz/2y5mmMLdApQGT0wUDX71+gUillIkmjetcFSnmSSFF6gpf9vElzy5sUO/NV
I2XyHzqGGzZmDJUmMpHIFnQu8ibeUaBrK2naqN2x4e8vcQC1u0WTjioOTBCjvP0Tq8Y668okCO/j
ICy9IGu7S0uRdA82ceMq2qiuGOndSJZkXb+9xF6ISnsRCH0A9oaXvJRiUztYYzTyTDkyjea+1Vdz
UwjfgEHhWkNxDVDzgR74XZJNFJShI2Otpn1q5dAftMa3cj1wQyrQaNCEO03KU0lzJO3U51BBi0Rz
0NY3Z1+3Z9AFy8i6P7JYDwBDrBnMUh2mvIDCmJhh7rh/z6SK5mk499N9TfMomM3NAEOwtJ2dcIaz
pNA9g/QqlvQHpfsWtf+/BPpz0cr55+LHfW7y7svTXpbCB74nKaZOvrFgzhbNBRLKH3WPxI/g5yAN
BPoIYJ2y/OhH4YNYBHUXej3AYV742n8VPktNRH8ZOB5UN6gw6u8kKQvP9qetAfI2Pi2kS0iYY0RC
TnSwXuoul3AiaZv1qKTbyEg3FZYjQxB4ehFRtPijccNw3e/TaRfa6UnetxtOym2htCKofJFY6aaU
KFam9wzcPIWgANzWi1LHy1txEgjbtyUJ2FLmO9oXvf3o0LAZ6+7EjsKHKm3uu65YB7W5DiMS6Eb2
igF7inI9gstpAT1JgeSGSYtKUfQQ6tBckcOaS2aqCTMdRpaSqW2SUTtPt4nmnAD4zV3bHDwHsSXX
yOkFq0Vyx+j+MXB6RL0wV4ulVeq0Z6ax0VIQdejPYU7gKkPj/7QIXkli9repX2/swfbOXkGrIxDN
uq3L04ouzGBeIcG06utj1I39beLXIx3E76qu0miseISOeoVLSa8cIyv9eilgKZi1E4dxUgMRuR9T
avx8hZownLDDixg3lty+ndN1qgSeqdNAvVtarw4AW7tOd1V0ppX5OlVxc0guWxtuQJuvNLqpTRad
Csnwzf6BKbsvK+9HFk5UBq7A1Djk8wkb+PJdqH+eowHgmlilWdr1YoXAPoBYFpPKqVwBZIZExOwS
cn+j0ZOT0pOiTF2tQHrROK2xJ3n7UR7Ci3lJuAHIsfOOQNtDJHX/Bixi/EE19M26MelBlfFm/JyE
eDh2Dx2dpFQpvDZ3dWvkGiGBcFMyNVgHnN7b5/Hqc/jpNA6QPDlJgjmFPIfEYWji0DzWHASXMFUw
jjnU7ucEy5rav+Jla/4pY8QLqHeicCQsaLOvKrIb4NGB3vmRK3pRHfux0f51HAT5oc5CUDsEeDhR
g/1cyp0V6l1UGdtEZmIFHV3Kq40UPTTOuanM9KFPG7m7maVdWfYrMT8gwQuki3tdycyNVkHwKaCN
8vbdPkDAfL8FP07tIPvQRTf2IulQTCK7i0bLB2nvpp3sFoBQQlFvelNaSX148/ZhX3/IPw57EJBJ
LadFLaVZI+OMDXDpLhwSQWM2C45p/f0aOJaH/ONQByGqMOK4ChmirRcTE8GULcw/vn0xx45wEDmi
jpm+A0p9PUwfG+tOHDOof/1m0R7E7Q9l7cPcHCq8XSUWQbZTLtvpc2exOkIDfdrPb1/Hq68DHAt4
dstw97BLGFstwvKC49TZgrbaVN17eb59+xiou/+yF/M8KL0sQ8FRhIn1/kuHuC3GUDkrLm+AkyfD
umLwg4DsVp1lHzQNLcXAtefZ7fJhHZtnwsDyJUxiguT7kRFfWFlfVSO+jAfY3k2FPb003vdtJ1wz
bhA5jvlVOx5QlepPpMw4z8f7BP0nPSvWkZJ6RRRdSvTy8y5doay6kasvYTus5S5zO2fetdZnuf4i
6Xzeqk6lSj5Voh3uOChfRq7BFEjPmFWvJO2L0O8VIJfNtoWIn+D0hLzbFj08v7B4u2veGgm0SVys
wzlYDzk6l3O1xT7Yi2TLD+LWb+b3taScYgN9ksmgjoZNVcmrUmQ79b+5O6/muJFsW/8i3IA3rzDl
SRatKL0gKFGCSXgkEubXn69mJuK0NOdOx7mP90Xd0Yasgsncufda32p+krBktN+Lwfvl2OrNddDN
psuT9PbSvJ+L5XGqvF/lFMS5NkfKoCvLODRXXLgyP0su3Jh7gFrxnFPRF1PAqFJP/I5h0nwdkBNp
87cBLRJClr0zO/sW/n5XQ+LK7s0+SHhErrUU92I0L6L/nCghtoP3KPsfgnBa9sbbVyAUYJfSmli1
p6n9aNwf2fZtsr8MImBz+kCxf02XKnRXcFNLEIt5i7cO5tZcJjIIknVxd/NY3m1EAk2LuZ/z17nv
d71oT26wN2ukO1MPLau8K6GMmrK93B4Xrfjsi3q36OXeu7GLOz322TOJ++Jg7MRZ61zW3Pz0p2VH
LtIzCqkqKnQPjIghLmQX37VYTUItm+8tNT93/XyYvHG/9M9pDjeB7ANzjLu+SCZzJiXLPdfQwmws
fr57IMobjRDbQ8HdXtDCtQynTIdEnCEmHZNn47tWl6SLs45rUdF/LvxHBTENoExj/7sMNExvc1IE
xhGzGFOlc8tb5nj5sSw/QJJQnOk7rnmTUYdKGNn/rAiAAZfadCDjJBpwGplM++vOSuqW4bIKXmr1
MDrQrFysN8ynKPvk9N3Mk4GolQBDxbSb9estxGzrwQ6N+VNbM/yy7JjoqBiu73uZ2ex+dtiii9hE
HbcTnfOs2ZmlYuwXsB6bd0Gu4r4yQdNW94Nnfwi9/FbY20PjtvftNj+Ns3+pKWV1+4eRZif41oRF
5Xs5/ZhuTtVmeAM7Gqfeq0KI1uZwGNrvcv2JPyXSO4UOojwMXkMhtEb4PZ8J80wYJEZVMMT5lZlM
OJZAjYCTob3cDCMp+PieRHaR7e2Zaa3q9gbnTXIG7xdNI84QCQpgjm2NyeNNqny7dJU4DKY8130b
5WZ3xxDuW8dPm3Bq++0D/gI+QVgaQGMyCQBn5DoQg1a2cCLUrgBcvpZvlcPZoa8PuD55IJ2d6L6l
a3dNJytBXL9r5zUesi6SsrzzfczgLaMSJ9J0b6+WNFwdTOHaEN6KSRPVdlY9Ig0+MjyPkGpj4V4S
RrA7bKVILtM3yx4OLoR0n6d/C3Cg5km9FgkYnkuweg+VllKi6SG9wi7syBKEdXMMkN+RRnMgoiwa
qi26fUPhy2d3XPbK/KbmLCmbZ6cKBTenm+/HtrkWdXHMm/qbP2iPhQR0TW/VXI2IsMb9ol0014x6
ZArj9g0hT2xxFxyWa7kOiXJwLqTPsmt3GFQjo+t2dj0f7bTaDdhArRRfURHwCqudPQWJGjPmrUHi
61cKzdjq4Tm7gII1M1oBxWZavGXzBUtZggFyjwPjnA/ZF9TCe03IS23+0jE4jvoVXet5VXmkuX24
ZhenyB49U91b/TeI20/DtByVuuv8MbYQ7GmiClez2cEGDfXmCH0rBNm9t1jucDbf49t+G1Jww0Z+
Hlz1YHj13SbEAblBhKojMbXqWIzPQ/avQer/tdv2DxPvbxUhh1oYYDevO+NA489epbZuWC6mdtiR
0n5CYMPexWJgkmfvB6FuVru64UhoMuFabXJFRUyLP7Ghlwil3y3USoOvrlr+Jub/XVQmteofn+yP
7dkTflNRkA07t/Zj7P8POpNws9xCZ3yruJcB2bNSVvF/Lgv+rfT447f+UYlbeM6HdeyGnbaIKLDf
JIIi26z+rti91Xr/dtmJDGJhvlnN/gyZyNFC4mcQfDmPedfkHhyNanvCnaAPSasx1FqCxJjxU1AA
lDlhjaYdElB9Vr3/nnErKgK2TQiCBDd409mUXeQgh7id0fMZhRvPlT3Zr3ZvcWiUN6FWbPFTe/3T
yW+pBu5xdt/kkyxeJJ7cJcjIVzSQlifqgDqHFL45YqIB+zzUW5EY9ntHbIxNdZKNycQ8sPPn3Zo7
+9Fd7wdLXm1vQ1D3EyPyNdfG6+2dcw315mT1uzaK2NmyazUGSRXUdym8iiCb36CbJ34wP46d+W0m
2dnLn91sq8NlWHY19pxR0+NcTQeynN7W2X2vZPYEFeykm8NeM82o4jTWeeUv2pbhNPmMSPpItiIe
0WAVbCRWyQudW9F/fj7+9Oz887H87zv3jyPWX45qLIEpUVLV7bG811kT8+HZ1na3No6/+RfFNd7e
ptM0tnvW3jT4m8r43/pHBoC0fzSjIC/RL709vn/57SNyHwcH3bBr2/1YTLvumN8XtXORzf+LNPZ/
Hmz+/00NA871lyfiBpb8jfz4kn8U1Ufz+Vv/8fa//LMBiaLiBgxjKYWAjLb5v4WzAZpabhggABY2
ZBe38em/2o+m/n9u1n3MF2g2bkEYHEL/1X7kpyGZhXQFx5iDCq7g/0378cad/MuyQxQfQza63nQ4
SdzA5PrHAVFnkBdsiyYPAlvW1THVdKc5ws+jGjmqFXedpWV7SQAOEgf04iwkNp7gvV1YWhFmcvWt
eB6k/3fNu99PYrePdYtABBGFPQ8Fyp8IAxzOOZaanI9VT2l6Nouc2Dx3yrUlNtc6v3Sy6e60PC3G
ZOgtcW1Mfe7/pjfy+8LPhUcrQysVEguTarrHf1wauLscZ6d22Wc3P8E+szJ8Lo5LEGi4djpf/y9P
zf/Qr/xjcnD7fSgs8InBy4YJC3f29zdZBAH1QJ97e3tJR6hEnvUuTLgJcVUY+re5qOeHKg2KsGtm
Rb/PERgB5LQMf+c8+mNB+8cHwcxuY1qDJQSy9I/hSycggKyQxvcVTgYcGN5iXm19zT5TmRr3QQXB
i3jqDGdNgWTlm651zXNlbZmWTNJEqKYFKktjt+y9vwPZ3i75f2+SfDIoRzTyIalC+DBonP9+ibIe
5njrC7Vn9DKnO06Qrn3gQNGkf3Mz/nz+buELxC8QYoiEAQbLH/feCBqMYF0/7Y2KX4iDTreNnex8
88vWz84vU+CcoDBgDk/zvU7JoW3Sv6MQ/95buX1ZPKo6YMB/2C9JOf39y3LaLQDNNGrfbv6KME8z
y8RDVUyYLonX2UWfCzP+z8/g75vJP38lIgNTh/DJ7Oom2/jrZjI7+WAS6jzdpNfdV/w3SI9rbxEt
6gcb0bftVHns59aw/E2f6t+/623gzx1l0MsS+ef7vhb11m3rNOwtWesKgoTOgiOYjPCkVWkKL75I
t79zTP77t+XmQrxlxsP4lSiB378tyvnNni192Pf+nB/GAJElOjIxf8Jl6T5NFxtWL26hfP/5It/e
498fYogU+BT5lvyV+ervvzaj+DMmwAV7qjZpRVAOhl8e5jOivsqsmPbe2OEPWKcbMjTwJAK4//z7
6Q7//h6BhblNtm58SB4uYD1/IsjzuU9Z8Vq1Xxu04k0q3w2F8NZSrX6XS+elm3sU1G0XW0VgHZay
z0hPSskeyVZngZuTgZV3rSY2Gf08EjE0HjNpBIcesfCLwFz6gKS824+z+FF7JY7BxioOOfbFxHRl
HaUpngNnqGSsibx9yFYKKHTTtXPS2rQrY7Jh+0NOJhfRkjrAobDOC+1jI7wlUj1z+H7rf5l9a4az
sZ2bxfKOo5GtJw9/GPr5rDjUi0jPo6/5MWbk+j3vlvxoLtavnnwg/EecSXPBGyVLAjOF7m47F9jc
Q7XwxfUsv2aW8zDxPh4LIuZP2KHqFlFi33wzRPAul9qOIT3SfuqagXGZ2/SxOepT6OJNIIVIHoJ0
Qkjr1RoBTLN+0z3DwV8ZPpfPaiH6PTQLXcXm1M7vy1YMCRiHLa4c1NMLPgJCjTbVFM+N7FDz+6Nh
01rwFMfpMKP8CwYiGyVYy11rzCXsgYCMgDRU9mwEZyX9LQBP0E+A7isfEDPzCVT2bNVIfukBpWVT
dGVUNAsKxwQUkh1cfW1Y8TUQGJ1Ln88hfSdyPbzKu8UxBydc0r77KviJ3UW3Z1PkoS9LX7urPC3t
+1APsma7tvXCAti1jhJf1nFmWa4CURMCba/LdayVge+gzflz9rqyeLQdyd+bjQmzsILy5p6K3G4F
TdWFjd6cfFWWXNBWebQl9E1yBPUlRpSo95vSiv+5Iy/GVDd7Z5h1+5fMDH6s4ba2eko1gx9C0GH3
lcAJl1PM5NnMDYza8UmBJbecPTUbWWdI79aNuJoCPnVWElCMvqPhz0EvMx6SHl17pPEMiTjFBi92
QTPrfLA+aHoaiGM2NPX91ihaKyjOUTEKtyj9KHUXrzktRq/sr5ZbOyJMTWtc40K17aH12TYuNgkA
fdwNmuPf2+3Ej541obe7HmrbcB6zehkxGSqeZej2/nqphrH7SsKVb4BEtPo5snjfuFCUCyTr5s2l
afRp55Juxvh2WYcxNox1WI+OUVZPRo0jKA7I3/QuTJsner44VcwH42YMf8Y5WBWP2H5suVsHUTc/
Cs34CYJizSIZbPanoTD/3S3C6R46BthEhtoeT5wLTSqgx5ktcJ2cVf+hWVK/IKPDwmiP+S85cq1C
l1zPjDGK3TmRPhFp9FSVG9E3Wrb60ImEjx1Lh0//Tv6YAfu0bM6DXZsqIqlMS3qU72PYwb9hPcpd
HW5vVnT62WgHb6U1rS8vnptDZEano9LdoDsb7mOJ1V+ZbeldSYAmJMOts+yBWNeiDqvA2IqDVxLF
E49O2hVIaCYS6cuqm3YObT3cFv62DG3YA4Fe9iWRUTntu5ZMEBczzRDKzvG7Q1or+2rpTd/thIWH
M0ZBtH7b2mwj+gYVcRYLMbOFddbEtlUWdG06e+bkTHrYyoruSD2Yw3ksgn1T15QywC+99Jx5m+Vg
lkjTLObdNJPBq6t+3/re6MTGgi2k2TZ2qXokSVp6zUHphWwuNceFnaH56ZMIdG0XOG3zYBiae1LE
vZURSIn6V1MRgN0HgXgwR3u+bAEeLQw2W/6pGJUbry3pWPicSy+NmqzQVKQrg8tTSFQEhIpkD2lW
5VY8lkWQRpOfB4mLeZpbXxVY2HDUBW7UjrO163Pb+b7Oze1d6utlF2wEpxjE/T4g1ULN1wx2WDvF
0evM4V5HNYASZ7MQCmiZdujsZUojsaReUtu59TpZpouG29we2UfHg2/P5b5Rst+ptU+roy5y50jA
DZ5l+vGHwCVouWKwERFg2O5UNc/HUfTr94KIop3dBMW59JvsjsS2LzrWjxqn+UCTE3ssaoVxW/db
DZ1A1QJjCdYYdBRNqss9MWhwxott3mlGSeU3UhgtLM0gdSOpqebI2ieaRMwoOVindPvnxIEl1EbX
+xCW+UUfXXVPB6ZH4LH5t95HcESD4ScbQTR9POLN1j7om7JEjXI+j7XR5gnYBBrgVWYFKWwazX9u
COu+wtNkSbdFl/gqBcpPmK87na3MYAfFu3VdA/h6UV2WwftQt2N+2toqa6Jx5c2KmiArL/Pc4v5Y
/DH4sY7O9LOj7Er8NGN4UEvPTzptNFCENOLoyNL1ueNdz95Vrce6NUYXpKSawXz4t+ZSq3WP81T2
B/YI40Ik4SkNdJOV09fL+2JR8iEosSjr7caupUrnyjUs6cu4WTJBej3UZdE8kw5WJ5s+uafV7fTv
ljMTPRzkfPuQkkGLUawYV6uR7c+5M9dkVT1NKNOi6ZGIoqnp+wTzzWMv6ucin6sdHsf8rsh6eSQU
VkTYf8jB1WVVhlU7XgKBjDBhmfJ/usK2jmNP4y1KR1mFw1KND2KYZgYuk6FFnYuj31TtakfFlHev
WOO0QyZxu0DTE9fBDLYiSUc7f9NnnYZds5Ap2pfZHsLwu7Q3K87z8XMGeBFvvJ0PuiyXB+Wbj47b
FlGbNvSx68VJWIDNWK9TxhQcxkn8LEVzX6yGdvRsrO5oavQfFIPjZaHoiSedFY+ESQ/E56qsB9yR
J7qHzQlIFrfEpHst/Qm/TwZVImwktzvqsWi92auDr7oJ8vbeMwV+hpYo27ClhSypLMZ5R7BdIHCD
Vb0Z+lT+QZ4aR2DaWritNW7YruBU2uCokyMjxIqumlIgdFNhfCFtxki0fnkhEvK1quYX6d8Apqol
tbPcSgePVzreb6u5nfSlt063OQLH91+lCpLByD69GfuUl5t30+QxD2FhTAp/vVtU/uFkG+69Gr2R
baNEnDUHtEDH++pvr24/PfhlWsd6r/NC4iREYWfejQvKpXxYDsoJqjvTnV7sDj9uRpRI1EoVtyue
e6Tbagfpqfo1CbmGVGZJv0HkI+Z8jLClIDcEnZ7Ymkdf05XHIO90/jlWU7uEYFCM7owOpNexqmzl
m137v+TkkxxXVV8xyGonGnBx49YUW97AA6jyL5XefIDPJN8FbB8QlnmMSdaY35a2+s4SfMeqfgWM
gBvEnzABBxPDugAnnKmYZ25W9TNf1ZeiUuXOwSsbs8vfbWVO5LEpAHC4aiVKiWiE3AHyKLaB9ky2
H4ahC1mHisNWLD+6FIWPS5shnFj/GMzJMvG9MkURxkFkTWVsjdj6ZJ4He5ciiHnymN0vHFEOrW6s
sRekz/XU4bYtgsPcGvdK0zdEIJSottbVh3QaV1RIpfgZFBpDkLXzQ/oYLcuzvb2LUXeIPhi9u4W+
xQFX+ONNa3Fm8bTCtGJWvdVKf2FNfC1XO01yslp3vlirGOKaLxi1B8ur00tGXyMZTqnmQuOwK/RQ
LqlBUAZ0/HneRx8MTrwhil/ETZ0ym8iCWu+HKcyr02jPzoqyqfWnkpvfG1FQpm+50o2QV2IIl9Zx
rx6By1an73RswwfVsbQWzWiRTDx0O3/FBQecSjsSEnBaKUoOhtuJo0ZzFh2V+zqu8I4RgIZmjxFg
zTdpIofQA8Z2zJuF0QbHLe3uvRmhDb4nKtpNxzaqFebCQadbVUj8w3qwNu8hq8dnBX3u3twU5DFm
s9FEMXopN1UmBAR3yKGcN6Mr10+Fdf2oDbr15LELPM1SaCdR5saOborYaf6SveR90zwDvtqSrDKt
d9WVw49Cb1vs8OTrhU6mti/YzPX9WHtUGHbzfV3E0LN1ONlH3bhvNTvLw6LjjDJwvUd67atzXS3Z
XTlibNShoOymNhNxNrV9vZvTXob9kL3DXaxvTQQ76oaZNsaqtbFL9lOElUpHu6W0JDOHd3Mm0KOp
je5plDgpnLzf29heY8bJ5RdPQbYNxxo9+2za9T0toAZM+IS2T7PuRQ+q0Jyk78d6rrvkrJfzCq4N
M3E5UPfrRsEEuTawTbexXQXTAwnpQyx18Qv5WkymbwIrkxIA/Xn1wLE5KEPg1nhui96gB5BZbsLx
HFdmb5FUJjORp6G1Zg2ibIkWAvPjhHqqGO/sue6x/bfrScJRi+Tgc24xguEMYdyFjhrY57Yox+ds
HtmOuu02edTctT7los2+20Vvx3IiITiid7ZMWLqaMUm3wTuWGW3QqHW21cB5xRBVjvj6g1ll7q2i
7MDkFAW+fVH2DQ9xYO8rxRlMwUf+VvX1NkYV+0kaB73hpfGgcRHo22qjPEFodPodPgTzTq9ketLE
ALClLqzikTGqR9lrF2Yi8ql9UTpSkT08RAXeM/cp45bc4wjsj+g0zG5xrlpnZbFnIWCnesRTnrft
zNzF95uHdFq6q9AX+2ZIdm76OZ5qIAW9vZDoovXxZFO77Fblvs2VoMYsu2w86YPbv6/K7reISOJ+
F1CrWfuKRoUTpVbn6QhIW/NYGYBS9um2MEVNh27mt/nrbnB6VYWw1z2kF3r24Rtq+AimBaJO7QdJ
n1s0msx+DVm/tjNwGP+SQno5UtZxCYSAekKZ/kuupR2na4AJVrTFkYMgZzak5XPsVs6mHYcC53TE
K1aWfBMd1ZCm/J+OLYoToQb1Vz8bPrvRGz/4Wv6RkmpRkZ/V4NkH93B7VHnI/VE/aPkNIpsL/UFC
hbpiRPYuBU37d78qe3Z2tp4Hipf8yNHcvpuFY/JJNW3v0Ud/HMgXE6FY6I6GcHf8iYlZJW+TRCSf
4VDfzCOaIa14wQv1VmQ3oIy5lF83PV0S9uVl12cb8eY0fMxrafrbnQswKWw7lb0atYVgZFor552A
euOCN7+NVdlNTxpJaZ9inboPTpEPNn0t9PmNOjSuNHGoVANX2OgUj6D9Itq2fAYWtp38yXJeReGt
L/oCtnqeGIXPMmNQX5lL1FFjJ1CS6+cA5cepJKw7nAjwDUt9nE2Mlw7T/Z7ukUgcEytEiJZo23fK
LI6iD5yTynUf3JGOUFnDjxy5ac4BhTO/Y90oUSQlsmaRgDZjuTGhVIfb4PyYlY9RvCNoXRgmyI61
49wSXLtqrcPNaul82kEVStwX9D9VWtKP9J6XGfEEJ/b+e5cOHHL7onTPUC3nR0dz/VPNGhLOWfmB
eGELrVr5kc/BFaFfutYoexwO7EGXTyRubO5DvlEleOAuw8yVDcHyEJ5feseRoAF6tN6Tp8l9YI3p
p5eP40PaefaJOf53OZBEg8pmyXdWXVtJUOrrTmRjcVClWy/nwF3znWENJhcCVyQmvrdu7A5wCwj0
xhtLukR1aKRphlYugy+OIZKsnK8zC+49aQ973Z4uSvOidqmuN84G8aH2QUr5bW23KbKWxjzTuZ37
CFbmGC4Od6vsqjFqZz+DUGo3a+SXzvSa+8ah7PX0Ozw4luO5NF5Ubid4lZYI4XM3oy/Qs2oPrKWY
KUNWb7wfMt0noQQHF6imRhGmVJFpIzmKjimTqEpoejQPaOsjsfEkEGROx/xajJTcIUjPIDitWV+n
sVHpMtgxxEJd0oKgVkd7oYR4QKbCKHq0hFeft7ybxLGwSv9XJnM1n9ppSaPNd2h1oo8PA5Q32zBw
Dmy88+RgiZ8L8WVu7CIuNOdQB3MRLfZ4tjvruwBrBFey6HUVxZNVX3J6VutinpZFizsYWoXjvWml
OIptfh835Z7tzbYjMTnjJW6KeYyWFjmhVCjCCqN+GNlGGXhAWihW7wLyNossXUJ5CDgS+2WQePn6
c5XBnWWmaFP0t4bIdjXnFwz8RahpDWLosUVf5NQU0MtT2lswRkj0Ts3h2arhtjDZ+BCEZHJQca/k
V61In+znEdmgkZcN8vGA2KSm8m5ScTfaUtfhBKjO1OnVfV6739vOxwZQVnEe2CQy9uVTj5VaOhMr
lrib/fpijp2gMxZsX/p8PXoiS6PRKAg6aD5Xd2jptOQALP1gxwGJMVtpmJTqVR2t+tSEcmRH6+v2
PLLgJPpg1WE/DRlnBAp5/ZY6Wq7ru+ZDlrd7t9tlPv25XdNAkjghjP9RGJiIS/q9elIYS8em7KcX
rxrcE3l3JKfIIgwKGj2pzgU1IfB4HnV0Z3wZy+A56zJzb6aZ+ZaNdgSo1r1TmyORFmrlWVloDpm3
W2HjuOIDzRMyuC33NTd2UF5OUeVY6OsUHJztTPOk/EJzu11/GULvg9c1LdMfrVXILKZYHfP7eeSs
gcjZsNV5oEs7cXaGpAU9IRvXHSKg7LMEqLntSNFtp6sN/kR+VGhUmtghq1w7rx2gTRmqoV3kXiMR
eD5ljpHDsSs5FYU91so20am4u6NQy+swzk9Nrl0Nf3qjjQ+CrIQuVA2C+NMcaRlFA2oqH2m4cmFm
eB5q1LJ7p/jxd5k+v1Eiit040GlUrffkaRo9O1sf7iptvOQqc67ujD1rn21S6WHg9FqY1mxzIYzh
+nHIKMKXBW36TdWof6GFyxtnBrMdGVjcUF7V6XApHbs69pCZBxo1WfmUec3t++Xmt4xLiWpKBIxD
4VjKJ0eNbcoKZUMK1kdgzKbIpqNOKjQZTBBADmNFTyIcxqI/2LX7RZqru2LzTXPzFMjaftWL9CdN
Z3Wfeot3Skl7syOYIWa/M7JsapKOAz3nJC+jl6vP776OrWJhMXzyrIlMOkt2GBIHh3tUZfgPhvJ+
qzz15DXD9FTOGE9GMpMjYQ4/EJYhiKm0/Cv+d8lUUQNKIiZBnuLY6bSmdeH4ex1M4kPVyVNfDSvt
XZJdeIxH4UZVBeG0yArrpvx0eBEU6r9pFF8ZLW97bzJknIPAIYyhauNKtV9ZH5eTxhnpULNjIcbL
spK3XWYX4t9NN1IBA4aJKdlDk2VBBEPIOGEwoqUAJ7SJa7UWpy2Yup2qLQfIG3c5zLM5xVftua8N
7e+3fmpKdC9pnww5ha9R1RQd/gjaxaCJKflCjBErNG3QfmJVmJuIyZ30eUDz+WSxw8Wm1di73Jvo
W3QeQyGtrojLycxMNklZLOCRLGwqWqHciwMf8+tSbNNz3y8f/dLKRMtS53GykCSKZs1elhmaHY/Y
U9Us1cXamuWJPD4YSwG28GhAZbHH/m19zstSnazcM3mqeHQ3xb/VCzq78xKoU6Wjk56KLPsFnCI/
d03bfWjsfWgc1XLRxumHogH6mNbanfCas2brVGCBFBSDbTDlTzaL9E5nGBJXklG9X3NWEq7UASm1
JlIvkPGtES9G+ZYZ/TbTNC2tpJTOuq/YS+9NOFVvklRP6Eaii701n+iK+TeaBJ14vnVBtAa9D3SH
0L+0wEiMSvys8xotquPmR3ucX9Zt0Q+dO7iPhRbgE5Vb8DmnbY+Lo9POmkP+dls5GMYC16IjQdO0
6zwNDwhl4dkbLPe75mbLI+glPcpSrXhlsuDsctVyP9pWRj5kK9qjphtuxTQ8BSkELTZA+9dg9n5y
g5aj73Xs2DK1+Uh55JNRUtdvpIV29+SANGAtKrTnQWvvc6WgV3bubcggxWvvKhEazaDec2VtexUs
bWzVCOD8Lq/vvD5XF2EM4gmU4rOp3Hw/SbeMHK90E9cq11CjwPtGAFL5wN2en3y3t16QdoMF0Uxf
IfoFkgYDw9S8+8FHVdkDWUlWJlFh1yoO6MAgl4ptfePkgQruhysmjstYZhqAJA5CebeoBs5/HJRj
u0So7bU4wRF828MSwyobfwCx9/GUD6l7T172Qp+m07rvC6rjLw0mmnu2qIa+fA5utDfNgZFmYD51
itzUOCC/o46J6xC0a5yuPE6KlinjPKLK11nuUtFjxNNV+lDRH05Sk1rJMUbtGAi3nSIPntlXZXaB
ddb6bNbCmdlJHc+VLXbV0ruPnYBQBoakpwvpmXcF37s+zn3mnt1MmwjNbFE+i8af9g2JIq9sUxoE
5aYKa4vZ6+r0/RsTjfXJGO0m1rWAvar25SusU3HU3Um7cyy73JUuklWAapO/s0zLAwkyeuym6/fV
XDkhe7LkXQ/QQePzDq15RfVfDdvO8smmN7p1Ds2ZpHAOaCin07Y9ioo6yoerROORiWnTTcbzyEWP
RK15D/SS7cQrlYTgFBQHO5it0HZyBtd6Cr3Epbk1DfWXxS+LHzpPeRGtLQ2yfO5sVkmY+jMMo2Od
VtnVbIN2h4cwMfqSBG7KQaLdU4sSMZsOdGvceKEgijhV0xVVQYEWu/LR65bqvRua6c4tbP0ENGrZ
01DQIpPjUxxoSHiLgDPc1gjOcJlHg0ul/iNKqC2yPVVcmBzkd44deHGVqvXLmOvtfvHd8dZC9dt3
T7nYzpzpB3WVEcFDbd9LZ0SpWfnywe82457jpfOrzMmJbwrXiX2jkAd0FzyE7uR/TEa7smRPb+Xs
eUnj5y58UZ6EfZVakpfOf6l8nVasX38FJ2DsoLjU+2J1PxlkNfHMMQ9tKHDVYG2RnK41sjAtf7FJ
82XM1Pv7wW+n92nMOE8yGD5XJmXxJtlwmO6VL7kFtCvSKrpmBHgBWCv9Bdkzh9ixcKrjSCRqHjvL
3HI0MZod+g8LmTgkBMqdAdH2tpWvFW2SLe6NOuOY6fYHQ6brFbaHZYRrLlXPlyjHxO5oUCdG7jD8
wNxBNqsSTXOc0rr7tkgUoZFEgFMkntTvoARvQAKXGrbPrdV2qacNVcTyX+Sd2W7lSLqdX6XhG1+x
weAQJIFjA96jtLU1z3lDSJlKzmNEcHouv4FfzB9V5T6nDDRw+tLwTaOzKlOV0ubwx/rX+taIK53Z
6a3yjLrUSgVMiSaJb7Oq4xzam/neR/i5tFulX1qCaSz2l1Evew5kQMVYAMhN1SXQfUhX0I6c50mY
XEQm9JPjGLaCl2wTD96qaHlbPTTjlXFdIjJhMv0qKTFCeOoKFx69ZzdbDOnVhrDYzFtpCn/bdjI/
N6mfbV3ji5OIxbqv1p53mWGzN5vOyu03jSkupg2wTD6aYkXgNYlzW4Nzuk/dKt73GlrY1SyLZKeT
dnmI5Ah9CWfYtPYKpJLbQkFYq6Iy4AGr2MS72cjN4iqTXkxcom+yj9OfhTe2e4ftONnP4SMN0p9z
INCiZxLFd4Gfw3dzJa9uJzEWz0RCHFluTaexD+ERN5nfHZ15dK6Sooieay+Pmy3kYf+9Fm14l+pK
jVdt2nqnoVm8KyjfnIgoTP90qxqRtkr8i8nKZ47zg9HXI0+YYlOmHv7nrncu7JUeBYmXJYXbpRYf
TyNfgw6wLsPEmGyHUsWPAuTmk+sW1p1dTOWRYtBCQ/SkvpQle7BcgvbUu4WfXbqBpmfENl2loEnl
7oVorAFxNdScmwJ+f8ND8DIpcQUg45XRVR+KlLjDKPqtx6j1muVx2LJMCarbGrQTSvycFltZzH1y
MYm1NXimvupKtPVCJiXc1Q55KIVyeQwzlJMjQO3K2bRsdV36tiwszZ2jihfy2kxVybrt41wTXBCw
QHqVDs7tObHUFtAJH5ucpcM8NBgCv2RSACDaLDqPRKJv7TSb92UdDjsApeXei5dV407bR+JyTLhW
WBOmUl0V3oNXNskNCph1pQLRDwiuvvtoxiQjGFX1jPeZbbamMtWTinNk0sDz0gMy5LRrFCc2njVJ
G2x4I0fLLf4AbvRMy7UFJlpQKQJyVm1mw/mzZk10DurmwMEGUihrii47wSMu56PLEpHNeJ3UJx2z
ZdxU1UzjlCqjx2Fgs5Z2DiJ1L3hE7cKFl1rLw4bAs2pc9uwdSxFCzpdN7cn+4KZ1KB6oLTefVt1n
9xA/ghk0Pv4phkAd+PAu3ey2yZiHVNEQr2NrgHvJGliUE9AgjTV3GopxN7TpPl8wdOUOywKYecuD
VanpQpIohexYJvz0h5l4fQao69jlOO4dDk7joXQl0evG7XZ4hbjLSvjqhOKhWnNGN9mNGrAK2HRO
H1Wh+b4Ku7wWgX4txtF/r6JJpps5GDmGWSkwoqVbrtKoIh3tES8iBG4mClWyqNbcCagmibs4b4uY
8/3iuNehhbDGZV/Ddvezm44TDSdR3iWIHkPQ7VmlGBQ2xvutku6DrOitrvleXoJYloeC1cAB2wCe
E3qK7it7SQ/L6P6qMqnRfjV06Q4Kdjup9GC4Ot00fMxDEUNcH9BvXNxY7aIPne5/BpPNaaCtHn05
Z88tw+597rKSg05vHhyPNgM8WxLsrqg6Kzsu0OLmEwdeVhVWY+R0AhxZuLB0GhS+zQCMHtOgHDw8
GD11wN5FNEFkInHVY10pwyGjDaIL4vFhFBn/xA+7wLs0dWONzxNU2+L1j39SpTNyl1CQ1J9hjXTD
nYebugGhwLiJfgizHheOXfClrUFhQ7XKbHUuFrRQ7tlmyS/hxS3PjDge8DAtFbL5Zbt6okTW5c1p
9rkfN1NBSvhozzyVN0YRpPrBve12n1Y64QySgdW+h05hwfe2qnR6trhZ1I3FemjajnAX/at2UDzp
lrUD8eoPP0kZ5YF3oQwTwS6YOtwYg10qNgvCz+sh27DQkrwsCg6ODyIHobsZa9i3QC1XM5I9yaE+
VkmbYl5b7Xn7WoS4yADr93wE0TSbS4vFcndLp6lxbgFipuzSTO607wYkxGXYaX4M2JNsNOiwmrhs
F2dVxpMap7mS5NnZDZ1H7fs/Qc1RDVeIKbpIXHilTRLpgF8HtIm1FWuSVsOoXRTyH65F5wbkp/2Q
0rYU4RBLx0sOCbUg+NElP0WpxydOk9earQqLIFPQ2d73ksxdlGp1BPtnv7WZExEM1NlNlvPuixlb
npqsKS49nwl3CJf0RqgJ9EXKeA3itvxqJ68omGGFHjZjwzheJQLw3dDOB9wA3sdo/OKzYbJ9NlXG
EV05wXr0rFmPsBdbvM8xd/K7eIjLW8giCSPfnF8VuTPeyKGaWdfr6TUZ60Mbh/RENx63B4ANflSd
sR7SprhbLMm6PxB5d8l5B/QHzuz2BW7Pm64QhzNv6s6DRhEmk+Xe6tji+TgLlKG8fyN7EB+DoQqf
RpciACsYiqd5HOULy25nz6HTw5EStBcZU+UPQxhiX0omF93SX7zjyanOjg7xMDkyO2WZ1VxXEwf3
rIkeijSw2R3gQAsBmLyj0AKTMxDCirI4l9zZ72mV3odMdmcsqm8qTpZkLamENbzQje0VNhaoCXuc
zJpgtywMabZZ1euovZJlLnbA57yDP5TOOXeqfpvaFB3srMaa/uj2+JfIOf8/JlvEmjL752Cd7f/6
n/rrb7/+K9pd1n/9x3zL9x/8E7DjQH/3oEPhG+dhDCWKr/knGT78u7SFBwgjIpYtQFpg+/4z4bKS
/jxOHTjNnTXhsTaN/ZlwgQyPzR9kPOEPqCdsr/6VhAvAqr/4rf3Vyu87f3CZaMaBBPhXv3VeulNc
okGYKk700wRHi0wo/EhsISCc7Yqpq5VW/04vXZ39MBnurwfFU23uL8sc26vmvUQKJvw1dVYRx+jC
rd/8WkysPArD4Pc8L3FPfU6Udq11RrTtH3mjcUfVcVTfDc4QfiYKnKldx+krFVOwCAePgefSZIij
SN0j1Spx2ScsIsUy/Y50GEf4ITr8z1SOBC13Sjhl54IMK/Yy1t5Pg1lylrSdMDgdxvXxGvFcurfd
tL9sE2J3S2IPwEp74bn4HwNR3M42nXpPjbCglTuiz8xN0kSQUn2v+kHTdgepfqVbc5fpkW74Wjj3
brnwcmKXmP7wOoudlGcnwzm0xphpMqJ0gzaywgFUXqTSH84jPp9uB2wJUMLEeW65nyvme8T7hELQ
AFOSeHEMyItz1ro54lHZ0jS/p2WiCg8Sf7ZhZEnGV6pbveJqLlKv3dva9V7KLgDF0YikcLd928C/
HhO/HS8XkKDppR94lr52Q3yfn5VQefDmuplYXaOp1W7buU+R4huTriPxMPPOEN5s9q5b+/i+GRoU
MoNLpicXZBMJ/FI2sRtc0f2KKXfJDsYt23Plx+s5Fpv5TSRVwUq7dMsI5ryroQcy+W7dRXbFttVY
3W4sL5+fAlI81Q6ogu39DEAne1sXxSxcmYlJwoSW9nLrV6sGavo86zAcdKk65nCUMbp4NeJVQNKU
n7kv+MJse8wtH/pY7ZsCqxgWyWXsN2s9RrmpvVrIfS5M/d6HpcNqZ2lDuQkUC01yyUX0UmPxzzZC
xPElR/iF/K4FT5/qEBPG287hM4Oco73vQp5IkPJU2C2YO8JfI+a6CdtsSe9ZVqeGILkHK51Dlo6D
K88r6uRA1DO6o+dl+YDGpxQrmziiWoeqMMo/s4w5acHX+SO0nOlB9HbwoaDA600okyzbDAWrlcNo
1qF/5hjmb4dkiD9oB8TBJE0avWTMEhjhHcqEt17C1+gYd95yq6rvB+pqKKBpVPGVdw6VOk01Zp/J
lHmP8xiOvF4GXGDloAAd9SrKuX2oLkdsCJLlgp9O+3skPMR3xpLm2YJp9cLvDO5aO+vTPeEv/Vik
mXuuorxmRBdu6mydvHbQ6LuyqhEGvYSilTwa3nNXpvNmET0OUAyE+O/GtHV+i85pHmqXm3u7+nmZ
44uFZeJcjPo1wZO5bH2l/fxQiqLk86AD6cbCfdys4SIF0iKwb0vCBsFuxjcGG7Jc0BEnXN6Hvits
+1KxP8MVZPXYofoAVuQy5ZSCQ80BoO7p/MoRVdluLbLzxM17CtA2i23jrnCSfD7JoJ7f7VHpT3cK
VEba13g3i6eh+9Xh0vXb1V87biCHVM+LyEn5Kr8uw8sk6fW5sCz7s6QHiLSwCQJOL3ZT3fMf9ahc
7mur2fiNCG4de8penTj0ueiE7q4It7AunDugI6bjz210kc4vykTpjeri9rGLihS1aA4YuHFtPgQg
T68m2pocNNtCHBq0FUO4IjVvJOJC3GfJXHentqbC+QAixn8vcx3kl3FnxdM2seLq3iANAv1PqrnZ
uF3I8a3t7O6ajA4+htourRvWS0WzS6LKPFYu0sAOYaJ/NHXbh5vU1xWkF95rLHrThR6JOsML0EfC
wvWRd311jcOpeDd9WENNqXqxrdQw2rhzpD3uh6Qks4IPPyO0yBOL4z7Pom0iG7fcuI1dqQ1DbfJp
uSXAN4zzbPOD2Op/Fn0FQD5g7z9uoj4vv6Yq9afVdh/fVHbHs3TJZmY/Y8Y7N2klqE+qn/oNuSUi
8TSTpz+dYMqZWItBs6tpKSbYStMJFIjESAfLeosE6DL2H/FRsHiax7yjorh3it8OEvw7RV9JCXhK
AZZLEjsCPU3n8BN80ID5ME1WLbwdnGuFaZGRNGxm9rCMAs+6iN0HrpQY62+cur+iuBn7vWPX6VuS
lO5TNdnwpmOvIbefzazBqZowLOsmO6MPu4s/q7HDycM5unofS38OjtSfU/GECs5lNWWSZSUfE0Pp
Ekj25NjwPD7qIvypFbheE9EiRZI8E/EVhUg+VFKhqMfI2z7CyiuUH3LgC9qEzoue7vhaVaz7ZytK
jzk+vDs/lFm3iz3L5QPpUJqJL1XNVnVpamHLZ3mBEmSPlHEVbgRWj4c5RCA7YTPlokdDvuA9SCqb
jgvN81NtxxDPwy4OXbQsqbGAhAupbf67C38fVdV4xTU1C+t2vZGYhYdSvgFV6k+lif3fQvYcHWtR
xjn++Jjf7Hpsb/ah0MQiKnusBroP9ILQXJdaHBE2GUxM4yG/1FHrPnNssL5UveRPo3QxBJCk4jvT
DoInA4YjuPE9zMi0SmCuuhIlG9YN+UAnPeI/s56qauA2mMhn8aOqy5LEL+dCHnOWHf+wHMIam9p1
/I+4WPBdVJovgMO2cD6Ttsc/5mTjqmL5+J5jr6MjLMjzB7AcwVff1hP2FhUXv1OWBnShN8EwbNpy
ma5asabiiE/8DKluBN5HccfdQAmV4L0klniDFIyrxlTg2yk4UMs5UU7xM/QWUleDq3wiBw53Wwwi
NVrpAjNmFSnyGw1TYeSnGXLhoLyXPz3kxpEFtNTE0yYv4MUk0vZDqZEejdHV0c/RN8UZGdV94a0X
5Fdc+fEIq2vR1+l3+QqdZRSxoOxSytIX9XQ/rk0t0drZMnzXt2CdkLeu0zIrNXXPRjTpVZdvA5/u
lzbqsXn0bjrdCm8th8GJSbWZZuVfrXkYbNapmMcZ7P3aK4N83JwMlXYR3EetrzKkYDIuM6U0JXJS
u4HHLmE8rLU1nPSda9wCWLFNFSgmRmBu2I+Hte9mJgXYbdO1Bsdhd3TVN/nwnH035VhBTcziuz+n
5ophDB2C9q4vGB12PPBwAfFrcgprBY/FM5IAXEMRj8NMETBlrbX2coywX4qM1+WRxKPzWn23+6ym
5nM+rZ0/WOiaj/67CahH7MWtSz1QAB3+gYMznUGD9rBSKGIqj913q1DaODhVGs9KsT9+Nw8lU+sd
xu8+Ij7r8Vn0XvQ7+u4rir67i9zvHiPPM0Oyrdd6I/+76WjRFglEzNDOCfDtSEpsRrrs1oIkvBn5
o//dmhSuBUrjd5dSudYqlfQrQWIMzGaWlry0tVN+kXbKnzAQWDhZ13qmCQfta9w50ZVUA+1N+rvJ
iXc5hm47kSN+xbXsCQ8VUSKARtWVIBHIJLkWQ+UEDiTvprIGShX2PuppWqb41j0qpVJkYms7/dE0
NQpOzf5aQFV9d1HVllzO4dgn0274bqtK88FhDW0WnATld6OVqrpV7Vx7ruhvofOqXeuviPtCeBHf
rVi+A/ZlE323ZRUYSy0qYELeGd9HyH/prP3/XHXa2nr7z8/J102t1Vfff+i/nJHXP/TnGVk6f4ci
7TuBB8zBXjEQ/zgj86+IIEOdk0ISfeb//vsZWf49dJyVti3Iu0tJkPjPI7KQf5cAelZoI7S6CE/H
v3JE/uba/Xsi2afQLRCR53lkfkFNUDv61xMybBclJ16/O7Zo6jkf2uU9ZSVoPBILW9bt4jRao3vP
IbH5mpZJ3mXWMp1q5oNTm4zmXXLAuyqygrVL6SWXc+aUD1JEWJz/9WvnP1nON3z12vRff7v+aNXf
Dqb+9aGzpv639TL92XDoy5JU//e//lL98evkq1kZH3/5xb7WZEPuzVc/P3wpU/JH/wAqrb/zP/sv
/6SGPM3t13/7Lz8bU8MNevhK+Gv9x8sGdeKfX2n/4zc9S3Wm9Mf//Wf+uNCClWgMjZFFEJcMl84/
rjNp/30FWawfNOBiCWjiH5eZS/8LOgs9fKEPXZWr9s+rzIn+juMdSD59cFyX67/6P9/3nzwLfmT/
HCzFmekvSgww/5VYEtqRCIAtB0DF/3qdmTaxFVijeC/qMT9bbvg1p4lL78l49jKe6qU/njqdp6e4
GZKTNaTvBXIhcim7GGd29qLvm+tGTrRv0U3mHyy0ELMxiSnwp8Z4TTcm7KM745s42Su2R8QFdDKW
dwU78gHDt+fD2xd95wTrtAHXwPnpq9brf/l+P10tE2bp1zbiZfba5rp6Q1IdrrUXfOKnMvdlXdkk
9CKF+yNMq7HaShuzrJEREjQNf56OC3wQSXiferNF7Bj7MpSSET2b8tuRds9NqcNRn6mwCpeLDIqG
adpy54atObWhP2xUXwr8y9ps/Y4BmbfUXYB3Z+fHCkNY1t1UGKI2VudepbH5Mfey2ZnKY1ImGtqf
vKE6c04B+LQkAvvA1ORsEHt5lPWCaC9A1ynGuxR+VYn7UB2GTtewOm1iETA7alHth9hvXtSC0x3K
BK4C3uBJnlikyxks7AUnq5AZjeikvfd9Fe1UlzDYVCQv8H6I38aaqfpV4yOu2xv242SHWt771ca3
g/6lJ/jpcya9VnxJ4vKLLMRlHFJFvZ/Z+98S0GHOZWtVfSks//62w/HEQddJURMmANTOrpLZYLap
8l+svgdtPCYJ2plrj8QD8A7WjjOGh8Zgj3nBupg+moiCvj4dX7oMkwNyAoUJorXzg7G99srnx3Zn
5+2lwVCQDO1dUxu9nzmz70pEy13Sk6od1EfRDGuPkLKP/gI20sEKTMkVsAoWc9hXyK9vHFjht4wG
xieN1Yy8xblkhhP7DXACYZLaG6twV2NVWs7PgaJAazdn7Y3yg4tY5yemJ1ZnQZJ4ZtssJWittF9K
MgiGMyF6mLsBVTBex0Ree11otcGiNLb3RPCW9NSmrLB2sFzAvPrlGPQ4T92QlbNF9IXg+MbLS/rf
cK9RkoCJ4Yi4c2mmMf4ROcxFWUrd0tCbQe4Wf9rTR50jbEBXnUq/woI3cZQ1pXkSMZEk9NBkdcc6
za+JI+eB5A8QGlF7ty5ODhPXNWqavBo5YWLjopu+ZjVBr/D8IxvIILvZkbKDE0Pzmfl9VxXRpyzc
CV4hY3cMbDgQWfyC8xQ1FdLAJvdjf5cVWnAJ1bpQ3ExZm+1y2cT6iP/Oqr5wPVHeodx5OrHtaaft
shQn6dcgVTF8PHrLMsNnnYy5XiZ8RpuU509xaoZuugtsFyCrRf0jcAZm5WWbJY1h80192bTk6mQ5
dvVQ90HwyEh+lk5LcC5urflk+uEKwSu/atyasbrpopJKPIPffpPJwXcPY+PR3aDcrjxQVKTY3+uh
JgloY8ye8qX/sDtLe0fXg1mHrji5zt7LJv/ERI2Ma9B8NtBu22v8dRn9dvZc3znIJfjSpja1juyl
xeeQoIgegn6c8MUHDQtrGeHbTrzwgDiW/F5YMfOwmzliEeDYLGMhAXcmpF46q/yNyzZ/IwZk4iOb
yWFjUkO1Fo5hJKIwLqa9VafZwxiUN7mjxRmhMr3uYHswqrruExWLI9V1gzraynGPVZZQsccobW2b
Lquhoc66v1zKJrKBgrQ/OJWpU4TD7SpoZ3Rj7N8cwrypzI+6jVE1vL5zqd0mgc+jT/fTxqlSojxt
b20JcX9opGLKkHVy4GfKZZaVe0DU/QZnYzNccQSB2WuBAa83I5IuQECKaTDwB9UNW9D2LQ/UKLZ9
pGiCSHtcTBkEyyZ8wmRmUk7qTyQJQ+q34S5QvDz1z4nnYLsFqUqS5wKQES7zdAqPLD/eeL72JwTE
AUI6yF17KNRFMrfXQSV9HEAwCUjdEhWl53LT6yTG7Njl+tBP1L9wCnZ2WvrmzLGrv7Ks8dZna4Ae
gDEV3dRzsmxbUcQmL1p0U3pNqvbkqqx+HwjzPS8GiNgGm+C7G3X3iH5Ivyl+2Kpvn7nAiVoOwb3j
uQjywruXGCCIvaXddRz5X/lc/HKC0QcOaJGPwZph35R5Lgk2cNziQVE1CwzXqjdkkIgHXOSh98Ar
Kjyttn/ood50zQGpeiJwzdHFC6u9a9ndGRvTzBVcYgtkC8KSMjfO8tGA0x00yFYlzM5fIaC6r3nl
ZpU6jWsm2Mm6eQ+IqMLOMAyAMHokXstLaExvLVwLZQyeBNm138RqPDc4FeypfYi1wC4w4jfkCUu3
bvza1WTqdlle8bCoZXSIrfpYLnhZO3ACF2WWFS12YWF+LGKon3QWWvSVOfXtgi4LdZaK83mDvNID
OjArX0b29VMcZCxXME/w1IzqQjX38EQm4kf0FdBW1qn8lPIa+5h1i/BfaZYu8NCC+dHJCWvgbpJo
eo6DMTjgnj14hJLqLdZT+2UhIHxya1nvZz9n0hiE2500i+jIB30qybCMqPbl1gki+zwR0tq7hDim
MLAiUn5sMPKcBCsCiNLvReCn9Lch34QHRfn3HThj19vH0E2udVFJfWWzxZ42amrPUecM70FS9M55
Us4Njtn8Dl842wbIJnlZ/6xzG0f72qcapwXrBig0+mnJiOuxLgEBH6+IGWI4brHnSL1siDUnxyIP
8hMaXfTkmmny10yb5O0IzDrnVVm3AzsrMnYPGeoC9fVg2zqw7VV0l9p8OIcsZlxlzTWWn4mgD5N9
gMgRJ5YWMTujIxSoSkt2a5dFFd9H4XikEsj6UDmuJ2koRw1tT2+FndbJU4IG+FXWwz1AFwhDDs6t
+dJD4CeDXSgiuAtZ5ObFa1fVL58UENGoCoMPxCmbMqsJG4nHUBrfpPRcEzSQOawNyPgRGwOz6oCj
QwzjIu85+YB/zqzxMPVyZdB71vg7FwFbG6u3XtAJw93MpXRhEWE7SAaUaWNpRHKs/428HRxu2tAt
diki/nlumvCk8lYfsmZ47dO0P7TEz6x57Ss1WxF1JDYzFm8gkatdMVE1Xebge4ha5YaPqmlfUU1I
A83SnsSOA96dEvG5bpz5AIonvooR5w5WjEVzh4+XI93SotrtkrSyiYlW6NAg9OZ2N0w+Sm/X432V
YZOdCEs4Fgjd7kKTzDj4Nre8wAiB0Vii0GLCyOw+uCZQRvBrmRMKYS18N+A86uHTxxi2d+lcvLYR
ELZSKhBybX6fThVltiENCick5Cu/EM6RT5mhHUv39ez66RF16LFHBU52Q5CpE26DaZ/n/bOTSHKm
vIJ+LmSjbSA1O3tS6oVCoAkKQR66n8aJQWaHjfjNB9teJGUuj9Fo3XPkgM6b1RlIprGJX3UbTHu8
c9GPrhPU/6SsKk8JpvTxmSd3aE46jR18Of24Z5kUPqe8ossNHCqFl6pIxk8i79mzS/f2j3EZ4dRA
0zjGQ0moPGFNfBmh63+kblFstc3uERFbtD+XpibU6An/t+8ywOzrvDsVlsFnTqti1h6XCQHvbNyA
JyWwLYjRIC3KN0rXql+lGwzzCcaAVx7r0RDJCq3W2gsoRxCEFoPVlDrl4glP34A1mAakEsdxZert
OCJ7b4Jyksl16Cy+f536tHuzQawzF2xeUu+HyJ1wsJHCrW88sF7TNp95XEETYAcVj6GCBZ8ng/so
85aHRiAq+qR5MApGb7zV2MDLFTjhRkRpjqz5YUxXXbRl+9MMdMcA+3DCSX7mQzXclekM0CQdGfiA
eHGL1djPKQdeHgF3+e2PvgwYr72uBxTLopMSyq41H0uthbgggDEXZzLPbMaq3MInwgIxoJuyuyeg
Mf0qYEewlOwiptA59vwnjZmHudIEtF2iqPHenaf5uuo8Tz3xGsEiW9pJH++tpnxEpSybk05SGMIS
4iKAATNn87RnKaJ+4WGKYJWP7W00tkfCzdWzDRD4TfqiKbcWrmxi8wMP9rxn08NrQvW3bdAUV2DO
/M+qbtxgM0Taex/g/GsKRIlFHYqqqzXrKuapqu/v4BNwE7NIADXK6WjLPHw/LZ0g1ia13uNGiMrd
YPwkWktWyB4yGDtMnJE1+PuqzGFytdSCWgebdxfJG5uP/miPRQIkwcO4mpFHSS6aJXYlDmctg0M3
5jkyuIHak1hj4VHInAj5YxpU5+2LsqO0ym619xJblRyoQp0VwQinxq0EUM6/r4qGV1vKptWcs5TW
OjnoRG7SPltv1KqqfvcxqMxDE+XimQGm77fKG9YpKaErZhjqm7gCtT7NAVkRYWX2q7RGyBYbgnIR
mLGiucMF5JdHLLM1Q5zbHGphu8MhpjM5v/Y5qEWXBPoE733VSvstgtPU4Z9o4ZJlibwYmiG+6aF0
0mCTZs1znaRzdpgTPdyXsdCfPW6Wbbu48W9FqupAfzgLc4qTyXh1E8Ns2bfubWmPQ0sxU9ck/G9A
blCmSX5jT243PvijV24T4S8uQX4foFvc2DoEyBPX+bWJ5gyQGy9poAGpaiaI9SGHI3cQs7dP6WLG
Wh5rD/BTN5vXqW3JzSyxIWS3jNmFi/y6vJH8s2NkNuQ5JvqQIFcKu6nf5r5zHViL9+AV5JMSuziK
lqFmI7vJuSPHNdAYHc9GHemXn1Gr57KYrusoRuhdXG2TCauzV6yqU3WKhozAuxK2zcybzsuuKJck
OSMRcvwZ+8nFHTPSXTWTfc3Sx7Ccm3k3dSCJb10vY5/aiVGOl9ZgB9MFwknLSmTheHankhyclBXl
Tn8ynLN+JnU/NocitcF2OhlvMjW2+j2CHmNBMbWo5sxDKmC5WpnUscDeU1sOrmYiScmLcH6QPccq
E9rs0TxM3nmeeTcOQZ9LhBhFcUSBV8+qG7Lbsn4LsJmfmUDCy4jjymPP5v5HmYCg0GEZio3LGZ1X
qctyiAtugPITgoXJVo8BNeJstM5QP2ymHEzz0qnVyY7m5Tbz+BzSKbvRqT0S5cD9HPM4IAYSz+lN
4OaevnDw18yPZVt6v1Psq+5VAYKguohyKpISDKcpOtUwCE5bLEl2tUxkfRdCloqKbclylb4lHUx1
xDYY6A+NSlFXAMev2nPfcd/dBq3lVxdUaEVr2qY2F14c7m13jHeIWI952zzaIR9t5P+yTGy/0oXL
PSm6p6lp0W+s/o4Gz3Nvl/ejnVxUIdXiYZzPt4Zx77Fl0obj5V/HgFz8ED8Nw+6LLnjt1ZQ6DdUn
M+uHlXf3kWofekd8VSI/O8YOtkWOLUVNH05qZTs2aJdJTJwgLyO8P+VHV1EzYQf+q+VyNw5+c0dI
5D4U1bvfe4+Zbd2SSfLPTRKnKGouwwxQSAB4twg3VyNBE6zcywfg9/cmLWnVCDL/ULUtHnwe1Zu0
8n92snB+lQIaWabZxeo++UDO3jd1cbYialhwKRBjDKg4JgK10ZHq0Iyc9YIB/FOsJm9ikiQZ3fyC
/O6TXYE9aRaGTq72r9HlKhGD80Ch80tPXDFjIc4KiEWvsr9JAIWCvdJyzLmwc7vx6XhpytF/piZ5
6fZ1Cx4BnojsoRcVi9vt7aU/836+iWcafyJ37VFdplu/i0Bkygc0Hfhk9eVYy32Yo3iUPs8twZHC
n5tdvBQXmBfU5WgN7i528kNgT1eWqm9cRvi4yMngycHaFIskEpueR2lV13VLCAOb5q09lIwlUr+X
tEodCkxgh6LLoksnn/ibTO0t8xbxHNSAFMLQvjKhxIGln6l1uOtF1NyC9zg3HKQgE8rNFERT99xp
cLildM882MLTCJdtk4wUNFtFt9wISZOBG0GZCoKLEEzGxteEL2T8ldTAJmC6frCUfReySPdjWVxi
s8/OqknY9DbHcXJuBj17D26JQd72Z2LqtolONVfzpWqs+sKreTfJFoEqMCFdckXVXjmqyy4xYL1F
KRD2lr8gb/8Nc+spZVrdxgutNEQ+jlNJY4jwp0uZ5g+Nr4IdZ8iYi6/Lzo3lK3fvrp95zBEVH/dn
PGG9B17BNZHx02zKpd1VOW1jTjnpldN1ix3kcalKBCR8wbdRMcyfygsvZRK/GHf5kTXmBEY6OOI1
u0VM6DB/uP+bvfPqjVtLu/RfGXz3PGDagbcVJVnBkmVb0g0hJ+ac+evnod2Nkcr1qUYNDDADDBpo
NNA4Z4uszR3ed61n3RFKgkK4jM4mArL3Wc6ND93tWYw08jK0XCIssZavzWbuIE70842AcHIGQnMf
kZaCmAXotcnqvU5tWEEMAxZu5vNY7tNnqraeq5TDryXVsEpwu61yA/+vbKwFQmFfYV4An0UtbdWV
yX0tszsR+4+w/Uq8h9kvThvUBUz/Z0oVBrDglcw4mPpR1PJeI7ahzrttdJ1fFKGbcxpBW++RadM1
20FNwaYJHUEwgQm7vyKILtRPjl99KCzxRJd/2NJ4hYrlUetO6c4ja3QeG8Qz6yCar7VqmLDkpgcy
IbEw7JOt60bnVQrrv62Q5ExJ691kAdSwHddt299GlRsayN2DVJxR5qdOih0/yL87ORL9H2h1hv1M
JiLKQ4scgYJ4kqoM7Vt8ys69nOP5ss8DG3Gh+RU/RbINBTHnXVwYAG8N0t+x5Q9nQ5o2NHj59bFD
KCLMa7Xr7Ha6w1o9XzjlIvcDpb7rJmr/pl2rb+BJ0UZ01NVx367DuGSn6Yn0iX0r29XuCB82Cz+o
AcNkkFfWDmUErIMyugO1S8J9ca+z+dZRzn3AMX9VdZX60NfZdBZP3Rkt6Rvbtfec5q5y+CwLk87f
hFFEGp03yZ2Mw4EtTt1bSVutKTOBfots60PFIQUXcrmlFkm7jgJQQmFu5czV1xqG4nnSRNlZ1gYz
N5d43vSlwkYXzXit2ivlUJzIkuimi83PU0XyUFOiTqV69iEJy+qnMXMKCLoROQt3p42uXeSwOBen
cDzPsUYNarxosswHqdBNlxjQLRJbE+c8kFwgfSdpHkqRUzGc8T076iwOs+TKSYd2W9t9chn1rXyM
KhQb2D9XvgddReE3nSEV3NMJIhuiKuGogsMbSUHaB2FzXytUejCtL2pqm2XUV5TJs/yrHakR0Vrx
LTCCb2WDr9HnQp8J1CheOvxK+EiKhA4bbg6iFCM0tPyw4B2NW4fyBjdS/q2J3fMp4XQE0ejinhgU
zBaz/hEPxpOa2o9pbe0F68h55KY/uOCwwRvm3iakp9Xhw4juUljT5yBDg0Gx/LN0S/mIPt4B35by
x+sG4yJY2ittqm+zHsQPnKl7UvCe/Cj/2vFCtWXxN1eVvR+n8txNsDsk/lXvzz9tkxCarBpISRki
R4FpHrvgnH5YtkZnRyeJcrm7iwi02lUjwiRwoUWwobnmX3QsU18cs3uIW9FudaUx+sSP3E5+OTMs
D/z2u8purzkXTqhsBAWdzllb1EY2eUjBhn/nJy1xb/Q+P11dz88uCVuIGSv1sVLJrircq97RyNEs
y7WxJ2hLLqaO0QfZ0eKFLKqAQx8mcDwWnWo2bs31Nhply8JCRM9SblM3Q0gQZQkimCkaiksPBfl2
bA1wF4baBvjIH9CiySuPX/kHoMHm2TLEgzk3i2MEbqzmq07j5kbQhjLoNwo/2tDa8645ceXO2dz7
vn0OvGHMtuXAK1j72Hu+jFVACSOOd8UUDBd9gO0GabSaP2vHRJo24PLDPxsYMsKWn6L6YeODu3DT
U1QIeMdizny9gtrRxnf9XIF97Kwa/gU3qSG8ywxbpGvR0q3BEqQvapaOX1g9JgTmQ/wTcVIAeQav
EgC8BCIFK4LKz3TlNBdJPUOG6awBJ8UVT6fCm7ByI3EBrZKwcUpbRGYmLZY02ZENkyb5pgwi8FmR
fpqy7CpxRyqtEOBkuWTrlXhlithE4CiKnZ0nGp6mSdG9r5ry2tDiitRt43vEXPtoLbA/h/JObU+k
7ww+leaWbW02LxBM+DAzjB8sN9f57GzBc4hNA5NyqUijUilCBDk++uYJNMIWw7b9Q9hDCOCgJUKr
qIoHbKtsAt1wU2EkJIUxQDw9e3pfOlnJ+ZsZ1pY7wusDQbOkFnilsl8ggmcjvmy5OtuSy6ZTDJwp
nGCXxH6KeazssREtwjsnATKfYooWKpl3HVXRYFe6vf9QErL0LUbs3kMqFNhWw7yQ206ma+36m/9j
cobyZ/6prX/+bNEzvFYt/F8pYlg6+/+9imHLR1v/fH6pelj+gT8SBtf5h98GUQuWDSnR4CIi+GMn
ceQ/6GMccgIIZKbO+0LCYOl/FjGMNk3bsbw/Ipp/S2Vs7CRU1jyhXdMl0uE9GgbkEy/R/QxpkcGr
JVV1QgqcJeXlZT5CJDCVh4Ymfhkx+26gYgIYEC7Xi7fxL+XEy8D7gzAEYAX0kKXNONhpFpPM61FC
fKZ2Owh3BcC9emi9dDxTedFfhFnH0Vy1Q/ZnIv630gwkHq8fC7CHx7tRuE6k9MTy2C8yhMZZVZma
E1DvfORcBFR53kZDe5HkMj4x1F9vcBlKLY8neYH6MG9mgjiaUh0knLBK8qcmn4jcM8rw/u03aC0Z
Cv9L0cQvw4KF4koxTZhJjn2gNLEoMofWCEfGoYz0kdjLAsD0YNSfbIN7bZgWxU+/zYCtuZ3tLLWd
Dgl+kz/gilQ715rTE/kWR94wc9fkP0uaiO0eTJwG5zw0GP6eGJUYbFAU3uuiaZtnfEbxiXyJo2Nh
YxBCaV6EOBgryJOMi8QAMILkh5uyGrr7UiX00VVqWCdyUqwjcxUpMNlFyMaoj6vl/38xdYaI7ACk
CJQZMMRfWLXn30sR6G1d4BQU2LE/JrOoLvCB4lWtwTohs2SjjDiXr3ojlmviPtB+F3bcf4jbdNq5
yDJP5Wf/PRloJTLZoJdiGVwSmF7+jRM/9GzREltVmZFvfYf0itIm2ObtOXdkZkvJW1Cmi7zKXQxt
L0cx8wgks8bJqioJI5ZskftEyfhUUNxBesgys5lBrGbSMXG26YPFgWZYPWQJ12/4me1OzpzsOEXZ
39Gt1uccywyuR5brbT1h25/efsJjXxU9NY2AkQVaO9Yy81782LZbDjFlcndl1mGxANWkOvMCM1M7
3PDWcqCCExD0YCw7qbHDBF7dAOlQuLE6ORQ/e5Sn73/rzDrFFZZ3D8YE+dzLPwksNqLEJGGtxKN1
m0Ay2ZTYnE+sJ0dmOcc05SohhGmzsLwexQgdQH8ep5XWMqi/ZTNdOjxCrkJRjY0Mi+OpwOMjs4n5
alk2sBC2HO9gRB9jeVVEAX79uo5JBGhQtbtCbN7+RY+NgvCTUzYMGtv1DpbJwY4sBVUZ+2AizW05
p0gqCkPv/oNRPAbgy2D66oMvg/KJbY1ZRRWmKfuPdE0ibhZzdfP2KEeWPcrSkvQsl0VaH2baGPZs
pWXGzsLBwt1b4cARd2ENDwYE77eHOvLawNijjGRvtpy/Fj2FXF0abSbww08+5ueE648PoOjtUV6r
JX/vYXDAObow4TwTbe7rSWeOdZa1ZssoDTwsfB741KBzOr7cFLX9iX5GROSh/tiH3okF88irRFPs
LWpl5bj24VKmyeapoAyCaKARvCoFuZrEWNA6qnPjxGa1bEYHGzVLMnRzTf6Ssg6DvTFOqRYCoEsT
t9ilnezx03BlN7nuGLl9UTUINN5+rcd+PPYCE1+ocNkVDhZQ4RWakFCqec7kQKnBQQcBNLZOPNex
V+iyPAsyvKRrHp5zbJlVAA+oCQh6/2eFDwWla7P6eug658RHfGyeCMzSCMzZgk3n4CMOsAX3csDh
OJoyOPcCbZ9n3Br3HovLZexksKcIm72vZ3j3Zom27e33eexJF9G4w7tkosrlfb/YFLjQUoZtbdYQ
Yh1WynDTK+nV7RU+1/LESz02WQRaeQLycIy74uCwQfjODK6WMoFTDzejn99NERHXXIB/ST++1OiA
Twz491xRJockSzpoprGqH7zaLmeF1MDYVoOfObs48e0PUVSJ7dtv8Ngo6EPVcj7R3Hmc129wTNwG
uvfC/LWIvkbcY++K1Fd/IAfvOOQr/u1Y4SXrMCq0g1EEzjhae3g466KSn6AweN9JoGp/ILWa928/
0G9L/euvWpmsXZy7AZeAjDiYE2RE1TwqNxjOhgrWR7QIcZzIIRIjsnpBJ70HpxZqggzJgumdZiv4
n+nGqgaTVDC3j55mn38LNvMFtzE0yGyoYY7tr4gexrwbh0o1sNY6cEiOk2WPGMHp7JgybXt6znV0
NaHVSzZ22wOAgzdV/aAAmjqIXc2+pBkj3ZEapS3ufeoNCzG7I5k7R++W7tqItr0vrfaXw6Z4I0Cb
fS30QIHEMPuuXNUD4qPzphYjxK1ccKZv6S81u4C/+DE0Zsq9dh4tZSkj4BnJELnwlQ5JW+AgA+ja
a5AQJYErgjUc7DHamGlG5+TtX+DIlKKCpjiomZwUASC8nlIppiLa8kAmUVbYV0Q2POnJ8s/fHuTv
L5+jiWTZER6XVXG4TSRlWDTKAn1LaN70IXZsKlKlB80QaMipGfXXNqEsh7uTt4jM+BYPJlRcUVql
s0YiDOL/fSITIrZ96EMbuKQUdN5+riPnXAUYYbHF8NVzfTzYIvLUxo9IC2+Vq1J9h+6CRTKhpvex
HssBCk2Fo3ytPGz42NkpqNK5nn44YRPtgzGJbyvhtSde9e+j9cEXxZu0gbWwR2LSWZbGF6tsVzpu
W3DGXdHpTy8I/Yz4lETVXpbunHw3cWVfkWHHW3FErLCtQeCD5gQBeeVq7gy0VcRS8yZGZ1ynKvRv
q1Gb04nl8u/1mZ/bXSo3xBoKSjWv/8hC20WDpZPifJXZ35rKGjcJHetfXPrtn8NkyWuYcN3Pt3+t
Y7OQwz+3EQwqLjlbrwfFIheZYTHxZgrhXILVdTeZGVlnMxkY128Pdez5NAUFoCQeZhZ72Ylf/AiJ
FZNeofFMiJCLrKln1LNqvK2j4ieCTjI9ivnEGz32cLBVqDa5XEDk4ULq+JlAarmUS7qhOmtKYX9B
toDgFsXlqQDaY2NRbiJsj8OEJ37n0754ujzv8DkUtGvYhrpza0B4IQanvDQquo9vv8ijQzGTgcVQ
nONTe/0iNbvd3JOcuppbazhTmcnsSLm5te6p097RkZiLruC/UE4f7HoD4WPxhOJq5U6mQ0Z26oM2
szRlfC6nyYnHOrbqLrAbJr8yl5Xx9WOFykE7R5DNig5tcjXBjd1xYZbf3n55R0ax2VhtpiDFHefw
omMFmdVbDasTyK2MvKqkOJvNJvsPHsbGr2WSEGoSg+sdrDieOcSNMTAdRsoa53loO5cyAiT8/ofh
VMKhxOOia1oHl5xSLqQd0+GTapv+Fn/3tAkqzz7x4S4Lz8HqiY3Ndt2lqEzt9uBZBJxa0aaGWHGT
Z090s1++1YFgU7T6KaW8/UhHphyrkLNsvJrNQx0sSPHcTT6AX6KO6Ew9gLfRO88Mhz3I8vdXtiil
cnk3uWm4giSZ1xNudA0t4wEYvzIDjTxy1DuNnefEdffI23MsbksmBSc8hYcFRQH2BqQEdxkNo+BM
GwuJFeYQlCN4coEz2CeKpYdJ2Hyn3H6p/i8zj+czD/YRGLEK6SxXChzZfrRGXG1/FZbbXhgUpG9n
evg/omS2PllTUqCYC7r+bODv27/9Ox57bJrrlBKgk2lu+69f7uzI0fc54QF+Q9pTwbaDLGzYX9o2
jNdkZQ0nPoVj47FyQOPkc3DAZb0eL+Mb8dOZpw5qMz+vtS3pqYXh53b2ASB7wrh9+/mOzFM6IqYj
pUltxpIHi3DdY8M3fteJoZjvdEeeKCnAkLOVfPgPRqJ6xnIiMYA69usng+dk+siQOSmbEHQGYZFx
Gff5h7Trh3eXLhTVNqiii3N6WYdfDxV4hWEFLt90ZbofG4IdvxjkBV8RunOqS7P8/AdrChuXR1gz
3mwTy+3rkURITBToItANiBM+sit8wqcBOtStF/0UXJJNT3rR2dDn6sQCc2QDoMRFjYv4ASbo4bm7
bschoblCDh46os+8g0WFFM4npseR6eguTS7+cg4e/K/Xz0dJw9OGw9qiFVm32pgfFJICID7hT3wq
71+gqV+wWFJA0Jz0Dy7alTNzMbNZMyUxvOwFHp3ZEPnyFIPQKammnJgmx14hnZalk0jLi3be64dL
59lYrnRiRcLZeAfxJN0PXXjqiz42CiZCPmlPUU073Nw4bOFby5n36Rx+TnzZbYf45NXg6CC2SQuG
MyKL5cEJJyMdHXAS19ACgf0VskSB7tmytu//hKn6U13ladRfOw0qdrKmKo2Wh8ssdicJa7JyyTiw
YuM/mN7UQgQBeoqOrjxYLfBWSc5mHOjnEnllEozeZdwZ4kS5eNkaDz/fJX2d+oTLreWwyYp9GIFi
xwwYoyI6C2oRbHWjCI11MMEMVSE2YFfRyoKJJm/tZIXkyOic3jgesG+xfhw8YxBZU9CZQHBBMJtf
0rIJnjGgQef2HP/dVwjNscehesVSr/66tJgxmleCXjku4nNdN4RnfAqLDhsqIvMTO+bfSyJD0X4H
DwnOh2d7/VUBbQpRHyLOygxCWmGnYHzrqko8R8aoSLBYiuVYKZeW4e7t6XlkZO4tHIhZQJik1sH3
XFfzLA3dOAT7QDtNuAR/SgqhP3MHJYkkJLsAEZuKNvNk08V5e+y/91EuhBzAaNPQRadH9PqpvTyN
p4zbxRKBAViSi9nZYrc4nwo1nxjq72/dM+kvaocboZL81+uhfF+jynEpaSmjI906H9pzv+3fv79w
uaDlRKfU4ps/XLYospYxOCqSEyaSYMjLNHAWE0Xx9ms78iw2v5mzHAr41n8XYV5cN3URTizMHMft
1GjPJCGFKyLqzXevWx5Tn1WEtinX9sMmCkm7mWOViIP9bDa3TotFygO3Di3cnU/UaJYN8fWKwlC2
S1XdVUtB4uD8NoX2kAF+cgACiBwSbk4VEpbDs4vF7mZIynTXhwgw3/0WuWkIiuGIPU0W54MZQYJE
GuDTWEWBHzzhzQTt3KNq/A9GWSQpkJq0xaH89SjWZGBwtXG6uFyjd808uRuaQtP7ZwSHGZZkrk/c
+Q5HKQuZGHHLKHUe+1t+NiQMWTqfGOXI58oCtVzNls4qvZnXz0I8oYEcznZWtE3mLVXLee14el7D
QBlOLL1HqnashlwEl+IlJ+xDsA5uvX6aKJStKlUQzBkV+IsMlXTNijIC2crsAI/R4MptYxn40iGJ
/uCq6nmranTrPelQ6Rbfy3AXN7m9GcTkvrtMvKzWkHsRA7By6sNlU5JtPXJeJnily8g4gedMKNup
VevvkySj8D1Q8KFdyst8/cax2fmRl/ANBiqQX0HO5BdJM5Obk5phhgyWCL13T1eXZra9NFS4hR+W
BCfdekFZ8ROXgTRxUGB2CAUwxfePwmFoKShwawOd9PqxbOhr3RxJZ5UgNPzMn/HQ+d2pL+9ILXpZ
iIW3qGyoYf1mN71YJkemzCTapYtRlO5VFmt5Lkmx/NTU4AdXKgryr1mSlGtCuoqrhATFH9hkO4Js
eswjQoXZiVXuyOdDpWFRilF7osR7MGUmcpISoMT8mFwu79wMnkghsQ+57Wyf2NSPDMXmQ+1uWQ7g
Rh58qW6qAhMYpbuKsza8yeImvZQEkewGSAMnPoRjQ1GGQoqCSpAr1cFQDlFHf1pwVaGrb2SXN/sp
9qsNGaakJ7w9b458DtCw6Y55VFRcyhyv5003GBNMTZqKpuXXiN3H+Do0lIcBXxq7hnDM938N9Ewp
tLLmLdfCg1/Mc7mB4LZyqcr7YhtD5D2TWJNPrHWHb5B3BvCJdqlD8YI668FTQbqpWlUzytTRB6pa
qMsmwuf7ODXeqyF0TPyInPQo9/NT2YdTEE9jRuwJvFz4/pCLEpM07Iacgbd/Jsvld3i5ny/DUAoG
V0VvQaLBef07IWGe+6RnGJ2QNp+JfdLFROCkm3l01l2ttrNnr4ltxNQUE7Tt+p9nEnNnzKOZXbz7
7fK3sMVTlRd8V4cVFDud+tlUNG+hqhZrJ3BttvlW7wsAR++cLotGjvdLFQVVhmT5fP3YgwS0k0Uo
MjCJxBeeDJsPjQ1D+O23+/fLRW9kLmLI3x129+BE4aSkUkNdJsGmkeOTJabmKx70h3cPwpSUUFE4
kAlm5utHmaouLLvGJKjawwURJnazxhb+3mMLpTqLddnDsESVlMFej4L/rCUriheWOLraSs61H0RO
3t+JZ3EP141lHEQIDjcrFl/au6/HsZs+G2hqOyuJ2Pl7gaLxqc9U+jRLCOqr2Vblr7b0xs9J6XvP
zmBVz05UxPTFhhj3UIh8rV9hPALlUBVq+siCJ6ozE4/oRdqPprpPsomIVpmXqt5H5BmeB3NRBmcq
KtuPwKywT0YN/aBzzsD5ZZ7HgEnl2DvfsRcb8xaDvoGzu3AsYpcnWO7AntKG4phpN9sxq1WHTWCo
LgFKE9pZybB9dGriT7Gv4045K3Fag8ucbX0Gssp4xqiSJhhBsthdj0RPiB2g5gQre6qnKTjTEDfl
uuBQGtyMXpdcp5OavvSuRfBdKwpxE/LhNjvMDrG9S7N6hpFmTnN9brop/OexyLKvRdvhaAbDRTiI
nKMrXJ/Ovalb67kcbKx3Kq1IwmpSKyOtmaOLv9U4hK44ECRPA5lP4y4IR9fa1d5oeVdV7LPuhZFd
xOf48VPcZJzsgr2vY7fcQcciQTdx7XleErGXgKhR5hp2uAj7vY3cKvgcwnxr17UsM4Vysk8/ZCN9
/A1owgx3FPAnolAMwgfXUlbDc2mW1hdnGiAvE0fvkbiY5969Kwg2PsdwPn8PHYnkrvHGzl6zvNW3
IkyTj25PeiH0vDF74NgSAdaNSSFbT7WA7NHCHcArFtWDuSIIqrqyyaH5Yhc59qyReNsvJv+bed72
8oygdOIKPYyM3W5u4x7gDxQa9mpUzemmzeaEgwFoEMjFxTA0eKNK0l+jypbffBDqX3o/qgvMYhjz
V70qiCKslKh+5EEd+lcoq2BOZ46B9c2EQrO1s9j/qqqp988U2WR3qu/0x9LHO4YXzjuPQre+MKe+
XjvI5lYDWuynyfDlF0r4jYQMpBJygpx2qDGAOjEtoKiCXOLEPTxpZGmE9AFC9n6Yo0oiQk/IWFuT
LRwZLIK18Y29LXkAtOKVmB6rlMw7FB/j2vPC4a4WPVbQquTEuWpUVWUXVM9AXEmCVWIiL0WCiyXo
1ReyaWNrNfPPf+9J8Mr2s6/Hy9zTdbOqWg++rFniJ2XqxfzcMX5bIOzV+AMytPo2QI1i7x5J7t05
ZRx+HSk25Bt/wGoPIpQIl9QsajJFLZxl+SrNS9dYTXHZhVvaFfNlraNsvEFGIZ9hNIh0M3i5qHa4
u8FLFK1E4OBWuZYEregYKlVTA/laKFpYsjV8F0TNKXlU5LNlziaVHtkDhiTv9BaZRPMYLi2qPdaJ
aIkRF70PDr8xs6tohnax7skMeqhdrctVMFZiXudVNH1Nm6kiRylPilg/VbNB/JcXjcVlLiH5wrke
sEIa9LIeaxh3cAYUhON1C0mHsG9Rhg1go75+6MyxvwtIqhlJwJDFeU5+N3keTQOPoxSgqDatFShy
+HDk4yF2OT4j10kJzAC6rheLYhDpFUSrVsE37P3+UoSQDM/A/+SXBWz3etW3MT/enLpPWSbNT6z/
zVPZZnRLtFOJM/R95SJfKsvHsp8ab+cYsvK2RAUAcXaGOsHSCibwJp5iIdaj2eR4/DPuFdg00/FL
GCW4nSeoiquptWdsvrSoU+reempXxlCLXykxlIGr0mcrcoOPiV8JIEkZwZt7skl5JwHQHbgvXA/S
Nbwkd9xUsy4C0lzHivQ/IoJvYLLYgMcgDxcEN9o5OKRo8oZNi9gXDgDIqSnAQVcSZkhdNA3i9ezl
w/1U+/1tYHV4pVRYawJ+3X7SsEda68nHofxUdywFFx0uaudZypyr8HnvE8m0L7XnX018v8N6yGv7
0bBAfrD+R7bCP4oZYdtMIvlIPY25WTkEMu8SYUhetqUhTYHTa24jFcaw8XXSLXx6bjdQSDy8YoMV
T9e1R07jRvQcR9eFZVbjthpz9xqsc3kfkZoAHRkNjbiQYdf/RMI1V6S5OcOnZBpRa3ztctJVzgHN
uZ8BKwHfkAukIvsFjack1SQU80WS9AO8c8/HrrE0mmBT2Loh2477PO5Dy+A+C59DR/ggrYRoM+Rp
6yq39bloDULBcrMyIQSxCmxiY9JkeaHc5/lG4qRc325XAV7ucddQ7J5ZZVyUvUCgpmfDK8LPqSja
bDU4OnW3AR8UtfA0xXI9z2XMBM7SSG6RHqu7OaJrDmrSCTZI8v0LLH+QhypT87e7RDx4W7AR5bdo
6Ipur9Hi5Bvp4sLE095FoND0EO6cKmsozrohyVW8V4vUNgPk1moY/WRfDUl021rRMG/ZwmpMiHoS
Z71XeZ80HCYwq5McjZVJ/0lsrIAlY+uy5N2WYwQ9NEy60l1zKCDcOvAUwVWuaRkfkrGEUQAdoUvP
RBx6t7PfA+cwk6q67tKxvu5a5YZrN5z9rYkOHpxb0UhQnfk8rvOcDf47RI/QX7tU8fvraUTld9WA
c/VvZh8jJP7jzle/3BTYLOa+Ups3FrLYeNtgMXGfxhQ/6Z5prdobs4O7uPLIGLavbFAANip4GUrQ
dw1rXyTxTO7CyHflA3j5cdq6ndGRWElaCl9hM4v4ChvhZN153iDsPflAoX3OlafozkH8peXOCqNB
QK1pggHGajo812WL636KO+euJMrBnxYOl6vPCqLJra2vfKYqN2KRP3ZR7/x6+xD51yXNWq5oaAVo
4nNdO2x7QaUC2DlN+BimodiGdibWiUs8pgJU9vHtoQ77K5xWl+bKcmlB+E/n4fVp1XAsdCPO7K4U
KlP2JSk3snaY6y5QtV0t/e4iChr7vCmneds0hKu/Pf7RR0W0QIFv0UEeagiGxAyTMGu4xkBX2VWt
cD5XvjNudFpXJ9oef91leFS68VzpJTstB9rXjwpnFOCaRpZc+DSADfKF9lXZju8sUfBCNdUmE/MP
7RXEbq9HMST5UWpg57KbAses4vTVdW6LaArs5Nvv7shvh5xzqRcgY6LbcFANmU1NguiMfDdNXBMU
p4M4VkQRbt9QOtcsZNEunsvwqoPrdjEIX39/e/xjL/R3MwfJA+Tcw/GrmAACjnBIykHQ7ckfLLeD
oI369ijHZgi2F6oWWIeQIB3c78sum7lJDeh666LcuqNBarDiYDENvvfuGUJxnmYGHQikVH9dEevW
7ZI610g7Io/gTboCV7IR+ufbD/T3a1tGwdfAzkZ16bdX70Wp0FIWJxgqTtA10VXDJBs3wxi3J17b
33URrPmou11UMZhwKaK/nohRpFEfBAxjNOlww/1bbWOR9WsE0OWSj1Lq67EZO04a/XgtM8vYkgYC
5UkgNjnXTd9TaMYRD9QyP9EMWT6BVxUb/rLfFH2O2Isc9OATyaaqgYuMgoboZfM56AVANDbgXedz
RNd41FoQ0OEpIcix124hD1qkQlRq3YP7v+9NHX513gf7cE6cCzwVokOcE+vZ0VHw3NGSo9cvDxtZ
Y9INLSsnIVE5cWkk1nw1TdB9b8+gv0sMeFMpzOChxnXE4xz8tAD2dCDZH9Dve+RJW91DXsBiIQBV
3RaZNf55qHeFQfxvAv3/H3PAU9x68eqXmIB/4f+vnzPw/5+DZyIJXjrgf/8DfyzwjviHjiV7lkZg
xG4tWJn+WOAh8i+OLAQ5qGUoTDLV/pWn6JIiQeXaQ56MqoEOnfNf/8b4G9Y/7Eq0eRZNL6sDlrL3
eOApOr36zOj/4bPjnIb4SKPlot/5epYM6RQTN+vdVZWaEapxiuQAOCGfWQEENK44RH+q5JATO8Zd
BmgTquUrUTgUQKa0CB+NQQF4zuRgxpC9ZBTtW7tLBbnaFhREKuET4JrYIiuH0CYk1oYosI2G8Tw8
mCTtTOeDjicg1SSrE5PjRf5937Y9NYJKx5oyT5g9TzKDuwpOfa4uK9esQn/vYEEewCAta+Sth1xA
Wekafmhj7Rw7zMtynUi7dvdgTErbWhdpW02fBuoX6QcIE8666mWGaUQgVIaQXEaZXKsujj6B9ZL1
nj4FbI1+6IGSDI1dhNsxmcdgH0QtQgizz0zAwJmVPQydsfROiFTr1oHNLWId2n78y+xs96GSIP6T
Mcsd/i+YclQpgnxaEx5jS7LLUy3XZlHU1Y6tBqoK/H/UWZ5URL/bqHXzbdaU5hmg3bzf+zJOvsdq
rFmRyxlvzOCTRbPrB9N5cmK7+kxhNMCBE0DC1bNfqS3h8IQrDW5JPIDp8j4q3ZTeB5jGyt7XYPOi
RxiryXfhx2m4ScmZbr5GwzB4j7ZJQDGKgQSYcOBw05yovp1nk+UO3Coz8TWP2vlZjRHzxAiJFlin
FJgn4MVLncUo05J2lYipZthtvAHZQ7xTwqHjsqYyk66Sok4sCgAVwY/a5jawrWavuRk4JNebmlkf
bhIC7nASudN8qTRetA1KtTE5c5yR63BfWS1JWPAAQCQ2jQNjOaB+CEbZQUPP0V9DhY9nCxgaMBax
NkjTAajn9Y5PqdWdYW5WE0CUaRTEz2ZgpvUqGYvBI8YCLT6Mzib8SV3VMFZ1QGtuRfu5SteD30sC
4gaDMHUvEAmlxGHQ17Vtk9AweAb8v9GK2xB6U5x8oyZofRzDjrpQOhrRD920AznWgOuibd/I/j7K
lH03tERWOxsnIaSt3CYRXwBE3Q50UrWiulf5jxMhTekvsELcfSAe4A8/D6KA2bEK8akWGAeE1OuC
Lzzh5kJiWqA7iO/UUVx4kUy3dq2tfrqhZ+rIbTBTGLwyWpYD8ry7/qGG93LlsROUe7Bl4LdyC6/T
ViH4ade5cmsTXMwUXdiZHn+Qb6gCsFUtroUAMKm192Bopmc5tQNxPk8NUe7kbHzz21DdoxwaWlD4
WXrLxaIHRYiZy9uSNN8kH1r0LtF26oyR1EY7MFd159GXI6/gWhMHl0DRIaDJTZN62Gc6mO+pOLqK
XFfb+2WWQXLt+dU8Ac3UFbQaOlifWjsaHuEkkftkVl43bYmZCL8MZqKAaNlAdNfKrbZdUxX12gq5
Nq5LMywvC8i91V0xOEWwcmQsqcnpvHwUgkT5VVP1zmOIRPlrlUGCWFPZdiKywKUq4Cya8uOAwpdz
UFUv6Rwl7qXGEwm54r7rX8N1RiFQe3V6URf45fYU0UlGSLWqXdBRUTKtKXxmsD7bdvpVEjwwNpei
U+Q27BQHdBdcfj5kd2aoomoBug3PfpcWNyoVMt8Eiuso5XVMwxvddtkVNhkKr2PYsOQ5eTXdBORK
YG3qTDLlhEdk+pq89MZf+0JDPPPzqC4JGqUkc+uaoSRjMiJGFQKSDwQI8r/VbDALZPEZp0b+PVmb
1P3TWIuUqigHUZZ6ZDDDN49qONSCNhy/V6zzDzS+1Tczz6w7mYd6B1/MTLfeWM/Nx0KUhGStG6eG
XGsUfg7QMPK+C3PIxQZpVTJc6HYo4JsGSyJLmC4ZnY7fw2VMqTKeWV7vU/7wS17HOMY1VPy6l+Sk
Jt381KqMTwLgK+oPoHEFjCw5NwQtohrptuPkACi3GzckHjxFwbYahOdTuLSM9sPcJZa1bgpz+FJ6
7UjyiQAKuRzcQDSKuoCO7lnNv0Ab//+k9F+cS946KV091034nKb/4xxUaP6jeXlm+v2P/jkzcbn5
53e+EA042mO/VaN/zkz0zP4hMQEjn8t1Fjkux5V/h1C7/wCM57SLU8NF2rQcqv+FDXI5aHGkRwZn
2cxBuofvOTMdnJi4KHFKWgTTmCS5ah7KEwe2sWwwo+yuHqHLWxV9AFN/6oljJFei0idum8uF439S
dl67cSPdFn4iAszhlqmz1EHRN4RlWYzNnJ/+fPR/cUatgYUZGOMZSxbZRVbVrrVX+P9jEA4dXA1e
OF4InF/RjC13849zoE487JgJ5fWMhzpL40mew3tcTG2cyg+FEhGHohrx+h8P5fi/n/5Pz6J/uSZO
RViTMMQasd3L1/9xTdozkdyx556xRrwfY6tYj+24KpvYE/vCWMVyuotJFv77Rf9lWCG1EqkGQWRJ
2LkpRHu9t7pCyrKzPDPh6Ydv2tF6bgVzB0D6HQNa+sM3+TSu0GjxLeKCy7jiKvT5M1Iv5AR1iPrZ
utd639RQNLtmStPIljB8aZL3mHosz1+68CIlROXcme09SRpE9dUk24euzP4m/SSDJgncLno3w3ez
eByr56g7iv2m7T8UdWMmXte6beRnyYPa3OvRLjMdFOdx72AeXF9XZvM6YxOc027C9FF+6OpNE7nq
PjlRdE7K+1Q8qDB887ssup+NV13A839lmqtAOyuGW8onWDsmrtSIepYoEZsYoVYUVmnkdsY6Xo3y
WggjVzANRzmbwUZZGVhb4iB3xcP13nqaf+qRe9VaPO628av6nL7JVM7CcdZ+ZQIdHxzgS6wqi+PQ
xI56/W2Kr5N50cyf9Eftqe/svDzJ1VuVpC79MHx4fvfBDyz4QNrtsPMbhTD63E4okZTqJZhPQY6R
qL/UL1rX84kpz6YXA1cdSXkW4l09bnV9hl+PbZW0E8stKU/NMY8dmdoNi6UwpPvi8y6EpVunOyzc
jOG1g8+qrkLBjYuNkX/zTt6Il5h9vCWY6wDBwAaQ5FtieZWEdUijXj8P8bWiVxsARzQwnydRjXgR
AtU3GzKl86GiUSVUD/gn9N/cw5d5wWRY3Ar0hecIM+FmMk5G26Yp7Npza/5spzZy2qEh26QcCKqy
VNn9j7NwmXoskEx7ZZmEyudpoQly2xVzjXVxZz0GES7pht6VTt4n+7GOvqOnfFlokGwYKB24IvMe
K4jPVwsGoxc6ZcweRuA2WxkrV22NR6MMNvii7XQrfsRW+TvK1h+W3aepvwhFWFWh3rDBgOF9vuoU
hDmm9AYuuZP22hrr6Nqbj1YbiDZoWOVJCZbQdaSPXkPz0jBM3mVMzeJrf+IgTAg79sQbaqLCG+Pe
1cfk/PdHYCxj/On+qMBV6NK8cUjXYd9/vr9Y1oRrKofWhcA5o1vxtA3FweiV3AMLg066u+J6SteS
P24WQU3gQhqPSk/4TRzwZJFogi+3rV7aNdkKeFIe6p20rTba1qAMtbsaa1XHOugdn9HhG+va5u9J
g1v1tkQChk2UtbDVfRF7M4RXtvAu7JttsdZKW79r3sJLtJV39Y9sG/rRKvAqjzYgOTayYUuc+s7a
699H489C/HU0QCZBr0FCbzfAsMR7YqpSWlSPw+Qov8LKIVkGcTYdRpKigw9jVzxmrS0fsx0DQX5W
ILpl7VdYleI2/gRDBJe46lIehl3yu3jjcxglDjXfIKl/eKh/u88bvLLmXDbM2Pdckk25R/o8gAZs
ar/YFWu4NCyjHxJj+5LezX5w6l9ImNuTPeYZNhHgqbzCLz04RBtrHZLnflY2SuGQcRAXa6vzMNMQ
KpeDehm5c7qHRWOOjy0xMIo9UA+39hLFork9R1kP4MZYG7tgMxyl03ieMOQ37JL+45JibceRW3Ur
vNWV+V4lJFHzm4Aj4HEKforFa9uecxpWJEK9ZHeBXfjqulwlp/JQkOfnFJf6kKwE/+/P948t1e24
gT5B0NNwZyHr8vPbTnAM3gvIWS7xk7iV7qXNfJ/sm7vrHTFJa+FZfWpsUt/JnYvsNIV0gKDMnhun
t3xBchJsWn+QX5gRykSo97iph2O9kK0p7526cfh7GPB2JgbP/qytCC3KAY8HjK3dKVmZuEqVYLAO
MRlS5DT7hCAbN//BvmOYnhBtq5JJ52c/qouw7Tbmc/JDf5YO/d3VF45sPEplJ6dkdK6k0bB4XDrR
1lQCUDaR5jIfqmKtqK5Q+EKyGkiB6b0s9cTWhmuVHP4+ikvm7Jc1g14EsPViFoirwedRnBJqHNIj
zQu+rYf4qdsqm+gxcEo3I7bJgXRDfmBRkK0HJ8yxONMd9A02ibt8F68q1zoVGzA3X/WJEpKfYStk
h2L991v8nzD7n0960ezLLPaU7vg4avLNuluqxViBTk2nzFzF11UhbRPLNmtfZz6GGWSTcQfdDZaT
dw03Ybgt401mnPT+lOQb0drqhFSXr6r1aLbbpvGM8KABOynuFMDwcKpfpemHPUYw2/YDU/bAFWpb
OeWtXdP1kmz1HVjF+hkeyw8ZD9jiMZxezPoeFJyvK7WTcfKNnGkAgfE0g7gdu4ANRmCVfJkLsjHd
iVj55E65enWGb/oqi/w4XLekqysMMA5luP/fkzzTi4/GVYLzcTenh7JaIS9eVuPmPk6wy83vCMJ2
OgjCcv5I+82yXCZm3/3m5qt2BWU/OZsY7L1x5lT0CyG8UN6K9NQLK316m6gV9Xydz43bEQNeGYpH
Bh5+uYSRqnzEJep9CaSvqQQTBzRrYWEomsMrmkdkViczftXQX12E+vYQSXZt7K/j2YiOfXeAZeP3
5lNsPKBytK+kpln/rSOBSxeCUAp8proCSdkEuv50riDAqtFnxKHnXMU1mnbWJtAnxasCuJxzZXyz
c9wWTpBCFoM6mjiAeLTSbooLEbahXsQpEeSm+d7UlG60zBMQIgMRWSl/IyC46aTx4RbfLFRW8nI8
REOwzNB/HJraWKQLqIjhhcg4MBuJGNI4x7ReV5c6fxuhmyYzckNejrIPq8pNh9BVIRivrdIAJfpW
KvgvN0TfcFH2UlqpdPc4mf/zhoQhUTFTGcWzZAbP9RBpPoXjImbeh0qXAe8Hq1ZhUxWuJwt3FQJN
TovCitOIeDImgqf+Pv9vaz0qPMqaxfFHUZHhWzeVJWvTGF5FeT4H4HrqTPKrOtDCqyofmorgzkur
jSH+b43h5bEQb2JQPhgcaFXiKT6PwhgrrWEWnXjuYqhdYtqITi+FjTOWvHn/9RNCG4DKu/iFMPC3
vVQhzMCYimt3bqtWgD/gtaMBjDRHESfLH4qS6C5Zjt/sn5TKfIJPyyq0CMyUeMkZVdH8szX848Ub
QY+Vmj7HOSUK1XSuySZS3y38sdLibs4cNVl31p1BD2sJmUAyl8wsCuKdKR40Cxft4lWrHtT2HJRP
uXgcx10+XqbyaWreqpa3ZLxE2X5o32J9p7Z7quU036Xz2pzWeXWY5nUp2JKK8oqgKgViKDnIL1cD
ymjvJBujWhPOw+LHCc+8n2uP6IE6scfyZMTMeljLB01fX8VXsWIBV4W7al6r0yEVPgrOHDPWow1B
YIHgG2y96osenjvrbBRPlcFJCBvlXWreL9ie8isrnrTJK8a7JnQHfc0e1xuEiW0sbVdfXSn/sIyE
emCvW/fmYh1+dYVsJca93WdbVv5Z8Czh2Uwe5flOjs6csA3dhfxmx4yisJXV30G30vqfUnGXK6e4
esg43urtFhQ8Gkjcm4ivompmoyUDQdjHbQfvFN9cM3AV7YBAtvsVEVFp5j8liTHVfjRR7FihXeqr
TCIC2S6aUz5x2FkTXllom9L0ZHXD+Vk3HvruIeJb41R3auXSTM5oPnWWLymerKzBKOKAg/OyVjel
pyS7QfuGqrLUrTevF7s2GiE8avEkvHUfIwF2CA0tUM9RHBKRRjfOKUuzhQmslPjbCwQsSqSR/H0q
famm8TvWmLNwg5E6I62+qRWiORy6MReV86y/k7sB6ZsQH08kc8MsyGH6aIQ7eIHqyGYanpR2Gyrb
IF9JsI2rp5ZcaMFtxlfMTzPjcB0P8vWO9oqdaieTo4B2muA8hg5d/hI8gaKx3g6ZRxYy1MEpOTYL
1xeufTxtKzTkpIFvZWNPiIHySFU3H4MACe3J6jtPJEtScbUQobkvB+SFO6DHM9S7Etd8cTs2ROP4
qua1RNy+B/pKZOzErXUiCuJuRho53EfJy2J3RUwEziREE3X7WT2ROGcb9ZOhkGXoxDX9Gx+/rzz+
hmEh/5Esfn62OHhIaPM5DOM7c8vrMpuqDKdckc+xsk3j5UTV77ONdgw8Wl4ffW8Xh7m36xfVcCUy
KjEBDpcUOxIhTuK8xdnf9q8cSUfjUEb7TH1b/ickhjm+PgW4QfcuWD5sDcR7xcKw9oXLdFfM28Q4
RPnhHp6vlDpil1M1q4ReIMiZfo9966XKC+GPtlHw274YN3SofKW3reyHFf+ckoO1aJidoFhN8YWW
mjyuhbfyKDX0hKAt7sKeMK6nYHrsu54g08qWp5+helJK0lSagzqvBJ3wI1uhDhAlUigGFoT6fpp+
mt3eIk2mNc5CTCRXt+/dguCs9iwKYHaok7ptbsroOV08qKCsEsceIT0NH4gD9YLuDWYl/FDoqvUD
IWPLkE2cB7t0LbIN1FASCzvhDB9jjOFUKXGshjs9SftOPlTKSh5sXbxT43P9c3BD6TjQpZoJUiUD
D7vCsLrXgrsgGVCWrbT6HXauFR3kblwTRu0Eg7bP62OjPUlhsE4JeZfL+6r1fmppRE7WWzFq+66N
N5HCDxxxzB7fEsm9Gr9FHQ/vK20dEsulYpVDX58r32h/STj1XAPWdV8xiuUoFNSraZZRsLJmppMt
qA/EGQcTOSVu2YHrdd0xVCaYAG9l9q4pD7JNpJowrrR0Rbevzsi5cUMyMxrKfJ/0h0ce5ir/8SS/
CaUfzatr4Iuim5yFx45Qu/cw8U0OL5WvDJ4F0Tn16vGQRiv2g/5EZsnMEdjvmeUuG022ijZT4gfG
qhBju7h6VbqdMrd8bNMdsKqfkWfswbYZaeeGG9HdlziEOHg25sz65hB3XmT4+tpyG7yMnegViVjx
I9xZfnGX/hSOVWRfJbs/jx6pN+sOdPi+A0vVNwa4yzn6EZJsR+dxXV1oY/anSWUvc+JNuUueoaaj
xzjVqqs+59+c+W6pGyzFBibZ6O0XETcn6BucqKCWJ3Q9l89JnZheH5cinv+9wwERMQ+Jfm4nWV4i
5gjbDHCtMOtcq7B2mQ6wE1f6XaRKj41g7Bsx/WbPuD2NLvghJktQWyXErtg+fS66LLj2sRB04zmJ
EFiEmly4ad7H/7Wi5KPjpYepNsKzxXT481UU0hlhiUziOYmpKlAIPImReFTFnkP+/LMV5yMOLd+s
mZK5FIyf1kywSkBLnTYUI08P4eaquiHIWAdKZ9gM8eyIZI2Ja4AolNbX0K9yF/x7VMjDXufyXSIQ
8+P381PGGgsKX27M31LsvrH8lDTnyaXKdoZ0DpPCGYVXg/ygsb+LNdaM3RT97vTjPMBGeDGanZi9
9d2xSo5F8pT3HzPmYChfEkwrHWO2UePQaUgTl8Rvak4JFB6Vh887kEQ+tJMaWdToFVRSyTauN7nh
Eo4oE9cVQ6W3h5iV16bzEGVbgrxkX3PUNe64l25NIXJqPA6TDnihC3S1kvzJqbzeb7zwzjwFP4qP
4DH9KF8Kj07ujj4K30fXyEc95/Wv6fP1TXqtdtJG/jGdBH7XjkPgxKJtirRRSPF1+ZWH61ny0/nc
C+sp3yjGfhxO+cpU1uX1rU9/TdfDKO8I+BX6g0j+GCGVJAtBx7bjct1rl6Tai8XL1c2rPRMc7XJc
baV0ZwHihJssXueKb6UrMgDZsJFsiL3Dv/uz+FC9kil+fYWeYxSQBGyaeQJ8elCj0TZe47e/VzUc
dL++PDg9IUdZEJCvp5GphXRoZt18jiRXqdYjKdTJXlV9afTpb1NU8ueq7srxhhYcjmkOL7b6w6rc
WiV37CEnhqy4A4s35wPBtqCMqrTqY7uMvGj2CSsMOb4lZBc7zTl7FV7Kq1PcNQ7FNQgBoeSXNvAG
ySXhUb4PLtMLSTjphJGirZ3Ul/5J+ojO+RMpocop3JdrbmhbHSI/5QdYP7LBRY1V7IP7zjc87nGT
P5U/tad+RRIo8h7Y5xeW+w+ttg1eOFKhdPyB3a60Y25wHd0ba/gD4s+8cY21vilr+GIP+r3ul9vo
R45/AAxlr9m0HyCBbJyS3bxqh4WrfFAOmmc5gnddpSvdxZx3r9tsJo7o1x4nGOFnAkDDhEoc5QdY
i3gJ9sGDiEKIsXsX3+VNuIL1oMDfIb/1UGyHO2Xdr/X3htXaIxfpTX5OdlPMICCnVB/I/WXGIRcp
PTLTUkQq01YDQ5W8OV+L9Kz699I4Tf1mUi5ROa+0cW9FxKQ7fA1T22VTyG3jLL7mz+lBf+0GIrPs
8HB9rCqbXwbOc6VXB64urPWCuBJHau1GR16BMMIZuNywtppdL+zM/lAMImjdSzNtBzBM1ve3fm2s
cOprsR2OvSFaYR3bn1Ki0x+Hd+13f0CMgggKP4bBhLjhzLDLZabNutadjATh3i/TVaOtyP1Ks4No
+obq8s1FihzMjn5Hqp1XNlQntIrkxIqdH2jbwCI3eqdIvib5gbKRJN8sttFwSoFYw7Xefagx9dRF
oUXcr+MK9d0BFaICq4ujSYJmzeUPO0h+5aoo3HZgqYPt4xDQCLBNExFFAYL5gk7kN6eIrxCIDrdW
kkGbMFRBC32DyataTS48ZjFn8sc621gs3IMYA7S0p98Rpca2Tc9Svdfl7pgXKEKvsivwD/78GhCv
kn6zY39BpLgdto3FH0emv3bbyquVGqZZF0ln6cXKrckTNZh5ZUFbYzS/2ado9X1ZaqDBUxnAmaOV
9wWNELNA6VOpnM+je11X2+5u3A9PCJ98yxtQ31AB2LPkXKNtNz4gFa5lTwIifpSP6gMRaOYRlDzp
j0nqJCDmAucRTsJ+bNlN7sjxCiMm89f8OIm2o/28Xh0M7PQWM2KbYGOwzIZ3+ygb3rW9zxpn6CGV
LRtUh7i/cGuOZa0tHpOPZaLfT69YPirJQ6jeTb2nsDwfpyPZn6/1Otxc9603b8NVvLLO6Urw2t10
VN10Bbb6zPfds7w/5T+HfXlHhBPrknKnYtCCfS+vZOA2iafNNgYTE7zU9DC3xzE9XFXuw1WPY+KA
+KrVshwGCu0v3FxOEluO5KgGz8YZjsLjsjYexCO3H/5AaRU+ikf6a+KL8kEa/T7bgRNDiwte59ml
D8OBiDVGPypnBDJu4Ui25s976lsf13lXdmV//qgzW7Rs4TF/sxKnRMSO58jjwLwz7eo3A70sNet5
q79EZ2iQ8QPBkQUNufKUQQv83efLrmm9W8dBcFTJEaDXVnbzBscOpXFAlrJsdx+Flx+q+/gF2GRr
3nVba62fk98h+/OwrffZg/Zr2sqH9M3C34gV6wgozO/CuE0eFTycLFftOELbrbTTlGWqzvo+609N
sDObu8FyBT8t0Jmvp3E/9qeuPcbqgTT4uPY73RUUt5T82GTRYXlwM2FlNStLcYVuPcerOPKJvgDF
UJE+/wCw1hsWbvfaOFrC22KnzxaRgSwKUDo9khfL7iDL66nz5eksq4e0wYTdafjc+V7oDll7L7QB
GlLyAZ9KvNnRtn6D6/7LnKVTAQkJrquBYv+msWJ2WEiTFzuf5/lKpq4S57se7ry9iNw8lEjTf14j
FlcmiRYJ7H2YmzdFbVLoUzIMQnoOAJSdNjZZMetqW4jpO2GH+jfkgj+msp+rWS5HYwb+OSEhLJaf
q1krKZW+I+kIV6KgdOeJYGg5746KgdR1an+JEgvmxCkpagvPgvhgRGPuZHnOlqqzXbVXGeypoVU/
CStStyOntLrWt8Lm199Lp9vHwMiDBi3oOr5YqizfoOvV2IkkxF9jdHZWQWun4zXV9dblsOPMg9xt
/n65P7Zo/xyX5XomdkoYTUCDwMHw87ikZD7OZZPFZxRnwy6rpv2YBKafNlHjxvH8i5TqypsSrOgm
c6bREpmGDzScO4Wa1QS7cmbk8yCsTtRgrVtCB6xXGvsSkf7f79T6MjKIuiT8Q1V2FcZGuxmZ5ipU
QVor80X+0XE9yc56O3sQ7tWVdglW5pY07xP90ugSbovfyjNLPU3R+Afh0QI0dhIkYuJlj2rho/cH
rskgQHR3VwCX2BdQ8sLmTiFeujLQjxSz/1869U7t19b5muxCaZeTfVrtqPJgSSe1nU80nHzLdLDj
0ky8U7ON1PpdTRHh0/q0oAJD6CbGWga8PQnBeaDcT4j8hRy8VC3Tjv9U8BZ4K7zpVF1pctmEPLBK
gGT02GXQRKFcopZjP3puF3GB15Glk5DICxmYU6BTDt8M8R/Sy6eXgSHGbY62Dv+Att+sASl+MsCv
mXiZy3pPBHDqKsaoOVh0Li4Oo2wza3/2pNbaZUp1dRXvVSn4SKy02NAUOX7zwG/2dVSY2P6I6Hnw
5TFN8aam4Sgc6UzZ/AL3nETLMLtX1QGNQPxLkjuq1sepL9bJMFrfLBW3OPCf6y7G9bzGFpKxm5Ui
V0qCRZs4v/SW4CMizkCRktmO9cC+ogUHzNIb7+8f9eurTesKT08OTHQ4/hBEP3WwVKltJBTNl6RI
eq82dpMCmT+vqOaTa+r/54stE4kADNUC7L7NQxvDUYtL1OUXOaleYvJVFguY34XUPU5Z/F1leluc
8eMXIzkQWRiubCs30I1SKSLgdjhcyIAHcssbam2Zls3fP9KfzeLzi0ucBzg6rSHiYhD7fF7FElUZ
G6nS+4t5AHQDerXHhwhRi44/AtOfoo8kVIDntZkdtcYNRU+j3oHQmj+iKC/yXRKdBeu+HHcl5PgA
hyLN0TI/0/DwQKvqdYgSqzulfigbNyN1uFmNgmup6yZ129jXgl0reQYHRWsXqt6kevW8tgLS7GhR
u9IHx0m61iOlUuvooRs/XB+kJ5xpRN2Dal/eUXvx9ewpJeUYw4DIkyqHIGW5d7rWIc57zu4KxWvj
9Xi9Swx/+HOIX3QlgtNDvan8SvFCY5Xs2utaxEh0WPWHfNV9M8i3fU0e5cKXUyAfwwWDqfd5jFVR
uEZxJnYXMZ3xnunv6fGRbSuPTt/iaaEV9xFw/t8f7BdeImZOCMBoNfN8eVlvE+VyIxpytADiRdP0
hGPg6E5XI/IUTYPb1Teqi6U9kFA/rnOhDb2qKL9zov36sXEfQ6CG+tySVKJdP39skXhrUtnG/JIJ
6lMWX2OnVhHxo3uoPBJCZDcpPjoDU5C/f/KvSwJLMHzMxZQf8vWtQXJD6nEd4y50mfS62WKaJcDF
0yLNuRJQ/A2++C+jjCYOIehiKwwX+hZgFFqxC4a64GKDealEad1gD0tL4CMajoWAOEiQugx7DVpI
WVl8Uwj+y9VhnmKcSflBaWbcJu0V7PdRHk/1RchFi54F+e15eFA6rXLRbx+m/VAlCU3AEN+R8OW/
DvNi3Yk1maYvev/bLAJZjcuwN/P6QqLarmrI98RajfWi020M/b9dp75saVwNWIxUgoXVfwtkW4NY
Q/HTmgvUinYNkIUV7rhIrdDKPSHoixw5x8pDUlLzm9fpCxcUCjifkkcMkAsrRZE/v8YRnwZraDpg
1+sEya0WHyL40Hl36Vphl9cKs1imJT0iWiJXUTEdGKKmp8Yb3QqhYJaZ6Lez6Bv4fl4a+ux/fwxf
ynNuD4MHhd2exj6ulDebfVJmAmTcUDxP5DM44Th9RH3V+HpRNrac0t2nGDCgrtPKtNKRlbnlEF1F
z22M04mmXlW/NbvCu+qUe6VyJpe88+orjLcy+eZWv0xM6KpLugNRB9jLY2X/eSD7fB70MdfLi1XC
30b6JRE/XklOIKe/ogpG2d9H5ssGunCyl0QJ3K7wUlgUsv8sDayma6Q8NIrLZIwKlHJ4KxkSqW/m
oLZskJ82UDJGFldQIhwWd4Hb5L9Bq5UCw7z4UkFWi7Gek1/xwjg30byJqrjY6ypstXAiCk1Tq3Kn
a9yHJWTKYez0+0AMrWMRWKmPT1VAE0bb9no63JVarOxSCUxBn19UE3eWvE70eysS4A3NneTP8i8T
Iq8QBW9WGAkbbgO0FFBYzsY7q9JAu3MLIVk9wTYQKVRaVdhiV1KcrWvuJgr2ifM8q6vSEJtTBzoa
tGZ/mg0vC2TrDK1g0triaFTtdNfG35SnX09ODBk0RPQxbE9sTjdPpokxh+qaLLnM7TVxQrwsnR7b
F9fI8JARZyC/OGmDbdelRxbzB8Q/g92K1m+xFQ+pjFXwqPbP+Hc5cw0OUMtW7aNfVr/ZteVlYt8+
WY510Gmow1A+30z8Ss7DzjLz+KINQrxShl65l9pC8MK+lXFv4nXqggI2QcmRCAOmQKG7KNbM/air
BLfEJsgVMPEDyL36czrHm9mK91ejbzep2q3irGn2qhDu2kCS139/9b/svLyI6AEWdTjlODPu86uv
dHktYLzXL7wua6XwauzpsNmhCIHdtIYCV73xuzzkf7smy+RSdWAbzVL5+ZoDzmc49Pb1WU7aX3PW
/L5G2XMWpJurGbAV0v0SxOibglz6I/n5/Iyo+rnYwqjDjvt2X0gVpZYRjo7nPHaV/KCrF8Pq0Oc8
5Tm5KthrSS/a9YAaqa22Vx3mDgzNGHWmxUk1dIaq8uI4tENUPdMVgTJcCrNxFc5rzQS7gCCWcIaQ
Ib9hZ9/lb/pYoKra1cB+KIDk/r6XU2CxNd5l0/Usj3c9HJ8yXQfTsc1cY/LylBMnx6GnJqucvny8
Sm9D5TU08Tpto1q+FX1A/s0i8EF9FYCrX9VHvVibz7nuDvmLouwG5DaSDVeqOWqm1030w6D90Cwl
uAXPjSSxu/FDKM+Yw9vXys3HTWocVP3eqB8DUDz9WcVTykzvQ264Pk8gZ4Vfhk49gsfeTaWLwZfw
ytpL2yvWNoHhGwvZlB/lpTkSCzZ16JAr6Tu31a97ATEcTC4UyxIczNuSOBOnYep0mXVSUeBPjECc
QXwXQq4thv47L01W4i9TmcsxE5BzEuHCf35+OWPtSkZcpQ7nTvUH+USKUDDfNw0PT8QAET+3DLhA
ezHMn1Z5QDkPNe8StS9Rt22UV0X9Lam/sfy0g/IYlr8z4RBhWjZ7avo8dyuYb12xC0Q6MY+S+Tgh
k1WTZ2KxnbbDfT7Q/ZhmmZA4bUBfA2pFD3NkSDdBdx6iQyGvQvOlsyBKle9yg+eXAorBE2q62JH0
xG6xz5TGZyvYTlGNH4HF2Uxzphx0HTwFI9xNHwkegdXORAxgZqsDUbrqADQHvJy27tRDkqCjZpHg
bWA12E4gk6IKS5hX5xpik/hb0t5jAbmvdLReRo5UNeovATr/4isQvlTFddVz6xOods1XZYRMQ4BA
XH+CG0Mu9mTjcucmKW3u/lX7gYBgAJGv7eSph7KUObJ5qstzkr6rtJBT2QIV2JhRhkr+wQpPcf1a
6GcR3kz0UsDg0XeVxXkXWRF0t2tyDrgZ1dpYxaorXyFRQWYe3UyBQ8Eb260EzTVhp4NHVxsTo7un
gp3PIa7PshzQFrpp3aP8IV3GyKUPLuFvlKZ7Gb0Cim9uOPK68iSc6A32b8puJGkPTu6qyLEa8wZW
hBZbNRtHFMxKY9kt4POxVYpuar4N8pOAXj306AhdI7cf3C7FvM2pIlfvVgb+jvnK4oQcbGPIjMMP
qwGY3MjGppr8pPYxQGCNqaGF7JM/fzxO920NFR2VXDM+i9FEV+61K15HurlwcYfINZ6G99lwaeph
kYfEkDZtLT9Y6RYDQbKTw/YlNDfZ/MPof868mSYSFpOiY+lY4wuZso7xntAbtVZF5ykmQda4PTgs
hfzK+30tXFL4UemGk9kob9MM+sD+2nlJeadDF8mbt3TpKo922mxy6aRy80L53kunPrsE4yWh5dho
+CrtzHqjs68X6WOO20Fwp0grOVxF1+1ij5rs026bZNuqWw75yryGI5nP91K+0zHRU/2rdp6GZ+R8
Sv/YZf510xX3k7kaVb+MH+oUgeCZKLeO9n/wLDM95nGjWZ5l7qGzX7U1nqwWjVLIUFudtmTxDdyk
fq0JEAezzS1cOImi70sNW7RF3E79eaYNGMMwzZLWNvJ28idJvCRJNmzmSh/u1bZSFz+TfT7KsRtY
QbSKMA1xqk4GHU6x80hleHNVShFs9ErrECAFm4GIURxQOqt/MJP8oSX5EYvcwssMEQ7EQgfLoWy1
12hcVWMIDtOXot83bFOZJaZEKD1brSLZpXGt4Mz2qE9MT69aJ850WJ9zsUp7CFp/rzW+HkKpjJZ8
BU6DxJYjDfy8tgql1iRSJGQXORCHox71bqWgr1eD3p57ic24R9Jihm9j1+DvSNL3d2fwL8+EG1hU
gosCcjmD30BY2mJWPGtaduEIp+7D8ggmMPllq37EDQRCbPuxCKiBiOsJB6U8nd+RjtN5KnnR/z4W
y9P/VI0sd6ISjU0TiEy7PyjxP3jWw5xFVpb018ucia+hNrN3T5y7CgrelS7faRbr+t+v+Kes+nJJ
HacxiPwah8AbHlV+VbKGEDkA0GZoXbPIB6dNjV9KaZnHqxoin8DlU6/zK6zYJvACtb6vR/lBYTPc
VuYEr0+/PoZyzV8zMYkX1bx3WpIyLfm3MbJpoYEevxmlP9yuz/eM1gBzeoXSH2babWEdzwH2FnGV
/h97Z9abt5Ju578SnHt2OA/ByQHyzZpHW7JvCFm2OBSHIotkkfz1eejtRlufHCm7cxug0cCGZZdI
FotV77vWsxDDMT8Gq0r3EKlJiov7YWPprNvKYphXdsKhyUezm0dlct0htEhoOsLyHHZuEln7yTT7
vd0DSW9UvRZ9Yu0S8L87r6qjfRgsTpgyR5IBoXivLOkfJkI5NmmaPU9VoM4nq9zryf57+P2QB0F8
PQVbpNAuZo7juE41yTGuCem9s7FWrHSo7iczP3zw1N/sZ44GOXrqMXwZ2xYxchpl0u6Yg3KXWa1E
TcP/uSG+vyCxd75fUJAt/Gzrq+ix6a+qEURlHpjtruDcbWn7agxxCWloSkvvaW0iaNjM+YTaFa0v
vNl0V/ouFj8jBNGbYE6QRrCLNjxd56Ot/Nu3eCmp29SyQsCHRNy8XkZkFvqpl87Grd8hb6oBmGwb
c6BEECb6JJUcWnz2BX1y7o1LkTdJWsy1IJKqRIcfTNCjHJefz5D+hY9kcmlkcFZ9/bvAv4nh5dbG
LfTmvdc5w77puIvG7J7Uno1VwZbTDuru2hXe2rYm5yrKOjYJuCW20KMK4gPot5DJ/dFSt7R2j94c
aJDIQ8A9mA6oite/WCV1lRdta9xCU5nXXaJvnbk5YX9QbFjbsABX3ZehjzdjzDMsU+PMpJqwDia0
UgPMpLVjpHd1OT5+MB2Xs93xr8UBmTeZ58aR/ujs1/ZDlk+JTO6KOKwuZ86zvtPv4yLUZ3MVn/gx
8CMpwmQNn8lcu/zU2lfSP/M8a5sbZ2CgIRptXbMyDonqSvYK/ksVpdOumSpzPf4zPuz/01X+Y9mQ
/Pf/+s/n8X8kP+o3GDrqTLL7naiy/PgvCJ3/DyKSFtibTfeQZ8mc/wWhg5oCxJL2MenNLNeLveMX
UMWx/gE3jT4Vb6xl81P8pV9AFRs+S7Qs81g0fI/aafB3gCqv1zvew4XI4sKx/VmIQdT8et6HxlRb
rYsmXtOMCkfnUNbFqaSDnnM6csmIabL7327M9V+T93fAiftqSv8aMXLoZHLd/PpHU1qWaZi2M4A6
EYRnjlmjPs8++HYflW7/OQYNeQ7BGJuPNdC+PXcwi3gt5CY/we5W2Bv/hfPCIVtdjasfXOmq95/b
1alcRx+pF16XLX+OTQ2WSg1PD/vM8VZlKihMtxUWl7h9TtUVUrBV6ssz6WO0BZXhmpdLqkk5vbx/
W492i4wLLYNZRlGKwalOHX25sr6fUtD6COs7Z0M9cm+01mWdhGe+s/UcsOS5vLELbx/6X98feZki
/1qjloHZruM4Bg8QLPK6o4GBFtbJNC0mdRcbITB5bLmoLIthuK8dR28CK/Y+eMBvZi1D0ldlUeSl
Ql94NIeywQvLpGdIoMff1DgOp0GOLSrtjevBDD61bENvYWh9pPf4w7C4oahzhDSql8LY65cFRD7x
YxnCtXpOiCDQlv1NxL3axqM40UJvnOjU1YHx/P79ffPCsPEFneQSGG0TJnj8YBsrNBoxwZKn20f7
p7e64mEqKF1/sFFYjhNHz5EJBCmYgjsBTsddBD8paOs1FXpzvrMNDuyRGhypWWfAG1fvX9Lrr+0y
ZfiaQf9hE4fIB2v66xvpJwNe+sbOId0hmZ0vR5vF5qO0tLf3bRmEXQZ7JnNZBl4PIiG91xbBzLi4
gDkA/FsrPQ7bf+NKaNTZDqF09LCOBinHMucjjb55ocYju8PmMs7yycnNdPP3R3Lhj+LhhzMAjeb1
5SQ5Kcm840yD1KTNDs6yLjhaGB9c0J/uGjoMPlWodvkC8eH5vbkTkCLh2rKme2Cn94HX3jWF/GCI
I2nwX4+fGDbeXTprJl3e12MY2uqluZyBBkXpSMQO/JAYYsPQ1nezWW6SShP7M1kcWhwjEoeWpEna
kBiJ7XawsNR0XrdlJ/ZREeIP05KW5JIKRUeUDtfR+10a4P9VEpLagJzfBuunDMp+FPnff5JvP0+o
/viA890lToyS/tE4nSkR12SdWDuj/tZGAQE4XY5trfA2JvENW9usf0RB7X/xShx0ae1nLcXBXp1m
ninOmwTRiJuP3kmDkBNxtfPS9YBDiOcDUWL25vf3f93labxeF2jN0uaLmOTs3Z2jGQEW1S0wGnFX
prti/B7El1Qebybn0/vD/PwwvhmHYC4fVxGGV/9oUbBIoqCP6lBtGUiRkIPe6aaES1nHsHRwxw0N
LmJ0IKvJHlHROGN76IVNT9VIkv1kkGC/NTGtvf9bvV3y2bPBrlt2Y6EdHC/5pVQ2RF7Fx81A3NJO
yfUYDU+iO9Bm6EoNXYY45w++bn+YhtADfnbl2fwRIfv69fCNsmK5x57ZoIWudYhrOasouXV/yyn2
8zXkm8JqgrCMBO/jFWXElD+bZiPWYuZUSxpGrHdlHca379/C4xWFTHe+0SyRfDkRUxxviHLLsK2+
ZP7IKTHotDpA27StPriY46/X8SjLb/FbhWgms8IpIW3gvG/sTeokwbqoZ//MHpxmS3BV/8HEOH5I
x+Mtf/7beKkZZckwcFWYS13rbG4+Wx/duD8OAbGDUBR2+4AGXg/h12bfdot5PiKvEU1cGWKwdMuP
VqNltfn9veNKYGADaKBjbEN5OFqNbCF6kVdLldNL9LkidmdfxHL8MgTpcGmarXpSSpm7DGfWWI7X
ymJxnOt+Vh/8IsfrzM/fwzLNYHndQHMcXe5YTFalQujPiaJsVeFlCmPksqmJh9vGWJhH9Qdz5kiB
ApViuXQ2IkvRzLRROb++w6Gn4YZXg8B00I97V5bxTYn1nZ6hg201G/K7GLLsZhIxwlkH4Jhj2LtR
pNfCwudlwpmpmoODc8Hym/uuiT/QdfxhArhkHPCZ4Hi2+P9f/3re7HI2cjW/XqzVM0E5YldHdLLs
OB79D+7+R2Mt79dv87kJHQowOavvBA9iMp3v/hTtiHT/4JKWh/hmsv12SUd33PRLneqZnbtOaC0k
lcT7TsPFd6+mKLud7NSGItQ/BS1ahb+9DJFlu5yc2astmJjXFzhnovMMp2Wa+0YPANHHn2yDM3p/
lKO+OVOKrxdtV1oYwXKZwdF95BtsEhVls62hmYAZvzxMHPtWXm2uPenv2jz5VOsEKWZ1ipJ4X2Bf
++A3OD6AsnVnYvvmEj2OKvJYN5MYZTvOoduuxyT5HiBKKpzizlzc2X2ZXlltd2/29gZ04spu45P3
B38zi47GPpqxXT3QLlHEx7XOsx6KlW1kqzH8UDlmH8+io2GObrJF0bLRlBHWjZ62QdAfAiN7okFj
rnxbnsKs3wq4IATMYWfFUzpUFU1KNezfv9hlxryay8tvgXwt9JbDN3Db1zNKBI0yM8WjJqUeo/pw
mhnG1rDyO6egH1CXf3uBZLxlHUDux8KFWvr1eLjpJuGMXkuDmDaCG2CqJYWKOeV7u5GgkvevzvrT
TQ5ouyx6T0RePzEhv60IqTEMSiU8y0ZHh1Rmp6mHDynKTiu3ubHy6EL6LR30eXFWxPZKTnSJp/aj
Nfp4A7bM5sA1f9p2seUcb8BEFmgCOyhMz2nl9vedslmjZkMFV4Zo3PZz5fRa3hWuUze7sRikd/v+
bTie0Us2Mypuni6yKnZLR1/HLh0mB+VEu67KK2M6i5S7ppz+wb1e5uvvM+lnADSoFUIlsLdT0nj9
ZAcXVD95qqzs2UlJcKJnbqHmrwJscu9fzZ8GQtlKsEVIDwVD5OuBZEFDy14+Ie4IlMCI93kl2kvR
V81tFucfLAZ/GAydIFYbKtccGo839PloAJ4qOgYbzB01MFCaOwUGvsTn9v5lvVl1uYGorflY2txC
lr2jG2gGVMkpjrXr4TG6quKdj0in3MoUM1t7VowZkOETHw3c+8O+2dlSJFncnRR2qdG86WZUCqEs
iRkNG2iNGw+U/eCnX98f4w+LDL3HhTdBsYtS8dH8Q1RV1vbIlcmxAI8P0UGm1+Sy3/q47rt4+ncu
6bfhlkXht5deC6LG0iRv1/mCYZlFczoO/d37l3Q8L5ba0u+X5LweYwzdlELUzLwIeqyrukWRFWyH
mJWa78UHF3Q8GDMjRElOgZIiEF/lo11l1kYJ6jzKDIVK6VGqxnwYY3vpVuOWjevc+GDSH8+JZTwa
sGhjscotZfrXF5c6mky7iVc5EglW3hn8TO9+hND+8yA+pHWOy2Caji7KM4ma1BkhrIFVZwiZBOiH
FCLB33tOXAoBOGwkqIbgyTvuDfQ8I3KKuXVVeFUOt5X+7qa3bfH5/VGOJGQYCn4Os3iz+bAtiXqv
75jpx0voxNisMeHs+lx8Vpl+KgLoon5x6uT5NVvGnUNizSILxQsdHkTun9sBIj0dfkJLmhOg5QLZ
qKPrQKsP5g9GvjcHJIpuxDixl6PGvTSfX/+CsWcgqqLnB6KqoWmmJtvaoI0w2pd+9iealoURQsPx
UQFvQRnXdzVlLW/V+T0OXrIJCeZbFSr3/HUY5vIqTOI+fUiT0Csu6dNXwamchvyngMzDSTgH42Wh
LeORDl1w5szmLL4q1cSonzq3vtI1BRHQG3GdkkuLLoZMqbA/iLZpr8NgKol/CjMIE+bQik+RNScW
W5J+PseUdhvksGrQ3IN5Ds3yRtupDs8zW+nw4A8DRLa0LIL0oLSqb1qzhndsKSxm/jyMn01tD5x3
5nC6cs2yPBmhTcIEs+OXjF37Y1Ik8sKurQA3kIc5Q3Ty4Arx4nmK3q5Cl6NXcrAIq0ngi8HDrX1o
2q1riu1UJIm/n2zKXEswhN2g13So8rSReCJYpcX4btmnFa0svR08M6WzotLh0ZQRvAUVV+ex7UM3
8kI5t6dDlznXost3hd2lSHPi+LSxxECAtYtqv2n9B9MQc3vwUBWdm1bl3kQjSbxTPt/5ou4uQa51
J3pOlb0ReOVVn+7iJqfVaqkoQFAPG17rKu0OBGnU+pvyCuStYLv1bujJECydLLhqkTFfd7GQ/bb0
SuY0j3RjTcbc3yVxZX/yulFp6t1Y3jYjoVXlCXaP+cwSEg1dY5fcuHKLHrrPSNRrxpWjzPRal3Ao
XJi7c9WvmhDpaClF8OjXhXppzc7ZEtp8YanEXgdy3qTm1FyXI+xhpmaxIv/6JfSBi9Qp0TxIUisD
nWW5lx5edFODhChc/7ssJ4ipPngWkc9gjzNNOOoc4JO33cS5bEpbXFuI3m94Xh3ZBJlpXUTN/M0z
5xnWUgU+AEwd99mtoG0JjutOVL04wwgqNg+vSaCZKKN1UMpQHuratQkwNiHfq/lb4GT+l7xwqnNL
abmNq+UXzIQEYu/Lk4yUEvDYiXFiS/tFOi70eqFTRL1I9iRYYqCuK0J4PuVjAmlF1ifhYEy0g1xE
jj+iSYXVyiRW/XHEEYZWJYOMhva3mZz72VlwHfMkTwOJFpgfMg5lAG+2XU4TBtHSZ5IfJf2kt6+y
SMErrOtpPfcpPv/RtHa5NVyhd7DXyp+sgy6pTxaYltleIVW6L5xmUCteuwTk1VJTh+vWkJb0tVKc
jJRX9usxbp4dE1ZHkxXyAqv4fMq5TFwVvGHfNd7ree34qQsE7Otc4KerC0uvo65KoseAsG8dl1dF
N38qvUcJYKa39Kea6VHd2GE6wtXQfbWriqw/pCqyQcWIStxpg27wyrQaG2zyizvbxcYM+42fRqR6
pl9m235KDKbZyI5qFRhLWJMtuntBIfFM5ar4pGLoRlaT+1sacKk47VjbGhzoq95odr3h288qM5Dn
Nio6KRNWhW0yImgV1kUrCeKFQDGluiDJ1vsRDNmZKjxEqslOT3I7d4oXSLjbNPTHcjsUHnIj0KVo
7qy6XIdd/TkZCrlBum6vLPTVFsHr26xUJWWykL+v572bpgc3VNtqjk5SrNWuGX31ens35QSqs8Mo
ZnC7+MWHvH8Az7Ux84zh8k1hFd13pLuInibzoCx/27ly64/9QfaH3AGZh0VTQ7dRA8DB9Yjku9bd
YZC+89Boa9xUlXpkHdtEGJYHctSTUyppoNLN+cUPuzXOLrmSRfC5k6Cmcp9lIfGRqzYzQb7EdvvW
N8uEajH49pXBvDh1W3e+MIXjN7ssZ2fBfoKqzJD06lnlzXOYeDezWRSHMPehD6FqbK6kC2doMHKr
3fpVeOckPGnluSkxGjMZ7eQZz1jC4+Z2FN3M83ZIsa8Ra13b5H+s3ckV3+Y5iE+GKSY7y8oBaw3o
kaukOCCgvnCr+LxLjc+V5z7m9bCWQMCIuA+vfXKUtoFyDjhymmtPDM1tY5DQFkUjy2tl6GydNGPD
fML7AYmqsdryFN2ge1NGNDmsMQYynkaNu5oCvg9zET90xMGu47DPi21ZNXrEx45mLRoQu4683vFs
gL8pZQ+4ecqm9L7qqunaMcW4N4zSOE8Qafl73FDBWVeJ1ECRP4frTJXuReHap7xyyXkY4mVtW4QC
imZamhPW3IUlcBbrWfWIhYfRl4AgHXfbDzp+joIJmXk8mvMeXeR14eDVH1lR8enLy8whSpwzM+S9
cUMxAvDsdMoxDImk3HbVgm4hDWuY0nUvFezAwF5M+W3s0cIAubhG/2Y+5EVVu6dmUbXurUoc50dr
NeyRpe5h/UNGaf0Lx0wvqL/uVay2c6DXePXi5jKDXaZoS0hUuuTK1SdF4QJh10ui1gpexG07tf1p
kbYaSpOz4C51mD+GSToVpyod0TG5HoTPtBwJE5yiseCF5hX14sZuT1rvhEC69nM0Cg8ek+msetB2
DVDVqojORgSZ64byJylvuYkcH6gdGnPKxPR6/FWazodUJ/N9OPQ1Fyib7tPcanSIZctoa4VSbhsl
wXyIk55AL209J6ZTPat6HhSh5PKRleqJRpqkRdG5CO7HaLpJbEMfZnDPl4Ux5MFGxSZAUhVPzqXh
FGW9snDstSwxQhebdhL2asxDlPqTFRO5MBr1xRhM5qb2nPyTIVqilcshHw9FBNGgpkopVqPptdnB
boJeAVOJkst8bsKvTSv1fow80uzMxBsJo1GhVmgBKqvfDBkOsTWh45BUxnWeE3YdSH/jFEagcbWM
551tnHiyuRtDq/6aBV63L1ygj9I3rIC7pzWWaq0vS7+crtMKl1pmRg9O3jUXMjAOY1WjVh9Tr9wH
UthrfiqBol7XACNZqQ3HyBEFw1xa2fUs4cmXn5QHCmHTaGlupibKL7oyA4SJyO+RoDU2KHEWsoai
apZdhTvd9uYv7jRdkokW5gc/cQ5pSPykk4AcCDnhXnc67M5jMebP5YQYGS8cWQt2PN4QvbYPhvrM
8jpy3VJyaScqgQTwuOJQ9ml6XoX6pEvR3tHHSLYQXb60OUzHqmhTmJE3ZRzeV7JSV1EcPJRGhncI
ctzsSbWkjhEW0NL5MFwxlI/JzF05K9QggF4RIsmaFl8q4QYHdx6uojK9C4UH0mrq2R8OYkA/WPnl
rWOxx10J3iUSeIzFU1q4t3mD6tDwDfPUner2LLRT9VhM421SWDdOPD4Yk7PXQdElhwJWcVx0W1Lr
OXPJKvGfhJ6dYRu3jlOuhGnl15hBV6y/J+3sDtdZhy54lXsGLgCBn/ebTqvmoYvD9lay8b1qVMUZ
R83yvp/l2WQMZbuptbzNsmgg4qjbO6ILNnUtxQvc9n0ft+OjRIFerIKMTlBTuJ9TLx8pFtlPQZ/9
KMt5PE/tMZHbKPPi0zboL7Lc1nuLGDacFzZFGJF9dhxAYK3oy40e4aXGQ4HXVy/hnLV3lRS5vfc8
gdNmYDuuJqxDpnneQaiCFM6HjXPnXTOngJuycYT/JgPM5tmTT56JP8jgpQ18KpGdTK7KPjz1M7GV
IcJhL1j7CGXcvgZVk7MfKBqnPtcWqU5DHQ07P0zVAcxkxXcYPkFkBDl+LJaBjSGhD8M9rlP/ekLd
Pwi7uQgK6HnzJBrSjMay20eCAomWBR9uG13JcOZ4Q52uxzbe+6Nvrwurexnzmm6SObUNyOfRBGjn
dFOyDjiUPPdJQNawp+2126T6axuzE/Ky5Bs+qmHVx+BX6lTdRlH9lYS/dDvgwC/Pm7YFQDWZJD3a
cSpO2t7qLxrJJivtuvEqaqtkE3pyrHcEROAw6E38V5kgv8oUNCMwMKXDVlr+rnFpZbsZ6ykxoy0Y
yjmuXmwH82k7ymg75A3Q0CAJ0g4mLKtqGbVUvbHAbm1RwqWbu3xrZepbNXFW7+LsQURYBHLNjgox
OIu4SAe5K9oesGSQELLBNAAvLPDyuTD83Nq4TEbxUtt9e5P7XVUAfo2KqyzjM3noWEZTMjs0+1Cr
o8a78XVTJxtenOpp1lGEHyRw4uQMA4SszsfKnuaajb1TlQfhZdFtFC/6L86YybjprXAo1lncleIQ
6X7xygVACwJ8u+PYXYiyC2i1x2PUbSIp+N0mKxL+bQuXwNnRzh2sTTaZ0Qmv/ZSejUHVltd4F+Dg
EIeq9IFCKhD7Nu+MTQq1dNsXkzM9ZC2VGkioml8gN9A60xxOYICGAe7dikCOxDcdTC91CSaVcCmN
LS+1ckjtfSCfGj8m8jAXomJ75JnFp0kNQbHV4zR9onkonH0jp+hHYouh2wxuIM+H3EmvA1V0d5Gf
9F9624urJQE0Hc9lPuhTftIyvuoEhOw+T9vwc1rOw7SeamIuv2WZjK45dtSsyjJ3nCs2JIH+nPZ2
tY1JPbex8xlT+Hkwkiq+SuWgyEiSY5Cd573yE6gck+ltWJ4kSxJ0YT5J3bmsU+swthriTz2fGFXj
cS3tj7YT4zr1qg4OWMlBizgbTNenpaia6KGuhr4/o9dFvgsu/WgvhBftM/Zj3WGcsw7aMucom/RN
pNnBHPvMxuhycjt9gcDnSVv5WWVY3QbzpQ0V1ai6dsXKJp51m7SfMkun57KdCo5chH1r1eM684jw
Gj9lg4PDdi/jeyO6y7L2NAPVqOA4diwF0o8pR+kdHz45pJd1ilLV/ZElzV2b75z41McZec7RPMGl
pIdN4nKKNfeWeeMJjsVjYhbjtmydoDyk88bz1kmmObAZytoA/Wz5BENAVnYWnsfTHDa7CojKEDpz
teFGXxbw3h1SWqU5nTntgxt8nebFK/2TzTTVl0nWOsVNi3GWWJRyrXtMb8y7yy716htJ2mYwXzNg
/ahtqNp6yL8KeGM4YSGxWBczSRHhxqBOjtVrUojN09yjxJtDUyHB4hsFD2Oth8nNKGpX50QCnqeN
2V10nOr8EBgSd8nXHb6gGJK9MeIxFZm5H8bZ/KFoSfb4UOcYEK4TtvcFZwFP8OJhXI2H9gyWoXNL
RnXzWS+ZxmdUBNvzoK8LvpaSf70F2Md52+jccxuPe2Gua6yPhEpshW1d+oS1VSznwLZ2MibdZFeY
Ir7KfH9a2VlPrF7LMadns5ca32y4134Fsc/vQPiyyFagtnNSridQpp1lbfVQ+azuhVxnA4xcze6Q
OxQ4BQYs9A/Y0uam2GatXxr07LOIBS7JGsqUfnozmaVj7Ny2TruL0jNOU9v+Gs3T+BwkhdjUtkG+
UKKdMIVi13G4CSr/qRIGRRfy2TVY1NCrzkORde3OwKWxtXnnNkNEkkJtFpO6TMgGpqDjwKFXqbmw
Vy0Wg74J3Hv8n2d4ZdIQ25r8MgrzJGhjvXC++lHjZ2TGXxqTNa2aPr1vULDKrQ7cH8p19pRzH7qG
U9ihLMnwpWSV+psALcSlVRE0VfFt3grek3v2pMltF8mdB5g82cZp7J1gk8BdqU3nKpyUwoFiJE24
At00jPeksLgrSl8NQQFhrDcqIIcj6e5Hv5L+t94y4/NcEFGo58xbO3yZ1/YMGMVdlYr1rtqlQRUb
J71nXAhBwHedQuuvh8uhBVkcV9Fpb0h52ZvutqpNazP1IfQhr5ux2W56w7PA+hPxSxemNDxxTiF4
JpIxgZso58ojoacliYRtw5MVa3JyJnbap0FV2tQTBHJeigmjsSYCe7waKsGqCA+Oc1hQvxQFKbU3
5E2bd1FM03ltqVllK7MwHmqRp+ejEZjVlahMIriIlo1P+rBpsT62NgAB3OdtP58OhFCfO+g3w20c
15A1ydhjlhUJdqiBDe5OUL2oV9EsqvtURNgPUz99qFMnr85Vai+REqJo7G3i20JfTfGQ5PvZnoLp
1JLJPdunaQm20DNG13F0X0wxlZpUO86HAxDrTU/B9ASAePccu76+V3z0vxdmK4z9EJIKM1MAZ2M6
xBbWIAEW11buuCw1JYr8GT0c8LF95E3Js9CdeRZZeXKI54GqeSy62vFXBWq+EzojFpA8i/4VkNxg
bKodxWuJFVR2QRqTe6nniO/diswPTqNfdOa4nLwMd1SSE5QKWONXZp+gZLR2aTzzTyAKEYbR72cf
xvg+lZLCgFdl6TV7KPcTRfFrR8HqJXbcOZtM5V2NJQcjq3cMjMxC57hpi+I+H5hZ1CWsWgF8HUKX
81mZg7ZqJsrwh7EwpQaoKVp7bownrVEAGqYbF+VqGLVXiBUrwHR4vxHxh07RT1UmZCMX7Wdw5JOy
bJe0mJqmiupa4oPIQ2YN96P7eLx9f6ClBXTc7UUxsOAVSKqh8fG6n2CPDT6ogf4XbQX8qTnBn6WV
P4jUf+DQqjd0ujtEkO7fbVfyftGXwoxCWwoG1XG2YYrbJDEKWlNDWZLA0hLnXU61/EABc9ywXEYh
+pzMzIXX9+Y2Jp3RpWnBbUxdH5OjtU5Ku9nNQbirSn9JZyXm7P37+YcHRz8bYeqSW4LW8KhFmnal
wv3bQzvg9TjIirLaMMnqpEWms3YQGn0wUZbu2uvnR0IvitCAfiIi5mNDnaUDp7YlJ45Q5fsomdZF
GF7mLfH2/XTQU7eDJ/CtE8Xj371McDiohhe/A41z76jpl/GGNiJo6Z/Lcs/TBXpLwITybyHMbP+N
oVwPlwON0wjvwesZOlaNsIflNFFSuhFUbhGcWC1b4Q/myts3AV0F0lAmI0g1nt7rcSpK0pGSyBGc
Jt/QStl0S96pNW91m26mjhw2KJTvX9obmTExziANf4p2liC0YxB0qH2nNQLevh4G12oarX2XWmLZ
ptDOMj8pS3xRtTok1B4bkz2l4GTtdLd5Tr/h/V/lzdWTYgCtCUcYDoiFTv366gfDUpNYWvseZIfJ
uVmA45TzV07LVqo4VB+5Zt7M22U88mwhuHFeYg14PZ5HLdpsa5vK3ra4Jn99RRDaenro9u9f1psF
gGGWBvgicAe0HRy9jpXPJt/n276mZAWM3WuCNcqlW+kZ93wosnVoD5v/txHt1xcWVU5Y2hTaCbb/
3gIcGQoiQRwKhUa3y8sPxSZHAjv0gyC20BRg8wL/x4r6eji0Sk2XhAhZZN2fWj4cBgWRkX0kR5g6
OdhztEuksUul+9eE+Vvuyvu65H//ufyd51pObQb+96ct8V//tf9RXz6VP9TxD736O+q/fv7xLzPj
q//YVh2khZv+Rzvd/lB98de//+sn/2//8L/9+Pmv3E/yx//8j+e653jHv5ZkdfW7TZIp+n82Vf6v
KqmLp6Mf/8tUabv/4NOJYgAS6xIwuMg6fqXUL85JXOIYK/mQo5jhT36ZKg33H+jdgbLjZMBOxa6H
ifLLVWlY4T+AHIEXgKO2bIigmv3T7Xn91+LPHfvL/fnrv383Ob4JhsOMh8jKdha7OsKTY21gjQqU
AGSgP7ndmfu2mCPqdvQqsr7Yh05hXpfx4N1NKsu9TU4FB+Ze5BlrG/vx98TwETdUaVg+0aKkFY7/
YHxs55RtpjcYX7vMJdTFRkj70OYBeTeqy/Wl2/kpee1915ZrKAy+u7LK1ngeXAO6TWTkEW3SssLe
RVuG0Mo2Xw5YhegJzfXGnr6MHZojSNIaEPywpC3uY2o20YOZGRXJW1bv3tcedbadK9L4JaGOVcIN
KMdpaxW9jtYmxObP05Q39TYzMkYIMpnjIKpgjkeGR0G2LoqCclXcg4AfWpOYg5F9vrvGfkLUUyhx
pa+zyuo+uzpLxlOpRVVulYL/u2qS2ovggYxaJxeU64s9G/yhBoE60fanm8yWOtuWks35y29T7g9P
8rXUBvQfBHKfS8cyCGj0zadQS8mm3vdPMrMKroQZ6AfE15H8QGXyWmW46F7QrJFhyScHMbr5Myzs
N9kVNZauH2zrCkSTQ82zdpvy0Na9Sg8D1e6POHF/UZP/tYX5aRO1HWYlA/LlxY37egmrylnEcdZ/
Q2JEpGrjsFmpoqB8yqJI1bDijTo9jSgZN7T0fJvWFb1h6vATfZttinHkrE5Ghy56l+oveYuga0Oi
JO3eH0WHbKh+TJIpqvaysPDLiL7uV13SheY+7CYa6s5kUZvwlQKYRKmEuZeMEfxop3GosWftOJ46
7VhBhSoLehJVibQkAoTSXTudVT+E7oR2ORw6vKUz7mp6CQk0/oLTYrTpZ+1R0NMcd+9j7UiKO61L
cOwc0OnfmaFsN26fKWC8smvloWgdEkaCjEMoleZyydmgTPzdLNPgEZBWiFq8DXPIzpM7IIwBC3/o
53aShyZDFUSlvPB+dGHqnWpP0prRWClmaoVGNkTdtuFQN04bu5GjHICQ21NeEXtgeVdtMHGwamd7
pPIm5vKbaGAGwtbpaMyp0TeGjetQ1NtHZuldj7SVI6pgmaPh+nALSMsV4luXDCTc+dTpw/VsB8Lc
sDmOoW65NSGoMYraJytdwF+9KCfkE0ZLd0KlBtC8glKLDVWf/e2ajj/NqZFv2aVySvW/mTuPJclx
7Qw/EW7QguQ2vS3vujeM7jL0BiRBg6fXl1cKmRuhhXbaTtTMZGWRwDm/9S9yqODdLPjOU+/HSUSO
uC4ixPJl6BC46un31I1QkSxd0JK5HvI5T17rGqwwvP0XMyGWOuad0C9dCYi+Egm+k50pC/fdjLBl
dEJolCBOHsphm1Y97T+FV6W33yosyG3q1TScBhHyVUg/mp/bJHaydZq07m0XHUjYgnkK5/1se5lP
xEYe92sVqhvSgj8rOLl1EVyaoSSOMXXdWRxT9NnpJjFtRqO2kilC1Dq1snU+KaveahvOEr9rZr8V
yai+p2Qp6GIJyfMehabpW2AjUqc26apj5wiN9CQkYgHsa6bS1/KDSxhlVECYzirXvfHvnNypawqU
u5yyFjcvTkbN9M/2i/HfXWKeaH0N21NlkeXVAtJ9z4Gj3zO+RWcTeF3eYlDwaGQBpWIpLk2lyZfC
xtJvS2fsHiSscrieSlPX26leqJywdTimm4E55X6wjfcp+Y7fSyES/xy2UZStnc4uwvWyLKPYU3qL
kM1XeoBSyxL+GiVoZ7CxsgYxd+fU0zNbe6V3LTNVuvKIk9HrLKlrwrk0S10ZLlmxG6YgPA7SqJ+S
A6Ymg70mM0uBHr+aUMz2ll7D7sVOi/nb15NLJbIr+yP5IiIBtAiQ7yzchyjVZrLN4iWBQKUGN223
IQHqWG0WGT82JVDLITfAvCsKAQRU8FLO5AZKwLnN6DTh39DR5VUszPBnKLTwZ2YxvZ8skuRS07Td
VijXh6PsSubBRHXoU8qprGmvd93iNTW6u6KVmn90xaEHJVzFlDaNcEo8HllID2DLMWUIc3mOvL59
WtqFH+MlQufk6ChbNkvWBveJVThUbSRTFxABy8i7I/wn+awTr31302JJ6TQ0eD074ZTRxoQuJTz+
GPP8mbDKDr0Lq7FrrCZ6IuLDokMqyCy+sHGmXbpcPIvowdhSrzHXI3xb4cXf0hA8jdPBdeSqiUj8
I/hjDOGW3SbUn/VcU0kklMor6lu1z89MfRXCDMrm0ernNlulNyHGISorS7uEEhiv2btNTW7WOSY5
IVyneiCOzli+GE9K30QvJbI8sUFYTtglxwMiJ6+KgnNRLgbxmNcRLbAQoQK2bPJxE9ZOdm8Cn4hF
iW/yOudZEmzbyJe/i8SqwoNYyvo7g172dxIFwmunRCxXGN3py0tDWPeh7ikZcyXGtE2T5E7Y7eve
be+iZUQiIPs6s0pkCou9L4uEpi0oKYQaqcssAJBfwE9NcXYLMU5D623qB/sbyUv45Vc+3yq0X3qP
4BM92Jg7POSxyH7yZHGpq5Gl0qepqAhbD3qFpFaFPfnaTqiRXldNqn9qPAreJkEe3ezCyoN395Z5
5m8VA+xsS0/19DxmmSIQ0oCYraZZIamwwWsdujslRZ5jFHH6Z4sBWGwT8dnlkfcrQkl+b2QavDdd
Z33WcRzTAp72LVOPi+qS95TE1E3Z2xOFU501QvIkllpodprqfg3UnL/ngSAOlHRkP9t44zg1a9fK
SSaF2fLJ4/Q8928qK8dZ+c4yMcItZEsrYQ33McdvvUaXxYzl3dqyz37V+G+JNWTPA897R/+oXzx2
hcO5D/gf389DRClZNGiTrkQ2C5tKp3L6RXI11JIWJm0obY8NyD9oxcmfebsISE29BKllXVAO2Gsu
nSVq6O0q0uHBNsyS6Kbs8rNyazRTJA9bP2rU9UcxJkiRCqvsKcci0hEZCX98uxaW3KRxlQwrB6/0
V5n6wNwh3dKUjaOPc7ZlMcsX05Xyz5Do5Fc18NKRtjdQMYk0QQ0738Kmf0vDSmdCVAWylgwrHpGD
Yz1+VHUsP1hqDJUa4L+BQMRbqLk8F9N0C00i3pTmLn+0mp/KXgKbS6x3SDKQze+mDdxPP5gGKr+5
b8dVIBHV03XkqmJTlUUwXtowKG/M1pR2D30Y5R/QNBA5dJTkh8qG/Nh4k9LqGIxpXaypliSKJYh1
UdK6Fo4GoUsRQJbHYdGuYx+nE0xcZuyL784m2IMdi+Ecmb5t35fEjb31LDJBi2Zak8+WoGB9xgsX
O3eT6Gd16LAx8ETWnjN3bBuNicGaR98bbAResvPtv3WskpH+didZ/HqNf8BiMJOECPl6DwvvLKRB
3sIrWj4G5Ph7kTFSnpSPpJRIkD5Milv53+RPO12PrAsoNzuT/c38NPUwyJVkfTdNHPuXEkLcmZj5
nJsCgBEnrh6EXKZ2WQvGCGftlr5Px1tZ0ic/rSumVuGy92eOeFiMNsUl1JEgBWW26FX9cjq/FLuq
9vLgoehSn0Lj4fb7hDFIhLeF0anCoxWOVnSrNISzgbKb6shZO1HYZHBZDrFfjZr5LXyUMqwyUOdL
sO8DrbLXPjKpX0KFh7l+M4syzStkV0XpaU8Sy4vOK3IAqLIwmdwxijiUakXo9jQpVl3oPGapS0EF
XTV+J58yw/KRrLMUaRLpZnnALSpqPu1mLkyRIqmOZdNTU032qYJ7ksCowLkES9tW4vVXkTZpfalV
N07XPlABFYWEixVBTo04i++RfDpl3Wvl+QVos+9Oj207xs6z0yPQuFZdUjpryPLxLRKGM83G8ipX
cBaMN+hrqrUd02jxTtvB8tPbHWpLq+hGqK4MAc2hTtzpo7dbHW99/PFnJReK8PoinhhP3I7bsA57
8SKYrQnczi0jt1lMhBwD3uAkl1wGJIHCqBtoRQRb+8p2XBdt4eR8pMgKqGCEH7YPKvVKsw0bVEG0
i6eRc7InRRqGSrOu2aIhRq2teW05oxASsLR6i8GrXM2NppEXa+YWNpXQRDQg7bzJKuG1p9ytkgxv
cZv8NDYb/SoN6yhfwW52T5Zf0Zq+INN1tl5MxwR6hHJ4mIGGJqc552NF81ZjBTG/iBgpIa0njzEY
rT6ScixD5dNk+/rTySP3y7D3Jh/CUtlH2XbJY9LUEBxJM6IEkW6PFMJAbXw51ujkD+TccWD7ThrA
udYRsLJKiRatpM3tjey4/+54JKg5EjP9IZ0h8BK1us8yYS0lm3fodzPptYF+nT13ePO5BfPVYlSd
0VCUyYDgxH56DJuGGkZvxgGyT3u3DOH5W76wyar9ezsPinBj4Z55sWBaKVnTnYRMi9BWECXkljuV
ipRXKE3MX0P8DoqKOaUPDdETOMKIGs87On4efqo4SB5jmc3xJm8N/cWyK+hLK0md5lLKK6Q3hWvP
w+6fi/v/CSy7Zp9d0zc/w79CYf8DPbvHE/E8dN/fw/VP+68/+f8QNPunqeh/h80uf5r+v4Nm//zx
f4fNqC76B8PtzQFNbwmEyX/BZpYFoob7MMC6bEN/QbL8B2zmOP8ANMbVBCyB1Q0k5D9RM9v9B4J0
5NPgoaQ8kCTxfwHNOMn/J9pCEARl99im/zVGukiJfGErLI+KvYb5PE0aIjdt9RtM1ewz45GOKz12
uWyies51hMexWxs1Hs1AKMHan0MMA6xu+Y/fI6VaVVWnriMgBOMZO1S6ruLKf5yN8TciT70jhyI6
ijHpho+WyK5XmWUNGcq124wrIvMcRM3VjPKlA6LkUu+Cd6vtppOF9YiYp3K8U2yShyYGF1sxVALu
RbSvdau4kaFak2Viv7WN6KnrMRUV1R6CyVjVyc7SS1se0AI4PxaGD8YBNdWH6abjTZtouJaiCp/M
7NOxjlxzujpWMAfbtJ7qRzTNCGl83XrPEWqk6lwhfhSUDnLWMdDU/cVGTXTUit4dl3rmdBMyyR1k
NUcXy53D9yWcENChqxeSCyYWDzK39XPp9tmbQm3+m6QBnAuR6s/jooJz7hn9PocKvGF0GRDXodIU
cAuZDEeOo7Fdj4LMFb4Mxsi5Muk1a3Tz1y0kTQKT7Ia9N5Fps86rW3SoooKowZV9P4Z29UQAfMQm
aCFLMz0jOCu4VAca3vRdNnfOU42CjUqhhCAiPPTYOvgFE/epaJ1hA6jC5w+yc0tAw1raabSqXWWd
RS10txvHsUX/yf3NHeYWv5U21VUnVCGmcSYpu21p4UyJ2yG89FZcVlPlWJa/SwTmaytGWeGy7V6y
Stv1poy6BFFzxmk1R7GztlJgIn8ssie9lEGBGcHmrvEBxBhVAJV3SPzmfT/psN4Bl8L9Xm81Mhuy
A4vtXCzRA/cJ7blR6pNxJPVKkmJqrROShF/cxixgMVN0kSLGj0Vy+1umyJsJZT//yY3bXyMKsR4c
Skz7VeJap4HB6xL23XFoQ1LeiN+9knqcvPVdnn8yMCJEbFo73ri9qi5NGYuvwLChCM+bOIMbgv52
wCPyIbFEdFqQ/zLIZOFfILcGz2JX0+KZVtk+GeBTMeDgwMhzqozsWVOoGSTVVWoV7hYDnuKVFX8u
JxLcnEStxDuj/PQ4sBfQxCajL7+fm6OGCwNT8XuKhfG1DO+Dv0JnlvaXG4nE7Ktz85hHo83TjLi7
3DeSDaaI/Angmu4f7vLp98JW92HpNr6gvrHurTASz1HFCDj4bvaQlFybrm6L99h21YspgoD2vUyH
FiOK4+I6i+qnLvWGRxNgjhBLa/0JeZLxJFkWNVqdKnZlW0anOJTqUlVVsp8qu2Lxs+Q9x5+vzzOY
0KGK5ulkJAuv6cP0FdUuCa5LK+8G35kJ3vUnVhHOj5TinGhBEdTY9bTJgE2uztJP1wXm4JbTp+7H
NpWPS1jSwJdNEUqYKnBwuRCldz/1FHGEQ1/Q9t3PyJ582v8GNJl/bFxRbzpfYuo9PfMUF7bY+ipC
i26FpFxbjam3LFvJgYRoZCqJ3T1wCY/bqG3n9y6o/F9WNE58vyGFqLltqlPEWLubvDHZjAGtQ1li
hc9QL2o3VUO0lZkK3+Bpva2Y/QVjmB/KlRjG4mycfPpeqGesnnG2BUe3ctH56yp8JZj6VeFYiHKY
RsSyo0muDJZBu0nRHeNi4/8yzMOm0dgpVmCQYUQlQjA/DAP682VknjBSfKXB8BDjS3tWuY8mv3ea
9HvqsRRsVOkgC46d3GyLYLKfgqEvv53avTmKvXM7Js6dowdvE2CFwzKT9/ckEfWPtdOPp74Ngn0z
Ztk34pfxATFVe62SxDnMtrN8UJHCei5Hp33pLDdijKRlDOltURtrq+aOFnZgkn4duumyTpfIMGpP
yv4dzWlVrAdVp/Sed/UR3SkS07ZW7bdtzC8zB8GLronP3uPPGo85iixMYjGOCXokrRcTzd1xDKhs
7BPRsNtZ2UGXhbgALC4PnjBIiaShs3qRSX/R9TS/UDScnes80X/6sm13pBDXd2jhEnQ0PS/5BHlw
qW3benLVqNA+zzTHei4V5w1uFZp12gCUvc7z7t4F0don2S3bOWgm81O3znjJw4WTd4jddqsQpK8c
T6grFTirzHVasY60Xx+Mldt/yj6LjnVLDrrTjt4vPCXRqzPJ/pSUPGhbPLchGqpiekhV2h9ZB4cz
KyvqPQihHSpU666VRbK3Gz3N+BLhzqCJ+uRsU3q3H4vy5mvxl4OnEkjrZO52URdm76gkUEerTj2X
aF4/PdqdR963zHmp0BPhTxNGrpukry9gbN7VUpX5Hr0er2AWRM1dpRpakWUgNtYUj7+a2RV7gqmc
38j9zbpTE3D54FTeBz+CnySqc0wQuvCX+8aavUNRpBADAv8l8dfUyGO7KE+D5xMOabc30JGAf0NP
1TRj2LcHUX4PTcQ8H3cBm3QL0oPY0aWwhPoqLiuiuIsnK2wiTKtIEF3sWscJvuUBKbJ1CqfOObqi
K5+ndnZpY8EkRKFssPar5RbU6uZE0EcDLp7BTe19a6UmI6dC+U9Wo8O/JLIsT+4U8KQuuW4oj0B8
8Jh4qe8DOYTpW45I92S7TffHGmODu8QNDJnCpObbxFK0m6B2koaO0c7FJadi5yQoTLrLVeCfdU6O
eUJQ0daeS5fvpZfdA3kMCtjDb+J7vx7SU953w9/GzcyxJKd/tcgb+ouPeGMNuXhP+gmEYvTiO6WL
bmN8ooDSzCl+ZKRzujHmuIAvgFE4EblOBx2o+FcJfZigYRhuWYVqCbwtnAut0wiR13bqibekygPa
r2xum47+tD9dzwkYIMDc9mSzHLta2/dLYInTMBTycc5u1R5Yueqjl4TtRXmxPKSlABTXVEzZVKRK
62xrFR1LprcdL2N7J8jk3wdJ6G6h7cKj6Jz0L4ZIoBTbqvpNGFbWGQQk/5Vyv91C0yv3LU17+nuJ
pkQRuiTXsgxiug48TtW5d6+zHfW4ZMZb3UhyS/7yJuKfKOJpeHBky/vr+wLLEXg7KdT58qKRV58W
shYvbkc5VlsyaQBipxtEvcvZ71Ln3oVne+Rqq48LN84j1AZnawx1vmwQnuNOLbR96n02s33tddO+
7cLg2fan/K2KymKHnJCHempFf5qcUGRbzMTc3LWPmTLGbaiwNoegDB13iVv0v9MyHjcDcN5p1sxr
K6ceuUb6Jjx6mS3QC+jgd0qI0otphuG5h/M7uLIePr0ZlMT3yvnYLrngFS/dPwZki+gO+CkVTlvT
0j5SULi1AdindjCfu+rZG9D9E/Awn1IsEhKw3Z13A8LLddBYznHui+k6hwvdjA5mnYPN90+F3FxQ
2+HBgcyplX+RPDY+FiKOfy1VFaES9sIrJAheRKCX+NJwG94LMdgbD1TkIZPdrcI9zzC6pNAM/6TO
4+eC7KqNbWpKfhkR3X1CjwoVusDgIMEio0/IUTrYe0HR0wgz3jJJE9vaZvAbdDkrHR/TPJ3uUkxy
D+0ItMJaYW1mqTBZJzk4jkFHSvMDCersD5QejLckemUxjpErQKSKYxdoxim557GpRX1I6sC/kLdG
vDIi4mjdJkWyxdGTfQjM0zvEavIhtumVnh36xM2is3FND1OxJUoV2R4CzuVtRCN+FhFHBOL8cjrV
eok2Mi+TLbVpzdnNk3LblQ6nfTkuCwl/VfFmWvR+KQ6sbS0H7pOBGVVs08K2sXpO/n2oO29dN5Vz
yClUeLQ6L6FxNGvFkx0m5By6Y3ouy9D/PcwWQfAmy7c0D+XXkr/Nrof0O+rKyXdUQjf3GY8oXakW
/4XMZCSIBj5vutLTdspgHjhhxfzlFzLe8pSj7w5GQ22j1tElLHv4aAo6T7KD1CS8GBQsldNaGH/+
63ctpaXSGV7a2Do06TQ+jIMf3Aljg6GEsWe2SeETvaQLDvtMVMXJmnr5FwIVsjtAHXzwebleBpQZ
X3OYDfi0/QBHWVGuy9yLvjFs9Xv6M+Tb3LhMwBiAN0PY1Z+IMOgf9ypzj+6Wv7flEf7XRfNW+oaK
6IArf1fFdvKKzHv4HpMmeeQeoItsMv11HimT8XzhnXgr/J+SBF/W6MA8EiKsPsvZCt6ox7Gh+wIZ
45S3vOAt6gUdFclUqFWQY+R0hhKHlJvzFZeTX9/BYkB4gTR6ZwEpcx8WI9vNJHj/CH6uoTyjhNgO
Rl4apjsbIV0nP0c/q3+ROt1t+fL97dg7cr1UobhC/eN8hj15wyCjVmJKHHtle/RGUVplsYJBxm0s
A0M4WrdRgV31QYUwWKu6m52zisZgA8kmMN2goKe+vjGvggu02GZ1MR28pk2/Qp8HHMfWlK3cOo/e
A57IZuWKZsBDNFSvIu6no47i6DVuHJyjdj4sa7vJJwqUwoWKe2ukhkoOvv5hbcWooEpX33tFVn/x
s8QSlmQLr6ygj89xYCNisJPGuiCcv22M/kO+UBUvQqIzVmUGt4pxshre3IrdKtEi786wRbiNfewC
aWMKDhl8Pqu2c2G8hKJ5oMQ6hzrAEhj58IDik58tStiG1LmzrdCmdI3durFE8LN4Wl6Top5PhCqG
50GJ4tSmcGBsQ9MDDuDgj0pocXK9Akla2J0p9vGQOS6Kc1Oiy5s5ZTe+6ZtT03rjPfIDddCOVH8c
Xwe7ioHMJ8iB076oI3QWjf+b/7erV2m9BOs6c+LXqEnUVaLDuGrRMMfdMhF68Ix7xxfDsC7I4r5f
XJ2sF1SXG4NNAIq47vYI7+V2DnX/LHNhXTDDze/km+RqDZ0UXUnRqU8ONh0+1sopGf1LkZe7hqel
zI8+i+0KjJP3SPbFb2LR0ACZ3iS7jrzPlzjq+yP6pOI5nCroZD8iu8W3x52xmuLNxVL400Yz7x+e
urtlIspRBopXNPSr35PnA7Yrn8ND9G1FeVKVb8KYcapayvKCkTO/v2UYZjgDIv9sjZVZF0kU/MEU
HtKOjBds4dhJirPDR9lTy6B3URa5b6z+wOpZgo3Xml8m4kCew1p5h3jQ/a4ea3XFS4Yzxp/0ruvy
CtUt29JxxL2yTZLYbBlD4G5sJ7vDvw+FYqF2+Bvm3S8klr7cepgbfqWWTS04nN6HU/Y4guvBHwjg
o5MQRKf+0H383OjbHKTs5YoVGK6XBDtub1M3B162CZ09FS7FWg4kNFDyJ8jmCIpXHN3NVrizne4G
qcWjrQtxBT5u30fX7r9zUXtfaXH70Gq8BVQ2Voz9mHC+pRX12oJhWQEto4y+ZeGAaJ9mm5BP01TY
j+AD+b29amzPlVzqw8yZflgWKa5+AKCODzgCIaataX3LiPndGRv6sZjVakrpmavGrto3gp0ggTm5
G5Qs93mu9bUHHrsbI0VPtjtZyEti9mKACUVASVYhSlgTotI+9J701O1s6jmxpY0tBH/sSpZp9Ty4
RfILMnk4odgfN7wR9VM5BtEX1kKZrx0Q+It00pH+vzbN/qJTg8bqxjLk38c1j89kDO5d4rv2RcWC
yVWqtlZrvycWooDYq0sEDNPBEXZ8U1D0c7KbFwwftMRZ7qVdOA8OVs3cnxeJoeDudsztmFBRXuig
nLbO7Kov6CZMwhpKr2I9mzS3yERFmpn7ZCNsO8l2TdBRQcc2GR3oTkk+ckvMT0i1IG7zzL3ZLQVW
pdwFaesKXDjQTCHRXDmz4zbQtk0dXjNy0+La+wj4XrD5tJrAEEKMaBcVbiWhoJE17tx6ltXJ4Pf4
gcYs3ycLs1mTI8XeZkkhaGDL4v5bBjNhPayr6jrNZfjg6j7D4wKdfsby6TofQIPLQyrDeNehbpn4
LQoICwV8ywecU/cut1U/bjKVWeeBtKTjQr47UjTOV+YXFY8PSy95EEgKfyGNh226HuVrEiOHILwm
OPt2UZ1aBsjdhFeLTYw75a5V6a1UzhPjasAKNe5qE5YO1thmekdnAffrRjZmxWageqZWsc+lNbn5
SznXsdlIELdxq5El7Fk8nYuTEAm1yQh62iK0mx6LkUZyLaf+i1YpgKw8NGQyQHX+EAglt2Nty5eJ
/Ne16lJ9P/rIAZEKpOEBTaJ9kSBQqK2GUb9Mbi/3qIDSuwqH7p8xkhlfTRGl62ipzGNre+PjnKqR
vzSNTCitCX/Jxx4Jjxrn4XFIjIQ5N5nZWB41W6sIsd2eYHlyEITuzckPzbTKBrDLXvg8EGR/kILu
h9zAm6puEhyWPBuJHZjntO2HXTdnGDDLWoifvmuie2sgT8bCfUn8kjV8VQX4c+wKMn0XzZvOxwGZ
sdrwDsufe5zSodlpqL9yvRAh8Tuc0/ahGkicciotvibw3W1v6ZSEM8RwHPpT+ZSaRf5Cn6i+CXxO
f7lNlR4aNPpfeG7jq8vf6JcCulxWHPD2KhPxQFshQr5z0ragh6q0H2ASCcUKdOWeqBXTb3kwuHv+
BiPKkYpU32ye8lXksnLmoNjM4eSQ9KthXm5XYesf3JT6Uy6J5S9LH3BM2pbVQ4wL7JP8Io/DQC7m
t8Fiyjsy4YAzY+btPD3222Uq5ldyPdUqwf96n/hYBxPUI6fCzX7amTJbObzoSyjWuqELapF7d7RP
+OUOVpX/doYs+4rinPk3icNrLuMEXMBiFym0QuWu46DDlIvULymD/B1vQU32CEsXmim9UFukcPC+
qU76YDxDW7/2JFKcIlIops0sSIOq3IpOtTDo1XFJFF+F3c3yVzfyHTPyltY9VyV6sxjZ/4UxLf0M
M8DMFdSuu6EQYzqi4uwu2g7TIxucU+xBMDW+5kTVW5PzX1h7UsdrP3C7CDtXhf0CRJp6gWoZwrNI
SqY8epuHXes55Uee+tnvLkjMc5DUybNe0MNYcWhfFiUJghqadrdoyz1p5HbzyormgUEfoSDTjYwQ
/kBGgiAG+sXKiVH3TFmd+w4thq07mwiFwhB9FXbDW2dC0kr8YdjGLW2KiGadrWzpRSviVjwoP6H4
MCuir9wu2zs3m8yWca45Tonn7qrOdmGyR33zTDd3zVjKNzssInude0N0wJxz0xqO5VubOfUrZk3r
fm4NN2I9tNFO6gb9p9bC/hMGsEKeG8W7ca6tj8VnTRmcHLNmUZM+UNY2mgdMoc59Sii15FbY+IHX
P2MR13esBNNmSqDWB8eTd/5EXSPJ5MUW7ny51mwnf0rfotzSAGetnC73dhA6FYXYqnlkIrYOU1ok
FxlmbLDIMe2ViZV5Qshhg547TVMdFCVlm8Vvcd4p6fh3KLeQuxph0c4ZRn39h3mh4uycBAdfaY/h
S2kRaXoIZQt+2gmBTzZv7ENCmQHtFehCFXbTqH9bgmC6wC/eoql6r4SM8fvF++jraco23eQ1Jb5z
U+T71ObAPbacr0x6rVtwOKFrIAMl7sfdYKddj6Tdtf9ki9BvM9DAxp0D95zquvk0Y6N3Thl3eMh1
pZjOM1otEMqOjBeBG/ZgqmmOQ406jZLyU0QWbLl9RbaO4zMGpXEi9MYi8OI5GjqS5T17iPk9m5qm
8KwX8R8fEp2vhjp6FjXlTdEmX2THFNNx9gYiv/ny2RXXIVDoTHmxNw3HseuJ2BN+W7w0Xhfba09E
0SeRngSWDLMs0nM39o1/KHzcbGwyHGBrL3E0LefRLRFjljfmjMCb8J3EgdZsS9pb5gM86q2broiS
M5Fwsf8RkbryY7UmjJ7d3BqWA8LrLENtKwxBJjqnFRbdvSmQQoH/dPXW5vET2zoPq280M2n+BOfR
0KFaldOnJ+fSP0grqSGBynz+tuYGBbmOhp7Kn6KbaKfNkM7AyyKTBh+xg8/ZElO1S2eg9s2QhRVV
ro0zbQvR1CVmxyl4wlBq7amzZm8fiLRU+9YLvHrVhUln7xtIBpg1l3Letgq9A18v1KUFkVZjHkuO
MxKrfKekdi5GZennNCy9t6mn0TnWUnWnTi3VIzsTGLqsmBEY05v3OkDWfYbdaJ+6tsy/TKebfZmD
t4Ym5itOzIEZoZtRObMdIhF0h+MkBzKGrYbrDOHqQgjMMus7t/XKD88y+XDoQ3eqNnoQ8D5lnPTI
rXF5lyvulczsRBW1M/WPZGCFhRwB0V3WSMhMMLW+7/PLTSQ7rmI8Iuc6rfMn9npFkl8nj3VXUCDt
xaiFXMxJfwAqXBzEeC9cxUdIOrS+gZXrdzMsHduDBAjHOz2iyy6in1qTj0SOR3YdWkVVKE6EfI8C
KXinduQ2NxZh+aMJdfyFE45kjCnX/NPSm90twm/ydwZHOVerCdmfyyYvSWh3xwKwr+SiBKpwzkgN
3Seo4uD5xn89TMCdNOKVg1jZzTK/o3P17mYZGl68pH4EfsuxkbfOnswFfcrK1Dn4oaBNGQjzdQGO
vSzB0pGTEcDaBrW184jy2s0JQXyIHdCIi8Qp76OkXjZRb8hlY7jBB6D8JXpe5FjA4SoAmfpWctgy
3buoqlnzXQJnbw0UonAPGbXeb6y72MwzJL9HSbA0oll/eA2l27L7FWo4ghHZuwi0gOTOlGCxnXKi
6VQIa+ZitUq9g+matrOhFLUYXPkaG3+hQNwaKhI8w/hVVx5wDx8IIkHM+Xi53aLeKrNjZ0OyXHx0
ksm7Oq0tNnVV/Bt757EcN5Zt0V/peHMoLsyFGbxJWia9EUUzQZAiCe89vv4tsNQqEi2SUTl80TWq
UJXSIK89Z++1dYaETbvLr3t9WFl9I39ie63OiOXguKii1T5UC99jgiUNPpok6dP8rLF7A9s09KmI
dnnc/ooD+kcqmv9fljOO628cQP+R5Pc987K36pnX//2Xeuab5Zj4NB31Nc8Pz+q/TWeK+IZqBpvX
9A9uHs2UOGp+6WdU9ZuqY28VKlkreHc1/tMv15n5TUXJZgr+MVWhTxG/M5PZZ6Yzgrqw7fxt64HF
YpGfo6mTL1EQYzm3COcsitIKX7iJGuY27WLl2ApTYzhpmswEYmY55fiQW9lwCp3HUY/9qg/jZRc4
gCk0NXmxoEcxr2PTPUf94v4IMe7e+7DtrrMAx8Ra0xpKgUIWWH98T0CkwetZP2SIw3VKeeg06dz7
HrpltWA3YeNqzvJacZGrIrmwkHZD7GHFMLJzPTbK5oC1UOTrgXL+ndpVxoDseSjVG7UJiXUuq9bx
t16IJPIE10Owc0Zag6suVM3iOlXzDLmkQiX8mlCOiK6HqtgbY4i6YtXGwI3WrVXDJaHSnHNIs1CQ
IozLfKXZAepsJycIeooNIAw1vKyMnJo0SyT7acM9+1h46Bu8PIxKUl2h0oCEGOh5U7grHxX8esUG
8wqtKS/KorMMGzVnXQufVqsaIYDaAeA0Sl0mcjJuuqBE9lI2Fbd+qVsmjKZibLECcLOxFwPwZvcY
JwEQI6PguBqrkohYWJ22Q7UCMwb3JshE1VPmJmQQqYqZX6OnkKdB2geN3FR+YBaLUde85gJvvvrk
eJxIyRvu0hcDTOhRm1gcM8PS6NYFUhHsv0bUZRtovDilyNF7MlyXmpVpocwAO28gkhZJrCLtyDII
agSjlq+CGrmVntMOq7IgageuECm5S0VDArtzXDmKLTTi4rhGa9UuvDZH1ohhQZnqnK730tDNpZMW
1YwCoD8uVl3MBWi6uHyC4yrG4qlqbUpCHQ4DctrrkOarJVAwYkOoQlARwDiuSWgFAJENgbKww4RK
0hh6HU6cvHBvqSgAi9Eorj8gUzsKHFbHLTOS8mGKbvqqaKcEDChxER1XPaYTGnH9OnWkIm40Epwz
zAxt5SN7rmJsaTRLr029ofnWDRYdSxdexsBG4iVPZsE2vdI4W4+rynH7HHcA8tl1bSIAGalLPI+B
HVpLTArZBczHQF9n1Zg9xuTtHnm+T63adRQ/WemJrLkUFnEKmFarH0MvMoCd+Yn1rKFNqHbQhcJH
zwn9c+5yuBACawJhFJFObL3mKwqGgtwcKDS1DX36MDfwxUGR8HYtIgC4doLW/lEXBL6AXFpCDfGj
VDnTYHc2QBTDbliFuFF24agBSMYYlC0S4fsTeKXvYbQEAxpcvRYKp2aIyxxvzfheZ/u8o7Kb1cs+
iCAw655RPsLZmjirbKerUGQWQRAWus4DO9PaBLZjD9DHDtAHrUZ1EnPVimZyGEVTuzTHvH7kDuZg
NTRaLFOj45Zbp29p8PEdLAIruynffQDmUC1dt/a9RV/XyjW8yWLiIQXucywsp9gMdKPK43GkY7JI
VSBFtOx7SCqNArY0pg65gmocPve+EV375K4oi5xxX9JBTpJLb6icZkHzFmJoqAEpw6AaPzSNjywO
1b/gIhbZ2QEHyhDOg+fCCwYkqi303jOvNSeE0DJmdm9yf0lN5IfYE46M1pXPYNp18FdAVI+RbwUF
csSYrmgAjd4jjZtcswNrnNTamdW2DQtqaWxJ6I2pN7qR3Pp0uJQDM9NRLfxXH1sPu6f//Z/X9OaP
9bGHD+m/Th6G53dG9Ne/89c2r1jf2N8lmymxvLRN8OX+3uedbwLsB9pZsrR1qm8Tef/XNm+xzaOU
hstB6UxYgCx/b/OW+GZPweWmpdqW/Cdb/GtA9t87vJyCUBDIqipiM8GJQcyIGYHh5VWhKOMqMUcm
VZUN3i5k19lUphUhWHAtcHBtkLXrUimb08KTTXAkRgjOiF3p1h4oSkB1zHN1C61IQYsOWmEHMVQx
/BK6vuUEN61UwCtmrDb3seoH1savXYx3fSgQwPSqABgZstuIhS5bFotsBLCp5Tp3sqB/UY8KZPK9
iltHhyHkNOyLcJHYs7ld5ilKxnokD90Nm6saLVk9OWExVVTims4LQDx4dclRp9ACXEFAHDbVWCAv
VWju6YDbKv+wAzL7U+vGHdGi2BBCgJeHOQLbFl1U3vwwVUtNVhxCii05Av1GakKNt0z6K4sAHbFE
k9N890xYmyVYvvsYyE/PVTpLtqNPIQavJHshDTgqrkWlPfR5WN+ndpsfZJ1RLGRNoNN/5+Ff83DC
uXw8DZcP+fO/fjyXT89vj9vT3/k1DdGdmyaCdCahrpoYrzDN/8V4UDT5jVMzWbhY800NDfTvWaha
3+Bks95r0lAl6ry/Z6FqfLOpCE2ud6lpFnr1fzITX4NX3sxE/r7NgdvmA5A3Q7GNW8XbpBQvwack
jYrdSChyh4OZfyUtzryTQOoO22jU7/NhgMePx1wjiqaol4ET6fom9QA7ZGp46LuNiR4XETWOirhi
1+BSeWYiEHww2DmPkK0CcLSDjsHojhrzSksH+9Z1VAWad0SBLBqy5MZxu+YYXDjq1phuABgB/YBR
rNw0RQZWOoRK7TeGfAyFoTwYYHvdRa52awM/C1bjUcdLRViWJexuheIhuH7zo/6Bn6BNz+HdcwIy
Rmwtq6UBTMjQJ8n/G7RBBnS9QFf/IsHSXOsAM5c0/vtuK+liUs8impHdmiq+J9MCa6rZ/OQaT1oE
zWuU52R79leoZ4Dxh5bW/oBElAyLsgVdFrKvZ3GWx2sayFPNDI63S3m3CaYC23i8x/dgN4CXIAjE
4iL4/nvobeVRKc9eitz3LxPXffZpEWxjCrCL2EQN4XjZU8lCRMHXQ/3T+ualAx1jSTVK4TiUk6tc
e+qjizzq0JW1galZgArttB0Q7vIoSlvjXIfBvPPIdPmCszR9ttlvAOlhiqFn2nBFnBFrStJT9Mrx
XlJcEMcpPpBj2/PqJT0l7RiVfLb6/Fmp7wk5krFChKMKWYKJIcksY5d8+5uPXRwMjmY9N3qM2Ehy
3BrVtWQpPaip+R25XSfYNwK4n3nG2Kfz8fkHmPba2Rd2VIvdGC+JhbHWnv1YSVj1Zd1nzwEhDOpC
CWWCiBzrHZeoVHtBdEuQC4XjnanUMlgXrRgeOc2hZKf5N8AuJc2N3QbXNBIaFIzIBBfNGBf3Lbjk
NUo5C2OrqDnHjaCqj1pbA2FOqVP5kQXKuqUWLDcego164ZX65ehQ3zxI4tK7SdPUu0TfT1uoIa3g
6POvPR1M3n9tnJcgcaQ0qVFIouDfP3dD7zIuGPVPvS3R+2aaORwOoMdvy77ofG5SQbZBhClefNFr
LUXN3pjWAheyqR2bV/AN6eb1TcUj44Y4nDY1RWBs1nlzAyG7PvVNg/SAXtoXpl3JHz0l3VP+CNSb
j1aOZShDBOwTQyKz4Htv2xeWZVi7z7/jfwxlPEiMYItJyKGBasr7r8jkyMikk495YRkL6eIHRCKN
E86bHASh+wu59CHIR//T+022JxYwdRrO00h7s3wVobA0fSgem9rpb8FhyPUAvXmVxnUSIkRztAcd
c/BBq4xHHJOwqUZudam1k4VZw7i80CyvPUYlqCQry0nNg0pNI29VGoayjbHQ7xRhFwTtWHbdAOqA
1jAOWnUR2EX7vaULKhYFQPhFAIXubIjFGiIKOaxcsfSSWMNaW5aK3uoL6ZSHDv7HF6a/eibNlsYC
RLqvQkL/c3xxgEUQIQg7F0AfZ6fPxAjQICbjzw57DvCfEqg8j4yTYekfgdZfVGwvf11TPvwB3pNx
WEoc3hI/mhQ2RS1Qae+fvx/Qwpd5/1PEpb1zyKxYcSn0VjJyna9Wrf9YNJg0rJL8zmDnmD2zb8de
jcOqrH4OTntrlhlpCDmegjuVykw4Opi9Ta8bD9Cz2fwg+LfvQXxEJwP4zv6LjwJsaj6RX0ec4HTK
B7LN2UeJnMSyfc15zNAP3UXDmHDOdozyXAtLlL895ZV2iRXXug7dTlB7MzzldiJg32qhGS3TuCvO
FARWYjkojnsFCuSh7tuhpLyDFGNR+/nPVE1LGsME2MKVrpw6oElcGLxXYn2Vd/4KtHy3/QAYArml
URzFymO9HhHezCERgFKOFZM0J42MPJNkmydRlWjsmeRn7UAxgSZyyvkm5uqzzpk3z32JH6QCWWCv
kLmi8IZhgjwviLrTMetreOcTokPyLR6ARQ0vlP1ZDxBq9JwhRu3KqOIKKwStxLHX2x+UrIhUUWAs
4Xc5iNwiuIA6kMGCHewWcExmh1S90IOhvnGz9EBDr3AXxbSK18YQX4u8lkem9McjA07OsRpbKJ1U
8iKchSNDwo486n4XaoJxYIF2D5uilylf4QKnOvFsdQfah0FzugBSSRazk5TeIuok4OkBmbm4M7Dj
ppPSnaa5QGrqLaoUIs9KJc/qyMzMfmdhJSeZMIwPQ+zd4Qo5NJXONitWhjuSXgM7/MqDj4y4k13x
pdaDCttCEhGk08NLwOBTZRevi/c/6ib8//TkGszgj+86l8958xgHP/+Vvfyr9p//BRz7fZdh+uu/
mgz2N3M6KP/uCbDB/Sbb8bNzmNKhKzKPpmn2q/agf+PIxYXIJsKbmaarDI1fLQZFfhMTrhS+GCZd
1jXnn9x6GG3vBiE8NDFVNzQbyglnYELe3q/HmjJp38p8Y5oDwjqP+sOJo0GpO+4p4qbHbanQCLfH
ClJFR224P+yBStz6E3QLX+8EenMaBejbCF4rhNIyweC8UdLQgudmZhD6h8HB9ZclV0NCojyQkAkp
F9Gz/qG9guZiehPDmg7yVEKdWHTpK5ZuUBtkSxZbI+IPoi9qHQz8chT6qB80rzw765VtZ9ArZBWw
Rg/ZC6XJHwVuoGSHPkcdbmyLbvEhsVIKiCHkzeaqCFRiE9Qs9igN92Ri5CGKtIU2lu69UQdjvup8
WM5UXxO8IuNIcPWCc5bXLnqZYADwUxmcOArYDIg9DaeCUZ2YOW2jRI94/ax7gdGM2ahL2uUhq94P
BO/BbVE26YCk0alPkZzm7sJ2YvUFxwT6wIF0bCLAEE3vur5DYZ8FWXxOq93O1jpSZ3tJB1ML1qOh
ZGhHO7UWrHCBi016tPPvAeKIkq8UDMbK1AvFJrIkGq+oE7NfpKnEvdnJLFt3JV9mpSJlM9dEljX2
VuRNuQ1Svb6vghYWs2Om1rnpmuVpino7WCEqVBIOkKWTL+IKGNrSELmh4KWLw4cScdBlZnpUn6qg
NrNlGQOzB4lv6cep3o7NVoytZ4BlDVKMFL7dkA6ROrjtSmGhTtIKUwVXY5shggQi9szLEe90cBC0
oqVU3iiIZUkJIL2ck3zkr71mdIZVoA6ZuiYxwwXalKPyWuJjjGg/lIoEhIwwL99KMzCGtfTqUdkq
MhD1cUQMUH0coExGt2CawCJUTB/2imsudpsqAh1UxMg6Hm0kitXa53MUq0ZxckweVLrUNbYjeHFe
OHFtkx5H0ZJEjDFbx3Wh1pO1QjTHQwjBYkkOd+HQrI/JPivykiQQBfHesMEkRru7palBgNdYF57y
HTEiSc+emmMiGAalCg/LqFNu0GzX/YY6nTTQnoVecBzkumpdBg0oomsZa8DPoN0N3V0CbSFfUluu
g++x4nfhSZS61WHfWW1yFAS11hIEEjvdGfoX+gJFB7llA6odZlLbRLp7W2tOZLzwuZVs64D4UFcV
A4geFCSmYGVlRApdSPD9sITEoAUbH/k8hqGhk80q97062KmhTSgheP5mKmHS+ziVJWedMwrhhAj6
aa/oh/roIX9TUEupW98Z5AsWmrrDfIPEfw2TA70gPvxKX5dBEmebgtBddR0he/IPetoVMJl1ArCW
NuCP8sRzW5EuY7fJk1NKhaxcrqfW2lMWpn1Ov8Nt6nNHDaRYNsRp+xsJ9NeDEzLgJSoIHU2XiPVF
vSO40PTXeTr9V0BbUXAA37NITtCmV+EBLYoqO9VUVh48pKDLdlXVxfAF6xSwvsY4Io/Hx9WzTce8
Qx5WSbidyGtLdxUFagJbS/eR1mYVWTCLOIsD48qgxjMRgYxerqqeyA/CWvg4/Pr8JUTa9qHb461a
+XYW3kWaVb4UgytfhqjHkpJWQ3Yjuundk0rnDxQfQxi1KriATLGEdqdtuLnL+ib4ry2Qx4ExVJM7
SLy3sy5cO443BikSCPlr5CTOmFuYk0bxlBsyKw6SIYKl2LkgBxYZbvxnlaSsUwpSNOtijaAv38zK
l5rSs3tQGUb5MvSKfAlRKpCGVGQhngIVUsMy8WOQjmoFW1DShXvCksHwiVFFEeiQikkg5+YIt3QC
sjErjsOdA5+EqFKEZMOS+dsbC1pKmNFIt8hpQOuNbe+0RiDtigMSvHYlIttmM6Zu/6Mj3aU4VpMg
+p7XmY9CUZadghIr6PFg6RkaFGBJ+q0UMtKVAyKyaNiiW1YVPLppkx03QyQgoKV9MyKRZrAtfZG0
1wntguegM2AwYlkcLls0lDS6e+HhrHEb8d3HabkzXU0WG06GrnNgqJV70mqG/lQ2QOkAy5gD+ma1
pt0LpAZspEtYEl0hPa6Pkb1DXaIwnZDIUNnZadM1GCGkJMAy82LSPlpdq8EgaAahmkaalMdJ7gbZ
stGT4aLUAG5s68BpaIAXLijAdOh1Toq9rqdHhQvdaoE1SPvOGbuOcCmm0t+MzaAduRiQ0HeaThUs
Gy+KOSIrmJpyNagubE7xN6ESIEHTndI69NyAS8pk3rqN6L6xmJW9d6+xlvN791CZJ4+0OSzp1OHV
MPU6/o4dPDo2BfSkjVKG5V2t295J53RqutFjNzrFppLe5HXS3aSxosHO6aE0uYaWnFM3rbylmTkq
2w3WuSk92muLNd6j5FqtixCY6FTXWpZ2YlWryFX8HRrtrMByPCgCSBqtRiBimgUOkkVWG+jFjYlE
iG6GWJUKwL5PmkuoxabvzPaitdLqex7KFL6VglN5AUQSPXlod/YZh4C6PBA0SLWlRwkT6bENsAmB
kEq7QdUa67TpM9DQSR+Ul7XmZo9RY5Od5pu9zcas60W0dNAg8YSSzA0ZV1aPlFMN1Bt6+OXPOJ1+
SqM0gnPTIGQYIkNG46PNgv7S0g3xCJQruI4DJwhWZP9STcghtLYQAEZN31IhR5ga6zzZCvP1Kicz
inZ2Ict7OxDO49jI+DvmXnkE/0r/AU+wiVZGH2dP0tJIl0riAMBGjju6YAPtg2JjOjEXp7iUxg0d
/rAA9+dNP7KpqgdZKUrUy7YGEVubNo5lqLbVz8CyaK1r4BfQ56ZIszHx2KZxwN23GGicG4Q7W6Ke
Kr00R2F8JVAEFSNszwutNYw148l7lrLxhsN4aP07UGJo9BSKRADKOElxEBwGO1jJ2iQGpBG2/7Nq
E9SNfqkY53XXC4Y+xKUOEDIq6A2aMZT/ajvl6QqPbGboHLibFiObEU4oBW5536GYXKkYhtZqkbv4
dGInPM/yWus2ccGUXYppO6XHTnViOZppdxfAEcAOjXZgUUL4wwsyIvXfll1hkKFnZWGPfaPt3QVx
WYW1kRgno5WOqPaELKcs2mCD6y4NLF8xNabIPU9oUldYwMDb4sEwK5y2nFQAOeEiulUUT38phd8j
MxdUUBmYIR+n95TkmoNfd5ZyLGgRPNTDiQNHHAnaMMU+aq6Og3HwCz3BFDAS9lXlgSsJfhw8OuJl
lz4EMXryndHor1KaimpH4djWfT4hScIsbDDMw02BHMETbVYTDWvt+GkWrxIydrolYBX87Ej5huew
brrTBDeOiwwuGC4zGVc/9dhJCYDN+vbWyiq2DyjyydTgDyxCF2XCOTUwNfw9PUSQbGVVZnJeVkrw
0zYgV6h2iDaBUE8bUQ4LLOdsT4T5unelX9EsKQztKOOseeElCcCuLilckod0GOJLwnjNC6/yrTtt
aFsOXcL0n4RvWM6qCNvxWsUldD1WaPJWLnlFPvfqSpCW6Zb5UxRYDRKPoWMTctosmjKVPVtfhEPz
qtuLhntIVvg2wIcZlDPUAM8pRn6UBQ3b2gK+SIsc1BLRae/o4DsRSBU+5zVK4wt7SDjQEzNn/MyJ
KEZWJLP2ti4qWjVDqOZIWku3XHRFZGIvqAl3XJdscOi0laYj47CwyTMa+jxJicAYWNFsKUjCIYnQ
vKxk5T+WTtKSVdVBk6mHaLyYOqfoYsauI57TzfhFG+E0HNdlnV4MU4b5Kg7SHG+DIERjSWCKe1yC
dsdk3JgCs7jdRqR09yVlcR3p7Ip2undB7wGeQAcxKcRz0YU/gdqKZ18b6AU7Tm9CSR09MjCVhnUF
X3ZPoOKgdyc1TbZ4Y2IevwoBx/2EAc6lZHDj7oeZlzCI1LB4xKuAipwCL2tUU5KVJ5o6uqrg2ozY
ndkqwEe30U04plyIlJChs2w4qF4Y0PxOB0Ted0lk9tVSp6wst1ptt3eWPuAT7bMi9pCye2gz2oKD
S1GMfbS0ct1/dMj5aOFbNlInp4xSD2gXo35IqiB4VMDTPlZUzm69iWWIPxHl/7KxZHisIgeiqhKV
6WUCoPGe603cTrFlzZksjerWIbZdE8iXmRq3DSU5RKg617eFK5MSdauRRNckppvXIs2UR1gtek7W
SCBvR832lGXsaQz7obfHcAPDobksM5qBC1Ke5cnQJcnL2PX9TQ/84xHlV0wovQUxrvFl0W0YWAkZ
S1P8VhG3YY2QagreRasMbaDD+Xobo4u7F0IjstHi5IfTXfUbewO1qW1xUaJeYSdju6UNkprXQGfL
7tQJLZwOIeQc+7BJagpJwD/lS6f0vrcGIK8+cQ/LiWxELBRewKZQLDyCrZwWsKTd+OnIeTAJTP4g
BTrP1VOL1VNolSRbWU6d3Riy4bROq8LBwi507ydBSmq5NSo/OuNQrGn0KlyeMeJpoa+nCKTxyui4
TS0cry4mEW5dMkKA72grjWUbsFeAnZJ2Y+5CzcsstTliUzXXGB9sHABNBqjGLjgorhNtzNwTB2CN
joOmNmxs6hxX+Z9gB9z1Wh1yllIqXBy4M+s4HpddaWfuWgdLrt0EsgdLhK1YI5dQRnXyV1vyvxW1
/1GnovfHJbWTh/iBeISHt+KB17/yq4ymOt9oPOoG5VJJyItBReyvMprjUGATJkWsX4ocmhz/lvB8
Q/WCUBcVj825CMTs7zIaCh4pKXmhLaAyz1+W2j+po30AutMmecLbdlLaWiz4kavvlDoLDgZs1IA9
iKu+tIamO6q57TKRDU25MSnyr6jbciuQeRHtRs9W4dcp2aFu1eWxEgIcocwvuZjoaHWnzFHtxM1V
+yEHdLDjWoKFyLUZ6eT4GOMCPD/X746i8Fe9ivdNoX8z++iJv/8qTlKRwWE0xi4HoyrZqOz8ubJU
LFauJEEMfKWmA6EJTLwzkV7JYy7fxRToDRecEOMmf86wx/8YE7NoFg2QZCA4oJe8BSt2fILfU7uD
lG6fOtx97/mtY8RwOponvIDJgz2OrDJ9mxR3Q1fb2AjZ8RqCxI5HP7K+aJ9P7eq/+xe/v+EUJfL2
x+o6kqxHGaLu8B2kFYY91j81rleoiEJNecQzG99I0tIhzHiOjWzIzUGVvBnV53+9y9skkff9r7/f
e3rqb3omPSWPogN1usMlopw7hlDvMOq4cIILIuw+f4/3Pc6/32PWZXIVThsmZn0Gl05Coj6kjwH1
2ytrkP6Rw/0iXn7+RrMWxt/vNH2CN98mDYGzhqCndgFP78XSffuSE424JljYrpZDaw0HCCn0ZGWK
TrmIe4esDad3yagsPXGNOFRcqy0go6712wO7iGCf2rXhhMsynwxRiqiGtZHZ6pNK3uex28dQfz7/
6FNz5U9jYFbvzhDEwidp6y3KAISZ4yE+gC/a9h+99PTnbx5Kg1lKI2a03g6dtfD89ECNvgpj++il
WcjevnRUlynkoKbeulpxxrn2EpjIng9Ee//SDjeH0NcLPjVZj9CnVnrGIv17If/DkP/oQ8/WRssY
OJzDQtxSadj4lAOHtFzv99LztcqMDcNIsnqrKdgYdHMZi2a110tbs0Ui0npM6HZXb+lCbKIhXNvh
8MW0+eCBWLM1IEHznTi6rLZOoV/4WgjE3tjvgVizqV/ldg3ywYcjYtNlhq4IhPLk8wfywcplzed6
39mUxqZhrWC5IN2VxmwCjuI78ZPey+fv8dGTmc3KvkHVCXCtJrutBWQAqdB50B3Md/u9/PS2b2Zm
jKLW7BxGYjKgoeAY2XL5Uv9ZHuPvxfBV4/vm1VPHjg0VjtU2Dz3ciHgey2K73wefTc4qRobY5nm9
rXqx8rzJfW4UV/u99mx6VmaHcboP6y1+CIzH5FaJdrPfS8+mp51SmmnTgMj7nsR74S1hEn0xh6YB
/Yf1ewoKe/tTjkTx6FVNRjz4weHGTSL1wC0j50fctuOh5cnw0nOy9gux4AfD0pxNWDK1ssgfmVVd
Ui5H1SOt3Pjie3z00rMJazQqqCREe1tdcELqDCLKg/1G+1zZ2DJBtdwpqy32kAX9NXLK9nzl2TSl
CG1Qkq2qrdCtHzWXSxMH++dDZlpN/vS7Ts/pzSQafAOpe51XW4uU7I1uSGQtyBh2lEGLJcga5eDz
9/nouevv3yfEidNynWMNHuB/mNzQF42l9Hv+qrP5CtfZTAyuqHQ3/e+m+9ylyvl+n3s2W7ko2yjJ
nGoLiYY6i9vfJO3Q7HcGMGfzNU+DmOoiDwUGKw3xfItYd7+lYG5h9B2chio25W0pBYHxueGsAtix
+z3veXQj/Tl9cGBGbc3RPoryfhsrv3w1HwrWPhgok5D97YAE48YgjKeBIq16aZrZYZmRH7TXrymn
WfBmtPtdE+PGq5lI5HfYJjgnr9nvFCpnc7TyfK/DeVRtpZr8cArjMcfXt9+nns3RopJaOvaAtjQi
hCLbXpbwfPZ76dm0pE6XGW7KDxkpCoqxO7htew7A2ZTMYpnCiGTNslN9Zwp7XQ2XX3zmaRv4w5o1
eYTf/oqg3fU+zRjbLZaHVQZGEIjnSMGIyLQLMejOcQWz1SH2vsCGD1/WOFOrIjyAyivyRTW0UUNl
2ZO3uL7tOz8xAScnkAAAjljnmZW4Pk6a3Hrw3UG5hFliHii9GV6LCrOeE1SLWEbFqlcdqPk6MQ4e
eYcbkNfxtmkL/wCGFbJs2sHJU6kZyaaKhuGg08CE9goBIIouDWLlO1QnahU2z0Es7RRmGpoLxC+a
9R0rbYazMRaXymBm9UJAV7zU6oYiYwXKe78TjpwtPaKNhtIBnQG8jQSzOF1VpbnfcDVmR4UKzlKp
u8yE3LEv3UxcCpjvX/z0f/7l5/kG+og5upuGqxvsIi1emXRL9nvl2bJjxp5b54JXHvMxJ6SmefQt
sd+zftV1vll1sFgnZmTF1TYE/7dQq4g6vttc7ffBZ+uORRN9pL1SET3mHmVGcJhp7n579lT7ezvP
RnJoKqJOJ8Bm1y8rww5XkQr8dL8PPlt6QOXZNDaZxdaorWlYHI2Vu+cwma09FbsSzlcONeCxlqai
LjWv329Ze7UzvfktMav0URZr1bbx7HXfm6su/mpzmtk+fl9ojNmcVFra1zoA/W0P7P7BHUmjcgzU
Zf7oOt9j1gKaj1BXTtU4rA6TkNuULgiq3Ovn0GeztifuYGzakPXaV7sj5H72Whn0eL/dUZ+d6MMq
Tw2L+ibHbmcl++Mu33Pi6rOJy57rD1mt8oNU8QHEfgxE+n6/9aun4c1vHWBbp/PIMAKW+12k4K6C
oNvzgcymrZuICCg9e7pqKGdBALan+so+NE3PP2yPc6dYBDGJJIGs2qZaeR5jYcXBGu53gJrbCBL8
QHAV+Ng9xpjCg6TyvN/wm01Z2wLtXwO/3SK8JoQTONWXJeCPnsfsuIBaEXVew0tX4UlBBp9eVF8s
YdOx8U9PejZhVVVROgZ2vdOnWIjatNGfEYW28S29PyPbydvvPqzN5ia2jlH6Bb+o7dM9i9z2AurS
Vz/pq+XnD9/i1Q31ZphrSgqIsvCYmyOBYpHVj2tqKy71PXQOSPaTpZYP4rBMkSf1OAY3DXjxxSBN
8WI4pPfsNQC02TwGxz95KpPXCXHiC3QRJE9+9R0/GALa9AO++YqBnhM1KNjJxtg8hzt3nqv+Fxfo
mUHz96qtzWayF6HTNWBpbmvyLkmuj8P4NOt9MEhm5G4CumcCgF5erHNz6hwRTU34Ra7s7KByrgqz
Le+GwEwPi9ypVriFnHPg+oDiOx4FGQ006HUg9yPEsuNMkd0RvhJ3v8n82lx781TAzaM1TPjkZM9h
eGjx5u37wGeb+4S3amj2MKZqez0495S69/zQs4ViCPyoNiWLclJPxCrUvwutrr+ouX40TmZLheop
PAbI8tuoMk/EmF6RX7znxVabLRaGgXnUNhmDgFtC2i7p1qzMp70mz9woGnuFFhoDI4Zl7rB1O7TR
gBv3e+Jz1ysgZ8DIfd7uINZk3zFAaQiLRPfFvH99mT8sP+ps4hdEGIf0nJpd4TTG2o4jkl0b5W7A
QbEBfBkcqj11IjeMxBHA+uos0GW2FBl6mgax7RE9lGYH58Y+UGFmH7V6p5H0a4YHQ6ir+52NplC3
d8sH7UgbKlqzG8CLbwVDEEgC7s7Pf7zpi/7pAcwWELfsXLTxo7YdRqs/xJRJ7LdS52e1RIoHoi0b
AUHV2hd71kfvNg39N5M+0XI8ICFRhaVTNacdDK5jh4zBk0G1qxN4eFMbsLP608+/2wcTalICvH23
wQ9yNKnU6A0rsw+1Bl5T4/ILff7q0xP605ObrQUuTUWzlaq+i5043xaiFjuvFeUKbWP3+PlbfPQF
ZisCwi2lSltb3ZaEaJDZHD0FbbrfavN6D3jzU8jObLAPcHWT/vDiBfmtm0VftNw/+NgTX+Xtc1fy
1snRDFdbheAP8awN+z0OMTvHS4eMniSzGatpcs8pJzq1g9ze73nMjaP1WPfpUDX6NmXm1jUyU2BR
X92uPnoi8zmcdPAQTG4gSZYfUdZdVGhK9xojYjaB0cqVeSt9xCg4iZE7Uti+agO5ZzNq7ld0tN4F
CzsyTMji6rg4rAr4Sl9Mocna9qc5JGYztIxxWysi1LfoScMdeRaEP9uNt27ICDiMyOGmtlYHP0NO
fldFYYLtLm3lyElzBU13p6yrznIP2SqRh+73NGeTWq8EsmTyFJDaI4cxW7JVPb/eff7iH6wYYjad
vURj5wAIvPPLDL2e77XQ3ppR/LCNIL7+/D0+WGHFbKPXvSRDZOmUu1QT8Zacr/hyOsNdGvoALqQ1
PSQWWnn1+Zv9+edDWPV+okt1IJOm9vTtUHrX4dhtXeScn7/0n283qjOb62kvC5qVprZlhjvbnMiL
hSbCU7jnxNbYrOSfv81H32B6jG9Wwf/j7DyW48bZBfpErGIOWzY7Sq1gWZKtDctpGMAERoBPf0/P
6p++llXl7ZRHUjdB4MMXznFsusWrwbX3WK/+YSzpQPnsr3ZBBi3/+6PXxljKZpr7vdXV5snDeJB4
0RD85R9+9drTITwI0U9yf8GWpDO+osXc/fk7+f0yZRr1v3+4xVxKpLtQ7k2jDZ9cNYynvPEdLCSz
8Zd//dV7n9rjquWYw4iD43s0GTvdLhad43/+AP8mBP7/0Qzp87+fADJztdpilXsmHnzvtpx94xlV
ZgUB1qAfKS/t/iVKC+eBK19xa8xryOxnZDkxXfrOQ79eesC9atXnWenhHyuFwA8Asb9D1GDeE5/g
zsnprg+JFGlPznd1iFOT0rTECwTbDm8oQ2irr51bqL3Qu/2o3bkYrF8HTzNNQefDqykscxdEwv9o
wvy9lXy1uXQe/kENPG8vm6HYM+N3A5j37zpNUGj/9wtteq9Y81zJPe0mJc6OwmcGIfiovP9vtP2b
53XdozctUR5q0IVYUAf/JOgI3ZauFDe6r/J9pSs2yyi3mjX2sjWl1X5N7UfGLdbt0CC6RVUAS80m
7G5uaQcF15HjM9nQ7Ys4wW+YMPvzsnrnGw6vtiSAOLYuYUPu8TJy9FSMiHgDw8B/99OvdqKxKDtc
Crm9Z9wUc54RTTeWAdH9zz/998eCdc3Syel2Ho06s/cBUM3dOkB6ywdOCVwb0SPtiMGzo4bm9c+/
7J0NJLzam1zSyBgjIzyBPJPXOXIwEmupHkxaFPd//hWX7/x3K+ZqjzLbIu+KylrxqhjuDboU96W2
FUJgwJHHblHc+2cbpo2VlR88/fe+wastKyhrm5FbyzwCvQBcLwUYB5roO2d7aek8Mf2xfnYCWgA+
Wg+Xd+t3H/FqEyungXGO2V+PngcuNU4bxn/AaBaM9M4RJAh/SbdWZWcnLKBNMs1mwBjVnG66IAz3
tYvqK6CFfltEaYVQDg12bpW/lgv5iplKiJ6mABaeLchDW2MdMdF1jBaY7jDcIgRRL266+Pf2PCC1
HsAePVymr+/HlnbSPq3CHXEb2JQxawbUAGnKZAXaNX80TCwmmdqCfHkbkUmh7Zm8c1ml0QeH0zs3
dtr0/7sVtQYWHJe+nyN2uQHWUySyf3p8bybk0tx44y3KQK1bMIaLyf7lohU5+8s64jqJxIux+N1D
zmkW+6k7bpi811twjJGxSUWe/4NYQH30+N55elc7Ztm13Nx8bu3+5V5N7fDc1Fb2QSD5TnB03a6Y
M9LMrXCeLp5wfWYOzjlnjju+dW5D5tQW3t8d09e9iz0WA6NM1QSiAD8Ac6cq0aSSPniU7+yn1+2L
3ogvaVLVBCzNBeGaOitoSg9h0N/tEdc9jIst7KidhunYWobN2PTgmndj14vHXK9qU7VOC/Y90mSr
bCaP/rwvXSLf37y0gEL/E092y+jIrJmmY2ME4ruD8YNp05aZItVmUVIzDfhDDIsJdFnW6Y1uOojK
f/7N732bVztiSncm0BtTHzszelPSPxuT/IjjZF1ert99rKvNL6prqVSWT8d8qNNpE5nlfDOmsvrh
dlO9y2q8JZfpszTBSGpeTFneeR275RuoC3oU/u4DXu2HQAsWl2nXZs+b+mVmi0qoio0ffHvv1CHg
i/73wUVpODsMdCKIkA45Y0fclEGGoaULLQoRPVqTg98X/U06l31Cqahh2L+lZ6ph6JORs3H54Jh5
Lxb6l93yPzcSAsYcFonV7Ot6NLa071uHEJ4JUSutGGi7pDg0LbOSJiXmW+UhOZwd3UIQR1FGdz0D
nEuG+gJyWELNfEzqIYfDGOjsg9rhO4f7dS+mQ89e0xVLs8/Cnvk4Z4SjZughXuzK/eBJ/5ug+81y
u27BHIexs3VTzEfQMvZrmA72mFQNXoYYvqRHPWIOT46mTaLU2K23y1wSoedzvgLpznko0+w89YoG
m48GCN57Aa5ZXpXoFmYwKbbNslh/9X6UvzCGxGDd1CuoFln7KScplQgYFZvGLpFPYBHxGANMC0gX
f34B3ol5rls8m0GQ6OlzfezHL5D2dyLVG7fTSRh8t8dgv4zN3wWL/tUmNswpqApQegcBTMVcp2lX
dejlUBdliLHRqAdtkX2wSb+3nK62rWwNGN8LB+tgCz3uJO6yU4WSKGHuYf5gOb1zWvpXm9cKeE0h
xTEPCrEDKAcL4bQdvuCiG04UGNPtnx/P5S/+3aK92p9WgD79uMIgLkGuY/7YdNlH++97P/pqcwoq
HF4GCi/AykYSWUcV/uWd5roJNJwm3a+LW+2B1fZHOSiRIKt0Plix78TM132gNNrKei50tUeZ1C3Q
BS4TWEXfu1AoHQzIFYzWbR10P//8BN7bN647Q3O375y6lNWe4q2/Z7w0+JmqpX/xfSIXVYp0H5lY
W4uloJ2Cf9kfK+WUe7/1hmTG74OiMpIf7RnvrOzrXtLVxXzk+bi4DbeIA5iHcHITlX5USnmnYce6
biddBmyBeTpUe9N0jF2+XMJuJ+yZiVd1Bk7kApDYm1OTPhhcgsWuw6b4DzZ5yDV//rrfmYO0rrtO
MW5bBrnYZV8tbdIw7YtmHVpBYBJd623k31cXs7Rs7p1FH+kx3FIV20VipU8hTWBq/kOmddOXxs1o
IjPNtlXD9GQ6nAPXT2AgnjwpPkjuv7cQLy/W/xyqjudnlQ/SZz/DqEyEB5RYlwU8Fm8pAH6Zq74L
/ezD2vZ7x4V3teUwvzyLbu2rfeRW4ZBMWMDBnTvtD2PNRm6Q9OpDEo68H14UrD+txbJguOalGk6Q
NvoPtvF/uxd+syMx7fqfT12FyMtL05v3Gt2bHXthVp6qqinxynvld6492d4XpXWkXS1Zowke0Yq7
g8J23sjsEIipa5KxGhTD7Ha5lcvSx/5U6AytfSl3jdM5z4EXXQbIuIoKNWF2l1EnX/AkpU+lNkml
mcr65bWjksmf19x7L9XVTtgh/jHaTk976RLDB0RGW2gWLp7FYTz8+Ve8c1xcN6dKA/9eP5rT3pdz
keSePR1B24nbgFHxOyPsig92q8va+83Tue5UrWYPjnaaT3txIXtqN/taKBk+/9WHuO5VFetYdk4f
zHuzdopTNjYAZ72gnfYM6FQP7qDHv6qxwjb87xpTdTo4iDhY6cGw80MoV6L8uwP1unM1AoG0piU6
gcL0cfdwXHgf7FzvffWX1fU/20HpFgWsPnPcG2Yw30bokxM16PXvQprrzlUXiTvuA7HspWVY+6mf
G3Y2G2rzDGrjz4/3nVDwQp783w/Qs62HKs35FdlQ3wOEC3bOJOkOH9Z1vZ2nyTuB+6hBJizLBw/6
nTfPvdpMDGNwuhHU9n6BP0j3nW8NF3ixvMmaQn7688d659W77m/lGGmUQPe6r1bEM2tVeefCazMz
NpVnHESNs/mDL/C90/O63XWwMtx+EyPBFz8jtCJjWrdw3tSNy8Vqq1MorFgnD9QoTmH3Cq/5L3Mq
162uqRcBwAjwXSPaMI+FboZD4w3r370z162uKSRZScIJD3Ig71ZZfStN/e3PD+edl+a617WBquj7
OM73SzY4HPnKRNvaf/RA3vvplyXxP69kJjvAoZHB7d6zOrCShUtzc/765z/9nbV7zTttSyS+Rc6d
tcjm4Ly6hbkBluI9SeFYb3/+Fdgt+Et/s59fd74GxsJdwufiXsKm85F5lZCzWpgpuw6e8zGPrOwl
rZCcQbVr7jqrK28EuOZ4shnUSKxlXF4hR0xx8eycyoCsqmPct2IqYhzJwFxCMe4CmNJ23AgIb06B
Ka1azPFXuebrHX5BrgXBVHwzcaTtpG86Ih6saP3FsAUlr6JkQWwd8ghN7DJej/elghgkEXj9LDVQ
KxcPzKvIHfVoZ4ZBHtgukyEvhwPUIl1uslbKOAeXs88mWzxNQ8AmMFTrYSD1OMjXVKcmSOslvw8V
ZuW0abSOBVz+g3QlCkfyrivCaNdiQX6eVw23zaptyvZYCPpXsHbFFFupFjcTypsuXrzSRAbBn3LI
yV/fcfcBizT54rlq2/TOWCv11JgNVFLIYg2wMO1ucxp3Edsts/lkDxC1Qnoage9k+T5qS4PPWgvz
wbdtf9m2uVve13lWnj0AGId0GJChGUPUbC53+pBaJLgLqB6DfbP2HlZarzWcQ7Ss6ZGsQpBEDejI
rATevWmyQf+qRG6f4Fi67SZCTgduqkT4sZl1HfmPnozqeFFjTc0IUvdDpbX7I52s8qY2L8FwzajD
WWHJzTZCzvmz59RVCWSMt5gWAdsn1AHkk/iVYZQxyrEIjpAFLKQcZPTFCP7Flbn5BpyhsbE9b+li
cSH/XvBa4zaCgZhMS471Ci4gNBxn+VxauDwwAHTUD2rmo7yCYo1kTK+RN25fOd0+Wio1U0PsuiYu
kKM7cWqNpUg8vBz1rsyBmH6eRstdYijAbAGDBbtsDV2z3Tj5oD9fCoSfbBKdwc0yTJZ+DPggv9Ju
Dr/VAES7uAnQrXCpne8qBHH8Vtgie+iWFYYJem9ANAVc1SdlZHKT5V5vbWQgLCsJyca9VSKrkD8H
VfdsAC49h9bqHhrEQZ9XNZjgJD104WpuN104YzAkE+/vaKWnPdb3p9Hdw8Rdvll2OsCKKjVi2LpH
QNfCZ4V62Qdok4K1Mb2NV4TQvnrQamiXwLtQ80DKHCo5bEhRWDfj6vRg++0u86Cdoda9XZiT2rSd
4prTd6TukkIBXfuns+smJ5HSTbGvhMoP+apFkg7udOhGJ102Zdb0u8hAMEbdeVZgzOVUzDuNf3kz
lEu36/xQ3ZVTVRz8SOZJJ6ZoV/tqOY2To8OjSwU7TCppWH4czqXRxVYVFvcAUYNz5Eon7iIflVNk
AFzULbzj2Ivm6qCQ1N8g2V7hqQoLPmTfC8hd5pgCA+6YqL5XpTF/LzK1NvugHJpxi8bmR8Ww7qlC
IV2cWz03/Y0N1Nd8GcboH7MuATo3nBJwceZU5clgFv69QiBzMBZt/8JxXt/3rl/eezZE+MVD4hTD
nwYnOduGtuISvRp1VSbJX8pR9Pfk8+Qjf37/c87Ccd4blOyfFiOqPnu6AubhhwvUzxpkw8gyAGds
aevYln51KZPJE8gpmFFcvWQcgHpF8FZYVsTyUvltZkDvsaW2PlO+D+/bDrt7Vmv1aYZUZZJWFcEj
7af9JisyG1N0JPKkbf3o3pty4rpB4qOVqj9VVtFvAki9xNWBPDMqXSWNUvNT0Vv5ZnFX85FMbLAF
ZJrHLg67KTZmw08MzTPwaVY+MHsgUdqq/JcJY38Xhr3/q3K94Af9NIS/WV5/t9qAPcC8oAOZ1202
c+5wYYbndS+b1t2lftbWSVFl7P0BkrtYZOu8bYwOdbLV4jUpVnUTLZ14NOFRbv0Qhi5I5ggQoeda
KhZ1f+eQrwo8een4DER3u9By41fNthflMSy5OzKx3jjbBjmfjQVyhibnhvPPaM77ZGohii141lGY
pyYkPjeo4xGXH2bdsM3ZWz0fnLCa7wfzogxtu+apLR2bSwk7/xjnChF7W7ZovDpGavamP1YOW8Eq
XsN2Gj/LYqREEwWtuXHaMPdwHuS42LsRlC7+ji4usjR/GCvGo0CdOuWWF0onAGX67TqsxZ1SChME
Wcvg2VuA7M4z+RjK1LTRGmvqHke/82IboTnHMdjHJxeuWpGkXhV8s6cBUyr+H3FsRbNCiTSiMyxF
57Ydu+JlDGvFoTUbcjP5S/ts9mgFQx16XWLa68C2iEBYbdrWlhWaeLqy2C2BvMUTkpcHzxYXXHpR
GsvGyw314OZ4KPTqqQq4nq53ATrJTbPYw12/ZsHZ7PmLc8XRuckqtzmvouNAL72hfmhXh/mJ1Ioe
lGXMxxxIVIfmNSyJALBXwrXuzwOJkNhl1EphX+pA9DbAP/eGX4ZvdK/QMRJ4/Q8duuIMp0B9KbJy
OhmTyL5Faerso6i0PstVz9vFy5aQMcKSWYZAwupbUSD9MvsgO2k7t3/lrmoPLnHFp3Hxi8StpJtE
ld1Sh5idvfKDDgt12DbP1AD7vZ+OziEVhty58PP2Db6aG+CPWRwGA8e2KpzNSPBGggTAvGVX7XLX
ykaGj1G0enPiti5rw89FVKGqv3hXfREuxk+f5sJ/4fDjvrz0xMWu14dJQSz2qLJIPDth2n1T9MHi
85zHJ0kS6Jkt1QaAa1mNSrooqmXMvsj2WxUCNvsv4TlAk2dOn9kcxjga7fK2HJ0xcYysbJIgyvxb
gXbTYXIlVU/o33t81QObe9W78oSwfnnUtqp24LyzdNtkKvw1wbjdTqafhqcFkfdN0xKTxWxSMoNv
14Lt5v+FHRhB7HgcCw23HoSkeS9wdH43usH4Mg4y+DQOQbuzlO0fwWwyINwYuMdS5uTjpdDUG2kL
7V9c+F4hScKIEMuB7fkGiYmiyhqpQGx6r5nfShs4nwpy2JgNWFgfTr3TgftvWbEFUOmHrNJjum3n
ydv3XaSZgu7ljbmk+lD0QtxD8JQNQEPMOKtt9Eu8UI8HV96maj8Fvjj5/fwytaGTXMq9gF9V0N42
+I6duBgb77tp0afIZGHr/hwzmTmbMh28CyW5nXamxU2wsJbwbBDNP9cuI1UTAuNn6Rr1tOvxp3Q7
IQFKZWlQwP/DmxLLnJHmWKVdkcdDRwMKZN+OcethgDG2UW7R2kk+pWV4Ur7nlD8nom04iYosGV4y
42bxjfpC/TNLHbcMdkNMdde97RhttAehWbYb24HZuh8NJ9r4rmvV2ymyypVOsCI/I2tW+5K6EQu0
zCFeR87snWhubH6AricH6HfG98JRRp5kVU4kaxjpfAb7ZMD6DvDDEHgWRewYltzUIE+S2sNnvq1o
WRviIq24yDAQJxdON2/wKc6jvGLWl67VMa+s52x1vZ8YkHlXx3C8tLLK5QH3AxZeqe06wa5FbKMI
1dcWFVY8kB4+4UohJTpiGgZaXh8CTD1AU2e/ubUNy3k19TglAXsdnfqjeUbKosLYHHNwsaVwqm5D
nZbh0IaMx2aahQh2ma3pr3OwFB+ierHumwpo97SGuywcxK+qX+R+0Sq9I/7kTerLaesJ/QsPp4o+
0ZwOYtjpht45dNngf9NA4KeN7pRl78fSNWvoYYYMN+taIo8yzELclUUH8NOhyr7wSmIngk3JVH3L
1fsQKUbIcgN9374uugHL8eCuNtFabhl3ahrr7C6rrE3jQbHaauKnZRtF8sLSZrp53A3TeGPXgez3
zNytP3B4YZH+8wXScv7NDv/uBnmV1QnVaEtekvygpcEH02tb3QChre+Kvph2hRXo7TTa08mz8/Bt
WsrB2ch2QoDmUDpzsMwm4cBrHwSrMjdSDt3eGC6T/ZY3UeSo8rqNZWkRJ+gAsOhG6KxktSJC63fW
alRnvpDFPNhG6tcb8MYUMQXU+FsG9EYkO1VVUzRxgCmAv27HHcMD5UMh2u67MBzgmt2CJcLA7FXG
+eAagnurTaOUM67TZ7ttxEueqkwklRH2CWROulUGha6X3MdybISs6ZAM3S9p7ZqPvHjTbTNwN8DR
RA/TaKmFl3C2w9tJ+SgP2QWNdAPeN4Mhp6Gun/JlNdjcLcHBCL49EaVTPdIBET1Xvb98NthhPi9+
mh8CI1iRaIcofMkfA3dOrNRjcQW+PNZ2n5/pWLhEoF0t/c2y5nzH4vJvW6oRX6TfOc2mVbX6p6+8
6B9Ij0saM9fn39oF3pdzyrzJTbtYwxvDQ7beFFHrHrVn609TbrP5ZJKAFpCupy5w0Xb+5pSrfaja
wvwKob76Enl0m/dLYOc7PEnNs+oH682ebe6sRVDsHC+V9y4bXZHMgvGwy86wCJojsS7SlXXqZehl
MQqPsqfaNi4vTdhGj6Pn6BeuyC/Y3YhNs0CIH5GcvaMMR+e5Dif3rhx0layFo3mEmAvQeaPEoueg
79LPi/a9bBOyH59VVZqUcbzUYjyiNXuC3cU9ygxZw8am+aSK27UjS16b403YWurJ9J0+Ucz5nSvu
KEOce1bpbUbJNT9pXeeS3ZhNdE+1yHxzt0Rzc0OPGxUigoKv3piXrzqsSwt+sx+8pZUzOhtNJuQn
SYGW23BBsu5INYJWnjqqjJcAFWAV89ACOnY783LlA09e3tgurGOHhLhOpslMn43RJkYC3DfdzVT/
FjyxkUugBTOE63JrWvhN8rKe6Ghz1JfU9KpHWQjrpsV0eVKCfxaryMPPxQQTik+Lu7tdDEG9DerJ
fZPYh7HLsMjtOMiM7C4fDcGzL1V64yHYOaaG5z44rhLephfzQjchXM97upD6pxEEMeZPW91meKTu
4XUVz3QJhxMHSssL1hmWPmIQD3bQfovHviA2TGZut18Bs1V3gQ/LUxD7kbgYwu+4xtsns1zSjT3r
6i1onKmPQX41nxlH6bbQVftk9AtngkjNHEZck9VFAdMNZRpjMHGzxDKy7jGkjfIHo07pDZX0okz6
tBluI6Ln06xlTWjaVYd+CPSGIn74I0qj9LMnkTNsnG6NtlOunaNANGJtRFdbn9XkTveg8dcXtlTE
50BAvwAdCL5wOg8vOPxWmVzqPA9RYwD2dbPFvjOisuEqn5sdpix7HZM5iNyDwW3O3k4cuxGjr03+
vTYnHOIWhgZ2cmtJLDQyRlxn+CKdbJhfaJL0nERKK3xRiD9SRDIMHLuBO3/3ysozYgQm9bYeSl3j
8pb6VQUw2ukQI0Vj5G70Gq1S/QqlxQV/JmjDgJRZd6ONi0SZ8xDrMWdyHAPa3OxGyqMOBzZX/UCl
0XPhFt4PlDTVDcgWHEQwrprPrS3c5xYXPDGT6u+Cboqe3G5e+EuWIvruDV6b9H1YnPp1DHYMPhIC
lzDUQYg3VfrLM4VcAZQt466lo7w6ziVn6rbzGhc8P2CqT8yoEiqAwlP/qNzwD501TNwVhLuVpMDP
huir51IVQZ/YeixeXDLt5ZZtUN8awLJSYk2H5EhaVozcYxeT3CmMCRmqbG3FKWh2QKgXWeOvg822
9Dv63cNzmZtFse+4eg3bmUzBcx8p+1DmlxhE9I6zCe2Gq5YHObwgjCjKWzuz1l+jdL0XMUgUDmET
FXGEIAYJXM0Ol2Nc4p9aqXrOayM7D3Jcz8rFXBIHaHeOs1ODE6WupRnIJfZI+Iq6exI2xa19kU3H
MHSgQfuzX/lbGCjO57pSHHBLXShOKm+sraREvAn04mJ+iV162M62P6+7os3TE6NbzfdgEv7GMhuz
v2Ez1MCjR9+xkpT0xV6Lpm03YsicQ9gY41MjRdvGtJiEh8WPFHjztXUehOuuO1qC3PumCepj1Q3k
p9o2N/3Y1L31BR/W2MRQT8hniUjHmhG9DXMJ6QFwvTw6uWN/QhsobpuiHeDrmfURk25D3S0vbpFx
+Qedp2i9GlFRbTLFUc+ueQNmvrvvZ9M65GPXCZKZbvCtktTteQcqvSULoOmYGOkEHkPJ5V6tALAl
87ZsNyGFK0jadZIVUXBa0bRuFsNFvL00ZENksz5Zft09K2vl0BReCOzeL/K30p/sgss9C3maMFPc
A54nvZBDjWeo3LeK3eDIsDgCSmnuONQY/LSIb0jAUVout16uojxOkSt886OxPkkzdE/wlKZTMDEj
ptw1qzak0J0vTcgPaFPjIn4gkk08iUJpw0PDRwshgTi6dpYkm9f6rsElQII3sJ8L0CUkSDsbaw5L
MTpK1uaX2ouIMloK9neGkIYbo9kTO0GP8K8q7f1PxcjdyFyt9XHI7eDIpaxgOVs4cTaRt+oj7azq
0hg+01wiFjegY4/RR65t8q7vrGY7LWu2k8Zg/ZxxTT2URricNCLFOunGbL4XvKNfe1LGmzWjMymg
fwzHxdQc3bqaNDsVc6DKXAE99SH3d6auj2ZdOYjSHPOA2BTEU2SO21GOHhHuzBCj4y27SctiDzIh
ekU27T71bTg8RXaDJd427S8NdZcD0Be5BasvtqHov4WlCJ8rabbgqKtOJrRzuLgzzdz8NPTSvGuj
FaVAF/YnTmxOtSGyCT5k5U5t4nb28m31LOOhLzpdbCume7ZtlKUJlZGiwHZZRF/ngHYcnG6ZGxLi
uunWJwmIWHVepP0JXdc4fdZzP3H9SM012GodBMfUK7VOjM7L7Tg3x8yNAxo2CRlbV5b70FNWEAfN
pI5Tf3HVWHVrOScX48K3NnCN7ilQCOzzqa9/1P8++npp0MIpHCCcc02ugMi7FpeUWc/G05SZ47Ch
7Ni6z5HhONNWTbQCbJ3KvWgUxuIweOO0Da3UfWpzsl/WmuO9NN2ouBVh1OzmkHpG7C8CG4DveuQS
VvrasEyK9iuKgHmX2rNxJhKwnlQTehtNim07hFJtCc/wMJALONdBbt5qxFEbLofRlynIAlwnej4U
NXnroC/VwSUZSYqgqH8wgB5s8qapP2H9wMMVjnJvrbV41dwTB+K1vnvWkxgesG+Nr4FNvseAB7Gv
bb9/Rav3ZBDH7+wh9454gWiOsThLTq6S8zcpiaMDWd7liM7e7JEth2yVcVHC5G84cajqyEXvjHXW
X3qfhgO3I8uIjTJP74MiXBEtDSElFqydR7e3s2dqM9GzNXbNbmBAas/wHcNfQafdM1UD+rB8CLBF
7M5IjwSihZ/Z6MovXojLFZllvnJ6A0YG6F8Wz+vCdCPeqPYXiXfOKqUnD3veRKGg6Cfv3m8u66In
CWLEOClkm4ygRe6RvaTnweoLb9uOUfeo+zEMyf4Z8hTktkkGh64ZNsHMUqfVsO0T1+rpjqnJ/DYa
6Oyhv0ph0TAjo4eJsogHqzDDTxcDy03NKBO3pswKP7VqiY6uBwC+skT+2qBQ/Lqu6bAdkG2QnrOm
3Yxmpt7AjFPPzLYOMVmH/KU1enm6iAi2HEGMKHSDe6pJ8fzkvw0JeZD6ofLr6OxfREBun+MOq9by
Z5Z5KckRv0S1GgIhmLLsmLNu96ODhCunuIoVqui8kzNP+Y00a3wpXRpUWKOK9dzVbCCbXEfdHYob
bCYcc4LcKo9k21FSq7cKXgQIhNVZN8ZMYmIwu/pbkebmqUPSfWjwFN82urNuy75g3qQP52MIFvup
8ApoKkFOEYHzshdfuy4LqEGKtDtOg8/MH+UG9KcOAcUjtTbInE1QAI/tFxeXUjlwkaGQsCOVEHzz
emParksbPCj6FiN6zkRJX1Mn+wWYYtn8LAYjoB7Etp7nafN1oUh6MOgcTnIyZyvaRskUpg7wosRL
ORvIVzI7eiP/4p+zAA3kOCvK8SnSmrhcZEsj22DqPakR8dpG+HHAx0uEaYFfQoetg70hhPMFkh6L
Yq1KepFYwtaOtVjQbleTBnHpPK02hM/qBfsfNcQ8W41ThLsb8cWih8eQb+++6wwE5obW+8Wd8m9c
usvnycnFl1BNxQ/LwzV+SZQvSZNTYiTJrZqzW9qSxVOtcxKhjDsjfyu3a1PYQHLH9EnPipHpjrA7
zshA7kfduWhwNS8YvQ4JB1JxiITh/8MSbI712tD6NUUMDrIebjLSotvFCaWxWUSDjSzV+rOM7PF2
yC1EOGlPzWBTrFG/Jwx949Y5X2A9a07kGJin1S4Cbmyks7Kw1QR7mNcGkpHnuhx5NUcrbQ+5VQvB
HdUK7/oRV3vc1pN15spV7dexjnZ0Z1onKDX6TQ9u9BbYauRN8usCGrXMOyRfjlZfnWiN/K3Bh7sv
AvhBXJyarVM4y12/2AxiOoNdHQXnRbits3p8DDOCENOapm2eedGnkhHJ4+I6nBV4EM4u2JgbyJn9
GWmiOlGpq5+lhx+4xZsIytH2d7Z1OTGgFMU9qr+NqXLw9QK1l+4lhX571XtbL9neDivzJePYpZ7v
WcxJAOWJ8IGRzo8pLSxvEdmXnwKQCNzFrqQEGDTZIdSWOtZktWXcGARlU1haO1Lx1sOcI3wieGoS
i+PpxNh1flB8mIeoajoCxVkUez2lzk3J/ZE2vIorUq2q6OT17GUU47OjJgH2YNC/Z8eGXBHaCGE+
ZrhIT/COrSOqs/GcOp5973ll/7Nq2qW8HTo905Xgj+5hdHr/RSCG+epalv196cthN3oZM7ToiF6b
khLuzWRFhbWr9WBmMQ1o85nN/f+YO7PeuJE0Xf+Vg75ngUEyggxgeoBDMhftuy35hpC1cN93/vp5
0lV9TtnTUzN9N+hGo6ssWalMMvh97wpy4jg8mDMECQufB20r5E4c+kgKPg9ebbeXqP0/prUnXG5M
K+SILXdOoeUptpsmy8ey1GXYVzTHHQ2iNoF5yul+S1xP+EBzXZg4E4mMVHpfDPkozjqnNnYRqd/n
sFDzi+1Gxb4xsOBSK7mAEzjGPhqQWkbkwL1RkwB53gnd7aDD6lA1VvS5yEjviN5IP+rNA0R2MqMG
ZZu8Pa1RwgqWfhr3qz05b449VUd68MYrp5piZuumtr9RjGjtKmjWWzGrCodZ11nXFUDN0XQt4zIZ
p+WaraA5laaBdiedHm7QftKa4a1G+2UkYYirfPWMY5ca6jCKeL6kJCsrfGr17GBL6/wGz1487lJP
2VxWlKc0QOkQxH5Z1nVDReQwjf6Qnkpcy8auv3L84VzmEXZWqmLrgqgBwiBLsH5AdSFCuVkNPQ6p
wcrcenbAc149IZtwlB8THwmitUJHrLz6h0g75b0Ej71uy8bcUbkm72zKkOAdivicATA9h5JLdnx6
+ZMiQnDYC2ndr07ecwEU5XrP4defMYdq4EmRv2/j0PgOOotghHvEp7UV4t7AKnWfyzp9j6vSuWhx
Xbzl4wn1lssmH4aKfNsaiHLvOatHidwWvRPg8T12u2HXmhNzbzlC4DFG7Iakj0DXS/t081JQi6cY
Cg5+v0unfM9VDQKYlT0ts421Z0dmb8uyamWUq+IviPe0FyzeAJcfZfMjmcnLLcG1WI8LieSF4kfz
SAIXjUQeaScGNxGqDdj7Q+7OQ6jzsrjuDBVfZq6X3y+kk4LCKyeDN1ymiykZxENKIHgUJKUjg1aA
36eZlz6mZTlfF6Y6aYcb8PiF4+OeQjUwmyredsmSl96xMwFwqY5pODjJ0v4QynPPJlEZ3c7YyKq6
WHUe+TXn/4bpvOnDitLbKZxz8BchTl17RBMMRw67xGRtM0siPCNjuiorRYBtP6vYxKdmuU8KtvAJ
aUl0zV5AXV+bGF8jY5j3dlQZR8C++WhHiW3709Zm5xlwJA+OWi9fFj3nXxOECWd1I7qrglgPirVc
ee1VOOOCwhqKXaziyPDh2FF6Vnmf5n6j0vwbh6rq760xKtNwVpk+mBYPY/pm7cr+XnVxFxZmDUFa
kYs7bFYPIDaRcBWURTObYTfU372spa4th244SHuLHtWMNOpmMHCXiGlO+0ebXAC9Txjf6BkzQZgO
U7NKvkfYloof+BnLpwvuH1KEUE3IGvjtwsHTMU/cLf1qcQrHe0bl4U0gyLkRhgJ1qbk9CcNwqW1l
r+OHfxnIzLsiQJNqUMegQgzjpo/b1qVylRkLFXh7tqCivVCwZHzSQtpQ/M58ZXQyCQaq8+SutZQu
j1uUR/kFw+pCQx9JIm4Un50+sMLwI27YEJaMDZqdhjCCvKUcEQ9PfNVKN6ruhZ3WT1HbFEnodomu
Qlwq+IeSOusKXxNn8M6sNdJnlnRrR/UqQAF8ZQ7EPLkRy6tdujZf3s0MQWuiViPYmOlHmoCwoVlZ
GT3N1ZrO6HSUnA/KXKr5PG7zmNY80uSMbzX4zLGzoLR5Dk/v6Hgc96XKYAf8RDc0To9lKjOeePE4
BLxPjnOAgnDf2pU28x35uLS85VZdbAdhodPfumR0wnTrrJsNWggUJU/M1VdN7OwGmmovFpmrV0v2
kEKV4VUW3bMUWUQoiu7yNVKPfVmjMEkQNdlSLKE7j+t56eGQdvRJ+1GDHgYeRxjTvtNLSv5A7yoW
S5LTiphOY9NTBSQTHYrUg8to2tMpjMcCDyE6G3ok+cC8fTd29jkVlvGhRTD7fV4HDHk2kNl15M5O
dGTcXcxd6UztC+jp8AHOW72ksZIP0rQ7Cs7RVV1A6SCLy3tO7caQW9iNMQM6yl5ZXBfpsny2zqKP
NaAM2Dh5F99Tc2PY7604OXS9ZV5h3urDHpCOh7IX60PGhf1Nk3jZBpM2nDCLmvEbnrv8JkHS9cCl
nFz3RW6+WFPtUV67LFdWJNcbYS+KeoF57UI6qdhF2lU9eEZvBDw51GcxxNveoZ+VZ29tPm71Nu65
/ykAp4710mG8/XCGE7Lkemb5lTa1kYsK1pq3FnTVjSvvnFKv6c3IU8joPhlgmYEI3CGHUY7qpj4i
mmlfJ2Q4F/RmDxeOl3zCQUWXK8kPwofmjJ8xGNHSmpeZVwRDmtOFYGaufG3krZMfjYroAzrcpAN5
2vnJrEp+CdFcgBHo887y8LKW08zwcqpjRiUk4/gC78r2PnvJCgsp8NkAqT/0lHZdllgD3uVolC8O
VCPB3GnTTQGF86ivYGgu6BpXe4bodDcZhr7jBtT3dVNEN+3o9MHIgLdfVlGFRbcCX5PLXWg0HzHb
N6ES7qPOmuy2MerqdTYKENAtquF/oqG+K9hPnGDGIGf/bnn4l4roHuuS//7b6XvecFJ0qIuGf/+3
n/7p8FFfv5Yf/a9f9NP39P/+44/jjzp8HV5/+oddNaDXuRs/uvX+o4c9/PH3//GV/9M//D8fP/6W
x7X5+Pvf3uqxGk5/WwyO+Oc2OeTF/6+16PQ6/viu08v/+9/+bxF/dD+3z/H1/+ie+01r17a15SAa
ca2Tqeb37jnD+w3Rr+toMgAtBetxMoP+UT5nu7+BROrTfyjt9axToFWPQCn5+9+E95tWnnC08KTw
TKWcf6V7Tno/C6Vdy9VKaSG1tBCuedL7RY/PxxZ1ZU7i9my0cf7YmRR0X8GlSfBHkBBrXlIksJFg
ozZ5TAOTxXrLlyA+/brMtI2ejcG+JurHfMHAg5F3hP5pxh4kridG6rmOByq8dtphdGy5jfh33WuW
jMK8c12OQMqQR0586xsbUjtVLwmzOi3Ui2Et8wIHJxPnyU2L2QUAScflwe4rWYZzOaLZWbZZUm68
aXcBYkZ3SvBJNHPeFVOyX2tze1gZF+2QNSe+VjlCq0AAyVucRo7aqE2ekvfY9goSfjKgyTMnS4zm
UiicIsHkWIxwW59JIxSU7aVH1zsFhLVaTMPVWhkGoDqqYdlmL86wNEuCxLTb1NGlFzX7QjxWayKx
mNxZPBjNungYCR2ql8Go58dCoyo+OsaQ69s2nbWJ7LhC/MqnfuIvh1FVR9KATDL8pyHfW9XCaykS
GHjfqpCf+O1QFiUUI0H8vpOszXFpdLX4XsEKjlS1a8VBrI4Xh41rV6Bpdq9UQIO7oUp0gYsapz0o
Sn8S3bbcWeOOij0z3s5bOnKYHrKhcczzQqbLmUcyVOF3lui+57lIeDRTo13u2rRMGHYQVxPp01LS
rWKo39UQouvPY8vJii5wYqdaHiBQ3fi27PizfRQbzDbkFS08SsmyYriB44L7MzXjjk+sApXKJZSR
7TtjDs2Hvmg0mQ0jJh2/msrJC0pqt8FdqANsjqWwQS8sisNB2NXibju2DVKsUkTNmNHWvmV82FR/
3Uo0DdgYFyc/TPw9y3EmgdW7E6zJ664oCjGFp9rwNmD8s4iubWkADzT28SelVnVHC2/20uR68IJE
edaT2szFCrLcbW6RPHgEzMX1cGlEXXe1JjY4oJtGtuvrHq2Uz+xNTcdmKQ5oUeQVU/uUOGdm0sSf
+JYZGFfhIn8hGsUxL6MMyTM07bLUlCv3hToqj76ZMIlKrUPqE4wbZdQt7boZBtSAaEpdnTPdJ88L
qSXWbkjLDiOkfSJ72WFTZE/V3Ed7s1z6t3yTsQg2Hi8oHKDAbkUjUT/GVozAo6hM3e8R67KbDqJR
34Qux95vVUxQqaa0ACTGoCiXcL2onXzaEPnM3Dhl0vHKRKGNyWKH15UgEqNsSqjXnp9JTWFpfOaE
CCjfzkSchqyvBM4n5UxzdjwM+AEhmQ1IjbjK7jUIDroLL62RRrKvvBQdRLhPVTzhCHD8BLfZ0Juv
xuK6bZhXid3ujY4TE6FI3R1ww0X1zp3G4ouscxeuuGIBD7hbtwtKF9rXzGutGFmaMDWXFNumQl1q
JoQBnOfp1rKKVoy7rQ+noCg4Jw1oJIKfAkKQ2mbwXhNAKn1u9BsCPr82weEL3+FeA+kiAk49jhM+
ESjDuS/uvFVKirdzJucy1HoaynrXecUYvc7TTPs3CjMakHM/tVFxvi8tpwQ31tZuQULYPDJYzWax
yRt4uXxxQll0pn2Mx9jKv/YF7dJHbVit4xv50HcPi7F2cpdEU5ReuNtY59+SPPNsOuiXZmgfMGW4
Rdix/p+OXGbFMj7j/uT05rxAwEITgLYg6JZerOt8TshTXtC43fUp/hO35/zeRZVjuOeoqKPmS0Qa
mnPwBpHo61RUQxlO1oDgyidRqV6fy1na1Z1HUToixEHnM2LlyHOas8USg/vVTeG6j6ejF9/86Blp
RnLa5Hrxe2lwa9Fvva3YFNaSWQ2zgrXY+6Srmgqkwsld2oXBicgEKgEWTADW5gyy1nslQdd6mWbL
ILpyktvCcTo6d06kxvl2ZWl+TTYj98INZiHdgZ5MYmeDwyTPohRmv8d+OlrBbJH6hkfFHBMUfXIu
rr3GWOfDqOzRedQetBnZh0ot/uzM8YOyRvEI6LUuEOprz5I/Lknh8xMoUXYhYwCerZMkOhnc6JKZ
i3bmIiNDK3TYmnmcAHVMP5rjTxaFujFCJJ75XeNYSXmwsRg8TTXg1F5DsoJOZQX43zZP3GCj16bE
9CC8B8C3MKkz7nauiwcIItQ+Q9miHS6kzkTFRj6meIEHrbwjeLU0DmSUuMTMpQUatH6N8dEs7JfA
+Bi9yUdTDpWLc1NG9X6MUKdg5S083pWkLu6TIs1kKJ2025vOvMSHmQLrOGhZpuMjyHLbnrl5LR6l
cASO2taw1ZXApMA+PDWejX6m2D5RC6EKlVEnvnEdQ1rQaW3FYVVSQXQzTmLe/JQSm+xcz21zNYti
fTKKpc73Be9jfr1Onil3tH7phHKZFDR5Rzcn77VppqCVW9khC4R6rg40PNN5JVmgm2CJbQakB+AL
mXO9JWZ3U4FJmoEqnYSPxZwmWsezAbqkdcQnsGlR+iljsx2ajqJWtBqbxfFZfNxbegHZjJsSNm7f
LvH0SHJ1bIdOlVYPZLuob0krWDBbqZIlGLIVeQBtIXxG7kJ19S52lG2dphuV7HJmwPum6vKBhb0s
Od+8bvm+WVHl7VHR2XcCIsE+x0bt1TuM3Qi0J4CK/oK5auludLnxIA+tbRKQ2xqh82uh2x4edoBb
hEnPMlXOT0sG1nrIRR29bYSwEz+d9vHjIPQqLiAt0up6mJp2fKsXd/50IsFHOgFV05dd5OhKC+BE
wtWdFpTNZJDRQSZbiVp3kM2hL7tBhU1mV3BEcSmKu8hZqV3LZZq6e9hbJr+togfrRsQ2Jd8sPosL
KVK1e4lMrg+jtLRC7uEuD+y5WkwffBnwn7DFBhK8nMc2qHHWv2JUMMkIyLuuO8Zdbbhng3YggwDM
hxtRNG5zb5Xr0D0YidETmWnX3ScJ7lu7cyorgtliPzfP89lLwXJLq4LuTHHt7NgH1Bqsui+y89TL
Vv2aghOfvAerqG83QGdrlxogKc+VnffFreWZ2fggM6ZndLU0/FFFZOyMsmEUSA6J1zX1gvO75tfo
T5YcFGqCu9BMSAvIAzrM7P6SrvXsMzYkeEOcmW4C4i8yetGnztqA1uvhuulMPFNU0heQlpnrRr7w
FiKuBrrouT0LHonnCQu+zYSepSftlHKueMImKBt78BtMCSr5umEWvGO6igae1bCafhRHnnlmc2Up
NH7r2gSTspwXL/e8Llgk3TtBbirY10UzPUO5NBRJg8tREF8PEEciro2M4apEYM4Dbr5yp6m7Gave
iSmXE9MrU8u67NMkwWm9rU77DV62e3TbLTdx37VAJ8VsLUTPRWQxKlFufdhl9QYj0LSDP0FrlbuM
ioB9NOHc8vH6NMXeThP3OUW4NHIwOfhXNPZo/A+2mX3aizM1h2YqMUqANndflsXOh2BJoUuQH5S5
tffIsvhM4Frph25tnkoAKx5569Jt4nBDxfBdSJA934NgaoMurtaHusSpwWE92u9uYeFEMePZbAJX
NcRiFDUaTN90U57vcVfUZUCO93aMy4l2DlU5U3HITUPg/B/z7nmtLWwSpgUW6RtdVRUBUJnzOuDd
/cgi2uoxlbhjt8toxTEOwHvj6Bc1MiMf8ZrxRxbgv7SfX6VvXd3Xn8Ov2/dPK/pN81E9DN3Hx3D1
2vz6lf8L93T5l4t6UPes7vfpG1bl39f+s/e//+30Pb8v64Zn/cajzRJKIYpUWtrkQvxjW2cl/8ee
LrxTINsfu7oQv/ENrm0iLHK160k26D92dfkb2z02CK4ezZeQnvAPhOL2d5024AZvN4jFH//85/Lv
XyLF0IC7Foo+aZMo4JqSC/Nna7NRbqNZAMXvqV0Tlu+ZEz66uujOjYFM2ECXax22SWFdd5ZF75Gh
OLRPUk8o0Pp73vXNy59Ajn/2gk4hGf9fXy6lK6RwHYmi1bYsE/Dg5xe0xVo5+eShrVk88Zj0nn3W
qV6HiWjmWyKL08OkUn1ZW7IIwF+jr5XlmndV2m2Pf/1K1C/B37w3WntS8dZ4rsVb/mtUvKrbAtMB
/QLA4CMW0tKA4CESuEJXeWEJ/Q6qsARL1y0okNWKAmqp+wsvmVzmwMi83GQlbhmbKqREtv1soaw9
tB3aL5ShyOeqgqTe4UTewCFeDS5NXKhOoG02876Vw1tk9fGuLqbx0mHkRr1dJtd1z5PmR/9jb9sl
AGiXdrc9XtR7N6mra+T/8kKPzckm1LAjFlohLl0cdSjzMbqgng9unmsiqMcC3oy6R/TMdZBiUTnM
tvNWDlEBgJF/O8lfjgYGh3fMaBWcorEFTe/YQezG9yjOmRJi50sxsMykdrm85sJJ4KeuC+Q9QWva
b66Rv6jMvJ6T5mmekIe2noC6q9KrvE6KZy9ruqCga+aOJ8hJJskbrHshL6GNUK+Idt3NuFuvthZQ
2Z7RWOSJ7J8w+bEn6qo/6/Na4vEW9hl0B+qNxWG7ryyeL1iWbvRcO284MtOdbIAlyNN5K1sPzxm8
JWvUaMx3s0DjBmQTJZtvmetHtcUnxaXJmF1POasqep8xYJHunFcQ1bQ459K9hL9Oo2On2QDn7ZLZ
49hPxIoa05dGms/K5eNr4laTDN+zYqjyO+vTud0nn8pS3+oW3DgvbAKDs8E8xgN62QlY5SIze9SR
o1eFiyrekAFlBGnBs+t6PgPkWfHNygHnjT0cRolDeVp5UvGMvDChs56slAjH3CHLMNsKxMcnCVxt
f890tO8XMmETC2grZSLyZ9sqHl1NAECetJcJ0+sREOk9K2O1a2a4pWVGNmQZsxl0KvkQWXOEtHkG
3he+lUXDEeJlBgfOBixx8iFe6tHHP4dtwZT+5npkeszuDdYBq8B87bVn5mCy+i7NfTSCwYD1nSyS
nXnb4DNHNuORvBrbyrkl72I9rizET9CxfKSt4V2i1TfQ7vVRek5OnbipVb7cpvZQlYG3us0FkJC6
rYpquqxY9k9XMqqcXePmErLWaowiHNn68oAnenJRc5qEqeWhUiHWsvCtcX1NTTO/M1p1MOTpGkR2
bLhXfVzbYje7uYoulJ6a5Kae1JwFaakMlYJ+VwxJ0bzqBe7FtD0fC/Ai7swa6vdIyBpph65ceDkO
BD4gjZffzBF+9jh/rrb6TGblo4nSCTFPnAZDNEbBOjBT5dvcB5vcTL40ac5tZ5b3iKOHIN7qam+1
FiSU0WLKAgF8LVwtXjnw8ltIOKa4qHTNM9TjaAXifJXfSni3DzNxxzsWS/PRmOLqyo5KMNQoctt3
o462AG03CIetXRx85GKxzyVXgwA0IUvTOrpAO7vMM+uzKEoh5YphO9hzgedALkl69HS2fV1LbiyC
NvonWpr0wdPT0RL9fIRkdz/zgcdHaJIE+FJXU/uQVP2AhXsq1cWM+zzzt0bM1zqbksOkQe4wrjVT
CIu1+pXJgrW0Nv6ylQutszoCITy86fcVVxhnGpfrbbnI4UuS9waGiilJyTyXRnZmwibmXzY9K+8x
s0XpHRaBholQ7gSV4cfG4hz51ZqJ6Dpl2Ntr3a/86CFTO5tr82QTaeRVA2AVlGU1qC/YSMRj5OIu
WyPnJk+j6taTcwe0FONbc3JHPK/WtkO958xBV3Xj21yIMXCEa5+xt8zhnLEEOwJveN3oBrvOms1h
dlIwZWMvAg/P9JndoP/MqzErudqXet/qaDlHLgPmOtcnHCCqS3a+qV8Z8ygURyTULcttLGPEYRG5
EN3qbZwTVXTZUqb55HmANQHWZcsOSOPM3lZXYvfWityO2VtuK9ktt1wyy62LM+6yqhtcP22VwMz3
fSNAI3jwGilfRI+8PJujvgvIfmiRedC06lDr9cAuMh+lqcuHeC2LB0sZt9zvM8rBKL8anRGmd4tw
4MTSjXfo3sQu5swN5qwo0Iiipy6yKn6VbDKHBRXD3kICfa/UNIV2ayPNygrXu9SZTVq2bWIxzKfm
sdta+2W1hD0G5ULtz0NqtA6I4hrv43rKcn9sB5Vz9HkdASLwdldu4ii4PD51X411djXxFgdGjIqb
jAfZPwJ3x1OIHiK65/9h9OuSMkgRt1/ONWZ0uxpwllWmRabs3Km7SiWCAXowwLeXtvJ2cdts7Pot
YurJsQ9CGXaxU/gM7/Hw7SyvyZ9kXcr4SDgox8C0DI/l6l6yVth7LkLzbE1PZvgNHYgucA+EaEPq
KTDmEZUxXq3bOOu2u2qqbZ/YQ4oQUcdclqIxvvRNWQSGZR4MkqK5gyN5DrgxAwDk7UuxtV64RrX9
Yg016OaYwcBGeMDjPKke+y5rX+LWVFf0BTS3q1dM15nR6b2KnfHAsax5T7nvYg+GcOWxkfqWa9Ns
RQmd669ivIKvgMwlEx5Nrc7xjjET1ubc7WLCti+23BseTGC+LFCjeYq4KAz7LKlHe92N2TgTQuIi
EhbAdi+6X7zLaG4fzSprXlNn5DpcXI0sYvRe89XiUWdkdXI75QypCGb6dr8AxRzXOYmfSLOZNr7U
Und2146kJxRr+TXbFnINVFHKc5mgsJ8iGz335EJ8ohTD3afAWCMeqGQnyR7FcWj3dv8+oFcLqU/b
tW6X7x2CpWlacLz93Mg+wCpT3WmzaK5My7XeMXOj0vhxD1pbwcVCZDeUNlrqk8VmO2Y8ri6yaMxC
L16xLCLkDuwWHn8lQ+QclXnDTsoBEafpeJlpHb1sxUxCxqCxmQpCKJjgTO60KK/Ss1Vg7Qm4smg+
Nhe8GBmuifh8m8ENr0z6Vh+7ofTCfkqtx2LsCQ/zeWcXHWpQ2uGBGOSBXqaJo0CpmWPGG5bbbRn7
lIACajqYRBLXOZHX3GuQaElYeh0X/DLgiSZOmalOVdZy++Ox3Fo90NUEC/JZJbG+1Oik3qtTEnzt
27EjHrF9894KCgUxE3dkO4S2K6YImH2IqmADB1n25UkY2PWDd0ovnp+1Jb3AnOLolrbpUvvjabiX
9tAgRt/6q+jEiwUOKoLbH/+SSYMLMpM2/wtgjFvHmOfmJdGym8J6pBcsMBC4jej6Vs433TItkDWg
3hJZ5p/Kzp2zpaj4Ngd07gzX7xLv5kUst6ahGsCKtXkGAOD61G62iVAMij9SU/OybpN5OzH5H5oF
OstPwWSCYYS3oy6J59BDOZXzRVejAts5JgdTvOJEevCcMb7VWdf//vbHetI3jmx/X1X+pdX7f0CN
/5fb+f/CnfuUXPVfk+Nn3UfxWr3/eeE+fcMfC7eEHXdcU0NpS9hw7bBD/rFwC/M3VLuIOGDGhenZ
p+qeP1ZuKX+zIeFs1+Pu41tP2/g/Vm7xm2OZNv+WHkL3x6L+y479Vzv3zwFy0lGucpS2iCP0cJO4
v7YHidjt+35llmst60UJue11U1P0vJXGQWK9Cv/0zvyzjfq0wv9po/7x83jl6CwRBbgs/D9v1AQu
bWj3+Xl9lbPjGBFd640VW/sJr81+UOTM6Qhlh2tL5KqJks+AsADSoHJnTV+t58O83JPIhOaqGEVo
kLEFpNQThPTXL/S02f/yOqWJAIEoAy0IbP0lZU3retuqDJM+hr9vbT0nwJCnrvq1bf+b1qP//AkQ
/akVP8096SisX36SYPQyN4QsSIwSHvuUVR+wnbg7DIr1Nxfz7H/zm/3nTwBhmcuFAwDkCdQyP38C
qVXAnlp1hwV1tgLmeiegyikljypfr8a56uDqDO+/+dz/yS8J4sRPE0IotqZf+q8oWy37Aj4lqGzX
CIyibPyGWiYkWmt7tGvj868/Pet0Gf388XFtIcHmxkJ/Yv5axgZZGNtEkbSBs1XwHmglp6eEZbyC
z6z65wy8i7iQURgPttsIHUZbpx5aijLeXbNGXjTbTQbqidWQCKAmke6OtLImC/gdtgWTp6Me4dPt
N9JWzG8tq8Lsg9B7Dxl+qvb417/MP3vvuEBsl+sRlNr8BYTq0lYU7GGY+SbTu6yInjqU/cLwFec1
fI2ldn/98/SPkqJf3j3X5EDi+jBdV/5aNbxJzNwtYrigN1zU33FGdA6c8nhLA3aT0C5Pb1I9Eq3p
g/bEZ8ou7Gfc4fqibuORjcAp7ewaufEkfQqQ0eM7XtVMAaqG9NzIYoXQm/AG9mldrR922cpnlF5G
CVkbJ1cUJ8SYxnPL6Q9N0uXneEUze9ehAPvC4j5Aq0svWaAgPKRrsPHyCrak7tH7DtZ5Y3fxXRbp
yfV7V6VVgPbNA0WxxA/ReJ3dL+PW3BBoYb62Hpy234iCtNFVdynIzdrr+wGozNqx26/bzqqHGhAK
JYTHij20XzRTWrdjIo9nX9REj7UWSQS+IuJlINwngjBicjTeonSRXzjTGjTSlmifCzy+t/mISxnh
Z+oe3dZ07rbMnLPdNMfmEfOgLS/TpSxeiIzADk+BQ/s9KjrvyemIPg4J4dPhbOPAwVURDU64jHIZ
w3mOzLfZbq0Xp0T+dttS6eSGyUquHwsblE0A2dRbfhlt6GviMiXdBRgJUffkOdwD9IQLIhNIu2h3
oqG92iemmjiWyrWeOtJSV6IDpplEF5aCNJBwQytGw7kndKOQ5MtYGYjQNuUJIt0i9tLjODWGy/Kc
p93OyaJsBUpzx6fZajg+E1TjjT8OqfNCgMbJRtiYaw+VQ17/DltD961ELtUHaVz3HPCLznYAmHW0
31yH6T1lp08CxDgNESioXXz4rcwJXAKXTZ+WK8fBLIvaYp8NPb5CEuUIZLEaWyYhgW9pGbTcz1/m
dJ7i0MsIo8HEoMcfBn6b/++Y1VeS/LY57HRnvBQVal+fC5wEJ7saN7YFN7cvB8QbI9h0tnztSPLQ
0Ha6JV9iNeeXedq4ijqdLa9uA+/iz+S+3gIWkrlHskwDwTx6W5zsSVjbrtfExJNDIgzHbUa/C75L
1YJYRiOL1zTQ+RKqNY6Oat1WtR+zue+DBtsuM2jai1ur0HG6y6cBAWYUJStlkEk6X0Eg5Z/T1mBD
sFFufC2QGd+iOBhLDpDN9oJszeNrq6hG6nG5rud9zE5f+nJoixsYQ/vJnDnsdqtnNWcJzBQexR5K
Cr2nnvaa4KcsnAcXkS7hddcelnviuppKSNhfjMJQRSOOiVVW6TsaFUFGmko6FW58Pg9M4yQFmh6K
FCqEkxVLnmvAf54snWdjvAFWUlMhEUFknrFAGibmJ28/orZhaABfcW6LzzVPSPPp7MkYdsMIXwC5
tXU1WTi2YjuWwrhI4IWrEOFwjNqjMreNYIJUat+aSAzi/EidS/KvpsSfxgodn+Eo2prQmzlkk8Um
7SEwrLDDlTRmShSNQgI0Ds36PcMobPud0aa3g8H24g9jPw9+2pfm7CuvVs/YBnKCI/Kiq8IKlzoh
Qy0DeDq1+n0UIy82SlLjsRry9a6cGzpgpkbFhN815bExzej+dG87B7VWhKpwSk0vhtPor/3GDeWj
LKpP0fHVnAYuZxw7HvT8h/bY9HiUmvMF8B+xJnTEWQ5ShpaddZ4tRqw+juuHdBinibSnk13dXq3+
Mi8GiVmYfZb4KgWq0FczJ4NacBechMX1E/WDeUkOhinfyZgbvg1MDvVhnvD1nkX/Qd2ZLbmtY2v6
hQ4rOIO8FSXl6LSdnn3DsLdtzgM4k0/fH1zV3SlKR4w8fdUVsW+2vQsCCCwsrPUPHO89SlMxMiUW
Rlu7ToCqBjFW9c8uIIEa5BNam0dMR4DC5Z5ASWekRofkWivDt5mdgC4eauwEAwcOL8JPjgrVAPDS
G2o3iIVNeWR9McfG+1ijmtrdOLPZg8cWMr+zulFmBwOG/dcZQxd3F2e4iMB2NahU4b8j33Rzg7ZV
uaCchMSb/4ZTWX9XKl7/gLJux73TVmZP9BdjvgeUMDxMiEnMD2Sw8Vvdkznys24JtJzw7PxaHEBo
tCZq8zvNzjgCveTXb9NOIggywNcvAxSs9TcGtjIwpEl2suPgOsgOidmevD98zrF8Hjske6kcuHa3
zwoohmyqyPyVhgqmTn8d/RenEJ9akFzfIW0h7hJrxoT2Vj72+n3FW6ELcqpk2a4r0vGr50VZyG0C
egprW5zby1oU1W04JB5qQDqaiQH/ttW5ZpvpsUbqrQiMOnT+GSiZ5ocQRUpIH9INzX1Sm8AOqceR
x/B2jASv0aqhjJ5irAdHatbu5EDZGgGLaaGlbmAJBbVdw0Y3xFf3MXXHVj/wmEjog1HpIrALxHZB
XtLbvTFtKk4ym8J5L+G8ajtomOEntHJEG0ylRJ7Gc6z8CxcYGCvQ+vWBanWO/WMdLj9d0G3xgR06
fyh6QJDBVAAipPYz1NFxcQHdo7Cho7+CXohPc79wKxrsRSatIOsKV+5nWLJ3iK+7y04UmfjpURa0
uA8U+RoVaEK8AagVPEJtmo8Il2GGB/KMKZBBNp8R5a1i5CJRAgL3FaouJGqU37Ro6DwI29Xy1XKX
mvNk53qxs2dh/SmGsGgDM64zjWxzIbT2MGu/6a4JuxPEmfeP4QOGe1xGUX8fjF4WBMfZfrbhd+VQ
0az0kTyrmQIzHIx/hBT6b1crrb3QSaZ2OqYzf6LBqwTSCbyDjm6zVO8a3eRbwM+kmj8WWfiYePT0
rWXsUFRfqu8AkJ23IVoRoFQyq3kH4MV8o1UT3keunX8TLoqKXqLF+DwkIRpsdO2RxB3K7Ij3B5eM
bsXHTETVXVLBI0ZeEiKmBHbbwV/X+t9VnSzfHHDMHzWKzw+mkBCTqdA08aEUffttxIID0lZc9Ogb
oOnyxrZKu71NF2f8Mi60dmDMWfobgDkoQRmp138ZSJh+TD1tuDskA7KPOHaZxFWT6yYYaRIfQjvv
5KNEEO+r7UB6CCivtDQnMsCKHbIeyS4ayHlRj0w4WHqW9/dNDRKCbiOZ+t5TfyfgAp7/hH0BXhqc
bW0EKaBBTG/SwfiwVHMIh76Yly8SRGq1bydnfoK1ociW2YRAbM8W8nmaTn7zPCEWWu2GsBIf5VgT
mc0JOhJ2JrFTxUFrRK1/TEvYlHteEOEPyuHNr3Zss49A1/V6R6HeBHWEMManIkY+EqVlkDhsWvEx
RibgnnsuAmsLn1ZBtb2i3JMaSn9vIxorwM9UiYSZA1Zxp5vYxR5DuLI0TYw8ctC8ypP4XkdG8k62
wEtvtFRDTcbMTfOrNgsuRLfQVDtAWzKKqrUZP5oxrBqU8jLzp4X0B4rTepP4OCQW6U9al62z95oZ
Rr4E9c8TuZDJgz3rEx4mee4/Iy3k+rd2a4KdNXWn/dCF/IcBtPDxk7E46W2vI7ZDkTItvs0VlEfb
8/xfeP/OHw2BhfZ+SBN9oveSoEvHR1vQ9ND08BsgEtqCXAQ51KFcM6PbxB/L921S6ck+FwVCOEDc
rbfw/dFEBhcGoVcfI+K7N0Tjp6Sk8L6bYkgkwNUA6SgdU278yvGR4Ugj0jVXmuUdlCZCkqVp2S87
00n+lm5G+8AITfpThjnc101Na1X0g0e/xnIS/2YSCGcGFN1CqbBuHoR7v14QLgGQSHYg6l8ouahm
LmLKSRAmLezNOhqMOy9yAT8jI3YzZZ55sLlJAE8Zs3tbdT3SYW7fD+8maGQE2oF+366aWjtDMLWd
32ruOAzBbGLK+N6GfUErcIlHLNhouv62SRd/t7RRBLQB01WtEkmNAReKAqVqe4To5IxVPN5W2Tgd
WhuczsHNcwozopf9N2CWeDPpA6B1OnqZ/C29SOwHu4d/XqfZUuKlVSTaoSqMxD26KCWIfVSGVHTo
6s9N0JlZyV5qwuoH3RB6ig2MvCHwLSJzgOnkSMO9icWbVEJeOAoo+MQBF+lMWPFohcN1xl8pXHIr
DbRZRxY4CWcHxLmsYPV6PeUe1DVnlO+l7N7At1v6IPIbrtEMpcLM4r4nQ+dvQ8CHjLkLNWv4TU/B
glMK6r0kMy74hFOzNLdTBap5HzdWiAzPIAza4O4wfUy9Ynz0GgjtgMREdpeBYcC/jkfznSwHNlyY
1/YzENvx3qeC9GUwdBxNe44mDZJOTt9D0yygMni6PC6SfJBSC7TZ1pFdw2OOq/pQwxR4HyKzF+5o
FomPs4t31W6qUEkLvKpfUB2n8NQGTkHMCaCPaUAa02F6tueSyLYktvEuqhbnd2d0pPgyxHG4sYri
j2914ODjSElht0v9zSlTsKmxAMwHVxBxiaACUVy879vC+to34BADHHAA0ni0ssqA9pxBQqW3nJyo
0vvsEHPnxvvSSnWJGne9fGm7xp4eTMAmTCmdrCcD7Yg80K2USJwLTd4uDRIKwcS2d4FGCNRr4M0h
Ww12vziO1PVphk9LimUOeL/P2mzCZuDjG2/zxgB/7wzU0OkhpMu+1lvnnuKoawcmPVomXvoxAiNR
ZeyR6xjJKj0CMpTvqvyYObHr7fExy/6RueG/mdKye+zqCgSylA2MGBwB82+jaKb3CDBrv8HKIyI+
03XPEPzIRhGMxYD+Lv4a/ZslUjFlhM5sHMiTAAm3GXKI0JZr78aUov3mizJvb3Us+O46q51++fA6
5hssmnt3D+A/AXgHnZeMx3Kin3Zv6XywCpycS3ZkBbjY5F2AlvuYHUS4sKAYoQiezRKerZ11pQz4
TZF15Eb09T1VYahw4H+829iWYUXCbGc/Fk6xAy2lLx5zLWK143hIntDxs/+kEOZ+gzpGhisRYrgl
eeM1h9xK8tlchPPJLCPihRsW8GDruEzfziQLfsCHy1sUj8v4rumAjaLI6tp/ZNam/d4WdKe+zaVj
TwhCGaa9H9oGHk0D8WrXVHTddr1RkDpOWTrfVXJCxgHaqe6g4SJr5J2TNs1vuFnzfN+N2YBy4uIl
3iETjfaAyGzHrKKYnp6eDLyZUc1PFlK4+p/OjFOJqks0PmVWtnyfug6RjWTWvkvIF99znQp3YE+g
PZQ6S2nBqZVKDJibs6MvU6MVk6U9/VlejPWPpuxCoc7/bAbI76GR1ddF5D3ZRql/QLgPAdHBGxFK
U0wTGnIegumdr57MlRWHzwjHImSYG7nokWkz0k9ON9pfWw4xqhSdtH9D91qepe2ZUeDntpK+aCO3
ZvMZToeIWkirNZK8QHY5JZqHjCDMv84q75OlO4V/AyBA9auqnpAScwpQpDEYLBht9CvuRmugIY2z
Ais+xPEd+FjXgKgVS1LSsrd+orpSNMgqImdyJxwBjUzUTXrf0sqsib4VWoFllQuK/uGki33Z+YZ/
FCPlN/pHKbgeoFpF0CNNVuwbdMieqCXHGsXPYgY01i3t51C0zVuZWLIN9KyOAY7kIEKPhaRaE5So
g/5CRYbQuZDsIZY46f37YokAWbtRln1FQYqXaTJ2Png6DjN3TGXqlEL6OpP3eGmQSu7shvflDl6y
I8kOCzRd+FOve4tQo/MzMRpk9upu1rgMQSt8MWGX+bQtbOxo3CKEfENrT4MyiwtWdmNQ9PszzilA
HlL7dsexLn5yxU2PrVHQMVblyZiEY4RHDgEwdBA6CJ1DpDtuube7il4gYSkUQeLa4TsJGJbnQWp6
8p5aSvrAg0LBIXoelIFs4d09aglN0WCGDgO4G//RLoAOh6HUbhp8I/swMbfyOPaaHRiDaNGUtFwe
RxYCo0FkDfF4cGdz+Mn923dHH43TN1MWRs5dUaF+gnxaDh4LeGcFGQYP3SxAxT96i87n9PW/nALe
D2ABPi4VxXf1IJfn0Yu6p/9CCWJewMlTFMdlKd9D/xC3TU6N5Hi9gHyhw0CgBshJWcABOalQlS8c
ama491MoKb7Xukt3eGlHBXRIHwxRUFFaOv/Qi0ZsOFSptsW6Zg06Szd81Rbz165LVgG4D9yfpMZH
6go0E0oxstw3iHX/lKExI8/GBRWCSdkol69RqxQEhLD4BzoDEc9em4DqoMwppqQqVpujsYty7Hhw
yqi7uy4l2yEPFbfaBL0czSnoWHXTP1TUphEeXrx6vyAburEUK8dv1dQT8EIsOK+WIzywsKcfAJF7
qtYNa6FjT/CctfhrmAPlhHFafvfDODwWmoUq4gJOZdG64W7AzARtjnYKsljlrkNSH7Fl/uNPcY00
Bsh4Lomcp5NVuq/fKwQPi1/smMpSZtXccGXThuhUSXpQGoYj1OMeNbgE+zaFAyMLLfwQpiADrm9Q
49Qp/u8CgVq20QZwDdfShWq5vNihtoRvEeJ/Gfg2VgikiojLgAdCpAmVvIOu5eGdYcrkmNNC2MOT
QPe69eeNnpia2mrHAl6y8U6wbL7U2m1Vg69ZWZGDM/vUY4oje4OehuU85c5Uvr0+YfvSUMjT+QC4
dctcO+iZfeNqDTKMtMMs78HO4gq5977eMFm/OAqIaFpVqpe59r1C/KE1IDLWgYVG6SHvKu0Dns/N
Rr/0fBTeKz5Rxfb4cNxep9+u6ZEfqYnqwTCAvy6t0KzJkNPMffXn8Ry+C+AXXDTNv6D3l3ukjPPQ
GmOkeTF/MW6lmggCMVSSuzl5/VDYTAHrpiXL9/kbYV5sR4ekGXMfwHMOb5YHIJHizkQ/+tDIVm7E
hgurJ3THIkq5Ov9Y6s9fDOUb+eSh6FEH3IYWAhyUGqgjlhujGCvgvO0CajDIR232mg1cYdXvdRxP
M/OGYXQ0XQ9pTXWYG9X7OQ0AWrMKTQknA2NWxs5ycPKKlKPGTaUzQ3fDhO/sLvKofBkuGQX7BQF5
1Sh+Md8I3Watd4oaVDTOVd6gbqWydB7yqcGUBnPDvRXhE3z9uJ3dRQwKYcC3+B9ofUeFnxeDCmT9
ZdKwRUv1gLXIIXchbpmB3SF81aKYczPoYI7QwUj+BwuPQymwBUdwESKscDq0MReWoyXMN7YhZ+s4
6AVpihZoqBXmY6PBjB5903xK3QbXi6Eiice9feeFkJWur8GlhWeP6WAnOKvG2qHQgFTZZTy2gqxI
2kBLqscCnwcE7+ngRZQs7hfdazY65efrjgSFS6YPmkIHTmOdTt7lsW2VksocV319Mw+mDJZOx0Yi
jfwgFCgBexWyjDEY5I0vfmHDO7ap8DMO394gCzkdugs1upCxWwWVCyvW5/p/oIDDc7uMks8TQgT7
OcvLHfLm8SFxG/CJPV529LNfZw/O1UbUMn0FEAJbBNxo9UOm1MOhqPAqvjPGME2JrIwzkKano1ds
XKNnsYShLMPVGYU8w9FXaQZEBEWIJuHPSi+7lXkeHhxLnzfyq/NR2EUcJ9uAesQKryY0G9Be+2ks
yWd1+ABJkTxPAOU3tuvZZey5RCxiFTImgLHWOCjQ5pMXLS1KnjXvSCyus5vYhuuNAvyWD/X5yQDF
wYWPWLqJMJJYpcchYltxbzGU1sR4BED1044d+nSHInUpkS09hbI8arMNR+fzw8G9TApgG6ZDLPRW
OU8iG3T6ECoKWugwx9nRrIcpD8vHwRjnx7bDbqlAn2XndlvR8MIHZGDSAWGCaDP/2kC+iIYG3ouh
1/VVIMxpQhcEr7PZ0rONs39pFI8lJeY5vs4kTw+gE05t7dZFBTTY9N6UlUArQqvfXw9qFweBFMYs
AG0BNT4dZOhJBfQ+pzwHePN2NGT+blgqb2PHGxc2o+WBW3I99DIQrVnNpbfAoRclKFWQE/aTNaK+
N5ATPVJA0nYtfe4dKoz60W3t+H2v4w63tH2GeZuTYtGDJN8tUifJg9dO2qfKwUrw+iKsqWiEGLQS
kdMxeffYuilW594cpsQMqfQFuPz90ZNIfutr+eyOS/Vg+dQZ8nau4I/01PjFKPo3nmeXB0P04xMK
KgiQ2RM9QSMdv1z/XZc2OCQ5l22O0pmhr27dxu9nm0ZyFRS1gXhaldCyGQwUJtBlvF/k8DvKS6TO
Z//X9XEvfC1bbQmF16SJtyYJUl7zTM9gU0DToaEdelRGQiUuoBdbUer84cKOgKULes/RbRt4yOkG
pHU5aItERVWi3HUY6hydv3y2DhhhWoduhn0MlceHmVeKJ8fHKzD3F23jyWaqXX7ycOFHkGSAhgZG
yEtzFcByf6aO1NHzRkAohN4Eczwn8dgJHZI+CuzpHVoR/j0Ni+lHjYHId8vHBaZzDRIQ+iHwh+K3
mdeWh1hK8Q78KZw5ExOZD/FMgyaqG83Yj8ZYGsGEVPgRkYGmClypb4FRL2wYaJWmA4dE5wpbfzg6
hbNeGz03i2H3v50o8Z5DCkMHp3PKZ3yVtS8G6IE3k0Xl7vqWUZ9ptYIQ9NQbBjAkHNzVnRbbelfr
tAqCgpF/jl6oI9oYmc+kEdAtZ3/raFyIWxjXu1xrKGpRp1gFFGghxPfYhBIHmPCZLLt/O8Pg25jV
hYMApdiEo+p4XNfruMANk6SGD86o5MN+0EtLErGi5K2X1cbGg9a4sAe5Tyw+Hm8ZQNWrPTh1jk2E
aTC1Qp8lMHCCpcI29w8GfPog7mDVdKNu0K7GaVUmZn3TjMVnIwkfqUaFD+YgN4LP+QoLg5BDAejv
W3HtM17nSIv1Q1EEtmakNzbS5aB3imjj6J3vG3IGYJk8ewkDpCunx983UaCyOENYN03JlxKqzX5o
/PG2BLL7VCELtJHhnX9RxnNI8YCfAkI3VyHV1jKdbJPxbMiyx9amw06POTzGFfax14/ExaGEDyjc
NgVbdTW1hGZfLqcaq6m+b+4clR/B3pnw3PXSjaEufCuVIgOtV480kvXVKmZgNQQeXXRekuroFKj8
xIOhbYxy8VtBaWabkuQB6jkdxTNiHUcMJhQCneEzOc1DSacj6BDo2oXoZW4kQBcX8MV46s9fpFli
knriNdB7hqZfPkicdXYgy9NjPBVbRYRLQ+Ffpi5aND+Fuwonjd+Go2YwNWI1zEMbDaq2y5sHrY/s
u9dvCy46h0oZ1EtkC05nFZkjBnYDUI207uw7lOLCnYXO0VOlQzG+PpRx/sXAw1M59lAxhICvq8T9
xQoWTgkmqgMtVxqm8VO6Fe90O/Xe1S7OhceqatygL+z+U2aiGY4gzXxUFd13eB1i++HUstiVMvT2
qGmCQUk6ZQkCgHzjSJ5vXvUj2VQGEG30G1RgfPEj9Y68se4JspBQ6/1khOExonl6vL4W518YSUbY
DyYJFc/p9aOLdjSlo0FAQgVheIMuGy7B0l32doZj1PWhzp9DMF9M8l3uYVVpW22mKundHCpCDvJo
KbM9YAHxefIA1sxGh7G3ngsDnR5v3spiL0yRwhRTRBCJF7u/GjeEqj/bJNOYj2N3tyujCEk6YXS3
EyqyAsQr7sa4y7DVlydzsIeHORPVTe2GIY5yEUahoOKrXzqQgY+GRMzp+qqc/zrKMC55lq5kkoz1
qkQ+eosYqADhQ2z1g6ZH1RtUAgHdRdpWse48DUL1g4sL7gnBlxf26Y6alAxzVWV0KkQzAES3iqPs
2vdcus2TaWYeDH9hTftRt7dO3Ple9nlIsJ8NoqROJfx05LQGhCBr6iWVtNtP3mjNz16zuM1GJFYT
OM22yO4sgzAi2GnGmnxSO6FTedlEJY5u4v0yFaC1e5p6wKjxBwKWDUhmGGEMQ2JFjgaByY2PeWGe
PPhJl22qJLyC1Z+/OLNKssA3C0OppRk++o19esjiKfrw6i1DOok8i3qIeH8pYy9HIVA2QO66lK6u
NTx38/Ce8mzx1cm5b66PdGk+PmwUAyIPN7W7CpQo3GvJqA2gGXV0HcK6GH4K3a8/Xh/lwjuT8hVV
VIqIFH5Msdoefe4hhyqYUEPNLQfO6SE/PaNHkWT4S7ltPu/RpUWT0QqxKHLHfzqn9W5qsLtHmm6A
4vGsB03YpfvrP+zSfmJHqQcYErY8Hlaf0xjpwANNCeQknccWPHBQZvTrFwjzME10m6c4wk/H2s1l
4PhSbox/tvwsCRuGqAzHiY+wilwExybsHYw2UoRAP8Wan70RbVhsnJrz5Se1Jj+iCqEqySScq2lq
Y95yIccBehImiuFdHN9gkAgCvczpWbtZ5t1C7AUCagC+PhTx8sNGlv8mA2d+0DArPzRaLj7FoAv+
vQCvopj+t/zR/6/VnVR/4r9nmu6aH0uSvySaqr//H6Kp6f1LXdVUwIlSpOUu2/Y/RFNh/UtJBqmq
o0ClyVd/9L+Jpv9iH9ErIF5YHGkasf+HaKpZ1r+EA2FPp89GSY3b4TXqTqsbzVWNeQiOME1NC0K9
v9pOlob0qRmhVCgdLOth8XRdc4PPu12hX+uk3UZacT4cok001AzPRLyfC+Z090JCCvusQ4rXyNrZ
+TXlmbGgiRommv0hsv1m+efFl3j37+vkpXjV6lAyPdrJYIyYIQkFJZrT8XSkGpqZF8wOR+LyuUOc
9qPEo+3mNaPA+FUBh6vadalACg7l6SjDsvgRvDvEJJU/xdzBqqNG1x2uj3KaCP9nFMtUZ94jDVnj
B8AH1aFnFe0uLFP/gEIRuMxyyr9HE4ajBF9to0l3unZqPNiv9MGp2mEyy048nVVuAEbzJw/YRuPb
x8Qbp2OcI859fVaXRqFPoQpWnJGzdgXcDIQy9RAUuR2bX+i0Fncdpqb766Ocrx2oAp/2G7udfeCp
y+PFXc8DTEe/028AwNkx4ou+0iXKGgdNqcqfK7zL6BN9vD7m6V7/u37YsDgmtW8OrKmvLgTQbpI7
GNlEbCbNe12TlAUQRnqj995WBfLCUIQYDhRPD15J661hgtJGvRiKE1pgaD/55YL9MqiyNi3yjUb/
hZWk/E31GwU2D3jNaiVRlC49raR3OoAZvOuTFKQ0ceLRriz/7dhUYuMBfWF/vBxvnW7MXbWgR8h4
TWksSng7rLVDisDbxjiXltAxDUSzVHMcEcbTHRIWSBEnmGSTacp4oD27pDOPxn75biHPvTHYpUV0
BFc4dF4edOuujw/m1cOkV8JlNrN9P+CvFCtXSXjh894F17iRNVycHCBoVfdQggerowxCnF5PYqKp
kgM5dvwUVdEO4HyUIOn+6l2vmr2qHGaiFbiGmRma42TapKNj3SDI0pm5+wRcGHZKETUbB0wF7//7
gvh7wE6GWh2wYQE/2YIIQtC9ehvHIrpBnUN+psRrP47I3HxuvP7r9dld2o0vZ3e2kIk24YvJQqIV
GtiU+o4JdLH9/2AUqtBUFEloeYGf7kVIbHCftLjZ1Ynfv8OiHry9V1ob1dqLc2Gzc5hx8UTw4nSU
0AltGftC7qq2QEBpqtxjMlTuxt14aau7Hh0pOrnUiv6y2l9GXl8kcOVdifwoaCuU+fLsPgcL+qeo
2/ijT7zqNg7Xpc3O0hEOaW+6PAdO55VqcY6fi4XfM4nZDeKI3xzb/mliBHV4/WdSD2RT3Vwe9dHT
gYA7xNHoEDJicAYg1Ftvb+dGt3GgViAGtc2BEfvgZHDMUBfJKuLCQ0763EEBQloNfrWlNQbOEqeH
uq6jm3JE+ql2nZswzLCIB/GMt/VQokWpo/X22vkiT2q7QHcoPquk53S+NGEQqlZEWmTXc8SuaHS2
d7HVF+3GF1z1Ef49ZaB33Jn0f6hlro4ZNC4vNqYKj5skziBJmTD6ZW19rAYEw2DF3aMqiqI9at87
i/GDCfZxwDfokHy/6zGh20iFziMNDXrgMiTcSuphXd4bZ/IjbZjANuvUQ3ZjRPdyh+gBwtvY7cAR
S5rBfW57FO02vv75IVXQAFp7oEboq6zRHLNJXbU3uCkmq/KCpkqzQJkqb3zZi/N7Mcpqi81D7S8I
fiH/GONHgUETcvQy1G4KsOez/w1e4etey+oLMy8+MAtH3/SszufhL2aRUQKYnhF/1lCZp2+J99z1
HXsefBgFKClWRQoSs9aLgeodZq2AOZlFvvtcebNEeL9N8ePI05/YCy7H6+NdWke2LNAYxqIHv4oI
YYZ7Wu5wI7npaNf7QXragxnCWfcwnHpjDrMPfToiC9yY59a4ah1eBFm3jyZE56lw5EWJVuhYIcsT
98ubtNeahx7AEHyA1NgIf5cWV2WbyB6SwAM2Oh10qr1CQqhncRPD+dpp/dQf4AthLVv6kCdjfOS/
XF9e9f94euGjE4CUGthPMmt/nQv2VjSWTosy9xC25d6FOrRHZHjYYYz1+rSTVJoMBlEkHUimszoR
GT4E2ejaSMKNfX7QM2UG1jmvT6Z9xHdISEgEqXrbq+9Wzm1V2RTzEW2sxxvQK8UuS8V7CNUO1AZ9
Y3deiCUno6ld9GKXYMTqtpOrGK1JHhogIJEwDUITus3GzlD5yeo7gRynDcXuQOfnLxL+xUCc4ySP
4wUC7aC397GnFTdVWUCWLxzvUAt3+IiKrJbt8G2Kx9cfBaUsBL5ToKJFM+x0kiKbvCVDKEdh6P0P
ucQQ1lD6jLWJTyHNIsjaMGOcjRlf2Jmg+3gok2HTlP0LzngxY94kiPMYI6moESJfYPk4cRgpRCV9
2OpgXjjrFOf/Ztc4aHE9nk4Qv8IZwfuahCquhgcXXuhdYXXOfULV9hb+FDq1uWz7jWW98EkpcVB3
IBEBdb0ulkNboL1G84wavWtGmMUl3n5M0INxKqt/mmy4uaXnt3T1h2Rj6LNtqy5dVzFW6AhxB66+
qBOOZS0lEQVB1RrqcqmcUMWwAcQ7+4KMwvXqqzcZ6dY6tjThZDXjwp5dMHjGw66H48gTN79Fe7V8
vB7HLs2I6EL66YEZotd9+gmVxkbi1BhaZHhnIWjZa8v3AWj2Fvvm4pxosvDJqAy46yCWLGntjdC3
2JUZVBtM6h/0vC/uJOqOG7Hl0lDQi9AzhruBiO4qXnZjWFbo1TCURCeKsoe2r5f5W1zp80ZyeGnx
VO2bRgfysWd4FllgSjSZNZwdaPYUs8l14zGWh1d/InXNcDWyeMhtreqibQRZWSbw4XLl56O7LabU
VeFt5F0X5kJCrep5jOGBejjdCJwiw4sQ792N2ewH1IS1n0Pvl69+k/tg/gkVNrcNdWhnlU4LYFyx
FmXYFMs+PHZZ1waZRaOIcsjD65ft5Uhqwi/iYFnNgOygVCMvNHz2RGkdsD+pN/aauhVPrhemQ2lS
xT5iLnXk00FoQEsE3aARGm6lP8p0kh8Ka6zu/Aj40a5CrO/m+qz+wlTPRqSlQ+8FhA8gu9MRF4ny
ySgZ0Y5orXX4HCNghCYAaj/omOOfGt+W0xAdZuSMbkpdmn+0WbtvnbI+xtaYPV//OZd2DR8SEUSM
GOn2reYf606MHwu7JhPxd9Fr2kHG7rBR57s0CIgfk+YoL0/qEKdTdmmeJ23tIM2QNGYSzGPqdnuE
XGt34wxc+powAykZgcgxaHucDhTaWanj7YbLXlpOQRpjDqOPGqbbwy2EyXljtEvTAozK5lFNdY74
6Wg9+h9TMSD1KzonfMiGWd7VRND967+QR7ED8oFy9Vi/2kQuGmuOiIYpDkWPVR8Xh8mxktd/IpaN
BxTRkA+1XrmsrLTMx/aMHFXgqzD68FYTJ35tmYgmEyYb1KEs3jWepb7fiyPt4dmHMQB7P8PG4U2B
ONm+xiFqI96eVznUMDShQGBSVMah63SYwl0qRy+w0037MHnUZs86AuTGHhSBMFcfnjzk7mv0Rtjr
Inyg1n3vogq3cbec5VYKo44oBy0CKi3eOglYpN77XYRf+eIOpnHoprgt39mTow+PTk9/OYClnyd3
DRKCWyXaC8dAgTOB81n4P56ldVoVO4jB+RXec7g+oYED9Xisk0cLM8ugb3FofP1J4OIxqT/jEquo
gacL3ptiKhadKGLHUL3H1mqOoli2TsJ5XgDlWFAdUzwvVHNUXvli91BvjqZG8FlRloSb74nqbi4X
ge+3H29sofMVZCjPIkXk7aEQOquhMK3VG4cVrLD/0vZzlcO815fY+OS3lvMLEZYx3Djnao1O7wV6
s6atqoyEL1gBp0PGmXSmSFrVri4LbW/70vks+3H5KXssDw2jVEI9+vRQx1Z1i7xr+/16mDnfrlAT
eb3wyiGLJKqdDl+UUo+GEXS2njfRPnfFr7wR352S4hQinihc2VsZ5Xn4VCPyYKWTRoV1TVRsxwSr
Q0PpUWomD1bZ97cclXLjS549NnxgQdRuOQhgWc7EcM20sxwbjc9dk2rNEuDTl3yV+H7Z+6YO7Xeo
SS3JLvMQF9iJHF7Dxsm4sGcdHdK6yv+oHK2b1M2CQ0gpEMGAcYxRHIYZCAWERvyxahuYg9e/4YXA
R5tEMUoAN6rotzohlqll9tjpHHy3fUdczD5CD8z2iv1t7O02dj5kVsEzeQrHtjtiJodEhta28lPc
2GW98da6sPKKPkBVjtRaIRNOd5SZIyGzyJFgL5HTo3be/RxdcvlSnxBbmLFuaL3PhoziV19lLAIt
dKpmgALwwjodVy98xBNqdrIz23A2ughvixt/MCApXl/uS9+WRxdAB4unpKF0v1/Go6Iskd3vEQWL
2j78hOCVhY2U4YcPHd4C4ub1g0HJ4bFOgUexc04H6wDyxIpviSetq9/XRtU/jaXAccCtxo/Xh7oQ
/KAOMwzNRLjR6w6fEdrOLErmJVIR/krxvPjkdQLYT4mfBs3M+Mv18S6sI/V5oC0O1QDvjNaT29BZ
+7kirqOAuNdimpdNE9FN5795/ScDC0rfUk2NSvFqbyRuUUcA6CoECm3Ik/bUIw7rLKWFGgAeu/vr
E7sQUz1yKtDRRFZVbDz9ZulUotrRa+XOKFBHC6u4TbHVoemHZERr/kK/ctBvJHfNxsvp0riUGhnS
+gskWe2VvsNrFJIB444l1ZupT+wnc6bJ2JRJ/AmzquoRRwptI7m78BkBJ5ACoNRLyW6tYj2IwS46
LSLUIQO1D/GexEFWQgoUmFNdX9gLOxQxe0ADBvViOC+rhV2ssRfDWCD+1aL8mveLeTO7g3fbN2AH
xzLSNoosl6bGk1q1TqgV81g8/ZByFJGcMAKjvWm7d6a2mPsCN+1nhI3yjR2qduAqDfDIougz4MTH
Wq7uYduVZhfNIbDoKMmf7IbSUWo78fH6Al4chXsXbhKdQNTLTiekF3VWoI+LSESay4MMde8h1uLx
1XUwCMou1Qjw9rqDWcnpKG1M282dEciWKF6IAFRbPt/aKT21/QzLWm6EyEu74q/eBg9rLvU1a03X
ARb3CXFL67oPwPzfF5VEYI98aickUiDXl/DSaNT3FHyKEjHvutPJ1WWbulbN4W5Ay97jCGgd2wxd
VX2a6odlXPqN2V34ZERkqtC+LhhzLTmQCbMeJ5Bnu3Go0WtcYt0cEG8zwq0s4sJmZwhVFKM+CwNR
/ZAXafZUg/Hs0OdGyWjAHqIAN7DHDNnDhSQJmw+vXkUWkbYkXXZU9NaDhZihlF3klTvXjx2UmHRf
/lM26H2iZ0ARl6q/Hb8+OnJjUyklJyHlXl/bsHmLKZ5MbJ+GBJdYDRdrNBup0jrawQ4bnNYmY9xf
n+alNSWphrdsAvinsHm6pnEHU7nQsJoSbX5v0kk85IUV7TIbgeL/t5HU3fDi67k1kDAQQeWuRoR9
uCNUd/mhnJGoCpIMLfSNiV24anyEWyl2k5twp6wmVnRYwSMKg+7BtHQ3C6Tzdws6envptPKgTf58
j1Js+OX6HC8O6qqwwnHgtbQatCn80Ug8rB7akUVMgIF8Kmb3U4ya81F3pXUc29jeGPPC80wxZYiY
Oq966u2n69p6S9WmVlPueCkhARWX93495V9mJBn/qdBQ/+4UerN3NL25M8dpC6p9nkurjhAhlIwa
cO/68Ot2JSbsLspdLybjfW9iXJfHTfRDCyUihp6G9mIo2zda3W7cfOdRR21XTgp5NAWF9XVUdjai
ZtQnd6EJaIh2RnRIrdR8f/2DnsdSXp2COiSQMupo6/t1EGWfJCaaRSTU8fdoiYd4jzo+XoQ2gszf
u96Jflwf8XxB1TuXkhpKIiYt2VWQ+1+cnVdv3Erabn9RAczhlmR3K9qSLMuSbwhH5lgMVfXrz+r9
nYtt2bCwZ4ABBhjbbIaqesPzPqtcOlFaMxFEh13lnkxV79/Fq8ELe6alcvTdHjPSvoAslY/4Obyx
av509X+ieHgpTET65///X4t0E/jZ2h5hqDWOZZvhkB8DN8RHGALB3lZ2UkGw37NRWWNzQbHY/vH3
u/99O8KvgQ+ZU5JaA5XSX68f0I0gTGaTcFTjXvLfL83o7SenjKLjf74SJVIqQ7Rx/imw/3olcgcn
Ni2nZJ/jpJn1JgI1ETf08/GU9XX5xoP9fZWex8yYgT5L3dgYXj1YiZt5rRbJcQIH7TsHSNbsdZPZ
TU4FbumHU9Hp6WXcw/FUa9d7+vvN/r5YuDqldMTOFsPCr615ljUImlVydVRjmOGNgZX4OOP/5yV5
vkpEk/9MWCLb+/WRskIiFNo7EeIu4qtae++2SInL/+FWGDNi1aP0jF/Pzkl0fgJFGg9yN+MdgvRc
04C2trd0YH9Y+RS3HUqVZ+70b+0keqd+t/dwZgrL87N4Qk8f211xOcehuoqiRfznkBS5EAZc9MgY
V/hNDSYLRw/T+RUJgZ9Cu0XtO5+61wE0m3f390f4p28R1aX1fwXL30wUMEOyyLdgU4bhLi+tGkgE
xYQuc/TeQrrCU3Wi137vzzVEubAc31gKf9hjCON4pFSdziOQr9a43zKjOlsE37kqhJNMVBTvvAjS
ZWKpcH50HOFvie9V06NXgUF64+Z/P6L/oWqd/YOogOND9utHOggzOj7ll8Q2g/XCy4AC3DMEWgON
L1qJzLFpHgqh/P9hwyGdQVtwdlljiuq8Rv+1tS5VJadiIwnQNp5IWPD5l1tkymfcSZo3YtdXy52V
B9QLRSEJAHs4kd2vl8q3su9iD684a8cv3Y7w+LZBgx7//hm9Lur9/8vgeXMG/LJpv8rVeg4oq3Ld
KqvpUSxxu2ZbYTDmtmqBPbu03tFP7K8aV9zlCnL1RLfzPl+X//g5//YzXiVz3mjtC8Etbonz3CXK
D+cTgeF+GsLOzZrYHIbAXRJWM4U3hIyHvz+FVyfWP1dH3IdaxaaS+psjzYzXC569awXksliv/AnC
lFWs2xFA01tthj+91n9f6ryu//UFBcYNtd9tVbbGcXVY3DbKsPof3nit5wXwrzz/nxvCSZFXSjRH
4vNqgYitxMi6qsssr+Zwv4JZ5uWp1GMzX7q6jq0P4bjk/zGaO18UFT1dPgaZzkNfr45HV3vT7A9x
ke15WdwuCg5Ozxf83zLjf67yj1kO0hn+8zpUBnvb5oICUxYrHXXXq926zcXidqFzwUyYZP4nHNnx
//6BvNpw/u+ihBr0L7g2ycivbw1HRbA72qsyrIhxFYbwulYmDTEDseekUWD20iUqt/1UrBPd9r9f
/LdPhn4+3z5qBYT27LWvjuR5Y2Zf5L2X4v1eXFhzrtMA0esbV3m1o+NahmD47PzGC2Rw87XUZ20r
hlfgnKVFpQu4AG47vK8nFR9EoMRBak7rrh/7o+uY4o3t/Lflx6Ujms9nVw3aKd6rrS6uBytv6s5N
bWso7TvHx3X4qVoWR3gJ+ha5vNGN+tP1WBec+cRySNVfrcHSeK2Tw2tJdeNtSbubKGO2EAeB1czZ
39/dHy5F7R4nR2xtkPm/bhdgsASCDjlNmpN1HPKpN5niXGZLm/7bmDq2qRizcRgjvg7iECupV98o
DqZwedczk1Faw3WZ9yNEZdwoHDjbD8tGjz/f1zqtO+Xe7C5Qr7/f6W9bzvny5/Fxfsm5p/lq9Tsi
jomBSyflI41OwixO4gVAj3JLuMQHg3X/9+v9viqYyacHzUFMTxOdxK9LciywtK5ztjWnxUsNc8Tt
MFXl8saq+P2ufrnKawebBgMCMTVgl+noh2kR4dDYKlR3dhnfb5v7FlzzT5ejOnsWZjNEwf39elN+
T+0UK78iYxODI30cPegKZVr6rdsCjes97fQHvbSVd/zvTxMvFsoAhP4Uvl89TVhMPfp9R6QuFLKX
sqGNOcj/KAfiJTFSy9FARYcOECv+17trB91CV7A83N7d9iW2hh58fD++UYH7/cNg+AEeynkkIyQW
f/UM623Li72O68yBNZZAUR6YJq/+myvhebVxlXONiJYohanXpSmslzEMj0SdjZ5DZMa467ECNPHG
ufP79oEhFgIqpHCMhII+/fWJUarPtTtFdSYAj0FmsDjedru+UPCz33hsvx1xZ0UTMdV5Vp9BoddH
3DycJ2yrqskmxsS+mWbtHn2/mI5T7atMRoO4Kiii/g/3hxLibGCNLICx11/vbzY84GLiKeLtOtEy
RsYuHcgvCr7WGyv5T4+SFcX5Qr5CXeTVZ+G3YC0Y+6KDY9zl/Vji3zFskf3iITD8z4vpPLmHBomK
+rms9+o7t3DY0+MaNdmIp+Eplu3P2Q3ekh78/r74Hs7235SYzt/Iq/1Wujbj6Uy18gGG+uMKbxgv
eK+8YeZV3lrl2N72Rsxv9cZ+X1y/XvXVPpEHGlhamVcZbEhzsY3Vchrk5lz8fTf6PRahqXm2oEch
w7H5ui7oKw17F8hUJqK1uuua1SQ6VNjdeaNzbZd13kF/yN0Lr1zyL3+/9J9ukEOMzBbfZ2ogr25Q
GTkKoRT5UBCoLMCd8KZZrLcqSX+8CkVtuvtUexlW+/W79+sVxVPuV1nobNvRHYcGDZn9Vl3390+e
nIaNECtjSiA4yPx6lSG0gDksZQ2qweTradhH6RxNPTfdxdQ5y3L590d3/qx/STp4UdwT6gHCcvzx
X10OV2RvmoxXA16avFPRTOa+96s2q+dzrSpet/iNz+QPS4CqHxKcc92c8PjVuyohXYothCcahUQb
ywJci2rnEF2QqCwAY8boZgul7A5/v88/PFb2Y0Q3XDXgzHz18hZxDr6mrc4KDp8jcCRzmVcrJd2B
ZP6tgfk/PFSCf2ytzts/GPhXDzXuLR3GxVRnclkKTOvRObgp6oMoACYSy/Ki8YbqLWfmP9whRRXK
WBxweFFEr/YWL9x3KTEJy3qaoSm1pfwx2Bf3wrjD9u3vD/MPK4HGFcucQjHt3Nc48WUFu+yVW5eh
oQ9Bl21+2pq3LFb/fBGObOocjIG9TocteyzQ80GHRAC9H8resrJ+j80bJ+hvT43yCccYfT9qNmeh
66/LTZG80Vysh4y58um+peye4Wi6n0ptB5/+/tR+2yD53qGTE3qwvnH4Ot/wv6oI/dzPRd92UwbM
xn3MUWbll5XRDLhmQz5bccbJvUdl6u3j1Hyu9zV2k7//Alqovz1V8iekkgTIZyUIg/S//gjSuYaB
z2Y6aN9qmAEXxm0dHI1bI4smDTpP4oQFNtkARGd2EnBTgmmpFTSpTesO1F1cWXYHKbFzdfmlatBi
eJd7G43iqQQgPS6fct3UfX0Rik2K730HDy/CCt7KRZ1gktc3sDaAX+cuyKZ+m6xs2Wj31qclrmf3
cVNjjONZUJb7+c+XZnJfgIt2y097scb9k3FM4L6bu3Duvk+Nt6yps+rKPtQCGmKd1Db4lSug7dWV
FdZQiNaw3vSzKvuFBnm/FnMdHh2v6tdU2822xwkdtmi+BS6JU0Ltlm30RHnH8a4D5iit77Fk7ulj
Q0IIRW5gJAqMHE+mA4vXinrt+fGDyoED1h2AZmft9w+2FgGjksNSYxrX0STHNE4v8fxRee5cv58H
TLgv2jjOKRByL4P/MrV6dU3mTrsK/Yt5MoXB13erqcWkrdXGHsSeUor9BAG25uW00eaEGZMpFQy3
Lp7iLtF6zK1sKKHSPACRs/vv7dgHTnVasKP5NEnSWchqsBnEO/SyQ/5uqWJQc+BHZEWiskl+aoCy
5NkGhcxAq2t6yM1jMKJpjQtsIw5KWmCqV0z263t59qDpMuGKNf7k5zqUn8d1bss1pcjUrx/kUFN0
hZELXaUklc1haZSus6iHoFJLQxZRmHWiX1lbwoPq52Be+SlQYVt8rPxom8QR94B9ay/bFcjgfQi1
BIYxIzORd7/v4QDoaWkLYBbpuStLjF3pQA2fZly1LfKuHiz7k9HungN333wj7iPpFu03jxMbNlcn
RFTIzOwzMCc6/pa/fgABa/k/HGM8YA29I6fSwnVvC+syraJttsGVr9MwL1kRD8Alk4WFHD/Wue7Q
rK9jEJmTLvy+f4n8xoKwg16ihF04tGu4f2av3BwrWVavMXfTGiGDPAnQMtJNnLqf/SJtisVd56SK
jJP/kHOPqTd9z0AytiC0tq3nyNNGMq/uKTNvaVGLSb+MZWzsKxjrnvno9fNafHDjfOkfmWyF/ePH
udhTxiJMCOpmyftsGypt3XZRkTPsTzHePLUC9ciSQdnj4vM+hTdaQ317WkDPmWOUD+xAKbI7WVqZ
xAOsEBeTbum84nkJyfil9+BolUcYnlg0JGFjGSQifS362bp2Z6cb49TkGD/tp74UPsaSVhlRBkyM
09ALuF4FU5wxMKxuNd/9UtDFApQtUQEl9qCtwTsiEeqhpklbGG3D+TT9/oLCUtRFwkQ5PvaOgzUi
8/E1xCdWwQAd+Ys/zQrGRlhYxnoIyhHjBKZ2dA6OxCxIZNaEDdZfv3W1rssyASkaz2t61kNIeRXa
7eQt75rB8tsZEl5bjutpVowFy3QjKQiDbHSD3L+Bixh0K75FVQkyb2G3rtFI2/Eywo2HhZc6nhBj
k1YrKHPn0rgd29fHvPX1uj70jTs18UH2cbjbHwFmkvsQ3UFErs89SRHeqsUodR0hGpLOYSwMwNY9
1qt9kFJjCZTFYq/nO2hGerqY8PKoYK0AgGrqBA/3Pf4edQ49j+NS6+DnMlZ7eG1bjbQ+h5Ujh8cu
ZBof1R9iJYSHDJEO3x2XPTlxgMVDkVDVtl1bwRjmj5oEeX2ylmFuT21bBM61BMUpU7Yv62u4dJgb
VaseL2e8fE+7n9sYROxTYUP024tbONPl+5jJgyPg+uY9fbWRfk8XxtJ/jCq/aw6Um2blJDS9h/J9
MILjbhhwnTzx7LjUvr9xT5X7vAQ13DyfYaT4xM+i5YD93KpTdAite0JubbXXUvdYIwc7YXra1LEz
PburEwkrER2GkzfCb+L2wWmqdrqxOYFBunmV0jfsd+Oz8WxdPhV9POXfQlNF3X3diCi8XybLxM9o
gabhKAdRhVlpj5s+EatqiNOqRzR6mESX/xhiac93yFar7qiKSsVf+WQHvrncRu5yPwdO33+PwacH
DBXOPIfDYLbZ/VF5G9XpRAyzw1fNN2Kpe9/taE+JXi/Bh16byVyVovYY6/dU3jZPeREtVn/h7TKQ
4dHy50LZZ6LpmKvU7FE9/8Q5dbd+bI03wfYuF/zGBWa9wnO+OrNSq8v0fK9wdmVCY5NtigtSUWCK
CZQPejGE2LMqFYz4pGR6htL3P8K1syxQttEkmZQtC2eJv0xebY1PYeV1FYcSlq47BDSOlcBJm0G7
PsoUe+1Ai56ZpPMpiraW+XP6HtNtJfzdTRDKYBcUDaDOE6QHcn3p0IXOCTNU1crWaDd22qADQWNp
D4JGkhoqZEVWU3nRkyponD5hSdx9L/qxjqhWthsI0XW0n2xBxSx1+RZhsU/F3H2Tq4keEHhxYsed
Var7AEbKRcH6ym+a0gWBze4zPUc2jd9Ewt98kYh6Hlo91N8h1C7dxTgo937c9+CeodNi+edYeCki
+4zstmVw1e/AtT4QKUSUpEs/7k6TwdjihJlJvhysMPdU6g7x7F8YaSFrQe7bPQ12yMvSRlzOs7bA
xNd5aSXliNtBihAPKwIfwkp9rAM/vyG7wW9/7FrzpRKc35fj4kzeYSzljgR7WTrQUTZo8Ejb3tGz
+uJE8oFjCAjb0ULUlk9lNnb9AC4A0Xg2071YTzvH24uLFhOGe84Zk/rNxkupdIsrENgBZ0n1vK/N
pay2UCfeFqEdwykuLnAPUvuWAeOU6qrA8kJjTdmHF5BoFoVdzR7ZmSU4hhL7fKkUUGKD5gNGkJfO
NnDtzFWOshHZFeUD253zSbpDvyWOjuVHD0DRR79Q+c+Szs69PWN9whMRwjqW1UAfyQpni/Uw1PGe
xJEkWMU0ZgxuxrxTzf0wmF6eHE/W46UamNE5ru7iqH9MnKfMm0IBNdqXO22ggU8zkHHnHXId4Rtf
83fen98DlXDdAHhecqC+KTHKEGaeIRZBl6hxk+UndlsS9KvzJd797rpwB4NVaciDSpjKWdxTBbWB
iXJT1Z8HXk2VVnsrji5T3z6/Fm91yodjj+yvawCSFlF3rL2W/0kZlhi8aKK+TNzaLp7mpq7zC6/I
dycJiVSQYNRRDJXebsf3TRtE5TF0avxsYrkGy9HFqJ2WfmzwUx6MHDTwI5S9ifDtEiIwVgn+wazd
+LCHsvM/dNAsIUQFol6AdoajTJpyUurWD4uRMevCjYsUZmxoZwPvc3w3Gcu5GIq68y8Ht1U5f0l4
RJfhapvEZTJoSxYMXMGKAituj323iffQH6zhqz0A1xERe2YyBWotsrKY+GfdJoybwxZvRHxBWPkF
SvE+vI7bOvROUcsevoK06JsfjXHV/iPAdOW5a0fOk7qsKjfrZRzPx8UUFvdi4yFPtASwt9+Re1zl
avafHF/L6KrPmQNIS3crAD0UvZWMKO+v1ZYTXG77TpC3mTF2smDwCgXtxYuxXCxVdacnx/ksPQDE
VTt0XrJYbgG6NYrrKu3zjY0Rnr33cXYs/RnyKC60YvMqmAvrgl2Bj8She27maaM21shl7d+xLDXk
7l5x8gV5ZYm7krj20cAGHTNrgOMy2P4ap/Dn+HMSVGyRFQWgwAtelb8dzVru0J2IHx42xk3qQ66q
JU8KetTlBS69U3CEBL2DrmaMKTzmS0452Ii8g8U1KPvZ28ECkeX5ZX2kCCkPsbuhBs1VmZ+Ms1l4
EPlF0Z0E8fT4CTLvnoxR2FSpLFb2LjobYdMlOyOS3cXMvOsdtTfgovSPwJtP4QJJegJ0RMTaBJXY
Trhoqvqi9yIIWcQqZG0Nr6W+oMjAv2PVqy8zqTxG4RlgKT/R1u9+OLYpvpdAnL9j/VJ+2Yumvel9
tHlHMPDjnanX5rHPRasyiw/qeXV7S56sxu0f50ZggV93toEyroKWoMDKY5H5BBTuKbCV3Vy6bScf
6bP7hUnJ98nezNK7DzMzdvrABNKYlTAoOQsEp1aKjBdvrLz1oopgsCdB3Vo3uKMrjzGFYZgpPqLR
t+ajCOdQfaz7OGouF68hHF42KzyYduMcSmTVu8thxKuuSgIhype6YHI+QbRmdY9wineZbR1Gzie2
4uEWEUXOiK9rAsZu1jhIPFPjE4CQIv5pzY76iRt+/FN6PpntVueTTldr9WlaRpLzDIFdW5GHdM4h
90nP0b2czSKV3U1f9n1n0qUoXcDQMjbuN5ol5EB49sIGXcT8EXrp8LXrtXCvXKbTT7YVRFVKOXue
8OGgCnxkcqUZMcDP0Z6U5WQ/bQPoFw5zU3wO+hHqj/HyLzGs3vvVddb7WMR7cxqJeJBPLj5TxWFH
0+lQ1fV03L1OVofYVlGelGulb/epVdax9Xb1NcSOtEl8oZdvtYtHAi4vvRtkuXLCU2vNm0XhpjBf
pOXhv09zp1cXWyPdr/vurSEzPXr4MrJ5mEO4RvWtUzvWT2ft9neboA5+dCcZfNng1D6WPg4ZjDS2
8moNCkIkn2bKlmg0PttFiwgXVO9edT8hLoivvVQ1XHCj9YdqWLBkkQOM4fd1NXm0Tbut/2G3ctbw
FuOmOWjhAb5GGrxei06NMwmCnn4WUIU/a3cs7leO8LugLZeXcvEBtm08tW/htMzXUBxsYv2ed57g
v6LstG0EcWDbluexXVDPDSmehmZKvrm+i2fS8KRWzUJWpctzmhD51Z3tdApjaqvyqcjbuBkdN6m3
Namnyg9PdC7tl2Bp/ABvEinee7PPcncYuwwpVJHDZ4qx9jnxQhWSlaIkiOg2CR0fdlcxwtEoNVwZ
er7ecXdI7A/OtND2XLxlOYU1zxqz9W4J0mF11iJZZchHlm+e9z6fovIJ5UX7uDsrdSASv1Um7hhP
VpLjwBAkXRCph6Yt/B/bELe3u6xkcaVK4XqHOCKIOc6qi5a0Wc8dFSu3i0t7CtvlqFQcP3KmD1W2
+VV/XTPhvVzOQxt8HjZXwIcXxj/aUVl+Apxk1quwmOOHMs41ZHrZMGMgXeXDtwZpc4hsFQK6s72+
Tgtv9L5Hk6sQAfV5e+2Z2Tx5+zou6ezLoMfuSIs90byZU0crcj9uW2me80JBnWa38LtjfCYndV60
7OmEZIJwdixI7nJunqejY/1M0u0+wvsqPjQzg75AJSbfSQpBDJA5jbZ+tlXdXTPud97CqV4Fxxl2
b5gyRbPchVjAY9yLtwMPwOxBahjLeo+nm6vScjRBn2yRCKZDQdjup6L1rEt/27nNmCEIfCC7PQwT
1rP3jQ5f/tEaPfnJQ07/mTaBvi7atVbpUrbxp2jfACHYXXs3r2P3tfaNezlwm3NKl5z0V9Elwi0D
zT86uD3OL91ethHXBRWVKZEv+yG3gCcntpdPPFn2DOogji8f4JBvJPsOqgh2z3C628hS9wQT39q+
HrXwP29a+rfwzucvbdV4n9yQFloivXb52khcpxLVUv9MIZ4CNBd+3TrJvMroCx1mguS1jIsb409q
TjQP8RbHaKtitEqtN+NaEKRY9mpnOg/bgbGuSQSJJu94EUizXqIq8PjdzshICMKN4eSNdd4kepsV
KRBjpST/kBWmU96J/TaPzu7TAa3YBfKuExapLIdoPRA1wdHyQDE/I9PP75w12LekIz8CNFuco7bJ
24aLPsCPMNnGANhiAZhFX0Wznr84m/YeAxNj8C+F6e+Hfok++YVr68u4KZrHcamHbwsS61vsIwZ9
rIIqVsmAC8azpSikJg4nMMP/ZyhUu/UcAXmJbSZbbBDeq94KP63uSCqHith7KreNo2MfYLFnwdyo
9mqxave6lSTJxL7A6jO3t8VzFQ3Y0pEz5CSkkYeRkyRquelMv8hk9NppS1jiwVeBv3wBAmzH+Kgm
I4Z52DTv4fkSY9oU/upTO+X1zWwwSjjlAkhrJJvwR9F5/dUZdKiydiPEsKECPFJZDqcMGXK+pyoS
EUR3f0RA31IQwyqTufnbimbTt71d4uC4LINz9IONiL5falOlzjzLF2va47sAcR9a+x5LkqTxu3ZO
Y7wfr2llDn5C4636UHTNMqbjAkEdQ9aN2At4/OQmi1t0H9ZYhHva7SP4p8Wz1Y0XFTrmKFyqhwgX
3jDpxqUKj2602kfe8WiI3Bh17hwpXhAXMe7O0LsjM7/15U3LdNx+0dAlegzFPpdXuEZyOAIKBlbP
XiQu4tJS28kqxjDMZj9iSt0v2GQ8imVXud2a92B5pvhgVNlc617PPgmYr90kFlq+r/aAU60PC9qY
7Tr3F1VIo+hgUB4++/lovkyxsqaMd9jcrGpx7CzeJR932+TdJ0Cm49e4a70iDYhQvtFk0Ld1uC9l
Rs7cv1uUFu2dhRXDUjzEI0XgTA3ugv17vlbzi+3qjrCjWr31nZc7RZBFfTTpr40Rlkz6ZmEViGjh
LViE6mSG0m3c01kAwIhzNcffAr+a+8M0S7O/7Plqf4hoHF7ozSpZOGZbn4duj79169CWx8ju+yeM
071P6yDqOd1d0b3ALQy8xCLj/mhEHWO6FMTD0Z4DvtI4WPf2IOQaRwe15mN1MVPrlonTe7a5KdqY
mMWQFn8IPEl50VYOzgAuBew2q0agVQlWpYM6RFE9NJQ53O5DozBOwDrd9CJRc6leFq8mDHVCuw+B
9/FjsmGbuLSKplBmltHqluB5IpfVrZ7gxBHtHpjO7zpqauP0RegtiIpvrTmXFLQ1TfdRLaLo4EQo
TtJ9n/SemsrvqUyF62KlQiszcKiM85gO9LR/Ojq0sP3lPVTOhR/v4+cpX3E5zcN1clNqzKQ1cF9W
Kj0iGMYr6TmixaLTdakOYaxHlXgeS1hJxvh3a703N5sl9j5Ty04qVBhke2mpZkzky3kZ96PjEGOg
gCmQAXdjNzc0aFT/UM+rY/HHt+Gd7dbEbbo2Vnc0VH29NOir4L5rUQ0kSq8jFbemC99hSeeGyTIG
63cG4tWaUAyxxizgNY9ZN4uSgtUYF3ebxhgnoVDSWKcN1e6e+Qp3TmDhcTTz6TjebZvn8oGmSkdu
r4fePm/f7ZdKeYBQJ/zb+OsV0XQicnt7dIwXvx87tagTcv36TvaF7WQ+HhH3S4x5I37eC47vfbA7
tKvsciUSsKRji+MaUzJ66sq6QONRF5udDkNfmdvGa0jVzqDMLoGQ6qvDaATGnaI1e3tdzZF9MY/j
siUj/f/Hkq9qQVnTRiW1Cm8o2IwrFlSFVqZIFHIvEtHAL05r4UYmw5h4pJWZ18uZ79xFeRqsufri
9e1inUqy1Etqqu77IdyDn6Ubeyv7VrHoVPIBhYnftsY6NqZoTDbnzva4+6ITiW1XWuKN4bUhTZgq
7GCAjgi+Nd5YKkJ04ZqdMi962Obdjn+an9Kn3Sei/T26pUk0f8yRyFk0/CmF4GW7G6p+9kIjoNon
I1KdS/SjdsXZ1Npe+1WUlaEo6cXNY06Hfjx0oYh1KsgP7mJVEzkxXTSXiWXB2EkC3TaXuesw17so
2jIJ1E7GRkMi1zld6fF1vEkzkAAoz59Tvx69D/Fsk1fbDF0+0PKxKWFM9kogtK5NsjQRPSkdLuPd
WhHyZvhxN5ddUxJjbIXYpmzby+2rk2sLzBuospu66Vr70oHj+Dgbz71H+wuE01/ymAqr1cN97uj2
3ZrBpwBWFv7y8Z8mQxJv8fjDWWf1XvT58iTyYWoP8TzVP3y34TgdN2W+7lrM713dlz+mAQsPkgM3
fz/qPmALygfnaWs9/Ho3qk8XoTM433JwbJ+4Vb4x+qJmzVbVz5/DXlCYN2bDcWuNypaRZKxc8Gur
/QPnnPeeDpp8IFU1Y+oWvn5GJC0+wxocOMjiUsmkXW1R3+JWSj+pWKbtw6ijUqP3N2APRiecf8wW
ni1E68EPgYmjlZKMRrCkdpDzelbyowDhRvlpWa3btj7vNKos8/ue43NJ98XermmOMH2LkDkUSV5J
O7hVvvECWjNde69sTbzLJfv3jhIBtoYb510UbmxWcxhYD1PU19O1zAEO02DqNj8rwpYyJRbakXOx
Th5WWT4OK3622L3+yRM6b1aEmk0Kr7R6sveSYmmDP96e+B5ljwJrEv+CQ9Cmrt3lNMId0w33zdlp
4Bj3jr5h23N70g/C+ySIxPAT4Lrnpb0qJ1LhzR0eahXLPaVfXslj7PWYvjiqsu9nQhArBa7DhkL4
P7MdRCXNJ8ZHVibjlTUTZBcK9/e8G7ekYa9jPGmrQn3pMRH4I/Lr2ks6e/W6lI9EP29rLR4Lu54r
WsHz/KVvcqq1G8SSJlnVNt4FWJN+mzl53lNptu/w6x2cuwktPGi9qWtAb5w7xKru7flTTuXPOtWu
Xu86y5bddR4sxiQTyys4MoxI/68WZ8Pjs9fwoZOSWN6NqrhCzSNFlSKxLb/2cOAJZNnPWH9z09Am
GpvyzmEadj3MywYMPZe0+AEjujxf7RBUzK0V3Dd208BSMgWxwoAa9KvV0Jg+9JKtONW14ouNBiv8
uUAdf/D0usnrMQo4cjQzN3Yabr76Qh089FKJCPkUYHtbXlYe8vjzMYcf5jgOLuHfUFC3w4YGmi1l
XfNcq81+gdce2cnmNOKaoffhRxDuFJ4xecZstaYF/Gltwy1MWqujh+8X4XTZScG/3M3bREjrha0P
pTfyf9L38Ol2oCI4N4s7Zq56T5JmYRpvfaN2Qlm8Z1Pb0ob2oXOj58762Apvcg4CME6V7hVdfurI
Oc34sKT+m+ElNzw0u6u/KpRcL9wQhBaSjbY/hEyHBKk3bXI57XinX1HwsfZk4BP6QLTUt1nhAplN
h8gI96TtxX2x/L56QqVafl6pzb5g5Qm3nj519zTVlf9jNv+Ps/NaaiTbuvUTZUR6c5tOBoQQUBRw
kwFl0nufT3++rH1xGpUCRf27d3SXAZaWm2uaMcYso8nG6RHJ+VOb+6jo1naYLLMeG08bLOkHwPFq
seUgQQSAThRquhPTbPxeLGGj7eWoCBq3Aw3CQYbY+Zv7ONVkD2vqxDEteHHxQN7Unp4KUeW1Taze
tKhNUG6aCvVXoORkAqTSDNyoGfXRN+IFNGHca6JAxFAKbXgItSRnzlQGBGfivM5+2fdK5uTs3b6Q
SpFaMoTMX2k1dqeqWHBqhaANNGcmXa14WqHRG64SM0W8WYKsCWyEibRXQZ6oCBWhKXd+QgD7YKT0
vHQsTRDmXdxE8hNwWJQBRHpePclGiYZL2UlkZ8LVD7DDIKiOWaFUGcZ9LB6FhvIYrzTdPuxFqoyT
2OpD6I9Cl78ZFd6RExckq+1MCDXeMzmrnrp60n7CuSA/U6R9adhNBx9HfVFRMpQOyjzLy23aqLFg
K2lAtmkINeMIVrdKXZN3eHGjzqwxSoLWQ68bUIegK3beZ5sgq43kRsZ8kHmO6k7yaIgUPyVpOJPu
0UYh9kpwSSrpPJm0ctXpC40ge9DDUrqkz/C69NzO0bMI+fZmcfVCXjqbJ5IaR89L86tFQFd1qfhI
e33MgxQNS0vf66kpTCT0x+kxYimfq2WBZDwlFv2shRTb5wyRHCE3XJR15ZMSCu/baNXnyEZdehbE
qP8O34PrV/QBAJQ5r6bWjVSzVZ1QqIBiqIEp79qE+/cOTgADqRoFhS5ZwdimuFlczkJuKluKSTEg
bgI4Et3EliA21uuOvkC5pGyyDt03XgMj8NSJIMJWUUz1i6ETklttHgPdNidxiu1wQJnIyQoSqltz
1rVflVZH3wtMSsQiGP2ulHCJXBMMlPqwpFl/O6tiGd/inem3YyUaxUYbiiF2NC0HVIPnQLZGkgap
cfNBFkjALCGHJ9K08nWYeyZSK3F4ygm6vk/EBFB8hBKBg8Wsgm+pGVYzbMrFAAbE05F4lHqbm6rC
TfFzcuqpk1Vz00OfVZo7qR/LH0ImaPHNJOvaFvZ1/0MfMs0T5aiv70jdU/PqIEXOGKVa/20Nefxz
prb6KyP7+qzSEbWH+o6ij6OkId5bV+Oau/FQqccOuAcIMWqw6CgN80TJYVBTZ5aRIEd0c2zejaTE
CPYR2XJeks5onCSNW7ZiNDj6nVkVql1ErfpsAT16jzJpehZrw+ztXC6md5pLE4om0SCc8CcWECo1
H94w82+q2jfP6VSKlo2tpt3irIA7ATmmNjgtc1jFSB7pxULstrSdHSMAQ6oB9XjSXJVBJ1upn9R3
TerUb4po9CdVIEC1W3Nof8hiWOCPEARVbkBZc5czQVy6oFduYlxSnc7aQ1uCWUGzGrFPBWHaoQJk
wdXPqw1vYfRhqKNGs7xkXhR0nupYd1WQMLEbsICSAyzX4K4GnAMnlpUY2DKaYdTPKwBb9mqTIa2w
ward0FLqtjBJd1KRS6tnBKayn+k0NCUo/CU7FhmepzcPYUVZi/Ju7lrJoE7+lFDWrieddsCzkarM
LIAl6i0BDwy1cXN6q1IxfScggMcd58LyJEuzCGtFqMcnNZyTB3keJJJG0kgVjuejrBzwGlSmM7Mr
j0MX1He5KivfmoJI/0TaSVGdGuTV2wyz7jUs5/yx1VNcbBDgCZiwOFCeI20uYeDPsXInUOaOtmUR
1u/RUK4IRGKQ1B6Rces2vVikgj30Fu+FMPcJ5SSKiU+6DqgliZC5tMe66H4NEC7edELQEH9D4X4q
OAl4E9S4LK/Ux7hz6nYJv0mdBJiooqKzdtSIKFdo5cg6xznS03bfy9JpUsbplNOYrCJ1qSbvIOoI
QuZu+DmBLM7tqF1PcduqcbldqrR4KSkIc6AtWnM7AokB0aZ2EFk2SSdSUYueRoeoqwrDaVRaarvh
yDf5daT2Ea09IpLjmSjM2VbNA4BDbTh1p7ANgFgkK9DeVtUxmsGj9cILsXl2VDRS3ax8Ihyrpgvv
odMgnhtIhbqTpY4cMF2akflmbTQEItOyN12DpNozScXqVQxHWfMMeusu9tDE0h2YyUJ34JWQuCJe
06lKJ5Ix07u6A7yB61Wc5p72MK5QK2x41FFKdrkCsDxCEHsvQqRUk6tEs7gdBcrv2PBwejdpvfqk
4cWwTrrQf0jKQpUfBc+YFjOSNhOoC2P0LAWxFuyRZB2PRY1ijM9VwLABzeOtLDUa7lGBHeoQz11p
yDflFS1i4dM0t4KKbbGNLuxSt8vUerEFfQ6O8C2Gh0E2u49B7dRmK6EZclNklOLx3MqAsqSqvZPH
GzF/RhNuSwWGPbnYuNyIYw2yZ1KF6oaptkAbDDmKnBnK1a+Y88MI6Lf7rZjrvys1ynRPaIbifTUP
RGnUPNDxxpPYGcGUI2tIvfS1NkcJvkOkhAUvlGCSniFHcZc1kAuAx+jB3WJkdPNbSMSBRYiWcnCt
oAwrXCI13i9aQQa7CsCpk8AA/eHXwpzepVbJ45nX+ShzfBpln2rUnNC8EcuMGEpPH8RuSn6M5WK8
ReDBAWRGivi9XWqCIi1DdUedItA2oSzCMQx7McAt1wflO6cwuQWK/2MKWvqXKkWFt2fE+OfGYsoo
QhaZuE3kCjzTtFDkxGAndeQlJi67PQhEonZCuQ6wkTXKO0A5kemhdEdfJr0QlPcCMBzWSuEZTopB
3EZtzZUg8W/dt3Kl3FdkoAs3GJXxtZZ5NTl86vghF7QaspM00W+GFuyXXVhl/DzOlMvISY3aAQ72
yAkHXBl5PcC+Bm2oSiWaN1KqGHojiXs2rgGrkU7CU2pNIUC2FYBYanQb2gz1EGNwg+K1gUT6Mipt
eVeI8aRsk6wS/UKYOnWDca1Tx+jKLlJBTZASpBUQ+YRs2KcF9U9prSSCqTNtA0bpsJ0sLafekMd6
iwWSSfbSJAWiAzr5lLcHJeU+sQlBA46p03QKH4N5SMeYbmatQnr8AKmM7EExpbpBX5kGfC5pCbIV
vBtR5w2VkSk+XYJIaSe90ryUiTz+GgveIBS5qDi7STfXj3RVF7JbgL7xTYK1yB1jXKMqasx8COAy
cWgb+F4v6JAKN7AWKWMby5i8q5E6/qLGx6hN2qaWS94qM4+NmpMQprvhQjyA/i1V18LUmu/w4Crt
JtLK+Bugg67D4RqqHshMLIAZmaCypE5TgcDahqTU2lvotO1hAGjeOybprmVLd8Qqjo7UWif5CYTF
8oHjNYCHnww1aJ+7MIUK4jVIcBk7gVL+Oyrf48sUKlO/oSZvlq5FVAzGohdQhyS+JrkdGovwaiGJ
hmyXqVt3UZ9aEWiwyMS5LsvHljI+wCoxFj8E4BGFu8SpFniAQyygUYSmuau2YISodK8XQO1nxArl
whxqx+RN0fGwDZBmVPqsp66szdPSK6NIsXJhmjCU6w1I2/GwDO1C+m3BMrgURvqHENA0TagXKa3J
aZrpc4w8guL29JhH9QcUIE5mms/kilu6otuNlBL0mwBDJCBjXdeBSxGilBKDwLGhfouMY1otRrCt
yS3HiBTh4DqlKFMypARX6D6yYxXaTEipmT6Z+5S3SZEpzanAyNGMaxbC5aIZZIpWNGp9xHkcBy9C
QXWPmIxEhkUsBIHguOX4jpOIqkKd5HNgpzPmnToiCZ8dquAE0wBODLBdSyK9a6mcwh8ukNFEbXVI
JzdXBvVntBTYQCGmE40tKDk5WisBA2z3GOuHJquzbwATlcojqp+ehzDKo52A401tI66UkxHKKGxN
UsWJ7PSik6gaStJhxLl5r5PBfEQu2AJ8RKeiwMusBUrnosjdXWPG8ltUyobmJskk7hYtLKtjY5XN
aZwLTQS7YYJgL1fXPg+UtHFUsQcVhkcuwLwu9PZ7EWXEuQmyoBh5QJyBS2ZcPWEOqCHBMQOSqxSZ
IAB+E/p7zNQyOEqSgnGsEhSNxvrPO6B21mCXYtkdMI3UicERBS8wMbLtjLIqfdbrjPIgMJ/6dYYf
17o1gLd6T88U8Xc4FaayEQVyfA5pAomnRNTpHolxEUxPGhXCT4THu595KLcjDnUaPqOxO5zmqBl4
YSo9fK+7ef4dGsDs/LSx0g+LR7rxdC4WlYg6MWskaBIDXOiMy+lw4il2qzSZjhxYDDh+hN7pD3L0
xXtZGfFoS0jDP1PFJUcztt18KMvReqdHLmgeKsZaTRVgSYAsK4L5M0vy5SMmtmJWUgamrc+NQXWS
ONG6tZynDY4YG9lbjLYrTXukBbq9SqaOqme8cjrawQIsWpRLDvhEFNn8kLLdvh1nubNFQx417oEq
RKCMkrDxzMoCds3bQjslM1SX0KEgW9/RdUykdbioi7daWNBsIJbGrNzgP6bf6xKrjBMH9KiXK0w/
gMf8B3DT5B5eawfOMJZzwQMRHtx32KfIwc2XCNPisn+UwYp/q6jdPGk6dQSV1/E2LzPlIckUtTjV
ydgjtWPFw7yVzWF6bKO2RQZ1aRRkgKqsCzZzqSQPfaW0ZJ7GGdLKLC5kG/FdEE1dZDM1PaIkQfdi
tSRcnNpab1y549Z4YRdP2EdrbIpdoU5yDx13VE2L3KqGfdCUjr+OoPP8qOKlEhy01koUDRJpTj7M
EuDEBomMITgMxDgAuoxgeJjAzf1SCQ3YamkVcylCcu2BGgEnm0HAAG/oxOxjbKbgKcDT/4ko1Jpm
nadRxRDgA3pQcZRX+CAgPXLoQa91PPGQN51kbepsTKmywhDKtxP4zgdilYqmxoncAp/XIAeN0lJL
TpvBRLRTWc7oAc8FUN0ggCaDH2kY9+Sm8TY1WAE3SQP8zo1pL2lSPOh5ngDXKM/yXMcfkwmy18ky
Ay8X9l9TO7VoBvdFooIzwvPHyaXsGqV+qeT6o5DLAHl6REPuW0HqFqc2g360ob+BZqoMsXxKjXh+
M3tdetQpaImeFCyi4EaWRXGCvlBh7KRNjmuaCUpxkszOfKBzY/kqCq0GYKksQ9nBHpI+pDNccQsl
TSjgNTfKO3ryAD6B4+a7BuLV4EnovncOn0d8CuA875dlLMGIkED92aZx+CqTTQNRW095TCWWI2bL
Si7MIAWHFXcJwA1wABD470ExR6oLImmhDG+Y1QaEPd+pgK2jdX1M9Q3nGEi+3SvopHlh0xl3XaIJ
E6Y6kzRyf0ny0lRp/GQFqXVP2ZCMyxgEi7AmuKbSNnUBassUq7j7M5btHaeBUEMGZWl3JWQHG2JV
8KFHpCr81qoT1Z3BQljgvLp5ry56jtaFuL4wiVhnsacOEWnZDESH4km5aRzXuFPDqPTLri3bsHGC
fiC3h36TfNsOi/otTLFiNgKXMd2HCEt8s6lwZxBvbn6PEP5u4zrvZHdoROrlsQmrgJXmQDpaV4eZ
PSyz8AIBkT2eZiTRzXiRnpTJQKqlBncpkxrDRaODTilDvEkL69SlwaLZBOsRTkMgSVwIURa+jbGy
fAvioZcAhK95ZsTg+nc1aZXaWUbyMM5CB4pg1RWcKbiRM7rP5yoUgM8SVtuzYkgH6GLNnWmFAI4N
KcezD1Wjo1GUVY0Tlp7yvNzOlHqXKR0DH6CoGm4zqbVOQhGhomFZVOxvlGGkmkE5vHUDzH4LxYK3
ficnqiXYbUcf5a5oBGLRjrK7R7BaJNAQk7I8ybMELADMWAuJJhCpd8GR6716iubKbcRJUh1zgQLt
TGLfvw/KKIze2DdS4luRlXKnIkvH0wKAugCfC8PElUgJxj+nkMSM1y+CNDh5CQEex2xOgVxYtRzv
0R+z8sM4xOa9FqdZ7SrDkkHTKsHYHaH8UNTu4SmwGLWS/5TSQmr9OVqCyZ0nUlZ+GOEYuxKr2LgL
RhzfIqFKxcJmlSCRFZKDh7g28CVqWl8IAD0HnJCZu/orKyaaqcfwPh7KbkbhZW0DcKAhQvcCZlal
CFm2+qHWqDs7yjJXQIvNKkGLUQ0kkLdYLlugkHInBRKQl4lMKki8EVi2m8Ef+lkG1fytzKTkqIJK
F1fAILljsrEGgWhZ/TaDgeCPvC65QrKHeFyJRsGmMzLxDY9v7BxClAIXdGjMo1QptbQJVHN5C4VR
PEAxHcQbyGTKz1GTlDU5kwHPpJdQuCMxHC3UR8XiCLlAkcDwK31EmZ0GBw4gIG6UMSXiKaLpQeqU
qsiGDaKoPfVtQ1m57nXKu6nYWrtZCLtxM7Lfjwsv+LRVyWbsErInp04ZyCGhcdbfAojglSxBn9zh
HfBcZGJbDvbSksTYmHHdkMCSYRM8kpPMcEHKQQYvVaTmSc9LwLA8N+GxzkAS2wOr/B2E+nBcAz2g
OGIGH0wQyvYenmTwI63IIDuDMhFhqJOZAROhpcqrFc1c5rCKZgN8Vka6Ik8Q1vVQw1N/ZCTbUIaV
q+gpUouOyFe06ld0hvSMJFuR/QilugEFEaSklGBzZxWY9KJ6kkoQABhZ8BeqhuaxHbc0JHe5xfOb
NevLgB+vgAUZSdVqoHBwG8FJq9mDGsNlcKhC6R+a2Rgn3qBW8csgpM7N0W08sQsbXPymUipntc6z
Lyckd7xk6khja+YCMDIy8+OKQZ3daKqnA55L0erbkIr27EWqZNZIy9XCoR14NbdpWSo7k5yIbJsI
zBPCl1MlHVvIgD+bQFyOemxmnT0CrOi33UL+7R7uWYC2qWCUrE2kaqVHF6/OuF06PaueiQuEZ8Ei
MUoZqBLB5+sJXm43VtJrViyqiA9IePTDCpNBsAm/wCgGEqSpTVWDGv9u0DHUouRiFRpGQiE1Bs42
JAkPACiev4EuHei3YUFd8pUKLo9d9jN9aL/mO69aAv8VN6B5ANKfyDWIiJyRhTwjd2fSrFk1wB8K
wqr8JvRlYPdp3W+MdJzuBSFD7FUIQrau690s7aXN18OfE77X4enTCh3fRMaWKthnrjUc1qYDtpLb
UK8IhzKgzP1WBCWowO6sjtQoLHvR1PCmmTJgwV8Pft5VjOZyjC6LIlVHRV/1Uz6PTp8wXaN0V9hp
wJPrNVLARcppCeilRBUxsCayaCHMbOrnMREVHFEvLUCb4MSQ8K717uXKJzrnnp9/ojOJFQDPQd3k
bEdYqthhSphuElqyg6v0XOMKY3iohTew0bysGzX0vcx5UxRkAOQxBBo+k3IAT2JdWalzCYA/H4sG
hqvqraT8pSxWT1joXiUkLvKQdCvcuRBgR0Y2Mm1LvXS/XoVzbYh1tFXhw1jVTcHEnCl+VaNa0OId
JAhwYPNDjQ0FeBx0KdzCSZs+aPIrXxHRuXQMkdyTdG09g5J2Jn0BQLIt05Y6PHRA+V4HZoKbK4HF
7cRpB3rO2lQF3O1S0f+t/cPa3lAHaayvJ5DxpbMTaJYwEMG/UO5DCA/KFenfuPqWq7wFOzJBlLa/
Xtq/J/p5vLPzNesCxJSqgnhYiOMqqjofZsa9AY+hgBWvO7c26/rB0rLQ/3rkv082IyM+oyFqbNCP
av1k/5F2aGetlGKVk02HJHEfgm3l4a3Kf9Rq+bOeNAnk2MDIIInzeRSGjhWr5kYro9TttRX6ZubS
nqL8+GiAt75ybv6+F6hvYz6oHlMQZDc/D2eqVmDlAie16XjNOlLDDhnH75BrpO3Xy/f3nVDR2TDo
RE65B33fdXn/s3xQuZpminkbglqud3gwcLGgD8cOAE9YyQ3p3Cst1y+OqCDEBAMeasK5eqFEhF3n
PXe+ioTxRzCT6LK6ZM0kNlF6j1qjeUVn5NIJoXWCCRHCRP7pXF18pCOESuUWa9z0xCvWUrWVWxnt
UPwfjiItiNCEl1SVXTtbyxgwOR4Fa7nURg3WubPAHE31lVEurR9y5RLgKbqggIn/vGOjAU43jRil
AyGgQy20lm0SyY03kWOlgk8u7OsjcukwWqIFegC3DGt2dsP0stHC2VyPiDRYp7FAGMSZwtAQvD7D
qbliSc5FitabZimGyCqqqEactykprT7DB4Z53Ehh/h5T0AMfmgJdWapbsy3WdsRCNzx/PcUL5ouH
AREyCVtJ4zf585ougbkoGiBRG00BGJ2SEWzamXyrkid+nQUmWQhF3agKgMcr072wm4jAUm1Gkwnj
op45KoMcl5FZc9PboDdfZYjXCW+xNGxpVtb7Ifxo7+upXrgNq0NGaxZF4kk6Ny3taHVg7DJqWcBD
XQ1lS78XlGsdyS/soiGj6KZLqBQh/Xw2LeRqwqRY71wgp9IE6j1tk43StpLoS90aS0gtlKhI6hPr
yvwujsxDAIWNZoHopX/eygDc/9TRDYxiySC+wLZKye+kQXyc6YzxgWkH6zrC5AyuGNILt4ThRJwL
tK6Bt62f6z+GtIHxbkAwZV3Tatq3hTh4CMEKJ4sEyhWDdmGKqP8p9C/hpqydwj8PVWeivIxazhSh
/rlCA7Js0hp4tzH1o1MFSvkllaxrcsUXJmit0vC0D9JIoIhnWwpfGgnmgTsSs3eu2IBGgtkSbEIR
ksI/n1ELyIdFkw263qCB+XmCCZxz0klMMEAPyLU6YExjrV2Te/v7JqwNF0R6rGoIvunnioDiYNLE
o6YNjIB+wDEdU+B8UTJc8cQujLJK4/EPxhMF/TPr2UNXyQvNohZtABGtpEIDrBPpV079hVFoZ4i0
PBKKsoj42ecVm8RomPDewViAGcmPDdo6pVs2QhddOeaXBsKhRMxe5I3jJHweiIKSGhakT+1lRJg0
zuXGAa94RXD4b6P4p6Mocll0h8f7OZuNjL8yTgU5Tqab7rGd8ezFLfCPaoL070GwrubXfz1yaPHS
qxGEurZ2VjkzGzGobtIHOMyKUhGxRWblV/M0uV+PcmFiholZVEXeNp0w7/Pqjci3hk1aE4lbNRXD
LDJu6SXT+qbRR041hdd681wejwiAPqa4d+ei+IMs9oZBWgcEgtBS/qObKMXVIIRok4hJeeqnRvnx
9RQvHBCmSBczHhkk//+KvJHHh7TCQs5REUPcLSkulN3y7+cdSR7yYpqyWl3rTOPbanUo7nAO7D4T
g3tzgu/UJul8pXnl324BmSiNl8TgqYQRf3Z3Az1CbWpVz1TobAdQG1EWSDPjI4h9a2ONJhTcNJyo
4LVdvvl6GS/sHN4WcoEarQolUimfT8oQi3Fd06/ELnU1fIEBpL3AzFNbPytR7bD1FESR//WQfz8r
9KVgKddCDo/n+ZsdjXJhjTTRtgOlWDYaoKy3TKAgeSvIROf3AQReyS7riHTu1wNfODImqp4mF9Dk
/p1LzdL2Ev8VuUF7iDrhLtHU3G6ravxnN5bpWcheyvCtUPw+e7/KaoLKb4L7sjKz2EBrDNB4EwqD
q5BluXblgF46OjzNJAPXFQUz93n/eoWOWMBUCUvNKd4g7QW0LosFROkDIzkgRzgfNHJ2GwXf+unf
l9NgGWk2YnJ8tPVo/ccTMWJS16GuAf4Hy3QvIfnklUgqXglRLx1QQyYkxoXUiFTPXGYknyoFwXmA
yXpq2C14hTdlQtQT+G29hSbSbr+e1d/uB3aZSBqdW6IeTPXnWS2oqZQwBGH35JEGNFINKUnqVGeB
eiGUdeVIXpwdkf7qgfBv8yzeR50KaCgqDai4BPAI6A5M0aQtrSnbprkmtg8L7J9r2bALg66NUoh9
WFHe8bPXYZGBKlcLXJuZrm3UqaBxzWDhS7Rtwjx3/3k9gSYgV0qsytOgnBmYfExh2iKtAy2qg2Dk
xMtUZy/wv4x6giU+j/K1yO5Pb5TPOeG1bQrRlcm64kKcbeGUW1GoU56wLe5e7sVDJx7GCRUxK+6K
bWBSPpLiut1EoCPpAyhQorLD2aAomKOTd+X8XjA6FuIn2HVFx8Cf+5jRCDqTDlEl+Jom9GimC4wv
RC3+61W+POf/DLMe6/9cxkTvskEM6IATLMuk202/CmzRLlLVnFyxuiOnWdiJIzU2M0O1tsooRyNe
btKZJxGv9Kq6dL7Y8f81V8A8nF3ZEkG5wFCZcgh+3FFBrP5SmjoFFiaG+6ElTvt68peWmAQ4DwrP
59rY7fPcVX2hPwXSjLahKTXaa7CIjDkfr8zqgmHAbaMcgkC+wl6us/7PCoMOVrOpJ1hARq9+DZKQ
WmIth+80377mD1ycEIHXqlIOvlc8W0AUkgEJSHgdDY3E3aABFUixJrridVwcBWIJhof8B0b884Tg
NgWVTOtUWgWHsekjVaT2LuEWLOiv9+fSytHCh/eV5DsJiDNfvsHDNyG2MpDQib4AOt01ysE4VbCG
H/8vQyH+bK3eNX3AP88pb6e2swQ2qZq66mgGXUSV0wTKC6JoTL79Hwaj4xVpOPxs6TwUR9ImQiEa
r3egCOP3fUfzS1Di7tBluf/1UJf2Cj+NVxBJZp75s3mBY1L1Nid9oyhafkLOwrzTzcG8YqvWn3Ju
OBFKNtYUES/EuR5zkQ36HC+cu6IFO2n34EV3GMfxOSJL5Vc9jJ+vp3XpZJDwA6YIYok61tnzp3QQ
x3Od8hmaWoWTLFDkmoRGYTj30ZXN+ntupExUDgUPH+mM87mNqmRlLbjqlVHdbKKgPpVmswcup2/F
Jh6uTOzCaCbay7RQoO/LCjn7fA7HXhHoOE6JXRsFfR/mlvBEeyfoO1K/3CPTF1xxOv8+H2TXJZrn
4EfIsF3P7nIs6oD2hRJiO3X210paZvJu8vjw9XZdHIVOh1xj8hnUPT/PShAGfVpQaALVhgqrOoTN
HTDOa32VLqzd6gtRbCFCIPG8/v1/DC0pexhSJtj6YpiHe0kKVtgEzN+9mo/6d7kOst//PC2OIJkm
GcV6qjxn01L0rInDiLgAlTE89lz+GRfGP/apJrtAUKBiljDoPB7nfqUsIDhRLAMxXqmgpNuiH0OG
WS0c4BiQ1ET27Mpt/nu3sOsaLTgJLHExz4uC9VDBwhksMH1Z3d8aSxIcxH5Uxn+27tAqRIPu5QbW
XTbPrLuZg/kBBJKijtGVXp7mv5YVbtboybVWWH9NSFckwnBDJE6W6WB+dqlQ+22EXoSMKNVz/JqX
QuWlXfTPOXpGIT7FnVgbJjChz8cPMCiIbwPJ4SYdldpOCxM5nHEeU+Uw9BXQvaS1ANLBlefyo3ZZ
X62VXZrnajYIy7EgVB0/f4KMcGcl/YJgajLwMnGjRLdqrOX/+v7znKx9tniYeZkxjZ+HEZGI79U1
lwc1zHQtZfxVADTefn23Vl/705NC2nNtGbLWw631/58HaeKibbpWf+vhCVelcNLjbS4afinJNl1v
cHAgftGz4cqZ/CvFsI4K4YjcrrqKBp3tIXhCFHsn/W3q91Zk3uaDJ5eBk+mJuywvX0/wfCgSyCIV
CBrlkHaFBX1mPGK0JRbgoTCD9Sm8Q/EkcPoxH24ENNc9Mw8AlPGaul8Pen5C/gxKnZ+6poyLcZ7f
S1Ae0sZyimw0PNITHIHMW8zZvDLK+ev8v1FMfF5FWZvrnd03CtEhksBMLYLqNAIsEdZ8LEpKDtzy
a6CJC4OtDUPgolH1pk3GmdVvypJWZdqKSIwCxhor84EHjRdz6oJ/PPjM69NQZwdf04PAWGqGgp84
QmTIgw0CK//qsq2jkP6hPwbJNSzJmV3seykCfY9CI0ZG24xUjim4LYb/ryeBCi1MCOwUKSeSJJ/v
F6yDJdF0CIpBXFVEsW2EymL2r5aX8s+nUc5uMQEJugATwSOioIGNdtarmEqvX8/k7wNAOgJ5VhNp
F5JKxtmuTJnQyeGCnBqNi/Sf0oSmQwZJd9WWMK61S/pzdP9rlnAwGIwUASUTikznXepGdBLUeaCU
RSUdJRl8RgHCttHeNkJe3wHALf1O7/stArCyM8WJvEMpN7tiG/+6xcTI9D2RQHCZK4/zbMZ5jcp6
HhkvVgwLoEZq0Zn09Jo3dXEQUB6sKWUbXTwfBOkXpITD13Suc8tTakXbF/Srszb/tHsrKkYlEKKO
wkD0QDmzFX2WTVakT6NNQ7wI9HJlfkM7BRqpmkRXYryzGf1vKLxc2rVSx6al4ecjrwRGnBY4t7ae
QwBvmaDbZ4J0zUiIn8ehqEuFi2VTFTaIV/K8wsAfSYIUSaeb3dE/bl3ft23/5uD7rusfHH5/cPm3
6zr2ll+5hxt/Z+/4msOB3+5dl7/bunv+ztvzS77a3+2O7pa/PfDNO77UcXb8NH9j8yP58euX+CXf
v3vyj7sdP83mx9ne+tf+znfe+BI+gu2sf8Kv+Y1n287W2TIuX8tPvN8c+fE3rsuPeuNPdp7tefzE
F/dg73ZP9s5z+B7P8xzPcZz1yzy+n5+3/jDnll8cmAmf6GEdfrN19s/efv1Sb7+zPefOcfk1s95u
Sibv8Ol8b3vrOP7u4K8flM+24TsfnHd+6pYv3d89breP6zKxUOt3u4dDbq/DPjr88ddn8E/i8v/f
6r927LxakydNqwJdOh3849vOf2JSnvPubPfO45WR/iR7vhrpzLh3bZPJHWfDd08vH8fQPtre650j
2lfGUdZr89U4Z95FW7cVHGbGYYtedg8P7LPDerMl25uDe+M4V0r+Z3nEv5fwLCIPpK5OUFM/Hdy3
J04L+/T1HoFyuTKl9dr9J7wDow0HCYWkw+nGv1kPtH/48w//Pb753I0jZ/XwdvDfDsfa5uIc3t7Y
S/t2w8HaPWx2m83G22xu7TtO2N652XKcX29v/xzHW9u527Lf3Dyuheucbhyb++ntT87NDadvv71i
wq8ehDNfXRVpa5mwXu6L+8S9YcWuneo/7v5XZ+DM3iG3A5GRIW78t2PocS257sf1wrNsD/xvZ2/4
1XqrQ5sZ7n9v0fO0f7vb7fb3aJ8erx2RP2Xxrz7Q+ZPSmUqSr4fyuHs6+s7v7S62/Y2/LvrBx8a5
j4fVTLIxbIRnYwOd9bfu0X9yn3YPB/elxLZt7JebD58fwFSOG3vzdD+wfC5W5GG34dx5e855ZXt3
74m9f2SrXVe23RMH4s2yv3l3WBLftbeud8IO7Q+rgfn6qP4JkL+a55lvlZbCpEicVAz2wX7B5g42
n/t149sP/7PMTA8jeuO4Nz4fwsPufv0JlD9+yFcf4czxWpA3nMd1qV8w7wdW4bDatcOje3Sdm90O
a71947ZgrLH4vBIbz6sxr77PmvP0bNdXwH1hc/w3d3c8YrA5N8eH0La/c4p89oRXwttzC1+w2nv7
jy3bbXbH3cOvXWj/elh/6MfT8S22nxb7I7R3GDvs0PGB3/76xWnE5m+du0dsLP89bR+9x+1vB5O/
fbSfeEUm2w7tDVf1++3d3fe7/db7tttvfz6eeCmcE8+B43mPrv1+y0O0Pd24j1zR/0fdmSzHjWRr
+lXKao+8mIe2W7UAECMZZHAUqQ2MlCjMo2N++v6gzL4lBmWMzkUv2srSKpVU0AMO9+PHz/B/7mq/
v8Rm77dMvc+s/pxmnvwH083hyoicLdsD5/LhwtuurtjqP//i4x3/eTEKd/7FzdMTC9H7fuaNfG69
8NzeWy/QSqVkccRwSl7wD2t3c/A58tj6rufv/zzkvDPrAFzdp0YToN37YdPesvqSYRmT6Thcs//Z
asuoy+ldu+wi93U56zGX7Iudy1/EOqxvl1OZF82L599u+cDOvcIhWPNvy2d3u80V/7+9Y9L8vXfz
07FhWtfLqcmOumLn7n66C9v9ng25LPX1sgav14s5jdwtS4jpx1qvfezxxfIa/e3TAU/H3177fObz
F7CcDv/ZEOZP54+ynJ8+JnTy0yLRuSxR+CwimqAjCGkNYjWXmjyfK6Y67az4cxgqPxYuMlkE4+Q1
I2nYU9sk0eHYG802GevpEoHf7sroQmMTkceg6X400MigtX5I4duhYdOFOwNJPQ9P+9z96+Ru9PPr
mJRpLDcj4pQf0sR2oaJujIpXOY2ZK/Q0uxhRmlrHyA4cPp/gnyX7pzNMB4OKP09dJSHL90tN13Oo
HBPudZQ09x1916iaaps5SLfQJLZG2Xzt4uFrp0A21IO7wuieRqoDJ4JxdZvuQAadSx8tZvbkCxFf
sYmzOCodDqeF3HS/IphiQy+SlcbR3nKk+dN9IahAOyJrXqTrNJ5z9Ra53vjbHAMKOVNI/pvJN01T
k6kip5YVXeT3ExI0s9qhzN67VO2DVzDL0qe1q/LrKMnObPTfrO53Q514E7UyqdG0LLuoNaVdyoK4
JEbYnfHBfj+Kw9WJJoMlRPH+gRoUR4IiYw91cxitVWeU1pWKDOjnC+m3oxDtVijPokDEPFlHDgCs
DFVc1lGZJF8RrBFXUi+Zt5+P8rvFQRUuW4K0FXV1J84RxbBh1ecI3qSxkmz6HHeZZl0lXIV62F7K
FYJbaldVe61P+oe/P7StsiCo5VY/bhRUbwplyFF90MiZHkbFGF5AVkk7VHiMY47gL6q2pnnkSn6u
bePj1NLTSBicSnJinJiE9y9QGii7kZoEaTVbrw9JWpTbyBHnKmE+Tq1NdRavTrZl4u6nZRSRXPem
XOWTi2LCrWwaL71u3wezue8R10NOv91aenPGuVxcx/d7nUSxipAT2W+V7qkT15LW8IFsSDEhCoKO
1JNTwWzZVooWmx7q/1WEnLYIqY1BPT15/Px1vj/Zl5PFVggnUGtKVQzlzidDU9hMn3/K0LZJr5w2
BsmqrKJ6BYaSPtS2OZcQ+s30Mp5OhQrtYvQVnazcSZkDPVSRKoRPkXpjUZpbJ+8kf6zSaosOxz06
zNUWVMQ5PPNHe7aUa1FCTtcPq+e0kCECBY1uDfLX6E1KXiqXkp/qwllXyJ/6n8/pb4cinYJGB1LT
nNrvFyoqj4OVSxUCZxllk16E9FR6HVc98rXtosP2+WgftgVEZGpdTZ1Vu5RSnhza0oiyjW3QH2uM
KKtJDeqjVQrW9vNRPqyTpY+QIZbiDANg/fJef7m/OgGX6BmFUGSMc1uscM+Tws/MyPhO576NUm2V
6OvPh/wwjSdDnkyjliHPYMOb8hDiqHxFT98SS2n9vM76Mw/3YQp/NklSgYqDRVmheXI0RPMUyQhW
xl441d0OJbnco3O7OLMsPo5CxokiSUrQOFUh67yfQjTf+8Sq0ZBxUmGs6qif0dM0583ns7b8ll9t
Ce4LG4utxSJXbXTi349C37wCkZNC5C4I5NvR6UFaht1u0qzeBQ853vbldCZo+GFIZoyQ8tJUt/TU
nUbjM8XSRk3Q5hqLRvFH6DKG55StdFTQvbx27HZRE57a1ecPurz+dw9KyBxPbekKYVDCku8fNBuH
rpdTMJ3tOnY7b1iVG+2g+tGZYU5iQyY24/04J8cODmNn1hnjVP7Xx8KHjOZ+3x9fPn+Yn5Hiz55G
e/80oykidBkYRd1Q7+lCWlspV4jw+dDpPGNFUZR70bh74Ebu9OXzsU/TAh+ecFm4v+7tJs30ZgGe
SlvdGzxaFN1v1sHa/92j9XQmlw3/yzhjVqDWVTCOfhNsakSPHmk32wdnXtjpCXM6yskJg1hSkknL
08xryG0ess5e4VVn9vKHq9LpKMue+OVZtLhR9GR5X4d69Zp692/G5uXx7hzXXFle+2fL4sTs0maW
TUrMMPWKriAPdSj3ESn069mzHlBX351ZCcta/my4E5PrwBPHfDDc4L0iye9+K9z9D+/u8cwwvzEY
v27d07RJLgphIdS+PBX6pB5pPA+io2f7pv+yeRb+A0qO517YGXNx2p5O9K5yomXM3uduxwaLV19m
99vDVeQehf/CtcCN3OTMwXLu/Z22PmpIqKnZ8v4m73Veyxt4pSuxjq7iXeBmm849M7HvA+cfbJV6
YkVSHYULxB+Wh4y8nP/pLnrsROjPrf9lq36yUE6LqXUJUGRETZmrFIBX+oBG1bLp9n1qnXumc2vl
xGjYViLsYtlotvHUBdsYkkWlgqItUoTizpUCnkQeP07gifFIbEk1kIP9cwKzayhavrWG0Os9xH7s
E1ieMMSy++PcU55E1D8OfGJPhjCH9FQzsHan7sVjeVXvtdfgSCIYKEr1Mt0X+/haOxr3Z1bMuek9
MTBhO8ZmuawYjTWDLhbrs9/i5XmBa3nVqliFvu3ZnnnGSH+It5zYT/XE0kxqkWZi2RiUhq3jreLf
5x6x1cCtmN5yrbpnz/HfGQBKteixXLQMaH9+b7FFaueFvCzZegUJk/2h+Q6eg+45F7kHYPlGHOGN
bJqNfunszszy7+zqr2OfzDJqf1NG6Qq+ij+szMdsHa2H9eSna7FTt+fCZr97pVR6UE5CuwPliicX
ggSMSDI1lXAb2DyygjYK4qH69NYVjZ/MN58/2qkhWHJn9DOp1EbSg0k56ftZNdtYDaJMnz1Ja7U1
6pUwL5QmhoA7zWdMuH5icxiKxhtKMOkQty1US98PldmqOao9XNMADaGL0ikK2rW07IwNPZ29ZRSd
2iJuA4uWyWloRVcmsEwCMcoWzZRrJMGtfdNnwpMnNb9Oqjx/oNFcOf7tWSSIw7UKp53yNHNZP794
EyUyVo2oIGmDA69WqOZjU/U2vwEmlJ1bi4sJ+9V084Dc4Yjd0Cdp0Bx/sg9gJTazY0mTZxV94Xgo
k4kHpHlRuGyMUkvvM6VvkePPrWpwqTkQkotydX7Mkil4NNqiLZF36vt+V+emekOdbw0Bsokr261k
qJafz8sH55tqOKqWKEOg0NzRqCp6PzE6iLOitSwQ40rfQ4STsnDCGkIUiPxRmAE9LKbRj8ka/nz/
0lAT9i0UTmj7CnVb8zqpNPOc/tCpf7l8JY31QeERQvxQJt9/JQkJzVhWqtEDgJWCgdBUF1RY/kxJ
hoGebNXb+6lSOXbjfjxjNT9uNo2XRuMAIWGC9D+TzL8sE3T2pWGieddrWvtrTVntQ4s05DV66Of6
d34z0tLobFIgSVSBKuv3DxmKBUjsqDNix4lJkSut6H45JWi5U0H09vlL/riviWIS9kLUiVZa+bRY
MrTkMS8RGvUshApXbTOC36zDM3fUD5ccXhuaFxrNMpT2cQQsT/zL3IXkJ7Rk7novkKLAHeG9u0ke
ai4LKt/H3VyurCzIVqqc6AfqLLM3I5+UMxbs49bjO1ARvTST0wBwGmyb5n4Iy5rdZUPaMFdhGUh3
eirTreG0KBXugEsgtPe3Z3exY/RfU4StEKx//9y5EeVamQXIIIkSfcJJT9d5bmnbvz8KbWdLvoBq
UHRM3o8SDj3pqSnpEeGDto5OJQyIcjpXAPpx/nRZ40EUAmtLhdLJ1ksnLbVaSna9eKiKQ6YLxY8l
tAEHtN39vBuD9d99qqWall4XkiCsHP1kzaiTLLJZbaH3zHG4T0pp3gUQ885cEj4aFFs1UNTgoci6
fWgHQZOFrN5kC8+S4sKXZdQJMxA6W9k2JGppjQHd/lH0u0ASfxXL/9e38X+Fb+XxT7Mv/v3f/Plb
iRTnUtB/8sd/H+JvDe/+R/vfy8f+56+9/9C/r/u3pu2at38cXirxj3VXfH9p47I4/cy7X8FIf30T
/6V9efeHVdHG7XTTvTXT7ZvosvbncHzn5W/+3/7wH28/f8v9VL3965/fyq5ol98W8rX++dePdt//
9c+llP2/fv31f/3s6iXnY+5bEX/4628vov3XP7U/7KV/E5lb1jSGcEnBDW/LT+Q/MFZ04TuIaDg0
edpLOLQomzb61z8V9Q82uYM90+lNRpmMDcfOWn5k/sGyXdxAurFlXjVp3P/zvd69qv+8un8UXX4s
Y2CyfJ2fcbX/nOSLyaSDDSuNq0ItJaHm95tOpYu2t1FyH2h5oA2anK2N3oai1UqxnifVXIuxG2o4
RDO5RPQ7dZCafTCUb+iYoi+ZDmL8BiVomNxoEJPla1VTQlYYg5QCQxuqAh3cCZCtoagRzK7nGsxG
Y9upgqAcwFYf7Xjlvh0N8yrSIFWu0iGEb1hldq2i/NeYMN0BDxZQAHRILwwMyEMe+JXbOaLW1DMG
mjJpX8yG8qJEa39Ek74hVmmJWI2OSS2hqAz1F4ZMb4apzP5AOMITFiqMarRo7YPCNm0Es4cR4elG
dLSbtsgpuVLVrxFVh0syKnx5Nxj16WIMBbepUjUJyStJHP+orTi5BRQ4mSt+hY4IWK12hhcqsGXW
tabX93qhAEyp9SZ4CCIR0xxBjF1BitRAzk8VjbhTHR316Slsp8zVKyEBwKzK4QVl0AZx7EBptNWI
WikSrdT4an6MyfpBdgtUXG/DTvINBLFrWnJzvVyNiYT2AIKKo32dF32ie4oR2GTaAyPp1qKy6lcn
VS30flKhcg9NpyTzpKqrHlsEZMvN2Cly5WU0KOkrY2GQFrqa2F7oGJHhSzoypWiPkVP3LPRGp5Xa
CKFuVARrwcVLmKe1MwbWVwBEw4HS3+6tl8ECXxhNUrfXcV0mwhtBvXS8BiODyVz3Vrvt+rxr19o8
4PIXgSwnrmHrE6LHXQRYXunwYTaF3QU/pkAa1c3IjD5NatAaN3Ef5V9Lw4DXjORyUiz+Y22ND8OI
lCoiz5YWb1q1TULIr3SnkO4WQQIOKqb6deG5HY3RQtgxKp3kmcUueqq0qSWAxNQPqMCKVvtaTpX1
kqgUq2/GWauPFJT3squ2JmCmxLFnlKe7irbo2l64Qnncm5d2b1SZL4s+hNkJsaMBYK7PyJqhmWx5
IPGy0NU6C1RliFgqivjWukARyXZNtba/0YqcPxjJ0N11QBKd9WSnBOLLHLVTN4Of9T3phf4lQfMa
BFljoZmLkG70KiuddFWHfSB7DszF1NX6flQ9p1eKp35Wtae0TiK0Z2vJlg9SBcejVeLgxxBm0YXe
Z+H3op7U25YGuZe21+B2D0URvLZSof2gVKJ5Vru+3ou40R+CwCyeZW0SNZjqPlTYNVzU1qVRq8mq
QUJzL5tCmkKP4hBU6XU5pL0CWeGMdcl+hEcdggy3SnOSEGQflaVNR41Q6wtlJEfLvu8AzZMdTl1L
TszKC0TCR4ls0JkXmjXeF8xVEmO1k1QbK4TIQqu+ZvmJoWRHGMha7w8aYGC/UszoFe2u/gkAY/sw
YFruog64CfUHjcqOtqfuzfz5qlulFlch5JgjbxdMqlDaXR5VzWuDDn/uq6PevEpJzUM1cTKgmwzS
2XGbQZIczxaW8RZOWlsA5CvZ4FEF2NJNqdT8ijZge9Gqok5Rw9WF7EWUQVl84dBy1qlipOjjWl13
H8ttDg9DEhqAPXDItitwzR0kohPIPpgsGlZ0qW2na7sdtXxej5iFbNURP45CrxdWHB8LvJ0Nisvp
tZBNWtitTEz1ekCF5ZUeUhoBJKMSMOjKJG3WcxjmB6eTdPMSsBLdMHrVELc3CyVBD9oplbUxKT2S
6CVqdTutnrGOONiKtgLarcKk77IyHVe6KGC+Ildmr2mzTtIVKr7mQ65UJczyPlHM+sGea/C23IKA
VsRxNB5qmAXRpoptO9qw/hvlSyWpyvRtQhfkWasbuVqp5BK6LU2B5dEpqwK0lZ0LC5ogcBn4a1l3
HVXmDPRX/ERRcIEkTyqpteYaTt++hKGMTMBs1Br6VAMwbe5RRSSvwiGtHkCJyV/DIAke1cwMjix1
NkugKvmPwZqiK45chJtnlOiVSzXqjT8rYv5fOEvVW3HXNm9vLd7S/wcu0hK1+cRFKlsxvBRktP70
txanavnEn16S6vyhkdakbZDJd+hkIub8p5ekOH/gO1GowfWDngV5iUb/5SRJioULhXO9eEkoNqEd
8z9ekqSafywCWNR5cB9EL4r8+d9wk5AZXPyg//hJdEwsVy1FJ3ZEPw9f88RPGpCPlhE9q1yjYXFQ
PteIFBhziiS5nimD7OlmGgrfCsiwX0uTXJqO6xjC7o5DhaPg01bHVbBUQiqfQiZBPgCUIw7tUCMR
rHvqW41VlKvohYddmDp7uRWZDVixF+2DNdJRvNPmJvwSd8ootuY8tcHBwXi/yAP7yyv6SGGDSr39
gunLE1BT3TEYbR20oIZTFYj0KbZKY20OeFR1GqXPel9AgjaC/NVxhpgVHwMOsLLkSgqd+CnAwLhk
ymXfyBzti1QYMEgEOFW97rJjk8UFIvxKu9K5dzMDtFu6WpNER3vqye9PvFIyTCbCoby1lHCsBbqn
w9zcq2NVX6NzHOR+Vpch+lahfZE7sbGZzXm8soqy98ScgLBIOmGtQIlqV8rQCu679Wh+l2vx7Kgh
KFsZkjsa0spRhINVomQflOtSn4vVFCDXjwtUj5u5hYnntfhQe9noFmy4WdrXgkPzlZyDAvM2u0c1
L9oV0RjeO2EFXlKq7XCrmYO9mqbYfoh7mc9BbU9Whh38aOzqGVQ79MaOo59X2+0FrT0ehA+qmSLH
2Emmkm3ysEofTG1YS0PpR6U+EBufQ2Vdwpj0IUEY6J139UVbQdrihUn+jPLiQ9rWynUUKIe4TB9i
zUDtfrIbh+MnDh/nqQku8rDVVbTk+/x700fA55ps3ipaPsIAFFl0MAcJ/LtqwoexEgsIC98tJ35r
VtdC9IgeWrytMVugiSWprB1qq8AqANnfOSbkFkcoOkUS2PGqMMuNE0UzPD4E07tJNvZI/RHvsFG8
gcC9yvrYYTxxZYaoC8L1i0FgJZvQquCoa9wE7F5DRWmWfDN1pkunNq+MutAu5Ih6wCSbJI+TSd20
mRoeFlL4fZFY+VVQtsn3GfRF604C5EfWxv1m1KYYBFVUP5qg1m7nAmW22rGjbwJZAl/MWoIQdgm7
upCTq9pUWIAStwem7RhrttiJHPnfSJrrfbE4qk2eXxKqrLbg6vFP7C4B/sT9x03UNARsoVa8hNxC
70WFKY5v361MGgnYU5G45yKn3OLFqJskCeuNily7GjshGvia6ZpJGU0+4lX7LjeUixl+r18g0jVo
erJrcy28DRKHq1Kog0IuKzP1h6war22g2LAmtMSXpd7wAAtvZnhC161kFOseMMMhUCTnWoTFfFVI
IDpDzRAXcyxzBFa5o38vQ13zCDQMO1GP8UUdR9ZascSTgkLrqoS5DLJ9Kg6JAjiFhubHkKKP8SKE
yxt6g5O09hqPRdmHMrhz3NSp2k2hfg/Ar8FARY21Bpw+PrUzEvEzQn/5VPPKozjIvtojebQg4WNt
Q2pA0cfWK+eQvQVnxQ9k49qO0CuDBzL4RaOiHR4WwqbCqCFS1Zi1bwZh9mUwO21fD4p+AYuOm5VI
tX2pBCvZar6rffoaK5V1rOHtrnMQrR4FrFzQUJoVj2OezNOG4ta5cTxe6pYwaogMR5tKQ/cqlDTq
lw1mtKXflBYcHANPQPdFaChbB1cPDRqcuqzVHQ/8inkI+j6T/SST4W5Hca3cWsJBRAFxWbNJVxST
K5dwsrA3qiZ04YY5r+5mxIWClfrTrx+U0i96iI1ldxj7aCtKudqqTbXLqN+SZoDsAQtuq4aTslFy
zU/j6bEK+32tqJ7JGJdy3K+cwHrV9Wqf6NG6svR10sqqV+vTVs6iq1DFVezL7K4FYIR6+IxKYe0D
iHH56Uag35oPAX8ut5kJz86avunxnRxg2WzjuZ4V/G8kXpt+A2jiQF3uukhmgon5SsvhbyTUYSVk
1PTsos+1i2AsN2XOl56bzRzVuwmfOxLFlc3V1GqARPfOigjougjm60mbVgVYRYeLPmhhFeZn5ipk
Qgk9VZUnC7GXDKMmuAB3NpWCWy0ZMQfqlhItvyuCS7RauGNOx1aiWLiV9XtMGldlVBICl3NLB9+l
xhE5h3Q0PKszpxsth37FBUxbqXl0U3Nn4U5cXNeadlmGyV0KvL3Jmk0jJQ2gH1ndGnKmX2WZEX2X
VH2egbkNyo3ScLxGUioA9wXmA9JEjbNChv6B1E60zZoBs0ejKx3c5gR2BPO5boA9rQ0nk1Yt8DgP
0UZjZbTOD7CMsBNzYHlzoVwWevitMjEiJre1pT1b9/pp7nbOOLwGY9IegkjmRtw12i5F2eTaHMvC
ry2t8Qqt3I9wH4mFtt2KILuxdhJ9jyFEWXCo4bJWYkDildqeMtqGlXNdWs3kdShO+3AmSppiwWWW
gVWvBgrAn1oorYAZD0o87iw77V7nQmNHONe5NpM9HJxmjQT3nSEHd4aUCw935aVNzPAnvB1tSmoB
kenysJqILHKrSKQrZZTnQ4Z4pZdkw03PSegA5qQcE/ORjeGXpO9DHz96j0DhHp79jRxql/WgYhb7
bGt3WgCYSM6/DHkZ+/gNw7ZFZflQF5P1MiAHss+cutiAmhFcnZ2RAEMN/HJoO+U50hOOcsw2+ZKw
W1m5g/PTV/YPoVTqJdikfGXUcfoUdbL0PFjzgbODdnKUXh03KB39LeYrmQWIvpZO4hVWb/AKQ4H7
aOpfAzipq1CGXWcMMuXRnZUVmyGyn5UxNDzJCu6GzCE6kWDviGWjfD31MCHKRgD60sv8aKoEkWRC
Ggk9UF5czV+Qih88p8mu03l2q96QvrazwOppjcu7v+yHOdlnotn1g/SsxPHaluuOqyJFHii+eVCS
bsBeqld5ol3mXayDfVYkrnozlkKVfohq0A/hPNzOcnrbGUSb4JCwfqsLcPdrwB7+CIHoR0LhHQht
CdyWBpAmjOdN0jvlNu17y49wTAmhTCZuHKLobS1PD4KAjUtmr/eqSRpcKODPaMv8MIJEXdd5Ym+n
qrowrcrxhrz+YiYxca++JMCVUCbYBXmzNqtUQ9RJl2ueKWqqQxWM2X7ORsW35uFeVXGazFx/CWyU
zdCVm3dpL6OlB01S6pXbSNjXSWJoXh3UynTZRJY4Cstq1miXKCt84MyvA8ncwIssv4fq3EDckaPp
QZFbZ/CQEAhfDMHtsbczbXbjMBeg8qTpshzH9qZkxlwn1mvZk0b5kUiEQ9xp0EhvqzNon54/E/mc
pa2SOgsLJdTTbSAMyW8hz1ermHcqE0/pJ3kPy3UCVZNHIZqqtQnvFeDzTSG07CvIbAZUZ/sakHVz
4KpMMHAYgytEL+ZjS6G/ts2Leh6IeZrFQUxq/VUeB0I1eLm71JI7TqORTGkks9DUwEDjXbIvJcky
3EadWduWlGqb3K7qNa62tR+t5CnJ2z52VWVWNqLXlQuhhDpC2zUuTpaZbtwa9XqMc7Gyo/hIz2pJ
3e/4SjGksk2TcSyOYdvKlW9Ejd0/KiPx4U3VBiBXJckc9jNtEONG7pPyqpm66aJTFKibrjJOch96
oiwssUnGcla+j8YstpKz3PqVFqkdPy/t20CP82HrxNkESxR524fIltkwpIWVlx6Cw2OmBXAi0QMz
LisLAoEF4wnOUm6FYfNdk1LTpHEIyJ0/KWqUrYpJT7S93EGVBbVYFsUFtrqRNpjxWPJJh6RQW+KS
G8Vk6y13e0QN29iVJzloN42pJ/JatURtuCXMe+dLMda2uM2ihlcSjc0o3Y4iaaotZQs6Me2xUOOO
zW6a9YposGTtoVNV6lMKUUjfVqYdUy6Igqjhd1Ehvo608wvXyvO48Rf+XLSzOHbUY6/PLcZ1BiYJ
gXfiRkZ010y61Uweu2LDhpHsBalhvOpykN/XKlDlnWliae7qPg/UK66WHNMWQfnhspi6GsylhSwN
uEjR9C9FVxYSYMJOj2+i3Mnp4ogko9wB1LObLWgqBTWSPh73aZ9W3cUQ4GBrTc5zkbV25wbFA3oz
2tBvComrS1LGb1PRhzutVdLXLCocP5rV/iaQWmNnT4V5jHJb9spujoGpmpIHXsr2gt6MCOWVjuPb
oxQdKbzI7mPy6pkFJFJXduSmZj+NZtNNJIReUkt6gBZ6reX9Gk16cxdowtrWKUmFRJTXHBsVupTc
X/OoeUoyGxx0V9crkGGYKadbU3FR33Zx3JaeXjpX6dDnT2VpvwRC2Fvd7B+LEdxcLlmN3+mlclRR
E7sLZPMuy/meTZU/zF2EDhOqs2kAXzQPHS/phmOLTMJQVbCYMulCgajH19Xuhap4iQ4YUhHZ42BW
1XqKx3Q1OwAaZSCogCufm9zZcy8IPJtsMhmFcqOm7VtbmquxnB6HwbkapuRL0E26jsLJ2BIxSB55
1c+oPx6jEt6cJNUvGUk6+sOMov2WyOU2N6fLec6NLc0kz2bCCxgdL4eEp0cWSQ6ik2FV75IaMe4k
kh7VQr6thbyOeuW6cyB5Ib2/D5zhTXYq061Cp7xSJXGnZ3MBmSw/hvpwm871QanV0SO+Bpqv6g/w
TS4CSz22oMVgtbY/gBu7Rp3u02CcLjWIal7Z476X4yqWVBzjur+BA/1EUO8r9/Fhq6XBzqzp8bNM
7kRsQxpkNsshWCBrVP9YJJxNwnGZzVGmaSCOujXGt19wrl+zdr6Iumwk5Nv7wSz0tRQkG1jBfpjZ
r2D88MmnHfTC58mJ0D4b4mdQAqMXDPFumoNnmPDfEFFULxS5+ErEYzeR7w0xkn4+hTMCR/njGKry
qtP7TSdbLxLVSL40I3MDOHFY9/KggyAst7DZmbD2yqr0fvTAtL20OssxLhK+d597Q9Hpu25U2cuy
6XXmrPml4CuD4CbTUzwrsgYIkqsq4MzsexNL67KNZFfDoHuqklyMmXwJ1MVPKhAT0lwtOHOlD11Z
ux2s5KFIqS9L+k1tGA2pD5U7vs0s2+bOcuIdpRhbe+68mf9O66G1sdvsrpLEto0XvGWxCRP1TsZ1
lxFbStLxcYRP+pB1+YoknU9jxpXmpA+a3PtVa++jXt6VlQThu9laCP01TZ35ZMfc0cqIo6J8K6vD
Rd8GW3Awe7truc2nDwDlPdPOVooe7gqnuFNtKsiCIdsv1VwKbRiXAAX2baVs5FjfaUJ6CMjIelUX
v4260FdgTYH56u0+mCgaVJ1bbQrENprY4JzztWuBGQccZ7hsfC+bmqM9S/Z1b9bXRE7Ag4qnRMTf
AxzDmSPat6FRXsWa3l3KQ6+4nOLPTTRpF06lFls6IPwmwmIkfaH4STQNftJIznEYkA8jl0TCXBbm
invU4zgqmkdZiO7Gw5j6GtK4N1kUQpNTq4u44fhtWrqRUjm7znL5zhT1yk6AHpviYMfBvZEa63lw
nFtkwYlUSGnvTpXsjUpNZMPZ5L3mWcR19nOl7xVIx0afrvS0lbaEdKhjzNQVTTV37cy61SuKmJrQ
r6X6Yq5tfZ1ORJAIdNwEWrcnnMW9m5jkdgYoNQbSKk76rVHkxaZGOUwdUCCCO/o669GTkJy9lcKU
nmw2Smwpnp4WV1oCRll2dshXudyHwNuZ1t7KZkoIHJyaapfYziq0s60+ytJBaq6asr7Mh5p0EWpk
aZsSCFFsP3Ucr9CD7wV5OZmqLq0abbyJ1k/Idz02dOIgkPVFlBorVmwER3bJnZEuxSP22i3qxh8M
lE5b/HjKTKSDaqS3QeCss8JcTe1tVlm7prYfgGz4/Zzfkl9Z6U6z61Rua9AbJAWXVE3XJqkVV0bi
1rVKBOf6wNC5m8/Dmis4ad60frGjeRVO4X0zcBWPs8RcKyFEZ4MeA0/I9bYv1bcil7azMv+wm9jL
OtLJSWNm7OlgGYBymHbs72OrP4QKX13UeNCZeRtRSOHaib0SIP7WkgzOK7bq731d7MlDfU2T6JBB
KW2V0Tez+UtTZc+KQwFpUOGsVOheygWoaWk42qG2Koz2Yirqw4DPYZEGrEr9cZwDiPJK/CXJ02uK
/Ty9ExdFrV/FiWQdjBzbYQQEMZrURN03CFfmZDxPjX6dGs1VMamwOKkNwOJnLZVgyg5H4rEqbbip
uOJd+UwEbTea+Sbo4gxIXqjtgmC4lB1yWLVJcFeVuBKOnfpAW7/fLsxym1+D6v14oELKcu3if7N3
Jj1yIv+6/i53fWkxD1sg5xrtKleVN8hu2xBAQADB+OnPk3br3Lb/um717iyO1LJaHiozSYj4xTuK
96Ep38LKjVKxmPsBeQDh0SY6WYKUtNdYe4s47UPZyU/4BfLYm4Z4pBk9PFl0fLAqum/uwkDZqXze
1/Syw+JwFFwn1Z+VpAK3KZoiAdD7PPIVpCKag8NMqDnz4BuKQzOxClq86y5LGUkVJFn0KMv6ucnG
aH6NOEYxygrinDa93+oaGQE/VbSZjyaQJFArPIYyN2rzPVm1srZ2RqiWdaQlmlBBJxmnAvv0Fkpb
pbaq+m0/G1b2bijCFSly2Ir24paUQB3qrHSfN4kQhO+DErqdO/vWk1R1gSKhK+gejOxWvfXM6vUe
XnqEOeTO+NIG2Tztq0p7tBHq4F2L7utdZ4aUFxeRsfCcMz3h8gkVa0ReuyOYpjK2YefnvXqbndyq
EtWvRstJKmzY6YgTv6N23HjXzZ569TYvmJO+pv07sddifY2yYeKcPRSr2Fc5WHxSYncsEuGG4tle
MsQfQzY4KtbOHPgJvetbdqwwkVtQ/mXDHaFcD6dnU2zBcCqj1qcJdjGdZTdWwwiE34TGYVlb+dEu
Xf04h/12by1VXiSNxcz7Qw71vzTb/yFz7Xc820l/qtefSLbr3//BslnhH3BlyIMxuyGS/K4Q/sGy
+X9Aal27b/6SG1noef9i2dzgDxg54ryQrjnX4DdIu+GHFMnx/kDZiXqJyE8KQ/A9/huO7WfN9Hfd
H9IKIv94f9h63V+seC1agU1DAQO76vlSBuYnP5otoFnbOW42wpHCs4p/SmwgheAnXg/lE30FSM7J
XXOuHUC/Zpbarqx6F54rVpketmc1h2VzkjzsQRoB1o/pNA2lf9NmgB13JfGRwf02Z5YXV67bdJey
Mbz+7NCI2e+dqQ+dXTYEFsOhuYnt5EJQ7RTX9ouV21aWllUORtH2RdTuyzpYzbewbk3nqKK+U2dz
ELJNPYfW3V3QTUtaVVXmXFQlBzYdZauXPB/XL8ZUXluzyZlOETRF6BiCYXqd2FKm/eyKzU7sqJj7
h3I11Xu/LKssnWjH9s/kjJLU6w115pzqLXJfPYMYg4MR+pAWTITzCAR0LSLYDciol6QphYUAqfKn
MkGTZrCbRGs1l8nC1IEwZ+tFcCmmyUcjRS0zXIHd9+580plc5LshEpmdtvnEhGON4yNRT9a9nedh
keDINN+kNO8N2rMHJu18vlViaPZF70+wKKwwr7KRgxt77YAGIIPgk/u6bhfj/eA4q7PTszPWN+aW
mQxhfrmUB+LmqrfZavwXJpNs19ic7BNPSfUWqrC/N5tw/jwOdA/HnleFWZpRo+Ds2llEKrECdPmf
zXaQM/ymx4eunaIo0ZygBE60Adx2NCuD3ydPNkpHQyoPuMqkVWNbrx73zHbeT1kVeHu8WrQWZ36u
d7ly9W4b55ooXKOKuvFBrNfz+yBDXjPzZfdmem2RgB2tTeIMDkhivgTbueQEe1cNg+Gew1aKp4DD
qtiX+TBDbiJg+pOCtC6MF9F5YlcZte0zR2rVo66jepjsW9lUoPWTXW/kCdKbl9E2ZUzzl9DpmWTP
EU3zDZVr+Waq8wpwQmKjC9mGdk2Uw4M02Y9Ad/jfCsVXyVG9o9VGi9oWeTwFom2RcnlrV+77LGuq
nRFEWf9QDZZTPXTOqKtDtsqFPnB7aRh4tXa4vyxPmsPj0vVGrshiaZtxTmfyL+YHsM6mfJYKLOfG
47bnLvSr69/mnDmMjskx8/tvhpslpuMSITNJCxMf3iHbloCU/74K/cFJapWHwKsWUjdc0SJqUAF6
VRb4H90cEC5dyUsfoFP8wnjpu4KrtqH94dYWm3qbEG45O6ObJRPGPPKpG2fgD6GEw8dGNcDu4zRA
Pq8e+rM080Wb8qRAOs5hoNnk1hywvplc/r0x9to80BoFgzARkL2mJqNDyYTW1uWHQBd99TD7QAdP
qGMB4XopWDf0QLnKrowixAKlXw5PQJOGOHVrWRJxuZLa+6dNdEOQ+ss4mAditpuvejDEt7q3onea
IcJ7K5pwgzdvLb33LOtcVVa/N/It/OCUbhXtZ29wn/JOBHctMr/bbq2PhMhzWOWwwEKZFF1fpva0
QrRYwUEMARri0Y0b1DIkR/sjqiHv2VkrzhQ535VumNI6KEQ9jcFDlLf1Q+eZRjLKkAh85M7Lxams
7MO0hWNPr7Ihgkffbp4aR37r2gxWBbmmd2ACtU7jho+EAW/k8gvnrmA1ruF43fl9Y7ES1sJuv8B7
IThdTP+xbuWxWkS/D3LvZSojETdXVm/crA8qbL9KvujboNNdWrjW0Vjm4bB2KjsFzfiZhvN7By3J
ztZzkZqI540yQv46IDWE6qweorWjkjrszv0acc5CTCg06KdZ7IcC8ikUc0AdB8P3OIEWAAYZq7B2
0Ke4SMYWAUPDyhqGgWKMzsVdVBYfQunsBLBfUue23sFCZnFVCvVq5Zwrq+oDoaJ01Ts+RH1+Hrfw
4JtFd9Z+n/bk95zWqNvXfXazURkZuy6bgTNul7wd6r1E+wnUHom92SFj6hx9cXTNKjaW79jCZige
ntnclWdbsY6WW7hnrfJeSEd74pgSXsEg81gMNMlk4OcnhOynXFMjINrtJsumj2pjguwb6NauczXK
AsBtq5pDSD78RfnoHEbhx1sUphCeaW47X+wwOhlWfWwQWsVqkOtbViF6TjIEAqRPmWYM7bpXlnFj
l/mTE5UoB2lU6aO1jLel14RrhLJz01WU5OPPWzHuzckJHzszMrzY0d2tm3M+qprobsy8R1NN4LSS
mymLxheojEcT1CseB3GjIzAyIqTjqMrvbJGxci8R/fYuKgW1ljtUDOtpXesHzyhkag32DiuLk5/J
KIelBGAtEgp+xclQ0WdElyS0ulqUTeIS7rLFJgskpMA2P0Yh47jF4gNhVEMmbkaZUh/dxb0e8Gks
AKSfZr2xNhmKTI9ULVO9EwRhoHHpJpI2/Ho+oNP0jnPjl8/g0rPkreYhlxqeEXuhn79G6wa5IDYg
GMMCcU4Le6zOfbYgnNCB9SnqZP4xMpTyEz/oI1LWV3XD0oH9bFBN2tZe+BqEjXWm5qr5RJxIb+1l
gb9ulGWld6vimlGzk0JkVsfcr8Dj+tJR5W7s7PBpUCMa8aKcCwUV7BqInaN2h4RF3CKiRp455lue
mqiV3iAsrWNvFsFHhZ5117a1eKwYH9knYJr2/rL696MVfTK9rt6FueE6cUdme3WwrLz1P3tVpK2b
SPPPYtTN4BCSacGMgbrUQfnTdwaQ8wfaivvOypdvUSfsNGrbqkva1RAvXqjQCNpZ6Sdd31Z5Olre
YHKEpY5j52aOP6V4vq78CgHdc8LXGL6YZa3vpMghrxu7MGl0MSvzMZd6mVPDbPjQ9pwZaV4Oxp3c
CpCoTPXBYZwaJ+bYVNyT5D8cULEEnyNzqo6bOZtnjmpBEgWc3/tB67QG/AH1XOTKvlguiq6xursC
hR0jRuQ9BgquKkZW5KTIZysAWDsCcCgmhCg0lKu9Ry3h+65bt6PN7y5JmLXWyRSLjdB1QGO15vn0
JykuKy2upfXaIdasWRLrGgOWS8s3STIjVHFbQgWN/rSrUF3b+3wyEKvKTpgfgjk6dCDQsZCdPmbE
OZxMaS4UEhisOe2QeYmXQzVaZRecUSG078MleBF1b6aIiyz0B9NwrEbV3HFoNBPd+IeBdfHg5XZl
o5gzrKd+yOwde2wDpceZfOuW+RBZlvMoaleA0Y8tJLBdngR2o33G5M5yKLwr1ztcgs7oD80IYrY4
9XTS1wZiR1T+48Sw/Tj248xO1fkX7XnfFnOpT4q+czDjcMrGuB77dlfKgKyuqM0tkp9G8+wP43ZX
2KKWqRGVAoFoJuWf0D+DpKpgak5hNDV3SF/3Y9tnh6DqG5J4tnHg0YZCDd4hVGDEyulrOFjGptOw
LY3Paz0Ur2Y/9JxYIlWfrt0P2TGYrIiAIjR9lOxAQvV+e0GNBQyo5uIre+pgxaGG5gpouzqvBaeK
a4dj4uAqiOXqzY8sPaOI2YSI0TMV+ngY1RFkaqoPyPLHMFHIs1PtBCW6WKidrK4Musk2/awdx5iS
qjTWYzmY5UXnpd5Le3beIk467VcX1MNM0LRH42XyN31fDdH8QeEEc/cK6KKPaxc7BCKiTL8Ppy68
dforYDjW0zuOlKDbmxHMBzMjJwapct7GQz2yWK/uRnVRbQ7L02ziveSBDotvPi0GHb651f6YE1eY
DD3GDKyxETyv26uZsuMa3nyazeigmjwcY38Jw3TqZJV0zrR+VrOtyn2EtKdIet9e7lG9hc65ykPR
H32NFSReyrwNLsPmPcIdFB7KtKhFBjL1wbmwHPnkEC+VFLUczmPlLOeG4D6648JyVwfln6pDDp5u
2ppuvJbkfrJ2iu7RWNb5XHrNNcTdweNHIRqIb5UbuP9ma7+5Q1YlDikGcWt0MKoow0oEGdnVSTEx
7uT3BV8/EgE4wmQtOafHnl2g03c7KQ72GNhpxp15dALv00C+zjtBMVm1n+eSLl9mMU2Slqpv56wx
TpqV+mYsiAsfJ/GBEkxxYVW3LqHcvDvcDRaCRd89kDxv76fRy25RQ9r33twEOxuCkhkgF8/e3CHi
7LaC7kG7uEW+PdDQ6bh/huOmXjzfHG4WWjQejcysDk0bPpdO3Z1M/HM3HtXGz/3SDftNLWKnzXw4
UMjSHjPb7vM9a5BKq2ZEkiRNH/VUaM+3lbbZqNfIbHetEEz68KbxCAjVuN1CWd/iH7zGZNAQFFj2
aVFnw3jxOFHuirWbUgfjhYoFW/5hsbvpZDaTQ0pdkRn7K9xxDhtfVwmPjHHs5Nzu6TdF/OTw8ryo
YEJUEbXLiTO23gd/CF3KCzh4Y7/V6ehpm00c7IxjpYUYvOYDV9rKUdD6/l5SgHNbd03wIc/W7VsZ
QSDG2jS3e2n295wgB7RjvNtdVE9uYk54n+MK31GyaGOMLijNdWz4ujUvYdiUbDihy7elBFaCfnun
cRggXGS0P9SzUT0AKeMsMNy84q9qxQKWexEWUzjt4jzicsK4GyyQVl2pk5mShC9duyHJG10IyEK4
/X6WRqH3Tec7U9J69vWG5Jx5mYM5MGLF2fLG0E1wWgfYgM4nB0u1PPKubbqf/XX03pObu6FGGUD8
zHHI4kmM7roz19K245wThoivsoB8V7ZmlS62k784edW9eXWu46Z3nXeWM5I0s+bZiZpBcW6U6XBD
DrV8GucBaN5vFndFrNdG3zyWoifTDL5KFHR7GGaG4MIeYET45iMvJm7RfllzoPfYxof9Z29q2GDN
BocQqOYAuhQLB1Q0WBcI6eo00Ee1N/oC+rqqw3zXdWaeGKIUhMEMuqWpDUiTvEMsHTqDq+hHJzW8
cXhhc5OnYe6du3FbNExf165QFzBFyTI39fuozKvbmjbqJ+jX6s5dly6elN64+uEl4Gs5Z2Vf4fha
F2sHWAqM67PGs1GYVfmlHuphP9WjcP5cR6f6VEs6VqicCD5jcFzOylPqUMILnsweJfQuiPrSiocK
bSB7cT4/6j6j6YsuYrmcxsny3m/BbE9HZevmBaWHS8Mz69jNXJnwPhynBadAhqkLfmWzBt3WkZnC
XFQHG8QZdayuxGNpcybaZZUNv4p0cUwAbTDN2JsakAJh066PgV1t1r7WQ/CZUpG5u6m8eQuScN0W
51QMRfOpbtbuk2nI7XkxR/pTl9aIeh4j5lKuXmH0t7PbILCcqkrCDlfrvEc4VLwUvmL4YQ81t2PP
xPmN4WzgRg1omY0NYYhbezDzMXU8HjEML9Yb8JSZx3S35JdAONlLJ4Mn9m+TnWMe2i/ziKMvUU1E
bNhWrQO6zsg+z0XDeTz7DnB59cT/E2vW/Mm+MBUnzDvBY0gmgEpZLftnUY0lEBYyXHyKYC4YDLut
TzShe2fMRx0NZOb8JLQR7IT08O5hPiheRhXW5xICw0r6zMs/aYU78OAZmcVJKZsMwIZlVk59Gp2w
eZl8W3r7YrOA1wwdAA1UK9LzHWJdyLZIOzWRBCLk145FHZyiILMv0dISHxe3ZoPpxxYooogawKhQ
FlD0du9Z6pwNkaauei76P/nXDP3exKhhVbV604WRXQh9zWaODiVqxR1nN36I8tiiUiPvzGkPo4Yu
KVuHGkuPdJ9DC5swOxN/jWfS4eaN4M3i3JElwpDvv19+B568K3hiC+mcwjA/o7zN1zgqfbs+icwz
EY5Wc89uHfuZHDEWSoCH7VgP9oLzCWxQtfcyL7kY0N+biYcU4kFe6miaA5ui9BncyQmgNfaBbCsj
bheZDw/+htcPj8Gi3hrX41op3NdLMocZv1qltOUF0Npsnx27GeyQ469TP/fWytffaxXqo0YX2O4M
ROi8wWXunOp2wPPRfZYN6XsIQIBY/8JyALC4SFgIwYJG2Yv6pigN4aVNF2TtLpLOjMd6Nswl8b2x
XB6XrFNvhkdmamJ7JZfvB7jjKObli0Gz0bCfB5PvwFc5H853Fv5O1MKg7gYP79Rh9bYOzGvuIy7U
WPV8JD04/HwkefxQhLRNe29YJt8/SJslL13fyeGtDggHRfiBxhNaFK3EI8tlXh4GE9XSreH23JQF
x/XqVq6LW3rJGpZjdWex9MibaazGFwb/QX9o/CXrn63B3NR+RjB93dBydFIjqapd0oeKnyaHjTfa
z61X31GAxLvC2TP6J3BAo0saqdeELR2lQdlT0pLSXRotFxxsbQSw5YDbhb6DEnY2VDPuSA7iIy41
9Y2xbY9EF8yqzw9i9MgIGVx5g7cLSrRf3A9iCW1OqWF5lJ61r5pgk08u3b9+/H9Nu2jA21xEXJqU
ybgx1wylJXCmunfnxmpPYTt4b39jVv4yU//dPP1zkgARQKh2cHSHPOg25di/piuXlNFic3G4a22n
u0dcRPiplhOia6xJPXpVa5T6H3z+3+sq/58PiRfl30a27eMBp2zS9GF3/h5BwTANOcPwFPuBod6A
7yZ0YtwNX3uOd6k9bt7ZxZqJeWEy0DDUI7XP+xWoJdYQ3o/1LEuFK9T0dqWN9KxZTLlfnc772GFx
miHpr9LDblNs9qt2moaDiw6fXd+Y3gedVewjq0PB0RpWn0b+tabx99f0+vZ/+XgEEmOUD0MTL9iv
13QzbGWxfawxZ2CMDH3bn/KiwuTheMtDP7vzrRPM9F22eff0+1f+j2+ThAaSJxx6zk3n2iD784Xt
eNQm0azItEubwbKq/ROwcfG18HDGxxEU1L8Mdrt+lwytFLx5V0bOMn+Nhujhs/E+AyP1ss7uNhxZ
wE7oMpZy81CJZhH9a1UX3BvepM4NTiDEuXgNEnMMB2Nv6BatV1E49r8Lbrm+r9ACT4b0gy4M7V/j
i9Bf2FXHhh7Xmb08hFIuD2XRMy72Zsls8Pvr/rOx7seLuSY+PofMI56mX4x10ZoRCz5YYzxFksNV
USsHC8GSu6ffv87PaTTQlzat3XZgAZKa13pyeMy/PzjrtJUlzxSpfeYA3G6CFdW7vi2mMQHKYG/4
/cv9eiPzcjb3ke1AkUIERL8kJDUkLjasR3gfvm88goi0Yb+uVwVQmFUs+rhzryAUGwPI8saMlf7+
DRDL8suzdI1ch9VFHASn6v/487+l1QjMEksFMURDOjL3l4IcEmNXuq72oSCN/J6Zw512xpAr6ALk
W2/ZVrc49vJuBNALehNw0MxBTDSs4t2QF9h/siZAd6ntCmuAE5aiTDLtuAgulwxbPGqFYk66fBac
MZBRHxenRL7bGgVJDRlLNBpcs7XNo8qVUaRY8lj7f/Ay3qTZaCESrjOo68Ax2WDTPZSAi81EGsvw
McxXV1waBln7DiYCHaFR++t67GsEvQ/1vPAlRgOG8mfOFmyoUDfQg125sOnqyeQHh+gUingYsdjv
FxM3chzNGb+2Ey26u6rNvAvui+Axj64+i+4aeB33s0MeISFSlnWYTe+6E5cF04A9kV/BhdREDFzb
eKFOnfxTrhaV7UVphWcqtgCCXR2MN2VYRd9Mp2Cr5BoLZoAMmuE8avr0XpooIyKgL4riw9br7ZFY
Lc1maru8Ba/OoKVs8Pf6RvSKDb0OUO/e6NBYtmPhrTjYvdplikZANRrvlxJx2mnF2QP2hhUAcEI5
Jb7TLcSv0johP8cRIEk7e8NoEbsRI1Wy9gVTVOWEXChwGnEwlpJrmcHmbEjec0NjXlvYoCXpMBB6
3+cRxJ+ROC+tayx74Wig1IEebJNYgdmUlyWYpR9r0QFfj9Gqut30/Scgu+FFRgiaEm3k3AXxkgsR
oQOzvl+EgA9NdAev3hotb3Zjxi/xF0zFgPY0Um9XbyjkjVoykOaZ8D0KBF9sp+euKU14DpwK3V2m
dSN3maqIAswMFMCokgZCwNhWmnK9s3yXAyS52qtx/jGlLXM5tXyxk4v/c0KXDrL5zWor+3HNKxTR
OVlyXprJZqvPHJuaf9r2fhE/UM7AUsEIFbHsetSjkffy98UporxOYTDC1kNsyXKN2Age+YysU6Gb
XaVMXXFXhiNfwe8XiV8XXwpMacYg8du/hknbv04T9sz5MAtnCO86Yn3PDaDltOV0+w/ZdL9urriX
UYnQhIlwwA/CXxsKoaKKyAY9jBs3LC8Oip+Nh/dK+9ZN/zblYvqnmKzrcv73QQIxAxCaxQsT+4aW
85f1FyQX00DZ9rHrGMEHbGTya2k6fXcsysiTsd0QlBTXG5k4l2yz2lfNY/jt9xf3P3acCK0NdcUm
ZiW0Jb+maGPFLTFHw8huhYjulzWbVZovztdo7Xmof/9a/3ED8Vpk+PjkWqHQsAJs8n+/gYoxb9ze
DbZ42drqs0fIOs7WouY3oqslJ+jD5csPycO/f12fKDKIMQIB7e/ZtX/bY7ZotY1G+tBhc7g8kO7G
VRVt8GjZFloTx1u/SLLRsn+4bXkgf/l6UTOT6Bd4oeswEdNU+/PnZS9q/CGjWhVEqL43TbyFq2v2
GAFW6n8RzLb+FxFUyzdPtNYXz9BTnRBkM3waCkdoxHxr98Vuy97eoSHxLhXE3pqqLKofA/S4z6oJ
5E20ADrGAgnEhwiO+JMUtqnTNiO4Ii4B3dgBMUypRAg1p3Y+TZ9qEV6lNCJazuQ9eW1qz9H6yfGm
AUNTaXTlDYsmzA8Woc+zzowOEbu9nNBMNOHDYgXsIqvoc/HaRqHUaKrdjn7o2DcC6RyC78fekf3a
SMgG5CBuTjLIsLC17AKRrVkdhizc1JnGEDeA5Wom44gQhsUUw5we4340BM7478f3CL8Du+t3zMdw
GPdvJUfw8MHFoKjOea0ESnHdZu+qIMd/H2+zNuV59LOrpjXUClXPKCVHUXvAHOU2RWuzn0XbQz44
G3KP0EVEsimW8xra77abehnuxeayvjS4B+8HaPv3REVf3xydMHENlfql1M0V+BKReT8QHsgHQT4D
FLyyd0dluBw8Usa7xGnQ21jN9K2uHa9BLTLl7MdriJdyCFiHbgavBEj2KlenqlejeyREZAV4NLzs
RRRNE+xXOUbHZcud10GJ+YMXsuGnoeF76my0jndpelpQkrUoQ7FronA49OX11tao5I6wyKGfIBVl
Z1oRM7pJuMxTfxmqDdGYmr3Lj6UaFxCfzoQ5rG5+YDWlS6nzmyrm61cVhWzVKheMST/+PgRNmF9M
QebXjdDkcN0EIImvC4maKd2vizrqdYv8FEue8WZAmzy5yF8AdbAIbR+Rq1SXhuJfCTBpdIDZTJ8H
b428/bxGs97XRDORBbCNY3ZbNuDC+17qq1R97KW8Fchzp6RefNdKPYQ3BoJ3j5v5hyxl6/FaIbLQ
OZEwEo9CXK/saKDSCgNDzzMiIcauX27ZC2dLFAkE0YXKpeXw+/XmP597j6n2Wotx7UxFtPjzc9+g
k4v0UmLfiAA/YnDEynhstdqaz99f6F8pSJ9ayX+/Zq/8FHD3/w2+u77Qf+fg/c8IsaOH+G8X+xqS
91OK3W3bINERP0e0XP/JX+rRaxQLGknEmabJtnpVUv5Qj4bksLjEDvKnnK4i85pW95d61LP/sNj9
SE5hN/aZbf5bPOpaf5AladrXprDoKiwN/o141Oar/3lH4NWvKlQXWSsCPTCZX3aETBstjUOBvC3c
wk7ywNVw0EtvQ7ai1Bvm26GSpYBcV/BD44eFJp0l3QgmaBdU1Lahnss2mk0CoUj/vPeRGsDe+ev8
2e4sGXyqoqw1cUdK1/9U4b224hYyknTYfMBGPmB6Hom39apmX0Vunw42M3WMSTE7mF1pzizsBSr5
WKnesh7WylGYzBym22SZDPFUD7hcSw/52RNAsJoffG03YF+RW7+bNHqTU1BwcNjlxLY9alm7H6qm
Lo0zT3fZvrhb6UgythGGHQ0Dl0OJLFCSOTLKCN4obuZBilsr772jj6BI7/G6riMRdIu/8PSiuMvf
46oKSI6bURZ+8RUOU7tEeJWgXhxx2E/jdKmzYmaohuhnJ2EpwKxaY727LBMLFIzYbK4oHzgt+Rcq
Ls1t15et1K/ozu3gLi9wgZ7AqtvhmGPSHr6gCVE5rvtSksjLMv8x3xRJK5Uw5nurdYSZhG0RiOct
6NpUksWqEjtU658+YSqH0cOBakkNFLSVtgu9rAP8rwj2U9Ota9yyuUfkeO4p5E/FUhFYV2YzR87K
y3LjKzv2tMZ14zZLij3Uw+cCqNnEYoNaZkMR5KByU/RdtN+GcrvL9QicKBlFnBsfzeAk8OXjZdip
wVvJXqlWn6YUam1QAmDcgmfetw1pGVgJeKeP0vFVdnaZQaa0wsp5DBZ2UQd89R13Muh2VVPd9GQH
S+USLM4iPr6XMqzWwwiBRhCaP69t/4CyJW/vtCfd682iJ+XlaeHA/GFtyuV2pd3DYdZ3dSit6qVz
XKwwISgSugT6vPEzFH4RmQg7xjD8AqqLtIzwj2X19iEu0DWe5tWp91ZpZePeN6QXpFO06vmd1KG+
QWcwu28Wd4LzMiuzKnZT08sRfnkZ5dX0Ygmv2TVTZTvP7gwvc24HLX1E1AH+G29qMnnKF2MuHgJi
Lzbu/go73a6dpNcphBvW8tF1CiYrGOV5fK9HZKjHtQkneFU/z/I0m1yDtDQTzecxykSFHQQasd4t
0Bik+ZmNEMdsHNScEOU85RDrW29Yr31IVThGWALJuoQswXBNl3pgE4lpkHLLW5DabZE7A7kVfmQq
x1Vx9k18EpxeqSNiRwNeWfogzRtVbm1SQ+25Tur6HJFdCtogDl6AUyOA62WGsPsaFAsWKx24ZBPF
betVZKFADZa5F1ML5mk8WUg10SluhHwmBgbJCi1u5WfBbRFaAVbAOsrsFuGFW2tNqrBdte15NAJf
cpSuF+m9R1rJLIQeoXc+KhjH/uhEgw7JRBoc/ymTFp72ztJ4ODQla/XzhP0PCBNFq9jVKit0Em46
e8fgmyMotDNXHkVoklCYOa5sL5FdeQ2suSeqc8fpKXrI23Xg2peh+pIvQ7gz9eoax2ogczIZVWm4
nP03UNo2c90naTToFIcGlGEvhOkt6EYG4bz6IRHl6eAJXCIjw1rwOke+0WKLNl3id0kxfPWFMYoD
ETZm98RUS4hQVTm07XVj677KdsLvv1jLya2KqL9kCJhuBszZt6vD6HUze3ypfdnNNbeTyD2y6yaL
oAPXMg3iIREPv9vE1L52eY7XkcDU2Iq66AJ8Mt0PyEPIIdwq896VYstxMy5tIhqx4OMENYwLpdr9
1grjDeWZxl/UOSchUPbgz+tJQp5nP/xiygrXV8u/xV0egv1EQ3P2Z2s6hQqtbGip7L5DKwmvLaf8
Q7gGeVoNteUfYd66nVi26nG2ZvkVgfr2mlnCGWPpuf9F3Zkst41t2/aLcALlBtB5DZYgKUqiKFmW
OwhZtlFjY6MGvv4NnvvuPTYjZcVV7zUzI5MiwF2uNeeYU4UkRo4OItmaXmHIILbuGmXCVLFpHuJN
nQbdWxZd7RzhAcrvmZbpXzNOe84SrVJ0vNQBp7OpdcVRGBEBdO2/ET9lqvwFk0CfjmgtsjCnMw7S
eucNtHb3GZUTeDga3vw70SbdWRo+bT1J+4qPcqwHugYxSpJhWndxVo9rr6wwGk6yAAOpU5m71+f8
Mcs6XsmkuY+k3mGQQ1eoM/ziCHVG6pgOkhDUZU+RqQGUEejP2+dJDdmXyOnhm/IMdDf8PHGXUWRX
RzRt00tBz3k3uJm6i3SPdSEanEURGfHD2ObaPk+66EZJk/XH7uVB2WUdnm271w5YfZmRAn7SMXLq
hDpl0ec7vBwmFkQao2qRlc58QOCivehZWd90ne3fhyQ37Zu89Y7DEE/7OssBQTV5elcYjEmvdRFK
wkOqDx49M56gaZ76CYIlxCjtiD01XpqDYx6E3Z4bunAMMjPr8R17xgqhGBJPxSa2RvfMrWWM6sVg
FskPoVUBPj5A6U2UnWq3AWUzpDrXmLTdUdBAztLV9A2kHnpfo27MX2jm41X1bMZOIxP8s1XE9QsO
F0mVw6055tMBPxkNWG3Id9CnLLiTUbLnJA+cCavdDFtCB1rq5uBCuIMOCy/p3Qcxz52N4Q8BDhgV
sWjqTkeX17FuZPaYvtqIWSqKoyB49QL3LFiajhGa6/5Zl3N6p4/0ftVoeYchnVXQlVO6xaoO3Uyj
3hYWodhkburfigHNsd6ZxmuYUrkYaMaeQ25yhFP2mf/VjFJ3wZ5u3Lqo/3cq4/RktyglfWn5t9j4
vddITD+zPI/XKMfdUxvZ9rYzku5QXcwbMRGNp1r3cZEmDp4IbEj5ojc16663ZHGbJ4omcol8HT8g
jTXfAi0RJquQwxT1+x6cV+n6QZ/FJQ53Qv+saIq3vbT1S0W/4tYdT4fUcMBNpoXyDr6Mk2B0e/cR
8AZ+R3zEN6NduCcNm/uzmYXl3mdYslzWoALm7N4ujWpdIebeCGnbz4iSyssLjaBpdBj0SM54lHK+
pXOLCT6d0XXK0iuPwudI2nZwXAyAs5ayX5y2fwOLrG8jWqwbaH5pABQBuEDdIZ3Xo7eWotijR6tr
k7CtBimOSNbbyVw3lcUkQ3YOcU2/qdp6Q35icT/NeOgbt0EukKS3rlW0gdKArc5eWG0bd5A3doeX
hBfI7dhQKkruGROW3DiJ5edbFxmEdX8hjt7aXRj9pAKafkMpLh/cAjRRI1sZQImYblKEzNqCpMlx
ZLEjsAepQFz8KGej/qJs8Ma6Y/u8fP2+xGrBE4/N2TNhbZSsNOin7I3w5jjQQ/irGUXFVTEP7rIo
/eKbNVuDWEkt7GC+t3Z6H3lhbAKYwoZYcSa8sfBlHuTcTRs262iT1jN5XyqvMRLHcY+uMq79A8qM
GU/7gG+4hHDayfS+bRKgFX2XxwGZlxwDGxBdh6LqMGy3vTza0zxj3GLELi2NBiAF9d66bdsRTdWY
UG2VbkmpN/4FVaXdzlRFIbsNk3Nu0yausIFr2mtHCuYhzHFQ1hbteCw+VbdhfyW7S2TyDWt8trQ9
TLU5OoAnhrW3rEdPcCJNKLZOaE6LNg65DjXzYhhd87ZBSrueoVPjW47kEWqvWDgch7bogqOfILHh
GWSonRYoBsKlxa1lG1ccyy7S641wLrKlGBVjjfgQtmziHRoSFp974NecsP1wI4VVHkfmXD2a9sot
7WaHBibc+NGEXL6xLmWr2RlXTTsgP8u5WCyAeTrfol6Fm8HMusNks8aMfW9ijjMR+jUle4coC9wF
bvkrbvXbLLWnjWBjORZl3q5iyFcH0+6Kjaea8WDM6q6lMvxQocgI7Dxzd4U/e19F3DyVsfI2Hg5g
8HU50I/Z00NMHuWN5Oi1i3BvbWCKllvpI1EWWmif4xlMrS+a/mzY6iu5Hc4CwkK46po63WhFx4Iz
lvQyyrpcNfFo4SQp6ocIzGfgoGNclg1KlzFPm1ulCo+XBGtlhbRNLgGOlzvIXvrajPx+31SFtrhY
5752Q/tN+THY7CwRe1r8gklevpCyBA2umPWtn0uRI24c5mFlja6O6Be5BuEl3k07FsYhTpKHtjcA
llUoe3dGxiA2oT9kvodbIIHvjjct+8ry+610HbWNkmJc0uJ/iTTM+0rVwJNaz9p0onllgIGd43SI
gdyWDxP8dcwEvOvaCsvNKMLs3vCLixC1LJCZ4sLhMACyeKzOgFk9WKf2tIehDJimvtx/C9v+lVvI
+mdjjDcTZmGkvyUS54sAutPYxt1Rw80oQvqLLGCQRJz0UOa5FrSpNQdoz6Z1M1UAhywTqlZWFeEt
zAbqu0aRhhtvdrq9kdPtXdQzmmWi7wQ5li6+S8SGr7o7VkevGrJd2YhhbcEYO3PLN5YRx4zLsB4K
rkZgOsZ4OuHEjE6R9LRzKy17O2u+f2iJc+A/ttBOaKylyxy5TKPF/qvfDdWJoiCHAHvgiuzPBWl0
k6O9YCDMLnZPkIV6G58rFx3XWOTd2W6mt8aGAEsbOOspJSjZXShExQqd/QVAgXjwLsfEcOI/Gh/y
uXIpFVrpbo7R33LZ7V8mb9LvQzp1h8yGgldqUXHXxCLdT5JDSN5ZlAX0ooCxMHa3KCfkwUrHZ5t7
wbOPkuwbUZ9Q/Sk9r5ma4GPYYtaRaIB0WbN9krJ7xEyGpyWzF0MPrs/XR/WaiX7es810gaFX9kvS
gd3LMVLegf8av1RMlueqt5Bv4hHCzxt33YHDwRclDWOd4D89FinLbs09+lXQDy+8CcNMrqlj70Jg
kZOIDrBgZVDqXLRLL872Fpi59VQ4p2IkInb0YbmPhTltojB3No0lxVduKCPAxYvqDitlvQXV2+0r
3ZuO+O0eZ7+FAe+YrJ0RBINkTOXSb+PDKDT7pg3raEdcO9UO2XmrkKCTVRURVoPK7rY3mnAduziD
rVKt2zIyWaUoJyR1e8eCPfxE5YkS3IiqcptElrcDbtgtK9uH5W87xs4d23s774wtffr+SxInxdog
3ocKqT+Cw2ibdeJ1aktrUT5KX5xSEEvLuDSjnTlxRo7rxluS4lNsksr0CeWFDusb4GvkwL1e0/Xu
vnZd+Btw0hKuaBMGp9i4CE/bSNU7r8vzLcr6W9i/lylbMY0N/VXpYRQgl8drxS+BtLYXAYXbOpjd
zFrlyvaCLh7LHft5d5BjM51Ie4Ix4mX1QWkzd0/DqjloxM6ehy/3RQPkw7EqxcHThKjbWGtf7/aJ
gUMWAGb36LdlvvSGRHucMVc86PrYrbyMDB3EBva3IZvwqKAIXSVlqB0022wASAAxD2DxRncYlolU
c6sf9WzEh1AriV5zKhcBZmP9zFzLWoW0asPFxaa+z4uabkXCoW2FmjRaU7T0NyNz8WDPzcBps7O/
mjRJXvNZwWCnpUX+yySa7ZQKdV/XVXrLsotXoXQzLE+sllHgYnFaRxQ+v+vuDJ911AhTdbC30NHs
VyCC6Aerqe735HvheyG1faVPF+9GPJR7FFvdc5HWkFs4h9w3sTK2uVHWW911wi9syeFas0T2Sue+
WYfzQLyE6+qc5WV6IAzLCHqq+2DMyBpSngU7SO9oE3EC5sLolOgRE70/AJXQt1SzjOXczdp+MNJj
NSHuKFEY3PmgzBZgy+Da6FE+/3REpsMlxMMaNPNor1QXvVBLiZChpP0aKetAPGLrF/eIVgAR4TNA
LNbU0wrV1GsdV8aNN+A4VCM9IrQllrcGjdZvk1SVX6fUmI561WWBWWMF7VPV3jtjmRzxODNTx3IA
jDmVG7sC54nouv822ZgCFoZ0vYXZetMdDmjzuYXIuMGKJR/thGsiXb68hjXpd0sU784ddtiJ1tlo
LgwEVD9EbpGV1RYwXGAIZi+gJsaHJvV+QKyab4pxHnZmTFlmgRGh27pFRCcqn+gSeniLLtf7o6iV
t4JajXi8xAQuIs0DQTrgkFjYYemtU0vTTtRMqYOZYjg56ZScMQ+POEUlDtbWnm/buBTJMi1QzVQC
3CBCLf001HN70FASPsToym/8jHZhTtLxAuUDu7Pf2xx/oox4SDiyED6HCodYiDil6mF6CQQ3PgkA
3+p2bPFmQD5EkZ1hKlHkF1FpqyMEDUbG/bQPV1TnO1CI7fBkJBm7B7pdzbzQZsNV3cXhSZD7tdba
GJm2hN6Fe8XxQV42lub9kKDIEYP32McWFHTETgcdF6+wUleQrmVXL5HO6aveMZy1GNm6KMOPKmi8
MRlXTF+cfKmeb82Ia+1sFu0uIpeAyxEEFrPoknkzuX3zXRTicn4eO+NVa9r4ESU9IE92muEpbrjO
2qbE+zqN+UEZOic/YlBSNPojp2glKP6Eo6NzUigqfNlqegV/bt52A+dNc7I5UWreePY6PV8X9pz/
JAWv/6Enhs3XcI1vEcLty6zpT7ao/JueSWxc9CwGatTY+RKhUYJ4Ylt3uoLlQ+c+2uEloTze4R7/
aVwaYlkInYpQElCpDZ4o8MMn8A3uxmZ0ck91xoVFXAJSZ/NbIaCgVwmHjh6Sz3PTj/AtyZZZFmrE
7qfmmwxN3LKwgOu0lfUjS9Mh4Gj700u6Gw3V6pKq0ZtXd7cJP3i+mN3auJ+tCme2MNTCzIZ5E6eZ
voipu62oOpv7DL/BRjAeUXHgkiSRXiAMxWjaeV/skQV9ZHPlzFKd7ETuq+SyUeQaKhNEWRxeH3tR
rspp/B5F2gtkJk5O8+y8FKn6gQAzo1gB9zqf02pj2oQYTgbJfoQBjWeOEUgNKGYCfLfas9b44UXR
7OW4UzLzSFRPtNFky5VXZNyrRFH9anMjf57TJDAdFk2Bm28VdxR1+iImqB13ENf+0qrdxeQYr5Ni
ueBi7hAzM59Hm3oELOZ0RTHtiK6Nc6De6NqOxJcTHv6Mmw/6IMRoX+syGr+o2GpXtS7EpWAOa6Gm
0lFrc4KWNK5uIoQSR4Eeda0M+4Ea+hPgH2NTadqTMznObeipowM7AzNTlKx8BMj3GoBkKfTxlrKN
x0jjLjp2/TFzm/wNnVzJUbMa125KRcGJSq5BAJTo8nIjNSdNX9h0itftmBcPXpp53/ABcLAyfU5u
iCB3Y4bMzQLcgBbfNLlqg5reWU15trJaHOYpa3CIqGFjc9kLkHprlFAmc0PLxL8XkZEfhIvWwoAA
dlc6PoAFbMsPkO81/Krp8CBtJuUwe6hG7aj9ApA0Q5w1w9/OLousnQ3ZsjAGqmtOgTM9TCJoV4nG
JFam2QT6BIMJeduwTasGoWwXwaZLYvubZ1BglXgUV5hyKDYYpfYdeGx8QqMMyqtgAHcIxPegsBv4
gsW8baIpPXqhMzxGhq9tO5SUt01oJVTRJmFttFn9ez3Hrqr89H7w4m5dtFUdpFyPH2lEyW1FwW6P
2TEJWl8MiLkcZ1cYFINDmd0Moom2o0dF2pZzsTT0Iryp82Heg23K9iWP9XP23F80b1By5PBTFnSa
yJgxIn89alr6MMqYdS3txEZLoOQVU0mlNlVA16cYYJYx18Oja05I4m3N8Q9NbrXcJXpmQj+hCmwq
YC9o3J1jnzsTmGK8F0SozmhMstGAkddAmyANB7O25WlYSWjWHGmCUXQpSu82zxwzWkNEwecsmxeX
FJkTG0kEXNkD3+qxq6wRXJZ7vYefgELOvdctj8VBeNztwshPV2VZAd9vqMXp3a1tZufQkeG9g2Tm
QEEiRKcgWxgKmUxuqevCXlNd8thWUwsv2wUrL7QkW1ue6gGOUV1fWGXymPTtuSOl+U4mfnvLg3A+
aoyQszaA2mUWOVQ3iymX7PqT3F5sYzhacnnsq8oJMrPgBk+f6ggpsbz3W7IpzFij4knJY3xAGYHy
uvVg/JVDH2hd6OI+dAtOgB38lMyPv2tT91pmCpqracX1FwpT5Dr5lojvWpGQO4xtbF9VbIULv3Lo
ycmpDLIZBQb3Jn81Izdf1abTLHKKvwsiO9JTHfbyAkIORYBT8kS8zfCminK4nXpfo3pWf/VNLiML
rOqKsnvzfY7dYcf1jvChmEOSi1xICfq+lSNh1HHanzO3v2eoY6fisjqNa3OOB+DY/CGKNzVSnGQN
hGv2VxQ0TC1j8wur6kRTuXhIVcT5389s65GLvbBvykKKZ5yiIeA5kp0AwjVsm8ZSQc1IlqY5t+1b
0XZUVDRzoAfjOanbb2bXb52vJS4werIA31SQEuDEBcuujWbtdIn5ZhSZT5O2NcP+3gY8QGRRaD7U
OB0goxbuEG1GaQzVZnR61KE40sAj0coY0o2ZdxSTBtN6aFqVy02DCP2J0O5kplIp1Wocp/KeTly5
kaOI9licIEEmqkzQMo2NAMISx963ztbACdJb55/hwDBgBIfpyw/93LWRc4Sg4O2pjnUnlkzqC4Zn
kl5UmGpcgrk/a1MTv7mOf+qr2f0+0Rxam0hqwFR49zUDiTxxLFTon4zoISmgCTEJwunGkHNFL9xo
rEfNxBm0mUOaHVVew4dEZyt/ytIeTnrvMOvx6hnDTgPje6oz2MlJPFj6rkur9JRygUVbPA4yX4jc
iz2Qr7K/tQci8vawApT/mNleTVUnZm14tWwtw6jZAaFd234JoFOktBVYf7m+5jjZ5aajghazddtZ
ddvEZBytVFp02C1mR2xS19b7p9hvao0wDDuK31rNxrWYa4weRxYEHyUEM5JpbKeBsHmvs2X2d/0U
Jdss5GgWGD3o0YnNa4PKNOUWjUN660joTggDOgRhWQJXBxIKGEMUUniSYLS3mg6wOB6o+eXmD3tg
Qb8siU7tDxvufSrwNOXcOlwVdmM7dN858mbL2aovXeYmX9lD1q5M9gYu3aRNNXT3tnIe9ABC4XyU
Cbl0tXlJJumt6RdCKOdcmH5tLpEViCfPce1TxqH6TRez/TgPA4QGdbFbQZC5sJ/p5IalHd90pij2
Ff3qN+mgYZ9SYnCAsFgDuBdatbTeUXrSYFM3JMYCRIwUld+FR6n56PaD9QNZXhH0iuZUNjTPNk7p
rbDU3pGqQCVeNIpgwqoiL6Uaf1H1vGAOLscrsEUvUo5ovRt5SFAp/dJSp93FmdffT2FMnSeJOO2y
QuuEVXHYNNOWknA9iD0WeW+rSqbsgJ/uqWAULb26l6dpGs0g1oQ8qmhkCOM2N1YFIouVMJAt4Jcb
jwmzcle4xnM+xuY3JUzjeyoYP5km48cRKeKtX9s+MDF6KaoEZNjbE+CBOc0e3ayfd/Rmzhy7icOa
cuz6aBL4iZPZO9qaTxer6yfvYCWWFzD63XNXtvqTIJ745MlOPMtyYptNyCVYdRr0wkXUo2GAEP9v
M7t+i2rGwsci+2eYr9ljVMfjUYfvjgC+l0cMN0+sSOZjq0pszAX9WVyo3Fkxmrj0DK2SoJEUqn5v
tgOCDcrTs3DkE1jnvT647lnLSVXEw/EQKv3HOAHdQlxO0cGg2rovEbVxRXN82ouweAiNDVczJYol
c7dEFUIhTtF1W+iGfmgoi64yz/WCRhfxLstxKS6kpcRmZvEivaCQX7IhnDetK9/mCDvSZXGMsFMJ
8yFpDbkUGN0fJ5fUvmjs5+5ytLlMuiy/VRIxgBBxtSPqgOkVWRz2o4FgGIW8/1iDVF5TWPpeWxGK
WeQx4O28Grl329PcnWzaOoXTBEwvM6BV7SyLyyEeSoG66yDIP0xe6K/jqjlFtrBOmdV1X+I8T361
coRThhyp/uH3o3lsKyW/j7B0zwNLwELDHvnYl23/C53C+It0NzcotBQDKS1xG7P2odLD8UYzmWZ+
ZD5EpnGfup3zlPjhml1B5/iHgTUL/e+RJG7OMxXYW75DAsy2ru5oRSlc1OhPLM3CPj/M5gPkmfp+
zMe3KYtfe9ei6JabPqGdefaIl05ueqtR99Qt+2FTYYR6DBvjBoQOTV+7EuHBH8fukpoprc2lCrvQ
XFqsCftnUJMYuoSK0tANHukFjOOA8MHG7J5ZMj5kUfrVw0thEEqetl8yicGdjAbnkaExsW/DwYIY
J4Ls4npR8FiDuZ/dmw79GEU/x9x45WyvUb/4ayz+6MdJQTGYTzCEcB30/tEnY/xeFdh42qZeTZY+
vDLqSXDihHZOJeze1kdxEg/8v14cDoEjOX4YXWu/jvQMAmE1nK/6i50CHk91jrQsPtMqGh4davQ7
Eiqnh7ol+0+oLEU5Y8t0wINfms+SVkKQ5v5XvQnF3g19+1DLi2MBiuZPqh/UY+NCy4wlmxBOKiUH
Yk6kXeQYkZNiLgmmtMNtm9U7aXCsuJl5GXfwvOfmBhWO2BCKO2WbJukz0kFx9mj0WXGFdLSrmlmd
GS3hS9tKgPBxG1t3dSdaynnQETgtWrHg5pMT2jeb7s5Q0bzINFsEmpgJibHS9kaIpEu+YA6N9/oc
5Shaa2ebVVEDbdB0jlbb1kdYX064rWm3TKtE6dCKyFeL7UvizxDBDMlskmBomKb2qjd1bdzPCuXG
hg5JGQjhzjc5JpBoYWhj3W/aWVjJS6pTzY5Zs8Zk2LZlYrS/Cq8TghgF1E2LYSI+9iR6wFxH0Sjn
EVLwLECpz53Br8SlRv9i4yz2TkACyS+BehtzU6e52yfYf+F/zJStfEz8Mhod7XEgwN07dhmqo4Nd
WCHgCnzS3rrO4qL93k6mrd2hJcujE63cYVi3yrbbt8n2+wwZWKJpxddZU7AEFgbpLwieqHGmerno
ayi+8atf6Ub2i0wEEIc0fenD5tkcOJxg9x2m0GIxVZQ17F4VK8IkSYsyx3mpe+mIXNkXZ+oxINUN
pIWHvC6nW505H5AzUse7KSx8khwN1DPYbHCkq+IS++Rkqz7RIWfpdnhuTTMoxUBNER2OY2Q3Ka3y
Cwm+/uaKyXp1CHV1KZ6ZBFvhsxl/UqGYfszVgGMUiuhrb1ituyfvpcqxCnDZ2pQ4rW1MRIoxNzWO
+QPBOOp26etrF2UULZuwRcwZZpq+LZxh+gW8j8KcbYcs1xi6LaDOPcl5I+0jKC+4Izatx52oiLoq
cNhLxnUha4etsKPd8NDqofnLG0W/qw2yorLRR9qTJvUUUqJAiCkXM84g9+RUQCAO0cX30C1pSjjT
nZNUMlq1RQoG4yYeh8T82ikDxM4SzN+Y/ED0SYbKwsQT2/WPhCDI/K7oDT1CFEcaWqfuQalNWkpY
jp2j5CLguHNv22R0sz25iND5ompIOGJ7Xts92GalWynyQp2Y3CU6kYiSf9yFqOLWbpzI7RSN+bNb
mw3RqlU3NisXXvAtJe2h0bhCFdX0EFt1uyRe6xuNhP6llLObrsgaRFkAdE0YaPTdkEYz9Be7iJ5Z
HPPsuWm4fOm63eSBP04EQrRcG2Uw9L5BXaHU3BaZRi4j9kzNIiCCtCVZ93fpAP3zEQ2R1aaLtAJ7
8F/+of+VGvtdqfXvSuv/c/f/WWymiU75/djM4/RaFq/170Dfy//w/xTZuvEvg2xwELyGJVxkyf+t
yPaRXeMjQ4HvG4TB05n4H0W26f3LQSQNx5WMS250NmLti2WcaHH/X3RIDOG72JFNrque+N9Isv9U
6kNGtV1gwWj1/1TozzP5tZZi+kFJlzdcsfwbpNiqW/z2Hv7BfP+nufU/H6//+fElhwEFdqkKXLOR
uzAdbybAqcE0ELy2lI1LBsbouSNh2WV58/c/eVGQ/8dS9t9/UvevnMMgSdy+atzLgqLUcJmN7Vco
+wgncoEIPOgUNG1SQijkf+D2/+d3yN3kz4eED+dIwRWGG4F/ISWYZDmRelvOq78/kfEn/fg/j3Ql
lldtWsd2PskA7mvf7cyKsKHtUHvRM4hKMRxqLB3fHWnSe+sB/E+pd19pvfbWxoDV/ysSl1n5zxn0
fwr3//MdrqwcGkwxRminuLUSr4yy1470NStJ92SVdr75+5O+90cu//43f1rctw72YFcGVmT153Lw
jF+EpYN/osWD8P/vf+S9n+vy73/7I2jcSKXh2B+ohBDmBWxi+Zj5k1CfHA5X5r627djTYsmbYnLd
UlkZTs5MnMnfv/17r4gF4fdvT2I1orBakwGUJfspm4q5AEaE4RXd7myY27//lffe0dWyoEd+bAqQ
hZQjetgrBjAmYeTig7H03qdfrQp4s0ojcdMq4CbXnfoejNyqKJRTr//+7Y13XtI1PYAaGWJzTVaB
yKZxuIsSyrq7tBVet3JEj9dAVR2ZHpEu+4fMVFmyMwaRV3s2zErdOAXk6fUQttwJWoR3GkA6QJik
zZdIIj74iu/M6ctu8PvvOCVykDhvKxoDntYuO0xcJP/a1Ns3MZRL/SVps/kn4oPMWPdaH+/hF/iE
VbpV0W4b+Gb9534M72pxcex46D2KNEFDjDv9Y1u5D1rZ+d///qDv/NbsUn88Z0c5NwPHo0BZRuWD
xRGceNOaxKfPzTbvMgR+m80RgX2ZIf0qyJ2cPODQKIsnqATel899/avFoh1EBxWBClqh5+kTzZX0
bSBu64P17r2Xc7VUdJh8ch1tNKlrE/z0Sm84BKax635uGntXi0U+165fxl4VeDqHaVT1kXrm2oqf
4+9v5715drVMsMHOYQxXNpjqFscm0LoZBNE8EKKm4dz59fe/chkq/7Cje1fLhckJlxKYUwXRoMbb
Tk+an4PWGYgZGbr5La6dMPlgb7gM+n/4U+7V4QH2ARJx3CmBDdhzXDoGyT5n1xhH9wggvzVWHc9L
plYLmm34YCl4ZxC4VytBH+vKsKqwCvxcpP4GPjlC/8KHPfLBQ73z/q7N9VBohnbEvxREGYRODB6m
JbX1gE25WpGVkkyEvIp2+vb3X+u9x7l8i98mZO9p2J1HhXwcmVEJ1qGxQ8D6cfn0uc+/mvBj5eog
TExOrBmAGtK34MnZuc6y8rnPv5rxGrBfrVQJkn7g7mBCSD1mb8g/+LGNy6D9pxF2NeWRZ5kFYB4Z
+JU7b62h9fI3pPLJiAsji80XjdxfaxO7MaCssoiz8pg74UAeO1Bz94Ml//Kq/uk7XC0LyNV6FLf8
RGBifYSllvnj4tSKyKXztNPnXuPV0iDA9QlVTxzDa0nmQjoP9n4IXfeDNeFPcMT/HEfdqzWhzPtM
R99OZyOhz760sXkRdZVrEDAjmVDwxj2FUy0M6RIvEMVmL7izrbe/P9s7E+oSsvL7EI/HBFSjzfFC
x45SrCoQ5+kOKmur3SUV1Z6zG7dSPvz9j70zn66hH5VmRqFb5lyhGs/ZQVA22oWOyib8YA1/7/Ov
9n+BwzFRY6sCQtHwShQYYVGr9cHfv/07C6q4Wg0Kv0IrctmeYwrxhLH6XY++l/bovlOVGJZIx9xf
9MWBbf/9D773OFfLw0QwjbDrnulLQAtFTvWEmaL44MPf++Gv1gaLeChgbZdz5dDLjtZaNJ4tHyEM
auN5PGiSwIe/P8Y741tYfw4xk24iqVTcywcnRz1sIH0/m04RO/hg9eRrX1beE0rl0N1QqgMU4Ole
Zn3wlO+9wqvlgTwIU1oGx3MgK/aOQrAH3La3yJn++7O9s/yIq6XBr9rURQQkg2qKiKHhhOsOa68y
icydm9F27v/+Z957jKslIiLaBWysUQVWT9vLB7ABT1hVHzzEO5/uXK0BIMiKyr9My9EKw/McVsaZ
fB61+9R3d67OBCEWvkz3uKNWUT0gyB9QaiXt5nMffjXjY8P2lGa2fPhIikNNy3pTo6T65KdfzXjg
2SZ2yZrX3ljWwfUUylqZf/LE7FxN71gzFRR0xiYoAPVKQi/OeGTkzSff++XX/u3w4iliOrCRVlit
JnknHW1aK9/88CT23qC5mtVi1jDTzwXffhp+WSnNn0yr0/XnftaraTuVWe67ZOcFOY3dLemIaOh1
4n0+9+lXkzbVx5C6CQHkYwokuifewqjE0+c++2qmtnbTkjTOghC7dod0W2KFFk7xwRb0zku3r2Zq
N/aAEQ2yCrTRiTbQqMWur+r8+6e++7+xfr+NGBpsfU7LBfuDFjeLAVg3RKVCrT736VdT1fXBw1sV
R3eM+dZpxl0Wcar6IFftvRdzNVNLEfX9SJkkiKZZxUiCakqipaF32eJz3/5qsmq9kzfG5FBF8lAW
D2THgsVxP7cAX7NHlVV5btyYRFDU6p4kAgipzSff+tU0jcvW7pEpciMTc0+HrWX0o+8S9fDJIXk1
VT1HpdUALjXIWsTnkKwwNC8Am4/Pn3vxV5PVgRJh1GhUA+gkEwuxbB66SY8/qLC/N26upqvhIqGV
QNQDqcCAHwdRhDYpKEb10QHhnT9gXc3YKUbmasUQJcgVV9OyzdVEmk9nOOJzS6V1tb06tRsB9WZJ
KKzSCiRCkRsn9YbPLZXXtDOC5BPyEOgHXOi1K4Ao6RqOifrkd7+ata1DfmnqUKJgcKZnVKs3ZBHl
d58aONbVjCXAwIWP3fDm42nYAm/M30SF9eeDBeHyfv/h4mldfvDfFkss2LEP+ZM3Y4YmE5dQKm4H
X1GHccbxT7Oa2iBTrfPBNLh863/6c1fzuGh6IJ5hxb6SVNjlgP2nCPBGb3jSVBs2n/y5ryYzQfdZ
D1eInVFDQKRDCt95AJQ+t1T8OxHzt1fWNnYMqILBxIR2N1Ulu53fEmb8ud/7airraGotv2QRrTxR
I42X9d71xk8e1syreWzituksg4UCEqzxfzk7k+W2dW4LPxGrSBAgwCklmXKbznHiM2E5yQlbsAPY
4en/pdQdxDiWVRdDT2AKwEazsfb67oBQLMDoECgqcfr4/8BAuYZF8BY3R6VQo5OfTIxWDqXohdbP
rEKnl9y/JyuqjyIV1qo9BtsixR5/Dt8hktHTYR78AdLnfp0nqCEy3j1UMh8/Qaz62WNVfdNnTX7X
BnnBdh2U0ijHAI4c3DXtle1OdQBfJb2Kq39rMxefNBmz6h5ZciSaJtFmMDxoa8gfi6mG+YEaM1r+
M/gM5V94fVjrrygmab5WazOAr6OgI4ddkMErBoviY1X0DErouSt9GG+jqC5d82ac02iFjgc0AQir
fsaAQ4fwCNDR77lflfi0whoRljYROCW7DXrCp6JAXbd/YYz+eKK+EYPE2orauPbMovzmiCow1AeJ
kEfNVaFUh8psw2EVkIOnxwBPoXl/RyYKclMlUOIJE1xvWY9k2WBxm+D9uh0vHBxOs++tL7IW0F6t
YQ15e4u7ldGPgLmUD0hUvQD+apLWwCA/qVQdwmqnH+BWMYL3dqEvzk0oa3FFfRUsasq8O0aoO0sz
vRxI0zYXVqHT17/1q6yllbXL0sDRCBwMaL05EPUE1pYtargSSJ+vJxQVPl6IizP/yFpU1eiLKA/r
9tgIIr8C81PcmtgDZ8atefI66lYFGYShvTxqRlFI2XK695s4vHZr3VrvmqBm3kwoSJp0Xr0djLzx
EMUn0T87tR9YK57uIASlOUidFPmY1KdCo8BUX9o+z0ygEyv67xVpAz1hAfy2hqxwjJ6z3I8B1QMk
y+3brfUuo16pF1U3xx4Qiatq3kYgnuLo0nL69rQJrKibFuNFQwDLuzoH2DOFgxL5NRdw77nQ/pm9
/s9T8F/7pJcNK+pKjTrStfZR6N8PM0K4rEWMt1XZPLn1kRVlASuXmsIy6lhD+3vbAOz2RTSludD6
qS/eiGHbnrdo6Aoj2kIfewZHGOQ1RpPBkDUkCWA3cB+BodB4iR5wbi5ZcdbCmHGaqsZLfTFBGqi8
X2Vsarcbwh8hy1+DYYIJUrVuzdJ2a9YUupvxGtzF+cIScW6orSCumcJbHJxyIX1blUxiCefAg4Ai
ku6kzLLuwj5xTnbj28Hco9gyLlHHpiBGnq/rfNoI+LcE5Gr4nPW3jCpV3sRzX+E3krhu9zQECeVm
RW1R+4CS/NFc+JQ3Bwv6Qmvn6FF+NOFtpjsykCHXPQcu5xt2cI9e2DzOtW9Na0ZRqQFga3sU0CnO
cI5Iu2i5JMh6s/HY961Vy8MpzS8jdaoOHOhjAH9IqKIdA/I/PqJdGeKmMqDxVqzHTYTlISBA2jiF
+0mY9/eCyxSGk0P/j8o0BOcuxFr+3KAGQrr0O7rGGldoRxnBDTdOUYHkH2oY6e24pN3e7eutUYU1
3SYHTeM0KyP6fVkDsDiFZ7693/qZxcq3zgGrzAhHtRSOa13k3eVrPaxJVxFd75cOCuGrMOi93vGX
WItVjHryWnj+qRinjPYonsF4x+F89f4vOW1wbyy7tgYShMkmgItrflz9jJX/8rke+psAJtRLCpxs
Dw9IGEa2N9z3gqf3/+O5vrNWMCXBCxziOUtLb0ABgGJAIcGJZKBQ1AUC9ZsxNO6H9//Xm+GHtcNa
xeZVwDuJVV66nIDSgJEtqHOHOSoMfNz+gRXfxYjKqbX2vHRsfVQVUa5RgC7XAZhot39wGre/dhPo
VQiMPrwsnVGn/32Bo+AnH/Zwjv1zGqO/Wh9QBwtXVelBVNXhdoaK4H0Fnx3H1q0oMbAOWwhFbavn
b9MHtoGBoWDz69gzVlzUcqjBfsYVFU4PGVTyfXGv9UWN2rmZY13d4ryRzM8kSQHHYSsuLGU7Hmg4
UBcpI2amFQUhgCUhlm15RAEt7IfgtLT8wIkHtYArZFxOa4eIbS2gADZaxWPewLUTHgYcmFzYZZSZ
22+wZXxt7sUeZA31UdJYJtT39F2z+OQRrqXqt9P0twV6qJotwhmL0pEuZX+jedReyRHmWG6tW9Mf
jqC+ICKqQDNHOuOqbWB9mOCInv//4CX/p9RA/1t7nBxR6tKv+Ae+4tMTgXPS59kEAAG4fb+1yVWl
IQjebE1b2m2wztxWdWihqauu3Nq3ArgjMM6CF111NJCwwBVpa82tAFA3uvD9p274z+aD7rFCeF5N
H0VNBjdkFMReoXAHvp6wfmHbruui6MIgn/snViTzMedhYzKMQdAVeAunk8x2pBlQmB7mSMm4bNP4
LVZAQzmqfAIE+TGcenroloHsiAqcXiDBYbM2sjqiTd6tqMlrBSpzEpbJ/ktTDdF3p4G2ZXhkjtd6
adE8XOhf4FGKgtCBury04dOtHQzIaY3qJIkgg1Xkx/A0EttQXoqwM6NrA+CW1cAsa0SCEIag3OyC
Fo62uxbFuI9xFYDq7NY/VhxXOTVD33vlMfILDQcdEERz+HmGwunVDZ1kRbK3LryomCiOgJ+owzBB
5YnyWJeTPBq3whhEI3iJQ/V/DPJNp+GQoS6Nb06JbrRuBTHsABeIgMLyOM0RRMgnFMYtWKRIErv1
vR2/oDw0o8cKFF94j5uMvbtgFObarXEralcIgtdgyeHv0wXeMWhx3cHzYfj4futvCx5FbIvlco8H
edTkBUrbhxjGbLAn7Xa8xg12Bh1E7Mpioj9UncvycQV152WTARgMySaQoz6+/w2nGfTGGmtL6HTt
Lf0c4YBv6ml4YYuuH1p4FH91a90KbnjrzQBJeMWxWSi55mpQeyC5HPc3W0AXRa1ZGTIcx7HK4Wu7
MJbGG6qj3WZWZEV113jgjcHh8+jRCu7qOV6j9Zx1Ls+JGHsrpIHXhWMgKjGPAXBdDMgaFEijzMGt
3+2QxqsG1QWu/sOEVLoPP6LDuhSXQu7UAW/NGSuk5bRpuOz7WZqB9N0lEYBrD8XgUZQYdJMKHbvf
CuyRUgItisLMXJo1T6tYKrWbYDV+YeM/N/Ot2D7R66oQHvgpz5mH56VgR1FZu3caAFsCh2IZ5I3a
yUtNoVBoJ2m1r7bMLapsBdwAq+EIoCUvReFgsR+7vgagiDK3ucOsmB2bfpmDyovTAszDu3A1/jV8
hZ30CyCHWWdqiVc30/UiTicwNa4426KrTKM8163bTzP2rwsrPHIYDKza/Bjq7rfo4OAkosAx03gC
Cv3dOLxFUYriKXR7Gxd3nVwEKPFtmb7/6WeCilkhGw5j0KKeHvmunqOgipIxB6JtbnTaZ1u3OHaQ
Fbp4ZDMLSg9wo49CcpznJT8AXjm5neWYFbJThSLSGPChlFdVdch0nKeLJO2FR5hzPWQFbCBWDdhH
hmVnHOJ2x+ZKrzuIKGc487bB4pT9FzDBeD3MuSFkhoFhlkZzy2GRWqQrHrvdFjVbEsdR4I56svK0
ZcGyLtBLc+AZHAbfn0OnmfjGwgwS1asZWrYVPIAAFE3HKFi+jxzFxaYI9Ue31q3Q5Qb1GCXMXdOl
X2iCSuJvaoOJl1vjVuQCJLO2IzzE0tWDpT2V2ROtvB9ubVuBC2QORCgwxT72JquvUe1f3HkdFBKO
Y2pFbrx12nBg6FLqtz99uD82J7dPt08nr0dUi7GG90cZp/FS1XdqbL02gRUotMlu7VsRO4QwP1LD
5qVDvbKnrKTxS1PXly7w5+ajFbEtpUu8FlGcGsj17xpkyo7FRBz3WFsKB7Nt+O2t2AaXgY7XsqZe
Au8pdWG1Oc3qN2LJ1sHBGZsuQdlnabjCjReOKSCQ0ECxq76Wy74p6sjtjmFL4ghYHJBcjKdtBcW2
4EHdL6Ys3VI0oRWz5YruJhnW+6YnKxxz+GcJ5PqFzeRcF1kxS3pReRWE25g8vn4WegvqA5nhnbqj
PWo07tiwgtjgNFFteVwF+vMMj7csbYYg31HYzOw59C+OY2CFcBTPG0URBH4JnEjghdzm7c8hEJnb
WT+0ohicMxJvHPKdtoL5XsSq8ieSErnbFc6WwcF4EN5JWmL9YdHnavSBo5lXxxRxaIUwj2K/jiWe
smAxDZ9ukGj2DQNgxGlUbRVcWLZRU9HCS2e9hftKxXwfNjp0eWoXsS2C65YMTmJQliH/GQ4fsgiW
S2PX5W7pbVsDJ7kZezHg8cgEeQYm1tI2LBlMAGNwFMryym1qEiuCgfOjBYwzszSYCTAmRb5cr37E
L8zM08ngjVWOWCE8LEMXG5TtpqUujcQlURJ9q/M6V/tKgj+ZtKoBtbuVMFy80G9nNgVi7cY69hjc
qxYvLcisP8KpfDlC67V8fn9GnftBViSHGtBWitLuFD7z1W+wjdljD/9MuGG23N8B+dg/+U2zXkiM
/pHovNV/VmTDhhELrMHe3/lDVHzOihBEFYiE2uxj7w/yYwDGrLkeY8WCO4CFoBbWMJWDWz/MueB+
KONyB7PmJj5sNRgRn3NQ5fW+iWCFD7+yAj6F7/fKuT63tvlRbUjx5dQDsiqnMGGH+ezO57p7cmve
WiTioIPZdLfilAK7wGTTTXzkceBULitiWzhGe8BzwI/O8PHz75hW/y6wc3PrGFs2FopqlnCNwGXX
X+XRX8DPILC4dmzdOo8P0hcqhww39eb5QwSP8qxsHXPOtmhMwfdogRd9nDZL8DNvoq8sG347Daet
F1tKLWQoapxIsgkaybnZrtcBTmpurVvxj/LQctUdPlwE6mdJqscqGi+c2c5Mc1skttUj3gJRYp8O
Gui4sPZBM29D3+12+0fG+1dyoZuBrs78Fvts2dFvIffij0jARKlbt1ghmulNA6PK4rTN9ZjIYAVO
HEaMbhvtnwz0X9++bnpkeA2PU/Cs/9W9+mebc7dusaVgWPAa1fYQoAS4ZH1rgzY6knxy3P5shRQM
MDOc7nsvDbQov5ZFpr4NJSy1nTrdlkhVmcJjFolxqhSRvke+rksNGBxuM92WSMU8byE9zkTqjy37
YvTYfYABSO82YWyBFEHR+NJ6mOyj7qZi54GzBb9UH0Qft76x4lR6BIywGatAHkVbOq79+hA1tLvQ
N+S0N7yxc9oaqXLGiyi4F9BdrVr+5NAiNPdm6sJ/Crhi92mVbx+J3x+gg5AvcEacYd9syhZe1NkG
p8IYlgKAmZmfJXyBxkNEwWmBoaVXXkGn30oQR+ik98aM7LFUStALX31mgfGt7b5qVjb1qxTpFjLk
dTsPdLUkAgzG7Shvy63W1ZtkXXJsdSWdrvAWDcBqt9SOkWpt00045HBsh29zvoCwBAv7h2wq3HJP
kKy8zlTUwGcaBthkyjc883XAu4H4Cpiby2TE+7nV+hzA47xCJgG83gn1LFl28EvmZEsm8Ej5uvVZ
8yoIJAxbkU/oH6K+EF8KmN5/dvv26HXreGhuedZP+PZgI3DUBsUN9ttuIgxk1F+3zkUeAnqH5ZfD
V/HFL3N9Rfoi++L27dYiMNEO/GiB4zS8qZ4yMiyo1NmavVvj1lm9n2ntS5jXppUPG85hir4sGagm
bo1boaoAZPbEhpOdh7KAKw7HnfvVwArarXVrtw7nghC/wskuhmdjKlFdlPQ9PK3fb/00dv9dG4Wt
/lrN7DHaT9BAZrP+FsLT7oWYybsdRm9wKpgQmPSv541XdiZSSyzStRmb65616q47oenf/wVvL5Ro
/nXrtcy2tmuZSMsp+ocGzTOXTkWeaNkK1oUGrF90j4Ovifht3ujmOutr3+m6LWxPNoHCgiGqccjr
5eLBmpfkSLgCGeX2qCxsyddSMTgHAxqRtqh4O2Hv7lAucUluekZQIIQdrg00RlFQ42ztj80hXsSK
gGUArIAWYaIlbUIgF3ajV9TTNe+apj2AXM2BJW973PXdht6Kaliu4E48LiJdPJgf49GmTUZsyo6t
W2HtTdEYZJ4RKbIv48uiN3P0zbw5XSCEsMJagslecoFpS73mOop7YNiixe3pU9gSsG32iKQ1cvld
ESoUtpPHqZkqt4CzFWBeEc0xGZEfBThjOEwchcQruAgXXLHOhLMtADNdBHxxpnDGB9QBj6uSHIqo
fHKaMLYCDPUPKJMnmqfzIlW922QJWGrWSTW6zRlbBJYv8yZnOokUkGZ40KpCfi5krR/dPt/agHsP
ZaSGDCJlYiyOkLgU6bSFo9MNBV6lrxdSZOJWUPXwXr4UXXlVlXNzWBRYNm7fbsWqyUY1waMe3z6O
NfhLPYp4UA55Ibl4btZYsapaeP/CiRf9zsVHOJT3uzbynSxdsAvYoQqxDIFMk6dDpqpvkHeHn5ap
750O4sL2UBtDWBOAHhhB323KT1x02XMcdtrp6iZs3RfxJ3/p/QK7o4gVCL16nZ8jWeLc7DSstqgL
Tvu4XNEQJCIgCvMDwF8i38FYNP/s1r61BYdZEQCHhIxcKyb23NBgfOxXk39ya906L+scKAFNSlxT
sCt9IbwRHwsAktzC9T+qLk7jUoQ4L2ekA4hhUQoAGBA03L7dCtcoM0DlrgVPO/hQA6uweXcSdJqP
bq1b4TpkcVgD7cjTk6J+P+ReuDfAZLjN+cgK17nF8gswB3JELNxL8IwTwvzNcUpa4UpDwDCrFTfb
BaAv4KnhHHUtR9V5ju1bd9s5n2rjgwUJ+nv/tPXDcyzDH+/3+pnTuK3lqjMgrmE4DODIWHbf4DJs
qjSu/SZI47FwPNXami5l2gaASeSKlhrnMd2DME4r+Fy+/xPOrMS2pguZuRFCyYinuR/WuGrFrQ/2
yVxls9tGYsu6uJdtpexwmxjWAOjAApzu2PUqZxub0TUE3mvjItUUrMk9vLejEDbVgjq51ONMbkXt
VI+i0aPAsY/P8NvvATQt4kk6dr4VtUBJGNzSseL0cDHdTaL+DsjdJVv4cyNLXp8PVAiU27DitL0t
wQj7eyj2YKHqlDACc+R14yAUwhVAI2GkjScT2XrRPjfjxSLi02XwjWsus2IW1q1RI7MlTktQEfOj
qhqpbxSJ1g+eAB/8RgTgLsDdf3jKAcwCiHBTFaiQnvS/xz1em4IJrJ2vcOQMvucLXMuPGRX9dQX9
3M8162IGQTu4Te9H0JlFwFZpyKUCa7UZsW0szfyVzV5QJ005xMDbmNX7/v4/OTOYtvRskFM4S7OK
tAW4DazWnmzFLh+zLHQLU1t+xnp8LFlwVl3bWX0lG2tfQDVzU3sLW34mRqRG85wgjIbiYWCrQgWN
eXHrGutQoLbNi3rVipRMzFwxXvJvCgY9bvc+ap3hRYDd2oeWJS1QwgdTxnYD713HwFrv3T7fWmGQ
BQEKF6YpqYEPxjOjEfsu2nD+6ta6tcI0FczF4SWHaz8I0z/mStbXKhNuAiVx4qz8rXvN4JcCAXyB
XFdW5zrJK0iCE4ABmHBbIKm1zGyEj2vcYXfyJMr2y3AksHcuLy0z54LKWmXygcd1NkHP2QFfWeN9
uocThlO/2wq0GIYHE/dblmZDL6/4ONyA3RC5TRlbgBYW7ZrPmcdSlCiDAxkGw6NiZrgwZU5pvjfW
XlsY1ijDw6JYeAp+OrtegJ75l+gRcLuQdVct6jQAufxSTIAlLZ10zFXbFmqoi4entxlYKjwgjGMJ
6jYg6svi9mQlbJEYIOyRGcOKIRde4/Qh/I09T00A1JTbeFtxBud2KDMEOs1HfmUXhoPehV7v9not
bJXYQAe6kpPUKvS76ITd+zkGwLa7fboVY81GsHt2aJxSuLgn61SD1y0HTt2SOLZOzEwjQBkrqgYq
LvoPMAw0CevJ8o/T19s6MYFnVDojWZuC534Pv3yzDwpVuN3ZbJmYNLgNLhWP0m7bgvSEEU8BRMwc
W7fuytEGZvEoaJTCC7tPchr+yur4kl/XmbXNFoeVOhy6UAc0nWQzHGSTQ+sWzm63TVsb1q8d3TTM
cFK2TQ9Z6PeJ6otLiqTg9PvfWIBsGVg74MRdjFmUzj1tuiMePfWNjgDkSIjph8/wc9I6YQUFtrYk
tZeBdVmO0/70AkJh9N3XAzirddcnnK/mHqCG1ktM72UfpGj9JalnURVueSxihX2DjIH0BoMEZQTZ
WlXBEBb3QbcCSUGs7ZVB/w/tVxGlA6jp2PaeaqocP9wKetSlxrNhyKwuJiNpXAxTKlt2Ka365/e/
NYTWzhr57bBRgzPZHAIfdBBbLfNnmLgpkFVhHDokU+kFH0u/HnJUVLO8uAH9E7dbdYKNJZrlk3+I
gmmN9h701Ot+5sPyhRDt60O9DGxJBJAcy2EEfvwHsPB875Ho4zrh2Hci+MkX0AH90UmVyO3n68Dj
SM9zP0qXuCiGnQxgVpi04Uj/fX8FO51T/9tX3H7A9sBnLfoFCUUD80QvKUgh+I4aE/+KeEcfN7xp
OK3E3H7MplMFT8YCSNK5bqurqJjGf2IdgBT//g95e8nh8ekH/qUkgpkix2mHILfoRdM1g80+8nSO
hezcfs1ugVzepE+wgy+YqLsamOIHMfm4fbp8vbC1hGMJrR+UoThUdSe69boWSUeYY97VVhOWHSZQ
XFGWAiT/M0BQJ0hJudUliT8L6d8df8rp5mBJp1Ge5Yk0+Zc4ED/dusUa1Ibr0I9HZFhmwdRtC2N9
hKQvdm6ts9dTBrliEvBxjOCnVugPRHvs9wqKzLNb66eJ+le/sBKcU8M4hnSm5MdS47v3OYRil0pk
zi1ztqoQZaiTRP4hwoMzb+7Cepmf64aM9aEFPz5OAshpHyEBFw9ybTZ6iyRGq79J1sJ4dUXt+5fG
kPahikQ/7pG7WD7KMS/8vdnq1SRFvglvhzdHhYdaf1oegJxkZgcWbFftw5Nn/V6PsA26MP3PPBDz
2OosqIvLCNQrhmWu4hAjA4v+u+gIpQm0Ohu/zgE0zu4LmIU94WXI3EEG06FOrQykmyYWN+vXw4Xq
rrykGUq1gT1mf6axxlroONOsDW/NMwORGOFpHY6eSYJGTsEuKEo3/gfeh60trwvnGIpevKwoTWna
wSLmUImRXzlNZVtKGddzDsaHz1IjYOEnYT98A4glEPJuzZ/ycH9FygmMjEPXKcvhV/nPpR+R4sT7
h3+pHujtrUHYakqeT8B9L4AWVxXlCXZwZGtkMTh2jrVG9dCWl1ukoxRU+S4EmzJvn4s+q92euG05
JcDGeHxWGn0v8+E6LJje8Ui3TscL4Vtx1wO7469aYfFuNjwq4snsphsciyeFraUEoazBUUhQ3Bw1
5B3wE01AeMn370+b0zL936OLsEWPQoFboltMG6r8ke7WooVjMkHlc35Tsyn6/f5/OTd57NDdNBDo
C95zJzLMX9a5KEI4RAfFpffiMwkP34pcuEQyIMaxTYwjfxm7tYFzqN/5286gcnC3ZQX7l/td96Nm
yGCibBzHM5cfBo7466hrRBXiLLmxtK/UjyqLX0ag4x3bthbTyQsaIfoF+HmaZx9g2tyiOFr5ThGH
io3XXx5TKnFmxXHGTEFxJ2geHKeC1U7JFPhyvm69UHKd2zYIUzHF88NSVOOXWGTV0/u9/vakhUDi
deshjaqtzcsQopIe4PECqPF1j7oR/TzAyHt1SgByW+YGM6qpiLscvwEHyyQbyi/U9MxtcG2hW0Nz
Zqp8DtOs6rJDXpXbMeip216D0oXXHZQ12RpMQUvTLKqCKzn7HQoqfbfFGpKp1633cKjuvKahqZ6V
HJLVeONxDmrH52RuC90iZIu1l6P9PvbG+435UIODNOe0UXJhhSzchFRQ5BVNvXGOIEii/6oTg/T9
mfn2QsdtVzN8OZxlRmw0S2mq26AuyyQcu+jCk93baRVuK9jmbl2DdkZK2ledNLuxq1W0g4/RBm8w
Inp6pcg0fi9mon+8/3POJHK4LWvLMlDQTCBCSPYDZAHKTTGVbKgA+X1KTd1PnZD16b6im+kqWLOo
r+CDiQThPsz8UCUGOabgoFhL5sS0Xd19nsQgb+us8psEp0W+3KCaDs/h73/umXXB1skVVWFOtMMw
XdpAr0kE2c1XH5KEH/2QO7mFA1RsnbNUw00s/QWrAujk+yFQdOe17XphOz4zf2y5HKmo1xlmwtQs
ZD6O4SQ/MZRnuq35tlauWSBB04VPUnidDHv4zOubdhhLp2MQ59aysPRhPg4dRetzY5KwIeV96DkK
7bmtlQsnKIci3oYpvFTC67COySdh4kv1NqeF8b/HIG7bpM0V3ktGeGunbR9L5G7auv/WmrGpE5TG
TN2e+pFyYlthBpHXy6eCc4qaZBikg+kw9YEClz/EHG6OU8ja2KNcZ9WacZKKAr5iB1owkOh63ahL
NuTn5qi1t9eyw7p/mkVLHFdHQAWyfQFphdvn2/I5OfkDz1Xo471QiF1BI77HYLgpabktnvPKsUU+
E7j4peD6sGU+2zdycHuB55H1HNCoNVcRHuFThu19hycwWHJK6vSMzW1DtMZruDJA1qZhV7fPFXB9
Cc/C7uv7S+eZQbWVc5soaio7P0ijsZq/Imtf3dervESGevt8zm0/tLkVyId0KkjzfoBefR1U+5Xn
NPsH7hiDl2jlZVPiqdx/9IthntMczqZOGltuA0XLkLCtmpcAcskFrx1wAN3h0Vhfu3WbFcsLo5Iu
lQ5SqrsqHRp2hbI3x3OWzQvddC5Es/ZBWo/T8kjLil3NhOmD26dbYTx2nMRc4tObnJe//C7YJKq7
YdLg1LwtrDOMtisIINgNkPJ/0pWaUJ5KyItb69YuXExi7nEC8VPQkJsriZwBHg1rJwN5wW1FXYjt
PcDa4aeqhBgzAcZXgStpmOMKagvqmk3A0SqY/HRpgmzP12KBy0rsJungtqKOszFXUC8FKWQA5Y++
iBjebVwTTdzW0wFjxbq5ywJY663DzQJmUqqCynfK1HDbKY2zCrfQdsHAej3/Oo5h89PU5VxcmJVn
9nlmxSv3mrwvJZa5UsK0MvG9uFmT2YOyKRkrVT0jQxutbgFmC+wKqrwcjlHYybZwu4YfxvaQD/Ml
zdRppr9xYrH1daasAvCjPD/F+Xxd7kJS8Q+RoRts9UM257ts4u1w8FGEQvbDn7OqU+TZMrZ6lvXc
t62flkDlPfihye/0VIxuJ1Rbw2Y4n4Wfw3odXmr5h06BPNBs2+I2uWwN21TKHG5hJYzd+TQeBlb8
AHjPXJhaZ3ZQeppyfyVg2TDA89kgLjI6zz/VZuQj080lVsO51q3D9dCKUBGZk3SU1E8ADOx2cdRe
klEBH3Za9t+YTzZW1MPDuoR7K0kLNqE4R/Vzt7EEvk9VMyVQWS3DYc3BY7n2Nwr3WrbW83rSmHjN
fjMkMl8m+DFDWgvDsV+iMaFOSroh+cAWHpPdNrZyPmRDG2UJSLQlVH7MROWdibupTKCp52wf6yHz
d4qj0mmHbN0U76JB8AnguKGsdkLXZNvla+UvqaqqTu+qTnVbysI5nI5xTmJ2mBY2iYQRrifYEE9t
d7WFEmKVbTP+eIOS1Hm8HRvVT7u6wmvOxzEHiPvISmQEDsVkwD6rScSipPQqQm4nU8DNtshnU+DF
cqinjyXAIt98nPL0P/0EMDUaZnOxI9PirTtZGb/+Gc7UrDsl53JOJPwFy89xqfwy8bcgommN6++S
LBC7PEPNCh+nSA9NmGR+rbcbvhlMUODqUJ7yJWsDOJHV2pTDkXHPz27D3jNkJ/GIY+4ZeGrVfvPN
lr20bX9STWCJX0my1gABgJpUj/ULPOHrfzFwIjvEIRmDHwHJdPYQiibCnsaqtU4GT3tBIn2f4n6e
qaG5mTQygbsVRs7+Efb74XAdwDK0wyf6o9gFXMsWx5woeAGMkW47D5RDvqtyL/hMmEfjjxLoqWsA
IUd23GCKngMfGK7ZkyHUn+9HQio8yiIbWLKb0FNTtiu73Kd74IbaX2W/VO0h9/oqhsdYGegHVUP+
u/O3eK4PGmeJD/lSg/0VaBNuR2OMmJN6yTJ9gFvZaK50PpDvQV1Ew02+UFitETXIh7XPiid8YQk9
Vw7b0OeerttTWegXhkPpS+3B/2g/9Bsiqt/I+Nh20/ZZ6oY+LZvS1YFsFGKVKaxkl/RN5cHKOYBL
XNLIiOwnHnmfYtjNHhuN2wSSHPEw7gZNts8EWhJyzEqNjIli0cKOTdG2ZB+MDFkhOJKVKimLrcQ7
8tZF/TEKxuIeMOimfaSwa44P8VDob9BKynK/bVGlv1dhn5VX4cLb7WoQgSCfq0zO5Grtq6y6qvGO
iUmr/KX9LEjOgusQZKsV9MRmVPsVJYvQ1TNvLfcUtdNeItWqqkMswnE7dqNem+swYpiSmLt5CR9q
HWTxTmB9x1O6V2990hQcWcqhUiBNrTquhl1J+4BCCNIsZO/h5v9QmEmJz0s7VDcDqpLrX9s4E37V
celXt7QAcATHwULh4WuMfldIJP4gQ8Q+BH0o1wM3GN2jmOR0n9MtwniatRoO40b7+dNsKJmeGUPX
7OoREl6gEcdpu2s34j1PvDYwhICzfPQBROdSJh0srbpELn3n4+vhbPFQaBAz92xBnF/FYmqX+2bU
sb/HYGbiEKiC/8q6tpmeN4JM9R5KN8Gvgnjs73g8IRcJZYT3ggKIINoV+dogq1WWfbwnfRDXB98r
5jvQnvD060n4/9/KbqzjDyeerxyTsQ9P8Mx8QPXERkf1haELiz0VfuPtVA6V6e02ma3ZzdG6wmYq
8MIf04gQR43OcFpNuiAqDic3x+FqKdDznzJTLvQYAomrbiPaPxW1d5DlvL34+YBxaWEMuuxFDnJA
lUSsO7ludgsn4kAnjwK/2K6RvIEBc15jyAQqgibYa6x3YgoCvP5kZDb3A3jYP8QqJn1bQlY+f6sm
0k73lSyr9brxArao0+7AyyChXTsiDSwKCEp9kzVyt3I9y12ks+ibYEhaHjxfjr/8rF72/+Ps23Yj
17Fkf2Ww39kjkqIug+l50CUvvt/KrvKLUOVySSIlSiJFUdLXn8ienjPThTPogw1sbMBlO50pieRa
EbEiHAHygft/kcbMpe6qtFjbeT7GbERu+wx/+mgf3i8Sgkw6PuWNUb+aAArBDDELUP0n4msFj70D
XzHzqTGPVbTLghYyGdM86F2bb2oxGbox8QiYghTaQ9a8ppH7sc1Cw+/EvxnEl7EsxmK+8zSZcjhQ
6aIGK5t3jUc5mBBR4pFpalyKsEGb3cf1tWzI4nNnInKPlFLIo22y47L6AVPfmQ3CBs5BkBBkkLC7
k6E+rxGIiyPA1GVsHC+Q2/YFJ1hztZqB5QFcFeusrtPbfdVznSHyghYCbO0Clzny7F3znYW0+o40
IfYYdRES1hcyZkOA46bxDDt60LR52NvtabKz/YbQJnc9ShZ87cbGfuPxWOWmbfc8COPhyZgeH7Aj
6YnT9ate4yeH1NGsj02fh1ETFXCCYRkeSnbVQRsFGf4aw0RYyi8wb4jv6TK8k74FZLv1SHCQ3j+t
PQYAopTYoqngxTKNFcipOT2pBVCo6CA54Lx6HGT3yDu15kkdzkcyzK9Tu78LE7ByxRTgUcNfMiNq
tleRJHjCx779JHMlMqXrRxmF380c3SOI6jpNo/lgVn2/72s6Z/sStB8ww2F7KZxKv8g0rIESwUdm
X5ZS9FNy6iyCluUIvoZPU5fvfu8/sbIjmu/KfAzDDo+0IOmvUJyYsmvMTbAlOKwQU/EtRGDse+XG
M2frfdebNaddEN5FvjtO4f6oeMzPOCiCmzhq9sMimMkCl/gnt27LN6PUlkkyJznWmLutOK5Tg+oj
062qDkOETiZoXJyj2Gjeqn7bnjRo7quY4PFt4RFdTNXQZUENx+9lMdtxHtn7Xke4aL7JRNrZbOD9
YRvgBMRhrnjkI9/uKEk5RpsqW2eQ4815zSh7h6WS+9E4/gOeWTyHWMUegzF+g9ZRniwlMFpBMP2p
QXpqxuNwP0XbOKosDuEajYWGyzOzb02bInAEkQt46Gx7H1dyizMYuNTfVI0DbY7snDWjNmmJZ6RM
6sEUTd+wuzlo5PdwstPtHhFWLH1wCON6ugsZisl57q4ECrWcRmosg0gGiOXqUSKxJXyzILlPRjdr
1k39GZ2xuKm8v2sb8qIaFp6weEpai7jc/NxmfUX3bBUBy9XUXJm5eqlqteQcMe25oqvNOmQUgqWQ
7ZUPAuzcjn8NtfvOYWGTj5Addpmn61SCM5i/Y5azL4aEtHXmfGtPscJOS7YkuIPZWHzPaRPioNj9
2w6le7E0g0U2Dk+zua3NmO+b8zLfGLOfLXQXbRE4O7S57+KmQNCEzmZYAWJv0eK9DtekPq5gzDoo
c2oeHoUj85QbSroTM8mSb021ZpwKka0oC3K2L+/oJecQGiOaRNmAYfQO0heWGKS2rNdC2lAXvXJ6
z9Mlljkz2BLpSusrhzym9Q7jwm0GUWJUBAgJLdxFvwlLMoZhQX7VVrQ5+qEyeaPbd3guqQyeJzVs
DGNarLHjLxO8y/J2Q8QQ/giL99PIK+Zgqx+Gh9So6Vr07m7Z0i/t3t1NfX/lkHZ0itJ2lq+YNU1v
UA+Gw6OGPwYOucTPXxHB7Lc8WHnvsFpGCEMX/zjWapMFrSYcDoKPKSx5E0nLHpBae7PsNj3o2dDb
TmrRZMgmipKc+zUcspDoFJ1GylFf9NhrsnaGzbHBpbipkKj1tTYrzSdU/k8iTWTGfUBu9J6UTRtf
owCabgnvbZOFi/VlEyRfXW2vhm5GqEWHIk2h9ruH53xYTmQ7jrbv72H18G3m0C2nY59mdtnjKUPo
fZIvgULzotswB6pk8WgIiyopCK7SOp7oaQ97EmfTGgxX6E5YDymt2H61MJs5rlWvp0KZrS4RkzNl
hOmNHxbFWxSvF0v0JKnVoQ3DMXcqvJtAoWWkbrosZpM6mHiKXxlIQcRZIXN0gqlW1lUhfgudbtZt
GteuH+fg3LStLSqcoC4PhNpPhuE5hSklF5jA6/Vnx1vD8pbWw1O1SyAkAj1YNi5pnxbVCiOBsxGx
etjV6srUrVXRafjYTVs7fBvC3t2MPnEIi1I10hz2sdB0sQfTSRRBmCI4UIB2XzQb7Qm7hi5TO+pS
4bwuSbO2T4qm9JGipkCpuBGdkzhOz+069F+QNQ6hGrJzkXraje3ZhbN5QI+23IaU4lxM9kTPCEHV
PA/Vgku8tEn4vJh5+vQzPFsnNbATU7wLskqP8blFIX4DA1met+sUPNneqyNXFAMyDg8+hRYTNuXj
NGV2FTSj8GI0WavH4WdA0dKm+/Ii1lQU0sgRmI7urqDdlJha1fVrV8HaE9N9QxOULqYkyiKp5Iet
/fAMGrK/MX5BdRxbe8ViPeARq5s5SxNKzunOm8LLlVzxapZnTYe4BEKbqAfjJydLpUE5YMeOV+iA
YJ9WbWHdFPCmrV69kEOSYVnO39KtQSBsmNDhFtKU9ouv5uCr4DWuXWM6/cq5pWikiSEo/iMKlpR1
b5HWpljSS3Vt+y7as1jP0TmobXQ9LfX4LmoQ/ehzUDehq0zKKoU/l+3hQU/grnczblrMp8o6nTEt
+/l25XBIzWAvRfI5mReVNzPZcTrJvkK/E9EYHECF/omvKfoXb5erddPJHdAA+v0SiZMh+HLCw1wr
j1ghU18tKx1EZnRkXnHoJGMeRRYSS/hk1nGmYQ987P08HFdMhp6xxSXPsonVG+2YR5gDua0sRPiZ
CXek0a8UO2A1+rhQNsWOGU6rPuAo9mMuW3dHoJssUISnn5i6nYYST6WVd8pwzE1d5plyPwEwgEg9
xpHL0js8Jz8w0ukRJZ8+jJvDc7vJtRSRS4dMbiN2uCbe5QvCBK/3HgGe9Ty8OQ4QIVuXINDwC5Mj
L2mo2CON+bh8Wzqh1wPyj0OMsymKeKBhz71vg4e167ETR2xqXaF8IDCn5Gf2PqZm++pJvahsG4aU
YGOrkLXo2xqdSUXql0a0G2AQTqDDX8aaHBIepXtmd2HvGmYbV/gkRDcIPEQEWVzDmDhbAAAdwo0g
Fx4StPG1mnZbxLJCKIyA5OB6Yx3KGMbFzwGFSD52lS4b7Cx3amEK98dypKxVtI5PSVhtVxUGDF8X
sEtlw8PlWpjmFQqk5HpsABgp7AkZxsfUDnM5ADnwupmKAUbd5zD2CpeoZfWpH1R9xDkib5e9n4uI
bbqwYR0eZNBHmNUKwjqrPHHl3Bt9N4FkylEkq1cTsfFg8HUO+EUWHnG8l8PQAGUIWP8OmHR5h+DQ
HKOprwtufV9u2DBzPs71GRgb2rsNOCqgFwiCx+3iISfMo4QTRBE3kXpuq3FSGaTzzZg3wfi6IEkh
48uyDxmsW6MDYvr2w6SwIy/UjoWjES97ePWeF+dYNmNHuReJazIoh/GE287LDG6IXBUUm2xhWUXP
VWjEL2hHxQmFUnpWIxpHvOBjqPCW4GNvClSAoqSufUXfyg5GufgxipP7WI/1G9n1VxdK8C+dKkQf
WZhHddUL0sbkGT5R3Zx1K0JSMwn7YpR9YZtjDAPNThjQ5LqZucxljOSzgXnsgh7epUDu9C3cX/qM
xXLJZwex46raDVPkTv1YBB1yi2yAa8JmdlAkrA6RxMTHNFfjt9pKFNQr0ltaUotip40rYe5oH3Vv
xcOIM/gLYgZh+zVxf5oYgIrdV6fYNO2dNE2PGXUYN63d8rKHNMhCKM2wh4fdVYtg+7dxakuN4vNS
jalsb21UUo2OfQaXgN1fFWibBJqt9rEbY5MjOrkp14b+jKI6Os4aj0jLppNcWZoxjhKM7t1Swl71
1w7z2e8JmoqrKER6WqhUl40i0CXYBHNPTXyUSqy5iftv20SWi/Z6OgjKeN4Nos2I23zZSb4U1YyP
FUi+HYHM07NKt4cNJdfR2AabLh+u4zD82HrvjkOb3AexxyeoxwfXirs4RKPoxQLYKCLf6lQExzCV
QFVhEXi3TFEPYAQQd6ZMfawIwxBO4jCPgxnWF6/5HeWXAkpImsO9uS+hUvoakRYlZaLe+ZLMOZ3j
H60cloIhTPwuDJTHKrE2k3Z3XztYiZXxhgmsVrHcb4PIPSaQjpvWKq8HuNo2awInUb53t6hPcE9x
OCCIfg/6EjAAqq5BoJeAJSBuzkxg8B/Uh2pbk7w3mDsb4Vp9wUVpNvSGvUkSTFeBT9oC+YE6Q/2w
QbMiv5mpBtK0KlFaHd6Pi0JZKvULXce3dIgHVAyTzJeaddAE1vqwmM6UWlXvXaAgKo7CcoHT5F3N
ENVIFvpoEDvzWIWRK5tlQQXXKJnpDjFt3CQHUq9pgUD65NROHc0aKr/JahSHOPIrz0VakbcINwFQ
9dK8wDz47HC7s5RAAoxHPjrQsMJ+MA59blk7HeBO/pSA9ray7rO9WTaNM7xLrhwy0x6CVKV5pwNs
SWLBBNTaDNPZIj/+ekonUTaiRns0GBiteQvasKLM5kJN7kYS5cYsgvvPV1Q776hZ1ZXlcrsbuSN5
RLbtGtNOzQOdJovzb97x4YAUDyYjXvA7gKzq1tX8zfiku595Ha8XrFivXyfoAXLPdIU3rvgdPN98
tkAJk0HpsbyvssX8SywnXKoZozzeA6y2vfT8qq9SnMsLxMoEkFcTP4gaGQPHFX4TmKKenZRAwavl
kTe7HQ6rVJb9rNvd5GTA1OyVFt6xXFbA9rKKodbJopamw13vW9/chMSyDN1fX+DOGixBnLnq/ZJC
0pxnHiNkGEblmj4vQSp/bJVe4rcwvZQXme9Ecjdoup03GdcLyhQcgO9z3y3sCjj6EucYSbosYIg+
DwRpqjuGl10copYdgrEI6YJ29ALHvUaDi02B8yuEAk8QcdPQwMjnKo47/cRhFLke1roeqwdECI9H
RyR6ZG4VWk3XLxO/bXdhrqoEomssBPEQBC5wWQqqqHlcMYqogdT5/nYKQ+OOG6OzKexkhvoqaPd5
fNaBwznbqc2Zo+VhIDO1srX6ZquQmhIQKPiVbp6+QOjC0NFcqqxslRRJaxMqgeExsExgwhFzefcw
eYJFZwZOxx/iGGDrTzsj9/16bYndi3pD7nHWkN0tv6jacQhjjUT+kLSt+WLTtD65qhueFB/24TqJ
rbyvcSphYUSimc4zMe2LG2o0/2G6hS9J30fPhvlhP9bLpbqo2xjWvliNwESnaPLIxYW1fIiObk3D
hz6a6b28WM8fTFQNgN/nddjg1wed/TluQqlucXZP6sRGuBife9bSE54vnF56gRJJtv1y3wEv+Bjo
LG8wljiC0eooBheQ0J4kiGjdFIIP0C81mYs0k0h46KQs+kFU+sSxWwAkhVb8hD8rnj06GX528HXl
RxJFwwMTFlYyg6s2DLpfnIuxQ1XTTzjBzi8S42FPZu3ZWtQj7hA4fmN+zsIFpEDbzcgDYtfjU69o
DIxoCMWzCWstf3k9wP8EpSNydCqepjarcOm7vIo9R3DtCg5ikn3tUamN1dfWDbq5VcgADovUtBOW
SUOMvtZEyat0mtRNBx/IoESKyugypIBV0UMc2SXvgnnkdyMJzVxsjU7HfCTNTw7SQ+WcVnIskcre
PCHbjWNaelLbCY0so5kTDICPMyk89Dscbhm4GvWrpgysSJOOvgCuvfui8mr95TYTP2MIkm0HCTLu
StCmI796Cvy4bFJrMCTdyvYYYxD7SqHLnS5CpuQ10OAab7Z23nw+8pXOH8PWRqzOEim9uSNuH8g5
2qOAPyqxi6b0Gm55h74f2RX26ni5Gmt40GUp9UbnG7wqRb5GPH7AzRAKXEswoRDpEkziwkQjMUUv
xRNyZ4zCRtdQIAx0DwGvsXk4uWhadK5Qi0GYNPmqlddzWEXBzwCYcnQYNlcnF99NmKx+CJAe6hrk
ycQfCQECVDQz67oH3e2gCFecPcdIR/N2+RzNQew6hs1fGGDvlEZxnUdIM3+FpHR7g098f5ssPjm4
fl++QJAAANvi8L7eYmGHHGN8rc+IrjSifsKF/dAoGZ9GcGUv4+L69Ny144L2ngZx8GSEsbdkE2Nf
YM02n7gH+1cvExGfREQInB71qnNGVHjvVrk9dit49qZHd5mRXqKVYD3n7ZmoClgTsP2mR4UKwKbo
qYxfU2rdPYp//gBaqFJZ00on4QW6pNMbH9c2yU266yqPAOFeio16sZ+Urgs5cNoi5jSdWfrYSLcf
Y3QGCN5uMK/Ud17dRakAgUD36RB4sXHsmmsCaL+hdMwDKTpynmlMW9C2k2UKEMuoyJuOFoZ7N8AO
Fdm8LqluwCb37mEzNAZqv7so+GjF0L4jXpndzNUSkzyF+UV4PWq2Qt0P3FrmKyAkUIoyYa/o46wp
t06Kl5lE9ryhA96OcSTTVz54tLXwThrPW733/aeELSdsn7W5kL1gBU7BGuzosbZdoRBORP3STtxk
FSVBU+7RxQZ5XMDMZ4uv7DPstfbvKf5fZXstHM845rp/bqoJ9HGe8dSWC8rUpxEoBHo11ZpsIwpz
3ptYJ3pVYw/DFrAlgMRG7NOyhNV1F+Sd3CaeQTQ4tCe9iO3Z+zr90UuF8l0zPz+jDm2eadXhQlRu
1RhIBBH70UM10mYKx4EFHx8kaQkXQHR3IgTl0tXVcK48ZvqzsNuGB3T0+7URe3ztOw6vOsSfKMGK
buLVng9jRz8xCyXqA/Njo5DYsHUI9oOQ/GfT6/mDDSObLvS6ducdaOrnpCtZlbQHJH2wFB0skOYe
Z+9gVYCjNlzpU6cnANc0Hs1YgE8fVK7TCNtFzwmOph2MfQWkuk2XrCZV+gZgrq6va4X9A3DUQOoT
9HQTdJ+tp2jsp7r75SI5/VDDjiMAbOD6c5lAWeYiGP0jazef3ODwBJtB5x5sIG8pRx07+zMhvbg1
fmjclTFUhnlDekTs2HkDd0RlJL+MYOgYnmgoH4+YYKF7OQSd/SmAfH6QPub9dQr/56rYbAPcmLQa
ezgA1ro5BhzGxHnagdTOsWZpWNQadBjKyL390ndh/33Wyxhc7X2lkkPVJcNPMPVLnO0u7XKuEvbz
0n6kOST4/ZKPQ+Xvg3muVG4FJkNzEOnY64Nqfo166C8OU5e4/lg5gmM5FNUIT+Q9AghMQHaj2oox
S1rUge9VaWAEx8tVAwArUZ3331bQzBl2lxCstu3HQyKUx04rV32HTZhcB56A0U2W9Qdw43TIaeh2
AJNBNT4jdhRPzGQDgkvqlyg4GmoxT+0FiWuAcZ1NXlpYD4gzNlkuMhqRGWps2sovsXfBqyHEdR/x
BCUHBhL23QK2UJUu9tVi+Nv1Y3K723rxBZ2q+U406fJjB3aw51urN3oYjEeHqNduBkHsBfzPd4T5
5Jgho+RmdcGK9hc40mHWbrv2Br96D+wKsD3G1mRy0rIb9I3C29+wK0qsiCYeR7AZ3Qixx6TxZKAv
X1dETniC9MoFdaZGnw2bok+ZEDRhkw3XPiNrSsVBJ6n+6SoBOCCAx01YhHu/vIA89vwQNGpZDhdv
nboge+ygkOF6fIWVcb0fK4ysftRLoF2motSwcplRvOUwqtTdY0dbC15CtUD+iAQogcdaaWAy3QRx
L27FrVW0vRnDHjL3QEXVllmKMbOz3Uc7gx6ZULfvi+dTmTS6e8X6CIKXJdnYgOuUmKRY0X6zXDA2
QFCCNuMt0TtNT7MPYCLVJqhosgpjeeZp3fZwRjWq/PiLjv2WHvAnzFdsbkjGbmQHzmrqpxCyjLj2
cQlX+qHP4BLQxlDwCBkeKBholwO/GD4s92wtLZ6EJQOWi3SMwIPJKsN6joaiIREu6xzvHYr2eN8+
alpzcdtNaNrQfo7zfoGmotXdxYDdr1MNFixfOVNz2dUgPI7BVo33HrPZX5KquXiBzHP4TaE9tQcL
VchSTN0ohsKhCwne4FQ320c6bD6+biYfYiwZIG0oDmSuN/Teegr7L6DHNf5ljJL+J4mbIbgDC5D4
w0YwhzqgIsX8VAZcAAcTj7hO3lqFMgKKExijXnUbTpcCIW0hGv0Eeo88qnHQ3PUgwgn4kJbMuYAM
sL7dJMHGyTsyPYedDr8NbHXvEIL6U6qGJsbH2wdoCRjrl7Onfdjl29bHF2JuS9hHI/uF44SfUdHt
qPZwhY68VdTs2RzsSV/qXbGkwDl54SO66QG5mNNLqxtQ3oSz6c6QFm86GtqmASa8uNeJ1PArnFbz
ukWMtwXiTMx+Tup+/LrWcTjkdbA2e44bjq0UQezRihK9Zz6HlQlEZcHiapR7PgzDx5jGwXjfCp0s
pw07eFqSuR1ojhNgvE20TJIswmjnT2AxvspjlOQAAKSZ7CUrKLQFc+s43zgt23u5x4Jk3jA0vx7b
bYEtSu/XOPfxPAs0i3MmIwDGkPOlTx7qdJW7MQ7avO0w6ZAN6w74auCoVa9SLQMA09vST1fMOrSD
aD2x7Sb7uHYZMCTYFQ4jHu2ekhDziZ3tbsNl67ZjDb9U/XWW4PLOYA9xqMTQI20ZkFiqyySpluCS
tLF0xR52lN4tuBaw566YTLMgmebli3PwHNBZm8KrCseGjJoHRInU0OLV8/wCpyn6OCZcPaik8d9x
qVAWC4wNuHPitkahUhij7xARcsgUIjFvmIu2Y1SCC00RI7bx6rMz0Rbkfm0akQM0iN9pWm+gR5Ve
sewU2W9suEw3m5CgTyK3tOXAFHs3rNueg7iX+pUa0HYnm1Z4SWCMsTn5ABHivxInOwwaV7htpQ2c
jq7rQNP1PmkD88sJs30kalgqKJwufTrBXlAf3MDYCrldoLpijjkrqqCvdUlgNvMroSF478iGI8lw
0AbfIB3c8R57GSG+3FWuzhGiGJ42WSGfK4rVMeHil149kmSWiAQj4pgJDj1u4UeScdg88EJB6zE+
VLNN5C3D8o7KLmX1GzJphuklcRUQdI1QRlGoIOTXqMCm4AlSGVS5WbWJ5pevxuGujlkaFrupcc7p
vXsLlpAPebOtPSm1abbnGNqBBR+iRndS14PsyxBRmHXB+C7ifIzaHTvCxJsBcX1Cm8zrCJAnxTnV
ZBT8qAAkHQ3VeZ6J+haAtFwzZydFAV95B4uYWU5raZoApI7HarxugyBdSzkn/DZqpu7NjAxFfWBB
07MgrnYI/jawQn7nLMgFWpbnStqNnyWxTQV2Z6qqE4QuO6q2mDLQ0DU4yQ/MVwzAkVM8znlodsGv
1HD5FGjzu6d+JdHjlCpgjoLj/gSVLAbJWjDsdknOo4RoDK5P84TLAHS1RKC69TjDeWyAcq1cnRRx
6hYl1+wPC5y6E7zJlH7wSrQvoxkq4BcrMQD2AksOOHdafejSsINgYcQAUQmeOnlrltqApo/jCaUY
fD4nEKKieydj4F678QIpQfbd65Nudt0gDGUENClt0ppDShdjDo0jcVtwcAk1dCu8w8E3R+YF8wfQ
ljbSmst1R5v/0iXN9Lw5hNk/VoJjWScRwrMyGWLqLmsgJ9FFlE7tJ+q2GdlrfMLln0WDcj2JGrTa
QAzZVmKPAKrfJEoCEbYkfEflGoLGqloB27uko68Vyq4W8CGdORDWkXWHfY7XO43AdZnbhdnvHnrI
t8px2gPf4HMRImgyzKdlQkLEwCo1F6rVqFG2dXAgv9BCYifylH+JyQzQuFaju71EZMsjeqXaIu4b
fPMBzNw+XDXauLUAxxOCfOzGMDhR1I6yEBu5uMDv3fSrcU38tERoRiFFSOCC3usdL0u4wcXfWdek
uahkeCZIB5iuU7VFeVpjZqqcpwEonMfAdV/YpGafRHXr824bCz2TocNeOKhPP7tw6Yd8igRSD7lo
AKC5fa0QUJsSZyGC3S2gFNq19w2ExJdLH3Ufiij7Xo0xFlKwCIivYIlyDZGb7kqbROuv1hq7oPIa
Ychit2q4VVXHWU7cRGiRIkxpOXAWD1NZL2RAoYaiJToA4FrtoV3STqPJ3+Px6IN1WkGvcpNiXH/Q
8V2V2Kq9adoZuxLTvVhBG4ZjDY5a9QqhpX5/GmCD1N65RI8MRFLI1kOgZDrjhL6U2r1wdZjPMPgY
XnuoR9d/Mi77v2nKf5uErpyg+ETpZRhiXFFhQ7P+I0y0/fxzkwK/zVpsZF/XNQBLMdO9v9gxLTf9
OvB/Mnn1N4ee/5dg/bc5R0zMI1Bza4NjVKFgPZMaq/Q4p5ACZIg2a6ai5yHqUrTA2w800+MHnbrQ
FG2PUNJDgxarL3G+6/i8ChL9uWGzv4nr/8cMAFjEdoihusUmAll023RbQeU/y+n4X2ZXfjckRfHP
VCKAmEw67L/K3k8/VkDmexbO0wg/HDoBbvpTt+53e9K6mWKlU74fqV/r6410WHehYc9/7tV/G5Ok
Afew+DP7kW0YwhR8Cc5BMLR/bg7jd/PTVLdBzZBcfdzkGJTBTPUBAWD0zw31/O5y2pl0CJIO732g
aQ/LxyiMGVJ4ZPNPRvz/lzX5u8spuUQsmthvRxD2P4JuydykH//cZf9tuaPP4APyUPcjluI3maYl
kqSHP/nA/LbWx8k5SGMvBKCKOuRyMlriYwx/zonj9xDsFaoKMQZyPyL9T14P9WQO0x7+uYia+Hd3
U7WPXYsCYztO1rQ/o9F094YPzd/DEf71Y/23+nN4+M8tyf7Hv+Prj2HcTAvdzm9f/sfL0OO/f7/8
zv/9mX/8jf84fg533/tP+/sP/cPv4HX//neL7/P3f/gC/DYQ8kf3abanT+u6+W+vj3d4+cn/32/+
y+ffXuVlGz//+scHSoD58mrYvPQff//W+edf/7jMLf7r/3z5v3/v8v7/+kfufmCY8z9f6L9++vO7
nf/6B4nDv1BOoygJ0iBhAb/4hPnPv30rCf+SghdngsFiCjqgi4mfxvhB89c/GP8LiyMWpSll+Pf4
EsptB3f5Fk3/kjCciymP4MInQv7Hf72tf7gv/32f/kW7/mFo9Wz/+sc/Lj0BtWgUQvMO5VjK8Gd+
n/6EddMMr6h5OSJbcjsYTuuibdg/GxO7DGz997H1n38FVGrI8T/oKMRvx9dIhhiWkd1yJP+HtPPq
ldvm9v4nEiCJVLudIu3i7RLH9hPfCC6Jeu/69Oen/T54zx6NMMLkJAjgJBccUuTi4lr/Ui4N34pa
po4g0ilSxH1Oc9dDrQ5nHDuDamlZ75mSbkWrgeSzfYn2fKLucNMv+d2vIxnCsA0KQbjZcvlccuBs
umgy1XXACxRbTyC2cEjph6Y6JG1Yer2DXkMGyN11hNb8NTi1YAf9/x3230+58+kMYenLqlqaEOtP
p+m176TU2zyz430CuzN+5cjv3Cwbn86Q7FoTnQiDPbyswptbHqHcRvPpvntaqSjPc1xFT1AWFYon
5LH3T0jqNNgcg04ZydLlUNqQ2cpMec9rRpwaLOFbZ2QJ7/Nbe/1sJhBnXZrAvgyIBZej5KIrA5vm
JbJ9vvMhla31Gah8fv9cTACKusQ20VF1Z7U5OgtjUp4LrVfarXyeitH/NDnNuDPKJR/2/83FsmA9
Ex9Ug4N8OZei1WEoD3oLxwQkbKVRdywr1X7EStB6ChyUvzordE7QGYKdkTfihmnrhmkS1aRuaquR
1VgBrJm3rdd1UwecQZbnITKn8+0dcb35UNPSCZ30gG1LN1c7wprJlCCFlF7uA7Mqxkp5h6+dedSq
ud5RFt4aine8JIUBooy74OVSgvGc1AaWoldpmfU0I4f/mGH69R56QL6TxW8NZansPoTspMFmvxyK
hgZwCkyy2OIqgh8NxJRC0WMXyqNy92dCNvfNUCueLhVJCH1ZylBtIx4KmYB4CLK9CV1vhstRVjku
lKSuLGsspzOuK1rSUnuB6pjsJESby6aphskzTdetNRk7ysBsV4BNPGsOpgcj1AcASEZ0AhF5Xzq9
nCsm9L9DrSNR74ct/BIm5GPW82ghX+aZkf73/Zv77SCrQGR2oioLelLI6eHDDLXIQiqf53fT9Hsq
qZevqP/OB0ddR9U4rs6aaa6qmg9h0y68uDFqL2gz4yFSgShFdvaLaJjufKnN/eAITi59SSHXugZh
oMwU3qzCS61IoT0Qgi5QrGTnZroexVapONq0XAy5xKDLY1QBfc+zzMq9JGy/diO02dKRg3vnR4J4
QvImLJPSqsZVfTlI0VK/A1OOkL7d90dTC9vfImwrqki1eZ+UM1/pdSzQ7zq4VVWudZm4rSClwZP0
SriRP/zA72mPG9Hes0VbjuNFNsY4uio1i8TTFI5cHdfC0OwszNsUFeMkfK9AXYFZChuEhnb2bq7z
7gMUzBGeyFC9q9JE/wDP2vjWQbiJj5piF4cGPNuL1Smg4vwxfuYGaD7nYip3tLWudu3yO1l0Lhr4
JLyUL9ce1k1kRG2Uel3QOd8hPBnvNQTXPSWQ1kmNEbS7/a2vNpRgLAdbGFOohkb/43I8qUd93gRW
6uma8nVSB3FKsce4d9cyCDpYKiPRzZFr1eAEnIiRqFXqUXGrXcyEaXUZfbezdK/X1eobL1emCvVB
JUdci5unVSdUpVMSr+Ez/ShTqt0nUxE5hjQSZ4ISGD7d8qEGGDZn43+ECB2vMkz1TyK5jqh7U362
tUB/N0yV9S6DSwKThz4BbKm+mc+aqRcufGN6COrYl5/u/Q66rgPN0aSpknqusxpdTHPBJZJ4CeIx
h6wDolRDTds52Ve5k9B1wQNLmjq9XF5ml19bCRyIjFWXULgs/b+mkoo+SLnAnXozeq4phcPFm/62
5rD9fHt6r7nR5bdhZINUmm9jOrQ6L0cWlGUV22xjzwrDGGntMRafDWyPfhQl/sLHoUMYhGq6GD9N
sYrOD3x9OnNlkwTzu9J2OHY0a5zvyWhX34PQnMZjYjRqsCeufH38eFuQ30mHVYIvvSzgm8y/M7Kl
IBYl3mym4gRk8LsR5uJAL2g6TrPoDreXZet7GMQ9kj2V18ZakyN1gsKpVRwJQcyKI+4OVMuWpwfM
asyAYU/K712SmF45mfmX20NfH3x92QikYuTqJlH+cqahXmMpE3YxvDSzOLdhax4REk+826O8Hu3V
d+fZgYoi2TqWPq9x+c2C5lFhDhH8MK+K6xoYparRQ+6z8Y+mGeWTFdXiCd+W8Mscguwp5kA+DlXv
y1Oft+Mj6ibOvde04AAsbzpDYy/So7mcNr7pmlbQefOaTE3Y/MoAjRpuxu1pbyyuEOQCBrUKruu1
K0iN58XcpUbkdbDuz4GelWCGgM/930ZZfUIQVFNXcl140NeyM7Rlk/ZDouzEjK2jy8m1qZXotkMA
X6XufiErmspQkWmEf0BFRnwOIcRm2LsYVUqnsOqaY4mXiHkoFTP6My3U7igLvQhdOzbVx8gxi5w/
OvpvnUP1TzlakX33BUNwsTFnpW5E8rVWZW0LrErQ8A+9uBumh2y2548yFXvi01fJOHvH1JCF0CVv
dZbjcu/AV9PQ8Z0jHA+z4ckAhXtQnC48k7nvCYddpys6MdLWNDq2S3BYDQVCDuij3YYe1ZV/RpSf
mkjCGmqtL+DPXfCLP29vJW3Z95fnVKAGp4F/ZI4SmdDLuYW21s/w70PkO6rEQ2ZhQhXED2D+84T/
oMGKRk7XbJ+R5ykoh8O9gOkZfuRTGt9u/5TrVebkcHB01RSSFHQJ0W8ihqYj6+0kUUhGmM5/QizR
TiE+9AcRmdlOMLiO9pdDrZNCRIzCuGconbTatQDhPBhaB1U3coJ3ZlfJ/+N4y3Xwdmqy6YEoM546
5YlrFqX4HSWoJyA+ipito4udo3tVrSMI6UtuB4rOYDVXASIm12kd+qOeCH3tATIAAJfIoq599Kde
e1HyBRltlTl84db+C4i79s/tb7m1rVhiCSWNJNM0jfU+FolSNRr7OKj06hOoheIrxNOFf+aL54Gv
jBRBlnpoNSUwqCv/3NmhA3ylv7f8wEoI1RYAbpb61Fp0NBwLywnSOvTGQaOOx7E7dj3E6cBM1Z1Y
tLV/qX8tTxsKpRTcLj+yP/Y15GpgnnWNyMIM+euQTBNIT73cs2Pe2r9iaRfrgvNCAfFyqBa5HbtL
QVNWahg+iRC7JdrH/jmeIuUwhel9zn/LjCi58ogy8abRNG6Ey/HgcSugG0TgJSCGnvO61/5RrTzf
qUpdxz5GIWegyqwztbUPTzWiG9RUauCphd9/g3OiH2Awaa5uoY2y6F+dyjq+Twnyv1Njh5IcGPTE
zVUoCKg1kmrmgZdilfZ5LrrhU6jB5Ns5D8sKrcKsMFWVq1hKstnX8/ImAiiKPY6pEgfeDMz3E6yb
Bb8om6cpFv57vF2tp2aywrOELkt9LM6PQDTGj5awQUsW+XzY+TlLALj6OaR1OueTUuo6/wzpGKIr
mLHUwik+gPkUX8HIKNygTXXEoE38oaJnUR+A6Vd/F7EmzmjIyQfkveOXUg+CR5En4d7dd508YcEi
sEjSQa0t9dbLXYZ44wDUsIIKXDribwjU/TEze2jiO5NfHjtXk0ftzXBIBikOrMaZBjE1ZhsGXsd+
+FnopXOGyVM+O9lsPJedWTxOWIQ/OkGjnMusLD/NsMb2MkVt81fYui0cnmNkL6uElL3gdL6lQJuY
4vk/+YBHR1zk3akN0+ZYdejMwHhLTu0cx+/nCEo6/ODiP7eXYmPFKTlorDplMt4Dq5XoLUJWKW3F
zVQr+aTYqnG2naTe2fwb0YoGHqHVInTYPAcuv+ty7EIzHxQ3mNuvSjs2L1GY4VZqjMQv5/PtKW0N
xvECeKouV+DaR01EpZiTvlUWAmLn8iS1zuQTxkcjze1non7yx+3xtpaQqI9giYXHjyVWV23owLvp
0o7JCWc+DVoyAPm3krtAA69RShIb+UbLGlImuFxCRM1InLpaca0OEaHSjMkF/XGvXLMRgBmF56/J
X9DaV1UCmhzhXFeM0tdG/DGYAAc7zXL2kYs4dighPNdFE+1Mbfnpq9N4MejqHATpVHftzOslbmf5
0pZD+1yh6Ob1TSF/WgKKeAPPwPNL/z4PjddFNbg7ybQNmyr7utuX5Ar1nAjEpxOE0lN7ov7cl7N3
e4NspAVsRocapGAwEKiXny5KTG2AgOq4Wmamx7GegyOez8i2Rdp92uevE+Ieo4Jr8eheYvvlUL1f
a+kQ1o4bhr39xR4qSDwlnJbbE3p121t9MdJKRAkotvE0XLd0YNGpNQr6jmvWAkqsWYTZGYJhgRLW
qP4S2pC7c6wCuICaMEO96oNfhey09zoymhCtkh59yyT42HRCCSDiW7V2KAmE4Bvn8iVEge00dd2w
A9zSNgKDbfJQNHBxXF5yq8VRedT4lh85rpGk5XuZDo3vzZqo7ehgZ12WPcRKBzSEaub0R5TOyNIh
KRABLiySP/TE8D+GkwW8tdUgchxSPvkrOxuW3zQEXfDx9hpvbJoldV6qUZT76WVcfkk0oztT0Tq4
6j02G07pAJEeEKi00OnZuQ53hlq3HdUBBxZEIm3XbqLxA9dE8wgke3ipxnlPqX1vqNVRn2DF+WgD
2m6Y2M2feVKrDxa9k3dVCIT0XywgJCJVNcArqK/Ywjf5VoeiSOzQHXY7tcZ/VpRxiLwk0M0/fDsz
z7cH27gDbJJWvhThWaB1fvm1oCsZ/TihLNAa7XxUQntGh8PaS9q2R7HIwpc7m8L65Sgpw09xzZ6g
cg+vPG+UQxkCdb89l628hMn87zCrrQcQcVbHtLJd0VfVV8RVaHv7inynleo/cRtoP0Bod9QEIuOo
diYaOOj13Gdj8hrIUMpV6XYROB00AC+nOliop0u1YfvXmYJSlUAyYBruc2j67ygWuQK9KMk2WS0o
Lq6wpNCycG2cEj3+LWRVs+Dh9oJufjZyA8ekqkz9fbXp7Sme/D7LbZci+T/hWKFChS7NTgtk82Tx
0F46IDzU1vDUjiIO7022e1R18n0YKunXQcEvsin9vZLb3lCr+RR1ZteBySFedB+eNbJsr5XIy+BP
np1uL93WUEDClsuTpxNn63Ib6GgqLqAf2+3VoHiYsBpYxKSikzO01r84wnQnyAOARfNMW6U+aLU6
1DY5wsWiJqhERQ1bp9d3otJGgmXTg4FqyMsNPNsqWfTzpk3yPuYzDb3xhLZa9ISnoPYgTSgFEaJ/
zz1+w99ur+LmoGT4wJpUDMPW3kB9pyl5n5iWi1kGIgB0wM6OL4fnom3nD5SNW1oNItq5brduW8e0
QO0ZPOgY9/LTlTWsfRvhL7eMExOND/iOuq2UZyPtrBcrFKl7e5Ibp8yhPU4qR3VfmFc+JOgGlAgg
EIKLOl9kEIuTUQzV/d+POjiEFtCDgAvWZ1kKDcGonlE0NenPQ4Bnbc6b4qSVFaIvaFp/qRzIp7en
ttFK4XlG7shSmlRg1nszBttb96y0S8IQZ7Qm9eYTdqyIoJtdbv/VpcRIWYr8YwDVyy2jpaM2mJp8
zpNAf1TIW3Z+0ca5BEymGhSN6dPb68ApVKRtJl1YrgN15ZShWILkql+50nH+zXc1DE1SwRPCoeJ1
uY8kIM0aeqLlAiuPPvUDZHgZwC+6vcRbu8cwyM1pdyDSteBP39ZnTaUYVBQ9LLdFrvXcqXF2irom
3LlaN0cBv7YUCSlJrpuwQTc3yHkzSmlR8Y2t7sdc97l3/1RM1ZQ8aejq0/G6nEpi9WqZZprlYrA8
n8WU2ocaMs2/mAqFev4GqsAberVgtjPrUZoOliucuj46OhKFgx12O59la5+BRhE2RUFn6VtfzkWg
mlqjBmq5TTPZD8jgaU++EmafhKPW9181i0AE4KCle8cRvxxqDvJUDFNoubWVmydEw6KzwivEzUNV
7nyhrVnZKvUJ2kMoma1tCpNQ660ZoqwLYqE8zWmbPZQawkeBMuwmc8sNuXqq0UYim6PrCc5mXSjW
tBicNTAPV6uNR9jHaH8Uypki9X+gg+FIEFhfcgddzypXiRmN/n1oq5+3N+TmdEGZsFEk+Mk1cskf
Ij9J6AUSvSCkFQYiuHCe83NdOcPOR1xS06vZkh1TuiBEW1dGHSNWEpk6mW5T6spzUCBZUQZ6eMTT
RntB4RJ/qgHrFDDp/Se7aoJ/cQdxvxoOPUKuh9fM+s2bI3DaROHomW5qpxK9ZYRLe2LlTvC9bq04
KCARe5drVaqGvkrQC8XJp6ivTFcpHAl1NMJ3C7qA9VvRKv3ZWGQlysY3z3URF1869NVd5KebjzKe
9fv4ZURLfgpBE6gM6CWad0vEezPjudL0ESlD021tNXuWZpQ+mb367fYG0q92ENU1XaKkIXi+c9us
XwPlqCBj50tXotA1IYXVIS011BnwS7jko2sj/vXbF1hyPlWqoo1UE4bwPQS70jpYIkzh18oIOfkW
WZjR61vV6b3eaPJ/UM5PjIMzWtyqtV/2z2qXIviItFLSfx4R0P1iQY2Nzj1eGPKAJD3aUAoolZ0w
twTLt9tW0lVZKrCsIx4eQIEuVzGYnKG0F3M0y66Kl4bXwjHP7UiyW2f1oexJK9RYV/6+vazrVX0d
lSKRA/4EoN0aJlmi3pYhQgZ3ADr9OU7S4GS2vXrI66Y53x5qidOrCRKFuIyo6vMMWje1YVz4hs1d
BxYkc9xe6uHHeZbWcQwQzQrhmcI/lfaPdraTHdrCemmpipIz4acKupjYs0b/OSFKDHo+9+AD5PQP
ddnfs1qWp6wOqocE/vnDiIj2j9uzXS/s65hUnkkRl4GvvEqtKa/1ns8p01o/zRjbHNSwsI/A6/YM
pNdZNhU4qVqAGgmuBPg1cdCwYyUQuVnhBkw2lmpMrStwXaEu0B4UM3d2lnMdYJfxKOWzVeXSVl1b
xetRMWV931XemIvGK0Z9fuwDuOg4hSTjWUPv5kAL3XwcubefabHDTL69tusU6vUH8BDUiTaEhHWF
s3Li1PbNtPKmtkE42uCCw+RmRFb49jjX+4bbg8aETfaxdLBXmYfdabw00HnwHDsK8iNSUv2v0ewX
ygEO6o+2hu9DBo7Uuz3s9dZhWOruCxuKa3vNspE+ugImLRkv6dPveITHx7qs/pw1a4+jtLGOlIsg
XFEiozq2/pCitAel0iZklUmpH7MKQYUpUKaHu6djAIim7Mr1z9Nl9aieg0E1y74uPGo9w7dB+Moj
uXd+UhEI2nuTXM8IWplDA9Emj1NBt10G0VlLasef4txDrwm1I6vBvQT969PtGV0fODB7OuV1smsq
7OumnVpMakQRIfMqnJJPjtbKI801b5BacMTqsr57uzPc0s3iU7Hn19t9jOsSw4wox2Gjd46AhgLE
o8c9KPDGpHi4GkQqwckiSl8tXYx8tVF4nZl8QzlKHONEPjRtFh8GRe93lnDjQ/GRpSb1BVoGoety
NDiOlkFmVng1WmqfUN+f3MFR74XVLg8ssaBdyQTZEGuncekrRq9VWuFVZSrfDak2ou6mVjvf5/q8
MgoVAVXjgjGIwZdzQX1/qtNWQjWYVd+FAUWZXuulN2ai2YlIW8tGkxEAGi8hYa1TrVg1qiRR1MLD
3Kc7qOD/6NPjeHR7f2+Nwu4GwIKrGmn0akIKhWwjRcLZK4dBO+rl3EI4UPYab1sbzuZJR3cWMCYg
pctlc8aCKFA6uTcklf2fcMKkrZsc84zPS3LE8MDfSbC2ZvXKS+PWoD6/xqKmnZYllT7nHgI1jmtb
SnjMENXc2Qwbo7ARwHawpykjvqaxb5LhsStR1R2QiyjAFiG2mYLbNxELuP2FNrYcDSEIExAFuIyd
1RdCGDaotUgUXjj02QOPjOw8s2wATltnZ6irVgCHiIejRdkF9CPVhFVMLdMW2dqYW4IKbYvIpQ1I
WXyjV/sTl5J/UNh9xorvczE5z2VU77SFt1aTqwPELoMvhMzLPTLUfjpQXCg8pwumY6z1JYhTtNvv
X00qYbCReRwb3LqXo+iERfR1C0ZBSfVYt6/6MOmnyK73wt516kTxHxcz3kuWBux6NZIzV6YCGaLw
gKGHrl91WDA2ovP8FA8CvNj0YwG+4wHYZ/AHchbNzlW8tZz09Ol2QNKEor38/zebE0qvVVZdVHhW
4UzHWtGRu8bBbmc5Nw42HQiuYLC4GpCS1SRJNDLV6GEpha3RfIxnBZB3hIYSL5kEDbI8UfudEa8T
NZuWJCwic6Gx8Yy6nFeiZTmm9FPupc1UPfM+5PUXFPIF6Ua0lGbYwkgCgWnYicabR8MheBH2kYMD
N3s5roEfeK74ISFsnGlOdZHyJajz5MmudflrLCQ6SF0oPrZRXj+hRTJ97UD57PyIjbkboOS4DkgW
6T8uX+PNN41kNmidipSf1jrKUzzGqJCp1LwbxOeOaDH1LyAC7sUYEBPA6C23g0rZD/by5aAQ3tt6
KMmAapBjD4iZOgdLCdr7t6tBjr+Qkzgq3EeXo0REa7wC9MxTqyn4NIdle1KoLJxvn/7lnnn7Ll3m
wke0l726fMflzL5ZQLxJc0SCBiQyqzb6UKC39AG+an4amzY8odg0HOIqVNDx64LT7ZGX3381MqQ3
8hPBu3iNFW2zTo9FXWUeEsfVQeWhdEjEVLizrg47b7aVjM4C1GCWPJw4/fBNSIYuZ8l/BTw0lNmi
cP1LK/N3htK+tJFzitP6o972D+aA1RH8oMdqwqdIic+VCB7qsvh2e84bIYiyNDkzhUiwDevyt55X
Qd5yacGiromAWY5EVoJR0d2jwAHmtb+8pIA/r0KQiKEOIYi4OLppCNsmwnADs9nD+m4EOhaTF8eC
caYAvlpTdawrrckAMMuumA95jnYxhqtu6KcBUnXKvf1wPuHComOnkl2QxKwydAwrtK4tEbiL6lJF
hjev/5L9MO+YJ2/Ek+UFBWuFG9ehCn65UfBCHCKhJYlnOMn4PRz15jzNfY00Yuw8pVWvPcV9gO7Y
7Q/2evWszsKSoNvgJjiHZBuXw4azE+chpA0PPGqBlFiXpF4GXefBSs3Wi+NgOPvZpH+atUw7QUig
36zUqTs0kkatYaf4Mc7CM/zK2klBrhpvLDtXGQ3f5dm99DkufxnqSNzYIclVIYoeNzPfOiRhjiSh
dN7ZMn7v+1Hk6mrwwQqzd3E+vMefUD+g8/779hJtnBwAHxQJyS7JmteAq7jOZW9UkNMU1POfusap
3Gnq+p1ouDkKqFv6euwB7tLL2VJnHDsjV2JPVkMDHNrEzKA1ft2eykbgg824fGqg0ItSzOUgTZ7a
JRawsecDtTshQom2ZgNBqnO6nZE2jij9HDYyLUoOzxpxLUawt3M8xZ45YgkZRMQ39IP5emT+87c5
SPYeg1eFebYLXCn8k0kH+MO6/dDkQ5L2EZQ3e46CJ0OMOfJ42BN/HtrA8EpnTHE4iXB9SG0Hs60p
fK4RWDziuZPt7NytT4lkzkImRumNStnlKi+Z0qj5WexpKhZsMz5ZRwVk5Q5ef+tbUpa3gb7SdQeo
czmKbYUBlipqDO0WO4fFA+PkAKc5TTJXd0LT9YReq7eUDZzX+uMqAKpTKAfLzzIPApbyKP3xZ4PQ
/uPO3lzeTpeRiFEsKPbcynS21xPKK+wZujzMvDJH3gMvnDKqPkkSuekMycxvjqg/t/45wRAHv56+
bKoD96n+YYHTA5D1h/kntd+0PzbAxnUKQnTDTqEca8w5EjQ8k7AofxqFFfxOsI+Bgqtkfvs8m003
nRxyVfOYgbX/PbYi+nPI6vFxKrIJAUy9/pDEQy1QPhSNdOlo5Jk34CoeQI5K++JBIQJ+VdtmKLzG
mHBcIZadJl8T3ysB2gQ5ApGdS7NSf0T+kP6tTFKdTla72N3YtaP+RJd30s5t2vkPUjHm6qzjboPX
S2IB3dRlgBFjXlvRTsDZSKJZb95dhIIFh7uusk5qFcetLqCHx+X8ra8d868qNpQjlnn1pzILtRfU
jG3u71p/snLVP2k2hko7H33rmxPmgapAjaZYd7mJeX+mOtYcXDnmHLgjBsmHsTQweJTW3ltlaxMv
G4tuFgPqa8mDbkg6tXGQPNArXJ+LyU9OPMDvf+k5VOlpmqNsAANMX03IKYWRV06demHiiwcjG/r3
Kby6nbO/NReSSTi1ixwTHfrLZZNBwpLOGOemZfEnPkkYU/mZspO6XgcYVGPeDLKaSqjjoZ5MDIKr
CD3O2E485EzDI43zPYbT5lC8ImkXUdq9Ih/mwdwVVt2nXh+oeNiYGIr4oFUPWP+2O7O6vpiYFVCd
14IuHYpV2JyB6kyqmfKB6jJ/akosRQ5hkeHs0NVleEiRrt9Jsa4TO0bkTqeas7yn1ukjnkuRU8eM
aFSNeLEo+R8NhM1PtY1h9aLM4vaxuL9QxaAUXxfSE1iXdVqHTTuFTCdMPbOPhqe+ENhtw87gEp72
ujUbmxF2CRuexxzt4XVV3sYCec5zJ/GmKMP9PdPNH0llKfeXYGlBLx0weqZULddyglaTAQ6sBcMY
+vBeb4rmrzYPsp1baONjcaLIInhcwJtcY5F4VZD/wyPx4iINEDuutMcqUrXxCKdaexn6CFPv2rJ3
8Hqboxpc5ryYQPWvc38okZ05VVPiBVDT3Eriz661Y/ze9BPVLQIZfzVnx9iJvVvfjTnS/ZEoHMEv
vAwiOKPrS1Uq8dpS6x8ip/UPlRXdq05GoUKjB0XFFEwIl/oqirCUUmuKNvGGuQrejSU29lh99MVO
RFyO7Sp5uBhmmeybYsLUhqYcUd7zjNaOH3EjAn0wttkvRGUS18Gw0EtjB5bDhDfmk2h9ef8hx5SH
HjCoPB6/a+BXk+uTH2Ie7M25bN9jDKMeR4zAjmPf4dPdyPpRybLg6+3bc+OJRAuRwilVBqTESOgv
Zx01UxaXVYWQhdFH1ZmLxnkflbXFU7gR/wy2Xf/qa9V6Jq1CI1mNx4dQUXTPhOL4omaJv7OjNsI4
HUCQMaYtycbXsP+M2KmPShl78NoHPFbi9IwniHqqQhHunNONzYsg4SJrwuYFn7tKSTPbxyd15FFG
VoG1QFgl5zzu9nKkrQlZS3EKI2/oitby/9/sKhmptepDu/T8JITOPc+lm2OC+yKMYa8NuDmhpVtL
/svjZf00swrV1yrEu72wcr4HmBBgTBfusb024owAFQGbmDsQoNbqMHZjCOPF1mNP2H4EZhwd+zKf
gneLL/QxDEzzEbzn3stsa2aUiMm4qMHThl4lK3hrFJ3DsqEs4A8HzdaHP8a+qL7cPgsb9zq9QC5Z
biKo5utHF7pmvtQzHpyYKQ8fkiCoP+axj7hJlyP43frC2Ik4W9PCrg39C/I9ipirHYgPVNkigE/h
RCtsz1Bk4yqTuidLuJWl85JE2YylA4q7rj6kipr1eG/HnpP2w5MaDuPjkGEvI8ou+RgE8LVJZNJH
4OTRjwbjYTcIEZM/3l7cjXPA0iKwhjwWZZC1yhp+aUCd54A4Y8/yq6PEePGoqFbUfr/HpdhYVg6b
QbeGSUu26uWR64ZuGO1siry8UPMfTiTZndhJn25PaGsUsjE6Z5wHpIBWd1+sDwC4pwSlGEX7XmWg
MkWFTMHtQbZWDZzHwkniYqBWeTkVysrUOfIw8sYkUHA2Tfojprm4+eo4B/yLocj3TGuB4F+RabIZ
D4u6tEJPC5W/qgD/+GjQPypK7P+LnUA9m3c6i7ZUWi7nxO1X9pOFKk1hmcGxmBr1LMYI3wz/blII
mQO8ndfSG83wKzEWidwKqgo6Ajiyov5Xg1+VSmCfb6/cRuKA8hTlVoum+4JdvZxQXBt9poP382gC
ohkBdcKPXKtMcHPmm47nYTKtCcsvC1/vIYXhwWNcMXYIRFfBi7cPlY+lrbMQYtdv0wU/2gYN5wsF
zeJD1MfNsQe5eyBTtE5Zlvv3lumX8UDaL6XVhYC1CslOi62YhlOM11tW5jrq0B1sXJB39v/VISOB
JClBVHVBj1M6vVxaaSKpy4M78jRn+IXBXH9StdrfSbxe6X0Xmd8yyiKisBTpgR4tbaY3dzTNAErI
URV5CrWE8jBFDYAQBa27NGzEH3bkYH2I3eRJl7XiWTFe3geskLMXS0djMGiaJMNEpe9cXM2aQ1oh
+VqLYcS+2prc1FCUUx3h1RNW3awcLVFNHxXcM3cSuatIsczBWcowZHGoH69WKkNWstZbVkqifd6c
qsWJ4FDYJobnIwntTrDQrzpv+E+QMrHpeU8t+drlkslIJjF4d2RZdB2Bh2Cq4rPtUyJ9Uqmd+E+N
tSBu03qEV+CP1e96noL3TjEUyNZgmnKwfc1+grGd/w5NoXjFpOMNht1O8RLlVv8ei+Pg3HV+9FLM
gwWktcsPPcqBx1zMEled2PbyXq0fskGKx8pXfgCp3iPTX+89poiuA1xKeFdE+cspRhreR8AiUHIq
UuP9lDQY+soy2jlHr5Sjy82HzBp5B3BwgLUQJi+HMWMRaGnchZ6vRw5mKbqrlvofYdWCene+Np3+
LC3/IzJ86UFm0uVV/IiLDm5GeX0M8+njmPd/+j2djUEd1EONhWqVdgLL3ggzrHGn9HG9JktFaiGm
kGCCOlydFKjfjiLpNLoyx13rgEluVh2gWSg7++s6mjHO8gAAPQK1c52yBAl6GagX2G7mz+JzZMX5
z4Kyf0ajPs3+mKni7gy4NbGF00FnEygY/1x+haSxxrrjanB9p1cenZh3lxjD9N6ED9DcAnVYiHVL
63i1pQw8SHv47fBhynp4lF0bnRaZvX8zF4AiJOhLNWBNCDcFBnBlxlzidgpfArXCxD1Lop3n03XA
IckCTLw8G8m416zE0NaLPhmghbRVWZ3MKjxgAvV3DjplZzobe2HJ5kDnoXBGuXJ1QLA+b4uwsU03
DwIMH6uUJ7iweHv0xvClmsy9c789HnfNAj4E/r262SJptFlFluVmUHu+Dx0qm2aGAlSL6uZ5wExx
J3JvbL2FhQcalXsbAvrqTOHf3WqIepmurbf6sx8a8Zma0ejeTlI2PxepECBRmGvohl9ucJj7Dtpl
y6wE0KEQQMpDI6YRgSBzj02/tYDcRQTOBeYGVulyKDHZ6A6KGX4L1d+nea7Eh36k3zG/M+q43NmG
16u3aAeiAURnnSC6hmW1WAcXwo+EW+uTeQjrmg81KGInxbtevaUNR0uVYiiX3et1+CZDKGJjxh/J
1127cn7OJkZuBnVat4ZvslPH25oP6AdJdsyjEIj85eK1VZ8SEXTdrR0lBSVvdKcsSP27AxHzAflK
T5rPxPV2OcqEo/AQBEKnDR3HhyjptC9Ko3V/3rvnwABB2wCyRjEUEujlKA76kyEWt7pbTmgfIkQT
uXFpqJ8b3fB3htpYNu7OhWEL/kDT1sTeWaKEXNijTt5dPTa9NJ67zNpTAdwchI8Dwl8jJ1jvtbHy
VfSJGcRM84lqv2U/RYOy12W6LsktWQc7mtRjgVWsq6p5j0M0VWTNne28/rMOWzApBPs2/KRIEvuP
mj80zSFRywSSmr/Y2JUQq4PHYm5mVKZmND/xsjb6vcB4PX2yoFdsIGjOhXxw+TnVIGuHCGKFKwMz
+TsFcUn/X612OsXX0YOyuUole+G+0vZfZZZONmVNauQqi0x/zbYnNOaD9B22YeXRyNJ652RvDgeX
k840wlawflaTinVoLlmguhyY+TEvpe5GJsJMQZ+Fh1HN9kRZrxZxIeCQAJDbcH8C1r8cr/cjWcsc
H1rZm84BPH9+Vmd5N7yJUcCIcivzNINquIoipYqV/djZhttM0W/Zt9axbiaJdkD7S1GMbOftuTUn
ihQ8BUyxlF1WAX8so7ipatVwxxLvWiToy3PgiHQn0l99qWXPcUfyyqbZcAWgr6ApRqUipeuEZuCN
Dl0A2c/DY1NaYEZluKfBeaU8/8q6tYleoFAWRYnVTow62jYdYqlujL2mfyhnTMExD2nS+jhXEjiA
lGUZUprWEXdv5lQ3DlUdDF9x4jDiE7pzRXkUva53R6xeW+2cFpoiuDiqosVkswWRnQ7ltNfkWkL3
xXuC1gEPF4DssEFozq82dBeTScVaJV1MXsdvOaCL85Qr5kmU8NgQTcI3HdjAzhP6Oma9jorEMBWQ
hUm6ulC60Z5VK+B9Esxh+r6YeufZQenj2U4xBg4rvCOwwS6GkxGUClbzlP9dCoHFe3y//Z+9MLuH
21fPxpaksAEeDdb0ouS8OmYBIg+9jGHpO3ko309ICGELOf0PdWfWHDeO5fuv0lHPwxruy8R0P5C5
SbZkyZLl5YWhkmUS3BeQIPnp74/unmlnSld5/Xgrohzl0oIkAB4cnPNf+t89Rnnq1QgBfOuanp5G
RMplEm8ZiTSGtOf3tmpcqlie+fuvFxALzgNjleGminscMjrLFCh/5PZuxoEjckbkrwebHfb2jL22
b5BQAKTI1R5m1MmMmZWee5byrR2uDnUclX4xbXAWBtrVuXN34EpkX1DR++3W71r6hl0GI8aDI3XK
Lp9ybzYKi/xNo5EYAkaArSuD7swUvvJwvkkPmwhPNCTwHk+hquxBbwfd3NmrrHdgMM4WpTVjEyvO
81AQFEOQCfLh7Tldw+zJu4j0ATsEVBIZ9anqnzsXNmKbMwmDMeF8j7f0faYmb2s0M6bROJduaz/W
b2N//vH2wOtivRx4bZZA/VglOY+ftzU8RMuJPWTFQ7+VYzlc5wjTX8yDa5x5015WzygAIQyw3mCI
OUhXHI+Vd4NohmE2dtg7QrLu0qaIkF/reeqp0XIMoXXnKbUzZwNc29/SpB62buZldmQvtdyiJ9dd
gt1YNtncdLuZkHtZJCmeL55E5lejYRYMtXjX8oKE6WyW0SCMpj9TlH4lXtBzBaBLzKB5f0o3C1Dm
0lkaYxc4nXvQpjyLYnomZ96xV0dBPsRkhJVEcjJVfWnrFFCksdPc7kPXx94N5r3GmU23/pKTted0
XCM/I3AMnJz9dU8tc9IHYye0hYArxr+CpjSRGhsv5p5r+ts77dVHIh30aAhSCDgFhVfCSoe4b4yd
xAAl1KXlXeQLxlRvj/LTHu70oaiucxgTBinlnzxUhSdQV0yNvtMrp3IimNHdVwzFqAhSCPH/0vIy
fahTMxPRZKHhRilxUv2uGKlRhkk26FAifaP/0VpT3IQdcp/Pltcvjyruxjyc/FzYW6gQnYhwrHaK
qANiLfaI+HFuFfawNAhtB+6jUzZBsLGtGT0z/oB0W1vGKMi/YwvL98yuvpUq9r8HNPWeDa6/96Pt
q0+T1IQNYseyv2LZkE8h7G7ns530UAegv0gj1GHrAWw1fdBrhZ3oU1QicfvRz0fdj7AyoTMCr7O+
K4TKvyZdOyWRZZfmGI16vXSR0fhTtZJlChnywWdn+x9+7Xmp31fGboyLzA3dBHxwqNd+9deZpXmx
3aCwUyhFDAueGZ3h49ffxWFl9PGW381Umjjl5YCuYu33VE6cc2yvl5ttTTNWKrJN3/7FSThw/VJG
1sw7UY9dlAx28CFVafH9d58IIDCnBRU0Mgd44sdPFOCcvYDk0nfcM72tORVNOGmiwepqOqdH9ZLb
wbWYwi8chFU3GSOR47F0Z+jyfmmXXcrNro24xC4X1CAqEomyFN3F1GWjhu5hmg2bYkjcB2xUmr/M
WpXvBlHFQzQXipKvnVf102/PwipXRTcJ0SZevZM3bpraJqshYQE+bc0ogN65oRtqhGbTnusmvDyt
SDxWSxMAQ6ztqfYX0TwJOidddl1sqC26v/ZO030FAHI8N+EvEwGGWqsRHMsruvokpx90qUm/dmZE
RGMu0UYbN7fGYs8AZO1EuxlzB0OhZLZQ5Hp7Ol9uXcosaODR+URBA/TZ8UI70inS2J54TVSwXOZ1
/CNwlH4mzWHX8GuO4yTD0F1HqhmeCdzp42GaBb/YyQj6XVyrPDi0gZy1bWkbS7614nn6ZjstYGi9
Tqw6dGXgPozCz3TmQblAids+jjdpPRXGZnTKzAyR8NXsUEirFaFhKCPdTkHjmFsymcneps7U3k/B
UqeRisWUAbhGYeKACSIFuLYMpnaXFD3MegdF5W1VxLN1WFTa5NHUUzsOOcLQdsH9IEsiEVPFu27K
EkuXeSm8LCodM/nSzqOvRY0/pv4mqBr/PZi6xD64SQs01utwEW9yZd7rw9Bi265KjZQqzpJxO7pd
mW/jpBS3LpDokvZR4svop0T9Jh70ZH3oTuXRKiS7Nm2NuNhYxuw2oRmb5Rcxy/gO4kFxO/qJ+72N
B+0OiJ2eI9/WGHdeaxifB2vwtXDq/GLAmKqmYND2teOCcjbVlV0YJvBnZwo+VENXx2GQe5mDb3zt
Tbs+bQtkmT1tqd+XaB7RJF5qmDmj0IaEFqLP7bJt/EBcc5ks9d0yGvKGQnwPgWVJ9U/t6Bciyhtr
zBHwWMoyXIRTxqGwEA3Zt26TlvDRzDjb0Nw0PtqqE9ZWFWbfHMq0Gx4sJ7Ue6exKpEZWCLvo3PHa
1bS0CP2Et+ZTLJr+nUgXc9m2dqDSleJWW3tZN1UV+XrubjJ/Kv3QdhL7R9DFroOUjzMDlLPTxMLv
bDY+jIoQG+ZC6Q+4ytjdjqwqCbZsle62qLWxxh3AwAjKWExJkcdNAxl6c6Yd+pZ2aog8pRZzbi3z
17zPWybN13hP00Gb8QVrei6XY9DwDgtBbyyIreHJjx37L21wJTIfpScuF376rzFpZ1am88lA1ZL3
7yn3LNau6UfrfhyDYiCr1FPJW5+oIHLNyXSxDBvSH5VV2+9NR4kbGqFoUmiFL24KcuuPftIWJLmB
V40b2fq0IPTMaJ66ReHINHiF4tG0Pq4jgp1CJH2wxss6zZ2/cjAOdOqoZPJkZbDY2yRL5h9Nlzt3
phpdD5F406ClJt1ZbZTHtSXC/pUSKmY+KUGq9ofl4JUzsrEVK3cDoJVsxQV/EJllSvVlUmk8haXv
T+B4MtH8MGsn/oZwUfu18iFLhj13vNue8r0VmQEXY+gJRnfVux+8MXnfiia+V02r/eD61+dROw59
FaEh6z0raBBfs2wwjX0XFPa8M0erLN8Vrs1sK5F1T3CtnArPvdRPd+aQ5iLs/DG7rsALZ5Fnz/5j
07bjs6BedMvsxJAf2ERTpCPj+lwH6eBF8OW1KlQYgT4ioz/cz7PSm32N9jP/1wtGubFKw6qjAVHq
OFyaPLunGCqKSKdbZ4QVGgF/9QGVm+2M5aazGeaYHZIXTvyFHxOg1AblhnmisjQSTuttgTG63DIc
zfsotRkBPCfL/dAyenlTWA1aY5iEemzLPl116EXAGvSVlzahBbj2XaDMuL2IUVYfd7xSwQc3sX0M
z6aZTr9t1F0S9q5Ji1Sg4+eFFPrUPdnd0oXgvlRGSmhY7/zanT9aZaZHKrPgGCt9ti/bJTDYtEbq
q8veVA0kXS50MkIjNilDHlDhe+e5/TvNccVt7Mqp2uRV4eANM+r2XZzG5a2btr3LEtYGtmSuNA4O
LYybOnDhMXm0fcgYUeFpt72NbYIWyAo43yDeL+i53re2aSw712uc9rLCOa+NejGiGDz3wRJEYszT
96sTDXvDVu60q3ndxt0yybraj0PWVJTmKr865E03AoIRJQjWqe6/FPQk+iilR7r348Qm4jYV0vRl
r5z3/tDBLi/M1rjWwWy5kSqz4cpoe+TJSjwc97hyEkYrzAHFJfbOicQzJVXG3nFHgmYL7+W+y7Pi
KTU1lewd4U/JTo5ZJfYFOlxc7UjVrb1wVEDa3aTEpiwRzTcGmCjCpuQnMGkD4w4zj5z+eqeRCnSk
YhU4XG3OI6Tlzc9LifXpvhtGTz/gVWumocMq5iyMgDE0BeXkhNYQ+3UIU1N+KX2ho7qQ6VB9Ks9e
vuC2jWHbUkrz1jfz4sIagC+EQrX1FFoWYgLbzEtEf4iJxvrGTAZPQxyu9u4SxMzdMODQuup46bxL
z2s0HblzuyhCM6uK50IMHZpjCB59pX/fvauRoo1BjhkdRdnG42oxL818EweLNuJsU5UE8S52ptDL
MljgmWZXLDPy2hfFFDthzQVnP7SeHi2JfA+Jqr8ZleZwGJHMZaGJd1m/c5pmZAoQr8DCLFntNmlx
Dze2mJIsBLuWfO0drRwipxuB89Ngyy71wWm+1xQMuZM6g5OFma2TYpMIa82myCrS4HieWyNMGrcW
m3n2tPdDiVIpJSIn/WrZ0r1a5laJPZHSmjaNZnKgpUamhV6Q4fc4lHZLwGyz6cYZsv5rWcdFHVm1
J2aCqZND/VJGE28WUCd5WCvljBtemCLYJuUoHxeaKXvUsWf/UqUiP7QdZ8cm88hSH3Mnd5etyFVi
XKSVln7z9NFuNlbqmNlGGglOalNp7OUk6l0vGphktpW3RlTNTfmeucwI1qLu60gsWtJEJrJ710sB
efYve54oFw+5dO+bzrGe08CFr+v2hdK3hfSRt6942CHMDM7rUPc7woOs3f5D3nXts2w56fboIoI/
s/p45r5K2O2fEzX4HEs6VeYq1ufPhjWVz+NimKQHbTfb9/moqSfZfU+LnZGVy3c8pf2vU7FUpHQN
tewplmBNTEARfqiNnttuWDeHZi4el7ft4MsnORTj5xp57iJsYSA/iMkbv3NBIb9rXKNR4Wz25Hc2
gofF3Zqf3KbDrKX7sUhRswww8hpD+AmwSzpHDipCz2NKo2VaYAzpgRjvu870Pje+I7/kvuiHa9QK
qid4zLkb+b3hdWEZa921N/XihyMr84tp2Q2XQzuOfxDYOJt706aShCFsmYT8nurjYFfGp1wvvbux
nXVgPaWGuDw4hqLdTIQ5bcPbWAQXpFHutM1rY7pwF7YTmOB19+SQHhBOSeG/+on0bjECy4twSpsU
Lih6X7d6XVjJRmmy+trEufOcwy4ki87G4JPmmKmFIIFTPvdxoH2ourm6ypQxbcVo5PO2Mrpy9WEQ
w2NZ1u3T3EoIZmUcN8u9gl/HlhBTelergKzdS3LDw3sR2mM4xmgj8gz5DL25qvNPTFg+Xo6IvDyk
tSYK6Bm11lwvbWdom1Gn3LrxiPdNSBWOAynLhePtG8OgCotEROJsikSagptKX2YfdOXO9aderHlH
31n2ssknHeAmkUDeooneNVEVeLMMS7bqddV1+u1caC4mGboivJF6VXPYUNctQyPF7jX0hyyYwzxA
wzCkpegkBzPAoQ7nuqkTIe3pZtjm0k8e8L4Nvtd0zMAAelO6hBIk313euhj6SFfXvpWYqSyk0kX6
UZmcoqEQFNemzo6X0EzB/IRTndR1qMUsJ69jlVSXjjSmFMuL0bou0fo19707iB+TrAau1mYeb4Js
Kj0Ia9N6+cgsQ0YYXjRD1CEPql0qrLQE+hJ+ep95xWgT/2ZtesCMeB4Pgb/IeVtyDcTZUXdb2uvY
pXLMBKbmUI91h2bnxouoDi3shPdmJ+W8ya2M4vdSBPkuFmbdo4lnOT9Ww2hyUVX5zkU91NN3YKNe
c1naVtKFvebFVJvMpIxySBNfLKvmTcqlx0FSd8PUfzCxHy4PSTcUQdQpR+QbY1qmh8qSw2MMoDKJ
8mFM+8hUsnkUgeiSCLyl91RlCw6uQ1UtbugXrF8kcOR2QluT3Wep0+oD+FX6j0U9oBwIM5YSWlk6
yXsU5Fttq0vXyLZW36R41HEyW+EEyD3ZFG6mJxttSUamZxGr1GCSL+V+NEv4F6Y3ZgKLFVRJ9q5X
oKyh3IEacpLVlrpGAqNSN2PvuZ80DxWcyFCSqK3rwjuM0hr6UI99CnHI4KK9B9tlBv1KaS9ykrHV
D21fWObXAt+T4Vrr+8aPUFyqrtI5aeuLIJ/T65I8wQ2HvLKrkIuo/IqCkLzpDNzUw2mpnSwKNJLR
iDcb8t3imEMcVdwzahIW2uKh384ZaXtW5HeIRxVWOIxVgL9nP/QqdNGMruioBL3aS5bb34sA047I
T9IxfWdWVjC/IzPCFMJrDP+iaBsdbF2FPGxUZF53Vxj58KPKiYgblc/tR0W/67YccpL+LOF++C6L
+4LYAUcCt7Gmlul7rdG6KfTnrhmxuixzBL7FxBs3paruQoSE7EeI7X26yV2nuZkm7FIOGmnAPs/p
h27rUY+/zTkzvelI7fLIl61+2wwtSaOl9DrbjsOodevUeMMtJfU62Mh8kH3oL0FrhVllMXHSMpOG
fFKvB3KYiY1EkYemPlA+x3iXCwLPZTp2siYDSZrPnqZLcZFDQ/rq62gmbJYl6ZZNGVR4ixdqRrKR
DEru5UBBFw3kGJ9QOXvTc4nywmU/OtxexwX7rxCmGzpCetOWMeHKL8cQon5y1cNAvfHTxr01NZ+Q
bbRJqW9nv43NcHTJnqkMZ7lHpUSkAWMNeRMFqR9QEliU/uSPHUpxZjPJ721GF+0A3y3e1dMSxBu3
6qunobc6ffMfVjrWDU5oapevN+I6N0keW23Sneg/Gpc7e1sCK6Dj4JGyS2Xdew2lp8RBHy5CFBen
MMQhgjSkrp7YrJtV3PGZg9+W4vQoD9FG90FWU3s87YkZYpxra66mXTfaVwhpupzGPSXj3y58eR5g
OoSOXRj5VBSPK1LZPGhjY+hqp8MnBf0L7anS53Ma+y+bHjgV46gIf45eKRvueBRibp8mqMBjBTVk
V2WWljddGRSXRuxYu7b2rTMCDa80vFe0P2DYVTwBdbWTQuIiWmtxnETtlI3Fn8N7XHYjp5s1PWiI
n4R+1dpRi4Jz6Cwk72V2m7lk0d3v2h86EIeslbtnre0r4H3HD97JkRM9MSXKQ5k6qAbDpgqVg99e
REZBLgecMk9snAor5CakmsRScgdJE0515/WkB1jHvF0jfVEHRiqTrhU4fH1FMJwCVymMFaJORkTG
YzVeZQX+MZRjnTWdLqK3h3pRjsXSGjQpzaFVl5My9/G0yUk2yTIW5a6VXh91aSVu+kmoM52EtUZ+
XI2FTQNQCgk8SrIIJByPwoe3y551YXEKGjsjqZ6bPU3xSMFN+wrbDGz3OUD5i0lE1Ev3V6YcjCEq
qCfvWzFg9Ch1h6WqsjwyykzbeGDhIgT6f5uWB8+AfUEqwitAQnMyiebSO0vsyHlnY1MTCq4q+wVt
7jO74sVS/RwFmgfkDJrZp+ZMRVZWarBbSvaNtmzJn5dwMerfFvRaR+Hf1VWdFtMphikpPeUZsprp
PExu6FDF2gmJuePSa/8Sff7Pp+m/kuf65p8boP/Hf/P3p7qZO2x55clf//FhfO7k0D3/7eqx6f+2
G6rvj1LU1X+vv+R/f+j4V/zjSjxhz1f/kKffdfRDjPSvT7J5lI9Hf9li0Cvn2+G5mz8+wwiSPwfg
M6/f+f/6xb89//wt93Pz/Pc/nuA+yvW3JXz4P/71pYvvf/9j1aD9z19//b++dv1Y8mNRXdY8yukP
PD/28u9/2PafnEsWyw23jvC2hl71/PMr1p9QWxHeWAWdkCBbYQ1Vza32739ohvEnfUEACBDE6dqx
jn/8ra+Hf37N/BMMF9LsbCJufxx6f/zPRztarX+v3t+qobypRSV7Ps/xW02HE7iKw70DxDaf74Uq
Mmrrpo4roIVQ4dC5oa4580Ea/vJxWIT+0eLuhPTE4Bhb22jHJx1gTRjnTXlnVr0jt1mnLxd1VX0t
EIoAwkZqjG2VPaRcyqq0jtLFTdHtHcv6Ju67Mo0CJ/WuKiOmnLxw3QKyjdnRvXKc+KEwFMS50ZLF
twZJmfd11dXDprI1RLhKUqfEs6erdccDrmji5qrI9eULJhn23VDkthcmfb0RZfqpTfT6s6asmjSx
oCgT6q3h7vU4o89cK3+b+yr+DNK6epqCzj3nRfKz6fbvMLlOKEe2tbr+QMYOgPgfh8k0KI25KLlh
CKcw7rHw7S5JW4osanPl38IQNL7LXBVbd7GXPlLI3uhRG/ftxwBd2M9zHqgfS1sshyVGh4ByQEmW
ai/iDo7WpDY14luXWVo41iFXmDf+snH/tTt+3Q3HicfPz07fkvgOK2bVNlrD8S/I8IL7TNHOFUW/
amq2KnDiPUT+aetqwt+2mTiH7DxBJb4c8CS+WzGO0Z4iVy1dSjKZ/qGk74M+AlVH+xY3bgxQHC71
E/SqAVRVWr3nXnldFOZlF8+fzXjc9n6HG7M6vD0Rx2H6n59rxe1yIKx6zac+qmbXT4oN74TZBFhy
gbJ9qeVTfCbvenUU2u4rtRfm9Gm602h921P4ZKtojnzfdUaH2OFwDoL9k9t1siMBeQNdx+uLzPVU
G8Cy8kXYWeByMfE16u20QcewMeLkncmF+IHijwFqzGznz7rb6Q+d49K2oDuYPeZGQvbl2RfeMK71
7aQOkhBn1HQTlGX+bJhFb7E5Y2O7DBMqQpM/1Zs4t/3m4MUTciHjoTGD4cNaqcu2WZE0d2PRV19a
alGXs1N2feTExTahSsA9rhpUHy5mXyFtZRQXkz6iRWNk04K/s+X+C+vzWwfX//UQOjq4PjTP1Z3s
np8l59v/B8fVKvX2xnGViuL518Nq/fZ/HlZIbv6Jqje9gVXY8X8OKo0w9ie9KiilYNlJJhx+4H9P
Ku9PvgJpnOsX6Qzf+u+TynH/dCDHg3MCggYIhf7+b5xUayj49y5GTYaMnQocgAqA4CbElePYZHmI
MmKnsrwzUtxSupBOU3EraVfHn8yqrI1PKdWVv36ZmVfi4U+T918HxScX/sIqVYzfMYTUk6QQtrWh
o3zjX+ax2jToFXNNqJZ058Ks9cwuiq1yE/iHwLsz6jxCmiDUJieigBHJfAEMcJkjZjo0w+btz7XG
4V8+Fp+JK+wq/O8BiwOtuAaWX+J0k8TLVAaehHVuq62Wx+nGFZYVtonm3bw91DHGBPUihiITwSUM
VWquZSdHQqPFYIYCbDc1J67vE8e/rJYpW+2v8kuF9SGqqa1+Jkk+WWoykVXZiBswJAauM6ei/PmM
OxClnJJSl9HvFuq13EmHblOaZnVZmp7Yv/2MP0UUfp3PdUBwz1xqAH2vPmXH8xlrWWuCkmPAFbFh
dra7RWLOjWon9zZDoxCizdt4L+ksbVPZeu8cp2sOvaH8iKovwJBcqsem0akcS8MYorip/E0hxITw
spgWhBbj7KPmln7YO2Vw5cX0VoYSdEnSNf6+mUa5Ff3oXcCrLd9pWd5ugd5YG9pp7c4xez+aPT3d
urll8F9lsW3G0tm9PQfHZxEvle2udD2TXBBGGODi4ymoZekBVwmSndWk+i4oimJX12r83VFIMYGk
rmIWwIdeIB9nzbGQcFpQDKXLHyknHnedNnRnRjl9PYDtwzmDO2VSqQHEewIYXjotN50Z/L6kSP/Q
+JWGYKyj7gaoUGcShVeGAgCDXCxxk0D4E+r5y5tIeb30kLYDzp5gJZIz8qe5lMMWXZDh49sr9NpQ
q6b4eqcjQJ+ioRBf9GsB2W63GImzbTFF39i0tqA/pr8HTWQz/FRlh7gF6QKE6ikBLcOkqKFs6O4C
qs/bxW/URhbaObTtaWihPY4aEe/e6qbq86ofb7m4H0QvVTCQKxjmj6oxlpSehC1+FHFAWFt6r7kL
ekAtZ6Ln8ZWHbc5JhI4uEturzBcA6eNxdROel7THeJ8kCbx+dyy6L4WTqxwxIyE+S6BYVMxthOIL
ozeDM6OfBjeiG4elDWfKpi6EaPPx6GVpkhbZfXEwcr1NaEdDwj1Mfe2pyOty/aM5BolxJqCezjRF
NepCWKLB6rCgDJw8sV9OXSnhzezHthYHom7ypUFnm3KyZ71boK6QgtW/p5rONNOX59DgHwILr+TJ
8oLgWkqsPXARQFIpTHXkENr6rITT6Vvxc5SAPAP1jrUse1IrBTWezLyA9aGVPQbAZQwUsKBghMLp
uavdaYhkKBhbbB5eCI7FF1WV0THmyeeB3I47KBUWevTLck74+JUHMuGYEop17PtwAD3eH1ndTt6S
Vs1BVWZNdgEXS+wSkGgmOhjEoTOsn5fDcaajygMj0CazO+UKDNBjptyU00HpdoESnZW+861SRCTj
xRky5Mv5Q5qM6hr7kFMdbsLxky2DBvfdceeDHsfdNYl/t9dXkY23w+Rro8B8oJZH4wium3k8igZg
NvHKfj4Y5aztIHl2B609hxN/ZZBVwx7HAWQDSEfXl/yXsN9LNhuyT+qAcO6yzVQ9V2Em0uHH28/y
IlYwW2hlUkYmPSH7PpkxOMATwvGFOmjsyQ8e6Jr3pt61V83sL1E/T/PT2+OtdLpf86DVd9xjdZDu
gG1HXn/8WIZTUAWa6+ngVnZy64JZ3BpWTj+9LNsNDpn5RiIQuvWz2L1AFrg+s3Sv7EXKvZ612quS
4evr13+ZVTCehgf/UB16R2jbuBGaCFWqT2BI3fHT24/6ygrC5ufgpuaFhOUpVRaoRFlUo6EOSSXo
ns1FAC48oT91JvS+9kxwCbByXQu+lIaOnwnEnpVl9EQPE0LUj8yo1x/8qsfiHSCgVZ+hlZ6ofhN0
2Y6r5zSK3+DXKUEdD9cLZDg8q9AOQPIsH3Fmt/VvdC2pH6pE066XpSr7r/ge+vdQO/yPlNgsKjsp
BPqwprWenalw/CQBHe0oakk0scDd0y5jTddl+GVJk4l2caZ0/ZAwD2BvxDQGe82rvGJnLqndbVo5
O/1WmCS9G8I7yLY8dccmgu/YePs8BseA7JCnAQPVlqzYpJnUHoxEzDcmtn/neIMvXoC19MUBTROM
U/rF9E0uVLPSWuZD5hne9yrWdBWl5iCjtDOdd+ATsl1Q+v3VQIF9a+rzORHzFwf1Oj4NTHYMq0cb
9Hi6PDk0Dio082G22jg0K/qkBiKre8Cp3Zd4tMX7imc/s2lebFEG5W6N5MSqg0iwOR50GRY5mRV+
ewJUzzdsr0CAJ3kPPBFMZL+cqTG+Ohqyvy7pH85Da2n71x3RqHzqRjANh2oU44WXeb2gdNt6kZma
+pnt99p0UokldKLjyIlw8mS89tSuJS9fITVQzFy5CNOzGA5BLdS29kx0rTwvOSd++jO1Od31RBaM
onRK/JgLHD9jaoDw9PppPsAJpLAFi3jYmxK8qiV8ZUeZXh2Kedw1mGh81hPVfLAnd5tUVh5ZaWeF
xTSKK4NrSxFpK3DpzJ3lxanCepMG+iuXmNLG6axAX9DobmX6YbYlSl5VP9/DxoFbpknZvbP04tzN
5bVloJqMngUp1Fq3OJ6O2MuEr6tSPziFW0R5WQVXrdXXnxq7RRgLBNa+Vq52hj7y6qAEwpVmB5v5
VMgO2MqoAZteDm2hCjesMrvbOqPZ3pnIYH1MLSrPYQYh/pz14yv7m+KFhfAMOT5ltJOS0dSaXKqk
0A9CBY0dYUnUa9siHv3vLov7+e1T7JWHRM2aRAcOGfniaZ1am4K4yD1vPqS5rrGLJPBZR7jDtUr7
asvnGMK4GfrfTeTWc4yMEfccAGsv/Gbc0QI51LnLQbeBgISdYbdtpCuwvtu3H+/FIf1zIKLxOpGI
F5xsHD9NLQuzxOUAFG7YcKHKDwVs0DNH9Guj0IOjU8pdlAz4JJnT29ibDFkbB7l09bhxYlXpG7jr
5VlzmTV/OokLqPRSTgPWh7TA6ZtXuUWgxblmAMPV9Wm7dPPQbprATpbIStbpM9ymvO8lwHvYHfRY
ofKYfRJpaeelkVSFDu6+cXJxEL5wztmIvTYPZOgewhcr6OQU3BIHyK+IsjEO2No2wabOcqffuTaW
OL9/BFBJ/PdAJ8vKXXVlTzGQU01YoCxVC/a7mdrio9GBRDmzvC+u+4Q4lJtQD1nV0ChvHUeftpUD
AN6K6KNpXpSklvbZxejhop+m8q50eu+D6MyOjoYFbPft/ftKOoGIBF0XWAYoLp2eA3MMwq3wiAUz
uK97XKelHnVtMH3kXLChRslAf59o8XxJB7iJ5rFosjOf4JU15XrHs7sGf5qnFxXPBNYY4Dh1cMus
AIur9726FEPfBL8l9bQmng47m/snd3FUmE7rxNVcoP0FYPOgJ469KYoGqPIsy98/urihkCFxtsIG
d0+Sh95CaiSYYu8QO7DOw6BUU7BBGrR8IhAB0eyX2P7y9hq+Es+x8AUYsnbPaHGcDGnmNar3aeEd
am01KUg8hFDnWb/kChifuf+8cjCDB2D7kylzJz89J8mMfKOQhk0ZWspvZZ5UN1YQa+MmaEtYKB2e
EMOZ3A/z3pcxiUssVT6O51Vo+yRHovbtlPqSuUBPhyADfksSsJOGbG81PbHdawOTgWrvO43M9mII
ui7MJ9N5kglmCzsTiH/Gxq1GZ+sKP3/IkrStNz2Bu74QmTlDDiq61N9i6SAfqkp0QyQE4pBIEtnw
B/Rqie9q0yg+QzAvr/V06tsv1pJ34BFzY/pQup5qQMYDltuM1JPcfZrQ+99pRWZZ0WxqtnqX5q30
owUlIgUSdoZs6fil8b3rRvmDvK+t30Oe0vqoUGb+0GopbNighLm2FUVff3TobHphhjvOEjZ9743b
Gv2TpzHw1RwJPZYljUmDKVGzFnwZgtKbIsee8m6Dxrzm7yY2pIq0MZu6qMyt+ANtmbH+mOGIEm88
a0QmV6P05eysDOBuaHP3oqvf+ma8RRp/+mbIVJMfMtguVzhhWHnopk73LWvIi6OCEtMjzDvdv5hL
oeZNFzjzgxyb4b6RVZWFVr8Y95bItOd5dXpMuWt1e4M2/q0bFDB4chiiFu1ruHG0ZblQkf1OjnVb
GC4Y5nE249tO6NoMZOP/cHZeO3Ijy7p+oU2A3tyWZXW3WrZl5oYYI9HbpH/686XOBnYXiyiihTVr
sLAEKIvpIjLiN6H9Kaig9uy0Igz+hdM/Ors+CarnVg16x+eb+pey66zgvd1J3yoLAHSNClCTP3dI
i0J7oow07htjUJrjYBX5XxAmDeNsCDd7GQdLg79aD91/iEZMod/xd4Cz1kSE+FyApIYbamCojRpG
5mOUt2qxd+YRfYewTOlE2Ganx8hl8oNOAjHI+hQXPAY/qohndqgO1DSw7X4UiBNlhhrgLZBM/b7V
VUksg1Yq9mEe6X6KjaCKyCv0m30JCdI4hPUAoGXsU+Pf0gotb5dCDHb2qQP88cFVquzvMe/Gf8nc
5svkpG6yKzS9AQap1w0qfe4Y/BO6avmPabRInIFUz9S9E6hKgaGOq3xXQtUWhxSRpY8V0ZvgjWwL
PDIhwqOrtoO6sxSDpjcwLdpbQzbmkkPZ6r/+p08RNhKJJAYrQv7VE0VHWJ3QcDaC8Up4xKIByR+H
ByBAQvnnr17oiVF5tRII0zcHo4l2jZrhHZCOY/S9QXaig07YFH6jGCGpJJpRWy/u3xJoi5wIVCER
EnQhfaFl48kqm2rSNGjQuT7XiIlOsz7tojpPP8AKqh9R8q4+hRic/zJbY8h39hxrH8s+s9+GPf0d
wCBHUESm3oYzx7K9khtKUAyo1fotv/K5oWNxyLMsOtyPJisJu5T0Y6J5HtLGWcz2OHWtURq57usC
zjCkkSkj8rtqh8GVSgTNcMDJnH8i+E7lr/tDr0UXwjN9MdBJMopeLzTekKFMFXR/ypIa+1tIYWdh
qPMnq3Kd8yjsH/fHu/1UiaBBWBBoMeXJ5cIGVVAoWjRYIJlghe+iXlFxCa+HqntUUrhMOwXE5XiK
II9t1Rhu9zTyPdTAQGBZ9MuWMVsCcmMw6smlmsLEO5atY/wTwjYFhKUOLoTJEq/VYwcub4BWE3lb
b8+VMhyFW1p18tHC22z5cEGq1pa+gvnFxiEq9Hvbjep9gcZ+DR2IPPvY8qTTdg2sBcOnD1App95s
MCVOhNq+mGpRpBvH/DaNoZVHTQu0gBQCWa5GqoDxBpGcXupG0If2ROM9gkWzHvomdv++v/K3O42x
uFQ82mxAhl2ZFr+6UirQ/7gVZOmlcI3uGBlxegQY2b2LzME7WcgfbHzb7U7jzQJkgCmncg1U+Hq8
vo9NN85m13fjJD2PVujubGvO3xkQ98+xSLXdpBpi4ySvTKgsEEqRdXx8bp7ehjqCzbAMZCkGNXsm
owC7NMGnDDtV3fi+2xQN1gEXBnsCPYybxgmYSttpLeH5JSDskwKV46FNpq2u+cqqSRIFMFUOq6yA
Xs+iFsw8FqoONAsycMSyQPksoqE/InkwcEq1aKOKsNDakjcumTz9NHqDHBWq8dcDAuxCWJ5XG7Vh
vcwofblcf9QzjPpxHGrjY1kXg30Z2lTk+wHIaHBOIi16L4bG+RArZmns3GGktYijmPIlgMAbHjRh
5Nm7RDfBMAZGPHdnUVntx0Rt++AZFW7zRxtM3ssckpOd7m/6lf0g5dGQw+R5gtvd4p0QTzo5rtUG
/qjqowYOJKgj2OJsoN0UWmP69u2HdKRUX2FIWcq7njxFwOSZQf74FcTVCYZGkStHqsbNFzPDv+PN
z0jgOLIhiRgtRJFlW6GetEZxIi2AJS7Ic8Pe/tHZebOBNVrZ54wC+gCoEX2ZZU/Gaxghy6bAL20l
IiuSRMIXEOyauzHQSnxw8W6hu0qckBfi9eSljiTwmlXgz06MVht5u04a6sKdEF0OcSqwhyMqVNFT
PM35VlFgbaPIcoBUB4LsIhFzr2/HjHqx0gs98FWljb+QmrX69zQxihcdua7qy9t3JaVBUHi8YQGM
LYofoXDRARl7xVeaVtn1UL0SCLu1euk1L944ASsXCBuf+i7ACrKMG9jNOBeYm02KH2Zefsj6tj2o
oT6cwNz/M3E8Nm7FlVufZgXIPCppv6XurufRUtsWhQJN8WmNR+91tW4O9mxnTzhuF0iqoHzfaLm9
sXPk4lxnq+BUJDUJKWhUVJehre0j2Dampfh6ldvqDspdFOzTWhPWsbPFCA4vH6QUblwMfyt64J51
gVbtm0vbqEyCqQA0g3osVdjrL0+L0c4tu1N8Cpe55iNLDTCsD61hOBlZP6mH2QsRosATrPl8fzut
nVDw0Ob/ryaBnbkemaMY9Z3IFT+rZ/sxT1AGCXlXb3zf2iguZ5P+F+kq/InrUQQGshZukKwsbFYU
ZujDGQcIocLZGGhtx0rpNeR+JbhjmTjYvWemVhDxOQ7VpMRroUjG/X+I2YX7Jsy3eH1rJ59jIW1G
OOQ3eUrrxUlWGa4HIkaYKO+VgvYTWhNT0v/B4aCHLnuvwNKkduz1FLoWDW69ywIfEQbgYZ2bdB/V
CC2JQ5p3CCgWZsXnJbXnvf0S4D6FP0XuC5vv5hLAWbNoZ76xC9rWpyybQXCa7Zesp1BEsbU43t+R
K3PKXBJvUdfW9Zu81sooqstXrZ9piH/ogZYcpsg1KD6iiHZ/qJVtSZOFaxS6jCxyLi5uWvmFoWW1
51eJFT9nehE9dDZOZPdHWfsgUjCyI+mAg/vN9cqFQAPwZdDJitJsfHRF0h7DWgt/eqG15fq14H3+
zsCIDR6Qb660W71wPasabcAI0k88UWJk3TuncdITWQXAzUoNwPxnbVDss7ADpSd6aAO2535rjBmH
3UxxN+qfK2FZOmJyocnTf/Nsy6iw4DMt47+oUhqFbolcUtf0DyEFvX2shNkRbS8yPgJafXj7tBs4
rGE2xHm5aRXHwMdgFjI2vZYmeUIHCDiUC9vGudjKOG7xANdWGcAVvA/giMBuFquM5ELVFYZFtqh4
1QVlDsM9sCWGD0M1WeHGxl255nCiJavn39hCLdOdIZi9AfEqj3QHKLU2jorUUzN2AeCLnchUb2O8
lZqONC5g+7KY/GeZC9tKP2SF1Xq+yGb0S9EHMlC61TGAO06B2ignuwzC5JEyv0jPeSj68hgVRlxT
mB2nbONA/X5sL2K2hO5brsGuIqgs5joZTIF5mhn4Ihlyc+9RhKkfGlh90fumhMC2i7LEDY4BSkLj
QcEg9bHPk/GnPdnd96hyETivu8wOd+4YJxpxATHLs9p2zsNEVWuA2T7UwcattrZiMrv4XRmTncnr
S6AI4nBU5yhAqbppflaeEf9Q07T8AV4umw5F0lv6xv6/PXs8xeiUy0cFT9pl7u1wzq1Iy11AAfNQ
n03Raz8CK6iRbTKNrD0K3KPSA6Ac8/MshKdvbJnbuxWaNC0yQgfuBTePz84SqYeagkteZTTefgwR
VT6lIwC/jfi0PpDJ2QNmI3HO1zOLFZXZtaHr+HUYumc0AotL15rjxufcHm8+hygBYI1iC3vuehSR
hY2N2AyjpFKMaO7NQ96A1QaXOG5s79UP4gkEPQU4IsDH66GiqewicMqOnwWAaDz4AXCu+m7/1uuR
DyKNoHBIVYes7HoUQLbqLCbb8SMHLQuBcte+6VXj4ijN27MkhuIpTTFS+k4v35o6Yhuo6g30HLgq
9i76CsfKi8b9PJXan3zVb79LE68sOE7XX1XkJNgmiER/jsZvGmAhgNiDOLtpNWyEttsDLRFWcH3J
menGLlP22AJlONujA7CrbC+xVrgnNU+H/egVOiQhw3rzBUIzj8eRNHsATrasrQSRoRegi1y/KG31
ATNdpD6zWRwLQ/R7DWW4jQ2/8n3sdpTAJZPZBT66mEl8PUkcWq4PJ1E/dLS6P/Juq8VTkPfWv2pQ
JvrGS2zliMGBALwJYE+ylBZrFw5tk3ZK5WLh3E2QGiEq0sF3DhP+PBt349pQLBzJAakmxgWLj3Na
3GQVgJL+XMzuQ2S1AtFVYgX6Om8TVZcZmUvVkIMsUyCZAl7PY+rVho2qnusbPVXathHpYWyUYWPf
r63Wq1F+x+9XBVpDS8DxTsL1AYkBvvT0iebj1H+Z3Lj1x/yNJlr/+1XA86UxAoXaJThgIH2baCuz
ViWmPia+ah8ne5x24VhiYmom6ttrLEwjBVMcM8h6bkqLits71PhK13f6IDw6wutONoA82m3IRd6/
GeWKXGcXFIFhJ0KrsKkCLw3d0fwTJAQFc9mo+r6t6JClJjsyzed0Pw+G6lcoF6F+aWsHK2n0/+4P
v5LDMz7wBKoggOvot1zvmLac08iwmdsBF4LKj7Uw/enVc2ce0th1sn2u26L8MNVpM5xd1OdqEiBD
fM5tXTxUlMhoew+YBm3Myko6wV0AwhOeC5iqZc6FElzSNaPhUHeypmpHu057hz6j83fX1WLY0//2
kFcy+u4XLGt60fcnxVxZE7pc0swV1ssNswi9Mc2uPRJeu1HwdcrseA/RU7ncH2XtWmBz4XMPjwd8
yDKVkIIE2BKwydJ6esbVE4pzP7kHd6z+vT/SSkIt6bNEqt+MJd4Li0XmSM0UeFwf7EX/fijole41
+hz2fiwy+4dZCLR5Yi8c0Fvnse1pA23nVtlqIq3MKxRJ15U9PR4UyxZBh7UJBJvJ8wsvSp9RlOp3
/VS8GZovpcwJJnSrPNCFy5u9sc1UHxrN83HkxfRXVkdAYU9um20ELTlri6MrgelQLOgyyHLT9axG
eSgBHmHgQzIog0MmFKM+NFmTfs2ywI4fhiSr36GXp24V71fuXyQ8AE7a8DhvOx9TAwSgKDP2Z5Zq
Ty2z/TA6UfgO/YwWeU3XPv/B/pF4Q6B9zCp95+svdUqdHDHVqJKYRv8jxdz2nY08Fj0SegcRprZH
rDXMA3RX7yzSJD8NWru1edY+mvYB+wcCt6kvyyej2c6ziOlidY2V/hiTUkhxvDxB9bxA5+TI/4Gw
+/0PXzmipOAQ2mm4E1eXgYeyx2DkHoHObR0ED+cIOcbSq04JEmp/MBRjUbqR1zBZ8vUUG9bUFZ0V
EeNAVLxksWciA1PO1i5CTXBL+X/legWr+n+DyYP6KoCr6jAWaLo6PtLeqrlXyMJ/dHMmLiPwsWIX
zaH2AdSJ6+xKEMKjf39W164BnhuysY9ysrq8jXR6j6Y3Ka6v6EP5jHvy8ARTQN9ImdfWjjeUvGjQ
uWENF9+Ykk9U3cT1OlnNEU3VcD9ONkL9NfpMb/8gKqW0kAGK3rJmUHmfZ7RiXD/okvqSImh5cBFM
/4NRgGDK17Vs5N6AAtoEjl2R2n6U5dF5TvPygPJatbEPVyg3LkpuXCtI6EvQ/WIjUsAeq9nObb+s
swqunSY+TYbi7Tjg1PRMlGarYIrOlT7GB6Su1B0yyM4TKDaalibmxyq2JCgx181zjiDjLpgTa2Nl
1+5d6oT0fXmDow6x+IVBL1PFCNqrl+Anp5Y5Mh+HI4JB6nHULHdj2leD5+vhFocFLmUeq2Fo+1Xf
a38HrWn8x1Ht81NXNgj45Y2Z+kkVlV8gCpjVA+CZ3jx6wVxvwULWdjTsIi4z2SQmK7re0aWJq2tl
91gyDUn73Yu0eA+QLHyP0ny0sQvWjqhLUkqbSrI9lrcRKx/ZhTs50Dqx6QNVgn4SXgn7++dm7Uqn
0C/FqCjA36TZwKiH2OWa8aNoci74GusHA9QYZY6y+FCb6AjeH29l4xhsAOxAeEgg3bm4EiC9VW3l
BTZp/dw9Bj1yDM2cK8/MwLgfLasAPib+4GKn9W2QWlPSoUa2aKHqqReELoK7PspUwS4tKv0wIB3u
650Vb4CoV+YTDgLAGdk74fAud2o098hpRKxaXOHeoJnxoa/K8IyQZbqHxLdlFL6yIa/GW8xnpnZz
0ieJ44d2HCPmrevPTilGXgh1shEzVoeim4GeEuQYUsjrvV+NTtYB/LX9vEryXQj29v1QK8NLaQeH
+5tkbRIJ9pKdC0qc7Px6JJTqRQ2wK7wMZYzyPWr0x0a47eM8uMk+AX69kVzJX77IIpHYk6xL5B8k
nfR6vD7GIGZGKO1iNI6TXdqgL16SQtPKfYra71+ujbvnkYqQi9h2YuiPKFknl/ufvHLaKW2AzqA3
RUK7rM610agSf93w0lVCO1oVjz9i0JZC4krSwdUFGxmBEIkFWewWS8/irK6NkCSjrZ7QCenf2e7s
vHMa234KgxbZXGaoDXdO64Wf7n/hUolHFkZks4R8nYyAkpxc9VcZT8t7PlfGIrpETon24zgBAKcb
lLvmUycGsM5aXVIfHCtek6jFiCh4sLKeTmev5FV50IPOPDejbeIDgd7DvKvdxOnOg+K66cFyK+Si
Z01Cpp3BrLcoBGsTZ8GpYe7kf5f1ow44u1FZHsAIyrgRwkGKcwq6KPqQxXP74OECt3NTBMidKXeP
9+dt7dgRBOg0SWDXTTcxwGQic9tR8dVcHQ5eN+vnABufQ1qOw8YmXDsHwHekEgNZ1O0bg0On5sUc
XwrsUrxzDeJj3gO5xnfeDgz9L7c3tB+jYoJAiSPTfUo1XkBvVTNgl6ATpcv3HM2eZafLyLy2MeMu
urjaGB89twmOkxP+K6Zo3rhlVkIRqAGeMrpsciMzc70fE9x/VHOKAdZ4VYdXexxKK5FOaeZ9lAOO
RIPZa4djDOY9eXvUpd7DA4rqhoSALYbWB+qiRi8U36B+3b3Lexe17qYvefOX/NkngTFMvRGZVvaR
yaUqIa2SJrKsdYxRrFdekio+GOmXrG6LFzXLXxDI7zdWcG1emU0SQLBESAHIP391zjPH6hRNLwM/
yxpU8VUE66IZLudDPTh9gyS26xWgJsp8602+9oWwGXkGsJx0HhZhY1K1tmvRw/PLrMWfK8XaV93B
5UuMnTM280YKvHIlgBVk9ZC1lUJXi9qR0ykZoYR2czNiqnr2Wgc6qos/WOuXidWUKHu59s/IycLP
hRKK/1VtvRJtfS30uDo8FW10ROkN3BTPU6WPOK5uAEBDV140LwdOHzpiwlGJNGN86mDylr7pJmVz
qeehV77ev5ZW7gqpgEP1np47Z2jx+cgcldrUJNElyXscNiB2tNFDyf7rD7M+wMCoXCcp4GGk6HF1
UBCqHT5w1R8U9iXcHyCqrdKoWx5igHD1lFbAmZRRhI8ZPg54BHRwlnB/3jhAK5xwF2tZ7n8SZim3
Kvffq41dFm6Wzoqj+E1tK+E7r8IX4oR8SVRQQzPMS+mUFQRErLbQRohsNRffvDxMcJTSw8w51X3e
JGcHvuSDNSpK9zgoyvQ8dvR3Nrbm2kFgZbjaCLi3rxQrHyrVa0IFNDXCr6jXpeFfSt835j5IG/SS
7u+ElWxNCgjSeuYyZTEWxy5PAzS0MG7xo8LmYWTVJd4MbjQbl9Cowr9jzs90uj/kSrZERAQsLl0x
qQktrhhyHPQOkPq4mJOWn0TllKd5sPXj/VF0+csXeSGJCoq6aNICTF/2MXEEj8fStchYEP3N/6vx
N4kfhaVNmMPoM8apMY4C3sPUesV47lRnVvDFGNCrDQBvJZdQN7LkW22aCOhOjdEMj0HRd8/RgLPz
vjX6Cv+qOXEmiBx2Nz3oePo0n2Je6/ZPjDWkjVleoXg7Q4HY0mlZoTfA8OTQgNKlG3xzfJFGHVMA
rvFF8TLDu2j2jGu9IqEuu3qavPBdl6jY1ugBiir7bhbMcG6ZGGAYhpI9Vx4eNRvbaG1NqRVxlqWn
KmCP69Nla4pQB8OOL5oTVJe4tqt9lAHnu7+mK0eDvAZ8Mph1elnLwkVd69gm2G58yR0L7yfS4Q9p
O1dnJy60H/eHWv0g4A38Y3NhLMPRnCdN3MxMsR6G43kEeLHX4EFuTNtKtJV/N8ccugwZ4uIeztQ6
Valaxpe2A9etOE2d7YYGMEFZQVyrTL19F2rRlgHy+rcxieho8f5cvgWzuTeKuuUA6lgm5jtvMpXk
UNZutjGHK1EObKfkFqA6AaVB/vmrKzcYXFHaYZZc0jDiScQ3UqSMHd2odnlaBOPZC9y4eqbq37+g
uoJly/01XLnbgCejqy2JDkBbFhdNWM/VaKbotZhTw7PM0zFRyOsKSyE18Iu2jfw/GI+4yhtQoueW
jRM0H8KKSmp0ya02Oc3Agn1zroxDPEVo+4648rx5POqZiMICMqCxu7zhQHU5kBDq8JKnojpmUWLt
hiQuzig3jb5aF38QmVB+hVfsSn3+m7aeYwxhRusivEx9Ax6kzarTxFV+gse6RU5ZOekMRQQ0ARig
XbcIS1zdyRDVaXgRduwBlLP1x1qttEuFntjl/iyuDkW5lq1KOfTmJYGaqpaVOq9DLEaL/ZyI7DGo
Q/cBp7lhg3KzctzR3KQmKHUHacouNqR0ZR36Lo0u82RNxWMvAqPZVTwIjUNVz1CdpyhJgu9WjsTz
t/tfuYLCo8sGroymLDnfzebUrLTWLbrTl3JG6+kMiARG6eh65X8iavXHdCTxPHXS/utA03xCQRfs
m31y7DjK9nbSddNeMSrzWy8kGbzuOueps/k/jraVxM+hapnR1/s/eW1hgNhrELyoPlABvL4+UrhJ
oFp6zx9qK9yHEPd8qkDZAy+fLWnBtRo1T1d0smQL/5Y9pJjAIWjqehLGrD/HTW2SCJfDsdfDcp/X
UXQccjEe6yCOD3UTIRnfxluqwivXJeondM1J/YgIy+tKCHdoErWRfdeq/1WWY/+ARoZ5CBAz3U9m
PHxycXoLkrrf2Bsr8YDXHvUJMKM8+ZZt5TmySrRyafimfdD6SIPYH5wR+9r7y7mGlCBj8ThnCFLf
UqbGqeqMEVcYMFhYjMP2V8zgMMVth8NrbjQ/gMEk39pc6b9ZLY5acPWjgrdmVJblSZmj1D477exF
bw8SFO3gwuNEwzZbYtAyLRMRnXuwsk2TvoudcP5le/gflgNGvxWWr9/vT8PKKgNDY6JZYVRYbvCC
gxMi/UKva2jou3j2L0eL30eN/a4O7W+NZvxdFsBV7o+5cu9I4in2nUj/QlhbpBligBTQpCMAZKy6
f4ggn/aqi5BgODqUaefqPzyYzY27buX0cnR5WHBwJSVPPkFfBX/byKOW1BeyhZf8oNLU7gXCUwjq
zM3h/tfJv2mR6JMKSjA3zW1aBYuvsxvLRijapLEdm328V1od2SVhJxW21zWnbVfaLf5uZaTV/+AB
JoK9lzfK2+Fw5OHMLktK+2x5WZVNpuA1RkFBw0IU4zTc+p6FYwUQg+y2LjfO0trkIm0lm4zUnG8S
YUuMQFpNiiVD3GUgUcrwK573yT42+vpPPuzVUPLyeLWOGFj24Zj3gR+LBDfwTvlhVJgQYVM7/MFJ
pKADWQ7xIziOi+iYI1KhJ0EHZyYflUulR+rT3HA5uFPZ7t1RmOf7+2Z1Esm52ZsS5rpM1ypM8qAO
14FvqCkieAg8q91RF23+08BFfAuhuXYGeRtJlQV63De9s7hQa1W0NlwPG8+VHTZUefLsgRVJD/o0
VRRYEh0bVlQw4q2W9NqHkoYDTuaSl+3I6yX0jNEeIuRT/NlN+qNU+n/Gc1HFxdasj2+fUyp4tJUd
QF43mCxljO3JjeA91WU4nzr6rHuBSbWvde5WBXjtq8AHUyEBFwpaaXHssXpVKwDqjp+WQ/YhV7WQ
szc5+36u6i0Gx9oVQ+JEW1C2W28y7cHxcExUaQxWZud8qFFMuHSBqX4Emo9ogNYOAtM7T1wglg4/
BlozW+/rtagBltKSwscyiVvkQqGZKvOAnZ9fRkGgXvQ6KLrTTNnkp5qFwa8aTWtxCIfM+Ea2kG3h
+dam2vutW0Fhn1+w3ED08Gg7eI6PWXz+vs0x6a5cgSsAGPJvb99AlB+B8cBxBIErf8qr68Yp6yi2
aPj6ZdcHpyYx5kPdx+mDKvQ/wGjDpaR+z0Cs6fLKNvSJt5XCUAKb1afKNpCsAeS2j3Dn3fUplkf3
P21lEzF5EkwDDuy2ORJaSdHFs+v6Ev0rwH5Z80sdhZgOI0Qb/pgs3Cr3TYG4E4+I8gGr4/jn/V+w
kugBSiAkc8tK5tPiyExh28xGCXBIryxn34g2O/To5x/vj7KyW+gV0qcEYQHdadluM1xkEPUIuHY3
us5pqM0IFoE+npMmtTcSm9+p6SL2k7ajDQZ9YEV6IsrdrrQ6z/P7Tk173xri1Ch2Lb2NfxANG7xv
WpUFeEF0Xdb8DJXWeppHM37WqsCovs4mqkBHs6+c4XlAOGk8DW09ZV+VoXeaS9pOjoayVBnm73It
yj+XFX2XHYSg+dnuRafsp6FJ5ydpSPmZBnDbHBWkw7vzPAXTf16Cl/k+DoRunHA3rw8dmNBiP0zY
al/KDAsBWXbW0JSCYhw9TEOwa7zM+645wzR+RJgPa3vdiE3NL2KRfdZmgWeFgDTeH3Thlb+E2WWA
nCtRtXtM7XQ07uy4/Vspaz1AJa1jK7m1iD7ZqTuNu8pOzeKStX3dSx+vKgbz5+GWoXZJCwBJpU12
1PLKwmqycs1n7JST9BsaeYa6sTdWSjJw+3hscwrYgMvjPTX9nHTyzFHVUvbDkFQXxUhQ5Cqs+dLr
hf32RInxJNAJdaVblRAc7MLAwlWTnaE6H0v8PR7aCuBVr3obZ2tt13MHQqECb08XVP75q4ur7VF4
QWk2vESWmZYnpyvCcK+loStOepwUWwjElXSCyCftG6Bt0WxdHuUasANvZ8XvAAadCI/hF2saBdbb
kX1ITNM8UDkeNo7b6jfyt0oxWbBNy5Nd2w2OMCrs+6IfxIXFC54R87LfQ3Ruj/cvkbXLEv45Arlo
QtGoWwQ84YzmNIiGvgSAlZ6OkB5StLCa2Ea1p0ncg5FNpbmPM9V8gG6FKlwSOUbt3/8Vax8M7ki2
XKEc38R9qOk5RAmqhVU0hC+gZYu9OTfu11zRxcZO/R1El1cZu5TaOYhZsMmLL87jxjFa1LX9hkRw
+oz/cvkX/VCn2lVZbEanLJuH6dTpQZE9zrGSPIUtDbRd0qX29xQ9/uc8q7z2YmSWUhxQb8OxS8Ui
uYeCpJjJxzi0vWIfj5YT73Cob17qrEjd/SBaFRm0NlVyXL+m+G+wG8lXUtVCOUHG1h7wOcqi3YDA
yWMTBvEfsM2k2LwnrSqAZS738UhNTtFsXUH1Jn9JU8M7VxNuiJk6GhtruRL8pAYH4yC1TQiWJ+rq
gCa6h2ADJyZtM9Ttc+7esoo3lnGtkkSpmVYjjRlug2WPoqwqE2d6k2WMzfGpLg1kMSyp5e1pTHFS
mOY/FVz842in34c+ihEs0n7e37Urlyw/gSoSoN0VtRito5BZeArHFDUAXzHTbNiVcTUfAQppJy0t
wg3QwMox4dqjwE+wNyX6+npqxWzjqChQHkmBt+9w2M72pqfE504h9t7/ttVVJAfm2vtdJ1ucknoe
jcTqDMW3MPzxUfea/MFrrA2g49ooPKwloEuqqi6LQnFR4xKDWb2PafaETQvAeL0Fw3v/W1b3igTJ
IaRKSf3mTVi6+DqOEwV8NWiciwcl1i9Gw3zf21S+LW+cf9GzVu2d2Xv2k5FbGP+BALM/3v8ZK6EE
QRUXMTxudGoYi1AyekOOu1BMWT8dI3+CZbrvuyY5kpqi/OyN3Zm24Zbu4NqgEqsE/ABsOWyM6y1T
05nKzXCgyx2FaK+rSvBgaKJ4lyEninlCUX/Su7rdqDCsBBVUY9igXATS1GNxBTSiju1xRNgkjOLq
q4ZK6jFsa0CKsxEfRqXJH0eI6vtoJHJqxZ8wMCTeBFMsHji3VRsVjSqpzca5pMn5rmir4qB51c/A
pdIoSbdvPirUNQB3gEOHiXfT/kq0Vqt0XQR+NDv6F8eYIkl3nTbO/s3LVLIgpICLBDrzjzxKr67V
Sa/buqWr4XuVcD82fVO97zxdHLqsc57r3HAg4VWAEsEvvfmhwdCQSqSWI+VkcvrrobFLCxL8HDp/
7KNO3eF1W/8lgnmedk5hBVsU+dvTKqXDeXzTkqJdS1vierhwcs0Zki1uMD15NKIEpZIhCZrM4fve
GWv7oFUUQvdzUaUTfMMq03eZPhTk1JaVJBt4lpVp54GMQbE8PVKo5/rHJElrq2FS9Hx7gcZtCnA/
P4bMxrek7tzvrlp35ikUhjPQVLJ4TNy/M1aGp6IsAwzpEdF0cQ13c2T0Ax1+n7TF2JcthaVdO9ti
V6Rx/yQKUJ1VljkPepd/e/vIEJ3ly5JYftOs8HBMosjSDASAoEGjpMoe1cKsx52JtfdZm0P3sWnq
7gC0OrjcH/q3W8pViobeE9hGEm5aRKQrix2AQhkeIJ41+Mns9A9p05rpYSoC/aD30XweNaE8VUln
/PAmXGTzOhanRDWCXW2LWfYwmx1qeNG/XVBsqf7c3KZSiIqAz79ADmEpfb0bSgNidJTovd8Niv3V
LZDAKqrZOcNBmL80XmS8dGY2vNyfjps0g+KbRTEDxjkPHwLy9aC1QiEXNH7nD0mHbrMSeMllUqfk
y2gWg3HEMFkUGxHzJi7Lep+JwBkdG8nnX+569Nz1JMTW1it491p6PB1VyuDH+x+2OgrYIcQwCBY3
UDHhtFpcuoKzxYv8H8OLiudWn8ONYLQ2Cm80ohB4AdkjWUyfmblFE1O0aAbXOot+LLHk8bY6BWuj
0LB3VFCyyEcsYW9iqvC9RI3ZL6pS2VdFYu8nt3E2roNbRBILAyxHSkbQ3aNsff0xVU2lwkZrwDcH
xz13ehk2hyKwtQ+Z4fA/nWSgzkABxHqe47L8gM9n6R7ISQ2YwVlrDof7K3izNWFvgCNBTp2Eho6C
vL5eBaXSgcPvaPUsxQlSfWcUVF1QQlfLaGd7pa7Q+B6n/+6PeTPTckzKazjHQfO8abK1VRn1AgCY
r5CefujMVjznVTBs7M3VL4MsCxOGuE5Auv4yLCgtC73VmRQG2d7SxL4x6eL6E+1b/azFkbdF5b+5
6emHc9Toq5GkkTUtTnk4IgbOqk/+nJnJ0QPO9uQUTfJ5NKJqN2qhc9a1svbDNg7f2kGUI9NL4D/E
GGrJ159qxzSDQIGovqLU1cnMjfijOdFLsD2l3fLClH/X1c0uxyKesXoSFLt8HLoGXM22UmYfaLN5
bAJvemobO/o8NCaO6Pc3ym0iwWCo3sEzIvklg5Fr/Gp3jnQIkZ3DGmfIlPqbMejRI/moG5/yoem9
XW+iQbZrhdX+O4Se+ez23vg+SagIbuQQtztWNmhl1xT0rUbL5vp3uGFb9diezL5e68UHyBrtCSQY
WtH3v3dtGEk29HSdf8NcuR6mz9vSShy2LBssSHZhjfLF3tPCcevtvTXQIjqkmp4rdWbMvpYr5mPS
9PUxT7M3o65obr36nN+401erh78o+WEyzT5kY7GLin7+WJnJv4E+9weE8MeNq/UmtMvh8M+SnB/J
KpUf/Wq4ZkbqMUImwkcPaz6WGKZcYtMcz0My17tCagANOUXhP1iyV4MuZrIoJs2azX72XWvUzigP
5Q9hPegb++/20OFXTsGL/0qZJvzJrz4txVrHtGfOAR7X04dIn+pj6yS4MkN12BjqdmuQsCPRARUT
GZkbMXRFSaJWmL3hF0oaHcwIBI/ZiS3q2+0HyVHkkabiDMd4cWPJiiWYQ0wDcKqu9/qUDfvBGKvP
cUf1/f4K3cYBACtsDBgEQEdvnrKJqWdBGquGP0Gd3rm4Oh+nWbjHNs/jwwAa99v98W63obTAJPGW
nAkYTfr1WpH/oPnfRdgEeFl/xkys/qssE7R7wyqMj0mGDfcOKKu6UYhZm1HZJ0ARkNWjvnQ9bAlF
2EEnwvQBckYHkHr9PtNolpeKoW7s+bUZpRYj4RRMKxCs66EKXnK1ik2ZX2dpfYnaLn0Ja3t+mrFR
+elNlGw37kV5iK5jDlgzkiaiwf/j7Lx240bWdn1FBJjDKcnuVsuyZdmW0wnhMGYoVjHHq/8fap9Y
VG81vICFWcB44GpW/MIbeHleyC07iOfmdQb7c8IS7Qfa8F5zC9kbQoJVywpFZDwKnFPZSrz5qPSf
lW1Wv15f1QvTu/VziZIIJ4h0dy9RYk5dWecKAa4EN90h8DB+FIlx8P3in3XS6IlwOti0RIcvG7vL
ktGlSqHFr5WVnSDFufHK3Bxe/6ALiwg1hkMBQJVa+h43CgXUkSPXKNFK49Gac5DSqJ0hhjhanzD4
wNH09QF3FwudWB42tEuIMUH+UAB5vms8UACKDlN5prLi3zkJctW9nV3L7y6MAgWalwUECQDjfbZf
tgMWpl1ZwtcR6h0WlG28Vv41kufujG/fYmKdRxnHhOf5ojnn2Y0QNdDPs22oISwHYRwQtfjpjcZa
h/aC9kyYgoS4MoO7Y/A0KoAYkjpqyPRxdxHt0PcGLIu2PE9Orj5hkNPdjgmmregOF1UQVqLZaMRD
DmocyR3rvfDpp/0vv2FjLoKxgMOwh15qlr3MPKrlGfVm/4NjEXDhcuWFTZoUkZuv7VtNC5rQXQr5
tbTb+vH1TXRp4oHn0c4jmSbf3P78rze+Lmn9jlVbnWkzo3C5TNa3xHObkPisj0zNVG8hh3Hr/fOo
FpR65APo06PCs9u669TOXbA01XmFbPaQ9rp5aty5+9zps/+2qMV/ORiMr6+PeWEjs7/o2Hs0uV5W
b4xKlf3ajuocVI1131RaE2aaXt68PsqFLQX8gAfYpFYD4n5Xp0GpCYBco6kzyrv+d78pCnGYmknU
N0Q2qF1JM1UV9kpp4YaiCpA3qbukzR9e/xXb/P11v28bGxwbpX0ifdpY+9bW1PvBgKVzdVZJ0n1N
7PHXohYn1PLB/PT6SJdm9Ql0SITIRb5/JTOjXnErlNW5SZL+GJSpc1ytWZxeH+Xi93DHPT0VlJa3
Wf9rl2ZdnrV2u6pzV5B60oJsw8pKPDIV7R/hTk9Th7MHJQWIPpsb9vOhOsepCoUJ0dnzZvPzZJUw
QgeNs/sWMeAtAjar0T2nRVbUMYVIR/770aA0QyUDfK5HuX53J6ETA5I27+vzOggt7oZxOePJOBym
ypYx+t1EPHNvXYl1LqwiICTP0qmibzr+u/mdiirFVGyszlOqW0crGaowmKdrdowXVhEVAHogWx8f
/Nzu0yyE+cn1E3XOjNIORV7Xp9oyUaHTtPHw+obZV4W2ZWQsCiI2SfW2nM+XUZTU7nWN0941WTuf
rDZpuhAjHPm+nPDCO9YAz+9Stx2XeEQPR9yZMPa0Q7t4zYRLb6CuiQVemmK0eTCNhx5nvpB3nGWW
Dqux8PHjrH415tRDhscv9ErOdnEY3k8QVhTeXuiaDnMnGuKd6iyarn1IJ+GdMaDV4tend1eZeZpd
/noQiVsf5AXZvslLs52DRp2dMRBWqChmurElh8I49mk23dpLhtJ0MWrFqTKRgLyyuhc+MrBJB6iH
Q0Fiwz5f3ACjuVTr1vZM68P6pDnVdGsEg3llKi/tIfSXCcg38QnKpLth6DRM5CWyPaearT8GWpvc
163unbTW6KJa2BQ1sfCLxnHtj5g3BpEp5uaTo0lxJYW8cHDo0UKYpmdpkI7s7qR8Hlqzz9L2DApE
vRtdR32hTNSgopiOV27aS1ML5oRsFSQB/9t+yl83bVHn62wUbnMe6GkdRgV5jj30jy3YDaxEML7p
QEE6IfLb3QTQnRONTFmcdU+h3lqy0/iaKRg5ozyf+pFSfPc+NZPpH32Fn0Ym0tmwCZCAX4DlS0Uo
VDQQA6lXph+sHt439NThCpH6xSzyfYCHeEAoxhJX7hYsCdpe+YYo4JB5Q6igPYZqaa6d9ZcbdBuG
bgHsV4sEdb9BZZnmRKhJfk7HhjO+SEgIodPKoH43Cjklj2bWr/rtNJmddRz1MQfMLh2lHRobz1Y/
RJCjMM+vXw17uZanGd7aohshlwRlH9sltepML+uKs6oXa+bd0gkfFzuV9EZnNtxBl8lyrttq9cLM
L4JfFtFvEsIP04s3SZZvjaxeiFBvMQYNZ9fqvhkL5KQjZnLZp66thUIQSeTXmCovDhmTiQoEGHQI
o4QYuzWzh1Fl+DiJMyow85vCVfl5rkpsMksZXHluLw5FcAGaGgmRF/eXFtAklsEqzrCRxM3aZWY4
V8K7ydfy8fXVuDTSZkVP8gtQ9QXfNpUVELa0Lzho0g17q+3PZTJbCCuU2uH1ofamXk8LD92VNG4r
RHFrPr86RhSLUwzExJlY0/xd2fTJoK5ZwaMGo2vB8riU3xvW4HtR6KK4dWHd+qGRDvo3SG5tGTXt
YFv0toU2vHXq0Xnoy97RDl6Ze1U0m776qSeJbYRjN1ufKx9T2NAsJWjTKbWWa19zceKeKvOgi17e
/WYDkp+Ge3H2JgzKwBAXYaO3TTTSWLkS8V26LEjhEeuG8M1Z3oUqWG1mCtxycbZzDIDXYcnvgG79
Y8/vaXV4ssG5bR5llIyerw6A3D4oPa84u0Xgx0WG7FGVL278+ia49C2cfN5mgC4v3Qsw0V0p5g/5
2ZGLE2M3Zx3hHf6jHcv2LdzgYD82sOvG2nn+LTl8lazCy/I8CTN9P/uocjvuIP/9EmcU4kgA5aD0
903mRXMnZQ0po+hLe4CHJI7oxFtXoowLG40+CBWwTbSdiHV37bRaUFH9E9wFqlm8g5eKDuXF2fdV
6NaY9xxfX6AXkRtTt7FJNmIrMdT+fRcyQ4KxX4sz8JDlZhh9BYmkhJUX4Ff8ZTYyRMH1wvqhl8W1
zGrbYc+S0m1oEm/n6dp7oZbWZZ67FVSKcxW0VtxaaaPBfDJW62bGSPetkc3TZwXU7Q/qxd7vRnd+
v/7pl8bfJJsdEnMY3vsT4CaOUKoNxHlUslqORH1+C3u4HPyzGwiRYh7YtA8d8LvhwI2F2YG1+qK6
EmBt67mfBcRnAS0gKPgydC6RCLVwXxHnTB/lyZo7LmIb6NaH3ijUx0wUuXnb2N21EvOFbWZRqiX9
IJJkl+22GYLoE+q3Drakk2MtUeKrxglzqt9gb6Ex/PsDRxLJRbOVlMjb9/Gd5XVe5ih1rppJN0MD
i+4Pjd+kv2drca+FdBdm9Nlg5vPbQNhJ4zhtQsY+CPlG84s0RqdfD7viUSv0r1XiVFcO0a7Uu90/
yAPQakEJlyt1f4iGvJ+aoLbF2UExegxFWUyfOoXaMFbYue5vSkpyfvv67t1zmJ8GpbnvbI1+igN7
pGvVIec54nR/ln6zPqDzniI9Ni83aN3hZu2q6Tji3xzPhWtgq1mNUZE27YH4sf3ZLeoa/eXSpPMw
gkvHRQ1I1K7Oxe7J5870CSycgg/Wx+F2Dvz6bkizIk7Im4CLC1yOX5+EC8/LdlESVlOyReV294ih
4ySUq1XijDn7+tBXAMAaXfN/vj7KpeWlEwOFcBNIcffROxI9WLv3BDJr5mtHhUX2EUWC5mML+uCD
wK/9yqN56WxyRjiWnBeO+u45c3vC8y7QmEuLevO4ztXBSQcsalx5TZz/8lDE5dRBeXT2TQp9dmeM
M6Q4u63phE4z/6xtY42WwLlmsHJxqaC9ABKkw/riCii6XNNKQPvnbCjUne5p021Cbe1KufXCc0Y5
aYuiN1bZC2HlQG+7wZtItOxCruO9Srp0DucgX5tDjip/iwtzaplxkMyNd6uyKvvz+lbZa3ttpxLd
Dm4CBJGIrfZZw2p3ntethPJC+Yg5ghzXb1INrYGztrZi+moZuVd+UU2FrbNPUX0Kc21BfT7sA696
XPLCteOiLtouWp3CVgeFk6Z7DOrAuOY7dmFB+KUB5ADegJf8J3DGyspazk7XkdWIMpdvKG5cOTqX
BmEf0xaml8kwu608JjbVX9DV55z2/YnERoTOutRX6iEXDuiWW7KJwa9TK909ZigIqXGTBT07U+t9
MJIlv++cOf+x1H752BCrX7MLuDTgppVEveCpY7l7zzwQjVomx/SsVVUT9zlamv2cLm99bf1m0fw+
vL6rnkLLXZBApE5vFKTrluHvKk91gl3HVI3ZuZdN9WC5a2aHUPkyJ6bnrT4aUzJWb/1Ed+EK0vG8
mYZ1pLxvT8utu6ymc7QG4Rex2lpuP4pCWhJcQJEtsdvL0Qr1RaRJ1BdqtqNhNg2wxIaVpQc3yC1B
Vdu3qMPA8dFCJQtDi6o2FQjobhI8x1KX1THwCq29bRLf6sN2LgsrloXX0rWegso7tsZc5f9+R1IQ
J6Dg/SO/3M9IZSrbh8aKhsxiL4fJx0AJso0VJ323XBnq0mLTVSUW51hvBarn8UTJH02UV+EHzMFy
TpSpPvV9VX6Hu6hHudDM/2V3UctECATNKB723XZO4FXYMsXUdTIGL04r611q2OSbOLHdrqt2Tfrw
0hml4Umtn8trc6V6/n2rFPoAeAcPWV3v4txy0rjGnOfKzXzhpQEnjRTV1qF+2Z3W0SFPm8DVbgyz
16F2NcabTrbdBwRBxMfXj8ulD/p7qG1B/6pZQhBDndlHRqnDri6yNSFPXoUY1f8wCkwDigJAJhBR
ej6K665zNm6MmbRs21BQFz/RxbvmAXrhQaNpCOgQ6beNyby7QMs8m0t8HNJz4lkYgghDO0AHz4/Q
as1b6bbZKfVLPU5L7rzXv+/Stg+eUHk2nA20QZ9/36D3JrwjTtgwL3nUceRP1VgaYSD43GmUTvT6
eBciSEqXmEVuWiIE07tdHwDBJQ/1kCyzF+3B7gz/KCj/HZcUhzk0VEqIs8s1QODFQTezB7pC/N++
RtXTbC0Lx8/Ok2EmBzGtYzS0mXNGksaLx8rpbwJqqlei1gtHAXknzDDRg4OjGmz796/96XVuk2ha
h96Nr4x3tXB7kl1v+KyNgXV8fVIvDgWPCnQuzzxH/PlQGDa6o1/y/qo894+Dm5Sh1GT6zm/G3//D
SOR4QMh5gJ09oalQgXRkjSKb7zTNEBk5Bgo02Cr5TWKLeQ17vAeubnEWBB8CPM4eb/AL/YA5zepe
ZNm564fhzvY1cfSwu7dC30/dj92Emt/BkesqIzvp7O92ZTV3zSrltfbs/+eHbM0vDgutxd22TevG
a6oSNfLcaKw4MxpxwvhrOE5mjZXpGGjkgM3IVBiVH6Gaxa2UDO3h9cm/cFa324E3CvYcSZj5fJlh
9ajJmdFj78SAlFrh/ZaW2SHpJBwKK673P2xgi6YflV2A/FT2ng9XVpNtJtVmJb/V9+JqHnLoiX32
swcffU2Y8sJtzm6iz0UVmYL1vqkxVysuL1Wt3eRymiKYee3tInT9/PoMXjooG3hxU2cFF7x/BBfZ
uINTQv6d67wbYwe81s0ioHWFY59b314f7OJykQehv7OJne3bXdmku1VlwjjMoG85keorVi4x6IIU
lRFPK3nBlRW7NCIUBAS3KHTZL4y0atubeVvgsMNEQCfft+UAjKFIk3el5i597JTS069c6JcWjsII
LfwNFPoCgtrUGolaOaTnIi84htIOIAm410a5dIMTlhFXUHl4WcdO4BbR2iMUb5U2AMRwMQ8+tRDW
jqjM9296uhD4jluZc3p9DS9smK3VjL4mjD/ITruoMJgoLmVKZ1s6hXGbZVV+ENbkhQmwgSuLt/fx
2S47dwMubK0oWM3utrp/PRiofq9LUIz5ecxSqZ9MmfRNLFWZrNEwma32OZmcxj1a0pT5jXIdrYkS
1YGMMdcEaIxe6P5H3c/oo6bCqm7EIMfHUnaFeyycxNGvBA6XZubvX7u7EVttKcq+k2iLAByJ7WVE
vG7qzRBLzX/0tv9/EwNezEStHbemfeJXdgX9O3rU1H/W8ZM+r1VUKVrHltY199VQ23HX98OVld9W
dpeMbSQpIkiw1WT7u+QP6eW2qVpiBk8FxUM/GUvoakYWDThpR75bajEaGPY3lkePxyGQD69vvAtH
GVTOJsxArXF7Bp9vhrHK3H4q0uzsmspScdqWNE59p5fmKZ0x5ggX3Ruu5UAXwlDSA0BQBLpkJfs8
XiJIBhATN4VAM/M3xlB1R2eaRLhqpcEmosRqYAEIVDD7R+rN0xITnBEl0XOhSL773DmtC2GCwTxr
deLeV55e0/DLjMgsWu/Kwl6aWUg3aB5uYDzaIs9n1ltcsHpy64UUyRbSN5Zxkq4wT25N5TLVm/XK
Sbk0q3ApyIqAH0BK2Q1YDLKwQAgW5ywd0y9TJ2oAV01xaB1j8W7zbgiqkCszOJK9a/LK4E9/+24f
41ZKoE3OB9h1X6pyBiOhq90ws0NWDBBHNbuJS3gc2a2F6El7SItqpN85plls9aS8dEEy3Qxby1f3
WtZNj2mrAYsVqdmpeyinrRPVqZHcetbQi4ckyfuHoPXbt2jy4oda1369HlvfqdSVE3HhoYFuCo2J
GxIbxf3mnNussZEizc5NXcz3mIwaaThgQXV8/eBdGiagZ0J+QsPoRZUJ2pNAgbDMzmrUljt/QFRJ
2d41EdALtyfSsUhmsAXRUt7Hk27nrIM7ufJcO7BeYgsGCrrYWg1CzqYs/P31bzIvbEEfDS4APjRP
QVDtnrERk6dabM2SxOr89Jh09TyGILTMj7m0pyFys1qlIdu0N0+LudRFiD5nAMO6m5fyuzSdYj3y
HXkZL8Uy/LbQfFsjezbb8sarPP6CWWoo0A+Bn3Snak3nhwlqxnRv61k6fexdNxWRrfDziIYmSbVb
FG0bXqxxKN/Y6aAeYDatzZWFvDDFMPkQ0QF6R5Flv18QQpGDN1iSaFnJNUqacTpZqZ3V56Hgn1fC
oD1Ve7vB8EgF/APjBz7qfri1VP2Iux9TnI+GH6FzVRrRIPVWhsop0yHKzF5+7zFPrO90qOP6qU61
Ygrd1KPABK6080NtbI2B+ryFLuO0yrqJX98Hl6YERhy4fmJ6hDB2t6zSDbnOI3h7Vfisv14PR21e
utApy3/UunyaDkijwD7hkYH43g3V21WW4ehSnhFKNY6IofW/EpmoaDBX9effvwr1aLgeW3eV/tDz
Cz3duts1EjBnva/84yIsN+7ROYlcoT69PtKlY8T7BECO8iySurtiyZSIQaydLM9UY76XMvcPAeqT
oY5oyoMdTGOElYuIJ6MurqQSFy6lJ/efzUEWENw+GEl6J9Wlw2xWVV8frGXx3i6Av/69f7upwlCV
QegL1ZDdLVF2dqm6tmN7YNd2swqtPmQzfl/aYFxTdt+iw92rxFDUI3mZgCjtQ7q81xNp6AUf5KfZ
bSYnFbUuGVk+LAYPkJZFZa1Xj68v34XtH4CAYIcAR3iJd076zQBlhDqTL20HGKpL3hQGhm2Vl18B
kVzYKBvPEAMlYoyXOjt9bgYtt7E4T7M2rufARK73NuMyraPGmmF3rEU1z+9GoKbuxzT1zeTadXQh
ytm6MVzKPDAvYQ/90ko9rXQIPLqd/0o0avZ4SWfFJ8MtyybsPFd+QqyLSi3Sf4X7QVtqiDYtEa8b
Do6d35s9Ht6nEUWGN2C8MJatpzS1wzKBXnt4fV0ubAaSHhqTvIgwg/dFpdyzx6EQdNNqQrKTNGc3
rHSx3lSOtUalJL5P8nm8Qva+uESANMkmqS/RZXh+a/h1NemJN4rz4JXWNyOoyselUhN5uZ2diq4X
d5L55XnTnfPrn3upmESEwSnmOSZj3g9N9WhRmEGKs+ktGTbeEip2CFNlLaISKfYm5qUpSwRFqlpF
4ygMC5s734KiPTbah9d/zKUzAQVgg44THNKofD4NvbLInT2nRH3SbfyQ/N78mqd2s1m36P18ZaUv
3GOwZCDJUIvdwp/t1/yV4pJly6yqeYCA/nnQHDqEGNGXi//9m4h3qUZs9LUXOkQp8QqFw4FRSsN7
AERrhZm+qEPKu3jlgy4dM4JRCtrQsLeS6PMPwn1QNFrvwmBzEnHqpPTyyJoz78sspsyiXzCox3/9
OFi44IjAUxHMEdk8HxFRYEj7QSHPZol4e+jbuBsivVj3TlitWMG/PtqFogSRMN1PCssu19memKJs
yoBawj3ijz6q4kNVoCWtpCM+YypOJmPLzm+iHoJg/RBUU5aGSRIAH19aR1tOLg/xQn04HZODmtwi
O7iNPalDo8w+CbGhaOx/XhAUi5Fm2qIOyG377M7s0DVRyHyeoZO3hzyYnVtH1Ngi+6a474N+vTKe
w3Q/f8hgCdOdBKMDdeiFmQd4upq6S1WcE6SDI8KONip8bB2UNXo3V9Zie3/3YxF9UCClGAXNY/c+
oxyGX5rRl2culaWLs2FEkN3dZKlDVCT0TxVp+7ek7JrqtHptPkQLdI05hKNapHClm1qETS8z9w2o
9Pm2nNPgNyCmdkAIdtbhMaTTlMZQXd0pHouJ1/jK7zdf/n4aIk/6msBEaaY+37reigau1wCgyj2j
fZ9Qbvs5JcR1UD3N1Y3axLH/I3EMYEHJgBtIeHbxUQohlztXlWgkZ/Bp8itBz8sTjEwN+xtgDIW3
F1rlzOeA09z2VBtV/cnINTe0piA4jHI0Huth/vL6JFwYbqvcc+ESY73UnM81fZrKMS9hzpGPZKiW
vxuKFUBT4FLUsdfiGmvm5ePK0SUqBhDgX8DKFDZXvCYcsD95n3+YMjDZs64vkPdtH2vQZbhB7ry4
Ev+8vOfBNCPIji0RASs99ecrDRuggsMmxnMt9Oaw+l256Ux7Vx5Sjti2ZXZHgpYpSS1RDvy5fefL
lXmij6IMzl3aWtnRhcWSvlOL5xwCY9GyUE6Ym0dTNnvfjH6qukPmzJ0XI5swLqH0tfE3JizK3Ghp
7td+dtL7Oikz+c5pOrzUWkOOzR2skr6LJjUvFW3mNkuB9Jhpd0qWBLGzJu3n8X03qdIN8xWf8WgW
SYn78KDLFsV7L/jR6qX21W4c+V7yyqaU8czkq5+m2Rq6JWFVDOxQ+7OibLbEah2rd4ZM+x/LMpfy
Lljn+ZdjjGMBNcIZVWQJeB0Rn5KVIYp7aAYCGOs+b0c4C2fKos6x6Z1sidbAW8R7lMrKT7qS4qtX
mNVXY16L9pSZZfc586lrH4x8XdewbKcJN6AhEeI/JGKy6jxQG9JCPyizKawdPF0/TonqMRCBGyns
0zS5tE4CbVjqH2luUSNclsb5oOmV/zOfgsY55MTh08nEmU0goyD69k5otErvJHSpNB6cuRRvBqkt
+htA45b1cyyDXAsRV5rWX9xoArWtpjSBqxurSqI8WMq30nQ1Xry2rZF5UknzUTpako6wReZA/73O
TaBuNLOZrLeFVdGbxQp41k2uZk9TZXvGUxtg6m/TzwY3AoelZuJdy/lNZ0G5b0jgl5NY1qaLhs0r
52am4jTelP5Y/s4Sc/hKw5hIRQJneBx0JLhv5pL/IARlOam46BdzDlFY9DAOAnNf44WXTU0EgCj9
46vasiP4jsUaDkqW36slnSB3y3SiadH4/geEjY0SRJjMvjROUjdQzNryW4+iaxmZfkdMvvDYBWDc
AO4dMB+RTQiax1hDuZZAdcpWBWCuYMz/TlLk1yLDAOwBHD9d0hicWlDGlHvnz8mSGe8IY/pvgIh6
dcjqTrSHsUynNmzxuhtCF7n/MvIDpH6j1lm7P5xxJx6BVzwsXaDyMF96905Tgw/UzqPxKCtDGBGZ
iIiKpHaHaAyy/EHrWmR/HfSUhxCa//BGFH5ZYbZZtZ/TRpRvCsdSJ03J+udiuTI4mWIx6rjDN6OM
AkSIH/K+cotQU+Y4R2x/UWCTiKJL2K6O958xWsnXFae826qY8/kAqwZvMKWXVhn3Ou/MXdY0JuQS
Udu3GfXqKtTrqXsz5CiThcJLkwdj1fOvAU9oiax6nn6sRFJ80p1m/Z5pRbdGTp4ZS1SYSfoLJ6RM
C3NzLPNIwLJMQw0bsiVOhKf8m9ro58+W2Vjvg7q0hjCvUvF5FqvzGKT2MEVrs7jvBgmyNM5yf/pV
2dpihsNYUb9sfb/KYHANFtT/ri4Q8PZkrsdZNS5DGFTrqPHvh+BQ+EOb4DRRFfcItKYGX5Z7TREP
XeU0sbV0+fIL2h5HuQtyJ4sr+n/ljdY39p2kZXa/JlkQSxjqKJlgOrmEwA7tNepH6L9xRXNPhhLt
vkiW3fRBs9y2i5d+Mu/t1Cr5h6PaWNarL6N5nZwsksGgvuaiLf9gm2tBG1a1weouqdezC5V63yy4
2kfOkg9fsrTs0qiZU7mG+J9wQMZ27lGGdlTzUziYXoUJl5mMOxxqk2Ofue5nVy+mP53rl58tNYj5
0Ltj70RB52bvHfTl0hN4cohAi2qGNM7K1hmAaFEIjAn4A4MoJ026cEo182R3QqZHq6KJFI5p176d
hakLbjo5PSamSfFL2cTNYeUV1q9cz9PssLQIRh2FWHxKO3RfvlmrKrLYp1SGXSsicI+dliVDJHPX
+UJ9r+0PhZa2VQgvc/2j0efdaGyzv4aroS1fMN5WbRSkmrxpbZLqaGqEgdgEuqwidtkzQWhotXoP
x634CsACDNjY9eMcBoHef0/TpME8SVX6D/wi+i8lWAskDDpTfC+dxW0OKbJ+bhhMPbqPXs5YUZHn
G8cCtpkTFkle/5lyIERx67iFPIzj7HlR4+vlvQkd4MGAlTBH/ZxlPaZrmfUZJjc1SD0f/Pox6XW3
B5E2qh/rBjDhOBpae1hThXWi6eE0aBuy12Oc3vo28r1s/lzD0iE0xbLWwe1JYVEt0NZEDwUXAyNc
WxPhTIq2aPy6al29g69NHhgcTwO+AE4VEVXbrpdzpSdOcuqqemP8eXbOpJgzFf/IEcLUIlQgDXko
Js38THmgahB7nQDoDVVl/e5kELyFfQTd0FvguISNrAaFt2W5PFjzWN85Iuu80E5bwE08keJ+Mdvl
0a7E+liVDXsVoTD3j58Qxx2qlXCau0OYt3Mh0Hwt29RvjvaMbV0Y1EO/AKtEDjTUCmmXd1Yz2uc8
HbIfacW1gDtiloloKcbmsbOtTByLEZLLSJm/ukWKZ21o/9jdea474wfmgwX2GDV/w4Dae841P+jp
QbXe9KceVwtJbYg9VJNlxzWod1XwFpJDksbLsHgnw1RdE1mJ46oIzc/+P0clpROutZ5lx2LpPckp
S4M/kLhbLGS5TbRwrXgtIwkMMMPMNccKlB60/DPk7rgSW2QVteiqtJfQAFbQR0bapmVoTCq4z9IM
0RR9ceZoKTG3Cm2rKb6O5ZD9V9XmNMaJJ/2FqrbmPqSWXnH+Hc1WdJxKhwADVVMASjysomGdQ3tQ
3f3qm0MXLYTMHxINOtyx4+4/D+6cBPEsE4LjmpfIpFa4DD5w6hzlW6h6vLqum7RfTLsyV0A4qfjU
LmtQHlQFADbETcq/r9EbGGNvTtiTldnP3Y2ArfafpTT1XmgKQx1H2nKKUt+vRTQVwTjHi9huLboY
y8OcVrl7U5hF/hapKmQlO+z6wHM47fhe4CCxnJYKkv+RW0J/7+MIPxMUGMuhGmQdvCOFLx6wtyD3
be3Gk7FyFqBui7bBJXhvFm7kNS3rg54jTBnWqc6zg2Nb5iGIU+r5naaldRX2bVXW0QTZgvdxnGuO
KLf9f2rti/fIpZH9G3aGZyyuJKt5s/Zq/h0YQ3rqXOUEnJd+/lS5S/UmW6z+k65LnkEk9+k/qKZr
krAyuWEj/CTkFEpb5/HXhEAmxffAHbjt5H4r/YITpq+tdZsU0u/5AkqfYdJyKUdGOdX452nZWIWp
WblvyeXyOfQQsK1ju7AG/bCKyjSjOWu4F1trdpwYkA4wohJ1BpMjEvj3gIBw5vCSLBGhNi2JYvtl
2l2HKIUM66Yb+cN8DO6rkr4d74yHq3AyBdN0Gnt6hvTPSgKvAteA/2rTGXKY+QSxwCklRqVlZ7JX
kmUQv/G/nROkkjPjo5R1+qg5Q/DV63Qe+bTkTh8KbJ5OU5Yl7bHFJRNpItc0WirUtVbhYjO7Ghte
abRQXFV9HQN9rKncieEG39dM3ZRzbn2S7VBa5B9GboV1a4JpDIbWUEe90WwA3Q4YjZiuBuKH+qSS
e9vfLJUzm04xWCQHqUsyrBKzzsXMpmNGq6ZHg0xDBnqGXjaEaOGKn4Op1vZG2Zn2QUodkaIOoPqj
sQFEIqdFQC0sXODjIegI80ZJbaZ/hwIs1mPzNHwM8rrRI9H74/dON9K7DC+ZJRKtVTY35MlGEUGp
4CXRSHYE4aG037V2ougN+plxOy2aMZ0ksLsuLP1p+IRMisOv1p0So6/F1b+LuihuJzeZRKQ8xEqj
vqnnLw2gvT7MjM6dMAK25jnKhnbsQ2RgkhrH8UlkB2MgEI8CRWYTs1UNFdFKan9lwh5RKwpyrwh5
ZTT9raEBBHlDcuCVoYlsGqnUaMoPTZ5XXYj0j/kL2rlDCBIoxKq9ppaHqVBsMhujlilE8KN5nwJp
rEKUB5Kf1mD0n9datnM8E3wo5mnLBFo5yzYeF9FTOPdn0YYJTUvQN02Tf+yKNbiHsMD7v7pLOx07
wiQ7LJog/dU3VvKDtqchI8dv9DFyE7tmWGSE31X0kX63tkOEnenuB4lgYBsqrRXv0lqnAbsoZ/6B
oRDK8IEBDzqyq7qb4oXI66ft/B9HZ7IcqY6F4ScignnYApnpuVwuu+zyhqjhGsQMEpLg6fvL3vSi
h9vpTJDO+Udvfb8mjDlnwzzy4Rze9kVq39DhId3S6yE97CrvmF5+D73mz/PlrkGX8QE8VfAx5uw7
vfjLima/+rlvJIRAzyMaDvPasU3oxeRtE3IIVzbiAxvjEdrSs2MMEoipCtQjioYoLLpx7v9SHrX+
DeuMW6MPCXjLl0YeolStE36EG7tZEdrEfLDQcpBxYKGTTDmeH7p6CEWxe0I3JWPefP1+BiJF1NHv
n5GNlzmnvofdMvKP4BOjKJOPI7SyZRdl/Yp/SU8fohLmX7QNSDnagdUpR5zifGNij1hft6WvLnoZ
PJNvm7L8zH20iBNF8xLzAnCD4la0+69BEEKXq2R1nYILvr2rKEPhtFm7/Y9janE/+Va230cPKdDk
DPHPBqN4d57NnmFGmOYsuCcAXcxlKof6klar6krmzhkBi7fr+TJo4hlyu+5BzZxdTSOyE39jcx5C
n9d6sH3hVvEVMB5qrnGaWdb/KM1Nu9zsh2AHBPvrT9dL+/NwQqvyGGlQV3JGV092CcRXHKuwLSPp
9C/ad8VYXh/q+4kuFQb3JXaXAl+BT6VDmwC0SYV6zjA9/kj3eFsLaYx1CyQhDtef023/uurAk5Y5
xxTlLLn2ZmyzxcsZrda3Ot1TWyQtCRS5s67O755L409l4+mzC+ojy02fbZz90RSxEcdMXV5ovZTj
b3ayou1n+b73SSSo1bFrcube33+07iR+I5NZvpO/NHyu8eElF6u9RRUZYfB1LuN95sYYxm0qmmNI
OP4H5MD5wIbDctw14e9tW9VTIPj/zQWNIP/s3A09W/dhKnIE2oCrhrs6KtzFmuee/+ylF07mXOLB
239Vw5C9VFq1WVk5CK94E5aVmzkEwM//bxHKG2QNt7qtjqZw+i1ADpYekV8aM4q3jtn3kg1p9mmO
OOQcz8Y24rwjpj6f5yr7j8yfpcsZBtf1lK1V2J/JRUjbIkgbDtS9MsM7U6P3YMhP3/Jwjjza2BNP
yvPkLulvW7X7Z2h8dRd514w6qlv3fxzXPCupivg/zIZt5JREMVjnHhDAP7VH6bctOZajIDxW/GE+
ysJ8T53xDlOGSkApNhQH4AFLddvMBziSXNzDXNrMtED2bsvtER9rkrHQBsOlZTO3NysdYw6m+Mjx
To3s5SO6lX0vhErFxMW0AEGNTs2v3y7b2ufSH3uus2A36b0zG/dta9btG5ZvhqEjHJoHhmbWtb3p
6xGVhNQUUmsfwE4cTsBciNKvz5uZ/P3TEPn1d5fekJvR96cXc0jpUGZB7UxeeamdSlM1yZwfqTYj
ARFpKoqm2Xk7NiwVwGXa309p2PR/Du1ln66j1pbevcyDkF2ObMt1uvt1PqeA5MW2zcFr4Orps1WZ
peR0TY0BfJaze8veuBkmVrOKgnY71ysagOU6j1JiV+twZt+I9dI8uU7WL9eo8cY5Y0yE7cAHGb20
TeyNZe9vZOkGAFx7HnoxgSdtYqd/ca+p6at1cnDXZ6n82bW2ejE2qKoSksH/T/LXPHWZj58w8fr0
uxXK8hmH9upG9pPPCknWkHctS1kuK0DtPFyz+rcizrEuhmmZuWHqJl1OM1v7f35g0qYkRnziWlE6
OPJoDrCFTgiLn6pg4E5dAGjk2bs67O7UsehvTt8ODXpAlT3P8bpxQDvuAbCRrIEqHdDW8XREk8PD
AOPt5e5w+HfTNsUhH7iKP8hywc2W9nr47oRe80g9iI1B9Oz0nuybDAs3FvbVtH7N91Xv8Z2zTk5y
h/w49SCWttoSclsn8R095vZrJpuN2gf0c19zuAPL1KFLnPWAHIV5RfXbvzky25rvqvMfmMz27TJc
rX55JsB4CjvO9tvKGPs5ZvFGTg1k/FtGXVzDQi7biTzILf2kt65/1XQrcFVYYlLRQabsYt0x6ecs
m9qGTXvyvVM4HEOMpSpxf0AIOuvtqNit86zy46c+qoI7goYzP091vX3aOhr+MMH5X8GwwwU09AhT
TjcHBPnMVdI1TGyHt16qUbj3eEjnFWF1NdkyNfX8WwTbnkKhZbUkxCGL5Ukd9fpTg7X5DO91N5+Y
BYAWk+0QBEYPzfLVu4sr4YCq4a9ea47PHsw2LU06Obx5hx2eZec1Xyh02LH9ZdOvhyfttz1szC+e
j+AlpoTuTwPK2eVWog4lGrNaPgfyIh7reqr9y9Hp+vfOxJgWa7vDA2YJy1h+dP70Xhs9/jo6z/3Q
ozf/WMkK+nAGucYXg37wG3795LcQdTUTi7h3bbmAwI3l4Xj2gi4NVSFDpv/fgQr8lyTE6KMf7WAL
oo5YXJlU/X/DDs5fkiQV88xtvCRbGnQE57le9xqHFfF5nV8hKgm5/908I5o5y/ehz9Yicq21l2wF
YWFsmdRPiGv/e5tk048taqZ7bxFJd6MG123KjmyQsDBcJjZXTeDSguLTk5jvJqxfK2fZa3g4v303
WeNwbFrjBqdpWqP/RifZgVOhfD4OsZG42fRiDoG2O3c+wfmYuzk2NkH1kKifXu03C4daHSSXkQjp
NOe5RPLMX0fUwL65DxxEHG+imiqY19nTX0gJOVXcvaE/EnJpcs58X1e2j8f8dZ8Ty76g2HJug9ma
KN8neMR8zjqb5owe+nPBNTDm2F5SsLiWWTbvYQXGfJlFSLGJ4oTJBwTYAspk48EKar//TwIwgGd7
LmLMVQbjOURb6BWhonS93JsVOy42EY7GxelZiY+ZVJU8Aijcywn0tEZK0vfPW7dQWd2YIZ64c6cs
K+p2We+MT7wbH7HVbTlQYP7YL0MWF5Q1uT8ru8ZfEvrix1hrZgzV8XxuKH1XcMJoCjmepJPR19eP
774irDy3IhFvegt08EaRS/iyICWbx3M6Q3q/w1nL/7bFdzjjZbrRjHqR3HXRhT6A+bHzs419ZhnW
B0+g57ghgE8Pp11P1efG2XHLZGiHczujoSj6WE3/QlG15KZXfbqS3xoDPVN1l7E6T3p7W6RpQFk5
s5uLTtT2mCmFF5wWeP3VLOa6sbEgfo/2bn7ehZeMJB2sgWH4b4dHM3v+c6etK04LBi2Rp5Pcv9oh
Du6nJtlfo9nr3gee0oik48U87zZYf0/tEv8cIdpB0ETMujkG7fbWI7eeHhJ6c1Y2ot6wVi4+w7Me
vBZISOuIXYKDVCxPM+jq6t30UxroDhAm2qMAaN/dJ+WiZkr8IQYsWGV9ghUYE6acdmdydxEGd6dm
9Sp2Li8QdzP9f/zbIzVquZNazy1Xzte31umC5xTklHEDKc5/hhCg962TzsfKZ/HykQz/HV5IetgT
2db/JSoIoVdYkYMCxUF7p8C05rKR8xUH5JR5Ili2n3Bh+WY5tRUfB1bDxndYI8bw7DYYhP71Hm7l
PIT8VqTOVZpJJmOgJJGLjZ7DARmaIsOtikX1FNnQtYXeh+zHaBa73PhE9e4XPZDyegUX3PnGNyxx
p8gfrD71wVi/jw46WeCLFUiHGsUmLlxiX9uy2ZtD3btx3VYnGxxJVo5jnKpcyDkx5YQUI2UsUeML
jo29hZjfF6TYieGL6LLV/ACImGTRZr2b/mvcPoIVTJvVvZObd0R5wu3ZFHIOGM9UWvUdLxNj+gVi
iDIEubE4LPG8DOUyDMsOfop14xR4o8sCKGqXNK5sR+Bxpi7Wes+04Wikm9xx7/5epYD/Y3RNdZzD
YHBPlLzYnzrZVFaaIFE4mGOorJwmHnN84+db/ELFMG6l0ul8z6U9fOjVBDdZ2y9/O26w5kajzO3O
qdmH9hwvS/Zt0HLoSl4WIITWT5aGNSPustPk4RbNxRYxIAoA9vl8vR6929qIKXlsWRT+Vn1Ied2i
g1+TavapbHtvHHNLOstUZD1eFVLnDu8rGkMmmxw4TMUXL5l99bxHYjs+AD2sfDyAwONTyBjT5FVv
6v9w8dX7xYO6G+4HKo9YCbYmGX5OZJD6Z28hCqMEFAyXW6TFbX3WydpMT+E+VzavzZGMtwY4fWUT
DWkK571gCAaNFvvdEITS++DYYqPJZlwIIhdm3eK8F9zBT9btRfTsZASfBLmT7VadMI/2r0xVVXzr
A+PX3+JFs9h1abT75eBOx79JAAX+3q7mzYviQVO88i7EXSNc7xRw5LUnUeP3K7SiMp1Tdxy885LW
G7spzw9UqmcIcRNEByv+m1MV3pFGFav77Dp0v9Ebktq/be9skjeYwyfvWB/5vqSQ9ons1Y2jbXLb
lazePggeE2tjcce2O3QF9ogWIN2YhuTQihs//jvF0ZxdgPKHuuhTCT/SRHWmT3AT2c9mzxy0gMvh
/w32UNqXvorldppM12WwqqOSjybU5BY0Wbi4l77xfe+RgFnHuzitgNRzaFOZzpxzy5cNnNWlF7oi
tkHBhZ77wzP/5roFB+mq3RqGl8z70vzD9QMQ3NKdA0BM9UbO2NjnHdXL9qGJWh0UM+YEhlsSeIKC
P3rRH8TzbA8eLYrrPy6S1BQwTaP37FRLGhRNOmfOc8jANhPOcGz6KatMCiXJ+26+e9O2mkew6ST8
8AgASU7SyhBmZdp9c9fuqVGPPPOeKtgqZ3I5FS9AGU644nOtZeT+9eC11zIVQPG3gen7+RYYlzQB
9PZcGgr/geSc4nK4WSM1N2UUCyMv/oZ8KMepsvuvPXCQzIfOuIA5LtB5seyTHR/HRHL29+ytsjTr
iCDdklUz5D3Jz32OMMK9dz3dAjKJYN0Lfw4zxSpEIOpdBtD275h3OGW06FKdWFSr4FwvFcl/NeeD
fhizhecGSvuwpWLUmX60V7MEd5MgBsdudnPKiQrpjo+5VW12QgMQ26KalP70u0OHRYYR+sh5wFR8
U/dJq86yO2K2hox++pM/6lEVa0hXbSlpJNxPFYlyftmocNnfu3TwXcjJcItfIzl7yV0Gl8pSSI5h
ETgjH5ymO/W2LrbC0UIt9VRoTKW2kHQ5H6XotabsVu1K2btrjvde2iMU7QkXjc+fFR/4ZxpnNdNT
ZsbohX84F+LEH/dTKiO98lBbRpwFPP4/Nif5ROhRvd+svOw/Y0E+eE6TeOo+uI11zXnODJNEZJgv
Yegcxromrof5rq0V92DXOEdcovg4YLtVEsx7AWy6BHd0FoU/QtZZ1HatItAuB5zsRtaEajt+Tru7
DDlFi2kFnTDC9E7ZVlVnV7vh/AbxIPlhdDvU9wAXsP5SKAWmDJ8Vn3rbIDxEZyahruve0z+B3Zv6
fNiKdFGcEfFSznT9oOuOUmWfxi1xHiPkFOkt8EE8587sCu8+Aut44zaqdKnAFTjfwZB++HwLIHFh
F1KIlCA0LPo9IAlf+sMMIOcNVXNWSR0PeStYHu/mIyICmBJA7wUglo3C3zO8LTJ2sETyS7SfTehN
RzmZQ1TFEB+zpBlvCkXZjsh1fs3DwKAbwEa1eRL0Y3+zTkK637IOy+R50EPqPrrE23FgaxACKExo
EYYcnABBdCJbtSWlErKrP6V2xES2rRInT9P2YLoeQl/nKahQm3+PrgEc751qmgbuV0POnua2Ys0N
EVpHP+ZYuLrcNHnC/1pVpQvcAMdmzzgOXAMW6/KcLy471yVcQSifDt9rRemgcw1OKjKZuhnrUG7n
DDlg82Nb7cr0gAluPFuH4PC51/t0Yyhffh2In75fabReS1+oAxIRWUcZNF40PiRBO823XGoDwkIr
QESEkvCCqwg0ZfWBGD6At6q4EEtaNbTARNsXeTLIfcLO1cv9XK9kMGmcH//m2ZPfDFzXB1Z2+3+Y
xAX3V2oPziDDjk+rEGjAa1pn6U5TW5gspT+3TkV0EBOwJfMYjgsxQXAeR5ICX4mqQaGeUD34X7tJ
e9yNnIHm5BiRIvrgxCP2foalMbxt/gtyi2lyi6ED7f5v6k3fXjCYdkOxQlsnpT8msT4vIaw8LjLr
bMuUJ0fb0fbtulrPjzUp4pp0YhCZBySuQp/jdlo+eVKZ6MgKFACJmTuSlkGSZ8WBWNO+Lv0DP36v
j/Wd5WHQ39Yoax4wEa/1pVl3HZwnMGFAAd1B08rs8EZUNWNQlbPfdRSNG5Ui5olXMEC5uGGSR5jQ
htw6gXkUUPTZRRjOksKTMIRFNFh/p0trZXnbHCm289gt80WhraqLgF6q5sGHIxvKasMgfJOSh4Xo
dh+7vaRZeZuLyd+9o1R1NG0FlAIXNLe6CKCxw80p9iipHy3tQuSmjyYFyMu65kmh2EQ41GwRf5jw
jlMsPBVc9mxcf7XjWj9pTMpIXwSf2yP/dzgfrE0/m2aJn3Y+91hkVbqxbNdieje293+TedC9hFE/
f9aVNyC00Ed4PF+FNumjF2gwVqRKkswaMO65AIuajtwQGPsZdH7SndeeSsPeRV94Oawz/ucJ3uhz
bys1nuk7jKILb6FKT36T6P5MQgRiKDXt+3zxnbizlxjlgCykqJPojPFHVq96Yyku1zC8XgSjct/5
h3nrg2Iw9X7TLZtFl2lyPL+cGnM05zmNZXbeW0pLXrZKi7ewDXlnxbRWv7o0kyAVNgw+oXXQa7XE
g/1QO8DgydYm+lxrrCL5wiIHJ8xwwrvOifRTgq01RdWsy5eh3ncoBRzQE8hfh3wmVskzEQArIoY0
0u0ZFt3yCvlN5eZuMAl0RdPmjoQC1jEI+OCOb81ks7d2j+cv1MFh/xjurkCkPOBw8PXUD0UyNWBp
kStmvGsLn+yHipapuUGiRYeh1SDUr1tyJSeYqLfvsVn2Px6am4FQyZTdNHWm5R9EXCseKD/koq/i
WIb3wa6k/DDoIpNzRf9WeFkbDpa7fZwWccGYRwnxIgONNsY3A1bTigWmBTqyt5tI1A8ieHk2HSee
Pwc8a38MCuvvTkZiczHWhMnwKtIafdNaYgHKODGzeQvqUaOjCjax3zS7o6eLoxf7oq2B+QHUJ/xF
wcRnpZ/ucES10ytguUbQCTDPrLGINswubxAsbabkf+o+YyUCFZuwLJIfyl7bnAfWvv8mnVpIqD2B
dF5rHr2/3WjXOg98e/igldout4j7+BIYIOZcUgUynINGeU0ZWxX+Yo9AGgBYtg8/t0kZbu5NcxlR
OAt7neMBmchBnn3ZnDbA1vaxm1rxszFd35XLlHnuqUu2dfpIlmqM+dEC2JKANlx143oqNCQIDe4f
VRkEOojuowPplNF/pHIOUhMWsakbFEFUIyRRRGt6amjdKRO/i765SbOafz19w2G+BdBwhXElTuF+
dJoJJdcai3MTtmTIZmTrkcIXzPNP45NofV7NSlMuh1EXnPjXHn6EVW3kPvZ4nuUyKIPvVBwfXtNW
44UkXzLOkOeF6lTxoALvoqh/a/vaTR6XuKrRJNTKq0+2UWDlbubEd7uzzYBCTbL0cDXrdTIl/DIq
qHxDGFJjMAdErd0K5RFEy3g79lS/lHpMa1uicWsa5CQzcJWea0VL7pyCAnpT4vzcx4GNia/rl+uk
FOhuM3YxGHxo3tLqBjoITaWL2IGjmULPml+5PLY+WW8EJPrvQwpgsgSMWDO/1R0ThmiWV61Fpm9t
Y73/YtnE1WkF5/7eHhIxEXdkg4NiTuIrDTlsJ+zXMdYR24QlvGH0uiCbiU9YF6r/yBxEg3MNy3k+
Yn9oL1k1uMkd56buSsbswOdumBc23+hw0QqxtzfnmnExvUT88F8u39fCXKsScekRJPe/5Uoifs6s
Afeci2T0b4D/6zsc8M52i3k06656l2Mu4sGyx/tAjcvLFIOa5/6YAubJNvXsPedma4oom9NTevWI
5QrmwLuJCGgdLixEDa6+umv6OxTKnUV8GUkM6AmI2pknfOwePYSkA28gaMYJY351N677+tgofv7z
EW/uD0gy/ZKlQfa5orQAzycRaHLBoV0eHgSJ7pdYM6fLFQRmU0L4eMG5yywkBmh7j/LLAnhvi1hf
EhO6pqQdx2Ld3MY5zRUCOYNAWRr/BLreQe55wkcnDhYv7ju6S1ZscZ6qIezBrz6SMZicBxEwAZTZ
At1bhG5HLJ3f+M7xHW0GCJtaqiwuTe9Gjz1ar+Zln/jELX3Vg9wK1CfisVfWG78Fh1kh8+TeZJfA
EeKamC+9Fxe/JSF8jvDt9yWbakzC7qz+s5Nqzb0F652+MYvs1+yCtGIQHt3JvUCxMoeEsVr8ZxCo
SdGPHKO+WWTavk/SdGEeVH60vh7gvMxRXQ0GXDFCOO/esjj6Ye89WLgDE0n0BMzV6zOtAVH45kz9
EZTItywQcSyC9LqdGDwaiJOaUjLRirwzrXL4mubsuWUxA6aGAHVvEC5nvwJU3u1ZbSHPTZb1Fsli
EOx/N53t3IHdAsVco5jhoapU/eXMa6Zf6sCBk8NgNATPYZPuqEUBhczzEWz6E+FstyJdRaGXL/qI
h0uoED2dapU5kvTmXcpisol+PjYaqplgq+mXYgKq8ZlMzi8KipkS+8jHvZQFgzavKX4P9TcG/EUy
HhqFCWY6ZvvjoCDEfVYAQ0gj/C0MlxthNBdUjfLtu5/sYQjeEWXvo9e7v5dsTX4GKPK36363/Brq
vs1++FWLSNw/hjZ7MO5c98/2CK7IVCrS5eIjr0XLG6AZLmYfUvf7IUCQHtZ1WbIHb07gEUKlux8R
ftL4yVGb314YfSr/5HcQJjQSZdoBz3KqlY02roV9aCNwp5PZYv0346rVhWzmmaNaTu5I4evCil95
ngTjJ+ftW4v2cMhjMW/ILEY24OcdoGgqyfQaq5xJY6CjdT56nSN/XUnBpHoOjN5eUwtYuDRTy3zQ
b7yqFImeCo9KFcm6T0Bek78FRc33TkTVtpiJ6SJO58LlwL3OrvgDy2mH4wbARyt5V/EKZsUuwCqL
bhnSifllXsaCuGM+YZrN7vp12Dbwm6sOettPa+ZHfuEBf/8SnelNjtcz8E9b0iTho1wnfsdQEtL8
SH4FUuk582f52oPFHuedLpLr05gBvuHAaPviiOXYn0MkKTuSy+taQ2IH2ifuay5BHUcf3gygVDDi
esOlc+S83hvdiVdvnQdZaNnuTrlZ1LgwrwHa5BCc+ttB04ZzptR8CE7jXNfznfGWtrkP01kzqQYa
LSZfDfPnKMz+NBKOQJTX0k+kqNp2atk25SiZubP9Dt9H23/gbE5uSAbdXpagQSZkl3n+baKk/4Jz
TF9poQH63vwKmT1Fp4++G3XfehzOz2ac1HqyMBIoObfdf+kZhOG2obVfQs0lBHdJ1BGzkVlVUfU+
Mmd3k/psRhlkD8CRXlJuaSM/eRsWrlJWfyhwz9DeMDGF/hpSrTFF7Cuyt72O0q/aZn59aoXsbIEA
Ts43WbMEX4ODjPUU94gn2CDp1iMid2nnGN65s382pP7vVnJHXLnrWJ7DY+ncb97OOV9AV/jrbSC2
6rh0SNN/oYbC7ODvQ/rq0XC8fpsR4ymgqsQz4CtpNX3b0p1DWqaauDpt0+h3I7o2uQBxwIpNtRR3
QbJnmBdIqu9vuNQVEtOkdk/0B67DCe0qIjmJ1/L+mA+YiJasyOZu8DLv+6TkdFONE8Ilf6n4o3Zh
KgaZyQ3v0mTglA3WSf7Sg+O756RpOd9Z2Dlk+ZBsR53o4+W3x4XyZptYrkVDDE5wcqMmSG8GwYB/
wvUUzkw5Y0QGVFVPCf6WGQVZG5vhr+3T7X3fnWW7cxLX3Haq1uHL7EXzHubVsPn/6iSBRQtHH8jf
kBn2Sx8+aN9CRrNzPji+SuTk7YgHd16y87FFrF8gtbYZzp5jPYFhwWzPjeOM/8j3YB3eXXf9nETf
TmeEWaiTW60B8ie63iOm9NF9pyhNNq+4bswbewoOOpvuWbkf3J5oJAIXL83KbbwzsP+h2NDY0pk2
jjPqsBFjuUGK2Hlgw3xqUVi+ESEAuRYuzfI3QZmm8rTL5vskmOjMTqsNLEcenbgH+eApIt/WyiJt
/OiTmvD25y5SkeQSeqTJ1x1RB05rceg87BuB6upKFT6kNM3Yk1dJpstEeejCsVgj3DCB4wOgyJ2s
L0Vuxmt4DDUsBaqIv8mGt/k20ebANe0e8XpOfGThReXaYLkEDGvVlcXPRKGhLU6L0zCDkVc//RW8
js2dGjGpASX6fl86JuCY3ZwpBK3iD2ofhgECA93+gpIE/SBy+dFnLTj1MnXkac5q+0ROkon/HHyT
pKowN7r3cxIOeKLazdfnRmRbcIpNsHc3fWLDhe8r4qToj17h79GNFSXLDWn1uWWc5HFwYT6A5Ofp
k6QtLF78FIEoYUKv8qLZzf64MzqrHJ14L54OV/bLyYlTlFzMJWHIlxuOnNDjoqvtvGKNkTepA8QO
cXugkV2VxzMnUbrKkv6QKUNfsyPoFQzh2PRqSsNO5Hf7CFka9dSxwz0miZJ1mTSqTh7iYPf+BJak
YnhUbcILuJLdL1JkZv7dyUT6hdAo4u+u2rC5pAQDCASEL9Vl7NR4uhgw0vRGeqZtH4/Fm/6yIu8v
nGqduOCbEY+OjLf5Ymwtonsk4dkrYVTi76i2nUgzNM0hIuBxpexrGkXDWk9gdz4kmgsaDdUo2E0Q
mRZYCzAfQdbWYEwTy+KZfDTK+xYRcEEju4sOKrS1Cp+xUXniXPmqfSB0+VAnycDbPUn2jPO4BaRs
Zc6ycmZSePhFZU/Y3iEz1B9ZWImnkH2Dlbnu1H917CYfc4DJ6inNzDrdHKurvie9DbpfLjjE8XbU
2gw3qdprxTOKZ6Qck0VnDApdIm/bOuGG4Qj03qxHxm3Rhz1nHSM/hy/34EaKKLuTJHvWG8OLY7bQ
KXEmjC/A1+JrcrTzd0a0x3a3wR0iFNyG384wMifSBLjQ5T3JWJyipu8YolrbnOhRvRJcaSCQIzHT
PqzgCmO5uIhycbIHXXjqvMSJwOyP5M9oG6g6T+MLYoZZuqO0I57SU58I1IOa0LXgJnbQi1za7fB/
JRv6qdJDht1f3Dip/sSGj7pu1Ua+EezbNzwiCKs2iwjmmn2DckcN465uI5DvcxfvdkHfwLM0YH8b
1/em1Y5/g2iRvME1iIy9LECfC4fCkP7GMRx8R0zh/+Fs1/FVOdXVZ7DGpfnhNe42o+Tnplbfm85M
8DdoSqtTO9jdcAlForvx/Npn2o53VkxE7eNUOoDjH9PShNsl2Fm4YLDqaXhsfCpTcPJV0/bsNtEs
S73s+qHT3Yi6FCkkC1QA7/eIzWJyEcGKA6p/CGZ6JEMlNnvjeKDbOQCrd+PPfeyi6rJ4ebBoyLYk
/me8j9pxCb/RMNGs59i5gjFSZ+KZDzR+oirm+8kPWDGmtt1rABboVZ5/BJWF8tgOrRD1EmCPB8ZM
u7xrkykbTpmLHq3DXYfynmjy9MIZ5+obp0GuihQik5yOYOWvyNF3puho8evHet1G9WSy49hwPSYH
WgUX8wPEhcLhIjeM9ZdhrarkhQ81At9i1KkKU7nBWzVB4xazJ1h6k6bJKqR3I4dx1iAQ3N0Nk7lG
LPBQ+U6UnEcsDvddx0P/PXHJSfofaeexI7cOtukb+gUoUKS0razObrfttjeCw7Fyzrr6eeQBZtzq
QhU8g7M4C8NmSSL5pTecqNaB41NpAZmTlaH5r2kydrRD82L4bQM7mD2Kr3o8agx1rRvA8aSbMk+s
A8D2lI0UR8l9VxgDWFQQ8S9wpcB6sU+L9JkU1P0JwDGBJayCrtpC4DKpW5EDDV9kFQbfQRWp6VAi
3GlTT+DEBz9LKPNQZX+KT3TxLM4dLfef5lDWwwb0bHxPp6iObvB1yPrtmCXN79EMaXLTEgLlXyER
yAaqcr52RPo+H3S7K+ebgqMc7FIRRU9RkMXwMRRH+TPROQf5Dw4guA/BRjs3wMgja9clkE+BRjK0
3flTW91mqRX7W/p4zpcKiankCFOQfKbLkrj0VG0k4Y1hRgVemqQY0HEYMKGVidF5tAl8ptzbOhVN
+WUoEk6ZacZIWCKOhumBnettu6fZ7aSPwHLR1pfjBBdlMsvgEaO4gqjbp+OeGYDw91k80OEuNcv5
hIt6Af6kmgb/nkMGoGIp6T7qgTC6Uzo7ZC6+crgipA0tSULtdXaN0RD6Xass5F03KkgGimYAl68x
qPshkfNrVNug4xp68u42s3xmbm6iU9mYcT89ZazDW4GXEHGAS+oR+tB5tNUBC9h7C5+NYZ9ZsAD3
uSE0nRuW7t6mq8FVbWVgiuQI+CZxDmbkZOI4aoxKUeDK66PuRIBpq2ayopOQfiQOfRRaC1rMjh/b
dvALEG2JLB/nrI7yD5zfQnq+oQ2jB22CpnEqusdQwZvdFmXYAw/lJZKRI1Zl6qXR3aMHNDo3blnn
D8EEfd1zJzRGALskM5VENDlgXfz49wyvtfYYblJE0ZhyI/0p02yn3CColgh2Wzynu6wN7WJXM0T9
0WQM7veq0Yp6Wyk6SaRYc/ChgQUwfq9aC5uLiIwt2ftAQeSx7Bl2ncq+VmSOmCH8tgiRMDoUbkw7
XZpxfuw70Q9PrVEkEipfOn1WA6r9LCEzB3qCVd86xRjoR70F5brp5oDpBAIPXOx5ADuRblRF5MkS
gC+bMZEGP9SPGXvQoksBJ+ua/OWGKqi3gTmG0dapp8rYZwhYe6PL9bkFW4moqU22XBO/xrr51PTB
LBlT4aVUkDQJCFlBN31qEt/5EDDhMUgdAPDvdNHi4G0AQwLdXISQnHPEmuFwpHYzbGxfVd+ZhDC0
d3PXopIVIcBCXk5E54K8MDkBHTeSvWmpmYaN7ETEEAwK8R6xnEAdjJoRgDcBnKF1lQM2JQVL9IaW
IGC6XaWGSNvGSUNs89F5FN44Ax8/2WPm/GLyAPWKplAc7K2xGq39XGTTJ04x00Sol9PGMabCOFo5
yrPIJ/TipQJtWNwV7jC1N0Fl95854IsfX98F+8wtil9Wa02/AedG8MUqbQIB5pA8yw58J0HDge1U
xlm0192iZd4Nhc49amMz19sx8P15X1sWVRTb/akAEfWbEbq7A/G3MI/oT9ev89TPMT9OkgsPlBsQ
SfqgemRGVZEejiBcPDL3wSEvr2tnU/gzt57lIuiwhWiTF3ssO2zQLkvBsxtDROA3JLXTl961249W
ZTRfx0xNpxRRouimolt9q9BFWyirA1SbFNsUULsKtX86W358V4F4ezXD2slJLQujBHTNxc2WV9W4
R8HKp6+JuYo6OYPmJLvJCiECuQM6G6ED1OFYAutDwEGrHPAITpA/YQtWfUXcNnyOpkT7anQ5451M
EU3uUMJKrT3tyt7eAnN37lQ8QhvBX0cAe9Kx8LMSBTwi883htMxAmewBsae7Dp7uvhFj+UPH7HjY
d6NAdgD5BBjiyikCeRxx63DpCwIwem4n6VLgEXs2FEvu5wbkXQRLxu8kokK+/WKDXY6P9BLGF5XN
1RcpEkymLKMIv7fceuM+pQv9o9LAd22AFAfjEQ16/TtbAp1QyhSdukgN4yNyEmLRx5ttgWtInST7
xu2a5glXlxoItTUbP2U151QjTOPyXaHQzt4Fsyo/Rmj9WPuq7IKnCMGoXwRzJXdal04m5bRhgaPN
0/RHzrxuBHBeKeqaeRBg6qyEwVbdF4CHZotkfi5hqIKEdRL7pEyKs20Iyp4Wkoni8kbWqFFsTSNk
riHGwEWRIkK8qGVM0x2ToOh9wvwgX/FdH2CzWJn9GKiAWsiIXeu195XJ9L9Q44c4SoP0VgJb+S1V
H702WslZzjhbfxqlc7dD3y5TW4SQws+qKOL+VEUz7AwVKPekuZY5PMAGw9Wrd8cO9KQZWdONI8GY
kjz29ESKBMfSTdKO8us0jKAExs5t/WPCVPrWgKIXHUq8UnRSo2ZpHkN/FMdZm6e7rmqHzjMh3Lk7
mVC0wi8cXHXLrLTJOIQVv0LrCtrRsDLjhEkoChI722jj8iEPfAQt2L36p4TbIj8C0MLZSbOSqXlO
ZBc/Jc00/zTgNnijAYdyGZNjP9/2RRXgET/ZM1Qkh7a160vX3IqSLMDLZSV0gCgaCnMiCpPgaKPE
wEzeFkWwGwX55ZG+fGh8G5txeClErzUHKIzyfm6DrD5KBCC+Rh2VBU3WMnsGvpkPm8HmxbEN0CXY
EjHR1hh8OT8XaWdPGxoJE1jdWkN1LTAkWJZOmyh5qPan4BTQqdyb+siAP44yQ5C49NWv1nQoElqQ
Be2mHeQoqHZm/0PWZZZ2sKAL/NTT1JKeGEzrv24u7YzWitSf/DnJANgXTve6GEY3oMPqklRB5K59
MwOrxNgdjZDHHKUqAa0/YGstEiiPlQtgfz+VvT0fYJnnQGSh0WxspEe/DzDn6aI7dvPdlVmoeR39
to8VxIR4Axc6emiBD8cMhUrxZNAbZ8NNFsMBcyoi/x7iYQTBM6ndx8ZI0/EIIRP3XXMZ0YClqT5q
RkunSs9NN9zbbVpxkrS67R7dIRiD/TSkeIg1SL4XJ24qki83M3DyZWemeAaNTpKytRQiIlEOiiQM
GJdxKbWOdSxNYYPk+dMsyhZKKG0OItZ2gth9axdjz+bLgDORQ4WMZhBv6cAEGgyxfiR16D7GRDpk
YYgp3yS8rvomCv3A3GujohVBb2Kw9gpxkWgH51Y9m/5sgHW3yjDDp6JWT21YceE3HfmellXQYtHC
KbnKEUh0GRO4aWDt5sQvabiZpTroDKoAO+WhZW87hjE0JHW9eCZfI6cbCt2A49ZwYx1n25oeU4Pr
dNNPzNUGO46WbLqmAT33MqZJVkThNhoBAG96HxelW6vU02bhoZBV/qC8UQopENt85D0TVmxbxyoM
Iv30QSDE9cUvqgbVhdACgD9HXCYH5Lra+kanmHkOBpXAv7fLCLAQTKp+U8Tg0O/pQNATC4pGfPad
xH9qg9m/1xnd+LeikLPaIrahDXvXHYxsM0+GnEDvCITTxlbPfmM7WH7Vws7/PIEanb1Fius305AI
J7McTMTGaeceOfAqpE1m+G52hy40968l+vAHQkahOqImh0viNKWTpBJCD8HTVFk9+mFl0JKX1GB7
u2b2x2cIcwhMtvStk9JAz0PEh3m2c+qqZihROMZO5BlAV1wG7RNzMmYX4GRifydm5YBiA+KM6UaS
dvkzZIfuaYq7/oOVFQ03Nkj2Bhh+OH6pxVKqQBzpbxBhAEDmJJkabrnufP0juxEGhZysvAe7ZtvG
PvDpm8AABci2oUZdFPf1drj1nRHQpK3ZyGQyzcu20gkMPdgkeCv9VzFyX8BrUIw3dPH7r53hAP2m
ZKmfw7YEq48Mzm3Rysje+xMzOQSbAohovhVEv4KqM8YdWHE0XxaxDHMzgwHxDzYtmBalAMv9Yvtm
+BmN9uJjMkYcnEjk7WmSha4zlwnFLcycwNzEbBo0/0l94r2dWMhJTJHuHgs3tu4Y07Y5Ntz0vR/z
LgWdQ+fafmldp282ZWfVHASAQD6dhYDgKcgkm4fZjyp3E6BSZW8bI1/o2wEpzl4LjPhVNnE1Hyom
L90TP3V8rolTKPJrlUszVdpWu5/hGQCsJIxJXpfNyDMTc/MZrSfGQWnqlD8bt1f1xgikQ9RIOygb
oDoAkYi61dpNsLgibGPLz6JjrY8lY4OuxrODxpDVPJizG73Q+5f2AxsxRSzUlJ2/Nyqb8MY0gFl6
0AGzpn9pV8FeTwakYPirfbVH9xjBgljNaOBBZETdn3cL2YpOEj1YNB1UvKv7oY0PDVq2IbVW2D+Y
Zq8v6gFOeD/PluZ8DHwxvWTLYaRTEVPwloUrX3QgIega2GVyG9ROaiGt4zavPVPQ8ZhBrn/IiA34
qOX4wQbMoQqiRDd8a9GE/g+pBHEntEygaaQc39kGAvT0DRQ2Henmshg9ZInsm7rGa3EDowWYxEyS
xX6l5Le/GfRGvxhANcmgACHR2wRfqT5KM7XKfV/3EokbYvO2gV3koUDRV0f+LEw2zTAyL0hNWeo7
C0pRdnBEN31L1UCTe+5DN9iZFMPZN/qzzh5u79LdsWpSaCo9zToBLexuequnpaQ5lU2Komz3O+M0
M4V9b4RLfEAWGqJEOlgvSLDpH8fGTH9q7JOvTTYW96EIpoUv4nOD2v6U/4Shry/UZIPOmYt63X9h
puFix0BGjpuJ+HXrstOn21Rk6ZOWxIm9nQEIxxtbgT14RRIjgOaGATG0NHSZaeHPFI3EGabPu3Ys
h+cxjuf2uWB+B2HKrdvPGe1JQKIo0L8CuRicI3gyqwIWlHNT4gap7E1VUYOeBr3Qmm9MyvV8aw5R
Vd7R4ihuClKt+ViDkzH3oR5ocBnAdKHOk43hB1IS85sR+CSi+QyOBPB2Cxpu1uOqRUcHy4dNxaCp
oMNslfFxnt0JKlmekkeXUnfZc2EuyJi5AMdDRjXHLVA0Rvno5iJ5gEVTx3dDmdpgg/QMFFYSWDmw
4VgEe5u2ckk22S+D0Qr5xQ/In8FZt43IyT1gM9LaAtTyvyO9FcRPZWfX8QEPDDPf16Y7AM90zOoB
5+aq2hiRzq+GYWOaN6YDDhy4tpMeUyNLwxt6pQUpHL5EIObzZtJfW6fUflGY57zdoVAfJpkJQJhT
XMsNepFd9LEK5uZgBePU7VNzpPifzb4BCmv5xQGYXfxkIHGERlRRlPNDVFUWfrNwbHB+A4cbZA//
A0ZQam3UDp50+vAGXc5S3fdm5LubWU2jsfsf07dqATw282a/xyLLyPIyR2tH5Ol+QA54PABH1wv+
qRmUQhGX06msp1zt046INXV8OBgTyXBF1vOMgqgkwUFXE1lXypXlz//SxGUaOjHzKTsPpWgde8PC
AigCktek5LymCn1OLlHhf+ZINCj5b6UgGi8yoVB5Oq9DH2Hno3a0j6TpPEyowmxpFqlvmj9TWrjk
gQy5AaMVJOYwAGPriuzmOYVIZeEZz4RI4ce00gLV2NJ0zvTOa9TcHjqEMNHHjvrjZbXNM+KXUqEK
55jWYudgrXQotYCO7kRF4nV+/ZEPGHyxQspG/oLm0UqgnqpSmNiXFzXOvmWU7w2QzbgGrc1McriP
g0//0Rv63ngC1+AchWloW8Fs5kDWhWQRgJt91sh5Vw5JtcHV1N2WQ3HNjffc1kKv6//8kEWM9K+t
hcxSrWrJS+6zDNk9cFeOY0S38ET7K96sZz8n+A2coBZF93fSrnKUqRJ150lGyUfLsewHiV7cFbHq
s6sooXhblgXSbfU5ewArndFYVLDYstKoEvapGGp7f/n7nd00f62yksS22kACyxo7r4QN7WFNEewd
BkVfkODKb+IaZCU5X3/lPJz5VHj96LiXGrrCUHj1aDjHu/QcRecphBD3jPDbhy4ZfFTb4Ptdfr4z
bxFwKDAbCX4JmfqV8nmHyhIAkbjzcKgzIc620jmAnWSO/q/rmOwG3cL2xkCDdn3ZhDnXOagWdl/c
WA/FbIIdncfgyp54L6jLKqSRllCQI99JzaLSCELcZuf56CwenKIyP/nuqI03cxSbHi1B37ziyb58
/7easxhR6QILAV2hHL/e6yYeJwohosYjReg+hzZlhhanyX7MZYCW8iLyn8gC2TffNK8o3v5x6Fit
rXBLcCVi4xitquXb/n2iGcDACItmr+01aXgJyF80l4TmUgCXuVl4vQKI6NUd+diJAYGsKFMM+6br
4CkcEt2tqKt8yMSM6xFssVM1ZVvIEb59yuHRgifIEABl6Oq4wU2mbAbyJXjvTQoXP9vjAwVkNkPs
BOhgOosXVc9WeeX6fL89kbcmMAggNALTmpXtoOGmRRRF5uSFTiJfUIgC0jCH+ofLm/P9eVtWWfYL
NzSuSKvzVidaIhhvTEyt0BcItaHdan1oekM5N8fLS519IFe6jivQTkSP6e030+Gozk6gWAqj7H0i
aNIuWMIrp/rcA+FugXWcJYWk5/52FZSj3Lp2Be6CoIu2U2OjeTBT1EFiuGYzeOYA0OTUabNS9SgG
dG+XAuycQ2B0Ri+gQCo2aTYgDNUNi5YRyoVmeIe+avh9cDtwuGaqTeGVi2X591eHwGF5Qyi4qowI
VhcYjdU460Q1erRLNLqJGaPbYgC3R8fhtqr0eCet4pr7+Jn369AMtLEo45rBsvntQ5d+GcWqrScv
1iK8POSQ7lXdDXsLvZt//5QstRgkCKw7cJB8u1QgY9TjE/ZmLMZXYY4dPC/GvtIS2ZWVzr7Jv1Za
bZq20tCO6bLJa0lCn4FxyYfcLSa4MmbvVcibMJ515OHyeTi7qMtg0cJBRyfjePt4MOMooB0YHg04
jh+cmOBnVlK8ODkU3szozO8TQ9gflxc99/kEMU/wUoWjr4XCIbAFzHeSwQsgvdxUGWwrTUCBoFtd
X3mp55ZypCkA57mGiRTh2+dDdJoSdShHbxCogQ+igo0U9f914+BeiURn3iQ4Ct1mAkIswHzq7UrV
JIq8N+TgxU3fPiEfah0mXEM+MeWt7hw/AM8Y6T8vv8iza+IRBPuMGAhU8+2a0URH0VgmpT044YwB
cJPepmjL76IRxSTEAXR0fybg5eJ0eeH3gd4yDOIBRrS6XJw93i4MLC5PEESqCHp2CI+auXuK+cWv
IuuK/yzUSYIr3/H9vc2CQreJszh8yLVbVs3BG0KzqRCx1xpqRkTksiRqrnzD86uQ0pI8m9zdq91i
NDmyjmNbeVkxgiRxwfF/cGNpXnmY95uSh8GE1iG0mu8/m0HrVPR+W3v1gJAZQJ5mPkr6icMuRLb4
9+VPdWYxuURv7LjQ8rWd1adi0DWpKgpbD6Ud7bbFd/AQjn72MOnlNaelZYu/jQWWNPHyZSsubgpr
Sy53sG0GCn7jlWVTtb8QaqaKMrspfUCZEBh1zxyyv4H14z9hXZRS6RqE+suPe+YTon7E8SO24wK3
LkuQfpz9hJaqZ/thd6e3HcgXCEifL69y7qWSrbhUcxgH2euo50Rzga9U0XlhZoYHf86+w+HN9koA
P7680pmTtpxtXL4Vxau5fh6GC0NojKr2ZDzrx250gpgeNirQjJ/77ojWavvvXtPUhDj46pRAhL51
TCgLXBQsNAo8vdbGJ6IBckJydm9NKLqHy0/3J4FcbRkCOHGHI71AWZcb7q8cGupfCCQGNSQBGTS7
WZzqaobn8HU20CzETWPXxX+QZIfvuBCYe+5B/cVE3/vKfXbme7JhTBPvEYu8bR2RADmPZmUuEAbg
vS+I1jKxdKJGO00ZePvLz3zmi7oWSsNcZ9ghEQbfPrJSWSq7KOq8CKDXrTaU9ie/6jIYgA2NIvQf
MYfZ/euSAkQ5V6cAq4KD0OoOALST52kUNx7eEkg62HLPGLbZ6eidb/MB7vrl5d6fQZbDfRFXFZ0x
olplMvNAuytsndoLjbDzUL6A9smzXlnl/TdjFdLexalMp1e3eo8pEGPhD37tRa07P6Cz4xzTwAVn
vWi8XH6g9VJ8KV1JenVEHold1iouaJVAsr/TmKXXfXXTFFYDaFUVh8CO/jVh+bMUh91yEBt033k1
MoABUFanuoeFSH4iaXmFSTgsNK3gyvtbf6X1Sss+/evoGUg5JElb4EwRlsNh6Hy5Exo6Hpdf3Tom
LKvAqdEp0w2qrnV90seTQaToDM8gG0Fq1ZafLctVHjm72vetEe+Rg3TvMUtp9iPihlcO25mHxKLL
4mwb5CmUYm8fMsEjGdMitCJN8Bc3ueZ0p2jhHVx+yPWR5iFJh/AmwfqG/qa+2oqoeEkRcbN4eWJD
Vs8gpkbod2IgEwHwxgfmHy19lvX+d45isifh5bx9qm7WyIZ8TfcYDOr9NpuT+LWuFUJ0l5/rzL7n
zZEHOQBm9HeRoAf4M2m5NKGzYN4KjTqeEVdqaeRCukHp4MpyZz4WIFReIO0wF37YKhjYRQWEHCoC
ZbMNK6mK4zs+rvIuP5S1vJ2/Yw5vj4uessPUFQ5464vDbGVMMQsgjxPfuJ+jIg9pcIiiealKDTiY
g61bRE8lCA+5aCZsLyrTJNzOyGMCZe3NrRZEBtInTqeiQ+Dq9Ym9bTTb2nEBO1dzOGF/wLUKT515
3oeizltth7KOfJqB7dC6STVLHOSQRO5XFJmn5ltYmj1QbKgFJkMxHE5uRl9Pui1SMnm4xZ5HB0YO
+HO6En/PfWAHizZDZ+ahaFi83UhjYCJAg1ypF+pO7M0QEDexlhY0E2CfXX7tZ84IbVNeOx7uZ1pJ
cYykBULys6ePYf9FYV3jwU8bdp3oyv/Gqb9is7zEmNVHthgdWByUpT+yLhiceujyWWc5/PkQGJqD
7DcOk86nAIuKLaq35iMqH1g+ZxiVXH7QP8nfu6VtShUqFtqg62ibpUHcVBXIK3q7gX1b5iJ6BQ/h
PveaYy8mqw5idmEXPM6dVr2aWVcdgPjLl8ovzC9D22ePPS3D/eVfdeZL/+n/Albnpbxr12ejYQRR
IvA/DRv7FNRtc4MCSPEJMF185QWcX4rRFtNXufT13m4qV8xoG2iSL93qiEUWNWgdO8rvCw2Ayf/D
Uy1depMmEPf7KjBnvVlhqE60RNIEGhPq2O0u1cLwGQp6+3R5rTMb2FrqJ0mLW+AwvXqsaiIFiRtn
9sAHzMnngNzu0wiY4L5LkQf6aZqTdiV4nV0RauPSebL432rFUMuiwEjy2TOGUkG6R0sSABwWL11A
HzYNrllSr9sJXIzESctmSkDW9q5+a3qtVFXSTl4SBuZuNKFB9iVIKuAZGaDR4KfuWvIfM+8/a7In
uYjJeBg/rjZLCKQzC2wu4FwVz4BDIHiCBj4WQxr9fy61hJ+/Ep62YH4d9M7kzaYTR/sc14EPWQI2
aKOlujld2ZpnX6aNp6ySFmaG65wAjWDphMBAPLcZjNsBZf9jJ9L094KjPwVzWX5GELe8skfPHT0T
Qpdghs1YaR3aFlBeOXR0K234Rw8jyoLHtqwjhJEgdV8+DucuWNr2DosJR6r1KY+bGuJ37o7w9k2G
FEFRnWAsGjAnEzTABrIf/LCwJwWLe6VLc23l5dj8/R1RPY21KechQSZuq0yBfnIn1ETH3D2J0eh+
9WEDpqCWRX5laePc2ssMl8OGp62zDiuVXfYM4BO+al/XBZG89XsQjVPU79AHjp0tHiPhuMspi4at
BG3sTVBcY7T3ffcGRS3H2OhwAcKtk4sAbWvo0ghDTqPvbGq7anApms0BovSAEND+8gc7tzfoApH8
MJcQ7zLxLMx8Y0L4zKtSJz0MrqZ2aAmkZI+6c2Xvn7u4SCh0kzyOe2tdL+k92s5imGevr6vpEBRh
c8Inp9jpwTTfoRcyHS8/2rmzhmYgY0CSfJtW79sdATLYCgJUX73e9V3zIDqruwfb4gdPvVWYjpf5
i8yEkTTt8+WF/8yL1rEexAhMBEI9mfJqZRkQ53QUL7xCG80SsYlIfK9d7F+8VlVOfRTgIJwDFl1J
tB/qJETuoIIJA85ytF8HdBTyRwgoiYmmfASzyS/E4OxKrNowtkRvIDk00MD1U1H18acMTbRFPMcv
O7gcYR3cAMefP8Uoj4JRmmwJhBT0mvjWBjCzt9CT2p9zO88ISDhAhHYQaaqXaYgVqsxONQLQ79C+
u0VGx8Iw6PKLObMD6NaiFuYSTciyV9f6GOeo/i23A+dlETQrjVS7jZNw+AbcNk4PTddF1eHf1zQU
LTL6/LT813lXiZlE2LcaHfhCR0emKvOJbcfNsAfw6hvwVnuaHv8vazKBFrZr0dJdJSB1QHd4rFlz
EsrnIxgAmlvuhoOtjePHXnevbLglRq32G4ALQqVu0X5nrvF2pyNVaPU+6vNekGHasPFb/Gu2Nord
14AzZ46UoDdtUyJJSV6w+oAu0rBw0LLRE8g/hEhO6IYGJj7DphSR1gR9/3Ce7+Jmir9ffqNnrikh
0FYmf+Z/DIXfPuE8xI3UbWZ7Jvri+ELIaHL3ePVY/b43bfPK+PLcPmWPGrYw0L+hH/d2NZGN5VTB
qfKqdu4QO2pRBBWRZo471c4ImEiUy6/cw2dCCCMMmy1K8UqTZ7VlnCIMWiusZhBJ6Gvet8nCFJZh
IoE8Zt/RyrxXubLGbe60/pWYveyO9e5hXLqk/4aNGfBqaeTRcr2hPPW4U6oTl3+6z1oAerUjYg8r
WXGS+FXt8jrW5k3ZV/WVt33u20qX4hqHAove3Wr30gLOSM4NboU2/+DgIeThdPBjxn7leHkTGedW
UoiHL70fl/xr+fO/coQE4Y0hDyq+K2mS+RjGNk1ViAdavkO2h4nIxp2z8t5SHTRhzF7yb1VT5SdA
Ws5nPcstUIiQHH9wCip5E4FbaT00lekjXf6dZ44z4Qq7EGGSRdEee/szwai0ys3G2RMhNE6za5EA
byAkX1llOayr7w51BqI9fUW63OusRTMNrAMRiPQMon569PusK2+BXQc3HcZAcJb7obag2BjxrcKB
E/mnIJ+/0sctsCUdE6gtAOjzo64iQP8KbvGvRgfZjaSyaeFuMpuq3SIxpuVHBHygmFBi4vHlZxN0
j9h1Y/VDag3qtmhB6+Yt9WE6nZymwm1ZCpUMSJpmCrngsp34SFFSorzfclnf9dMU/xhFWH4QURD8
NkuZtTt/MAKIvD7Oa1tcSnGoQSK/vrGQqQt2mSanHGucwbyx9CbLv15+k8aZDybp3htLJcgscl0E
pkjHopsQ2J5EFcD/AlC1hlGR9BPXhnDL4b8OJaAv0K7D5kkXjbDuqyx0xxMEADRjuxEx0ZwvFW7p
rE2/Fajx7EpEOvMLafFztmjYkaWuxwuOgQRmWhnCswpg8JvANj7h+jom28tv4szFSYHI8AvndIv3
sNxyfx0w3a3zoShtHDY1LhqE3toKoZ1Y4TQctPBJn5k5hP9e3dBToSEJpoYl1zdnMEdmhAGAhUpE
JuWJHMKNDoOJE83rJAx1bfS2HL7VqXGACNnI6y1l/zqfCJuJSeNsWF5mwe22oDAca4kRAPrr2Rew
3MMh08sPl1/rmeDA5qKTLAWDDWONHKKOVH2bh4IRtwKMigzSYjDuZMNTXbmk0lVPzyqYk1uo0cE1
9POZrYMtPchHcDzcz+7qmw7ZDBcf10Ugquh2w3tCXAt19X+/84jqwAQZm8IqWcPmhggHlWTKpZd0
9oBDpcJsOzSuud6fCQDOAg9a8JvM89ct8ri1XV+QnXkjIvg7F6UvDNdabW8VjBEvf7N3Q0x6GBSE
NkJWrmvw9pb3+tdZAJQPoxejZq/uFaxzmdl3wmmjfaTZ80lNaqJtnLWvouutXag58W7G/eTKWz1z
Hhf4CV+OLi6/ZPUbJIQEFKdi5dlwkL6ksd0idW74h8IZ7C+4hQfXpsTnnhqEsViafCZIWWf5RX89
tdOksoT5I5fUN8fW3oY7M+dQN1273DFYwr1vwiQnGUY0WoNowKJxVrvLr/7sUzuk/OSL/Jj1cUkm
fRrDVFcId7rikMDW3eKZg44V+IJdYan4Wv1/5oi4Oh1skwCwgLlXgEgI8amM/U55EKBiB+EQN0HH
VuS71sHgRJViMb92omdQEAhKOXqDuT3N/8mO601P/3eHKr1zjNCm+Xz5TZz7YTRBBW5SJuox+iqT
MAqE6Qddszm7jnhW5Lsbu+uDK89/5krkTf/fVVY3hI1wEpbokfT0BCFYN+y+4U5vfhkH8b1HHvim
GVrrSs76Z+qzuoYJNIyvGfPCqnFXOxvBevJ3h5Bb1lmnbUqldfWhyMcSUxR8gTctZi6QdlLEBB5z
dC4gLpUID92bcZdbd4ne9l+Rcp1OeN34/dco1QQuEGaOMM+EggriIcC2EGCEuxts62FInn054GmU
mL1EudheWPRaOn5moKPhgxgEjY1Hn92oXQR85RgmLdpsFgbA0A8R98c4po4Nf4c/ie0/O/4ISKmw
liZjAC4/2DUDmg9I8Nri2jz37IG06PtBToXtoAvz7YFUiGahMt1I+mLF5B7imEzuWFdKD09GgvPr
pqmFq22MKVInQ3YTwgwmUFjYWaEvj5e345nrd5nzsBvhk4DMXp0TN+qMxftFejNjh30sA0zSYhOL
LzfTr9wBZ0ImS9EmX3Dny/jw7WMndgLnyDGJWkEU/kogPKFqXOJSGNTTPSy48dShT3DDfN++llfz
L6935gJxoJfGpcAkdrVyhjBoPM3Sa2ZE4XLb7LdijK4Nzs69SgailIxkWZh/rfY/4oxTEjnK9oZ5
xDIxMDJuttj6goztp3//aNxs8BscsFNkj2+fBw8NnGKsjMjs4vqcJFHxHfytdR+1YCsuL3XuIqFx
jK30kqgyFXy7lJajPFiW7I9sVNZNYGvVi8wy8y6iAr8zR8TYlayv5FbnXqRLqUWzhsPBFfh2zSBG
jC3Gk9RTVtCpvUYSlm0juy/36K7EVyqF84tRJADNJmk1V4dR1G6VYeJjexGe5twMxaJubsQnpJ/E
lQPwfilqWJ2EEXYe6bG12oZTFNmYMXMpu2Y631b1hJi1b88fyzm81thdXtHbHb+UyxZeFXR3STVW
S6EDkXCpmrZnQ7qHKk2QzxBDPFzeHPL9kTaWawzA7oJCe9fJc/vQD80utrwhsCv3ODLCMD/YXTGE
t9g/YwOEOVd3u+yrXznuFWgbE1YREWuSF4wM9RdXADLc1llcIWdlxCYzdGTcFKKwOKphwdC0Rr2L
/db5PCoJEd0Izfz3DNHhY18C1j/4hRS0K0ff/ylTiI0bzQ6DT9DGiuzOQSXN2cQdjcgNjAvN2Dq9
L3+mXWJbxwjxwJ/KRngBDW3N/g+/XutnjX3fI+6qzo8W7d1iSz2Lw0rSmyX2h5VqjqFbduoF4hn9
rmSeq/65GdM4v00wbvgw5/aQHPy+nH/ho1hnJ79A2n83DeCDkNmszJcBqjyApArI7xaYV24caNDh
ByPSfLA2AZoBP9PED/t9McUtCiIkzPdJqUms9LKq1W9wY0Qr0NAzfdOpRWw9lVYnr4TxM9GJKTwh
XC0FI+2O1YGIWl3HUyGx/hdn59UbN5Ku4V9EgDnckp0oWbIlOd8QDmPmTBbDrz8PfbGw2EQTOrtY
7GBm4OoqVvjCG3yiYHwakb9ywp9yHfEaUnaLbWi0aYKjZWQ6GTLp1DjRQ0c5EpkFu3KanXBpI5Hn
UC45pMJOVqx1Lik6MSAhKdOiyKMXG0NmtD8SVMrwEh6bB3uyuiMWz4hgJDSxSkl3DpEeJegQaRrd
JglFIerLH2/ve2VZg9XxWoBscLRIJGjFri7gOS/RmsxK1dezqU8RELGl4l1coMzBVnPCL9YMmuUy
FjEyLS2a6ImXO/Is3cHS6bK7vMrH5KTHOTaVOz9suY7XP4z2MlE+cG+KlqsfRiMMxOlUomEVlaVA
qiyokmM2DbXzMDly/2OWnHRyRZvapYfGo4xVAC0t/Fd0rMQ+q3k3yhcJASjtoGGWWyEQ0XU/aNRP
76tYEb9v/9qNS0oF4WMv+GpCj3UqZODviStqo9E2z+WXFNPS0Zs01B13VsW5XhRK8WCMAQEzmrl6
w0QPJcuOZM2Xh8L5lokQbwfgnO814lQEb7CwyVF/HlAlGtsMJaQalwVlByJw/Y7ytID/R4aEQiKo
QX7jP0mYBAsc7aCaC5m/eOGT2kjI5irCI4jJh+jdTs4lAyC5kwdsLTGvAP0dYPIKSOjXw8YV0k5t
Nxu+MwsVF948uSNrUHcO6cbDpuoawAA8tzQ62qsFDjI4/bBTdJ9+AH4h6Kc4v3qnCp90sNLJ6c27
hiyDOJLSNCy09f1ESC/GAr1sv6xyw5/wCnmauyTcqYBvLByZo0W1ly4ssIfVlOrBLhJkdTWfmDK8
C2TEbqB11Y+357L8KavjCoYD3J7qUPQlHXj9eYq5swJtqAe/iIPA+eMMqpkeYBjoSGK2HMCHgu71
zpgbO1GH1QDlmMjgujNezOZoWyVEMKXW2u+DvOBUEB5xLQR3DhWCgu+mEjO/2xPVlpmsZoqHgUHl
AyYK1brljP6z/1sN5+p41IQvUtxOHnK1BjWHaj9dFIBNzQeWB3cr3Ea7RVU2pNuNDJhxDI02qhb9
eFg6QxVhKhLneaIcQmQWw/cjPONPQzzT8VogGw9WVhdYGqRRpXykltqS95MOYLuccuH+0PBdSb9V
pFY/pC5SykvKhdEC6VJj6zRkKeqxOaF1+JzZIjfdqNynaW6tPXsKhCa1H5kv/3oVrMjRLL3uOj9J
tOklwOsFDxHUBgG2dOpppJKNa4pSD8+3V39jmy1NOnD7dOpg4C7n95/Fj4oaVTcdJLsCnepDFiKM
jkKQ5UF+tZ+4rLqdC3e5VdYfmwIlXUmy24Uu+no86l890TOQ8niMjKehUNpfqHlFHvoJqJE23fwL
yE3toQNV7OyzjWNLYskdZJA3sNKrbWZUalsFDd3QXm/RRkN57GyExni+vZ7KxoIyAqdouR1QD1uF
1/VsJ0NdmbDV4h7xks4I5PZiJorqm9VghmzYMp1dfIwk6ZAhSDTfGy174qXHhzR1MVUOut9NiHfA
iYtOoHimNioIoFIaPqk4Uus7v3dj23Fb0mFbWEzX1CKcR7AvbhLaeQg/0Cg2qw9TlqHLLzot7d24
CTK/HLvMOdxep61xuaJBFgB+VtU1vKRKNCRk0P/3pdKqLlnfxU96U2ILLFLlPc9ki0prE3++PejG
t/lbGKfstxAl151+IUZk1hcmoWbPFbKJMsZPtrCPY19+DrCf8m8Pt7Hj8P6jTcv7KtOfXh3ppkhl
XeBm6bdtjwiIJRwcGvQq2wNqXAlkgEymG7tEm9ANHC6K14dqNmoag/ha+gao6PkwhFr8o6C8tOj9
FhPOyFGj+wqivgLQRhq/yIiwq2eh1wbe56o+/bg9741vaxHSaHwmgjdgiK9/zhgUEiKzcuvHuG7i
6J3F1lPFPj53vVrepwiOqUcli8q3V1mWSJFjoS3f9qrZM6epHNOPgFsoUAcPAhwVszRsL4Kw4Hh7
ihtxI3rMFD9IbKmyrFOPyZlIVOOq9cs5UjwjNBW3bmTHk5O4O41aFZyVQO5OMWfpFGGw9/H28FuZ
GJuKVhJ3KQWKNbQjmUG5x2rV+YhozMFBtXrEiQq8Cz7EKFgj8CRqA7Ehi1fjqMWZTok1UcIvcoQc
8M6NvhHhWcSQRLAwB8ElrO7VkRQb/Uc4PCMu1AcTtI7p6tLYN4dWlM1et33jCHODw2XgXAFKWz+T
JLuAuLoWltdQgt3rov5CmtW7DvY6B3Tzi52cd2t2FhcklQy+NpHy670cYdpWaU7S+ag3Q9+uGw2b
obGYwm8YdbTq+9vfdeN1pCNLesZDxdZaj0Zrv0JPsenglfWd10sKSv2GUvp9okgna0Q2eFQs46lG
F2rnPjZUJvL6YabWsoTNTHNp0K4+I0CXJCgzqERw/VKOqiBUPyhGn88uNQyZ/hckksc5s4cXJ4nw
WCx1e/qCIrg0HEDzBZTYbTswj+E82zby0JWMm5QdDEjpDV2L88Ncj7E7YaygHNCFqppjO2TI2LUh
sJmznZbjIq0+IxMaaoHyJ3ewpUHdMZws1woq60WpWilzZ1TNHoNeMf6kliJFJ2OkZeBrFEw+lmGA
PLBoih7IR9u/OANSFCcHygaCgJ0haXy8Cd9KYQ2OQP/PTIH14lN2MOAnorMTBcOfMkLqzoe+11ke
ljBGcWhQnQw8BRvhMXKNHCVmL6wj09jZZtcfnqMMqpNamUJOtsa6mMkE5Q9RNh9B7Up/WSQZnD84
b/XRGdF0cCVR3sA6SbhvA5eQTd0DwW3/AOIiyhaycgX2q8MItzdL4j029S55nltQNkgXt/VDSDR3
pmGUPALzaN9PcEu/3t7112eaeGnpdxB/cKn9vez+iUHjlkbbnGozQsy8CbKF4qiMx5w7IKdymgbC
otvjXZ9pAg6CQJaadAfdmddnOkutqMYICMaB3hbHGFnzo9HI/3WiH3YQFtcv4euRlkP3z8xGVS1i
rCxkv8ML/diNTo83k0AZnzfxpEb4AhnjVJ9vT+867GBQTrGtEM9TilpFoF0ywUyPmJ4aUEEdYs2+
E2Pa7AQ39Ievbwyi6L8Fa5q3Vxd/kU9DR/1kaZknxfBZEwjffnfqMtV+VBb0intZj9ThDO8Mf/Uu
bhAdDxC/Rjs+Q23xqLeqU/uEKiklKWBsiVuZUzcfMOhVsQEu89lwNaWrajfDM2yR0quq5D5xMiri
oZlWPUo8oGwPXDR97beVnokPxBaziimALX5XegBHNorrDkHqKJglPAEUnDPrdLTEoY5a7lalVTrk
wLMA3+EQozsBn2bS+g9SZBGFAu+Oxo8AgqRPZpygkhlmYR/eG8LGbw7f+fBPYFqpddArdGsPdR/T
dtTNqHXnAQ1Cb8YQOzlT9K8eaWfH2XGpLs0IuMTme51GSYQASVf8KgkST7oRKE82MPgPDT/+Xh0c
TE3DKJQxssQ/rD3MM6UIRLqTpH4Htdmg6owQ/GelU+zUi7AnG5lepz4OnTInX9sZ5zqXsnhHmT3A
UJXnMW+q73bS283PLispiiL+5UT3BhqC0+MsS8nnbpqi4FDX7VCeED91zkIttO4XTjnxCxKieXo2
TSSjLzaeXuUHueTI/CqoCTTMV6pCHBvNFkxXN6svCPyj6tUOfZIdq7Hqyw9JDUnNk0fDjn+oLeXR
u9ZueFokFkbzlLxR0Tc0CuFccAMIYp/Di47IjAcHfPKqQ5E+bZTpDvdY2/aKCDLe+6wT5gBCusBZ
wsYIJPhmVol513UqFl9Uxqnta5R7v0pG0wrq4Uo6fszmSnUONjwY7X0QJ3p1hP+Qp56FkrP9eQiB
Er6ba/CEn02EucsfYZpKiqtaTXfRGpTYqPXL1ujqCXqh76QuCAd3HHuiq5l+tX7fzLGeXMK8bMin
WjDlLvLAkoI79mTG+HDPdXtCOpFXL7MbGgByYmjVF9HG1vClNaRWdbNaVX+EtRa192VcYAgSthHS
RiP3r3yZMBIdsRhZwjmn08r3hmFyTULDtOQTPhUy0o4mUr1jDtz3wIcomkNHLT5GitZU9OTYNXin
g8ubszu5xBbZmytD/Y7rXoC+Lt56AOCybnrCWwvbPTvEqcpBwFnjL83xoczTqUZks4h6LwVd8TMI
GpPaUJon1X1hO+Nvp7Vi3qih4rNTqBqxSY8sQ/KtDtKCm2HfGmNASoxzzDCLMF0yCJz6eJrVzGuF
3SmYbNvaz8YABHGk7UN7H2tR1JfyqGvzQ6g2cnwoRinOL0reKzlYtQAN/7hyks8lvsb3JlZvdMTt
IHuSjc40jnYCav0Oho+Y7ipHiduTNVuBzx2cDu/JJOIHDEjk8pwNZtd4WHlzsKxoorM4RlMevpOV
btAuWSYPLxkaTL+gwWO4q2dIkXqzYfbRYRhEiKNOJSXoP5pNn3pBi1zoGROC+WFq7PqeVWPRaV/T
x6rpP+XuZMuFcpwTB/9HkChm/3mUu8b6DfGjx5227fEA410I8LFuVN7eySgWPz3wIBC6eLJ+F1h+
KL9GVRafx7grPiiZqnwyIMyE5zjKYn8Y21w5TCV+Z/d1XzfNmT9C84VN5uWWjUG/BsmgveD1b4i4
CiH/NvwIHwG2U0B8/dphfl0iVGKb/lDboeThWGE8Unk2dI9qi/Oxj9XkD3QHAxMqgHCVuwBSG69t
hsJExRzkhUuBxKpO6NtJ5dkMxKAccBVO0pOwkRU64F7Z2IfQMavmw5B3as8VOYXFSygBT32Y5hnq
OdyJxWOEHBElZxj/g0fDxfbF3EwUtZJU+0Vvrld/vfnJpQnOgwvCBXTuGkVQl2Ke0Piw/K4ukkuE
adn9LBf9Tox+nXTCqoY6QKQIIeNqfR0nFpUjaRbl7aF87qcm/Yb7GFbYmtopGq5hVnRX5Og9u2pT
l2fscOovt+e50XKjHL10qJcSinNVYbfTyoiTLLb9oIvDmoA9sk96ruo/dNQCX1J90r5XhpE9NJXW
PMRxaJ/aUDUH12qM6HsoijE44geLNwH2EspO2WEjjEQfCjUJFB7UayiHZMaqPfYSugRBUHvcbNVp
dJzxvpCb6V4WhfH24A61R+5WGhwA4tXl9/wT3HUhRoZdxVokpP5PDf4po0ugkl0CrqvILWLT+TiV
Qf/59jfYCO/ABivUHAzKxVewC7yl0ENOJ8t3UCA5UIcQ7wL6sqfbo2zsNSAk8Ay4VcAArc9yzwnv
nIAdLWWak7nk/QFm4smgPRaann5u6qi4141KvMNLcniem7neOVIbQTpqZiY1LRUikLbusiDYmKhd
w+piGtQdWg2caRXCxxlxRbvcnuvWxtHAmJL9LCWMNahEhn8sj73KXKl/ugF27WTdvPt4CjiPCny3
nXO8OTXqU9SHUZu4CtDVpG2xq+AcK2r0Qw/N+m7OHPM5C2Z5Z2Zbe4WjSqse9NFyO73eokAg1JQX
A2xlGJH/ZoPyaIhher69ftdZDtogtKhwaoVDhwzQ61GCyVRroYy2b7SSfJ8koYTLbGSxiF11oelT
eoPK7rk96PUiog3w96GBBbPwcF4Pas7Y3qeCmq2KWxbqmzh4gBEwYCAI5fj/GYq2PDuENu36LGDW
Ugfy0FDJnOLohPCn5ka6MZ3zJIh2jt31B6OqCBSNtjdn+wpYjZlbHBG7234dwaaoIRs8kNjUO2Wm
6w3PKHR70CICjEkh7fXazRngqWTQLZ+bPJCPgHLDzNVCw8IGTMqFi3Ip0uxvX0QHugUFcRoOvCKv
x5STltOAdR/qteoSNnMKFI9YS/LMrh52yinXtxewdBMxWbSg0Ahdd53bto063JMMv1/8KVy0f8Lo
MtRZArR5AK5+GEfNxl2e4B1vZVCeB5q6Y7Nzzv8Ke70OiDTwKUttfqmFX0Eu5DZOmgB9P18brEI9
gDsxi5chrZr+3i4okXrgqp3cy0iRPgo8Tlu8pGSco+Hwx923CHXZ4dBJ+FRdoLZhIiaj5Frf18lg
acdJGnAuUjCZ3CNIb+xBkn0COBMm7sJRfP2lstmSKkIsnaKFMh/jRMmxF8NK4837YYn9kH+i7sWe
WO3BARtQp4kdwy8WM+YupUngVjHx4Fxn6p6C0XLPrT6EhlofR4qy8cIpeD2lBCeWLpRhRUjkxF7v
jNNXMQ9Wgu1KNH3QiWBqr48s+V2sdbsCFxvrqTFDGjMy1RKW9PXgmixCLTUB2dcWZbtwMlOvm4y9
m2ODxgywE/E0mLNIPwBtfz0M6iit1dS97aNb2z3AzGN6E17qT60qoU5HXjJJFNbkTq3J0gkhob6k
ZAVpIWkDlH85VPC9N+cf0LlAtVF5DYkpy0QpXaQWuhxHnbnASISafna006S5qzpw3R5OqvFDTS8d
FHLaN99MwXOE4VRk9+Jg8TTIR2h5zi9b6dDdwjBXe3RysnzSP1UqPZR8MOnW5gLNW+wjnJ0wYmvx
DbqxBpQjmFRr1FMu8oC/mdi+3bfZEUdr7aIBw3n75YYMJD0Qbh2qp+rqBSwdOTDDkdAzhqHvjZ2V
4jlQ4LBUT3tX2+aEgOwCj/mr9LEqXgo144rF6pLgoZUP1MCNQ0Qkt1Pd23hdF9LU/0ZZTYiCXlLr
esqyqfEMaqfKT+EYiI8J1kI7Q21EDwyFwMaCweZZWsUowRBnVRpGtt/LyoAf84TrJJkO1pfUht45
Nc16SPPWTviw8QRCX+I4Lvh2W10zmIK5w5NMoXipR9jRGNk8nOQBA0kaCuOxwVPpw+3rbuuz0dax
MBRjf13BAnO5GYU+DJafspaPM5bbHuAze+fd21rLpQXHzcq7zj5+fQc4GYihWCDNRgXS+Vbi+u3g
40ldZZzVu6odJB8rKbGnML6xWeDX6QvPjojl6sGwKfFlDXm3n42YfsSVFPo4v2Eg50T2Tii28dm4
vWnEkQHBPVuHmtzu4PQK2UF3KipISFJD/SVp0vhIlyd7gEuZ74DzNjqtgOQQAwa0z8tB0/f1ko7Y
PISYEwY+1d/wAaUt6zdASe0L9Snn4wj+8VCkHRfinDqHVM3Npzopg/F0e/dsxDO0akn5qbcDmli/
X0Q6JdpwZXhXmpTWMYJPhvs5mUYUS1Ar+BxRfnBwr4rSyHPUIiSCU4oq3rnkNtZ+0cHBUYpaB7qX
q5WwohxSNQhsv1PkeXIdWconUKDS9KeYA67UyIzKndt7490mn1dRAANQgADYaj/rBlKi0ehIuOnM
sT+C3/hQ4prniXhqLnFUj27hRLMrCDfPt1d847zCcF9QmXBftKvPPoS5UTkzxUvD6qwPg4mjmlM4
2c55/Xu5rQITJNuQTiKVWaLE5Wf8U0NIYJGGs1NLeB+MsoL9OtpUQsEC1E0HMAYuWG75P1my0g8J
DGnsrZwpfi/jQPpDVWZj/phHaRK4JsFhREhtzONjGedl7oIvR2S2UmpT8RxJdHi0hFKsnLpOsQKc
mxIZJ6E+dCh04jg/HwVM1nctxEqUS/pMGWA3ZTiFReZk47A+xUP6TmT0GVwBaN24VGGofITG4AwX
BXQ1vY1QaM/t0AZfUOyJn7umyNRDil93e6SVEnXnCRLs04wSFhjxYbEF78hXgalPtY4XbbrYDotY
H1/MFCa/lyLGN+Kl3ivv8Z4wMS4z8uxZFFFuHrBSLT4KojVsH+2KSKMLJLyrjBhYqdeMeQMcs+6s
9pALp8q9DkM60+1CBd85g/7QM8+MANqP+ErvRv1Y08spx+LJKCO8m3BlwFHcLrJR/VAkiA8BGddw
UU1Se7oryFT+5Ean/ulDAN7VxBofh7DPvyNPmTruSDm79WQa1z8hGmsfmzzOf9LSDL71Tdj8sjNc
GO6SPpk/QazCHs9mqg0iHL39Dh4tLK7EkrITxmFUSAOKB3hlIi+VwWtLbP1TLllmtPP2btzcS/QN
AIvG88IBf739pt5uNaXvJYjm8ZdpVE26A41iH3W9iHcewK2hUJRGLoM4nChpFVHUuB7zMwhU5KIY
nxBiKT8U+G3dxZi+7jwSG2d3gTSq6GNADrh6a2nwJQF2crbf0TG5pNh9Pk4J1lm3b4iN69BeqBDG
gvKj7rtaOxOLKdzsLdvHu0T6yges76PYkWNoKppNylTapTjcHnJrYuBQQP6AqpIJXlafK2nDhAYf
5ewJAQ7JEuIhUyGu3h5l60sR+7FuDmVmSh6vR7GjQalj8OL+0CrzIRX5eND74RdwsnRn+23OhxsW
wvpCyNWWZ++f2083pcw0I+Zj4VF9wYkSq9Mq2OuHb8/nf6Poq/lIsECLrACIRiUs81J0MM40jmKv
gwB7ub10WxPivaImvMjeoHHwekKY3tsptn4UORSs61tqIb9byUp+vnkU3t/FGG9hpl11GzBFtjOp
iRw/bEV+1PpyOillWbz9FEEglHmUwNQRUq6WLUH7IcfuzsEfILYVMrQhcC5YTQ/dzqJtfB8yJloy
i3jpokXxetE6eQ7yvG0oaFd9/zEdEoACqoaOGl30OtwJYrYG09lp4KvAdF3xEdRAUH7pSGwgYwQH
KPagcFsxuviL7bnDbQQvDlBgnNKoX1tkuq/nFZoFkYtKoT6j/CF5OH3SHw9SO9HcqZSqDkCAsH8W
Eb54Cnn30+1NsnE9oZXMpyPFIXRa3xWRhpZVPlOUxdE6d6VJwht0iCodim01fUTVJNz5jFvTBY0I
B5d+Af9d7f05oxCXAM7wUYNIf4H7xfpWtMF8oBeUPUoZGEwYGfJjKxqU8m5PduurQpOgQYrkFOXg
9djolMX9kl0B753vOlMYhDpGYz0A/9DVnftx45BD79JwPSEjQF1rNVjLBRLMVmmBygvNY6M5+aOd
q9nOKNdTQpKCkjrV7aWjuF5OofXYLLZt4DvAHS4gG1q3b6Py/WjtOoFscNZAEKNEZsDScaiarmYE
wFShSx0FflFT6DmQpU/RYSkbxZQxNPsTKUUzeFjImsOh7fJ29MocK3RXr/QCg1xdJz48WmNr7sFs
r/fU8sNoqcLFgLO2VgCR0Roy2yJe4pM5DE/UPdOfSI3qJ7yIlQrBvbbTPXUKm9jNSgxSj7e31ebw
C5CKsjWX7foMjXaJ9YasBH7c90buYZ09CYSOQH+6UtiW92KQtS/gIrP42A1onL05wtBlwjwKI6h3
c12tLpCywR4T140AiXBYP7rkOIdCrsSxCBztOQ/TvT7ORq7Lg0JebSMdQ767Treapq5pu5WBL2uY
qgu9g06K1IF5nnpcT3ulk4+GkuAHUtnDB5yMMZrUh+r59qJvbXwSLhAkFEytq+YEnguibZ1G8qNx
0LzJGWHOZl1xVAvL2Dlj1yd5eUApmXJnLDz21QJbaWuG5VBKvjpiVqEn5NOWmmv/j11EAxPFNB6e
RbT89TtgzV1fFYW9rGoynWQlw9CxK5LjmKIh1WOicsjSQTvEFnKOt5dy+ZNfZ5e83/hFLLKaIKbW
Ra6oh5gXzHrgowBserWp6Q9hXxeeLUvFe4kOxN7ruqGbrUP7Xs4qY163AvGA07H86hx/Bjuw5G15
qn5HKyysnw0xm/mpyPvii9V12qdWFHrmWXjbW14R2HGJU3XZ/BFQ9560sqW6c3sxtm458JCAqhdR
C5Dcy2n/J9o0UnvO5KaiX58ZaX4SQ5q+yGaiItuKTt+XYZKV6gR3vPguS06ou4jkF09abKnNYeit
ZPZqqVLSnS14XdkBgko4wqkzljrT6ke16SKF0liWn8Ty89Tn70oEyc+x0xp3U6hkR8KD37htz4cw
q7Ovt1fkulrIOvAfchjUIq6cAc1CjTQzp1oYKuZDX6SHNGo8gEjZY1ZGwN7Q3bzcHnHjbAMdwQGX
Z9OmG6K9/gRhKFJJq2vHd4IIALgji2OUKfLvSpne3vqmsktQyXOGvjEvyOuh+mqC7wXOyI+tXPU0
qekPUL66nc+3OSGYJgsuB9GtdeCRxhpBKiUYH5getqYkfmQYUA1f5kEj2Xj76hnQ3Plj6BQSlr+e
EgJUqh6MpNChCagQ7GlxQA/HwPE52MsBl223ujkAY3Nh8e7RwFy3TeQS1rot9Y6fG0YfXzoBhcwN
RkwyXOynxtKTzRgkuirs8EXG/HHvsG7cXIxPmEVOwP+t0R/UPmxCLO4R2Zbmgw0x4DhrXX0oLZF5
kNb2lL43XgKA4EzYomELnWV1R8M/VZVpSeb71hgeSIZ09PXjvZ7n1qwotkDSIiDngVu9N5OQ6AOQ
mPjh5JjxnREq5Usea1zDcmUF/RGlobdj3bmFbZq5SBJstN0HzCVbNSSLswbtP1Vum3dVPgcPVOKy
PWrn1llAaRY5GAovWJus1nCS8t4Z2KP+WMkDQq8oHzfUJD0ZmeOd6uzGUHQH0e8G97EohK6Gkmfg
Edpkan5kgaI/zgOdD0pmhvSnito0P94+d1svB6VZaFbLxYW0xmq4tFbmYUa2yAfZWf8Zcg0lMHDH
cuomGTnyeZrLcnzWmmFGdz9sUIcRDuzpQ5qqDVXYFjbrcZQrOdt53zd2rQ1qghIUe4lqzeqOQ/2k
TvMQCn+mS82XWQ6/jEYhPd+e/cYgzpLWkb6hTHXVKZOjQFNwbjZ9pVJDT6FS6EsT6P7bo1wfjaWg
BVQDHDvv8zr0bINa6fUF1dbbZfUkmb0z4d4Vm0BF5+RHPIX6zmV6fcMx4KKmSiHFQPtidRZTZC6t
VkFsDx5f8NSZen4aY6d6KcGNuPMUia9wjQrPSYx2p+i/OdXlwaeGBzR7fY23StBpiSwsQO7jdAZS
VNFM0kxPhXBLJ1J7uyoCOu4GTU7eDRrhV7dO6ph0+Gswm4EYz+UYKJdGDNabn3a0fpZilIo0MTHg
ai/2Kiqb1IgsH/IyPC9ZC98VzfzTUUX59vVDspRC0bLr6bivnkHd6kWqDsD10M9WH9XeARbdtSjQ
NpJymuXY2KlSXodJdBoh0iCaR8cY7d3Xz25jiSQyYV4BIUAGPTHj5jiiNOEJKRjvpESfPFR73upf
roMbWljZJq8Rz/C64wcww1HntqKn2jjmIS4xCmFDVcdFC/7T7aN3fcCBtAFfWDpsDnnKqgoL2Kdn
/DG4jGYcPYl2aHy7UoY9g63rO3sZhicWuTUWcc0KnrQOgUu4fZfS1qXKkxSlPEBJxI1XVtO9FsDm
YNS9wFcuJ3ytloxYss7VmAeXSTazc9tXODOZdXCJlHoPBvy37/kqVkKzkrY+MQnFcuOKvqZge2bn
ZhPdSZMNaC9CnsM6yn2KEFIz6d2vKa+G8VCiwW66cpOhRdQbXfGjmJ2kOIaWUaDlP471l8Io8/+G
gqLTqZ/7qaTSkJU/I8aFK1YPdeDpRm9lXjLXgGFHzZas91rIN1PdMMS51s3mRLcQOor7zCuLEnnd
XEUa7TD3aRgceEynL1od1P8NU5qAvgfY1SMfBaCDm31C1HhhtHoaalz8w7kYimPRW53wqiGo3xvS
TIkrn8MI18pZy7/wL6CQNTeF+DMnYXMBV2Qoh6hwFDzbhz6D8CHP6fM429Bg3rhhlwVf7HTozFJp
XOdMMBDzIsAL6S4Y2/BAq6fwCxWAw+1RrrYQCExOIGeQjAsk4eqakSMJiYJulPwWTNgnXa60QzYr
/WMU8KbfHurqBP4d6q9aBCNdYVntCBkIwwCdYTVtfNREo97PRb4HItgchXeAetJSFljH9HPW9yb6
HhTThsw5IyEpHQv4aztzuXrdkGtBvmQR+QSFf1X1rmanSYRtBD7NRfUYWF3mKZIafw2cPrnTmzHe
cznY+E5UuRHNXYBvPOirh4dWWGvOuBXfYfGNXm0rW+cALJ4bRWIvK7oGdDI5TOfpUtDFXFTwXz8F
pTKpNbBMyZ+joP5EZql1h6WY9k7pklm4FDeEOMRZnw1QHeeBoxKZ3R3mgeFzoibjs1qM8stoaF2E
N90o9W5Zqol95OAWP2k9N3utr41Pzq2Ezspy3/I5VmujzGYydlDZfCsvkie56ePvkCvlHdkgbesT
MATdDtqgwHNWL6QSplJWmw7EKluKacJH4eDwJmukGFMDV+6SitGe3TaI0Wed8L+SLiFNe9zClc7+
kceOFj1pRSgJtN+F8RVPIBhTEVJR2iUt0mZy6T921nGQuTzvBYo9qWdERhM9KcGYGojF5GaChqza
GWcpjqXWA5Ke/ihGXUxeKwzwishiFtxwyAtqR8Pq6/oUaejTUeqWwVqAM5r/UAWu4b4FgbrnFb31
FQg1Vf5HXoTM9OtdIxmJYuBjQB030SMu23q604IaQuntW2TrKywkJNSDUDq/ukVEqw5G0ReBX+tS
8as3tOihUrJRd81YmG/GfHESAJgtTytCnM46JVIEIh+U5wM/S0QK7XBWXUPN8ncg6cTx9ryuIvVl
KHgSVKqoGV51vVFR7wMtoDsxxaPuDSa6D3ma2cdJnsW7lsLWWSow1alH0/zv9shXxTlGXgTouFwo
4F7Vh0WEUqVkD45fO0AU3WpKjUucUxZAuLH2JBs9RtXMgNflxnyEs1buRJ5bGwe0BIk7olBcOauN
MyizzHPaOr5RBNHdEJmzhxpAfro9y631BcEgU7RFegD61OvtiVjmLIxAcnzdapC4Q7VRnDMjyr4t
RK+LJA0/msFqPUB5b64YsL50nJbniC4HseHrkaUS8Bae24FvDLN2rhpNPo+gnEAXV8VbKwbE75xl
Tga9NGovy1L/U/xtdYHC37JfA7tJ3xWqXNwXdW+dmkrsZZYbX42tCiJkUTK+LtNNS4kOzZXwDjnx
9nOthQvjMxc78n0bXw3OzZKX0F4mV1itnVnCfRx1BOg0Yad/QlUM50LAsD1WzeB8n5Vc414ziuic
p1Wws2O2ZriwOP7CdZdO0evFtFLJtju6YHdV2Rtn+PfacJB16DiH2ztzmcPryBoIMrUAEnR6UtSq
X4/jdHNa0DYI72aoX0dw5pc5F0cn7sYL7iZ7DtsbK7rwmOAQUupgN69WdNKmWFejML6LtKo+Zpnl
nKp+MrHXMZNPWq3WvmrnzdcOAsnO5rzKMBeSCnxOjh/XHE2/1/PEhsRBhLKJ7zITjN+oCOPcZVn6
ETqldp/NzR/48cFOweXvDb1aXMCcCHDhUEFjan2DT7kJzNDKsjuoCVVwpLYsISFkl2HrWoPdj8eu
LfPk1MVJqV2CUWnFXQ6iDdiaiMIvGc6+ozuhEvcLJr9quEKPi+pI2R/bENXpDTdry7ZzNcE2dVtd
Cs+KNJqa2ziNYXONGfL7MdKU7K4RZlfdtVETdG5pddinx6hf/rbzCS6B5MS+qPpGdavSiR/B1oZf
TRx4vwahPPyJQxnDrrAG6+VGnaP+Am+RfStwKgiPJmJA0aNh4MzbpYb+TIN2frTYsJD1Z9mcPISW
64+39+vmd+Tck9+CWL2q79ZOofRDhmYBNXL6XvmsdIqbq85guG0eVuZ5mLBx80YIo9rOkdx4qkiq
GRgHVWoUf9kh/9xv6LXE6Jjn0V1i9Vl3zkQagmNsQ914LtO2eWDDDz8l8NLvCYt79R3arvS1bk//
uk7KPv67p5Z4nMtp9V7Fipb1gxbHd1OSdulTZvBsg2ekYw+RhGvJ7VFUnT0JH+WfMNTHDyPORfIB
AmgbeUptiZdZaIm0k5Fct7X5WagbgrtH+g+KzOq6MschCNuOq7Is2lYcGaitPFFXMFtGmpCK6+RK
bJwVRVSd93+cnddy3MbWtq8IVcjhFJgZkiBFBUq2pROUgjdyamRc/fc0/4NfxKAGJR/ssspy7R4A
3atXeEO3tFbhW51tVr5bmNpBVbn3nYAUIyhlMMm5QqqYA4AJ2gFxqMNZP8kx5zlrlui5KMBYRaWN
U6tSVad0ho2WMzT+efsTyUfdHnoAi8z90Hu8LmCiZawn4ZVxWJmi9V1lsZ4ikuqDc7CTiaIujosJ
KDU25XauvrhUgBCtWCWm0gT2hCYKq1ymdj0KnftLyeEpo13Q2pvkhTK0cyIv54rIde/cD7P50ci0
6YSGRXuQh+4vRbOdx4Kgua2fm3ggi8niOMzKqcfjSjVPZbWu/jAOR1Ph3S1LOYv3FmaYEmz09kYQ
U5FUNUaID0WV24/ozlRnJTKsz4ZSdc9zWqMQplZFoKIQeulnDaaXERV/3d4ru8cZxD+VhOxEXukN
tHiMpYlGIjNoi/OVMWdKDtyK5n2nFhlKJpjHlndzbiZS95vw9g4zjXo91bExfa1NTfF83a6MI2vq
vSDLDpauFNgsXcFT1bxcHaJIHHK3jT/QYZ+Bshex+sWJ+u4RSU30J/QJS7jbb+O1P7k5OohGUYmQ
j+NKbhpvPwnukyMTRCUNmbogQN/imvKjBpf+vZ4X9WulD+2ncXGK6pOejTXKJa06qD5svwx9nUJQ
lHp973xCASf7siKjW/ilsyrfcQkcq6BaB+2z0XhL4qdV246+akyKGaBiow0n104WugpKIy5jbeoQ
gj0u1nZqOth4Q+a8YIhQWKEB9w+fqUTgYJusSfeN8UVVPJbYH/7C/Hek8i+c5ow33CtUHZmbAAWg
BNj6UmSfsqVtfylZWk9BDQ8AgDx6J2gjlUlmnPOqjjoi41J/71yt1nzU61t02TKj/EBpqNT/dK5V
PwIQ7YyXeJ3zc2l2a/fYdnP2s00K6980TqZfBx/kOpS9+R6bI9LEi7vkBrtzsvLv+pg650U4bVCZ
+Xr/xyvByAayDouTAec2xgwLhdNEHhQuJqA3a8S0q5pG51Sls/Xh9lLyR282mZxrSNdMxkPOtkyp
uhYBZqVPw7H26sd+hTZv16I+3V5lJ5Kh/kktxNwLAevthegAgsVvYM5CWuLD32aUp8+VF6WXCuuc
gzTzWpsUoCRJJsgWwAT8aROg6c6i52vFWTgpXvu9m9T12wKz8C8VYZCXoemn95Noyu9aO6bNfaom
EyZLkzE058l0o2+3n3sndHDv8mYp69Fd2E6OEguE8diSn4B9E89uv6JBhC/LhYmvc7bqTP/Hswr7
4JPuFDGuSzuGqAFC9UrtQXiFUrW1loQtWltnyAiQOxBAfo4H0QcYmMRf/sNDykEcbcodrhjCXMMa
85Rhlqb0mKRa+UusVQ5/LNLoK9P/efVNulDGQYTc27su8pXMQACNXCFuiIVIOzGzDRPK3dQ3KnfF
mDpxP91+vmuMGTuKekXi0i2cZ7b38IJDee/oSxKKJIKiDEBw/KyaBaLdfWQie9bExQcFDubPtorm
h25sCqTWOnxaz1M5tUHfq5l2adexPfjQe6dKchMhMrDZr+aEsQ5VQgwJ2b+u5c+T4kx3U+R6T/ma
H83Sdl61FNyjWCQPkd2pt3dRkYx2VTdtEurJqH5zhG5c+hUW5O03vXNcPARm4TEQLDAM2xxd7Kxb
b/XMOGx1LpzZWE/pEAWLmi1BlEO5GtB7+vPIBJyDa5aWHy32baid5grVzR5T08oqipNpx+qdrTGQ
t1H5OIjqO+cSbC3C83gusOK2uYCYWKaoxZSGzdIpj2PmDs9rmilLUJD195dKqfXh4ITsdBgoCqVA
sUT/MFR++9kaEL1arHFCVKMQ71oy75fOcZdHZEXVMEmT4dGyO1dhwpcpw/n2x9zZnfLQMM+SR+dq
Pj/qq+2Uqk0bsTHKO9NJv46tUn/Q2/bf2wvt7U1cJeCmgF4HCrDZm0sOymiUx7NGa/g9cKHvKnCD
gzJqbxGSftDKSGHRRdy8SUxlJmOlERFqHSY7MwqiyTkxTHFEA907AlwGEgADCu1qkyiWVqVJz8MM
/fjS0oa+Y3btXMy+SAVERrUJUgG3+mCf7H0ralWQYswdr3HYdoVuGTZ9RBLFjD6IZioDV8MXxq6X
Izvn12i5yTgk/51WHjQsAuumZoexYXSx3RQhJN45uuhD12bvkckf/idMC+VH6CPId819bJ4M+o2O
zwyj/9CgNgF4dk2+ZtmImqSTRs33DqjQTzWOh5eq6NFcLCuraf3Ja5yjZPz681vMZWQ2gVwxsAz9
7UHiCJndUi5F2BguPkRDpJ3RGm4OGgd7q8i5mSo7ZNdzG9cbSHadmA7ZVKWnDF2U89LmzR8fTLax
QdeGTw2R+yooDMmc9H2LJONqFxc2fHEnhNY85AK2xZ8eTYY10EnkEJihzXZ82Qo307tpykJHAUvf
FF1zFnV5pC50fWbgTtEB4rhoNNu308By6Ycy7rMsVHv0X329b9c+QB/DeR/1TGZ9vZk1cR6BnBxB
MV5rsLebmYkUaYGcE0GS3M6CbYoplCXTMgQfZMhEpNPdYNQHMZ8abEESP9NW05sosuK6u6Mfa9u+
os7q96bQhy8V8qDjacoGKJXcpjbDprErf7Zlr2Ei1cYI3iVgAuInr04TwK/AxP+lDTm/t9BPtQNI
EeZ700vST61mo5fS6p4ofbcujfm09lqB51/fu/YZrVIDSHkS68sd36tagrRYUW63otEtYDB3poCh
rZV94AopzVJ0pZkGdaOaf61GDV169CxCTlYvFIBmIVzEhCz+9e29ch2DeJUWeTu9M2TutvMFYPHg
KQ2d67Hqs7sCw++zXjd5UDu5dxDM9zaM5NrD/wWrcyWQ00RLMinGnIYzAqc+iFX7h5kLcL7OKF7g
pGDPNnd/jMXlEmQeS4ylC4cS9CaEjEOvGW1OmgxyRLvvFggvau3hBzfrygk4Z3tw9q4bf8BVKOhs
ijswzVcdnU70KB1VWai5tVWc0jwxf2bCjjRJBsxRiuUGujiLV01nEC/OTz1ukSm//U2v8w9ptkG6
g2HankxlluRKF43kH01WRcEYLfFnetHFY7dM5ZPdq+2DqYsBWRl+/8Hae/uJcpMxB6/9GlEuAGIt
+sTaVVF4gcQ/Sg1lE1Xc4qjhuxe3pdOZTR1CJ377qnOlpcQp2U8RIsLn2a2a+9or+4O4fZ0/Iq9N
MoXqCR0hlJ3e3kHFYqycWzsPdaUM6qIs7yL6777aIu0C7OIgF9d23h+eQ7Jo5ZGupTDirMgVqwZD
E+uDjjLAEtv3Gei3z25SddFZRoP5ZMUdvGN3pJvjizZXnsYSVJFI0yKoFHwL7+0J2bAggqj+mKnx
kVjKK6xuE3/pLMsJFhBQLs7NO5ljIh66ZtxlMc4AdyvwF5AwTASwZeqRB3/SkJ5Tz+3QDO/jaDb7
AJzXWJ/ToSk+q/gv/g8f4HJ9tNW0frB0tZey1sLEoTjNnLMNxS47qWPqQkAs1KZ+KOh/KSE+OcUY
uK70g4oQYpnPZWR3OdjMbOwOtvHO3gJohCKII0tPxAvffnWbTka6DHwGDTWQz2Zper6BjvSBQJ8j
VZy2L5LxKk6dMB1ATG5e5GqkDfc4QCPPFfMSpujFa35tMx/zUVypxCOATjS3h7S1tI9WU5tKYOSM
L/zOklQ2HVheiZrXMkVB5qjVSxSvJqIeMNJnfx7UnpZuZw6o3o1u7evYHpQXbwCcGGRxVYggnhf3
HfUIEMbFbtQ1GNQ8/Zn35sAocrV/lMNqfLLqZTJ8DYhc6qtdkmbnXJ9d+xQPitWdugJK11kbWls/
TSPjXboszvxXLYzSDMZpie/r2pp6v0w19VvbpNG/ZRPZz5q94OLgAIr9nE6F8QMKPYLCfeU13mNU
Id7sNzQ+o8uSr+NXsSal4hPEUVooYiWbzuUAofbJiekO+vU0KeLk4aP8hQxLyS8rRmMPS16ov9yo
ciZfMUX/o2zHhfMLdjNGCwVVdJ/ORqq9y8x2/ksT2K5fXAjwFnnBYhyVuzvdMaoYIFo8BU32q1t2
sROciNACfxDdjDQzvdJTZoo4iNVyfi/7hM9el9VMzPrqXan0w6lnhhI4zqAfRLPXynq740A7yYIK
HNc1AD/WjTKfFvcB0RLDPHvxmDSnNuta8bx6c8vJ0pM0fsw9b8ruyp7sAIV7JU/vu2wWlt/33uTd
AdOKlothTGjQlw7SKjkiuZZv0Zp3nxibLMO/qibSPkAoibZ3yXb5og5WV2D/uiZIxscCfs+sjGr9
qRncsbnUfT79KAsHewB0z7X6neuu3jt7XWzzJBJbfMgsJfvHbXB3hYxh5iX/2dzxy/tyWQKlc6bM
V1AT+JrWq5pfSkftgYsvKYXJmpjl9AlSOQdmQRi9CsdlqMOpSwc8hQkw86nwFu29aqzYxTke++wg
mOwkPhQXEtrDMScxkFfMb0PbsUU8Z51r70FXscht9bL1/J4a6zRp7AEl79pTQqZ7sOrepmNZBCrg
ljNg2o7noloCdoXiPiTIE/iZDXpjysv6lDYD06yhLgK37KKg70hHVb2ZHlHdEndGtxxBbHfyEa5n
yhF+C0zfKxwJGusZow9+CNSy09Tm67Oiz/2ZWZT13A/qjKp96Vws66gRvHOZ6lLbAjFIVWp2b6K4
A27AMxq52VWvukRdpgZZ65kXKdV4dzvn2mlXclExM6QTwqe+alXMFaNWEx+ABzef+48I6+D5m7lg
sP3OWJkB22W+fszSEcl9p1WZZEIIG9LPw6Ss3wwd8YQWcUbYTn6cRmr1xwgzcP9kMZIhSSV91ayZ
sVyZpJSIq4jinKflGhrzVB6ssrfP5eSM+AZJ5ArnxV+U5QLJHm/DTGG4BXD285J7Qt4egxfOQ+5g
x2wl6VEmqO1k3ZLZwKzdAv16haADmT85fZsoD3FUdPPZELEUTSw9C+wKf2WC0O8bRIOtcfkxW+n8
L7Go/8S+Ybha5YuGaW9i9N7Z1iKrvSfbzPVT5DTj3wtAM4Z5TqZc3Fkwv8+oST8dbJ3dXy+rWdJt
INXbOQ3t5EnTY/jpzUqkAkfKTNvKig6QgFaaT4uBjQXkz/jS1Jr6OEexLnzqYiuAD2Y+T3ilBJ0y
Ku89Y1YuqzuoL/HSTfdgUZR/DLOb75JCOdL02UmLEczjRqN2Boa6rf4Hb3U6LwFyTBwpHrK1TO6m
xiz/zeY5/5yWinbwknaOMgQZqcRE9+S63ZjkLZySnvWgTxU/CxgmbVCPg/gQc+kfMQ92F6Mh7mCC
jSLDtj3do+yOcZ2tPCzzkJ1oQeHSgqvBPVJs1uX2x99JNOGqExolQutayrFG/w2RGJ6LQfIcaCtu
B/ViGQdV6d7XkhhndjSPw3d7ewPxhKRTSUWNUAA9adq1OJu0iO5iEqFTUutHGLu9F8htRxccStpO
PxUqisAeJHqYS3s4WWRWZwUTdR81jT9vohLZpQgY0xgNK+5NY9OMImcuYvlo6dI/wUxVkV52Mf0q
xvQgvu0+FUBd2neSJ3YFDegnxqxDrjyYzZi+GxRvfqBr2X0rtcTxb2+Lo6U2HwyzGS2Z44zjhSjL
xVFdWmtwib/EUfrHsud01rkWbP7HtBRsw9u94YABnKD5Rg8ZljyJPyyGCDB7me5nhyBy+7F2bgja
IighyIKa+ZmMhL9lQoro9QxMCXzzfIjPnblmz0k5ZifHWr+1Q/Kv2WnTwcW88yZ/X9Ld5ABTtVr5
bK3eg2an0MNwt5tfarRTR5LT7ghCsPd8tAvArLyinbcpVyshNipmEA+Na1fPCg41j3nbmY+V3aE+
O8UTl+DqHPTV9p5QeifIrgt9tS2glX+59t0QuXisqnloJwO913rVL7E11QfbcieO4IUphbUYbqFz
u9mWC/6tWteTUtaj0p9WZBlPk9FjnGemaUCpbp9v75e99aQoq8SwoSq/nQHDDo6GsULdIR/G7JL2
0/pr6qyvZt/rYWqP3kE9vvMmqc7o9DAGJV3d8s1TLa2UQkisSZKgSWxhaVBivHOHtOSRGcXuUnyr
1/vzmkc71ym8RdgGIcF3ejIqa3mm62N/GFy4Rrdf4g7Ay0IHDcEulDgYqW/nAZZd4HpmR1J91NMu
81IqQTNX5mkGl3GnaM5CIbJCrIWg9iyMpv+rnPIq0LVGeYxjOt63f87ekzP2tcEtsJeuJlFGy/q1
p0OuQvX0vECAuyenU84xndoDVMrOcUR/hp0jrz2uP/1tuBnFGE3OCLcPL7Tlqenq+F5LFfUi1rg4
i876MCt1dgA+kUdgU2CDCuAeYlxP//S15fNbiFO7skDYflEesq6Kz95S5R+ZRYgDveLdl/jbKpsn
a9SytnFLUh5GO0upx7G19DOvTX10oQEv3f5ie5Uk+Hy4r3wt6ea9uSKGqFjNHvu3B2gezndM0a2H
CSmK0xjBECAV9YwPLY5tj300e39pbW46QboaQMna6I9Z7lQXEC7ktIIy46qWNgTFe2aQmjWLWoS9
7RShF3tHFky7rxeJOylfA3V/W7EqaubEWdnEYWdYc+gWgGhcK+mfPa/8D8M63imUANIkyZfevNsJ
RGHWtoBo3TkBgql71X0xli+3v+DuQZCqb7QfaMxvrwiECDzhRkCjIzyr/MVZ8M6yc5wGM2RwxyLt
giFPDnya9t7ha+AGvsP1tNUJAZykzQ4CuaG5xB29Qb3GHJa3mUeQhm8/3u5SUlSC+MY/tsVITfgs
0C9DPxoGXrAsOWYbnVo+RMi3HeTr8nNsjzegDkS6IZBcA7uZoIlabanVEGgt7obBVZFcGfILIqrZ
qRym7CsFmPWlj+f/0JIGnGiTfIJkkWyOt8FsmhHQQSyaKJ403l2N5NbJSYflYACxF74osGiXkE7L
2dnbVVDo1ybL5agDPEYLRCjqQ67r+cEdoO1tSApHqUSAFROsv7fLOIPGuNVDskwR1hr7SFS1oGj7
cdF8G/8icR85q/EvAzIGqWLV5uYkumUUd2WxWrJvNY+NzySg906O5wCnlXsj8etiLX+p1Sq6M+1N
/WgUtLfNpIgydQ2dFFLYtz9a19dkxq1LeahGdQlXVxQ/vUo3zrYza//hwDpA95niIUp4hSZEJ0tM
alPQ0KhL9yRhVH5qq8Nd01fjJc+Xyi/rOjvgmu19lFfbN7Tb6NK7mx0GstFLhArcTImmEe1HDQtM
jCDOuaV8tN0FugKUrP9wdCUZ3qY8pUm37Ux5OjwaHc/y0NFi8yWvRRqgxC1+Ls769XaQ2Dm53mvT
m1WoSrc7u8xWrekyYG5KhVIS4wRTPBpprD1jjOZhL2nF5Yvdm816B7T0qPDZOVbUpgR4OpF0erYR
yskwP8IBNg6tGfCtrwkVzCYKuOrB69xdhx4YnTCJM9l2Lsw6spO2s2DJi7yZ/NGanMuEbfuPP3+X
0h4Q7J5KfrV9l0mJksRqjjQxUUoKGTYjarUABmXeG4XIzveBF0MTxPLjqNzfe0Bai+SzHji3q9aM
zrDL7iLarGIox08MtFroJuLoUt7LeKiH0S9HgMbhDG7CYIQvirO0UFaTREqyrmnbuSfIClJjt1lW
2phT1TjnMvPKyIeaMs10b5OJYclqDE5giMpoDpLZvSeXRFowDKA1r5rZtTvHVlbDvi9NdXnu6D7A
CJiPsvPdJ6fAo1iQYFCe/22QswoEEhvIKg+wI7T7mc50iGdWfYptKB5GoejgQcv4GfTN7HvJMD6o
vdeehsltD7otu79Ezt6xTQBieEWzm6xBGTm07kOhoGRyKhMgDPDCrbQ9Vfbi2PdIEA2IOKotjtM6
hcq5QaRFXAygBq6fK/aUHfyknQvAA00PdEXWoleKJBbQSrFYefSQL2lxEaB0noxs1i4SPPgfvjaY
NKl2AYD/She4XOsIcbGUfe6oydnq2+yszO0RAWmnvkY6ET1l0gmEDbc32rxUkdG1+FLYOQiqpG3i
+1HVciBAIjo1a/bzdtjYe38g33h1Ot36K4aeRzFdF7V05rWh+KsCaYimGnGQGfPiz+8y6eMnYUaS
XLztHNCfaNGmihVEzNLorjO6TPFNWzRPY7daBploohl+biXrX7cfcecOJc0mKpKaoLS0xVnWiKn3
uKdSKuHDcCcGRYSus8SPUeZifYEEQTh3xlFiYuzgCDwIJQQGQj7l1ubmThro7bhMkt83SmWe0wbx
pSBN0GJh/lFRjkHkHMIBT2/Dz4xE/ByEi1WX0wKSg4oZcdGruamcIKE4y30PVSP3B1jQddAKsQxn
Nymmj8vqKWBPRA5SVEuHOfOx4si+016cmayXa5leeuSP/sGaMY8D+L7iq9rDPPnQeeOIyxwgqPus
Ea4TjISw+CCl3LveCVnoziJmCQJpE7ccJWnStmloOStJjaj87ORP7dJ4l9bJ6DyXSVc/JF7uMf9p
0rvbH30vNAOhd+HnE56vFFYLCxJ5pbWIeOt6eh5ao78r0+gIRbB3WD2DXgjYKrmU3Hq/dRbqkvm6
OnH1KW1W3FuqUMGpYvocNRYWJ7WRH/QVX9HVm1qHS/b/L7jZVaLBYxjiAaqnTm3TX+/KQAp0v49n
AIL8yfPNBWOkAsCbr0fofDkpk5Lbr3b3oWkBEqXoN1K8vn1onMXRUYGXRsho2vez4olLusZ6oLSG
5cdefTQpvQ5R8HcYJpCPukgGvk4af3vJSttlY4JmDP4lI+7Co4nyD6yEsx0VR0XQdah4s5S+ebQ6
A2DkZVK22XWqH2u5ToGHmlLA7M547phT847LI6kg2WF/+015KCndzMhOWlhsvmlLhs10k286Zzrv
M/LAQwJCObtpVIx+YXf1xzym++cpHQZUhf3HpriSMQyiVOOIQh7fFn55Z7nrrA9JaBhl8j6Z1+rJ
HdpmfcgAt0YHO3jvY3JOkD9AX/ZaCqsbu0lXcLIP8zguno2o63FTieYPRd1nB/f13lJUhSj2vpIv
tq3G2YwXMxMF4Fbba0595mIyhFTBuctRv759JPaWov+FVZkL4+yK3qaKqlHjHmZsuqTK46Ipxa/O
GPuTsxjz59tLXZ8+emD0GkjBpPDdtm9UDKWycO0Asab2VDpuC8uY4kseTfmJJsl6vr3cTsrHetJ+
TZqgkfvJ3/Pb6RNdtqTxhGYuUonu51FUkT+vEWhkpdTO4zAsINBs44Ijw3LC6Cp/arCxCuZcMw7a
INe3Ca0WmAd0QgCY447y9ofYxZSMzcgPiaY+++DVlhcYNrUpsgVOYM6L5aetAva7Gq0DQ4+dbv3b
peVl89s7QOSosMZhycN2VdUOpE7X9NZZtfL83eqi0ec3Yk1Hn9YzBOJSE0Y4YCrQhEMRqZeOi7nn
7bXGUeDYuQ2wokHzAvFDjvCVpME8MMQaqc9DvcI2oqo6+65X1vSSjTPlXlk0j8bYZad+HF0+mkju
snpS/8PWl+qLOORR417V8J2pYVfBHgnz3nKCqBLqV20Y+sDG3ezgO+xtfXo90jqZtuwVpGRU45YW
EkSqvFn/RkqhUgMXNZqT0jXOS0Un4SCA7L5fEhiSVWSn8XjdXAdGYqJVYSlJGGVDcdETjQ5XupSG
P2iRfaqNyDxbgrhV61ry3mrp2WJBJA76B3tPTSYjMb3kr9TYbzcfOvVu1cWw5bQ2c7+porffj0te
XZDV6B5NMrgjgbHdBXm/GHSCD7qicjhalkWFR9zUXLaWVarFp0XJykdnUpKPBdrQB6na3qVLoYPc
AgoPRNBNhKmTITcajG7DckCpwpkmXAarGaO6asgWStsxOonMND7dDmy7Twm6Q+I/X9v8b19rEpP5
ZyOaQ8Ib569zk/R+pSTZ82RFDGvj9KhLvXfLM6p55cZAbdresnorSrWv3CR0Whv3vQmpGK0cvy52
ZKHJX64YByZ5sFAt+1Wx/Lr9sHs7GRUnJOVhlhDPtz09a6xp03vYWEbMqXAXjDVELjUNtaE7pbfX
S4ltVqgL3blgFDC9o11mfKpGrOQPynUZKTe5jkY/FnYdomCIP2++td1ac1LMQxwWzLP9AoGFl2ZS
1IMkY3cVqkxg3AaHZovecnnDbuEyK1rS1vhFZ+5LiyTh3wfvdOdCok7HOYsxP33E7b416Hu0g7TI
UStltXzaRLQR0zXt3w1qg4/zQocgVN3E+YeTW+RgXxFN9asRdKlfDGB+fSWJVuEvHpvRxzZ0iIPV
xnMcN4jW6k9DNUpvyTrPlaNLXd6V288gW3UE0T3jr4I820tLjVLcNlsvUKZkfcrmpHPv0iE11fuM
HKcm9dT7f+JSHa2T487qoxblzfe4H6Inuy7c8kQuUP+x/YC0PyeLQvAdYNlVG3OCh1FUlgKoTImn
y9z2xiUBS/9LL2r141ytR0J4e1uFzIWGIjoJktf9NgywVRxlROQ51OGlh5YeIT40wKH9cHuz7PDj
0OYngQKlRLV4NQ9D70dJ6ILFYVlkhetDkku+J5FtfulWvWUnlBFqhlCT4u/64GjzO2Uxyns0i8QY
rLBfu2djqXPnrJeyJoHeOX9NHBuEQOPqinvvWIUrEBUal39A+Ts/xJj16p02c+JPtpu1CB+sZflS
uxGGoj4zHbe/n1AU8871UOP3ZkFDdf0V84npMs1INNwvvbus/mLW9SPoPi/2p1HLX6ql0e13apIN
DW3YIRZ3OliJbw7/J/n/+gR+OtBaETvnriFFOsOXaeOXgze5s3XJf3W8GIHNXUUyR1/zel16GLrq
YoSgt+3nqeuq+9ur7NxJzA0JmEQrmmPbODV6aY0AAHOXJqvVR9FM7aNdpV1YrHn5DPvwi1dH2j+3
19wpIiiLCCXgQhgnbifc/dh0elmz9dFZaIK5NMuHlhnwCQZJehAAdi4/oAOQjpmlIxm8DV1c+lnR
roCGlrb+2XjuyDfNlxfMPrz3UexVw0GSuLMevB16BvICZOgtQ+lvCfQSuTGgkhKIQGQsECglZODS
FgoNq1gxxBxAt1SzL7ff596iDCVkykTBeTUbxKW3aJdhjB76VNHO66T/cJK18+2lQZqxWY8sIXY+
H/wN3iXMUQLrtkvfOmkHQYn5xCDqiXw7ltGb/9oygzo1soMvuBO3AHPSueWefM0N377R2DSaWG0l
/qNuUYhQMcUDM2gcXKQ7rxDJTnCwqItIMPc2ATYhYTc241WhMkS5tDrdiRd78hIg0J5Y63Mj6tg+
3f5uOy/yFSFErUm7FmzE20fDMNbqUBNUHtrJbNE8XJVL3mSMByl2D97izlLMVYBCSC4EA5bN8xXd
kiWIlgFYacf64lC+vhsbIymDtjgMXPrOJ5NpLsWLFBe76n9DAbUVfTWK0EF3uTqPkQYd015Va/Qt
axS2n1JG/hSDk35Ly3IofVMb5xyaVmH+m+dZ+46I26wnQ8BcPje5jsbzHCfuxVxc7S+4PK4dJF6j
exCvBjhCytR3P7RRV38ZbmxjmFJn04uLm9aRO/nec5Fk6XT2aelctVrNeaBDMCt52KSeQOx+aU4R
ViIHEXlvldfeCl0PrFe3x8vkJrLmmBrcMtfivpmQuPGM5agXtrcKqEZYYSSopB/yXvg9UMVanLrG
WIQgAfunFF5W0NX9kbni0SqbcDi0LDPpXRGmFlACY7aTi2636n/Y3DIcSd4BKc72PgGeD5MdcknY
lKoSTAb9IuZv9cUEnHoQJ+QPfptPghUgSCCG+//Erd6+NlAjc9etWR5qUZyKgGpCnCO7dD+Nml3G
J2OynAvKv/eGkycHRfr1ESbLp2362rnEbmVzhD3yQludzTxcK7PC2ClVfcMclzBRhuWgeNl7SlCL
DLAcCbTd4sISxOcqqu4iNBJIbndJl3XDRTizGwdFBYH+p+6M6BWYpRGF/bxAwL0dGHfXZ84M6ZlM
EvLa27ecinxiEs1b7hurejTXKX6mf6r6bmcl92UyZ8/Q2NQLjLLuYOXdl4yoFZh+ioYrXnevO30K
TpyVV1VbAzzi3R8WjM/Yd/XmaN9enw5UgTh+GMyw5FUeVE1NMXQo+YcpZGw85pfkCWbecHf7ZV5n
eDAGgCARt+D3X3mHZEY1MeetIEwjqVeh3jdb5Qkdgq72x6gltrZJH72zabwcDY12WqqSrIAeCOp1
JJfbfSTUuBo6Iy/DGgmKL1Et5ndFkdnquUQt7GfSW+PHvqucEwr7w2NuKHEe5FVRF77t4ir2Hz4t
bTtY1WBorsn0MYjqDE2Ngt5m87lNSuchsRL9BOs4+fznbxywhESJyjxwK/sEyljvBzspQ5DpBdrC
nvpxgbLue0XTfRbeUF0cUJAHQ+edzgcCOyg/yUEAMoLb+NCNLb3bMi7Daqyby2LHaExo1vxhotN8
Ghz919IO3l0uekQZi6460/M4mgXvbWi+NDuNvomsWzbnVpki9AqcPBQ0yO+G1jWCDFzvQbjffVJQ
CUBJQaJcT5wV0401NbLycPZE8RGj09HzVX32Mr/QmkSizKflqe7j5OzaaVn7VWNPX1YcDI/AyddZ
owS0Sht7ANfuVbSI9Am6OjZ3IZ4q+eo3hjP9aHJon0hnzvG50vL/cpiZnhGUNaDQVzQgMaAlPJAX
SAoxVk0ul+vj1DH0D/Ipslt/yNMxD4Q+Cuvg+Ox9299Xln//W8JA+xtfoy4rQrdW1mdzau0Q82Jx
0PneXYVqlxYFczrQz29XmWmQxmUb8Wk7z6pCSIAROqdpPHin22d099MBOkHkCfDflahvok5UGx5X
XGTq7cUyfqFE9QOjLz2oPKSbby+2E4KJBsRBerCyNNTfPtXQq3Ps5EYW5pOuZ5+Zk+R/6zhm6O9z
24nuMEKoH1R1mO9vL7vzjFD7GGkRF+AFb1s+vbmYTKktNN+7AQT0uFIdBFFGCyzV8+5Rr4bxoPtz
3ftFvBRhSBRs0Q68EnwH1jk2qaDXbFcT3XV/aie9fXKVXgEV69bjp1XVR+PSVmmR/K9Dkaq/lFPc
m5///MEBy0rhQtr7Vx8XRSU9Z+k0dAFEv4PSWp8aXYzA5Or4KXGGI1GonbkZzw2QHj1q+O5XXKGR
gMhoBOUZ1xgwyUqi5jSmi/kk3LW/E46NdUiSI7m06F2AV44IsMJ9zJVY+0paNx589r3dJu9d0FUS
vLW9dRFpH0yTxk5YJzkdzWIwlfJidd7yF+pc6WkczO7Ba7T4z6UHwTvDlwK/IIFW295HjIpblJdM
reI4Kk/mWhUn4V60Erh/Oj6NvffByJzq4NrbCRgkqRjSyN7A9UAaoBAIhtFjVKZGyLc0vfPsrfUR
F2wnLWQVVAClhIJUzXt7gBNPLz0KJQRPLSUNIGeIy6ot0Wkp8ay9vXf3loKoJ3eRxCZvW/oVgJba
WRFx8tYJ/lPbC1yf8t6LUHMecZC8vdpeiICiBMGGBr9EtL99sFaBZdwlShaW6oxTWwq6pQdAcO+t
6Y8VXNWfR13qM9pjgJHoDmxzlDhbazMVehbqXdk+MOZ2T9VkdA+UiPk5i6zuIPfde5k04WQ7mor9
ChFXISIy6Mr/cXYeu3Ejbds+IgLMYUuygyjLlnPYEB7Pa+ac6+i/i/7/hcUmmtBstJmBq4uVnnAH
xhunLg7iKRSnHlUdv0Je6HT/S+4OtSIz6djvUE5yZV6kBJn0QCoISmpRqqds7pSvPT5MB1/xds9D
KFPX2joqn9xym93YdZHjpPWcBajSE1+SeZ7UHjrk/QnthFkMo2MvwwuyUzMCgm+y8VWGQWDYw2Y2
u6zpzKl2Ihtav2Y/Ix/WXCwkTV1JmXXf1Nv24OW8fVDW32Dh+EVmj+reJqKc0x4poYWI0jAGNgy3
+HUepeVNynp7U+3Mhst9Xrm4fqGts6RHXOj133+Z7zM+WoOo07Jjb8rjch+ZKAzaxCNq16auabaP
md21p4j+njeA/HHHWizveytLDk7m7iJzMCmh4d3Ofnx5MnulG5BZL/j6RdyfBLLpl67UtVfv2j+F
cbqlK9AEtsfLUYCTlkmTIWQ1x1LoVfxf3tQqlh91rXRwse19SgWJS/qhRK434O6VRy85fc1QYV9d
J8vqz70x164lCwfe1CyfQVFOZ6PvjCOO1o5ACtMkz1bJymD8bDOyrtF7RaKMETRjab2fKz39VYwG
6N+1EzFeKE1izpHHUvJE561urk5vJScegsE35y751IkYrAnijq8u6fCzaLsAOCK0vsF5RNo4lpJm
EBdGZrOA3ErDDwJZyM6X2hbQ8P0DvbejYBUAH0eHAYLhZkfNUZ1b2EWnQYh4tuaij2V/auy+e70E
ILPisAKIXUlW2z2VWDTeRVKlZP1DO55TJB0/24gDj+h12PNj1Rfk9pCT8whFQi08yCBUZefIojyE
3iyQzVspfUsf87p3ijQQQjTZB7XoZzTLtEhEvrIqD34t5npEyqlUErTFpnRSF18Dyaa5qoL4m5vY
eh3ji5CWlSslIAP92ejs7poL0X3rZ7WGkjHUI3qOS2ie62KZk6ssj1roikWPtYML8PZZQZlt5VyQ
DrF3t7VNA9XboiqzNGhltQiKbJ793jbyay+0o/2xe+GDHeeYoKRDCWxz2aqhozTdOKZBDJjqXTXq
GkplqFSdFvTZTkmTzE+2MSHnBMHtf3Yfg8hTsE16/S5FwwhJOjh69Jk2N1LaJ0NkGAjIgjPs385i
lDyrKKyDe2/vLBCj4kVHF564cVNMRZI4Lnsb2EKRNeODYbXSFc0w+6hAsLd6jIEQJouHHsfmi4rR
Hivk5uiutorpx3Jiel0PY9PJI+uAlX0byVGAABmHzhcw9BvFLS7tCWLKRJQj6v5JQSAey3ZKlvOo
jL7Q7MW/v067uwWsJF0z6lxUcTafcMhmtBdXJ6ZcaPI/qAEt46m3ylF/zBWrVPyWYnjj5qgL5q5T
ZpX1nAyl/U7OeihM93/L3mdGk3ctcxIQ3WQe1GwjyV6QdI8hCfm23oZBnDrWOcWh7mDau0ORw9Pj
5ZzcqCbqoEgggwLrrcAKjr6Sy53yNKHz5WHeQt/3/sT2FpW8ktIpC3oLEomxRpEtKSOl6o3Sm4E0
PUYp2AMnCfVfgDCP4L27iwo+BKYR+Q6S1Js3Qq1RVKfkhvNNOKm5i8Zh/qj1ul5f0TkWmTdVVA9Q
p4o+LWWcNqc6bKNrNtfaUX1m5zsjrrwW/9Ez04m/XgYmHV9l0tDromQiZq9QBI4ywK3S61hOzcGT
sTsWlyv5Aa1YGA4vx1LzgaXGiyYA3qxeTSdtT44Fny5TIKHcX9Cde4dWL/UmRqGFvv2+0dTqMTRi
tg9agZei6OpzKIdHfJS9N5BYB2NRqjE8hX+W+a9inbbM0HYhUAQmaq26iyDl/AtfKeUHwCb7raaU
FVYdU6iWj0M11jyGeA/OP9FaT50Tau31595Z5OGkI99/rdo+kv2pTqdMcTVlwRZV0VGt9lIy79bF
3CRbATy2ddKXOndef7SBwJAMk3uji7KN3PAcp8OMenEgmRqWvI2tuHkRZdfMzI2Do71z2BiKq5Nn
BwzqNtcoxkQb1SnJgwp98SdFGnrba6EjfU8GaT5rergoB8d7b+NBcYE0REgM5nvdLX8tU9wL1DoK
om9cKpanodPtSyNFPaKJg3OQTuxE37h4ADol/gWTuZ1cvVRihNZHF8iOkmepdNIH0WZmdeHj609Q
5qyAvmaDHSU8w4M13Nv0JDHEMaCMiP3XD//XNNGSArpRMHaCjsdpAYx56o2kP5jh3sdclbF40rku
eW9fjlJpoxL2azfNaYrGdIE1GWi0S+lvU+jpQV1hb6uAIwXbTs50S7pCUzNF5r7P8Wkz01OixvXj
LEUfanWs/NKypwNtoL3hgFGsoTukAHbMy6lNiA/VE3C6oKwK3e94bb5EA/RmSR+zS6EZRw2svU9J
yZgYDM0oGuubsMVIMqvV9SIPBLr0fqZOoc+WLP1Sk17fMsIngHIQpUM4/jcYGPIVtFRAaQVyOIaP
Sj02pzQqjhrKuxNC7IGmCSCpG5VD4NXDoNuUufolsryZ2uzbqnZ0V6DP+/n+DX9bfWVCUHEgcFNz
vykVZmMFOqrOs8Bue3GWuBfpgcX2O6CzxaXruuwhb0L51VVQBkXOgniZe/IGoVuC4GuaKOMiaQiV
jUgZecvqf+/PbG8XQkqhLkmkRdtrnfnfx7jAMl2FMhtooHihoLdu5TTLOVrGxpeU8uA7Ho222YN6
U3Y8C6hgj1VivKnz4mfaZNlzz9Hz6m7JTvcnt7dDALMRq1PmQWt9M5yjLvAqyigLlhGewQDkwJNi
2KdRxQm4P9TuzAAlA9VDIfYmhMSHVyBozGbUJck5J5qaX9Uu6r0kTeRTG8/j+f54e9cv+x42Oyjj
W9qdpgrHKm0KL06m5GdC+ToIV1Xl+6PsfUBiJ8QteKZve1y1jpWvM1SIwNmjczKg4Z4WKpXXaFDb
/7BWdBjIUGm3ECRu1sqmZJxPJtdhlKrJuQqTWPOlWcwnxJ/H4mCwvdWykNSlsUOV7KbYWkXCaiON
u1CKZUiKSjx5iYWQsyzo11lVd4RA2bs/QN2ATIU0CIBu/T1/nTJQJzBPSp6xxSnKz23Rdy4Cusk5
qTv5M/oy4qQm0hFsdWdQgkReGDJhVm8bZbEPizZb6+R8gC6oclST3bw3e28x+8gzpQIz46Htvt3f
MrujckeuylA83FuVJslS4ZhaIg26EqvDhAz6ktMiOudtbD0i01OehaiU1+/TVbCT3qShrLX6TYZT
j44Y67Rl0KXL3g6liD+kSpL5hTrrB2CxnSNB3k8xDH4RucV2KVUr1p0xxJdwtmLFPodm3ryLMpCT
D5VJanOQWuxsVO6TFfsBK3JV0Xi5cWbcPHItDsnHs9z60cRNeBmHprsYySR1Lr3W6eDR2Vs+mhCk
aKu89g3smI8oynHE4hFanOQlCV4iqh5HVy1Wx3MJPN7TZayw7++Z9WxvCvJrOrC2df8ERJvlUxt7
GE1s2oOmVOpnS5nfksaa58TCl9OKm+SyROV8mTHr+nR/4L3FZEzSA6TvbutSStkOGcATCnEIe6Ue
fj1I/xYTLKbRNMP/sJYraJ2yP/f2TXlqUQkZUIdPAs2s4t5DI7/uvFqrY4phFZSqZ7vkoT94l3be
CR5A3nUU20ErbKM+PGeLNeKFDrf2WkynzJ9sPLgOFnBvFHTESLCI+LjDNwuYmg20qJ6ad1MYtZ8t
a7mxHsuDW3sHesZ5o+VnQfwhsdpOJo3yqUY6GyCfQhDhjeR935ymlp5bjmHqZahWlG5XNmXtKjCB
/CjSjdgXCUAT2dL6gwrD/s9ZwakraXq1Qnt5OCEnVAUIRsILDaxHNFaFV+Kf8UYRpfkVl/D6W4lO
Od5RUnHN6bv5Q9b0T9GMauT9bbz/S6isrmpuO5Sx2JlzTq5CQp1nRusts568MVIpYUubuRN0YdS/
bZVWPy+VsbxDuVl+ils85XHR6V/PcwWkITtsB/rPaB5tvgrWwKYoK2q9bRb/ytGcIWtLOxfRVfUy
pVLzH7YeURc3P9f+LU44yjsgKIZJSKmk4oNhNdm7GKjCwdnduSg0In8FV4dVLG9bwEZ8w1widNMD
wGfTqdPsX0sX92dC5frgfdm5C2H8c0lwjFbe9nrU/g4VxtCerVKGjN9W9U89rtL5obC7/K0Me6F2
u7gowbw0mF4M9mxKl/s7aW90Cr/Iu6LVBGB9E6hEwq67nHJFIFF7pQEM3CZtuuqstHN8zRrdvLT4
DpxULrKDddz7wpQh6elzEfO2rr/sr3kPUaQsS15Q6paz5ZRaku3HVphdqFRVB/fITv8Z8ADwCKj4
XInbHYqSC7dwN0VBJro+kOW+xUakKLyii+ZPFhr+bold2sWK8Yp0abK+niVIAr4+Arw4XMzbVj+2
ERPm3SzxMmYnGCriLHoBz6bvEp+VPfiwOy86NyY/E+oBZd4tGgTP8woNxjZ8KFMHNSbJGN/YVrx4
rdwufkbf9hRPcvTp/j7aYQyuDEg0nUEPkFZui5UdkXcV5bwIMq4h80lEFl1hU5hFcRJNhcPLCFoM
9WotqxR4w5P5ITX6GAq+YYajN1u18lVRImwLbHv6LU9x3vhqhhWD1zaF9CarwyiHZ60iUNvifmVd
RjFH7xNl7nXchPr6MawyIbvIckTpuW+76pveVspyIZfKcpcmfP+TdlETn2l2tV+wqE10Fh3FVH/J
ncS+loa5JH6hRNVzCT1w8AekIfNflMdJ7tByECfRD3p0nZsqUr6qar98wn+2O0JK7BxHFGOhptDe
5WNuu64ZkokQHJM4MPKwuRQ4NZzHAR28XKrT/6U1DZklLGPIOIl8vb+AO7sGOgIFHBTriDy3bcM4
VJq2nGhyqXVcBfhKwt6c4+E9VQ/0McaoRRA1O8LO7xxM4nd49NiKgHbextZNjmXO4MCOLIaoPjki
l/0MueyvjarlqPTk9WWOytHrLPBn41wN3+/PeSeKoVqwmhYCY1rBEy+voMoa0wxaKAEaQuQPXWIl
ZzkX7YESyN4oVFoA8RHH4NSwueDrAo8sZ8nWFttYRS4+vqNf5eV8UF7cH4Z2xFqOgHG6Dck6wfMQ
g140JlEWbrFExc8yro6cLXYSFLSNuLC50P5EmC+/WbTq1LDzsXuMHeOptvEjSjpNdTsEE/xqEkf9
7N1pEcyiHwNph03ycjxtwinKKQmiy16qg9Tu849zPh71WvZHceiDOrzF/Hk5CsL+xhDx1FPvQ+Xf
jxbZ8KIsT9TXhxX4HQPr5L0jCt+iN6wUGjtIJMSLJr2P3FGpyLcqq4O2PEmA3F+/vxmJahG0Khlw
ystZxZWipkUDZi4vsT9raxDZcXsoNLh3Z8GygQVMWAYqZTOK2Q9D3YBACvRIk95ynCw/RdztjbCz
DmXL2fK5UUpPUebXi2z/saaCd6OixHFTQhKSA1csAzaqCBqYSyVjSyek4T2swW/3v+ROsEKHfEUF
w8mglbnZhVNsa3NbFEkQmfX4vTLKhpkl3acZoPTBou0dsFVpHyowTaUbZ/PUGTU76fF0xv+TPkTr
BL2a555Zii993H+9P6/dwVgz6sHrtt/GChDubUnLdMy+h6h/cowkdotBts817tynmW9x0CvbOWfr
tBAXoIRPkXuzVxKhq/mkVUjUFOlyJpBYHgRcUv/+rHZWi1GIZ4ndoNttQ8ukz6d5UWbMuNVEvJs7
3HBMuoFvhm46QnHubH4TjA2RJSfsNtgyZbyDMECJAxotjh6kcpanvimG9lrZkmPgLWiml5ZN+sVp
hHlw5e/NE+gopA16SuSlm/er1Cp8Y/AZCuYpbzM/nArlY5hOae3Lsbqc73/UvZwTPAHIFLqcFDW3
Z0DKo7A0G7MMcjQMT8qihX4mz7mbWr10Hi01vCaK84lEEQ9ko3QgJSuxbw/ZwVHc2bKrGxv+Dzw/
tArX//5X3oDWfBO26VgEuVpFDyVKON4MVv1sFA5B2pgexSg7K7ySCNcLbsUYbaetypWkN4lVBpM2
yy3SIkn8TZ4ltfMtJVyIXBLzXZfFib9ASPz3/jffOS6A/ICOgFWhvbZ9Lhp74jEP9SLoCiB+LHBo
PEey1R9pKO0Ef4DTiPsA/mNcsuWwq4XoDQmWZpBPY4Qy8Qg1lvf4VHaA/Bokvb2u7Yrrf5gcFUcw
Pwid3iS+UVqjh9YqZaCHcvdY6G3x0E5pc5Be702NnAQWLGU48D7r8v61XcCh6nUmLWVAZ8j41Y1C
vYaKlX136kqDTRMh5YT2cHaEWd9bubWlTGHEAHy81cUFpgJ8MYxLquLZcMpaK0F0U50O4GI7FwCd
HmgGdISQcNjWx0IK31CP8iqQtbqSXWA82vc27aoRW8ro0NRs5yRQkObkUZtWMF7ZXN5NT4Q2SiEn
ITSd4WpbU/dEt2X81jlKXPqWBnTSw2d3UMBfLnNlXO5vmD0AMD8AIhStSxKGbY6ih0rGrrHp4ogZ
cooY9Ex2wYm1P7vYSTHia4xaXEeujdi1sqj4V8O1/ouIu/mfplftlNpyHymuBNc6PHi1d1aCF5sj
pADy2oFc4R+PhqDJT4vQUpUjezlbWq5fyXzkg8+wcwESgtAB/3Mr3RDCJCD8JjWwnFiuqX1DVOMb
zBEHrNFW63Uo1weX0O5n56blEgL6cetILhl5BLsY5MfghP3bLjWNZ2L/xj7jtrrY52SWJYF/4JzJ
fofksxloudl+RG0VFXdrkFL5QRSZdgWDj5zl/S2x99nJdtZyILQ0DLZfnm6pjqdKmdkRVWoUv6Rk
gdsuIfERTob+epg3X3x9AFYbwZvir6Ta+Uy8gT6Blvw2Qt15Y7fDeNYoPnx+/aTobUFDoQS5Wle9
nNQMYyhMVCMPsiWr/EVOErIrBOYKdbEO8pE/Ke6mE0OnfAWbkoTfhtC4bBpLnDRF0Odh+mMqW/G+
n3IRulPmZA/K5OgXkwqM6eppgfaOXRmnqad88+rj43Cx0GKzSZBvsSqpUkpOWmlF0GjKpHswC4fM
B+u2gtoWtT2SCb3dNg7FeiKINd1byX4vv3CVDaMtx6DLrfXarLIl/7KY5k+EXrVXP3KMRIeSeBQi
7E1xfORVL0PE5wMVBy3XkEPx0FT5Ef7m9pFjFHSYULXEIffmYqRMPmmjndCYQH/3M/tEvhLEZb80
8HaWK8fmcBplNOYPVu32JgIOhqsTFx+4vpuaUcabnTbpjCihMPOPKAGrMJqr7q256E10GbVEUc/3
j8bts8qIJLPU5OEF3MCVraolQTP0JJiSCKftqS98qbaUgxt273OyK2BZrDiIm7BLq7jsOtr1Qdfk
0bWtKuW0FIP9NsFb7Uwq0H9c5TxffxRp2yOU+yfx488mUokTEhVFkM0maam6WcjRE84QexQKl48t
yra/J7qlD8rQ5mdECCO3hjNeHizp3gfmlgOItHZzCApfnoza1ie+Cc0cKunFJYyd8JHg5agMclv3
o2kIL5JKlQlCeXttg+9YFKwf0qCWpGW4LInuXCUe70+RipbfWe1HWYb/HucfAOAmg0cntX1+/U4C
YUilVWUnce+8nCiyfVFfqDHcgXCMHjRNUvwJsdyD2t/eCeFogtmkfmUQH70cZeAjDz0GNYFqR8Jb
inl4zloVPfQo+ifNAbvcn9TevcZlblLDAjh8g5ArUXHBmQf6gKxwuUmtpuFKE9sPPbJjBxtl74zg
4qisCLk1HdtslLFQNbafBbQ7zmt/cAwg5miRwjCxzHhVWe6jqyiX4cv9Ge6QtKmKQN5dOco8+9uc
d1ikepIrEu7IaObQswHaePMcym8iIK+/jaJrew/OvHIxomxxXHJFPTw1Qtjv8NySaO+Ukf3r/m/a
OzPr4q4MXKLibUZaoIBot8sYB92UaP9kkV0+6+N/MHRdn2mqUEAsgVBvc0HJlmBqtLQGbKMPA2tC
hsVRx+XJbOUjyfw/DbGXUQELiwQeFyDtqhs8J7kwklMOF3uaJTlmrqg5vGmKqVhcoTUdGI0swiYt
spD1Oqc8oZ9wEyyif9qoimGPqN3X0ayHd3LfF63fm82oXWyLLU+JrhemK+JKV1wkHDV6MDOo2LPd
O8YJx5y6u0iDXJ/qztZzyglN8q3XnGnxtG6kD6DMAvSWoySV5Qnwupo7K1I3Htz+O8u5SnZRL0WJ
6lYoFdFpYj0JBMVcOZ+UITefcoTZD9LSnZPKIOxhfD64C7c3YKTlap/1WhJALup9/MLpCaiieTTG
ST54M3fuIMC5YELWpbzNmtQ4q5dmxbzok6ygKS+md1Ovxk+WEOrPUp7Hg5thd7y118k+3RHyGq0S
yXyLN1rKEUlMEvMbOpz5daR6+Q4FX/vg3dxbLnQ5yAvJpW5ZElLtjKhjxOjUtfJAf06ZTzDU+4NR
9taL+aBFTKXttsjdRELpKpiXwbzk6aMymLVfSariQQ2rD5L69ebcHL5VMpwAYJUO54V6+WZU6DHi
QgLAIW6N5VeG1qQ30L+/zkM+eLVkp28snKKe+/TQtGpnkqgmkk+tXXnK+erLkZVeobmoIU7mUAYy
zuh6Zm+TIm2/56nU/7h/ae7sEkBK1BFgfPFJtypDZqstSCuvdAJ5Sc7YOFS9N+j0jMusk1q3LXX1
IIHbFjAp4ZHDEiYjbALczdxW8pIZgzbayHZgue8i98PXN28/vj9qj20im5sx1mfzr3KTs4x6TcvZ
DjL3249PkfsmdA9ujm06fjPE5uVdzLpohMMQ3en9t6dPz6n/LLzvsns0lW1ueDPQOte/5tLobb4Y
CwM9Oq7if4p9JlP4R3HvwRczVibwX6NAN/r/0xHnd+8c7/K2dY9oaEdDbPZ1QzdvDHMWvnB/xN6n
3n2rukfT2LmGsH0mZ6erB31z+zxnmibKOamLQMRS5ZljqV1WR6PT/VOzd0Ihq1D8WvsaN/5XpmTA
eBVJEbSdTv8kipMAG2jTA/J4JASzNxQROiQBolc6MZtrCFW1wcHGtghQeRM/8auMQo92r/ktgQH6
7/1p7QSTyA0B6TLoxRNObsYaefr11MCOt1Kn/EmZp6X1wqJTPyahmpTurCoVWrxVfvDS7w9LiRYj
QoUO4rqmf229YeW+1wso7daey8EdeLRqd4xz4xTPumR4LZp4wSJPzpGZ4963pccHphiWAjnQZr4L
d/D/I6lN82D6Ce6Vn0oNX91iltUP9z/t3lBrSZ+uzcp13cbpUmaoc1ZYBBp9aaBnhH2Ba9V6fiom
DTDN/cH2ni6iGTDeILtuNU0mDLiXwsTtRZ4M82uXzwrqyVpnPZh5azykotauCty0p7RM9SPK+d5E
aWBA/uOj6paqvVxMHVz2ovfErIYNqapqdHGSm6Q5J4kdHbwke2/X30Nt9k0+THlUzwqYBLtIz2Vq
d+eJ2OS30BIcrZo4fH0jH3w9npV/Sssrdefl3DSpa+qkxONiUKbfiT6Gb/IuOYICEsXwz2wijzWM
YrtQeKTSu7knkdlJaGIByQvr2NA/FSTPonLRYpBgfQ+qfM5F0lluGKpZ7yHVZAxejD8ExRhoSxj7
lGXhWcogLRezsc3aWyJDfo+HkvbV6orIcuFtpS1uFcVs+LKed+bzIrL2dwYBLnVtu3U+RZlRllfH
RMzkotmNEp26uKw6V0L+PcgVRep9p8hC2YvLefptyqWNv09ly98Us3RUPwKD+34cp/BDNpqiO02F
Wta+qc7YAzhpNL6RZqfrz42Tat/sUppHX8+GqPHKXBOFn/MiOn5nNOPgYtEsSdjYCvF2VrXafKin
ASbFJEHo8BxI1L+MjrLFh5A6LndGaGbKRa3bDnLtIugCjAgaektSZbnXh5I1u4vRA/gQgGJx3FyK
snsLnQ0f6ya385rYtZr/KZCzRD+dyiW4pzKav8zRnH3mlrLEu86x6Hq6MEly41+kTGeERjol/t6l
TTI9FLXuXIoRRtKDpE5ddCJXVFJPy2Q7P4VynpknuYh0PEr0SNW41xJN8iotTd4K0Ci5j5NY9z9u
j9l8VPM5UU+RJLWg7qa0HD+nCym0L2y9KJ9F1XQf67QxnxBvjApXmNPcPhOSxLWbt6b4ZhuZ82sy
xXJ2ZhzS3CFBRuoqKWZrXUq5KdDPnMbx7ZCVavY0ddM4ubCbI9unajGRPBZGFvmiGGEmZ86ki6uM
82LkRjKv3gkTCCv3lWXQW6+eTHwzayqf3TWTR6Vwo7xudL/tneSxXKZuwFY+c76hcDfZXj+XxufG
MbrStYCC2U+qNE2BUStTjm41jHJP5qGZr2NcLQ2iInahJ5jndIXi9g68PGhk9dT7Oei75kHJYhNn
Nx6LxrXHqP+30RGRdMNcMhvMEMEzeF2zFPJj3QvjyyCFMfBCIy29fCiR7DQzEBDuAoYyeh4pVXRu
YZuN9KWcW9X0Isj7gVR34qOWYqHwXGLiLFwygnRkUxJfPsxJ034el87oXb3uta91owrljIyvWf3G
8FQtPBWrlqP4Zud6BY6IFAy1Qf5uYcpzOncinxpksxunej/H84JBZTiRtbbZ+f4rsj8U0iEg27nz
tiCRdCzLyJHhQYYTdNWijATsjNo4q1J45NK1XpzbG49wg84pAj63FI0kFmA97ZJ2dzM1/65mZb+U
gUbh6ye0SgNzha+SSduiapQgbQeXgeRRG9lXrZhTx7Pt1Pi5queK1z/CKGICjOAVpqC8fSz0vtYW
pyR/zBAqeOMk2nQZ6Y/PF1ObiasaJ5kf9LFUTpWszP9lm2D8TVWQZjsYnE3Bs2zAHlIhSwOjwzmz
6PVWdlXGfSilvn+9GDAYImARyBKD3LtBE5VmIvexoIysKkgeZCpnyO7nS4cXy8E33YkU15wRuBl0
Hposm2nV2RzBpobkZgyF9gzJIfzkNI79q6Du+bHplH/buV4Oxrw5Biu5DXk9wkNC/RsXii6zJ6uB
nYVV2ZJ43YpjrhMpPS2S8c/9/bnJj9aNQvANVIoyCtz+bWI80zKVjckqArNT8+/27BTvI603wXM6
af+tRvv4MmRdxbuzzF/gQqT16f4P+INrfnEOV2AsTyUbFlfkm7xGNSWzQvAXuESap5O/luMfl9bp
/hF6af/PjHXeK7mwM9Ut2rZ8ysw2tp8WvdYkv48lOz+Hc558l8NSBhAwUTa5//tuAqP152HmB8+F
zvvNAcYQdtExwy2COGxLr1Q13pFOTJqf187PMbK0k23PuReG5RE97ybUZGQyBbgLK0AZEdiXkV+l
JPEUNUNBGhLOJ0kri1Ne1+PFyCzxRk2M5ah6t7Pr6MggsQ1kmaxhuxcQtm7CJmbAEs/soFrkmVur
/gDhKT8oZPy5x7eLDkebxIQ2NwXnTSEDT6UF/LdFn1sV4eiqUwQfYFYnI/J1rW95F8PGrlwilpWz
25QNgslL2v5Qs7R6L2MR9kk1En3xxYLewnUckGJ3y8To4qvmNNbnouvMCZuROvsBGCX/nqshyLhl
ZnqnUa0UcZoaTfwqZwkp2XoMgc4g56vkGDO2rfqFK2Xo3bQT8/i+jakDn6wOyjI9XPQbXMIek5It
GNDvTRQZs0s6YCUe/rWp43IZjL0bVXgLveVVyD62iIyFrrLY09f7G/Pm/WJ7wEqlI4K+Iuxb9eX2
KMvYnOMS04SEuZ5MEfafjUTKHv7DKNRYaZbD77q5Z2UrxVtNzotAznuVZySRntqiOdJM3dbn/lxD
dD95HkhCbnuPSZrmZg5iORBWmFzyPJxOxDuyPyfpwPoroRfnqv4uTvoED0ND/IhbS3s3gYrw78/3
5rbnq65iTUR+UFTh2L38quYUytRJQZUkmb6csLriLZU6kA+yNvuZLbEneXsOjsPeHcNwHAUdd9sb
4iYnzRErrIkaSFT+LzKK8SGVIttyyS+tc6hX+g/Yh+lTiOT7EZ1z79CjFrXyBkC3EAG/nDBbq+aQ
1WVgDsv02Mr5CJoxxHhvdI7EpXeHQkKbgj2j3WgnpVJNurcC45A6tymfSxE8KKQo5kzYB3HkzjLa
Mu17NH8pytFNejkrsohIW1CDCpbOqS6LntVBnVnmSaGR5dVNXD3KVlgeDLozPwpKaA+ByqU/uY31
Wq0xicxFESDk3v/Q8Du9JO3QD26iCusIt6nsPA/UyxCiotmyY6lK4YwMYmTTtKSNbjsayoPZtoVb
dTnSl8kiu5BB0lObDfbviUa0XycgOjNT7q4pFK2LVArjgSpYv2qhCjds5COtrJ3YAjAB1SBkwGSQ
rJsHbNWlUuaZ9yQxLMB5yIcWXJZIIJ4xDqk+YTXVfROg089zhgIZWi75cr1/mne/0dqE58iu/czN
HdnYgKlaUu1AqJn5KA/GM/Yn6L5OBTw8/HMOwra94egaUgymKX4rnFmbTSnoZxZBbSvSZ7vqkLUw
CnRt6zE/CWvp54MBt3X69d5cadJYmYKAu22Jd2NdOnnRg4gOzfotKLXoVPR1jKqXkaXfcb6aznnT
15anlc7yKezT8QEmXXUQI+1tfBo6CEAQR966z6qzlLeFDoSrMLvksYBbhyr02Li9VCQH9/PuJ8aX
jUiVWAxo4suDXeSyaOxsKgI7N/uTFSXOBTWe/OrUkfXYi9b6fn8H7U2N2r4O7BK8E3N8OZ4az/U0
mQNs6yjufjCSITx0vfXPxji2+sFy7k2O7cOho5+Jmu/mwAxYmUcYpGUoeeHdnimZuCiN2lwqZG+8
wZrj/zA58gz8VilpsmvXyf9VBM+VMrNCgQ9HzUm5iLD8MDrzfEow3P3y+s/490jrzP8aCcySEgnC
oaAHwuADOsyoe1F3w534qGC6t2LkExhvrXRbY3vm1Q6PIUch4166unIrUKJPedfjWQa38vN/mNWK
SKYaCntyGywssKqxegZ7l8plHyQWh92vbO63CZM/6aCSsO60Tci8EgI0ugZ/1PQ2nzCjVCZTJUqD
IY4Gb7K15TGubXEQiux9vVW2ldDc2Mmrp85M9B6wNSroQvucijg7zb0hzrXojpLcvQmR4JBukFmt
neeXe2LMHTLqhjZwF+VoXlFODoCGHeEjd2IrNgLBK88AWIptEwR7dzOdG7zsoAOjuit3savbS/dg
jGZ8im3Ks0kzdhcCwqOrau9TEqFDEAJleqtWUJg5mBUeNUTf0gQ2kLxcycMzL5+z6nx/I+5+Sl44
MEjAAW6IMZ05Y2EWm3lAeA2XfulRbB2tI+js7mtDNAWfkJyY/uDmOUW9PZ47a005Qmc4pV0qKJTK
8cdFE+mZ4DJPXdS3+pOWCWoV09Bhh21VB8ynbRP8z5u3cp4gx/Dw3USs4YBaLMlPjlN9r0anVA3N
mVp6qp/HFKELIEt2AedcQsbBrUqnHS5VVaCXnWX4AZNtF4ULUGV4IOY+qinubTbuHH4ZJalbKkA7
RmkZqjQBSsD4j5PZ0MQwLem5SKp/pnCWfzpIAf4YaTkcvBx7G4CrgeSBPO2WPK6GtilpTp0Hszya
T1Y/JV8RwjkSPtuLqnnlgYbBhsQmZrP+WJ2oZVYXRWAlVvSrGObomyP1i6vMSCgAUJtdZ86ay/29
vXeMmNKq+LTCjbeXbK9j0GT3/8fZefZIarRt+xchkcNXoLune9Lm9AXt3l6TQ5Hh1z8H+0qvdgAN
GtuSZdmyq4Gqq65wBsTCjNyQH3Nlyis3cKxWdwH8qb9eX2zvAy76gvjO2HT81vh7s27sWc5ZjB8D
YVuLh+qCGklAflxH+gXFqehpFPLg059rDkrtJYCvAvyChKe+REKBjs8KDRFVWYjkK/GQgZL+QSjS
P+mYOf9i9BZRA3d9fTDK3NkzL9Zbfc06CtTeWUbgbab0mVuo7fTLmdXEf/2V7i4D0x6WEinNJgcn
/EOejbQUdYhSepQEbHiGuAeZzF5oQt5j4ekCLNI3Svx8TZm5JSZ5faT2/R0yVrSSJikxfTPOTMWX
TDNWXKPoTNWN6rYuXDyc4szPcbN78zgaOTTEgYGPU35yUFY3tWylNcGPnFGU+Q/NSPGotjvTA9Nc
vv22xjgHgw1iMp4z68mMHOi1lrTImHZdXn5pS5uuVVHCPc0m8z9kBstHBEW1zIE28PCe4b7WZTTi
bFRMPlZWajxHSRX41thbB2XbXjtoaQoSamhKcPJXqQEmM4VkNmj2GY3ewWya1O7fPK3KX7Usqocx
UYKzkjUCiQgc+k4QdPurqhWd4uKUqB3s3534w47CCxpcIxonjvMyTZmaurIlhSRZNaPwa1dPimcM
ZX3LsnA6vX5UXl8KGN7LpUpMtPvZAYQXTUHslV0nfCTR8idJo3B+famdUA4rBZ1M+jDOgr95uVSj
YTXdLAl5lCpglizYL2OUxFdnbNOLQHf/boqOsBPbSAByCTAq+5UCjhv85ZqjGos2KWpa6WOAv18Q
Gp+oG+UjxeltHGUZNiMNoCUvX5dsWhRaxuzQS+x7ezrFYaw9NoNU+IFUmA9x0xzJVOytpyKcCeGc
TUtH9uVjqakotVmh7RNHleI2lRI8qkOUPqlab4Jfwpbp9U+39xrhEwPUWKCMZJgv1yvM0WkbAQu6
CXrrYycp6VMrK+Jgle1exIIMWxMmvhoZzbqMinVqeRPJjdtA6v8/FJmDc9pF46MmpwcyhNs7l5Uo
QBdtAKqbdR2Q6owLpwj4HISl6n+zgyeXZ7WycbGDkaEAqrhXw2D6FNvYkR4cg713yZoLsYiKB9eT
l+8SHAdcdg1QXYlp17UZR+UhHqsjnPLeDvlrFXX1xfQgivJJLdiRRiu/C9UpPVfRNJ1NpfsuAas/
yJj2lsO9c7HGICPc4GuTjsQcDQaEtKeq9YpBshIXe5TwPja75tLw3xyo4+19QcbOZLwKcLMNQMBs
NCUY4LzeakWMrhlZQGxQ6EBIcgw+SjADaEr2yfe+apyjOPbHUPJl1kTPCVwU+2cp+jf1HWyRjoIq
vw3J1IINscig3BavecXrmY98qkSqEEVlkCha0N3SsZMe4IRgk4bV6FfyOfMnAr5p7dpjnuTIoAX9
wf7e8lagfDOr5sSSUi4GFy83ma2mxsCwAfooWJAPYVqm56Hug08oZPUPOJLPd0C8sEjPMKwRuS27
KIJrXtg39mNWWtHBwf6zp9dvDEAPv4iimGi8+jmGDBoqbnu43MhFFG5n5kHtJamm34Z8sGu3i4wi
9rHWzKezNJRV6dsj+rJurGiZ7QFr0nPXDmrT9oCK42seKm0Uv0uSurG8tk9wu7PyGexVHNl0+Me2
VuWDR1hO5foJuJPJQQgJwEaXA/BXNykSdlTGjpnfHGq/k04T6dyhXwXj2K4f1QDtKCdDhnCqhgKF
3/pIKXnnfBnYt+L+sABkNxUJFs/OlERqcbP7Wnoe5L49K0ZmXOpycjx6QkdiojvJLYdZQ9uTwoRO
+jpCcrikIgyxDxKJI18nXCA9YWhf9dEphWdM84wJV1UC8EAKoH8Swsi/wLIb3/rWQehyyhYJKPRV
NvdqWZjZH8ukKz7F30St5+8QVzCXsatxV1d1/qzNNSgwec4WPJZxff3W2yQszKcWAjqE78WBYD1c
4cFMjGhG8+pIMI1KcGPPzI76R0YP4zlXMdCleXpE7f8TPV7sNOTYFwAtF5QF0XWNUB9tZ7YTOXGu
jo6o5YOmmlCgmiHV03vdGJ0viJnbSIhlXeyatS3e9V0lm26ed0nkp4jGPdPLk6W7wJmYHM5BGn4s
2LxPsonq7qw38z3Zg3pUf2z2Jz8ayQukvOnsIum2hOu/jgeN6nHMSsm+9iL6mmBfeNGtMD03CEl4
baOLg6x1ZznyYhM6M+D3LWMMy8kmWOx4r2iBjh8Cq2k8JsS4y0+h9MsW9ae3bgSozoATaKotsrDr
jWBbodzruAtfS63QGGilQfeg9eo3KQv0dzmSqHcgQduDK3WTDeH3gqsxjsJ0bnV6li9f6ZhXoqc2
cq5guaarrQvb0ye0K4cB6czXn2+TkrAUbTo4nAwTme+sglvflWMYNCNbzkQl0rfRLgzvdDAg/7y+
zvazQVWAhLZQjXiha73B3uA00auyrmLIbD/RM+lqdaCngjmOz20llINtsgnaqJ/x2ZDrYqZMO3W1
K1t1sEWuNvbV6ML6vZOW7Z0AUHEXGlV5U0andyWrLJ/sESX9ScuP2ufb+IEIDMUOSof0tTfgFqFn
jjy3inXNNTl4Rjgk+87YsmNVozB+IJvJpexYIvRff8vbjcOyiL1xWZAgbZL1rm7xJIBjcY0sab6k
4Is9xGudM0r1ycHG2fmg0H9JwmgeMfpYb5wwD9G01HqJYy9/BqCtXodYts6YvRd+X43Zl9efbGe5
xVoGMSjg4pz8VRqBFmZeLqr718Ssh9yFTNh8H+w0fhrLHJuHYXozHgp0BLxMPiJj/WWi+/IMTg30
TDoBztUeCvujJCrZTVAU/QbsnOmOUv/7+vPtbJhFznQp/Qlr7JuXy3W4SVKrKs41WCq6ASb305R2
yrMmWcKtHaW7zrLWnV9fdJNJL8+IDAaTnkULYJ0qQkMBnjLXzrXNdSe8hPjoVa6TL7CPGZRRekUi
VPphZIXys8zr9sgHext7WB54xqIZuISh1TdF6bcbTJNQXvPQ58nW0ruAhzzoWu2twv8d8V/ucQ7j
srP+up/sRNO6oLWdq6iF/lWgUHsr4/DNfUeDzcLAxwDUgnLEup2ah80YOhLUbCsuaMNLjXrqqvQo
m9453y9WWb0xu9b1kD4/kn2T05yEU4GcDDTZpetwdK3vvDZg2OxJ7gS+zjpghyXbXg/Ra7baWfhK
N6lXrbODg4C1uwqfBrCrSv97zf0ao8oZJDJ65rP5fFXGFKx8OL/ZFZOPw7TKYo4DsYIL4eUWUEJF
yUWNlKiWFF/mNsguea3EnrDM4SBrpfnL/+tlDkeevmAyUFYkLq4hA2ouBnWMMeRuBtt6tkoRfutR
R3lWZjlK3E5LEbCKi1gf3aHMkfADF6JmX4reQLAh6DsTJGQUAZvWh/gOuRj8PHSaks+RlCX/pmoI
B4QjDZp6YZKlj7GJNp0fJZ38P7mMzM6FqqF+sFoLkGhBWw/f0qTXHyM7zyY31+k/uykpLRbhEu4x
FqDm2HPauFfPmdIK9RNJeS67BgpP/Qlxe4tEM8vlxC8FHpQetsLMuiarNN+Zc1rI1DySlZ2kQedm
czrF/ke3U7mCvRBy36T1qL+zp47aqAlnZ3ajQczTE0mucW80NXqk/WjLP8vRSf6NIs16D4E8DPxB
ws3ANfHV+Q0vtPiQZQgaXgqi/zMKXEHpD6YF/lLupFTzejyFviZSUf5o+i53vMEwctvP+ioY8Fe1
ok+pDbPGb6HfnbTAHrq7oBvNR7MYiv69Odvax8pwRgrxJtC+JS1EDPr12gLciVLpNHTaGLomUp/S
OVVi8ZCPQxN7QyqlP2I00eK7AmW50bUapXbOWK9HhWc7kgBEGqMnAglmRNGuUw3xjIWeIvxgbNXK
07Nc6Ne5QTcMybDka4n1gMDkM4LnIsVzJ1yjaW3TNdOol3xoZVbnJSV/uLZkVM/oYkupLwL46L5J
7ibzpUyJNkTLLfw01QChGBhN2r2VW2P9KKn51LxvQk3+XZSzonmpQNjD7YWYxTs1SNNLYpYYuIQ0
riQXwEv9v4qP3XvDnAaJJ5oC4ohuj+X72RoHyzUSR9R3kqqKfxG7yKJrzZJ8DxVGjWvEduK8M5NK
lZ/73qQ/Q3XSPBBwUekADlcBybIy6yf+O1EKU6rPkw8B5NLyQA5l9xQSVqhH0EMC4/nyxJuxUGQY
ZvFtasPhXtGa4GSYRX1QJe6FY5u7hcKHbGsD1p8IxSNGOAjpdEPsQ/GZGUZ3iV8Hw5Er095SFMF0
HxZVPGa+Lx8IF0ikWuMM+fxZwnCK8gOkRJxeKIWaA1mAnaXIs+DL067ZadbLalMORiKka5C0mpeI
Oj9XwgwftLZ3juAzO2kd5APsFbhgMIddR8vWMDHeA9eMiYjencxJTk9GaWQ/pTzMHgaMI+uDtHVn
Y3CfkXag0L+MWVZ5Vgb7VS37IrjOVjP6OZYevuCYHTXhdpdZBh2L5cFW7awFMJzhr0vSQTrlZ6Jz
PKfG7t5GTcU1B1X/n9HX6Z055Zqfm2F534vpFyC/zA9ns7gbKrXz2rrs715P+HayTFqxSPqRQDNX
X+dCjEnw/JlD+9qYFV4PoRMBVhfyqbXs8oc+mcaFpOwILrKzn1gUmPPiM7wlewYEpDkDW3ztaJz6
AWIr534OmXR3knVw7Lfbib7s0tunM7yovS+f5a9cb5ptdBiNSr0qYZh1bhSOQfyllmEDD0XUxD/L
ITgS0dg+HduJQTPtbyaItKteLhkW0EvHpleu8TjYfo3Q6ClQgXAnhej917/edlMt+KWFXs3TbZWk
Ahu0p475wJWSxfjeh0H7hXz5aBWQ4PzkFykMj0IVwp/Lq9wALypUtidbMIxJ9N4WJ4y8zbMqh4Hp
tRFaGu40Vta/adEq3IpZm9iurOeWfdbKoEo8TBaszypzsNCnaxYH/jiEkDFRtBy5m0qrdFNNbYQf
dbjLYxBcqs8xvPQRu+uS1AjVZj09S81gvHNqfKAvWTG1PzKwzr+VJM2/GM4UqheHtrZzlUNMHh40
AqPu5UxxuYScUf3HbGujOWNsMnyz0Gyc7irEmqxTQAvte4EnUwzhN2vmc6tl2XlWhp4xWl0a1nWh
W1dnxUkm2zd7NFrupa7heg/RQNJ9Q89ix5OloUM/BHOe4BSVIxhbhbTqRw7btsS8JBeJq4K6N/zY
llrVrXWn/tg0MIW5nm1wAGguWopXBh1VOWr9moUoe19HrjS2ZeBKjjmprp6FqfJ9zEuzBD3eZDA8
Ui35ZcR1HHjcnOn/QsZI+rmIHeebVNmQP5ywyO4bxQnqS012UHqZbjbRuYOo/ivNlSA7d8bYflDS
qkuwo4jL0S0gy2VuqXXawzDPw3yvVU4UPjqpZPdeABDqmzHEJglgZKEKnjvpfB/J05D5Nio7rdfL
NZbyeheU/7TYBOOyWKLc6CtxkEoQnLXqwXaytPfQ/Zl0NxlD7fec5fmPtG21eyxvyuGkZuHYuJaV
hOIuSRv5Di9UuXU7Jwc8MRTSP6qJIqWt1MaPaXCku7RXs19d3YhvdYFpBqSBD0galV0Q63dZoDkf
p1SbklMTll18WmIulF8zTwo3mpP+Nx9dPCZaNyvv8F4wzZOt9l32HlMyvGV7WJm1L1Rp+tTHIzSd
POv7i5RMsXbSg7xF0KCKnWfUtyQBcXuIGT6Yc3vKbTWJrkWnBaWHy2f1I8tgE7t6XBvtuXFmOb2z
zED/XY6VI3zKLQk4WNToqZ91M+S3MTWCs5DDqvDUVu9iv2i6kC0gS2M9uYMyNh8C+O+LJXupiQc5
JON226IxLH+QAy11cYGErT3OUntn9tns3NHTR09zxJf3WUiRzmkwhw9zGTiPTanLH6eIoeBdFbZZ
7Oa9mX1meJVNfE09rE+ite3w0lha8wM+CIyoCppl/zNU50Hxc0copOzpZIhLFIOoz+OmTt25FWXk
RYpdDb5d9fndGCtV7RPq1Q+tEhnzkyONzfe6NJ1fFjYR0v0493J7H0UhebkUxuX9EJmRfQrbZAAn
M2qZ4sIiaJ/rVMvgWMK/li6ThNAZ1MTA+YwX3jh8ROWLV6km7HDOJ1fJc0mi0n5EozVu3s9q0YRe
l1EU3vgqKlj0uf0aICBnXPRirj5VZS3mg/C8uXwIm0zIOdyA8Zlmr1I0E+nurliUthDIgvsQykl/
sg3am7EodNchMT7IZTZXz9KzkRc+JcMpGhyrXGaQI6zBWzjFYQJzvZVk7R6lzNkLIQ8eNFF2no2G
O70AuAbY1a7BFFYfSJDMMCTLQ5HfibRIT3XWthdRypUH3/9wFKJt7yDccMGzMoBaKFKrTgcDS8Ns
4yG96W2cTb5AjE/CWljL3udSMte/VSUlakaaOjDpSKPpXTFi09NHk6K405SgJmEUo3XXWYut7huv
YV47vEWu+8XRBerNyxs/0KO8j3S8X6XMbnAeUoL3TdB1H/7LKoBO+cD0stcSGY5Wz5KZ2vQROrXy
JYSRn4hl/T+vr7K3hf6AV+iUQ4pd91/6ThhdVSDuoxvl/BCI6Z/MmnBujrU3O+YuTwIZixmqRadx
PUjRk2Fu0CpM0WyG79UX1NHQDiQXM+yjCeam978sxcPgNAZ4bDM6bBm/y+jCgkgoEWoLu9r67kAO
OmfI7X0tS9P8zCP31yoO4UlJIAYOstAtZnj5AWBL6AQxe8DL8+UO6XvLKMsqwJS1tcR4yYvYdFxN
yE51sqqgCFyNlqr1vsZ27bfdVkrqtw6NITz+AtikWWpDwG4j03JDRTLeTMHjx9EGY7TKxtqq4aNL
4miNYXKywkS5VbOpX+idSJcSp7+Dk7IpN5allkUWeWmwWKv3gAjHRFOBD4EFJzSsXMmezMJM3WFg
WudGAQ2bspmPpmd7nx9sD0PCpbW9IYK1yIaju4x+NobJxglGLBFiEOZFIwO8tDRQPyN+O3vpEF2U
6Mi/ZRsoUQnAaoDSD0TYJjhY2oD5VwUmW0hG+RnzJMkN0bRzg1xLUxcbDfmgWt97xwDPgOEzKaSu
Xd7GXyUPBmZyILVAUUfDCL70USh5WGcEbtoO+WNXJfOSaVcHbc5t2OAp//+i9DpfLgqPktlTEuP4
jmbxxUAo+H4QC+lPHEokb4oe9hD+xhiNLq3bza0KXEt0NiSsWz+qpN/0LJ7lIK0PYP7LTnxZ8iyr
LPaEaKEjebZ81r/eohZ1UNoCHohepvoBx8v83PRG4SFzoituOebmJYmGb5LSOKfXI/De81HYkxwy
g91SvqqIMI8LY3rDwDx9StC5/2HFxn9ahSY4n4WTz03+8vnyPpUCi/vk1tPDh3JVd0R8J7t7/Vn2
9uICRAblA3J303WzcyxkIKeDFRSxN6KUcFKVTj9lcY2sz9yYp758M/WW7bHAziApLfqxa166VQIr
Av4IQy8fhnMb499WNXXkM9qor9ZsxX6vJ9PB9t/7ZgQuJtp0SrnPVnGtqMo/binoCYxN8KVTU/09
LeEjcdy9Q4YSKER17ismg6tv1itaPNco4t6yUeQeOCrFQ71HfOj08kiJdm/7k7qC81wkBQnVL7cH
/QRG6Ph73Cis+9gdugoXvjqF9YA+U+C2GFYCiy6zc6rF4bf/sGn+oF3IqrizV2uXMRPApgN9jaur
5TVVazGa18dTZrVktWOcSh6lsPzj9VV3Xi60B8BNIC0Y1axz5zyPkOoaiNNSFdsPmYQCg7Ck5AfK
/EdYgL2lgFfwAfHJ5GOuUllUQ1pSUV7uPOup109YwChaXvgdXmkHafrOxmRHom5oL5f7Bq2i2UGj
jxnua2qhPMd0GO9rNJsOmpu7z7PAZxfFRhAAqw9mtPCNOYlIGTVRgDVyELoYd0Sf2m48Cst7S2GC
zKZksop64mqpIMWUKIXBdgtaNXmcxsx4H+TzMLptOg7xQTm18/KIJURIgD7wANY4P8QINCcckDNX
zVT2Bi2Kz5pSHzEEdx6Js7yIT3KqMRdYxY7JTOeSYWpyKzPpR9oUuT9KuXpFaHw4qCB28iC0oADb
8I3AyW5CowBOKaYpvIlU7X+FCADN3GS1wnBfBbTrIhzmiPdVYVn/06ZCru9RyU2O0MF7LxV6CtOE
xd94o3Ch9JqAP12E2MybE+DNKDzrUnlEftxZBT7Kgi4itVU2lXA7lyO1OdORBJmCe2cYI8Ozkso+
ynt216EliniQs9hRrD4esIyxNRG4gzIdKzg2Z+FzBi3w4HrZicagHvG9YipigvlcraLYqakOuSRd
1S4vPAa1Ds7xykz/S6hPdpWoXoRtwbsQ+NhBGrSzOYnz5h/aDXiMdTmoGpHcx+hn3+IwQK/OkIIT
4v+234VzdJC37rxK2svcNyiQYB68xp6EWj+olAW4MqNe8K4eLOUnDLnkYJWdjIR8hJ/IUn8Y2i8v
tjkWcSd1QXgrbSxLT4oI1d9GajpI/oxZbZ9hrVTjtQzpzrw9Sv4/ShaTQXBSawBaVvR1aatANdqB
zp8TpbUfT3Plj4UUXd98lxGFbdJWxGUBEa0ShUFp4gwwG04FVYyjLh2PAqBiGJ+x0FL/w2NRaixj
SLBfm9lA2qeo6QdWiKRh2GHek0Xm3QQRlbFyXAxHytB7+5ExFQ0ggMgw35dN9FdaPtSGU0txE99S
QdloIdLkDyIwfDuWjkZje/txaaMB2LPohayzLVtVWjtTZ7p3RRA+0iqdLpI2/Pv6l9piq00mxcyk
4SUtgkrrC610amMw6Qfc6OdUp0RL6/fIRuVeUQ/aaUxa4ZOnY3SbSOYpiAcDec7pzWgYfsOijoBm
Hho86noEGsVWl8gBPZ9BzsU104Ry0QYE+0XYTAe7Ze+lcroXvUOFC2CzM6XYkZMCRdU0i9o7e0ym
y5ja8QG1dPetQkYGQsb0DwmXVTlKacDMGBrBTa4U1Y9K1TqXcz67Flx4r5O7zB9QFfNKlGjceury
9yLQ38xgWt4qlBAQ92i3bfCQ8TT1WShXMXzasjzHtGxBXZaDC/IlO3ire6eCziOxE1I86OvVeY8w
Wq+6pg5voFdxpOsmy63Hsf4xNYfDwN2loHqDm6Nrt6mLhaVFugHR/AbzPjmpSKP52hhDho61N2NX
kVgBacnhoN0JQWWVJi8KY5qTKTlE+67+CHDG+oI6CYoJjhmZB6nR8oZW5f5SCrMcqAPENFY3rMTp
tvQCXRcpa/uzLMudOy88bLVOpItcVPav18/9zmtkPZb7A0TbHHtZ6pJQlRHO6ao5j1AgVtsHjUbf
OzBbwcHu2LnyUJBZllrQ4xuWbq9XA8SFhfcIsCDxDXI9H5kEp0A9Ic35B3qaXFC5tT6+/ow7WQsk
FW4EehmwV9cde9kotQoFWcoctZxPtVrFxDc5e9b6RkboNmkYsnXyc5Hlw9uzFkYvaFjCWlnqhNV5
GPNc4pQY6CC0w+gbYRT52G9mpzE/tKDeCzXsUZw2F4VG+lKrUNOYE3JeGcb1TKt14VqxOZ4qVRnP
SWGaUPg1VZw7s7RuqgTwyi9H0Zn3wtG6r29+20tqyACIEdD2uqokIw4zVcJBI+jqx0hKG49pAXPr
NPidqhhGy5gj+eMI1ez1hXdCOgubsGMW8fPNVi7TWZsqk35clKvOI3xx/bGtkvj0+io7B4YyloiO
0BNXh71s8r8u/iLMBHcU8yaVFssnRe6GsxpOi6DGoZDs7gP9tdQqFmBH21sjo9RbO1am7yhz5lty
dzST2Dkdi/m1TkW2yKz+IRb+9UDAXKOqWdq06TDkP+Huhp9VODyXipzjqidFnEAjNApm0GZXfH79
Ze5Euxdrr86Hqk19LdM0velpXpzQ5rJoJFG6Ez0UN+bdHmyRLaF+Ie3T+Kftv6T2625jKZJmaiSU
pUB/hhGAiDC7Jm1qf2UsgtHk0KFp5TaApHx5CkKe3Mm0ByMs50ekA/MjQMveXlp0CxgmovOMWsrL
vZToM18f18cbVz+C/RYT4kcTXEbl6trQfXr7u4bnDtFdM4BZ/Ykff31nRkyj5gDRQFyo+lHQLTtH
CeLVMB1jP1PGN2OreNPIlSz3CqF+04l0kDECnTrRi4md6hbpeuMlli75UWgaB1OtvR1MRUrWSIFt
bRzc1UgEQ6Rh2KzVIEWAiwbR+0EqEU6POuA7gxUydK1jMxh9sFnp2/cw2ccyziMsbHMe2ufTaKAp
eJPj2QR2JH7LE3o3hlp17xMryQ628M6eQZUFxyDuUGLQ+kpRBs2eMuDHt77u23dIR+n/inAQ36te
6o4i6u5aC72UUaW5BeXZBvPrzkRNp7WM8aEITOOqAN67dgYcy9d3595SED5IyA3aT5ubsggY12kK
YTVq++hplob5bIZ5/ymRhHp5famdsEqOS+SGzMIsdp3OpcVgymVAlzAbjeTdCDD4DvDKf/hOpKW8
ORX61M53CmgfC1tepuQi+j41rfBawEePfddoBw+k7hwAIAlct5Qz8GLWR1tCRy4JkHq4DfZsSYCX
K6s+lQOh5DwCF4o9rc6TzoNwBmZMLSzzV1DoqPwmtSb/aGe8vylNygmEq6Gkn5p85D+J2sHEIUXq
G8R8s5C/b43JgNM5kAhbeW6jbNUhIHYa1SnpPSdypNjH0IoNH5a59hvL9CE5y0aAC0Hc2qCQXv+K
OxuGkf2S+8OEwkF6FTtBpnXA42EzoKUqTtC6ppOD6uRz1AzvXl9p7+3iSQqAEjkNCqnl3/8VOCU7
DZoayXhEWFTkjUGwXuzRTC8YNZTYAOa5p3XhiN0jLouvr7xzPQKs5qPSoV+IkKtn7Ky2DnK1xLau
T/JTwvtwRZoOl6QNWzcv5P7gSXdOBphgAEI6N9J2egQ6Z8K5CdR4Z+rhqSyD+RvIeucgHd/7cn9I
48toeGfAoUbRDB4zvgUzJL2kV4cP0oA6Geq7R5n/3lJgYjAxAnNLnb/+dPQJjTCUaSjUZumLOKzP
EEUyN4Wxf/CtlrxvVbjBxF0mmJCtuMyXd/v3Lplg3stqgEWLnkjDxWw18U2VULLynDKIz/mY5O/h
mlbhfzgHC/oJUTASuA0aRwyKNYeJzboRIEdIU+P3PBifusASH17fjbsvk1sHGT8yiE0fgakAEGLD
iG+WFCbIzYW6h+So7k1KeZRk7238ZQvSy6Zjsbnk2uHPYH2KEQCacs+EMPszCzLZM5xwerAEDZTX
H+2PM9L66+GfQGIEqZrtsjppGIqZ4FSRAbKGyPjG0EH9KkABv5dB6H41qjz6NGYCh57YqqMeOfZA
/bcE7fXRhlgje3JnSZNHvoMNrNWL4oogQTe5doMl44DHbnvuEqv/2RuNXQGoESNcp9EQuV+rpXGv
z4V+5NW4M2Ghd8CDIGrEX9btSe6KXkc2JrkVnd0zUJfyfyrq3l+lldS9p8+6Tf+nVkd/BnvwWRvs
Zj64lPZiCVpAS9tpoY+uz0Nj2KNVCwt6/2yUXzWTGXGZhuPBWHHv1DG/BDXFl1tkoF+eOkhCbY/V
4GL0OxWALuPmMsb5Z8cZxR3A59pzcOS+e32z7J0Dmq4Lsp4J1qbQnqk8m0Bn9Ndb0i8oR8pjlSbR
nZq13UHDZO8Y2AupmBSM5tO6PphDGhQkXOD5Zln6YUu68lNrsjRE3GwuH4amOBIc27vqHACEf6AD
0ARXrzNy8EQxjcUUPqqrZ47E5DkxhlOVZOuuXA3tF62RplOWsXdff6nbD6nRzIJtCUliB8bZaFB7
ypJI3TpDdsLkewAAbo8nG/dib+ywTBW5ER3snu3jsih1PJxI5Nw2o/ZZkMEkCbawUtAWd6qk/xrM
VPeyOVRxO8qM5yYoDV/FXfWgL7SDw2NlTuaiWM3MYn067MnQ6njAtkUvq/QbUJ7McId4nqEi4i1w
gpcM6TmpUxQIWkcaiDuG8yVomvJJYOykug0prOo1fRYdhd6tSg9zL6gVC3dE2wGRIoKuqhSF1DNG
Yn0BJVgwRUdLPfANpS9+4zJWGjAlpOS5mdriVx7OJER6q2rfU+Afs8vkMM8OLrltMOE3IXID45eq
ko7ay2OulGMpZR3JtJx37Z3Wo3Fq1nASX9+D24NNWwHsABoFewqNVpEAqipJt5wgN269lNqRV2Wx
pLqd7uRHzj17m48SDgwxzYhFeuvlM3VKHtudRIhOo1i6zzNDdh05G08Uk/Ill7Xp3IWlfq+j8XOQ
quw+J8UUSCPUSzcGRVBoYD52DPpBO0Jt6MFA1YJrTFIQXnr9le495CKqDTsIPPKm3yK0JslhUpLr
hVF+jSCzxF4ROJLu25lUYAk3BfYXETTVfTKj23qwbbbxk9EL6QrSfgvSc50/h0loJjpf8Ca0qfGm
LE7fW6EVuXM5JBddTaODO8/ai2JMVeluo5CyyPO8/KaAaadYlIsNeq8lj7HaDiVE4KpoIY3UaMDj
zZjXfFxYIt5c2pBTMyaWP63UaeyTZXdjeYVuMtUfUHiD/TJrNuzZaIiHp16bW/trHw9Se6JnluSP
s6WWRMUO/KZPfWdId7WZjsEFc+s4dZtgUhw/0vHAO4/CabRT3oPKR881KBqXVkWnQZDoxeNg9kmL
H1dgIv2lKsF9nvbQJkp7Nr8yjbZDV45EsVB/Sv0xqLpI9kDy9xXM/rb8kFkx0qLDKGnlCRGmPD7V
M1wP18pqemYh9yK2FnrWL/BWDbGxnsGfxEPHJQQi4HDYmnWTNiLeZPa/DHgCqj8Yo8WEs+4zDnls
T5ZXNDN+sqrR1jADG6kY/FluWhgmY5+abjUbvepnTWDaZ7WLI8XNKjkfOb+RXt2kJB+7c4civrgj
j9M+50Uld4851JXKF2Mvv5OZ8MduF5h95M/toGgfXj8Ce6dtke5cBM8Y4q73RIfAAzcX4/YpCTWf
tg7WhKSHFzG07cElurvU4l1CPEH3aL3fW4bVIjYzxu3OnJ8JYLWH6Epw32BP//pD7Z2sZSFsARlv
bvIuAwb7nMc9c02UHjS3q83kA0WIeWlHu/1lCPkIqrZ3A9AqZjS2aAJvkq7WmnswQwLadG4VhisF
ocDWUeIoHUSsvSeDwUiPeGGEbkSjZLMzGSNg3T7LSe0NjGP9ThGtS0euJ7mfjtTE9r4ZoykAm/R/
uXZXIWMMdMTEbax0NHmuLngqCb9M++ZDx2zz9PpH210KRSyqKnwjNkogIRdNLxdRcjPlrr8P0Qi/
KZXWnKbJ1P/DTiRBJv/XYNYqa0eFYgK/niUjb7Eo9JPUpLorwqg+RTr8o7c/1dIEYjRpLtX3Si66
Nc1RiyrUlKd8RItPGsbkDi2xIKD+Qu389cV2AjwEXiToaI/8UaVaBXhdmVCdWIwFNTv1tNmxOxeu
SOei0FBdWlSknyjxj3AR22qOcdr/cXYey3EbWxh+IlQhhy2AGRIMIkWKks0NirIk5NyN9PT3g1bi
DIpTurZ3ttUDoLtP+gNwWwPGAgWdsf37P3oLbdkgO6qSKlSzmX1nYtMdClPrXL+3Zvy1aezHjCps
8MSwWT37JVGkdzEvPOfeAlfif0dFmIY++o3vf4Sj9lzJhJYboNQO3Zq6Uz4p3oQUaZt25R1iLG71
lMAP7hG/BzYZYHPTvlSqWhF6M0RbLnyKnYMKXHEzUdp6n8x33/+eWav00c4aVLTnBjU8FBj9Pm90
30r74mCL+BK5amd2tNkmwFFnk9GWUE9egNdNgKkcsolUz3VfLN583cnV9fM2dcLC6opr22nao5ms
yaFY15w+rIxvVhfLxI834c5dqJM4gnMlbeSfkx+ijZaaVS5VWl6W8tqJreyzV5nx8eNVdp+XDitz
FSbKqA2eHKyeSSDKyBiI5O4GRXAr74ixs4kDOjIpw+jWkeO1iAFQIgS9hbRIMoBxMek9X0irdu4t
sEl0nBgO8FNOnxc9u6ZxEH64mZc5CZH74zKxijXAZftSI2hvU0HOR3eOnj0J3OmmanE101tebYHH
q18BjAgWvvunnCTjh50444U4unOfYFtkbfNIT0dA6eRkV1qzCqXL8puykboSmN5dhQZ16cdqYvwY
a3V4qka3vbB/dr8skBX2EFOQbeb7/uhUQxZnFYD5GzPujNFXm8G1YO3q/Q9yxPYBLkT+0mTSurbS
5W5CHp9Sr9ajIR0uaf3vPv+mRgQtiRvcPn3fus3zri2f1hoUeMJpOd4y3ZKPtszkFcV4/5Wuw3wp
PO0si+QDbFhiLuyM0/ZYIgQdOjqqkVbPuBI2q5tqgYGU6bGHClAHsPLREBpaFw3Hj0/VzspoqTEt
3Hpj/FknKI3WSQZ7FIUXmZZwjnpb15E3OfOVYkI3ztH6wWGmviTOtXNhAJndvFc2zuFZN9BAocVJ
axbNMHM4gpEpD/ZIj+PjR9s5plh+MZKhO0Hv8ZQXCvXJZU6IfHQOdDVUujwJe9M4DtDBL2zgnefB
qo82NBcuzbHTnClZ1xSoIrd+C+rCn41efxRJrl9YZQdRgy4wT7OBEVnotELHh9USOKvYUYdj2RRM
olOecs0dSAunJFP8Vba2ea/Cydrw+G2H+mw6NMldR2Mn//vcjU/HNewhfMGmPdk3CMzGTqyK5Cam
WDw2KDC8TIVj+amzXtIX3HnujT8EKpkot2U7W1H/R7pBal+CeQPlbdc4rNZevC4Ec037PujV2gW5
5nXi0LZr/JxtOhdBnQ/jgyd648fHG2r/h5ASE3XhLZ7NNd1uTEdJGLpBbyLGUarJAqxvjcynURbD
uR6045C2S6Bn+hJW2az7emzaPz/+FefbmreB6shvjvm509rSNVaL/68SSbVF5Jnfg1CUa6M8bFUX
TtDuA7PRuCFIM9hy+vs33zaVmY6JpUTF5lYWGEmXG37WGFjDlqAnrpFI0MVVk6pK7jvxaKXHykr6
G4SQYWJ//Ng7QQKwI89LYxTaCcKo738Ly3mFsKyE2dmQAttuWvs5R+ztU5W043+5YmTYOK3m01L2
SyQbtK4POISahl+vKRpdH/+a8wz4/Y85fTGaSjxeYYzotVo/pZaDotekLc5dl7dTUC6ai0QT5GTP
TR5bdMH+/iog3wPYyglERBE5qPcvoxtaQ47I390g642ahEkZ8xsZ/R0HB/Lbsmi9T8vYxEcE/TaV
O8W74V0o9YVb4Pzi26DmpHwQ1p3NcO39z8hNNmNiy+SmsBxxXVn2ogRrmQ3ywjrnaRB/Nr2KDbfI
aOX02zfC8VJl0mCTmDM0YScHl2k18rhaduojiqZ8/vjz7p2xzVSE1rJnEpVP0qAUUaHV9GZut6pV
wmFu56t+HaWPbIp3gXext9TG+AY8w+OhEPv+FdbumNTuxJ2SW0rmJwz1wsRdUemrERq5UKLsrgUm
E6TgZuJinnwuJ7fqqq6L5Ebk6QAVDVCkNagz2DLr0rhtd6mNHuBSdjNE2XbOH3d2XQAgmFMb0dtS
TT8jjGO+VPY0fsLxy/vn44+1twk3PLSz4XVs2vHvlxpiBYd7O4e9ZY7TwWxj5egUZXWh/HD3ltnY
MUBJSSZo/LxfxqgSq4mnJY68TM7Z0clMVdwvyGgkj8LS5LesL0otqJyV6fPYduItg7mTXyE+VRdB
2niNFRAglgwMn5d/qZZ5yI/JSK/Y78Si/ph7QqffxnMzIHTUZwXmL6I0r3oyizUc14XO5ZDaya/M
zPvWJxZhRZMa2ZwHTV86YygGBfb86lhZGuh0lH7VSINQ/1jW/IhH0Rz7tMHK+aGLG7aziiimCCZP
rymM895xrhNX7cxgTFO7JqSWxhH2bNUhBijtPhzFPHsHGhvFiCEDWKJ7VV/dl1wr5uoOL1+BWjWy
mIfFzPFaHDDKui6dugIf4rRpfr0WtvFqlzgC+HEtk/hQzGO1XjnlpAwHTTTIdrZqW7p3pPvLdZIg
2OlvOjafDKUBE71Mivzau2UVR6nR9z+o4b30oKhtca93okMxaqoQAYJoL+RBgCFHwyrOUIfsEWFp
/EEdkmeqQpikaYLxrD/o+L35da0tCGENPc3BTDGbN3r/WX4hUOycA9BA29BU1SyKqpPcJc4YB+to
+US5OZW3xHUsfcsEyMdKtzm9cL7PpxsU/Js7DKEaAq23/Zg/Dl3c942R1H1249lJdmCeMPuIhq9h
tarigCZKWFcl6otOemnh8yoC5Axtlq1haEGgPLlYpN5Io3fc9MZUi+Jrjv3Ct0mbcsTYdVdEWAsT
i0Wb2BeedycKY8lm0YnaRNmh6rx/XtdIY9kVJq3stBkeXF7KNdLzD5Pprre5Z/7HWFO56ueRRnwj
uwsX987MlJ4lPXSIQcAKUDJ6v7pnrZpZCZndICNae2iFje0V5kw036SAgzj05tjcoKepDz7U4uoV
nJF8lIZHMYlma+HPWm9cZamcrj++D3e2HO2YbdDkEr/OANROlVRr1qugphqsNAmd1I+5nMOZodiF
3b333bE25NKlCiCsnGy4DCk5fc37FE2BzIZSusqg9KqfqpE0fi4978DM+NJkfu/xuIJNDUbKBm86
CZhpvlTl5EJURBNGP3KBaFGMwNpdrmiXVL/3lkIKgiKS6nxT43n/hQsB/IwEi22tMW61mP2EY6+N
+GLXy9XHH20nw6EeZpK8SU9s/i/vl4onzwWcYhLE8iU2/Kb0krtJNqNg7J6LqwxqmHrh9OwsyThy
m0du5pR0xd8vmWDVgu2em2A11qYHjAasL8yfkqOXIvBWWLNy4cDsbJZtyMuEBkLWef+uyY2JDgY6
2ZmnE6Ll/Fz3ZfMKLtsOVq5J35qW5f+4mQAn82Y3shQ005ObqQQO7tizR+2YdTLoR91+UJaa4nke
ygDxZRHMbfvXDo58Rc2mIY8aBXLx9smiNnKM7miT081Wg+hjQt/VCWIOhPN/fMItGyFHpSYFBvf+
E2rJ0KBatyqRgTO1z9QmDYy8ccNNE++qyUrl8PEu3cmB6PxD6dmQxDS7T9aLi7jKHTErUV/07avj
1jJwC+vSRtn+lPfgt42JzHiBkSFdsdNjp2TjmjuFq0TlUOtX0yLroFlrNxia3vr7Y8cYFH4OShBc
Je7JCV/mxZOlx1KmnjT3kwLhozK8f/K8cw8YfF7Sods7cn8sd0oozcEw28yHqd1TL/PT1NKuFqMW
oZWW+gF02qWZxN6bBIxGcLSYcDiniiHCSIfFiWcvWsx18pGYaW5QejUDOSriAlZ3b6mNfQzZeRPD
P21OLS00Dg0Rz2hYiu1ZmvbabGfeooRN/vEu/D2tO9kg7JANgMYQ+7wPM/ScrcJJMYar9fraRmpc
AirIp8hleH8/qzF53VT0XnHAyzr/0Zuyn/yJ1jNAJblwIk1jcddrURuoeZcUz/azmnmr+ILSsSkO
JmYyaoA+fdyFVbOq1iPOafqVWxfWt9wUzRRYYHNu07K2n51mtb6h7ErubttraXyiKefER8J886Mt
jQqB0NEV9zG1UPLdJfFcfHgf2HtlM8CyYNa1NAsdMOyqPymx6/mtCUTeR+tfuN+HdRTqARZr8prh
WLL4pTWpZuT2tToFcaaO/xR6PskrJNasr/TjCFJUKEjlGykyNKaiJYU/OsMC9mBx8l8VrXPGYx9/
jJ2ckzYEf2/1K4Fk2xd/5Jyrbed21qKBneqFfVtORRwuGkrr2xSM4oOiWQEk8rOE4nvh7O7sOJqu
MIcg2CNidnpNDBoJlIodL6YYVnOc+C/CMh3o9yzW/PTxQ+41wjasBCkuqqCst8W2P55StIoAZ2Yo
kYKD3/VCbQtFTCkW8mt2oFIuik/wmoI+tc0HszbeUFXrPn/8I86fF0cX8OmMJ0wmT6dDggo7RGnV
QBIr0XqBDYw3iHtn/WKIYr0Qqs/veVDjW2rACJtS9/TVVpVZO4nNPH5i+nVNdqtcl0Unf338QHur
uMj+uSyx02WxVjA8bU36jrOjdtcskxmhyKtfwnxp57cu0ldovjHPsjeA7EmiI+YOlTtwVqD1XPlZ
Y2r2VozzagcIX5ZjAMSaFjrKGOKBala84C6wXi0ZtNhs1ew3yKvZf/nUe4CV1fTLgo3A9cR2fvn4
ZfyGBr+/1GizMnJCN5Tk9qy/Sbum1N16Sm+Q/B5uGno1i6/KtPo1Km5yTVmBNKoONfBuqZORurda
v1RrMR3aXHFCa3TU4+hI+2FM7TX6+KftbDymNUhzMK5hxmGdBMlUrtmMOQzS8+4wXmEz2F9bMR43
ta2V4d8vBWsAyK9OvYxq0vtz5iouY7ASWRWhSDVUS4nnQt3Fh9IoLooY7Ww/4OgwMQgjYDlPZ501
aQGIOPLRBNL320gLtfIb2ozFVWzI6c1GMbYNJMVr4ndWLB/A+IyjD6RJvNm0NcSdSJC+mM1hNIGE
0e0J59XTv7dAvLBgdiHL+AiqrfMxTVRBa09pusLvRmP4goVj9s3tqyn1DWbZ14s+52WYJ7G2tV6a
+dWzAOOGqiXlY7thsUPDXpGhHxQNfbOqmlHA1BKrtSBPqcabYAZD+7dsrN4fiSG/5qlJXV9gRWAz
kFjyLtAxEInpRjfZc5eu3iWQ0s4O2SCVVNh0oxkJbf/+j+tRYeJVDCm6KpWbjYE+r/VBB7b9eTaa
S/ikbbOdHJMNaYCPBBMHrEFONqP0SsuIPcq/tc5fNWmkV6tiicCtjD7U3UF99GBDhFjSq35Wi+XC
/jyvYeAD0nBg3IcYDwPM9w+qAatwZUljuDcKNax6T4TQkLsg8TzcheGFAGvsLknz7D2yQYa/Wbgi
u3V6KJLJqQoFqfObWc3dQ8/8JRL2sI3n5RQ/1XG8gLyJq/gqbRv6Cp3sgQh/fC737tCNtLTlycwb
6IG+f3CkcqbFi/UYBW9RsO+8sooYA8XerwWvC+0/j0aT9EcGH5EANZld4/BEUFwZoyuHvjb1x6nI
3a/6Wlu/zKmZEPNyRpr366RcgmfsvS6GEUD36Q3t9GU6E6ia08dRhW1NBzwE0ByC2xk5YEvzyvZF
lukO3J117q9bO0nVFy0bTPfCK9u5XsBSs1PBBIGrVk9ShjpTqYyKnvTE8JZg0u3y0axF+9eUDAok
tiOMgY2pelqRiaJwBrTnlWhpM3UKLcVLn+YEPbqgWZpeP6IV3n75eC/shFM2vwM5CTLNeVckKckx
i0HEkVFg/Rn2SmtfDdW4eAfASN6zy3D/5eMVd64XEDDs/w1iBC3qZPMNWgz0fEjiqOdC7EiqD8Kg
XzCXRXWhd/a7H3tyvZDLoyiGiN42bDoJQFbRxUW2CCWaZlu5N1OvdHyK0VUNsnaev7PhVkwQAFyB
QG7raomKXMu+T/Ru6lCp2/4NvwGj82HbeT9jGyVI31Rs7d4qJusRR5V58gety7Vg1dQZSeVKUYdj
Pyq1dbPoLV0zZ6CD/lMb0HMJ9GSayQHiNvFwZpj7JzllGJrqyxyD7Sv09sXKBpqqFElphf0MpeRh
HLsRCEIsxXfGLUgl6bNifhm1leFS33r1o8KkNPLoZ1GwCMX0nshK1FsczDQtNEfTbu65vmfxmUkV
KGtX5tUaxloJ7ns0u/WzScqtBG7tFdBwq1rpr7OiRpPfrTstDRW9N/FYw1rxyoOOWn4m9QfQozcL
WhG9681WgN+BI4JM6qrEAruVD50q+oruqcPwNC3VFwmX5Fki69T7SqqM91nZtQmiM1zJwToD4Wwq
z302DAoqgNuj88kA8PbV1YbGBTiDfGSYNU5nHlOmpuDc13xew3pd586v+pFhFw6XSR8I3svorwmO
TH5Xx6kbuqntch9VcSlDDHxyGcKGUEsEWVYPgsnclPBO9ERRfado639hSuDLhFh3/vXjzX4eYjD+
hOLuwnRD5PO0Zh97YbnM/qxIpZl8EIqe/VOiJ39UqxGt4tmaj1gtXMq7dgqczW6UXU8dB6f4NMak
gmLGsno7WlAXQyXJ7Ex0rsxmsZhJAvD3baNPfpa9geEZ3UmXT6Kn/VLeQlgqhguv4Py8v/8x29X6
RzqBDBEfR3Fg9xdVEtZ4Eh4au9MPs3rRVm/nbWOrCF2bvhYj5lOipWNXHKxJNyONmzMA3q/eSKtJ
KywsV++4clDuhYG62MffeOcBAc+SxHDJbAOT7Yr94wFh5olMVqMRjVybV7GtdiHSBnAzpkuasTsr
UZgDFeAvnvJUWDwTNr4KOaY7EoB62AkrfxJqqt520kr/+fihzuLCb1U9gDrWBmMjPpw81KRk7agn
XtTqytPKa73RpuGLN2RoCK5Gciko7C2nM1gjIPCEZ2NfrTYbYEk5Pqf47RzWVJgByYQWeHlsBGa1
XvLgPHuT22Rtq0zIO4F9nsqH43qSWrG6gtGLneolHkUMvkrB57StV+WS/MRZDrMtRsMOSQSi0Vmj
FZfAxCqRFYysIsvi6xockRWUtV4dOt0eZLAuHX57I04jCbdkWj4Mcq0viMXtvWDyvd8sSIvAe/I9
V51xBN6mTuQytr5PFtMpr0YgtR25fVnftlyhFzKL39o+76Ivj006Y+AKQsV5VpKZ3N4VwB4vSgvX
Hq47bSjX0GCGBjEYLsYIqAr/k1rLLDhwnqyNUBNj/GOoJz0SjoS8nLpF8tJm6QS+oR2KAWp9KS71
vM5SO34mDRjGusCA6fWfHF/FXQk/Cm6wHTDGLzp+AD+d0fhr/dttFaQPoYoB/STrfn+ePB22GorZ
mL7W3fzaVosNxmphxp+gkPTy8dnde6KNJgakj/bD2WFqDG+KV+YZEWon84GcWN5mbaaHH6+yd4QQ
OvEgFW0yQ6dHiOyuqihW2NX5VAQFvj5X9FdbP/boqX681N4BoqgHFwI3h0h6ksfZ04DjIij9aNBq
NfEdazT+aYnbn6Ws4m8lqIQU66akJ3WNZxB8NmOT5UIFsHeAAOqhPLbR+Hno9x9Qw6AL06/FjRbw
gZsnKG0DyGDDmNPIrRU1wpH00nPvfEhaaZxaSgJz85J4v+aCXQapuW5HlDRuWNdVd20gOR19/HZ/
Qy5PDioVFnkKlxMX4ulYzew1V8lV7PESWGTtEDbrMPUH8ov8uUJQQBxyClk31IZuENhg2Uh44h9W
9o8omAKhWTOr6QK0zBXrtcfk6VHGSJr7QMSTJFC1VSyfPGRx0k+xkzb/iMYSyu0qEcYKFs9Jfoym
WZFjK/V6RG7XGwLVwurMjBUMwySOOxh3DZpRRu3UxF9F7eQ/XFkUz1hhG26Iss/iXusmnkfB1Hfj
q+osYExmc5r+m4TZXILw72z6TQAZ6Mcm6EDP4P0XUafRdYoJEzbH7fsrTU2GYz0ayrERRX38+LOc
JTP0QxjNEeVRNSQwnixVl0va2wpO3Au5dgAYxPMHM81DmC/rlaVXlEzIiB0+XvS8cbmtSseSWSfz
+DMUBi3corWQTYyQ6FGO1OU15QDzm+dG07SbjFQyCWpmevfz2FkP61BU9woNjQdhF3lkjx5EGWHq
9quHHG96oZ7bOQ4Wbx29Gmj8/LqTa4DAZa15Sy9AV+zmv1ix1s9LMnf/z3unnICIo1MQnybPuTE4
IutcL1IaNOpyBIKaIC5Ts79zIDTIKFeG5r8uLxAU//jd79xypCJbgKAg2MjT7/dWr5d92+djHAFM
ZtTjCS9cZy8OFjuvD1PeqDdiLr2D0JL5CaPev0bB8uVpP5BcssHNs/2GL+9S4NnikVxaMmqFlwVK
XlbXZS9b1Ky08q73KnkY5KQf29LSL0wp9p4eQB7zGI+UDNbn+6dfNDsvtS4jA3Td/usm5/BgGY3K
q3dQ69OGOuy0cvApIKdgdtSL6Oid+x0TTcLZJgrDL9hO/h9ZPM+7uHFdxpG5sXeRyxvqx9wtcy0U
ctUf51VXairEvvuZr1PKxiucfzsrNW9BdEwaosmrMV8LBpmvcWySpNRmljzOsKPbC9tk7wry4Jxv
vP7fokDvf+jSF7hcj6SuddZ3r7OeO4AF8oU6fDKS6UKQ3zlyYN0gtzN13GrYkyPnJPOs9AllgA6q
lUmpsH7Zsyr//Xjn77x76icAAsB0adacvvs61UpVURoCULHa1yhvaS/pIsRRjU1FDUT31xw32MvM
wzZEB4q7Z9l/YYi+nfrUi6aijq8GhMTzg1PJvrpQGZ7LXbAQGFNDB7zFaOK35egfm2rVkeKIcxKX
WhP4MZXaYrv0IKTxijuG0jx78TJ+H3QTcVwCgXjTy8zEG8wz6T07ddbe5E6bjX+/gd79KP39BsKj
1MG1s3Mx/uyXI1rx8Wcdi+VDp8brhcTtvBOxvQDQCkQy0FAkF+/X6oza6ZtWdaPZjOXVlIJ7ymAg
+07jtdcVt00A0cLwOTIZLqszTSpZl8WFTbxzYrjYTLr8W1eEwPb+R7R5txZKO5DhE27vTVuBj9Y3
8Q2qvZd8efaW2thmTCjRIT5L82u59otVsbMaUyS/BjHKA1bl4qtjN18+PjM7J5ONC1Z/Y8lzY5+k
B5pFJy0DOxcN1mAeqjhpntYhdS5oyeycTNbYAJFgl8/bw6vL4NLqyXqRolq/qqnIryfcQh4zXnUS
FJ60v3/8WDthYKMgbWIGhEJa0u+/lcgr4SRq7UbNAEzZd6Yuey1nJ5//SbUKyJXZeOnb2pfyaS7h
IQcjGqqXDsjert2Yv3jFoXaALt/Jj0C02Rm6enIilD+nV2Zz8VXft1jSuaNR535MCZD6kPnqlYFE
39+CEVhvFhcTrQvn5wyPQaGxtZaIx9uU6vT6XdYY7SupWpGX0v5MpGv4mjUVh1xD5bhqS/F5kasS
WEgJXQjHv+PtSVEAW4Izu+mboBB4cmgczNycKensyHVaZz2Y82AeO/xeXV8fdWO8Q+Sy7X0Dful1
4xnxl1Q48Zfcc9ZPy1DEl47wTjKMw9aGSOYS2ciN77dFTImVlmVsRXrVD1jo8X38CeJDaCOLctTa
vj24Vb++fbwZd84YEokOSoIAg89Z4FzogOS7yo4qab92a1ffwkVIL3Rmdq4MFKXBPEP8xszudAZK
WVnCYufRRIY9WaXOHbrhi1y+47Bpd4ePn2h3MUAaTF8AeGO0cvIe82TzJF/oR+dVE9VIt9xsZreh
N0zm32frdKDBaTLS3uY9J5+sVys7Lu3ZiujigM6oWnFcVKu4cEJ29ylJK5R5wiIihSdZ86xWxhQv
uRWt5twVB1etK5R/qjJ/ijstF0G3avmdzJq8CPCwTT/JFmiTX88T7s61WqHI/PdvGE775hzG9Pxs
pO05zTCUS8FO1Zv0dqSx1PgTvLsiVEfXlBdC294Ohb0CvALA23lrkV6lOa/uYEcK471AMEsK8DQu
L5REe7sG0i2AW4jFhNKTT2niMjTWDaswxoesZ1hTUJjdcgR9I/+P1wcLn3i24aKQuny/QZEybK22
Zin4AIVfetMcefnshXHSaxeW2nt3bE1u0N+g6dOsM816ZW0hiEaqo1Q3I+uBdJwvmYHuBBNEZbbm
H/MB/MFOWwYerRIXPjhHLqu8HwJb8DiIVyEmf7UXpI41oKk/yJFsNI6qtcR4vKmL0DAnmlofb83z
YM4v2cB9m4ws2fbJux0SJuZuplmRA4jqfiyKEWSlsJMRw2unutMXoV+qH/aW3OBP20nY+ksnO8cG
sZolpIiRDlPtGt7SJnsD5eqYYC55MxvyUjf3fKvSHgCWzkf9bctwErppoo+V4WZOBIFgDPOqT470
k6xD3YMo/Ph17i5FQwLhuK15fDpdNmbVACFp2VGJlSWsaRU3UCRLj92Qqxcoottreh+MeSpmPmTT
DjnsqVoGGRiDZqw6I6PtnYMaz+NxEeObls3mocgdWqKpGyOd1WHQsOSXQXcbHe5sfeq/jd9v26C5
359KNTeUFPiPE804E4GBSPpnHLO0W3WMcfXrtOlqNfpG+gXOS5lv1On0CW2eS1iFvRfOXUc3DMjK
eZk4QpXLLTNxInXQqqMOuSIwjaW81nTm9R9/250+2AYu5OsSWzaO6vZb/qzcGhDGcL7tCNA1AqoI
gOn/lXm6ULS4ypcSBMOVYlXec9/PdjTPdab5Eprm3Vqq023vGt2VzMb8yZHF/Ovjn2Y6+vnXYHsj
IoKcIMLDp+fYzF0eHcxnFBeJN76RfrXm58kqNSUwFMPpjuZqo2DmIFqm38HqESClF2VZ/E1hTTvO
qexxgK6tDgWQrAANaH9uW6Ue2jurMK3ikYx/yA5dxR/vj/3cZP7oFN0vsGxu83OpbZEcOw0E651Q
61y/6zymu1+sjIrAl5jUuzd6MybAhRa1Wf9NS2+oA3sw0Y1TLG/BTsc2kvwN0E83haOxSONKcYxK
uxauJozAa2PbDND3lvEvB5utCsTBjBhbwCQ7ye+HceqRKIWePocjmvGEI7ORb6Wd5sURRD4YrrRC
mC5IFPRFgtqVlQjJb5lJDMjrLg9pro807hVvKP2hz7sbuWRT7GdwEmYfGX8E7NB80h/drGGC0g8d
CjtFsWhVoBvZQO4JPNoFaTSP33urGe0g01OZhmon+T/7LE4fkc7r5E2RdVp8ncSdqh9wsQO3PSTe
NHwtpFHpdujQHHfe1qnXkmNtDk58aA2A3YfZzRasIcDQruU34BluezfnmVbfTrm1NMe+pCT4PjXV
rAbA2+0xqGfdbA5ZLVHBapD97D+rZauU6Iyuy2vfWbUZwvQonwUq9Mp3HDibT0lTGGoIq762pmhY
B60VvrQT1bwvF7xqgs405ruNGwWaYhTWd0fqVvyo2QPdbhTuum+W3Y1FiLww4DFNpKCwYFbrqo8c
HKq/6I6oI4ZXsf4VWn/6UzOkR8alz/Nd1UHWvLJbts8TBNzqjRGH0/l064vURx5G+2eJdWV4gKw1
a36v1cK4Y85jfLJGe52QxDLzHxL50vZrmpTlckW/ebpDHKupHldCQnrIEkvP/XwslsEXlj3fYJIz
xsdpbcavSMHoXrjoyvSkxZZ1q6qF8tVb+BvN4mUhBmdOFcgljf9tKOssX+3jYgwnsawoInha7Xi+
zJx0DaCZNG8Vs9wkMM3WeOxpcoy3Noo+CBouPKNvVNJYgtbosN5KuV9enKkWb2JwpR56Vc7kQgWv
I2+LuK+Mq0LJDHmdjbL+CdWqncJa1MX3ypNF5xee1Rt+Szl6XIWdvWXIhrxWDg7pvq2W6IQlyuS9
ZEOqasy9Ck36ySjnz0qrkAvmeZsNvmcxnPNlZ2fa0QTY6R2ROcTzRaEMD+c4Zsaajo5GjZdVdSRy
OsHXhVG1MT/SzO5zvMR/iMnVulDT2vlFJoudhjj0uI82Inn1GNr9bDifZy2uzMDIYmkdma5DV+jN
NhVUZ1JTvxmYIxMqSztpbnsYEbES9LZwltCANg2wL7VAWtXthkfsTYf6ehpSL0YSY7LI/KRhKE+O
2VbOLf028VIJ5nxv7lKUGHoOMk7vtT7X7K9zvhTXJKvA6bMmHUDqduU8idu5SIz4wdGzrL/PrdZp
AhQmvVsm5SI/JIq33LeeOn8f85UeGMQBTAdyrTM/t2kh1McVLSqPqxBtGG7S0vxPYwRSBPBVvfnG
cAdzvGIQOdzNNAJsv8RJK/EbdF9QkQTKLR6zfAZJGY8djogrJBE/NrQR5Fmf198mvBohPJhynaCX
05t7lO1QflLQdY+vx7gtxoOko5Sw6arFQuMua57aptbAHS+8sc5au+ehK5rpq5bKuDwkXC8PqxS5
A91FUV/t1u0eENTF1NgYBlWD290IWK20pRYfdevV8V0hnEcH9TcTvg/ya3dai8rGZxh84p+1Vzgf
RuL2973N3j6mxAPAon3hBqoNTydADbxbAtvAfSus0W5cvmF/VSzHxADOdtusWoYPTDJnzbdUGYR2
ZcJQf07lUjtHvq3rfSLYLzLA7Wx8aOMmmQMwgdN03y4OUDRUYRwRGlm/FkhFIHPol9kyVL7ZqWkZ
OE05dsey0O3k2Nak04Q4TZYHQ0cQn4REa45WhbtZkCUj6K+x0K3/pDkLza+lXiIATxXn08hj8y7Y
hvnOUjZPM8iX75ois5+O0xuPZYV2DHTGOv+RDf30Qy0cOw/bMRkcf4JZoIaTXMxnOuU5yFRtVSHJ
sP++EZCHKvRks/zraV38PNrzcNvM9fJrdu2ZqXG5yJeRupt7op6F8HE/7L5N+lrizlwqa38sK61+
cYyh/beNteyZXnKK4U1RtgfkPTUMMbLRfbUKesYY3NZZEdZI9/yyXeYCN7Gajk2kybpJw2lM1YfG
VYouQt85+7RKd7KDAkQ5HtcjPnMBglLpC8LbrUNRwq4OctWp2kgA/8xD5t72cica2/qWAgmKMYeQ
juoj4j3/mlwmNihpYRzlQia87xFANn2rt1AZLm0ruTPLui18WC3p/6g7k+W6kSxNv0pY7BGFeSir
zAWGO/FylEgNGxhFSZgBB+AYn74/KKK6QiRN7GizXvQi00xBibgXgB8//p9/wKd9kV0Yjz31zCqc
FShYyp5HBj3wtmLewpRTJvMaKHWePa0iXs2IQwVZQqY0+89j0mjiwzy71QOzxUlBitRgylNbKZWW
ZCXFOQ6LSI8uSRMNdcPwPk/jIp5MUmzMiFJUqZ+WcW6tXdzFGlkN6aKakWxFfaU7VffJwGKQTX7S
5eWgdPpH8AS5BpbRD7NvjJxf/Ebn9+1Fs2R22PYztBdflqtwTw5aaQNtWD92ftGVGbYQeNtham43
9e20JrMF9F2VQxD3anyklXQ+2hz2igCILX7v1hjZBu7S9t0NLaTO/lJmAtWul3tNuCjK+lQ7o2r5
zUDISthBUeDs6NiLcZql7uYhWv1Fi2alnNW9PlrdodekY4VKk4/pudSd9a4bm9bcb2HyCe5v6/zQ
lfApg0HqzhCkrleUPJGWA3fRQc2FimQRlke/IK4IcluXg4VFKmf+JF7vZZLyLT14tXdVk01aYNoT
BpHzYlRKiiY3Xu2vtezb7sOv214671faXvJXASIwYYCv8+z4WtFhrKOr67ibpcqjwFstxjY+w0Hc
XjujDLpuUItA1uM4Bnblqqtf9H1/bmNDhRJSE0AWLQmKPwIUyKU9UiLdR70nfsXPgVdz30zUsQ07
leXMW2o0pKC0qve4GN2KNdTmjhOWTpGQpWnq8oOZjMr8YapbvQiEWVsfR7UwuUdKVsCpXIWNMW7M
fqFiaJwT/lxB5l87KSjZI34W9CEiU6JC92R84rfE64Uwt5eMpkLrwlQACheYjE7udczIe7nrW8fN
ImWshLuf2zK96YS6mJ87zZgNMnR0LJrZy7QkEGANmFGkrK0kLIWnVL6KNibe20k30ZfFWn/neX2z
+fduQT1XeaUN84Epr463QFbPILxtpdiBqsp4CM3MwMvPzVVF24NgzUU4Koll7zJv1uqQ+lsPeETY
bXNoZ4fdPtH1XFyNtoaHAETqNr93sLhSfBcPy+wCyWQrIkeYAr8TEopJBTJgnt+bnB6u1xl6b5Db
0hgCMeTrGiQG5tW+3TNa5bi5qDdz5Y7lJUxS691qeXkTpB6CuWhME62KNC9pSBrGcxo+K7ikeRBj
sz7O86o9xJiKUAUqIZKzojl97QOt89qbVVNh6ZBVWbeHQtTeDN7GGsEMofIo0fq8/UVM4CKdFA7k
ZeBsqb/EyuoygEiEEsmxy2Tg4FbDMWmw8j6ohdffKoZbOX7CEpI7Rbbcg6BoFuN9LexySPzKsydJ
nPtQtldVnLXd93zt6g+2mtl0Lpa5uBeZ5iZnHAxJrKONK4YA0kB8aruChEmvVlzM79Sy6c/VpPfW
YVFseiZUotWDV5etDYNct1gHzB8/jNNgn4SYdW/fL1qOrrNKlpMsra7xRWbF4574d20Npe2WH4cM
wREeaKOZ+kTQG+8GS3if6LDyd7PX6hcJMxAlGFKrKs/ChaDnd02teAfEucNlaS4ovaZidfIDTt19
HPQFGOVOljk1q4IH2YTE/Q3CZ6mqWL20untVpNipwIessTHq26QWgT1WzaNpEtTFEiy9JzOp0ol1
swozos6rjEKSBGY8kmhtDXQ4+BaGbc14N6i1WZzVEnU4Eqol/mBW1VphAO5mH9menDKwS2t974HI
fR/XVl2jNinn98U6i2GvoHSV2D4b2+/M56zYFd1o3yWr3MjiqiM5g9ZWfSXGsm2YuVjGV7qPVblc
Jm94N9WYSvoj6ko1Kt2sLVAQLI6zj90h46RZ4Yq/axgTf1NKWyyQ6+Eo+aNRGRV+5tZyh9tWWwcp
8IbuGzioV0dP1N0+6yvPCySOx02gLl6iBnQPVX0xZ3BksPxRMx7WINE8rt5gNH6qGHGUFSL2fFWx
22JHM2nQWBJky0NVrJ0xpQPAqhbPF4M+DnkA5jlXiBEF0zSnkdP7Metcpiue3r/Pu8bRQyaath1o
Fo0foHdJaCx5NR+TPjH1vdUmcxjno8D5CAA5DWTSq8eiM+YxqrpOGYJigVhxnPUEI3RtjPMb2n37
c6UPaffGxOEVfGhDqfEA2KbO+In8jNk0Xj1r1roaRytuZKRNNSfvicOYh3XKG/jQK5fiSvAvCLsh
7+05IMa02c7isjfw+LRiMIhpKPdoau0lKgbkVG8Aty+RanwhIAibWFWRn/IcRcV9krgMxdWP6wjr
iA7Lvlylab0x8ntlf6W7YAbFgE3DB+bZ/poTXdSWbaIi/lazy85iOWZ6ZZ+tBdHFqKoiWIxS+8cj
tm3AiEUKA/NXPHFx24kdM1PVIzEq1UVvtsWx8Ya3rDVe+2oMQJjkEk65jb9+fjNcyIa6SbbOEaql
e60DBgNFyP6GuHjzfdt6auwvKfP8NyYMr12WURtjDN4QB3fnny8rk0pmazaoR80Q6q2S5ch6Syvb
jUAFZqAVkLj8xsvH9o3rvhwbw8vdZon4vm+G/c+e5DhycjDTQjtWTmUeCyUfplCqBcIPYwEu9hM1
Ti564jPO+eBo7Rtg9WtrA4qsxpBhY/M/H3jgrKOWnP61o1d6G6CVZDc4p1S+sPO3fNxeuRRCD+bi
pMnAHHqOi3N4rUpFcm4l5GMKEzCnwInj/rBI8Y/dEflChAcxADM1JvHP0f7GUJMmnVrrWPeGFcXk
0OwS9tHbX3e5r8xLNvNZhtw6Ez0a3Z/fmEZWgzo0k3VEb6XQPFqDeJg5v70z4qnb2Tg3P/36gq/d
wa2ubKw/iszzlTGaXVNNpYd4BQwu0kapn6fawfW0LN4ymn/lrdzCb9C+EvNE4uez7zaPmCoQ0Wxy
TGu0NlrJ34hiscT1QcZKv8e52CUTUk41OILQ0rdSy17e2o3Ksb2R7A74XD2rAVXRc1RoGsQzMjF3
jprFF3qJDsn0RjXEeHh5Yzd6WbRxt8RkguUPp/HFoyw17BZwKDKO64YlwonoQ31MvDc2olfm31wG
5iLfiCHUC08kzak5nbe5eYQiPuT+ZPX9tVfndUd3OdXfoJfU10tfW/sixWXX9+xc2JuYWsdD1Mg/
/fptevmI2Ylw9VXxvqTuPH993ZWkdQcw8EjWV3P2YoAaRdeHEwC4cwvWnWMo6g2+a1bF/tdXfu3p
wh39Qb16ZUQty7bXnZ4Nue9093YeZo3D9lLtzMGtryYtVv5xieWbbmHo8BWx032+bswUm89JtMZx
W8cUcdmEbmtkuzJuPsdeZX8EK6gA7btx9+sv+nLBEpTAat0UF2jOnldXJR9R5xq2frTLZMULzhrC
WS9c4F11eeNSL7cvLgWOixMgXRW5nT8XIzC+Is+txDjC+1nDsuqTS0lrfY0Vf74rDGb/o+3Y/7jX
gdlK9PnW6mxCsO0V+9vgbbSXvhnWXD1Ks22P3hA/WYv6VljJK28LeixuH3mkxJA9JzSIMW0y4jTU
46xJuw3cYaq+kDctL0l28NqodzPrDWn3K4+NtwUNG/+DTPe8ucrsgbiDxFiPS0E/r1pphp9Yne0G
xa3e6ONeDou3BHMoSx5FjqnHs8dGBqk+NtagHUkCWqO1s/Uvm8feHnGneeqwJgnYvDtcOAbgLnyE
36hIr9xb/NJsbGCwP6H7eXb5LC1Kp2RueRyxQ4y6ES57YecxIMmaB8Nk/l8sCAhaGyj0w3nmOVGt
KhgJV1Jdj6PeqYFYiwY/1Gw8WtZYvsGGfOkSSRPJy7lx0LjBlPWfX87OsqfaGmz1WMUNK1tVnP5x
C6tofW1KuyevJDQKhzijFn6ee0oesJ/PEsl0p10Nsi3Q/DrqSF747NX/uHPgo9Ey4KC5cU2e3waT
dtYeQALw6M2su84wli/aOOdFOLnCfBIaCOIbK/WV8kClhyCIAyB5Rs9H5G2J3NV2CtRJ0I6Oo9rP
4bIaJJNaYjhtKaDBgH7719XvFTYNohSOChQkzMmoET8/AbZb3RzRMR2Br51NAtMxmS07d/2Aoz6c
mnbqrDjs2Xl3IpuxBdNkVYVF3TtvZda8sqJNC3EO8/kti/75MlMk+hOtatl4l7XYxQDaR13trUhr
+7c4RK9cCqMSOs+tIL5c0bUjZVZt4xmzFVdx5sqrQpM4ltSKHv36/r7StGwryYaBRXggK+rn24vc
rG960lqOOnOBNlRii3mY1VTaGzXqtetgPYiMh6/FMfpZM6bPaZlVpNccrTlvznD963AZdfWNt+WV
doQaiBASURsM1uffhv68Vixhqkd75v1HTYO8Zjcvea7v3LwVY2DJIf+y0BUySu7r4q1j5w865c+8
GZJXCEzbNmrW5fN3BHGGOST2orGZ0Vr7PXbJqFeKGuCNyWMpgJWWSfWhpOt3GFgwJkcnaj7hEed9
9GxhPKnFPH2MiUUnf4hZ69XQAtkHc7rZiU9MLz8XxqSPj7o2AOp2jO99dYBGezQwOLg26AMfi9S1
Pgk9S9uQoHWlD5zeGT53Vr5eGH0hFbzr0HiEYgE2faNHemUngLS7QTGbkfGLjB8rd5u+gOx3NAg2
APCeMSdXEua+4F0BOrPhjY77+TJBEuZuh16Vh77Rv7af/6116CtDr10bcd4wph2DMyb1plKKQKlS
cfz1OvlBDvz7k/2hr4UaDIEQljpF5+drYShWuUwGZupQzsSvB1W/KhVn1q/WAiJ94HWzvMBxgbAC
JcnST5xilca3Rs+8pki753mF8+KjJcNdTzIC14N8arrmY27Gi3PVQgkOOrjJj3NMOPzXziq9szrJ
Xp19t01tG/R2sjA0HC2tCDGysNLrPp0tpuadGJpg3oLEgqS04wS5uaN+WhdvJc0QF1G5m0sVp1Rd
tN0cKr1d9oGyqa98QtWQWKtr1yaHYVbnD5aip7BmK5svKCvXTcI0n0R9M01Tv7NmOS5XZlyBJvZY
vXoHc/Iy46bVkxzgKBkLPE/Ym8URnD1L9g0gpX2Ap7MQUegye7n/9RN5vhvxQNgXNPAG0mpfyiWx
WCkV1sVwzFzhYgCB29reiOOhvBiZvo8HoH/9o9ekc/KWMvjFnsSlN2b6JnUHC4Qs9vO7QHiKbiqK
PR4Nt0uKwE0F0VHp1CSf1aZwxiAlQUQ52RKH6aMmFe2B1YrDeVWusOX/8V0AkmSpqcAVUFu3Jfm3
JeAMOax4RmDHvo/HsMFSwc+13H7yTBgNtqhEYDp98kYxf3EG5QYAWcCUgzMH1/s5k5bgANB30QzH
CZ7cyMnE9q61CnAc07cJk7PcnBnJpEvcqJfVnCCkaJNW2qGSix7Ojpbkb9kEPi8FDv5C2/4CZgPc
x///fB/SOssz3CuXo1k33nUyKPnRVScjXNu+eKPKPd/KuBR3e3sBaIT0F/zeEhUpPf+0AmsM+cGU
VXkS0O/2v36wr10F/xho7vh1YQf+7FhUFd4aK/qoHtdyqMJ0LVAfd+VbepNXXmWD4/uPbB5u3gvS
voXp0+QWlOyMQPTNaVzFJ9DtI6cdtFAvtqh65DZN1l54SmtfaXU9vVHEX65jPgHQAaAJfhmgmD8/
uWbq4e2Yi3ocpjI+wLjLDi2C3F3mxM6xMLolaOxkfaNReNHYbw+R4yYrGPdTuuhnfY8xYnhXTpgt
kt0JP0ePHWJqFTTO6W6oZ/U4iqI1GRwyc9H0pceaz1TbC/h2qcT1jwFp6iSKA08S35Q3PtsLef6P
z4bTAiIH9poX21qZeHh3pHI9llqpXzT5ZG8TXbf94qyk1kBqGasZtzimp2G/TQ7hBHlrfVTHzkwD
KNdJHcAKxSJqEVOd+WibKv3QSbqNQJHkg/o2pl9dYEgQ+CBOJ/uDYfT27HcCK5pw0Nv+xuZsMQcq
JI5PZAz3Ap/tdmSKyXjtcWL1X89Vmnd+vLUzfifbqvbVRJ2+E2uRAQFJJ898SzKz80t49jcmrvaf
1EGKt4Ksnjd8261CN4CDDI/ppTmoaYs482S/HjtLi69Uq3bOVZ6QqmGuhfe1hpX3nUzjods5TWe/
//UKfaUKgr5xFMUeAATqRe+MokzvWT/rEfJu1kTOolvfiwSvCt8sKmfeyFbxdZsPeRn0FMc63JqI
D6WcyXLQTAlI+OsP9BwH4GboOFYAUW0NETDkzyuJdCUc61qpHinYk8Kkc8lH7LHIZ9MMjKR9mRYM
aDUYX1W4mEZGR6kqxuOvP8QrhRg/ehpwihfw5POtYTaVOomXbjqKpsuB6dUlUpUifkcjKN4oka9U
DhxA6cfANGmWn8s8zT6OafbX+bgyKL1uZQHfo2pFMCVCPdVU/rAq8vLPm/wfT/N/Jt+amz9bvv7f
/8WfnxqxdBkr7dkf/32ZPUGLab7L/9r+2f/+az//o39fj986OXTffrt8FP1vlI2vjzJr6uf/5qdf
wZX++iTho3z86Q9RLTO53A7fuuXuWz+U8sfl+Mzb3/w//eFv3378lveL+Pav35+aoZbbb0v4WL//
9aPj13/9viWF/cfff/1fP7t6rPhnYZ59oXnLnv+Lb4+9/NfvpvHH1hkwTwSL+iFw+/236duPn2h/
OLyipKTQrsH2cWmb6qaT6b9+1/Q/6GCYQ0K9R0oLlf3330D9fvxI/QPzf5ob8jA8JqEQ9//7k/30
sP7n4f1WD9VNA6Ld82lYAv/TxW/OlxyoGQhQLXhzkO3+vES8RkkwImHijoQhORAkKUPk9N4bL+ar
V9nmgAhhSBR8vrm0ebZ608JV3MJczknSpw+l1r3p6vnjzPH3b2PyfVDqMp9CsMsE8FnTU45pZuiT
vfjFgAcH67tbtFCI2L1xh8Ht90vhmGFbuB24CSqhIBEyH0PPHOWN8Oxegww41O83iqAdVbQHaITi
RDdObaGahKMn3ezsOCQbE3TzJiOkSMYe59J6mPtwtvThaOZanB3WdR72W+ZWWoaJhNuJJ9DcOHyU
sRd1qA6xdZdhDtheJJ4wYjQL+Zr5wjST27iBYHFQhxHOp5NhSRzhr248md7au4eNt7l3YqMb/NKt
aaCVociv48aET9jY03wxOYZ1ZzmZm12rzaw+LLoew6GCFX0/IgxSI6KImitTn2S5kwmE/d0W4N7v
WxlXVTQN0Mt8E/YLxGXaygk1y2i5Yb5u9o38B1VEXZdqZsuRmfH5YY7T+KGe5OgGMHMsdy8KtxFR
VnpxDh/Y7srIi7N6vFCsrKh8Du6Et9T1khw7fVrlebIq03w0G8urQruXTf1Qw1K86PLVbA8QL5Yb
XOGrzte6iZ6LWSpsZkdfMgjSSd0+5nA8Hnvhzfe124nvyJ7oC7pElp+TUS8/Z+pgPY3ZaHzfzspY
HDox8YoChFKLcFHS3QMpbOw5EAsGwvZQqU2RZKiRH3B86/I7z5Zi5ouVwAJJ6/bthZrPnetX2iyK
kFH7oH+WnWLCAdNnOFFSl2YSwSeb9b3qtWKKFuTrOa6Mg6cHFgHT87Gz4zHbMRlUHSjFOSNpv0i0
6aM7uFByUwvzyUPLmPjaWpPxz0PK/4tCLb7V72T37ZukUv9/UJ6pqr+qz5dN+bUZ2bb/rPVbQf/x
L/6sz4b6B6wIB+tC6B0qvct/l2fd/oOwExMlJiSCrTpzkb/Ks+n+sZkbcM7Ekgs83KUN+6s8m9Yf
EEfI+0DCv2UJ8aN/UJ7pcH/GkLCkoZgB9fJBsN3lcL/V1r8daFvMP4cM0nuYe91Zccd4jMx+kbd5
0WL5OY1aq+wNkdwotPW+mqNiyIphs4G3MYA31So/NJm92bIOmdsEhZtK/cB0xvggk8YDiBi/Gp0F
vCHzdqf2MGCxpHLDpJ+tB1Wbu6DpWJFmE3/MYTbvcU3O79YRTY1Tm5eWrXj7ssDgXWX2ioOq8l0X
03yp2cs7uxdfY6BqY5fhDTv5tSenydf6Ad5/3LareUozdD6pqQ/3cA2TK9NiQOwkxqTeWFhk1KGW
jFC6czXW3Z3bTop8asYMz/pBenW6m1TDOmTtUvAJy+r92GifiaVDwqQYeQ8NLJkMyOctYNJOGz31
QFoIFrX1AiELtAi/rgxICAVGs1yOevsglwrrZl1fYsQFfQKjcsYlHYqmY/p1NmcAKoMZIzCx+wim
cHKd9/Jer1L9g5sM5nm2+66GMqbxw2RJ/MSovZJvC6NtMIbUr4uO0fT4iC7Awrq2URE1tLVzXY5V
2eG1g+djUcwxGFYlvrhFB+/PrHR/FrZ5kJYSXye1kY6nLvGse8horn5QHDiqUUoeynuPY9ltD0u9
hHZtaU+0/XloLzwc+JBtf4qlaZCnSbpGVKoe4q9hmIZHq3LKc9or1mk0E0xXrNbqKLJmHqG5Gp9S
qyuO+dB4fkYq7OcitjzfhdQChtcx86wwEbkYEatccO7B/aoQNuiHF48XzlRZXci84B4d20EOMOeg
xLFnEaXSRh1Hl7vFu2mSBhxK1KMXFth4ftaJQQ3KKQ/KvtAvCTTAqtURbXbucy87zGNXBHlhT8Gy
mkVgKXMWmlsgX+Im9mGEfeTramn5gBuDH+PRuZPd3Psm2oNdXw0Xc+N+SGxG1OWSkHupQm220BMp
KHF3VmeGSbtc2sVCGizUsqhx8pDhtrX3lJgg3Lh2fOnCp3RKv7OhMgP2BYSfTEELbz+O9Vt7Tpwz
r1dodLrhl4WTE1GPILJx69FXVNJ0rXr9BLNfx82XtyFFJLIXHBbwpB13q+2RwQLEtoM7XoXrapnh
LNTsKJL8PMGO9orbqayt4xK3HHzlOiBksazNSVae3JZNxzYG5ST1CfJ04b1D9tft6cLwlBtKPSy9
WR6suXzQNv6m1CHVeFoZNfQbEXblqZ9VCodo2YsE6rCW+KLkmOrwJXjIywUZBuSTZ9fYNJ/jJsaV
eJTTjuNWkIwdkxHT95Ty3lPr7H5qyuw4mXlYjNq9sxT2eWxtjKDchgXR6WzhDt72qZF9X3NIqZ07
fVmFY+/KsbvXO033yQy6XZz0I6LO8rJpJW9ItSIE6NwKwuw833LIT2/qdlmOSVWEbrmou8y27S8Y
HK97hD8e/qEdR3wCTg6oFNUHpyJvfKhr675zNZSUiQCUzdsMWi66VJiLSDYrJhF+NYyzfqgStZlC
nNzqAPXKCHe0qcIpRjGystRhclr0U2k+I7Rzl7G8X1DUFb4+9MLCGqWQ17VrhFIrzmUzxmd7mYgW
7isrSsxyPxvoHYxBv11HZb1VVsUNsin5NkyiOZWpNR0UGON7ojjwZF50WxxE4ixXGhY3jwZsq4u2
aQ+lKLc4TOFGW0hhc5lNq4FZBi/8gyUI7AlzpSzeSYS7LRqcuSQ+pjCSXV6hMTRaU4t0dA23vCi6
8FepfzJVnG0aXu5onlrztgJs4qlLFB0SL7YHZJQxhTKl1O4sqqgbVSKXvgttyNcVF37k7JSaGk2I
gPcTuh1fsDZ2TZNqx9LMhkBClOV1X3RSQAl0aHwg8McEfcpuFaUZ6WltHXBCQg/mrjqSjgYqKUoB
PY16QkjVoKya2qfJrvbqKJjYj3PMxgd9HHBdvxJ4i50VGtgghQN/hx7BPA9YsUSeSpET2A+fm0Lv
woTIJBE0pmLQdjtsDvOUmVYoRyf7bC+rc93Og4dKviouE2tj0DGXGliGl33RfZwWBsp8csvuDpg/
RGljZ5fCtm/IYGyiDq2pH+NGdlEoenntTsSaKB3RlQFZEUVYFmsctLZZhe5g6yGTAVvuat5VaQp4
x1L5UMeJckrVvrkpE83aaeTl3dDru36G/TlwXahzlPENuzlnrcW7WtXX1TiXUWdW4noQ7a4YldAg
NVktS7Y7RQmBIZKIfFUjWtpiPsfIxHf1MOg0B30bKJo82X2Z3MU2+45jvcvm5AtG0UaQjaNy6B2v
21szyi5ttUba6SX3ykik+o1n8OotqbiC+HAD9ixORmnK44Ah+7u8bL+Tkvp91LTmLJSxeVrWoQ5h
ViInza8cd073pNbYB6x79LtW4Uv7lrK+wzly41LL9JzUNSF6va4f4GdVZwfju5uajM+Ta80Doklu
vE766XVeV+JGKVU+e19pXzSY1H5TxzARmsZvwQkvM8d779VL8wlWfHpAds37OOgPWF2seCcJ9q8s
X9CDmxZLIo0PQ4EF+ACcd0vSRPKuXPPkgTTb70PGRqNPE5F6zRRfZeCfu9TTS7+tBnj7tn03zmL7
lUN6YMCU7W1ZGZFnWNVRJ+0mbNIckRzmcadWTpukuO8vkWqdjWpyg1QlV51Yq8e2L8V7Z7b626KY
xIWtNQaLv16PqqBbqrV8ujSsoYpcquGpc+ruwFOKg6xeNGr2rLtnXIiEL9T51KhOfsb1hoEmvnlo
0qrxuDnVP/WTjj6uWFQ/1qZ70TgPeVLvMD+fTqPWaSw1jPSdMZ4jsg6aSKa1cz9N3nRd0xVfkwt2
r7kw+B38I1Jz7X2Fff1OWeIsUpOxOTSqh6CVuvKOAdl8sYq8jzJUjE2guy2Tjml1sk8MdRWMBFke
1j5bMnGheDFnEEmchoVXDLobGF0XQsuqJpRdMV2wkkoR2nZTPhaWSqpY03nYXnnNR2iF2aVLXu90
lCVpbIpRro/TaEABy1HCfoalZd3Z88rqk3PzUFWWebMMnouviNWfiHy7JxDBOhhs5xdgmMTqMjW7
9VptkT7TGPpLnOo/Ydc6fi/mpI6GfFFD4a7sp2iJCsSDuNCu7jx9F1o93o3Ioi+YgWb7GBVtlPLj
r5UztCcGwun3NbG/5RXiQPTGAxKjyt4lSyHPajLZd8Q+yMih9AdLj282xqadFSxwzZKgbBT9sJjj
YBA64iqXMrUbJUS74bzPy+2BE5SG1NooG39BkxGOveft6h5MMJJW11JQlRy00XLni1laxsnp06uZ
1LWD6aQ294mtG33XuhNjYVwx8NSfCltYfKKmel/Ltf/OIqmlb65qustQMXG8tTzzhM75A0hGkHd5
8U1aFOemNOwH2Y7dBe+fuJlc+SV3xuQ4J/QLOV5AgaLbTdjiJQof0xruhdeU2Kpmn/A6niMMU4ad
O45hkrr3ybjsGsgK0G1Olg2q4DYOMTB6j+aQAKF6Lc4VaDx3UO3fwyR418omsJv0kg2Pw4du3jpJ
Foq4PI/OeJsAOUzW13ntA5cupFxtSMvx0xqn9n6u+5vaVQcmK+sjwtCrrGSkkdZ6vyOASt2Z9JUB
9NUsaHUtUsyeHlt3ot6UhA5326whgwY9Xna5IfauMySRy2YS2GCeou8/GmV7jDOluef0wbC3UJwH
hVRsdC4KE8EF5umCdKycVu06JlE7mge1DFNnyT/g1Q8TH4/53bLW3iGDkxBmXYqe0pi/GA4yfHS4
tU/nk/i9VfJRVu2JQNAuWDSk/RSeKBtsuUfBHRDPEbXYA+9Umo5aLYZIddLiBOb9XcvFqU1xtYw5
SzD9Nqp36drGx2XSXH/2kg6keCxPsmBYKKfYOw1iSnZFninUtbgM1hWR0qzHRFk5U3awNOWkzLzl
RhGLw2it9TkBWfQhv4xBoXZfcGszfS3fRgBGH3UWknl9nYpzOxhjwHSr9NG1JT3tg2sHi5weoejk
l5WiGNcU5A+1bLt3dW7Fe13qNFyo3k/OYgK0NUzwFYN9vZRtONIlnwX3HPhKVie05L6rIl3qnPlm
6F3v0Ezm+zLVUTyv3qHznLBBaAduC5utTcO4y+ddW3gPkqriGYp91joCzitztH1r4YbjAzpECDYM
DGDmHk8FhTLaDDmBl8p6II7kCyNByV1mBObMtXsm9im+dt3lk2un1UGlSDvxFKadEbHzY3R/aS1d
z4jPkDsOTQ4xrkazj02SQWwjjSxFW3cdY7bDTOcfdrrXHcpF3JsGwcRVq0wHr5c710tRLitF+dlL
LmFGaR06AyxInHgcL+piQfhAuhJ5rfDJAebu2OrxzjHbszbxi3tyuBY9PngJj0SDmDc6DEqGhkda
31uEUPoyyQxalfYAv8CM0Ibu5s7bTTZ/T9eqPVFmy64rjIcyz8FPcUI/Ju00XCiDnDh4Yk9iFzp7
I40GMfBBofUnzAx3Oj6xkbPm9S5JV7pvr3xfJ8oWgo5AuooP3djHvhkjvu7rGilTIk7ZlPehMrll
qOpdEbaLXu4UBZLDmg8reC4fnsqP6xipsdhHnHCIsfxRzazDWvetP+cdYTNafbOUojsU6+Ac0ko2
hyXv4wOJyZL6raByXLDcLR1a5jXqk3o55jPmbf+LvfPYkhvJsu2/9By5oMUUcBXuDC1IxgQrFKGV
QZgBX/82gtnVjKhsctXsDXrCXFVZLIfDAbNr956zD8N0XIla/qpS6woOYNW7+VXi6MAguyo9kB/0
TbQrfaayHvHDEt1oFO5Gsjp8CarLcXqTHFnpTDiSu40vJNc3wFHYg9tvhTupyK0ei7xtDovZkMYn
aeZMbaTX7it+iEcclxN/hQOxWY33RdOZ0WqdLnobY9q5HIOLzGdkqfznOAmy7Qx+bVM67mkocijK
uTqXc6yiIDUYdM4waChPOHiLBZYSb6XWQqRiXw82aaqrU26oAY9OZ4V0SDE8BaDJtXEcaGPSAred
Zo7YPNpoGU0TFPpUnVJdnzejM1wPGDujfJgujGX4vvZpo6CTtyqucbH72sTh0qa7lIEz1zt6y03W
R87kX/Pr9DvuQhLOtE/GtEiwDy5ni+tsC0YWB88YBtoIAsJ6l9oUFalxSJtmJcbOzHR1d/rGG3GR
JSUQgPFAl1mF0qQvj6fRilrKVbo2Q7eNpxqmRdWfyuEBwzc2XtgDV9g8Ela8RdDRbU4AFt2oS4N8
o3czUuWm0sLOrJqTUYFgI8CHoqYXnFdarQhwg2nO9cwKXev90egI2Z3zQmyU1l1NaX9ZtfIyKUcO
f+yefpfRDqgIOo09ecziLiEnFacxHbvTBMMD1okLvIXll+neHWOM85S2TUhs37jRJsz+ZGTMEGIN
f5vqC5IASNEbQeLvjeHElyUWVG7fIe399rk1mUSb3Vyfj7R8DpqW/xiacsAQq+dHSLCgSxBuhg3A
4ajlnBXy2PyosamGBGG8TKnkiJFzr7LB1o7oiNxjZfW4G3vtxcBgEi2rPxh5wAStxC7B2ZrVvjFm
E9vuYoWpa/RbGOJU/tmgLtcchk0gzW49bBTnlO/rSdS65TOvfX/czUU8nHsYM2l5JBPm0457ofI2
YtJz57XxuSzZtxvnJe76Pa36G+ys6aEbshtH9rQc9fJGpIOFk2U+m3Ej+U2thwQzHEEt7BIneTBd
/VWvhmJnlI21EUsjonKaZAi8s95adiM5vrnkJiTzpum/utlM1pKJ1dclB2Bxq6vOn58JCHpzoNJF
8eDqUZqadZi3nR8ZBlupw/zEtDa1Wi6gEn1JDO/Q6/Wxs+WTX7ETLDOmczDt0zZVuR5NKfKVwl5q
SEKsCSaH3hBE3nfL0Oq9bWpXfeo/lkB6eNJzOjJ4kdv2yrcdFeasUtGCVX7jjPOPCbZwlNhE4BaV
hCMUn1zUd6ElMiv0mbtsxo6yyFTxQiwFWe+oNOZDhgBkRxzLU2mVO5kqlB52dxTC2rc5Pv4JafGN
insvGtnEw0pPrnsAWbvO175PfvnousEVbWd7I5jzb6Zk3FWGtpn9BIk3oV1AVq61YXqg6SBDTO8i
hMoBqoQEjtBzYxI/55ldaCnifTHXl8PkRMr7OjfNDxF3LDGeVYZxWl0Fbp1FiemVV2g0tJ1F+uw+
temlLGayoQc8Ahnq9+CKqh1MpmCHwJQDBGdKBn4kU4qTnsGwKNFcGEX3pszhIRH9TuXm04wLCnGL
z1kIhkHoZN5B0GvZWLS5ILBU3aYvqyWaZv+yzNQjEQHP48xpU43eTRH4czR5IEIqtbQgXRC0QtGi
aerRnYw73PG1CeOzYevy4XEOiaZIRhM35DgSj613ybaxeLzLfLgtaaREQW0223l24aUwh6SDSaa7
Mmj7xhaZashdEcmW3b0m9cfCxj8Yq8y6Ky3YT2UdbNrRJWOiyC+6RrttFvsRDfGLV6tNYgQdOBrs
4cYMO7ug3RK1nolkx/JeUf5IeDdtFRppvhOyunTnodyoxM02NKSzCNTWtcZfpGlL8mRbVPuYp7l2
Jhqg7gxdk49jiJfPobRVstVnyBuWKBwK8UIHUKUlPPE+Khst5rnptFc7brzQzJwKFpkaI8+q+VoN
mICpplmSQpLAmsoOb3Hs5uSDLPOHvYKEh7SJaZ51ZVTF1O+Jrh1GGqUcFlnuAnNjM1oNF2T5UYv8
YpfmMZS6fAaHNAcd/VvtBxCjM60r3vxWsU0YV7EqzoQ3PiU+2cbmYj1kkMoi20ov57wOhZai+hxO
Zb/a/40Ouc8gu6hhm78smiY+MADlv6vxsFYT77BXpfMu1f2AIWeAxT5vHHz2tYw8VRBjOYXjwHqD
/DOfhfsAcu7EEeuZs7PcZ/qXSU37NBBXWWLfq2K2T9OUrN3h+KgonPvybTayF6PNj6kzfRsTfq7u
KTODr341Pk527D5Ug2g2nrd4R0Nnj2ns+GzoUoQ+LD5ROhM1W+gEh3eObW16rz4Y/rJXg/uASOV5
GIyHIu/TA+OjDXfLPywa23zz5lM/tWnJ+AIGuSlmBpw9bLPc/MZBEZ++gpeldQsI95zz9ZDUIuLZ
30jXOvZu+4K8UsLFKtQR0Gu2L1CsotiXZsgRwjm4hryU9PGe8rWn21Xieh412u/lnS+ta7/Vvjl4
iMO20JqtqYOl6lrKHMdZXlN96M7jSeN3GB/9pgEWM416SH5aE3kpDI00Q/kLqMndAYPtQl+zxYnu
+UmVwQl1zpcaiWSUecv3ZgGpAJc2CBuPPRB7cMEyp3Vv4F3AQcUi3QnXucTykCNpLq7VODB6sY3Q
GJM7iM9X1WhfoeW8osBT26nXI+bky6EmI3dorAUYT9aFvd7abDLoEDI5VAefUiLU8j6j+KEGc6Rx
PY0IZCuPwFxJoMmY9RsnphzSawLV8zYoNmnvWaFyyVTX/T64SelG0MaWzWWjdz8FSv83F/4vpIK/
mwvfPgHR+HUq/P6//zkVhoBirLodIhLQNf89/f0p2+FfmX/5qw7VQ2G3akX/NRfWDMQ+kGUR5oBg
dVea9b8Gw5ph/0V0E14P7DvvgbvOfzIZfnfr/o/WhSviZUB364Cy9VfJ3Sc9LOoNrar8xbgz64yq
XtQCWR0Sh/a1hcG4TZkEhlpCVAq6+rZsIsBccR3NGaeTs3qiAt9lZN1oUeUF/TaRsoLsRiF0BVto
YanX8UZESTGb3ibnTHSbL9ojhzL0DLUpm2fdWoiLJ0O+l9t4AU1HPhL4ldhOaRojmZjb7YjH77WC
vuaEtCycMsxTsfi7CtfHVWbZ1Y6+6NRFuDcUp+qMreK7ljrBJQ1psqYraHFnRTl5zPjqgt4uDIar
X37tv7VQ/7v2ab2D6J18xLb8jhYWjU/aJ8Evmy1dadyVWKHhrI2CMGp72vz+Uz7O739+CoY5aMNg
/ZFCoyL4dX5fCuIRuzYz7iool9s6bcROgdTaYS1It9ZUabvff94/PBh8lRVRa1vIiK13eOovgoHR
rGpYtM5859JkPiV1M31Xlq9ZOxZhuuXtCKCLg3Ae7EFdpDwMBhPbsLfaLppUY2+tdgBnldu1/VLV
+vAW6xAaQoegUS8aPBa0MJkb+9bOfB44s7Xn+9FjLhYpHHdwONua+NNZin47wvihveI4RcNQk+QP
ZFnIfqK09WoX7pCdX/ZGz15tcxBlPBHHF1qwILN2aWmfUCB3N7B/1COkS6+ItH60npzMFT/wTucd
kvqW3Bd7iscq/P0d/LdfzHVQTyKbpz2DnHV9h3/9xaTqjWFUrrpjf/sRL80p0bg3ixkc0G1mP3+u
/1t9/wtE2S/3fRVlflBNXqF0HDln/LoAv/+Vvxdg9y+D/AuflZQ4EZZbl7X87wXYMv4yEU5itXAs
037Xqv+3MMf8yyDmhDcXHSCv3OpH+1uYg84H1wBmbjKeWC//Q2HOR2kxn4DZlsXDxH4OqB1T86dn
pKnLxebsHiV94V2k6Peu6Vh1tLKT7FjVWcMo1EYv0tVFdq6Pbnr7y736h7XrXZj5y/LvEqLo4xxb
s/E8LuNdz//LW04YUVanqDs5JxvaPVxJjWk/cx5IbOpsEnRtwPQZdGyGPrtwKg3eMbOoYLv4E8U5
Z//lpBy3fSCH8XuctT2VorLkHRPKadlrbelMO1F72xphyx/EoJ8sFtw7ii20sPy06KpWRejHe9e5
c+M5Jo0k151VdZj1zHB3fdbaNMfYb77NnTmWu0BpBt8pXszsrLGUUZxmZSLX/v19ND5qpt8vxkQe
bmG1WMk/78y9X+4jUoK+SlJLRg1Gw2UbTOhEQyBehb5TnJCec39wdmwgOVF7RbU0DFmmif5kgON6
r1oSPI/MtRlcmJoTz1Gp6Xm5LckNCfZ21mf9ydSl7P6wp3xU+XPR2JuJZ1s1abhHPffTHaT31APu
UCpSjgPdLqlHwz0wKqOX3zbgoMOiTsw8MpIskJuCYWPzp9u2roEfHj9WSAoPHWgRwen+58dvWhDj
QNtDAgO/qArTaamTiB6ZIhyhhI8Xdmwa6ZH8qkm7quw5oFE0ocCiUTA2bnxTmKXst4MNOX7L8d6n
LYkqY3j4w6/7D5fJ4+aa3CeuERHdx0fNDwiTJ9RpjHiTCoVQwh9vddEABRt14nt0sxs4aJtjYx4o
cMz0AhNJmu9VgmiY8/jSqW2/CMPauHXnAyjtLWn+If3EWpeKj7cS5xQB9BgVEA1CSvp4jTzm5iwa
DqJB4yTiktZrKyK69SivxhlHzsZp4V5XGCezrTdXoIKh1E0AFcEeHSDJTQCPZe4flyYen3sIPTu7
VUxQO6d8hj64NhFUIW4aZ6BjRcYoeoEanQA9HA1a/3YWQWJvR6bu06WQTuzsV4lWfK/GXt57sYOq
Sh8Bi2zckRHNHx7kVUP58ct7IEtwqhI3yOUCcvn45b2lNIl6AUs3JTkdEQoa9FmVriOzkXqFPrCJ
u9KMJKqirZxN/WvqT9YXMYgk3kyNW6OuIL3e+8NlMbr+dF2rHhSbGQ8PcomAFevjdXWIFUffpq4G
D1R6Z0YjuzM42DiMAtl09XNODE8MYB7s+KmsBqLoxibf5tJiejf4V0GtxyvsTckzD8VxxNB+1+dC
PAA3knezhbm5dqyzMs4kvqBqNMDGVS0DRoQ0X4KhlgBqMLp6Zn2ZGfa4csiYaCCDGvaWLnLkAL5+
10z1a11T1FteeQ8Lxb2YBX4semMw5rW4KREdSwxNHUpk9MaNYQ+3rWdJGOpr99DtwrGtH5UuZs76
VdOeUIP1MRIfWz+YAu266YnqJHzBlWi6vqu7YSkiHpf0tXiXU0wd18uj6vnbXldpCpC2c86DuVyn
lzOtHG8cj7NSN/SAHeRZOhO7VrW3QFhv+6U14Bmb+qFU+XJuA9Tj3B7XxQ6ZB/Ne5fpPGsV5lCdW
eh5XGe47EbuPrOXH3kKy5yFyODCsSQ5ObdZHAj36cErAk4ao5ElOLZ1kqnB8m85XOL8qKjztdsk7
MkSxh+Ikm5O9MejVrmIuxTCJ0YWHQBXxp3kfxF1xabZIA4xMGCFcwjkSjH21rP4y43L7Jiq1noYw
pfGs5h1er3xYmFlLVzrHwC3GNzV23Ws10BZS/dbnLLXvS1Ve4ftVyCvj6hYu+CP9HMVwtn6zlNn1
24AQbH+jCvBaSBRdNGKGyJ91AYw6UsvaLG0BzZKp1nuvHSeaq8Ae3a9Cxf5bK5Z6iHRXTqE7pNqF
nbvZvu3PqTtMuxrPXG+p16EJXVm9PukOUXCtYdLj9/gdtiCrMIbqRBNuckVwLSDo7FoOgzxLFsJG
0QRUzZ78TXExTbkf4lsUdrgEE8Qq2ZxZvY+RdW7rvTm56YM1x/uEE8iJIHO5DQJpHxPIS34oq9Le
Y0wHsD4l5WGZaSkRiDA191jpXqYiESM/Wi2e8AGKZ1NazAygpSw7PzPrW2dgKDOYzLVCBHOofhdU
Zk9Bncz7MdUQMQ4Mlvy+Hb5qqKhRiFaZzgpusO/4pqYTRu/m8soPRn2gbW/hERxLmqAruTnnTYKP
sSuU6wniLlS2H3PbDscq+0aIgnXrDyIGPDt3zyysxUHaZveYIna86mCGRb4eY1HAWrbhpjPlqbIV
La1pd12eoOCdPZf+lG+TkEAGuWD8Vpj3TsYEIhUJa7mreGWDwojPqm4svqCRXc4TgQVzdID5mml2
XjraGAapHRxqx9VP1uTV0WrA2DNnfW71Zbw3TJ7YMOlNdcS6InaT3yPjq+zyWMbyqpLT92FEaKp0
X5yR8pk6EYYgZ7uYhqQjVmTXAUTeKJCFce1LO71J+kk7MycJk8Kd672gR3Do4bvcAY/WcZF5hX2g
qrriP2UPOS3RAy5vh3nQBIOaeXFyV3qeep40N/82MJkwo7qvmOt4bXMxT8ZyMIqBP1TKSRS0r3g1
GuBkoZfn9fehmCdgrgituEnzIRYKt85A9AsquFqU96BKr60yry6V5s7PwZKQcDUPz5XtvAVdhwS2
JarlZDEYuq1EV1yMZj79UFmnU/taoDY0Own2ELfTQ++TtUkbmJ/PKqQvN7GSjHjY5+6rfnkVWTZ+
s7WhuamMinlRafnHTBMqSpf1Jiju40uVY3v2qipF5cBxBVE8FF4Q/EOUoGZfdw973idGmmwNGJAH
w9QyFS5TJkEsdUP9ALfKuizouISOx+zIImLqYOiINMy4fSIxc7quB5Ufnb5V+74tvJ3roEASytW3
rcQJPNaif4jrNv5SSmGezcSgPqh4Gq46ZNSX0P8ZhfK/TrYToeAIwmiSoqzeenFZ7oFYlREVmPya
FTVAFQFLAURyI+CDl727MJrLuktfcZTJhFxbMk6SvOlZOxCXpLPuF1V24fYcJKQ74CSghuKfAR3Y
8o2m2nReEZ28zbABXY0wu6IUmXbE3Hx108wPLSP6jdMMcdj0ymWCy9+0Y97nsOjiHjp/LJuIdpOl
hahujVUjdJ0Iszh3pjS9MaQpzvImpjGEzd6liR9MGalOjv7QcTBDqIx6o+nY9dI4JZCHjzb3AFfA
Ma0jH4JctBfhTW9Z0JgodUz/SO08Mx+f+MOLWdFWrZzYBNjoD0QCACzq2mbLnJ/ujfDNu1YZ0Anr
0X4FIhd88dMKWbc9jNNlNpo7BG6QLdrxvq9qY+9MunvXNo65G6DsnsFnMh+9oNr1vtdyW4bFeHPa
gMcf4d9VbCdiTxGqvquxXS7g3o8XmYMQukyy/sxtJZrDrmXSgjxOneDkzpdYGrvDNHT2Br8YvfbM
tU4ZqOF7BIpfpyUIjppFCyOU3ow6M7YZn6Vo1EM/K05Zyalr4TnZi1zWR+IbpkOlJo15VtkIyg7z
DQuCvGUEjWprXVv8qcojv1P+nWNYbgLwvHT3UpnGrvLt5pY3uzwtnRh6cORFEvlU4Ag5oCJ1Gjj7
uXG0hwGg2QUWD4/GVOUdkg64/xZUBRP1WNFrnwpOYp0x+Xc6lKkH2lTWN00qVnnPyuWbwcH0yq0X
nxZ9hfQKW1yTRLzNT+Zk31Y+jXSginvlDcFtXCjxOE5lcjuBLvhBDErxhukuvSa7pNi5g+Ye/D4u
fUwDKej61p/MyFgydebi/gqzNn0dwEqfFYUjuEK6n1kWtGgR0+J8WH8z005W8XzNXlVkbXbIXc8L
C0QQgEb17rbJmp6ThU11oYCy7sF7GxGTOaOFqJ8l16YpVsq6U2SvBr2Lk2n2oLRoyzovGACW29ia
BhD95Ps9yKnV0L9T4G+0BR4OYsTZ+Qb234kqppq3k+V0XzuobqAWK/81NR3d39AkZAWwUyblqtZn
MKRtz1G7aq0jKFv/ElY7332ogYKgxaDkCwLe+t2o5vRLNRXNzagVurEJ9Pl1bKC1IdOahbljyOF9
NxOZeaFuNPxJ+eff20ZMKkJmBTmpJRkfaTkiH3bw15U6pjLP/QcUgzWD+DFgx8SUzdsukXgELNqi
svFjgIbr1kkq/4LYpS64njIU5WggB7dl6p9MbOdxZ7buIXZL7IENj9iXgMAgucs7htMbqc+TszPR
zVUMkP3mMPZDcE8wSPUK7x9tGoe9H0nnUqyCvBvO1bgkV9UCmp6J0ogWNF+I4uh1sHtRSmZtThxv
fZ56I8P/1MBBrw/+FObwajZa4nXf2XnTL61n6Ac9y4Mkgpq9ZqHoQGw2ej+wb8Bhd5EWoR9Gw9em
X3KyMCAA5aMdFQP1zYadp/ledYmntrAs43tX+LSHdX9ZWubJJX6EaTEYFXnQrM3dao14HaTl3wN8
1C4UuJuCI3VHEJLIG+0pZtsqI0pMTJy57yV3BcHDT/rio4pBr1LtRVwizS39zr+XGYDM/diX3nf8
SUUfKc0ahr1BIJDYZJTlItIRzD8FObEVVXlHReg+uplGLBKZJDpsBfBGF0iwGL3PmlM7pEqaqb9z
CRe+URTb1CS+5eJZ0VK93sgO7gS8dZNMhmbSLmD0kWCybtdlhOVWyiNWG//e6CziIsAVOAYqsrHV
omIkCeKxxkf1hVe51o66jrxsT3kwLnt0UY25pWVSYTdIhSCDDkVZHnVS+mk0ilh/8PvCJ0FHmb7J
MqrxvJo1LBtq985pImYsmghtuPSM46hbspOlV94DFmzUZxquzWzrt6Mjd17nUxzXskpFBF87oCrX
S+/aRrV8MUtZbl14/HJDmmkeMMV0SJcxu/pcG5X/PRVKAxM++ta2dmv3plnUMSHx5YrMafOIYkd7
Msn3JbPJRnQS5mXea5FsXS2EuZuCLy/UrYOtYL/gVklwxNrBVxICcJ00LlHZjZrFaRwTC9Y/d7Yp
2+lHQC/S5jXSmoOZ2gNLXirsPsyrijPniAO33RfuMA6I+pccfZE/zs6OS7cYotoTyTNar9VwsQDd
99vf92U+YcHoGDG84lCB5AdkDJ3ctb36a9etSKd+ghgVeh2a6mhJOf1kiRhYOoN2Tz4Uyqhy0QL8
K2PuPuHusYhBlyXyDnciMQKLxpAMl+RLaEgHfIf5ONB61NTSMQHlL9kwfh9NVQL4KGR10ucE3w+y
TtkjWGbIEboaStKIMVh5JAfV1vYsLai3fWtEL6qnSzCE3TB08VovoG3IqrL/ExzsU8IeNwE7PXBK
z+W5c1zTpVf94SbUmYcPsOvDpcmTF4yoVR0RJ0jCnPQQMlmjjHSrNa6TdKTgZ0NfOZKLMUSDUxjn
pTvnlwbRNzy1ma3+gFH6tyYtFweWgMEVjbOVQvDp4vTOl0PbUfWhwMjvk9jg4Cf0Jch5Artq+iIT
P9+XttKz7bDkTrP3ym5C7E0q6p8Sbtdu5q8NMpD2AO2JXoSiQNd7HSv8ep+SFklnPjFXNOa53axS
c8Ryapu4yGaXInf+8HCukIDPH2cxG1z9u1A79E/f3CYTWGb4zkm5tp8GTbUPCGiXqBnc4On3r8E/
fhIDZrQncKE5ln78YlXSaDkuSPgwWZBG2RzoR9SkMhqCyT57/6j/aMx0h3a/qT77uT8AO/5XkMf6
Qf/ievx/AuXgh/kNlOOtrp5E8et0aX2Gfw6XDOcvw2FIzwQCWBqkR9p/P2dL/l/rOAUIEq8b0/91
SvTfpm/H+4uxBP+Oh5HeN//412zJsf/i/45ZEH5v/uAp/U9G+x8fizVm2+KT+SRmW2C3PwOACb9l
18mIG5INYIcA/N0m5l3czhkZM7/ck6ufT/WvI/CPY6z3j6KbAvHWQ1Bv0YL9+AQWMKUWe+xVZLIL
h3ycuSNcrPiivKn+kupJu5eiKu/zVgB3yKb051PJs/LP9JH3Uer/vGs/Px8mBbMMcs7WcNWPnz9K
kGhVwkwYs1WSXhlUD1uTBEh/R4lFJayx7GEw7WaETYnhdpznCLq59eiBvCS5F1+BIxPehoYm72te
OLT3ENwRABoX5A3tzCWv6r2Hi+pHJ3GxcEBKu5TqiFsqtJJjez415LKkoqt/qLghfLgysdDTUO/S
O54fXCDC7uJnnJjT12lyzHudTfE8mGaNvaYu0/vf/x6wTD+sPn/fkXWECQSCX8RdH45fdsa5pZvE
yj4QEhzoFKm6bT7VE0wP4FVOxVKRu/ZX8l2MJ87otO2YzWSSWV+LkdVdrO6Vs4FporWInR2FVeJu
+ixpX3qgFV4YTG0VR7jD0USXSeKwghPT+GIg6zL2WB+HuxgXcQrlsCyfnTHtUNhP9H8PCAabb4rq
pYlICJ1vHNRbaE78VHGwcLWcg4Mvhpd8nNUdA9G+2mp8C3kB+yS9mFTfmceeKETnMo1HYkqpr6r+
jOprtUfnCulJFeAfRyFuDmJbyADplADeRQxUlSnYIzQonnSQkEWIBtFozvoRAtX5gj9I28A89x9j
o/MLLAqpbLfpJDBOZMBavI0RB5mHc2gcbhkLJ8mVVecKNwSl3JMnGMwczMZ0MK96qoIPKLwea2AP
K2lbDLGFz6p3+oHOXWZ3RLJmOjwCJ/PpftoLnchumeyRc04dUM0TraZ3mwFbi/UFj17gneAx4bjE
z1HeZG6Q6VtPaTV9bBioxEr5pfAOCMIC84Uv7DqnOSamO6JioPtaxL4nz/GGBlhlATqCf8sno9yV
PBUVzSYOBmexZeH5jKeiN7dDawb1JaRDUgIb9HoDnhRZWpsyN8SlyWG52VDbygBbc4/4gsijPn4e
IdRAIxksL0H60aNSI4AP6O0iA9qVXhFwatfris5YUOSCPvFYrmc0ZKg7fMP6n5Qy/7QYMRSGlWq5
OlX3p423z3ECTkDRoqTxgr2bGvamd/vuEhnhhEVT0jrHOt3sJj1vcUARj/v7l+9jnfH+6lFjwAlb
WSCc09dX85dXbzDglJaM1qIWf+QWeaV9MvsxO9JBNxC4B/mfqJH/sNBziGGKAyuEncP5VNi4XWpg
SLXHSKLso/In+UqoWpwy0fhPY6fEITYXezOACN7MHehD8gmt50aSo7VTEEsRZsblbnE06wRCKPkT
vPfTcG69ITYmD8RqugdKE5DtxxvCebo1hg7nAICA+qqh37AfrRxqgI45LCTRcp3OqPSAC4RkWLII
6W1wftnhmhj2tkj0P+xW627wcbdgr9YdmMnAVzzAWR+vp9b6WjcsbOF9ZWOCmXKZBHTN8upP0+1/
X4ShrqDSswmZXkOwPy3CBoc3qZPiEqWNnK5SDmP5luWMiDySlb03TZGAiKGIbnyoi5QR0TJnbNU2
yfVAP0aZz5tCzPIb2aSWsRtd0ekbT4MBUGl9XBE8XDn9H6753x9eB4wN/FVOVchcgk87qc+AGQvv
esnT0j4bdJL3sYorqJF1eptxTNr//mX5dEAAs87JwHRNHdWEDtf/c5mseWhxExIJo0kr7YcutgNS
NYQrx8hPFgbmnazTfWVAYc4x2zxIKUiGlfQsdr+/kI8PBXULlQt1OmoYA3jOeyn361tLM741WgNB
mO1r8rqk0RvqpB/f/f5TPh3Wfn4MzDWHrhkiTl6Nj88eiDZ2xiLFQN+o4GbuKkaTHITcm2ws55fR
buPd0IvlvmrL6QvESdOkO4BWPGQUVxSs4RVK+hXRve0GZf4hW+Hjyrle3Io4pJlnwjukkvq0kLR+
bvZ2zMUJWcVnneNrW1Ua6b4upvsERtjWtxF6MyNKOQpP/e3v780/fbpBXIXuuKSecK7/eGsyYRKE
Nrpt5C2DkWwHWlbYzTP64xipMdGoRgPoYspqY7RI1QVS68ffX8HH9/Xn9zcRfPHos3ATH/TxCmgr
pRR5PAMTuS9LNNA1x7iYd+qqIW2QfNUyOwAtnba//9hPC+T6uc4qTENTxipp84Z9/Fyra1xT0JKP
7Nxqsm1s6jqDeBIKsVokxTm1mrfV+sa4BNlDn7ZWqVS7jI5CuWkcglN3LhpZtfn9VX1cCd4vymP3
YiNFV4HS7dOqzTOCLdwCc7TApQg9bBJno67GB7u0lxNccP/r7z/v31YC7gINDHQc70U8iqBPd2Hq
x75ZnbRjGRhYgzEJU8Ebu0LTsPAZZExqwh9u0Tf4W0la3ppTof1ne+n7t/Y5x7ASEbmA/O/Tt5bI
/kqnE1NUtlhtkzKLzy1hFVE3GvXdiENn34/a8wjaf2dXvRammZfcB0Oin9s4p4991UA7Enb95IC8
+8ML8h5P9z8b13pxSAThH0KkpqPASvjxDpVNQh0rSig/ZmGUYT00LfbyWaDLcsAsvWROPrpwafLl
MjdxAIFViU2CTAGnMB3QzLGP5hl0VTimksDCxUsB2LdlS7uwWwF0BKFkJEXrM44nSoJy/MMjZesf
S5X32wu8EpEc38RFyPzpSR9BaPSEXeDBbOVV0ln+daZhHsbKSRoiRT7Ap7LFBIZMgTLxYkVWBEW1
wbC399NCFRFzvwJcsAdjKuEgShCbtZqrrSVGh2IQsPxSmc0Alye1tWaDd2OlTRRG+g1qQwC3qqdI
b+OWsWUnlitmuF/zRE++eGxM8baARWNxVso8NmunhFtAefjDSYOUAS6ZB9zxNFu2utP2qNR6XdS7
WrXzi5bi+2a8QrCgHJ1KbZZqmGjTFjifRO06LJz+3H63O6lfaq3hV2GVuhNcpZoPPxWTD8UIUNzk
bfQhzi5NTQJK6FFWnOkNGahnVOZtE5KQ4OK5KlrnVjaBjMmA6XIjFPb6G9fzPGmh7rlTzfGgssS+
zoyhP84zPtwqa4xyQ5Hu//BRFJAsotzuwTXwQQE70Vk6kJ/CuULaJd6YRHhVBH/EWTYkF2fHOu+p
2ROtJrpoGoc75VjNNyRH/ZufWB3da6eCHOEQwv6WGhw0AITzgoVWzwglnIWSzxSHmQgX6q478hYq
tXOXoASDU1oS2AYiLdBCvkm0lIH/87IeS+Nt9JV69o00veAIPuFkNYbgYY2W4KBB9BnJ0kTHb9C7
wTTIMhQplLymVVFijozT4qEqED0ofSi2rkfIe9gmrJQhU0+ujP3n/7F3Zstx68qafiLuACeQvK0q
lmbZkmzLWjcMeSI4z+PT90d3n30kSnbF4nXfShEgikQCicx/qNzbtDSjrzR9velg6BMflE5EUoIU
7erqQP/BO5ulA3+wKEvvgEXvNO8DHbAV4AEHsU5cjxiP2+IPQJ7zFwv9LrHrAb5djBW2TjttmMAE
JuUikVHZOAhBZ2jiL24xdc9x33rW3oyFeDLIfn9wWZmqQ6dn8y+ZOOFXlSi62okY9fFiSicbNqyW
m59qjMefim4QdwV6F3daOiD3ICYzvsyo/JagNXnne8MbvJEKxTzetv28CGeUqBRf8Luc75S4U2w8
AV4sXjqWeYmUsoREqRvUCGr2XojrJYCnK0jaXEI12dDvbmCShWBBMPs9ZCqRIObaJIHvj7we19tk
HC9ipPrtXTppJj+jc0V0aUo6QYeoR2RpnweVBeE0UFx+dVlUzzJL6OvaTlACe9EjpMTGshD6vi9H
SHvpqJ7dYkEv2uPcuXBNEhcPVOz8yh3ldcoqRtrVCV30sHMvIcVZNKqSRLvoJ0PR5VEp5L2WbOJb
oFkzffi5kiUCQDS6b+lNhDoObhPpXWfCijnUJWzaQ4ukBw3j2aRCANmTTP3MKhv6KOT3paDDJq3m
0AUCFEvUsE52idaE5jE1ClqQc1sYXykLoDrnRoF5m7BYR6rcrczODdmL9lC3sSwhuNCkQW/ONT95
XdaGOydMvNuCb+QeuK2Lko51ib+x4UXtNUonSXMIJdpGO1zpXAbMQuNrGLlJtAiTI9k027H8MjSp
0R9owFCQSvMgBgKRFhNdPrfTLhIQk/+URasFyD4WKHzQjb7T6BUU+04DUQQUTfMWsYIgv6pnTheo
46VzX8ia5p/m5oRS2prek6GZ7i9AGcHXDAU6qsMpXu4OGRlhZ3rNp2maDeY9l27u66PmoYYKB905
Ng6EX90OSepaHKgXVq5tfgz1aIa2Eyu7PTdM3bjBRxApMjnzany7TBGwKPuKUkXZW/eenY72waGZ
OR+KsUKSxoD+8VBOHC9oyOnN5FtTDIsPH6+aBTL32XUU6XbJim0V+AmvAOskqvljP0bpgxBDjl5g
agbpLmlRrDygLBYW5/QmI3zchWGOvmuX2rmJ+YPagynRb8siNscjtaYQeddl5edNHP7AwyFM8aAZ
xSVqkolHZ7PWrRtkwLm8oRvigQSEa6gd3VaSzjUpPecQkag7bTDynwIQ0SMjWL8guOIqGo9V/uRm
9YBZNkiq6BChWQtb1QQ7ADHaKg5CSTjaJiJq0Y4OVnSvo880X0nPNg4dKt75B9eAcrMvKpOCpKg9
CQMbhEycj3BuKR6Mj32KuODl1LBYzq2mmzAN72ukVcCm6+6hKac0PR/1GfFm20KQaqcPw/yLnVO/
pRdPnaBq3CHcdZiEQ0ePTbo6XSkkBgOj0+31ugoKerRFOndHzAeSEiJ1WCbGB7rT3XCtlGw+pipo
5GHWC/rM+EzB7gepCpe5zMvsn3yeUYHZBaC95R50NVlgT4dyOouqMDNv9Cr3IFDGBSbVYWQhHGIa
M6IXk0KeCCZnGQTHQnR9u6eVqtg3dNVcEjnSPMAg6u8SvNyOehLJL5Uxafdzgb4ELhCotRljw0mo
DEUvOja7DgvrOQF9X2jXQxcAx7AClJn2TX0fBdLMd0j2Z3t00G8yL29+ZmlaPurV8LHu4ReT01yW
YVZEJy7m71wSuCUvaR+lWAGdaFXWqgB7ZCl0ItQwBN7FrhmflROe1oeO6soP4VRQqewOxVI9qS+o
/IjvpW2NSECMlHR7kZvjqRn9tmpd5aMQm7jB46iMNtk6WW4Bh+h5gqO657GpXfaiXhbQUJjPtCwp
j3rlgnJJQat9cQT2tfuyTha5gyGKv2TC7KL94Or9nZcXYt4NoaCoSRzIhbtLdfRDg/LVT8wmFAKs
KfbwgBddOrdBbPTT8siJbFHT1I+hlTGSD2qw8r2BsBPIMLNMv1W1F+iXc456CJISDrRvQa6763VN
a3d9PwUPXYZUDe2RKfwUsFqeG4FINnTkzvxFKVU8pYiVgHfzKrhhCQhpnMMHC6kgGi4ZP2aexmQX
DGTr5/Pg6NGVDDP5Gb5/p8CLmfWTosXzYOpJBrYm76uaAnKUn6UuiJIdCAmn8i0q4NqVWcQW+PwQ
sYSdlECP03FKfkUNWBRwDhylSL5S5YbgZmVYoAdCItDGzu729UxTe4IqUhd1ViBm5wlg+aGNb142
aD0eOmkOjMaeIkQ7SR2Ko50D6ASyUKC5FHbVIxgaPUR3xUHkBHkLzO3yxkP6WutCQtEuUl8z7F5H
napJfknSHOs87Xrr2JJzEckzWBS0IoB9I26DW/qefnL7wUOrrdxRu0mvOQHcZl+JsgTrmCig+Nw1
yxvSOxtn0QJRq93gobi7+/tt8m0xwaYbBDOIspvhvKk5doXmRViItotSUOqHOudnG88keaWjXVGc
RQewTcUBX05xKzFxPVFNeufybFJBgMEL4nCh/72+qaFikoqAKt2+Vt50O6ugPNMm0Oay68RRStCA
f/+5bysXICEgfZigq2HzOqtrawldfQD62lIbqMKvLoI8+1zvxqPLmfjZA5NH8hGkd39/qL5sOa/j
n8int2QLA+S9tWZg0eCo+7iXzb7xovIagVjtMW5Efzl5iBOPNfnvEDSAX1QX0PvLqf9r6HIpr6xP
wAze+fmQwfC4oQgOMXpN/9DyyOWmrphIEWuUdVvpe8PQn/cWBmmO0hFBmhJx8fefb76zxijuLuRC
jLIWQ/nXHzmxeid1ctAKZtr0P3JWA6Y2fc2WPEBfbY+thnTSXqMMH5zlcmztXeCp6Vm1RmDuKxKO
/DCXBvIxYzuHx0q3Ixu4ZNfdeAbmItAeanJgC1xXe0xKXcP6rCELM8r0E6D3BKm72Np38Kf9pPDM
Gw8IvH7IW6dFicCpC7m3m74AQIhcRrmbQHH7MwyH8ODShh0RQZoCeQjphjXoExcNrSWBjgyiiGPg
Fy32ACcicinfrBYLZDMB5QzTb0JyVfmEF6QEyesAlioPHikxgIdJ0xyg7N8/yzLO+jkUEAF6UOQX
1PJefxWEtjFFK9HcjlodJQVyJ7JWHQeErijuAmtgpyJpXES86uHUb3wb9rg1m8BxKGu7UjqrFTGH
kAPliMaCBIV15tko54VQ/vYlki+XWgyL7u+/9Z3nWWAJ8CvlAEZKYPVOcSZCsKXO2j0ySPMtp14V
0U5G/7sl+KM9ej3RKb/mt5+RppYHV9CknSOlsaqRgmDk72VLY1maCH61i2cr6xmSy99/2tvgokjg
0IrgjAS78LsW9qKLhsx606AXD0RraiIoKiI+diHXi1Cvta9QwlHSJe27oIzX+2amxR///vi3hSou
bAumioIfbbV1tgVzTM2iB1HQj6177DrT+6h3+DjAKSu+/v1R73zExTmZpgAHlmGby/9f/FKEOcKU
HZpf6szTg+rQy9kVIQqqrkeGbauk+fLvH+jSKeTH0XkBcfL6gWmrCa0uAIC5iR0fXYr95whSZZ8q
R07XlRziE88zltPndUgifCcNWiy0PIi/VUgW+YTvlWDN1BkpPKyW3KQeiQbxocKJ90xvdG8+S4Zu
+lRCTGh2aeVZX7QkhjdnO6iN7VHSVuUxsPvuthk9mvVOHFr1fhH1vY9RYUVnrZwoEE+FVwoUlRr9
VI3+neVoe0s/l53C8XAiff3OgOU3+mRSxgipN17W3Zh8yH5Tgyp7ERGG0nA5DprpN3kMH88Y51Mm
VG+PODa1hSVrLzVyauWvJxBSuOlylAyhWgUKzfPMPBsR5vnVBughm20I6QCg8In95Z1gZyfFlRhO
HQ269Z5des7UNYhg7kccYMAXJhR2FDS7v6/H954CeojGI7G+lN5XP61wWt1IeYpETOeuJlnaA3so
TxBkl1FWi1CCkcZog4Qc87fVF6zJATuBmeMe4kVx1KesPASxyeU6t5f7Zy1PbGDv7CDQ0glq1gtM
198InRdhndmlsIfa5Z5r5PaV12rRY4HqxVFHKy488azfPOnVj3M8cLA0FU2OIGN18LBnOJQnkAWk
EPAPRVlki5qKcjLXjguYNtXe1DXnI5VUSs9tNflxpIzbPs+mYyLwNqWultbi1KTeCXtXl+xsXO5+
E2Bff9cemeUK1Tfw1CHOEy7Q6HN3iosvrV4CjpdikCCigwwsdxzFTyzwHKRz1526phpvPzwtHdpr
5B3gX5zVIZm3MD+jHli311UWeu60Pz83SWY8VFPYODSVGu0JZ1U32GF2NP50696bPqaR0r9zRcCQ
p0gQpPb/vuTfiWaXFrC+NPwg4HvLnF8sjqZv3MwxGyAbWvCcW+EE/RHxK9GPaAdEXBIHMAonXsTb
xGjBhtB0oRJGj+234MuLZ7qp5qYjIOC9lc/xRRiE6UG3Em9HlbXaO5xz/hz34lr1ffP9X/9aD98J
DnNuKMxgFXrhyHkTe17PVTsRHxXd0A+aAV41HGR4Ptl1+41b6qKx9F+c5sf/u/hfYhKNt+/YhZCt
80vxmnRpKb9+x0WEIAPVJrYVWdSoE9ud0d6Ss0XloSF3QBQO4sS8V5VH6yMg7+38WDSzfl0Zefvo
4DnNlbm0FGpHQhn1kWKda4G36tIRol8+xBQGS/0WmBjucolr/VStzdZs6gH1mdAe7eNcWQh/QsdC
GFINkTFyrjfTTTYHzYkc4u1mAyCBhEUAXCHU15UYLUVasnCpwmkd7LvaSlKfpLHZod9YXPz9vb55
1O9btUPe6TkLjnoVTkkQZ7Eq3HmfGe2nudLGswC+P01G6KB/f9KbBUuGQlVp6TTTgMDb7vUHjFwI
SfpAxYvaeHQYdISlc8o+e6Hp5QF1neCAxkFzbxqQbv/+5LcwDRarqy/oLdu0sUxajqwXscLBYNpB
EM57T6biIdfRsjMnKss1tthQjmf5McULYafNNMVoSZi3DWZBd7qqoPu2If6qcdXcNsWyffx9Zm/O
SnRs8L80ieEFKLyW7ADcjyFEo88whGRwo9xOXtlhYl7+/SnG76v7qwOF2wvw5QU/jNSYsFYpm52g
/1RhSIZrARi9Y6R7GtoCiBAYvkOj82vrpMVXMdoLisoea/CDeTzQdDSLEPkVqn/oOtLwS9EL5kze
4VZY/+ONifutiItR91U+5O6NQVEi94dEiAdNq/oPmdu0Fawwgckx2V81HwIDdiYVRGFBsMEmR11Y
Q2XgW1cg7rVfrNjo3VCEUv4IwaA+6uiu3HhxhZrB7FAv3mG1Sm1xshaxz2aouXgnc0PdEHOrp0bX
gWkaWQ36iIpeV+9kRz3yMKAs9alQqRJXteqs4jKsEirbQ901PVd4IZqLAaFhuZNeGk8XME8Cml/s
9bBcBrNrzvEqqpx7fM3r4IBtWxv+MqvB/gwxv/9hu8XCoc8yyD3sXyW4wLqeUFuIkBk+cimn9QQX
v8jxJO/bbwGs53/oyTTeDjmUjLS5G6lw46lRfWwRN6MEb2QB4GRHC3/aTjgt/fsqovQuK+t7VFkG
yv5t1T0lqA7+onVrXM2jAbpTq5PS8zF5zzFNmNL8hlaKHl8iyILwFtbcUJNnM2wfaKHZcM65wYIs
mFJ8fnrwKCinyglbGJE33PycSEqEdwcTRnljlWiso0AizsoCoPDB7ltgp0Obz1/yMhef3UZVT7RF
U/g1rAVog5K22g5QKIK0iIWUH0K8A7+7BnbBfu4t4pEz1NpdhYzjZ62rIJyrpHW1vZKJCV2S22q2
I1gETDuo5hSSAeSqc2QZk+SsM0JsEMEL1efURdz0mFSlLg5WLNCJdTTuEgeQ3HT2q2SCzga+xPhl
RahV7gOqFB23P3a43QgwAGV8odc7FOgSePaDUdyAocu8nSS3QQAyS4Zwr6DpArrICq28qNqyhK6t
u8MErKfrrEOgcoF6fRA65plKh/FbSdvUvFZG4B1FJxvUU6a6iq/hHPfOLo6s+mvNJvexkApR2VRV
3Q34oPwxVpXxqaPNXfiIQQTdodOWmjFUZu/eywz1KfZGLIkHqrHf0AoovzVzPxhUpD35NSNVk7up
0mdw7mBBwdREw+TtKrfCCcqld6d2YxNohxqfMmxiYs34bNr0Lut6rr5zt+kussQ00XnLph55SdV5
38mkNXRa+wpLGvSIaaHbFi+mb1pQ3fXguBie0FblE08aYiI5yTkQchf08mJnRp0JuVzvhw0B7Ws6
U/jGb9O0gIQYenmFmYYHj6nHqDpAu5J4bqRKDkXnVt2uR7qKPi1mxVjXAGDKD61r9+LYhICrr1Jy
T5yLzaBF0bMAR8edIDROHFFvt+Ol7QEHFgEt2A/eKu+O8MZdjL4xxAqrHgcyC36DVs6njqO3J6HD
ng8akzSGQsF6N26DAHMjGdJt7Qb6jzXL5Z8Uq8mdCjQ450jNIUDu9lelVU5nqSqqJ5r2rJkidfcp
JEfQVMYi/w/yxADHckZL9qlEvOtzwWeoTxxR7x2ekJDQSfLQWwP1ukr3GkqKPW1SmHbKclDmhyX5
OZcurYsYsNIVHbQY4W+JoAv7TnCPIpK6yCvkI4Y8TLqrBUCEG0+n1480ROLuxPTeyV+4vwuHmi1A
Ko7510c7KWiaw+FAuTeLzW8tPe59YeXN06ID8vdT9C2ijUIg+S4wY5fLLdCt148CjlCkWtAMe0Xf
9IDNBUolcEjjnxR85Idu9KqzoptQUwqz8EZFY3HV0yr9t/deJkFFnPo0mcxbHppdFiZnJqCxLDO0
MzT8sc+txic8Y6zbnt7hiZvNm2v28jiuvbRcdFbs+jePSLmUrkOZt8c66jYUWfZtxDT8Au4ATCQv
Ck7ExrKYXicqeFuSvwAylw40nVXnI+GQ0RCTgHqkFSj/JFmJNkqWTze5QC4j8ALnfAhm976hJ+XX
bsDR9/ev/OaawQ+mx0SiZBgYea57D4UbTsM8wn0ShVMcoi5zLs16dp7tOP7Zx9nwdVSW/fj3Z75d
wzyTrIzSAvRX7kuvF5bQUpUZTTHugyiJ6aVF5cUIvgLkaOic2OHsdz6orhsc7zZ3N8dYZGpfpcLe
pCk8Ibm81W6ErjcokBHeryWfhsFzuisHDu4TZYc0PLNimwK0FFF0PQcBRzuRbd2XKuweMb0wHlot
BF4DQWTuznq71D9LTQ+w1IjsW9hKwZ0Ar5jtCjuDbmRi1JSTYJfi25ybFqY4i+BKShXxc1566jkQ
RgjMiWvy1dDn3s0c9a46GtaiHzO1cfbRDbAn2smxyZ1DqVfz2Wh7iM3HqRkCnq7j/HlydBX5mWaW
31Ay4uRLx8HivmYBNWnxPUK4QcsEqmHwzu0zxwz7X5TVh2lnIOZGK3Hw6vCmBwpT3fWZcrP9NMdR
cXRN0Cv7Cu7fqarBe5+CVYYupW7wMda3EroqrbRNFMWdMX3KMmlcjxm/DlENME1AJfITS/ud57Fn
ULPlnkd/7XcD7MUtCI3/CA9qFBYBJ+KZPFmBBsJpURvR2NkOLGxxast8Z2WjSmhRwmJ0CC2rAxWa
FXY1xBP423m+HTnQ8Fo0i1sgJ81z0arkqIpGP4BZja/x2QGsxZUajpH8WnpigqGuuX4fCxMHwyyu
T+xt706Ogx42M5dtiM2vQ0GrBtfLLS5FlT5Gj6ZCcCJu+0WMQMr5xDX7nW0F+CqxDeCDDvKaKNB2
2aA00+FZHpr+yBpX12U3iyvgmvhmV4U6Cwo1nfiBxntfnIu2STuTPAPG9OtfiPicijSbX9grDwZT
NUkZ4P4jlXUsLXS5SNCDMDo6Q2o8qkqD7egFJUYZLYjCg4qifromIjnmsMORJk5HWfK9dAMzpccZ
V49gndoHmwrcvK8bqxqPkMDdD4xpOXhoGJ3f2/gRn5VlXPwCY0v7s9P61j2xpb2F0nCvR+sUrjTJ
IRK9q9t9T+COAQW+vSu7+gu+lBgmSgtbT5zYPD8M6gz6nKnhTAoETKUmBeJEay2YMLK5riv8k/6+
nb+TRTIf10G3lkaWWDPGUGYLPFDIwJ3yMonIYmk97eiKhSeu9fCH14flQsAi96GhBTV53Z+soYt6
ZYPYmAin6LzTMbD1MbMPcUvNB30nc9CQNPZi9TxTAGoPuhyHClx2Fj7HI4XrXRqY6iKqA7vEsVBm
94LcwrlERc4At0ZgVvvOmcY7CkfjY4SIab2fo2HEwatRWgRsXeHMENA/vUrCZLb2Wi6LH1x89Z+J
MTrcxbEcvodxG187k6c+JimYXDQW2iY4ukIAdo6HoHrU0fwDvecACNsDKJK/cBdN0ZlSVUhoGLF9
quf5u3z+KskAHkeXlTOeev6ihv06LMLWcWPUbW101Dy9OEgNGqs2B+YAOGbugfA5+iO1OePe1fBW
YXcax+yyRMjoS2QH5l3SW3l4R+qB5VNAA7G7xtQie0axEpIsclzUKTxm3/lOU3nFg+PEleNzokb1
//duj9rptxP7kvj9tzz8ViX6OYma9jl/yeOnDfQ/RH7H+Q9kedq97AnUx4HZ/Q+RX4r//O6tsyYh
C3rgqv9L5DcdSP7O0tmELEI9cOHK/T+RaMP8D5k/UJTfjB7ubNa/IfK/3h40gwY4RQw6Ba9XHSRc
0NZzjpE09EpM11RATS09vngP75TJ/zT46m4iMdka0cmRvq5lX8hVPhtWfbZt6OVoe5E2YGBhob+C
XbFl5/C6Y4D9XjzLjaMvR9iL0RNEvgY8i+kdyfFDaXmIlzXpicTnTy9lSQBejD1RuHRVH0q/67V/
stHehwKTrm1vZXnmi7ERrmqSoIPKVBjWQzomzw0eeNuGXm9PuLMDdM8kTngRYPUhsA/YTp/Ss//T
SzFeT9zsG2x06GH4Qdmme4AJFxmyoodtU1/le2ZpI4lQBLbvAG/fw575VZmYLG8bfJXNIBo6dEnK
Kw8bC3WgDOmkDn/gTYOvk2PHqDsqF4Hle4AN7/pWuBdIpLbTtuWyLlM0IQwhd+xs3866p6AfdrI0
P2+b+So+i2GumwwpKt/JYEpA+rmGB30iff3DYlmDWbCpQNHeaGyf6ife4AaV8bpuf26b+Co8g7gb
gxoTN0BA+Q/Moq8jquDbhl5FJ6vEM/VlzwonLP5S9zA0wYlCzDK7/00i/ruNr7Ggs1VinCnQFwIx
jxK9qeYPISJVV2y//wpI8b9PWEWoMpUWY7Vl+0BwLhyhXYXDj22vZRWegMu8eRDK9unDXdZ2/1yG
7bZ9fK0KQGqNEXka2r6XieEic4PkqtOND5vmvYbroHxSBSBwsVYyrWs5Z+dZ1frbhl4dnPMw2KTN
xL3VI8hrGJeJGP7VfeC/3/F3R/vFEaEHXSQMzbV9Ol3uZehozS9AH/HnbRNfHZzcaXtBy4FVEkyP
Vlff0jnf+E6Wpf9i4gaieRMd9AnjVePHPHi0nzT9adu0V5GpcPgD5hVO/uCO09HuYeMZpnUKbviH
/Wqd2eduKZGDbEYfReiPuIudzVH1advEV1Gp4X9dmdNo4WVjfB5s60cUuPFh29iruEytxAy7CPWy
qLKvrNS+7ZP+1GXx/e3qN5jvxbfMZtlp9DQmv4to8GGde5sO3o9N016DOvGH9voCDoWfR2ieo8V7
Zpvd87axV3EJ8lhVMhpH9hMLwoHj/dKyeds7WWO5mpqidtH2k1+L4WepNV9C859ts14FZWbBt/Jo
i/i1nt1Cj74VIa4X28ZeRaUe00bzkhql+KTNrvJIdp86owi37d/rYqSsEddOynL0ERH9ntoo5mKS
t23iq3y2LmzU/4CD+oaErC6UfpkHELq2Db4KS0RQIxPaz+hDuwN6atw3eF1uG3oVlSgaudCPy8k3
NePOdCldBKd6Stb7UbkG+GAojBhyiI9I73T4AdrRterUKRuNPwy+xmfFIY4IdllP2KclX6EeYFMc
bTsZ1u2g0PVCoEmskiTXUPfquci6uX2q5finia8y2QD4YBOwEn037CH0qhTpqbjfFppr/JiZG5mb
VCyUHiZtlJtfw3hjDvEGzKtREdJ0Fnhiid6vEfSAQ5JsS2XXDSnk6/BlMVG5QknhqyhA33RCnNDJ
+NMLX0VmWs2IvzpsKUWN1HPu4PdAB+qwKXzEKjKrgl57VXKoyam8b0P1tUvkxmW4ikzUy/pA8Z59
k2T2Xmui/jFO623b1drEqzLNBM5JNvkqyD/Zo7yfUSLe8kqoyb9OrMa4cBoHxQTOeXxTp979admb
PiW9+tdD4+8lWyzeR98ZzMvMA5mSmp+2zXoVlsoEidth3+o3i5gz7lafVDJvHHt1YIaJXWp6xBsp
XKQ4UjhmaVpkm+70jrc6MRdhcBeHQnKf2vlFd0mH/t7nGwdfYupFYjXQKUrgc7MGjR6RxTB/rvLp
btsbX8WlMio1VII3rvT2xkx0326iTfn3G6gyTidmqtyYJThrP8fBQ2F43hQ4b9AzqrAbR1kw+GOn
F4cATbJdpUX3217JqvjT61PZQp7hbMgnPLepoDhJcoJ3uHyyt1d6qGavP2WdZgZWnBwNWN5URwzw
hgsDvu22oF8jbB3R1jHePqPfKtxGwqFLDxMUx03Hg7Mm4zhJTMM7rmafLisUZ3RVnjHJGC42vXV3
FZ6xRHbIBRHqz4X9Wcj43mm3hY+7is3W1Lt4DG2qylp7xO+K7qKJlM22aa9is6nTSoBwm5E/se7y
KTpkdX7i7rD88vfWyio0NWDkmMfBuRBd5Je98EU7fBsyVMxQedg2+9XBaUVp0kxdMftjpY5gu1D9
1zeuxdXBKe3AQ56P2YdGCRwDL5KBisq2aa8iNBxBq5RzgY9MV2q+hSPPrre1n5sGd1Yhmoh6kklR
z35htl/ievgHN7BtI68OzsBJldEvOiHmkP5IW+cnd9lTou5/2FjWnWBs4PG6GOfRF1nxVBjBR6G+
bZv1KjCBpozCmwOOtrj92MT5o4INv23oVWSmoo6qfGa/asIGepXX2Iep3lYTc5xVZJqziZzPQGTO
0fQQ5uWDaF1/27xXkemoyu2dUpt8xEfOrVw+gF3etlmtJdmtrJQuO4qBSqNGhhXIAb2BrfNexWTf
agDOe2KyQg9ZBOKTN21LwZ21jgCOF7pX22Ly7bl/JGm+lK21bZWsxRWLVLiDJ0o+ZOY8xKF8ngvs
9TZ9SbkKSRlRZwOEPvq1BuYYoCCWQ8r6vG3wVTYbzrGVJKI0kCYar0ZX3M1et6lw/8aAFbXXMhIW
KzAzy09a1SR+2OHPt23eq7DEEqDCwdOYMEuKbrCAPdfCdltutfZDla0bFSJjaD03vkbW+OBa0Pi2
TXsVlZHyrAQpJ8MfjSjbS+qPjts9bht7dVD2osHAF0k8H3+j7yDMnlwtPWWq+4ete41cg6sTNWNC
nRrrow9FCJpo4uKzbd6rkzKFoJQbAf40Do7GedCfl6Y6sVMtq/id9GQN1pZuks+lnElPQEZ+i/pg
n9f6uRMiJkPog4LbGEb2KkaNekrRMKXS6Zjp02B0h7QNfmx6PWv9VMTmEwHCnd/AxVuO1udZul+3
Db06Nh3R4Lxo8XpC1d4nI242hbdx6FV8hrLrMTOgWhiK7kOI6RS49I1Drw7N2MJ9ocHTjYIeEnuF
HVNfKjaVxUCVr+4+LSa+KolnP4rLETjtNF7khTadyJb/EEX2KkLTJuxdVFbZEbWpfYrHGpEtpCZP
LPY/jb46OSFAwK2Hgol5kv49bKGZWb183rZSVjFqZfZQtkumXGbZXTfiUznU3rZ9a40EGtEXHyW4
66XOCUw5qfodSLltG+6a5I/leywKNkTf6Z0bo+yRODC3nW9r3oqZGrB2ct7JkAbXUy/LXd0knza9
b2sVmUMq56FDT8fv0ofcrZ6z1ttW8bBWgcl53wSgvWcUXXP3LOvy+CqQ7SnVg2WUdzZcaxWbhjXk
Atrf5LeRagpUfNLxQ2rP7X2Dzqw6bHo5a/mSGI/Gprf5CbZbXZWT+6iX7tm2oVfrXJVmzUaueDuT
/qzV2m08GdvKKmuG+lQWudO6NGODSs/RrCu+d1O0bUtcq4u3QmZpNVAVN0R7FuvuEcXEE7vKn77o
alfJlS30GQMmH7vc4sK2I9DTyGNKLdi2KVqrV94VtUyjKabAXCQPytA+z5P7Y9vXXF2THScB16ty
WlZ5Z19YZh8iWBWOG9eK+/qs6FByDMuUyniqmp9A++t9OqMXtG3qS0bzop5qDSlwco/rlVBltQvm
/HMo4m0b1xrG1MSuifDushIj7w61zQX6va1phW3R63mjppsXk2RT9DQNMzIlvw8SOcFtL2W9u8RG
iiQeE8/UpPbhGB+zZiOEEaW51zNvu67QAY7PPvx4eyeAAlVYaGz8nKuTX2le26uEtZK3A6IpqAOh
fq9tW4hrPFDT6G3RS6IfY8/zMM/8rO4/bnrjxmqNDxi3T5nD5zRECVmju+yTUwJKy0d756hY44Fk
2htQKki1Zq1Ve8ye4sNsqG3F999UkBfh0ybmAGeMnKIOkg9O29zW9sb9ylit8DBVdprjOO1XMv6m
k6ggZ3S37W2v1jdIOjfyKmZdKqx5+Zipq20rXa+hQHqST0XhDNinTqChp+4KhMO2DXyxfHu5VUnZ
j06c66xtbG0w9L7tYu/E4fOnNbI6fIqgiTp3ymff0VCmpRJyhSrhxmmvzh1EwgBFRvZEXbnfZ2Pw
0KjiYdN3XCOBgqzRkd0giwgAzp6j46AuXIwqtw2+Csli0py29Dw2QVtDJNc7r7RTVLw/vO41Egj3
7tGrFxOAwRrL2x5RF9yUxm1byVpPU6EJraMVMCIEABsRir1Cb6DYFu/6Kii5QGiVclzS/Eq/wbrg
Ctdjf9v7XgXlqOj2VrVJAmTCyAM//8vJN95Ofitfvdim3NiUcVuxBsvBvm2j5gom/okT5zek7Z39
9TdP7MXYOEMpBNEpG9oIKMw7r0vbYpejq30Jxbl5wCVa3KBy7t5p+rRH72K4QUNsflSWMVxVXdhU
OztFw+bYj6bVnY2wt24GY2g+mAKGEJonIrigOK7upkFoxSZkq7PG6hRt24w4/vGuHfPRMoIru8zP
N33GNVbHCHpZg3Tr/VhPvxh1exFgwn7iXf8hbsQqWZsUCt+pmfX+7H0rK3nXzhvvgWuYzqDT3221
ovQRC/KjaTgY7il13T9NehUy6VjDH8Dx0Hfy5LqsTCrA8su2d70KGQ3tChmMVH4HTWYHo4rQmXaG
bZvrb93uF+taYaqNouuM4wCEsr0VuLiJRcM2Ag7CFK8Ps0gNYZu0vJUKcv9xDsKDcBPjRKK23N7f
Ccm1HZiRBhixoCbtjyC4772if3TbaZ8YzhF5fW9b43EN2GmcoEKeviz9eWixUxyC1rulgFifsgD+
w7r5rZv84v17Dtors6IfK4fgOrX7y9A7JbOwLL133s8aBwjKo6xawXboariJ1Bopy66pXPiQRs5b
27I4YbG9/sLB5EV5Y1QlJI52OvRDJneePW1DG0Jsez164cWNldj4QDYBVhap054VafRp28zX28w8
2bqBxg/Ndu0sEcYxj6t/tg29rNgXHxUNHT3C2oVFg49F0TWXWlVuqnvg2PB66AzDSL0CouLjiIBL
jVPjm7kbgdVum/n/4exce+20tXD9i5AwxsZ8BeZc92tWVpJ+QU3aGGPABmNuv/68c+scaS/a7Oig
Sq1UtYRpfBke4x3vs9tryoHBGsPZGELDJIY7anUhMUb0UACKTsiPLw+vKT62HJpuus5fonoBBRf4
m2NvvttqNr11jUNm9bSFwz0Bcyzbwvjg99wFzqu0THRwwD1Z7evTVCmXgzRy8OG7yDkOdb+OQwer
KsZVNqrtYWC/M+L7990F7uMfB1wmMYAeAoMyD9sPN3U3ifodaexXj94tTfRxA6QjNnRBBRcb3tnN
2exg1Hjoa/5DedRSYEscnq4ifQrW+lbR+TfHxq9efLc4jSq3pAbcB02h4kvF+b1YjjXKwkLz43AT
lyRLXKLftEq9yyqZ/l0miDSODcluadboZiNgWjDsV/ImGZOHiR5cl2K3LoeSOA2bSn6iQxScetBN
wfUSxbH33i3MuOlhUDFZfnLbJq5DFX2a47U5OCi7lak3eAFYmMydnLXvfiJftm46FOJChvrxY059
VIOzCBHZNqu3npNcwjn/0JDsBUdK8QloHswT3rWqWIHIiFlzLDkG0MPH9443OJW3Dr1b6CHecur0
5wiQpmMfcy86YpvUkpcJJqEMH0UXnrcgPPYpk926nHE4MNZv/LQgjXUzDmMMZWoVHdtl99ZE+Jjh
FEu8+FJO78iRf7ED/3zsa+4WZjWxNWIwTz8tcwL6pRlyNSTHzuNktzKFgD/EGjf8pIwFSLWHVV1y
cLx363JeRQ3IMIyVPdxDTtOgX2BhTI7t33v3EKkXkF8MxkRvwZ1KJpfZODx0rYWl1scJDgsWSNE9
XjwUmwbUrspXuCjmhz7mXnqUKNnGm1rYaYUZNaB+j6w1h1I2fK88Gj3jrVQTOwWzuS+34KSTYwJm
+LHuhgSEdL5Bw3zqsTqvLhuKJOsxDRlMZT8+fJRNA0QmhoTNw3vpw6toaA+laOG4/fHR3Pp1jenM
TmjP6bIxyJcJ9MpjX3K3LBMA2vQ8YUzA04xf2jp8n6rWfj328N26LGcnqibBtxwWWDwz3YTZYMdj
E5zvVqYgQTctGk33QS8e2jV9mw86EcCe+eOAh2jAM2078VPrzVVdq2clxLHgnu+WZaCSMIDK+mIV
YBPYs8OHD+2mpro9NOJ78ZGEGzlYLficazye2RICNiXJsQZF2Nd9HJYlALDSrHj3OHiPxg6urYE/
VsODqfzHZxMI6NXYIGGwlvGfsIfFXtumxzT08Bv7+HAmxnBOL1PFB/P2phTjV2Eo7bHTfg+lx5m2
hIBsoKWfLI80bh62YwUUdI9/fG+yQI+BRcRPweBvt3UGVcQei9v2oiPXh8ZRwI1PcRM9TJE8XazY
j83B3cIMUWVT4pL7gQmPAY/SqTOQhMfuJXtElFmiEWaBFT81kbwrff2m1+bgkOyWZisB+E1Ghfie
BU9U6zWrtXTHTsy94IhcGh/LDiFKojZ1lTp5sw5DcmzE94KjySRLEFmMOKBYDSBFi/oOTlH649D3
3GuOKjNgG49h+mJtleSMuvYZtbfy2Afdq46sIUsFN3rYJtUrO8OdO3zyAEt+P/buu6OzBFhv9lAE
wDKARrkD6xmmye5QfRMslI/Ls1yXanEeD4cV+I8lIR6IwO3gfNkdnTZCnUpJXNkiM18gYhoU6pn9
7tZ2+fn/THryvXZniYMEZRRsiG1MKzh91hLNvi2lU7bwyR6L5P7jnfdf+b3exj1+AzpOdVk9Vv2Q
jaE7VHrje/0Or3WLw+KyCwyAHraDhJkqX7djMf/eiCiKQM/cLKZkA6wx3r5vcr9s8bEIYO9DBMf2
DU0BMF3XA7tVI39buuTbodm+J7XpVibrwDAsdOLxY8Vb+z7qufp07Om7U7RGm1XaaExJKti3qduu
bOeO5Wv3Cp46aBC0dLAJGwcPl+0L2AM2yweTnnS3TpPFJhLznJ/QPAuH31H7bObbwTHfLdTBNNO4
oCf85EvPChtdvBnFVh3bHenuLA2GLkrgH4q0Z83uEcdcc3ZMkcX3isZmVsFMG7w4u2RVCKhoqOyT
gxWPvRkRLCoHl1rkVDmPMxVvUYZewzI7NBP34qO42UrdSQSiqYwlkBbkz8YcqyPyvfoIFJBqA2oX
l611uiPwZivX3zUuXubbv+y6e/VRBWDO/50qaXteJvoznKbXYyOyW5vNkoKaAMTJCTT59pxU6kcn
6t8BuH713rtDtJfwX2YwbT2xcbtJFaSYcC79+b9f/BcnUbRbmyxY2xaSZngoLVX1breuvMfppM5m
mo75k/C9DGmJcN0XHcbGxWiej3Qy3qbD+P9nOfv/LKZgaPoxCBDpwlUHBMNJ+/JRw/Zt4eJYfLFn
kFW9jmiw4dEiTND3Jr4D+Xkst7r3JCIJZHAqwZgwFz5MSPQlpdXHQpe9EimMre58gqpE4FZ9O4Ok
e2a6O+Z/An/Rj+MNj2TYRHMMCuhb70uHREgaJscMfv6BmAPnuWVo3UFBpVmbGxNBRYq7jDt2wdir
kYB8j9vosrWkiv4p9TyghREUif+9kH6xSPdqpDkG00SNeHglxkKN9E7o30nLfrFG98ZEVnkpYc0a
n8BFokkGw273Y+kCYS7MbXJwU9/rktal7MvI4U+ZZQ0r8i4AA2RpjhnE8L0yyZgaJJgIk3Kh65r7
ic+FjNhvIt1fDdAuX2Qg+g7bARskCOHd61r9SGpeNI7Hv3n+r77t7mbaJBZp+fLy8tJ/4ra/AYfj
WPiyVz/FcKBv5XTJLdpoyEwf3dQidcfO6b3+CYTIch2JZKfRdg+p2a4rKo7lRPfyJ8ilW7twvLcC
QweCjbHPkAc8llrcK6B6A6nj2iGXW0Kwdmq78LYDmOzYQt1bFdWkH8fZ4GMCn/wwku6JN+mxVk/g
TT9ujrAqnwITB7CDS9Uj+A7XyTGjOb5XQG2N28IxvGzqIn71rH0QXfI78Mcvpvde/xQRKVwMzsRp
AScsq33/ZVn9weB/r39aAsDAthpDMs3rpwpgnNQAaHJoz93Lnlgc2H4N8OJu2TKY3H8KjD40v0HK
/fglCfzeJZuxGyZddNHGbucANoKHTmhwez4+nMZlJ6eExychYDoFTPnJW7cdGhSgpz4+HMi+RZQd
ZspQVsB4+Cdbkc9Hxhs+4R8fjZtzbNiAdQkxwusKbNzpYqJf/O+H//smDnbVx4dr3UKOAMEKksTR
lxKcQfTCXbXDdmjZ/8fb/L/VTlBng2s5wCCUV+MKz4VufLV01odCRbbXDI19P1kgp+PT2CxxMckU
gq0qag+lW4B++zg0AQ87HV6GptX9K6P0hofHChYAO+0e3bm51yWWkAZdLasr9iynVBycirtzM5UI
oNWM2/PUN7d117xv1THxGttrhgKgWiINaNMJ5HRgbbbZ5ksyHVv8e7+iLgY8mAyI5ewcFP1o7taO
HvuUe8kQDwxuc2ihOlFQEzPqap3XbP37fy+hf9/I2d6rqKlLyKuBBzlFqX6Q/dcupodyT2yvGdIc
6Pj6cocTaiwSwzbIHOdjingQhD/OQbCWgZtAnuJkSfDQdu9LbN+ODcguOYQ9NgQ5heLJKf9eD8nf
85Z8P/bo3ZqcSBPPAwxJT2jzSoHPHafTdNCijIndqmwE9VSa+BKLJ6+oQp2dAqfy2IvvFqWfJg7i
UISNcOpCaHt0lEHce0jAwvaaoSqdpoV7jIpkQJB241Pn+bENfK8YGiM1yGgl8WnjG7Tl4/DilvFQ
2ZbtBUNhVQ1UUIy3Gus1s5ZmKzXtsdN+LxkCXxmwSHU5eXQ/vNSaNm9iHcujj9+dm8GkyVhajEvd
0lzp6KFNjyXiAZr/uDCHSfqWQPuA/WQ1JAuANLgTM2SDx6biXjcERBms4ID6O63b/AiiTpFW4tg+
u/crIgMQfYIOKMn5wGRmq35UdH0/tIL2sqGNgbbUg0d0Apv0cQp5eCeI4Qen4m55Tj0J03DBi3ue
PI6B+ATz8dOh996rhhjIuyF4mwjFR8Ass1H2/qZOlvp37Ue/OH720iHGV8l4CelX4qb3JmorVKDb
g3NlLx7aOKTTbQU14lKCdkflYzkfs20Di3M3zRcZdHGP2rDtp+iW+zLMSdyuv1n+l3X4z6wz26uH
RrBsx9kO0AlGVZyntaV/y0gZlaVjVR38sruFWvkBhk5ggqCffhZZn8xgGifmNz/gV591d4iG1brh
rgkVRNj08YMJ4EmMhplj7Z5QIH4cfCNW+IyAvnhC+uxu1fR72rfdwTffHaOO8FophwpozwaRh1rc
DLWZimOrabdQQ9Q/27RBcLs6XkxVWecxGNrHdsa9jogBpyGq8NLhoImyWe0U+qkAGD62O+6VRK1z
wG1HPZAPXp1D2X7atmOtSGwvJLITCWa46aCUWAqdSdWarFyP+auyvZAIbGJJsOlCkJOuYy6azRVO
qINf9B9CoiUE7DUBCIMnMk+H9Cnkxwrm7B9Koh7pYa0J0mW8kRkm5l/zeHCq7JZn289ayxnyEADY
+2xran1qZHCsAAos7MfluUrep4tIsLPEc5XRUN0Foz9meMH2YqKu0ckqSchPHYymH4GU86eBy+HY
6t8zZUnkPGULwdOjcQCOfno0/fB6aPHv5URbt9QWTsocKrl1uU22UWRqUcOxGGCvJ+pZRWvaXkL0
4UdUp18bcYw9wvZaon7puOz7iyp5Lf9seOWQOquOmVGxvZQId8+230yDnJncIJRN1DrcB3xJPx8b
88sB+196ltQGrR5QH0J7I8Qs4ciu4Qpkj62ivZbIcvDdurK/lBDoFQxLT/63HaC/OD/3JkClFV2D
qhkuoZ6VD1s7fhe01MduRXsl0YjgQhOPWJT6PjiBxPjTmXE7pH4AbPvjiPeTk2M5aCRZfKpONe9r
qDeAFz/2PXcHqO4XPaQCT+9aV+g6XrPZHGzPZv/QEI2VWfEXUk8bGbOa0G+0mg6pZdheQWSM1yn3
uNDZMbzTffSnkPrYiO8VRARIoJRd8oikLJ8vj+ZsPh8a7r0DUCrTLhx77OTjkhbC1g8ytseyn3v5
UEM7HrBZ4GpeTmO+IBRKm7A/Nk326iHjWt9vPfpsOl0/l13/MP/uHveLyHzv/iOlS/lWb4jMFQ1P
wNOx794FyOZs1Zy+HRv1/flpyjAIcMU6QfJwUzqqM4U86LFn75ZnEM6t1W2FL1rp8aXRG7mCHKr7
TXx7KUb8y71lryDq2p7RssPlvCmX+r6zQ/nGhgkCSzRaBE2WNlFy3yQx+blYTg8mp/bKorEtp7qf
JK7Wrr3fLjmYEi5nv9njL7Wbf/lFe2kRYMFgtCkcq2geDt/agbXRqU7FgJ7QBb5sp35eQNrths2Z
vCyTGIaHNHDHJsJefGTWNnVKBBRuwUDag4363o+M/uZbxb/4ZbsbbKjQUjy1+FY24l/MMOqckPKY
9TNA4R9PAeqHJk5lSU+Lm3UGjnJUNKlPji3vvQAJhfVArSsmMavDp9hu0TVf+/jYxrSXHsGdeSnT
Ea/er8PNZKH3LMmxg3evO1qWLu4CUl8qPkgwYbrOL9ALN78xdPjF4ttLj9BRL1JbO3Fa0NjQnZQg
4nOoDUq+0wiAcIYjM+zPSdesqHv4VgzHjra9Lil0ZgErEimc1McMsJA4SO9L0rnw2ET9hzYJ9UiA
PLAKeD3ZrLNkzgKij+2He2nSlroxTMoG5HXbRm9T7OsnNQ11fWym7p2SqAqlDhQmU8Kr3EmxZc6S
g6WyvTYpsmM0S4mBaea5LtaK3lpZHcwm7LVJnAdpI1Y8nKR1fw6D9s9xW4/phthenYQ7VjBMwWVj
q0R51XTvjpruWDi01yRNkJXYasVxUKbuxei2fSI6JIc0eLDR+LivucvmrmQDjGk4Ifbk4o9LH87/
Ppp/EVrsDVMWQ9ZGhyn0faCgfweIqA4zBOY9LUbbrJ/+9x/yi11/b53itK10GGB0dLC8I4AeM9KR
10PP3uuSQoc2onXCthzyQeetgjC5a9jB2b4XJvGwTc3isHlyRmVm4CB5HqK2/s3g/2Jc9tqkhbaK
j0BYIXKZv0elvodL+rH96x9SmRIOjgL2CadpITnclx+NjI9d+vdCmYSg5mwoxmTbQiSHlYxgReSO
tSixvVRmjJ1JTIPcVrPRORO4mZP1GK033mtlzBaGbVhDKxOM7g1+hk8mCdRvYrZ//5bxXirTghY/
9L69pId1gF5QcVKl/13C4j971D8jQphOf9wCNjWOtZpiqB/aQbTXXoZzkgVpFcRXbeOa5y4s2zUz
KXbQXFQq+RxAQToVhMEJIetbXfnCQwR3+f9BUDrPtox+52FAyH8OxX++HdvL4GQqtlBOKHmgB0mU
99JxN2ZK1FGQ+dHLJFNDy1+V9LrKCTfMXHeGLsZeRdPopy2z6wY3XAij6pXg3y3o6qhjUt0on6w/
V9UlaQb1tC6kTP3NZMZoPVcs0GNh1w5q5BWIew+bdQ+7ODYHHTx2vEqyktv23Ww1F6d0Vktb1NtU
6jzyXfmdTavtCqX1/HkJrZYPkB8mPitFX/X5uk7+dV6nLfkZ6basYIBV6+G2M+38tALrFz/WlRb8
HmZcm7zfGKAMdzroKgmM7TZ076g+JvPdOtfGtNlM2FhumRgGuwCEHgIImCxjC9tIAKDEcgZae9PQ
xxoCASFtyvEamFatrsyMBNgXt0ZrerWuoonywQ2l/AyOY//cGlz8njbBmibTlHfqNg3jOnzs6oHQ
PLXIZt8HpmrnZzb03UKzCrY4DBsYMSmSog1orW3e6IZO935IF/XHTCJib+SquSdoIuODegkoKDv3
VbR5uC4RHybmxcdeWpRtCWTaWeTnibwMPuzcDSJ6KbJ2McKB+NOs2xl0WUC3CzaUjTvFlTTsj7EL
5j7JhtpHzVq4MHFCwPFcuxnEA9/q9Mds+5L8BGlh6N9oAuXTvW3Y3D0FcRKkd8McpO2TF9uEDyAm
XfoM1OapYzna9dft8pIo47V5gq6G6m2qPTNPsmaijvO4B3LLZu1IzHgPlgAX7zoaUHjyTm9ldV2H
GGX0iCh5FtVWGptxqLxepWdkfhrbFkmIpKumOp/buXN/pWYuB38a+w7e/nTo3R2UzmKkiK6hdQnR
7rxMn7qyRl0BJk0NeWvKikaFNVIUg7NhXQRbS/DVWRyC0tfFpsrDba43lGfa8bFPov5RTiqGJaJs
029lLKy85SIZcNNzpRw2/KCgbnD362OTc9FeBsdeGYwCKSiZB1eMmqkv4WaMu6JpG9wiIzkESNNW
bXhaBxs/k74lN6OYaJ93ramjjKytT86GSi2yNAZOOhN9A0ZmGrPSZNPUIDfdAO/wrVXdvGZCCkmy
NkC9SrtwuBKAZJxhIZd8Q+s3arZ22EzeVaNqirichzUjorVXg53p13ngK8scs1ZDqKzEXIB1LP2V
ZTH9S41TABJqzT8lQ2oMqND1VhYo+UtzbXqLKs00bDILJ5a+0ZW5okv5vJwd7E6qx0WmwTkA2aG7
gbzQfet7Im+Vr6o/I03wVlrDrjBvZj7TmzEtlXm1ARBeeUXgqVNsTdunGbFtOrz0q9AvjUGffDbM
JXleSi2qwtVhKAreiBrkttbcmHSzL6UNcFlbWVBOxdi518b1/HpNQNgqFprMwzlou9Wex4Gs8wnR
M9MZrDb834PsaPgQVtpUGRQofX0nW48amkGD2HzT1drkQxk03TXdys6dcOau7gGq4JtOzMPfZJMY
nVbWhQsmKbHP9PRGGzK+d1WM/xwVi37Ma9SJXip044ssClf2vEx9om/BX2LQAsjasTONF/FJ90T7
u9hZtAJVxs767P2mgnvT1N5dgzez3HUNcMmZsHBlyidJo/k5ojU8Dmm/Ned2WJcF5Odw3T7bTixX
CWok9yqu6q4gFA3GLEZS4z7deBPmC18NuiWNdvcNn3n3c5ibLjlL5pMlS7UYoiwwnVpe+rRCLUTS
rcXfY3QsowKoBTmRmZW6WNtugiJoSdX2alg10wI2wuisC/2wvcaoKARATKRWf/PpCKtsEPEmWqiu
mh9KqHtR4Bbj0pzmNaJrLhSsoDLtufZXqmnAts0YnZqMotP7jtCKnqe2Ht7TFSzDeR3EcN1rKHpv
h3Vdh+e57WyJmhNEvvzFmrX2DziLSvbgxnT9vKaWqHOwofH6qhYBPBdy3VNg0QCp4T9lwh36x9OQ
lmgHVDq9bTzM+W46uPNqndWyp7bwI1ywHsZJpQpYKBLWd5hR/UMllEJb+9xKVF+B6jmtfUXml+5C
SXuirDY099qSP+IEznNI57USFvMX35TPwiZ91dxRKRJWwAYzLBVcN0ZSqFiEp9HIn7UNxnck7LcC
zSiY6FWa9nmQwMsO14M4eWlQs/rCnZl+pFuz9BmpfZLmZVqyG6uohQf/vDzELvSvqo4Fz80AS0Cr
a3rnpmnqsng27R0yNjIf0UaXE9uEN7Hr0rvFbGNYzIKDZCjwH9XfrKvsHzH6d5+1sdVSZ3FpuSli
g3n/CoGYi68HuoVdtiQurM51o9M6r+dmYkUfef6NlClHZj0Yly3Hqo6DzES+J+9YVL4sllQH/b1s
tgoWevVmztqVKr6CzKq2Gaaeu2tiB0f0cCP1TUVloPNA+LjPYL2XXJuq3sYcVhRDdS10mjyAItf7
zKigWa5YVav4lqqJWJ8Py7COczaEq6NPVldJnM8dgEVFqhv50vSW94V1oXqT0eCaLCxnOuaubsas
88CBZQPnen4M6jTxuXKpvjFd07Z3S5JszdWY6MC9RhHZfA45Dsp9VCIEkWJV9CyEDcy1qusEmR8f
txl8fv5qydR154Gx2hUpk+RWL6ZWVwL8mv5k5lAVDRcup/GEcMppZr5MoBtP2ehwBmQrab41Ykjv
FDrCM3jhPte6B8hW0TrCTo8WGl1UCxHuHCHiyBYsxjKjK8EhPYWiflyaqs1UqOcQLPDpetS4QyQz
STJqCM3wJ5liSMunxauvqwU2mC6MXi9qEsjCWI6aNx1xjvm4hrtnsECX/jKGvmW3pa+YzKfFOv8w
bkM55dxJAJVsXwX8TG2P9lKJFr/IZwhi5HxDwi7p82Zsa50t0bbosxV87B/pVHmfj2NL5bXZNDyF
F5VWye2YIB7J+t5O/ucaNSzN4q0B2m9CED4XrpxFU/S9jMJcEcQO8F9fwuGLqMrAFT0RpS+MBKgT
L7S4N+TJrMo3mE/fI6hHzz5l5fTX7AX8aUxchiqfNWbTHU/69BEZ2a28ChiCq6vGOLa+pcPQMMzl
aA7zTo5r+9xXE/1qmY2wRtbAIEJJy6DPBSxoW9TFI6MK52DxdkUDuBCcaZnG5AYsyCYtqAilfJXo
fQof25RtSYZwQF63HQkijEAbjY8iwiWjqOa5THPbpOSLT4JFI/emuO6uAw/KZtYpxK15ylRLHxso
FKpcK4e+m2lx+mmKRpRBqxgmDhnfINW7Zmmlm7u+EuQNufkpybFvdldJRMRTvazhWNTcKve6kWF+
xXuH36koYYpoYHqgbsINLJQMJrVi+rFNq4hOoHkjT7e047wWdaJc8o7mYj5cc3x9neRDQlL53bcj
yKibQpU2k0uXvjFhlhqmzhUPTwGguCpfgzHszrKDu27hh9Gvd/CY8kMeyy7qi8bDyS5H0B/eK9kt
E6Jf13R3LXyuvsApRYSZsR7ek70dFxiLJnb5M426hVQQmcxzd+0mbNDXrhk7c3KDRncc3nVKwZev
WQVxJI7ek6d90DxhH9fLJ+PRY3S3rRXuqtGy6vZmWSC9L4YEzKaiXMgmCjJGcZxvhPfxtZojgf1m
iipYdo/jOl6TjeMaONegH7/jm1N2B5J4O/xtOxyhV4zHW/+njtBelFNO5PK8smolL3QKfHWCTVAp
iq4O2zOPE/LVRGR8rCjO/iIivWe4LbQj+h8omoqLJu7LrUg74/21dUtNCxHXXXCTVlDbvSAQpT4H
aFMNn0W7Wfug4faGiGvqFqQ+qnE4h3jyY1duCDDbtqLN5zpirb+vOyh4vwYNi83XKWpD/kSWcRbX
KxH0baKMWsyzxj6ZaWDqegDfhxUIq4nOe/j9d6fFp12Uo/khTP+mFNpCkymyzZD9rT64DxJejrex
Rdkj35q+sVgx1mxZX7MUCt4EkrvkFrM+xfjDwCd4UmFZBs/gQiEcqMsAKwgfu654g3YqfKczXcN1
RukE5mcZ4aMP0a8QD2/x2HBMOvSNL+abNb6ef6QwoSx/jLok21/phJnrfkYRFmp4YTU2A66oqeBl
7pso9NmamIWeXH9BxCmVzndeu6EumgWnV6YHicutVKP6M245/7oA4HXJylsZcuDiE6wAVIlmefYt
zsy1oAH+WQICoP283JXx3Jv1mYBwWa15OlE92QJ7QdXho3oBS5QalyZTRLXD7WWs1gi2fKhBpifY
/DpdUKVXl4ODEIUZlDjSYldY4BIy4bL9Pmk0nSMJjdbENikQNoYwe+dJCTFwJqZmjb+SqKYJIg1D
gjyuGiWfJjJT+Te22b4r5hRz6Vz5PhE3gk0WtAWWLkP6La2GyL36ChmC184ktskd453ELUN6gIQb
is0vwT5anhghUqUQeI10e8Bn5epuA/fkU9RxVV+RiU79U+AoiYoJO0x9a0w/fwIAFcRW2/kqfrFK
T4hOkSsI//aMxuSUhGgtvIaoadryASH39MmtLpwytrVtc7u6uZyuKkcoylxb9BPKnjnMZiOXP0M0
EXwSXnq0gwTWDXA29bQrGuNje5fMs/q769bS2cxF8BZDCG80ZiEB4lCf5yZMavxKAa9/Zx9bK8w1
FqH/WoVNKTI6eXEd8U38rMME11UeNgnLVxRL3IlqlTQPI76KrTPde2Sps3VsTZNt9UzxJfzGnkG/
RtPbusVLFuLzFrMb46mIWB8983SMujuKch1F7IPjLZNNxwYIOBsfwXrY4dAD+TKl56iHp+optRHV
PxYiO3+Cr6iLgTesSIq1hQA7t3ZAXWUMQjSXLKxhT1EKvN0zAzHL5BRp6C7fcEluCrWNrrrbFsUc
9remohnE0mgSV7h/jjcUBvQPq/eyzkCVmsW9i9cBd6jAUOUyUGX5F9Y48RddgnD8FhLnlqcqQSfe
GUldmMpGhpX4CUvHQAKDOq3KOUD0L3hEz+4nEYgR+xAhHkMOFzn4Cbd9ra9DPrcApnthOM3hXUHe
SYjMU7bAauKTJgmyMkC6lLhpLtyIG5w3aCeMIZa6QWbdcIDNNE2Rz4EFQx4G/aAgFcA2B6OXacE1
gNswLvrSQMfmW9mXdwPpNpDISVJGOa544nWu+jTJwnQWXW6FU185TNFuRlMOUS6jVnwuvYBaurdp
9dbLnn/RPtEsJ6FWf6L9a/skgInAS8440HHzidNsqmj6zKdS/ZGEviFFMOvuBn/I+kxXGpywseoX
LesxQrC0zG3uS+GumFzG8KatVyioY4GpkVvNACypJ4CQzhvCAHmGmbaVOOc86FNziS3zNhhmU32S
F+HvH1ZbhDkRKjHxT7TlyupTC3k9SjQEpxTyNQJXB1Ui0fao07G5dysLT7UPYOOjMBz9aRhqLV5h
ihvOeRJE2HVLnFqdL1A+Z2UxeAT3PSZYQJBKC5ohYwuySPm2VC1Mp5EdyZhaTjo1jxFL1s//h7Mz
a44bSbL1Xxmrd/QgAoFtbKofkMlMLtooSqzlBSZVq7DvWwC//n7BzL4jpsbEe1lWZjIymUAgEOHh
fvz48UUW03VSBvZ6NyZN3f81aDvmsKjGMbm11qGiCtIOMieco5ySmg/adpxyFxZd1UXKdyzrg9Ot
6dvRSQN7l4ytf7MF2opvhlqj/90UcZJ9rhK6532Ig0xJfFQx692UJcm97Us6MIXDVL1zh9mhAUkZ
N+tbTVB943RLd7fGUk07YidUhtyYg3QkJCs+1EoFX0VVltm+8PFMosbNwgeH7qK3pMJbZKymucfL
nDP9CEZT40FbFLoS2uTNeGf1vkditl/W3+xmWW5iq9+cqAzj/F07N9XfpfD9rgaHEFiLeC236q6a
Cfju5j4I82jaxKR3a6GJ8926tBCHcnlnxyAv5yGNkNHJ4gffTdrgzsqt7LZsi3LZ9arQ1q2Mp6ll
Nv3xG00EiyRypzH1I7GptTsqRKb+mAKt5x1+XPw+k4t8o+LwfppSyKMI3gV6j9nc3g5O1so3JUnu
bxTS+/cBAgR/rAHBxW2dijK+7kVpu0dbeet0pM1LP0Zjt2QfXcoT79UYp13Ux/76B2WL/u+yXurb
YnTqK7ueD2sK1uLWfy0OWyJSw7D8Tv5ARbBj8NbI1mM5G/tdQnz53gH/pnfWAEXgasZ9ekzFpm86
zs57amgG66byNBBp6cXLvQrldjsPvptFaxyWt0l7/Kvdlmhc6XSmlb3s/eMYIi2x8wwSnIo8eZBl
kv4uAhZXFmQ13CXlTkd6R1KW10NfbHdjVfAqctoQvVuTUr7zkm39EgPyfa7ceHi/tuEorsNaPIb2
Gq1L/7ebzJ+2shQAy2OS3ObuVrRAfm5653ZpesOLsaJ2oMkKPJqlWvfj0C9VxPS7n2Nr0/Pew3nu
d5NVZnCFwNj+djYE5tgNDhg0nRzDjyFB8/ssnIL3lpNXA6fOmgyRYNmyT4e1vM/tRc+HrXVUcZVm
K7jrbKvuD7q42JKT23FA5yvrXoTWeCMce6S1S7zUfyl3W78F69zaAJCr23EkVMHfNUpo/1LunPNV
r5uLXYzdjcE9gOZBIlP5IBMAakrslumPTtaVjJbaQcyg7Psx3jehn/eRTNxY4xyu+s2kdZbvXPD5
T7BgHI0Sj1UnBKXD8icQYVsfZq8LvrGx5LXnbe9qy6nehbko3jpbPxeR1zrT+84Lk7eYa/9rUdGM
/AXWxf+ebHIvpQHQdR6H1s2gxfuzvKF2dd05Tvg6HRz3UhygtIE2ZFHDGGGJWzPuVimtP16XrnWe
J7KSrM26OTfJQ5Ff5zPmSMjlda1u1GXZdzerrBloGnyltVk/LZ3Ds22yXlWLoC7rvoXTrGnMMXqF
1qYIrjPP3m7lQCb0VbxHFZqX/R1tGLZ6DuANpXJZvI92/EaG+e+vmXTW6vMrr2sO1JJusK7UEG2J
98Hy5KtWIpbr+aVJLlHwUbNWkiT+2i7VH6IPXiL2/e+rXF2WfE+1X8ZOyrXdJP5tCLZd7r+uBZ8K
Lyi92ZCVbq7J1qZW/adbkcdK5j9fNdmXBd8O9tVBGQBBs5pODu7iOSRBv73u2oaF9d0SccYuDYkK
Kcqu5LeNBEvYCf26BPZlwTepIwpiOlOe6VtfaRI37kVSqleR0AB8nw+cyEZXjkuBJuo3+T4ngH4k
hda9ipGgLou+HbUCIA5mEU4ifiOAKlpne+3FL7ZlihVfqqKBjDkN77w138l2eJV8DB7yxazoDeDd
o3hKjfoRaJEO6ulvr1spF/syGMmVWYLCqbhfnQ9Zkapo2ZLpdQblsuybtKgXbmlKlb1FKmfprBs/
T1+nwETC4fmsuItth57dItzlgM2Su4C6QFz9qnm5rPueEx37G/JdUO/Cx7kjJwVA98prX+zOSqPM
D9INvaSX16U/XZW1eN3Zc1n3PXtbF/sBwwbLPSx1/mdYNF9eNyMXW7NHPhMhbN6l70zbbnGK9Tob
hm3/uqsb3tl3FitYIRYkMfKO+RQONAzv94KmFC+cmIb98iPvRF2WfbvgOEj2UgtTLhO+Y+LENFLt
bQ3twmnJCwNr5UV7XXlCn1to/edf+r+Sb82H09WHf/43P//VtGAG9Ga6+PGfn5qK///bfOf//s3z
b/zz+K1596X6Nlz+0bPvcN3zffdfxi/PfqDlLizZe5LB68dvA10Qn67PCM1f/r9++B/fnq7yaW2/
/frLX81Uj+ZqSdbUv5w/uvnXr7+YypP//P7y58/M+H/9Zfel/vIvVtTpUv/++29fhvHXXyxX/sNz
yBAEwkEjyHMMYX359vSRMLU4NUzu9NdfAucftBYNAuWEJBaUbUpoh4ao7tdflPiH53MNm6Jm84H7
y79H8uxV/M+r+Y96qj40RDrDr788ye7/z3pQfqCE4wvhKcpp0Oa7FEOtDARUqyD5TXhJvYRRuw0z
4L4tfXCPXVF3SVJH1kR51ldLu5tWuyyVZa0PtKabssc585aG4MDNgm7cj5WI64ocrIwB7JNOL/l6
M1tjEvYReUcXjDcYp4BQqAhiJyEWqAriwKPyZOeXEU24F+DpJPEbW0dlMpEeusrTpWRcie1KxpVY
i0zD45DQcROVwq6K5XxL09e2aEhLSBvknBxv4O+KVcz+v/qmEM1nJSArjfvass0Fvb6xuTUK2XNV
Rqs3lvy561bJKK8tOtf4D5ZT+MOw9zsSy+JuczakF49FjAqYewhE6LbV26Ru8/Zfve2IaTlsaI9p
MFk1xb6/6+Jg5vpdl1nzbFo81UxCQXjFTypvcu7WudAOsmPXcv4CLXUd8pzHUmcCENabbDP+bJoy
HjsF1O++frcaz2vg+3f+vFTCvHKUVyS0O6UgtTk+S+t7O9MXo+uV+dI/bk6vE/8Gag1ZhFs7X2aP
PDD1+GN6JZONdPlNMzVbuz1YSB6P+bWoYtd7qcrNmPpnK9D1XRG40kGBhv4Hl25x5qajDLWOPw+c
ZSwNnduJTvfCW1arumoJnZmqeaGDRnpvybL15jc6m+rkpZK1J67384GwLT2hPOU5zM5lKckWLFmO
Zpf/2W8QS6/ezf1Qz/mx74vMU/chLyT2omRiPZJDkMXWNT36eDPac/tsDdSyHuJtMv+gihYu6b6a
WncU7/18BhZ8X+lyDr42DiS/4q1uYqd4G1SF8O5//nLNEfTsITw7FL7NdrYxEv4PHoEIFTUo7foZ
iVaUnyJv3khfUBO+NOF6TJ2hc+bb0KrBuV9qdyKeBOue3ZysYOB4kqUlpO1c1n1UvVATKdrks1d5
0xp/muaq8LvDOHgd7zB2SnNzEnhmD6imr4AfbGuYw+4t2mZD7bxrySuzI9KMgla6Vcz0Xl6iaWiE
WRcUQPfjHmDcz8P3zVSRRTt6U23MyTKnDdeEVrr6MiK371O91MzbDCOsKnLdfuSMg3ZxVGlf1hWN
IidLhQenZF2HUP7z2OsOKwi32bjDANnvdtWrz5VDhwQlPLC5nxgR3a3MrrSyzNgk0lkeLx95JsVf
AkgX47DL/CDt/V3bTWZvO9Jf+Sw4XWXuPHNpG4Iqz6UhcTAk3aYVvwzqOjGPp2vzzHkWsu91M3Tc
XDVI16V/xVk5Levd4Oh4Abv0arv7ihElK3+ohw1LTQNC2la1+7iUntiLNkPmoY76sMopURtF4LfZ
zZosAugvJ0nDK6lR8Z7je5oLUu33pTkZyNJPOl6e7tA9a/+YxVhyaWeFCuD+ht7CmIs3ZS6borjO
Y9nkuo82i92Agd3mkT9d2tKMOoB7wnOFOfD1g5pHY9Wq0zg7K1ush7odWKv7xvWTlFCBPFklDvQv
tgcBSOYZxgBc3Wmwr9phcbqvtFi2eE3nSyXGG/DeQ90xq0mDQeuPFenlhU5ExTAnRzcr9Sg/TU1n
Xi79SURe/jbOSwDVsIBBkce3RVqbdbaMU+hNd7C+BmxMHcuEKf35tnwSd3i+NTzF3uMI4qhlc1yG
Rl5sD3ShGx9JXWUbgBvqDKDFZ5tHYgNqBupNBXkcoLYclDpqarBs8gEns+igetF1e8DB0boPZWAO
a6eBAJMdx8Xvl4e5j22KbvEbyWAcw1SaeaHXmPCObpUn9IHWBfkg9ZALTbYhIycytI37MDauHLeP
ts6H5ONCWaP23nT+ttpii1zZdv5kMlnmAKXtiFu8bZAG5ganH0AazfpuTqtdzKvoBYzT3NhsV83W
upA1qMgZwv9yu8H60IqmtFsvqgfIyelv59NOaLnyxFbS4vvuOiu0FyhUhrKc3nM85jxrT4OseNwl
Kk9sm46p6UStYjIF/fAXieaFjStGV3LGOjB7WmtvlWM3eLduoQCdr8hMUd9/JP9UO96hELHZ1G5r
bfA/fv6mnyo0vnvTgY1qr+Pb2D/HoUXYD1XntH/AJrnFg+8hrWgfKH9cCxI3NYuT3LDrmymKlary
bEfZbtnlUSDyVLh3pI8WrPLWdBT/7V4Y1nPHn9AQRxKHMwxtGcofHT1IHNLNVugELrxKHh4A2vwD
AzMewrcjauTtR4xv0GCvaSqhSbiXod+uRy2Rh7L+gmJi59XbUOjJ8Y6SDtxdsKvjcuZ0qXQ90lO1
6+Nc+W8tVNLVTZ/kzZC9ENNdPoSgnR3S0wEAbYjO2+Uu0lDWp1Z28kGsfZdYu2zWW5KRo8W37fID
PGIXaqe0FtR5jv2Kdqv89PN5vPBWAiHZx8JzWdikmexLPaSt74W7bGS8yXkVvvvbYsMwWQ9WKCqW
fOHDBlij1OtH3rUIyLblke9XzqpfqIP5cRyhRCuFAcDPVD/MBGXkUBcgVz2cbKN0B2OQ2fkc+4cx
tjWvZSkl2m1vHHY97sgIn5ld8vPpuHA3iGJsRwVSeZSQugrizHNfMi+mkZYhzsALGaymQu2YBIQz
RZrQSgZ/eyO5jOIuV3DvkhdKvH6YAW6Mp+Mrm6XALFy4sdva9BBjt/YBso/X1h8wFj5Gao5Di3/O
xsepp35tbtAJmNfHOBZu2bwwA7jOz12uQKCw6bKr4FpJPNnLOVjKoBmgwLcPTTpp9rZz2mAQenl7
1+U4Ys6PKIf3bLezE1NVa73Mb9ImzqE6FLVLtu0gitSY7MKy8Q2zKePIS0coEuTTWvfpmU4XdnAk
0+FmKWE+JLsl1S4th1MwrFF/yiy4bPl7lOjGBukIv/BCeROoFBmjO1nPxtFYYuV1X10LseHu0Pt0
MOz3pVRJ1n+kOsWs4hbWT77eEiHRdSqCsg1R/5CntmQoNFY3rs8Y9hX/WN6ymJPqZP7zmdX3deg3
4+QM4dLlw5vZ1U4WHwthm0NDyCxx6NONEXXDg5yHrflc663njCFvrzjjTydgY8MABWxyu2LkswL+
JoNVaFSOy922mTDxQAt2yOS/0cijLOBBNaPQb+PSlRxHUOR5RgorRmKaN31bbT18hDWG33KIgzie
w2hRRTt3exWg+jJHQTl5iA9RAGO1n5mXhpN2y8zLPhBPkiy+21w3ZQjNyWdZ+kpSVg7hwocDhMHP
+GyTIxbvuDTKnFftvNkMJZs2xcDKwN0IA72gT7mYq1eKUiJ5ClUtdhd/ef6CYFuzUGrOXIJJfDYz
wbFDNjA7+oGX4SNWqcClmkfVO+Xezmelq2sOeuMB1gvuAr5oq0P+kacVNdSecbRG7ZWcp2XLCW9f
CdgcfAGHwJzVQlsWt1M6lX0P44+5gpsFdTqBgl9Xqijn37UvizW5myY08aedLHM61F9lU4M/Yo/w
IIsDfZ7H5W/gtyfvXYwQ/SOL0p6c6rS8iG1nl9TzSDBlwecv3npOlkOc9U9bYxu9Dfs0boWDBkcU
pxWkkjfVlvSQJqNkWDt73mdWHqR/V8QDco5k6DnUkKpy3LR/24eh8dvymj60sDERaGkorQrpNaDc
R0vZ29zdWjnHEjTM2s5xsns9kK4+xAM8gzuvSYoMmhAdqML1gR2zNVu3r2Iy6enRpgzIuK9SdVu2
t2JC2epGnPaTTeqU+awS2C3zPp+dhufETXOkt4dTXHAjP+lNoHCObs7vW0C1xD2qT+6Ucn1zlfOp
bE2WsdxwSiym5ORC/9xw/2A9oaBKW5BiwVWBAnlhuLuyE4uqm/Tj6fwAMcC1c3gife+SaOb0Uh55
sCVSVgF6HTVkT18CIn44PKDMc2yEeCYBr+pSkrfL/Cafe2u+t+VU6vuUerHi7VoTTDxaNamE9VCH
acmx9vNHf+pk9b2HJrgbDhHYeOCHyF9dPHvQbrbVAJY/+E64bevXIU0pBNnPhPvd+LkK3MlLIh/0
qrAiqGaCwyVP4FKM+zJPmK/DbLsukdUoSc8Ouwrm+6JuVGIlvn1kFTv5FwJLYwu2bBnb5n04K3RO
rx27FSGGu89cPCkHEiKcpGDzrVLee3ILsgcbLVRzeBXWCuoS15MaDpRPSeNUL4TeaXT2H5M51TiV
52HBpgs59lUujEUoLSvs+weKw6UsdrqbuqbcU++fw2bo63BQoo5iPPrcv8q3APoQ8Wxt9y9Vjj5N
47Np5p0K6SPL7YQi9C51B3KvWuDXjP3HNIvDIDmKKszCHGRJttq6WpRe0uGt6NIhRJuRGiS/ucLk
Fat7FxYQr7bP1Gz2EKuXdmNTXVVQS4P2IBJyKOH1IF2HmUo3SATZjsODuqidJcpu/gizDMUxKKl2
mi9H2Sr09g5J6rcTUSYRtSiPSMImrbMvHZKm9guhnjI4/ffPLU3SBRgm4BRzfHXpD0AsXpbEK6eP
Yb15ov+Sa9XjTmf9MLGtoO1z00gEy8QCqbNVmvfYqE30MFh7GXwadaL4HWCZAQSETd3dY0toyx80
LZ2eczoPxx16IJk/GWwnP11YWWme97fjJLRarkKrZ7FRm2djxu78UHhVdpWOCW7ijReHK8ulmoeO
yabW0Bz61B4VmfrWwX7V7p3YMkaStK1O+/2QgWQtt7pd1qK8sq2iV0EkFg57WGypFLqtoi62wym7
160DPnoNkBLOFloW1D3KqBvCSQSwljjW0c2N9Lqat9xS7Pn07GMm7AMmsvJeUp++jBeIsz28UxxF
O4CVdolu5wOlCPE6hfeOyua5/R3gpND3G7UpmDTjGnJIpvnsMhtaKrOjfm5qLi0cgLPNEiDkN9HK
D15603GkwUKH2JT75fbonkzq6pQ+S0Cm5cwdiZMwvf/f93VcKcLQ96k5tC8xVbddvIz+BureVkh7
PsLXNnD5Qjt29sygHcyKX5KZfBECNGnYZ2vfZBNC88ShSXJchkcl/GIYctt2PwuWPs84dpWT7c5R
AedAKpvbpvIhWVOC1evW/dCVhMYZta7pCtGw6VTu9xRR6U6skRxwN38HyQmWZXohgrooECdqkcIm
Z2AT0tkM9tI+hfClpkw56T3qsxPBeFCkZiFQfjcEf+Jq5UkIibuK+8/5PACNUTmy6vwvwuyJkOIc
8cXtQmHjLqXRLsQ+x2mtbtn3Layqcf/zd3oB2zNcwk3XdpjdgBZql/EO3WXzQNeV+8FdV40h8bLU
rCKtnJWf2qfzOVu6MN+7coIgebTJ1HGAo9cfE/79fDA/LGwpPQilBOPmP/8yh2C8sbEhpXFfexMV
BDCglfFhHXfwuRcEFPyIoV6y7fHn972omzcvjdwlQafvu2ytH9CVMNEJMbjC0vgdTLe6nw3KXde6
M/Xqo2tQWkp5pzkwLn5K75Cza5sMjjkwxnCI8boWJGrxwF2RbQz7DHxWFCWuE2iMNniznFeo8e9E
km7jtvd11eCfqWahWvjvnz/Uk1Los12DEDkHJe9WGLfscruGak03yHjz/Rn4DlvkCd5Pgsra9Crz
N69tr2cw463e14UHAfQ6q+Uwtoa0btySZFg6nmbspcDjpstbWjasY1DBj1ur/NhConjyHGtnjwMI
QUQhayiLQ+fRzNqK/Cp1i+nGH5VXOEc1WsQYn2dH2PQwOflkFOIaLJwiVZOg6cHOnv4Bcxj+SDfq
D4GA/SFP9JW/2m3pHD0rU+4axTVshPqqLFIZhLdTR8nEw4YeoBq/nl/Hts4G+Num1by4YUDsgChR
iSbh4SgHL/vDfIL/ATIrVvMZsi81ZTLjfiIXR71ua7WcKW9KpzHj60LPXZcj4TSVM2PUFgGqTjdJ
ZdMXl2ADpmKw82eRpS+1rPnhtCEd65BU83Br5Y9rk6rqZFM+sm1z7ZgdujUA3F/LNA6N49ZmZg6R
BInHmyEr3BeN74+3N5tChLZrEAkgkedYDL5WlpNNae/PiLGSNST2XTEFRsste8okKhc6fb8rk5yX
/gLy+SR39mwZu1h9jz7jZBhD8cPeTEeV52Lr5g+Jl5jgNS/x34CinWTKp527xBsqhQxnIwSGq23Q
Grkp1gjSv11D7HYOgS25GHh2wiDzS2rGTbakPqVezlHT2oSspXhwe9uP6HI609vIgvvGXc8rq1Kl
SSX1yTRWLjXmc13NFKWME23ERrH61CkCBWA1Mupv6rSyXrCQP5hrD8jVccClTJpeXLoeuvQKOZAj
/3A2UUR9tO6Ozo67AyrQfS0oVBtvPK92WC2rl9b6fqn6F+OsS4dUeX7AeiAz58tAycvEZix06SZr
qT9V9WglboQt4x5LMZWY6jBgPf7cnv0AgSvfeAA+arEkI0OQ0ucrcbFcL2niKfmUqjhzHIopSII6
yCYAEuIyUiE9f1mUX8XROIxxR64fW1fqXWEDBVHkQx0R//x8UD9EfSS+mQLjD5KC+fHIGnQ5rqiM
pJ+SMDGWZHUKh+O+IFWJ+3ty0BZycfq+tSbmpNK2cZC2p3OGY00VbyGrL+bkBQpiGr3NBcQwymf8
7mQoq8Sptkc/H2TeHo2qnvzYIYlgV7uhrExW++SAdvjO7MLBoxzg/pw+zOjpzqi8qmJJlCLE84jS
YV5hOVQe+dCo9e3Yf9OF9Wivu8TyW3c/uI7Z2p1PN0F5XU9ZRbA8L90TnIRYCbtfqEowvGCyTExP
b0ez634+s5e+AJue3D28B4FHELqXwk/TKDI7JB3zcA7gq94f50OD3kh8AAFY89w0Hn75vsae/Y+5
cU02TZG1o9tLgLH9wQeR7ZoFMXV+H1bLDnX7rY5JcpWP5KCq4gXCF7D285uxZqT0Pd9hH0lhYPfn
S1rpTQYNR+qHFN6x7KICgNmxo9SlOouCjlTNurmm9NfAgoVrs36SpBW5u4vdyfzTUqLCH8akj3lj
1FVq6+GE68zCWc3fPeVJYdQv/OBSJMUCSTAa3p+enBx+l2NliPZAfU38OI0qjNM7hTOaO7fj4mhb
7qc5NJfiaNwYRkAWwnoQA/mvfofowDQ/LgKJEH0151ubj2j/gCDC+j8N1Eon82A+td18OU5sv3xH
fWEMgFwtPQD4vt1onMrjAQtpO9LaGSitPedXa/JHfXxw+yQMy8+oc5uJWIiK9PpbpQFi1I5q2Ml2
3pMgn7P1tsopmJgOY6hd1d15eiA3fJ+AKvMAdG7oaHyASllq6jqHyjBB0pCAiSrxbqZ6+Hq1c3OQ
zfjvXnXtatQWUhJ6HknMncJ1KbMrhMJnRp3KuJuKNwnJVF7YZjBU+ybFDdjiD6XyMpEfmlmV8bYb
cVtBrtNyAXu9j0k6e38a5USGkjm1S5qsAI3iSDq/g2IrABAjXKyujj+e93FoFx7Yc10saDHQ1MLZ
KNOd7DFA0yisZAIA5BTog6xHCyI149sAQ6E7iZDSkRiHdjSv3NLmkUFHl7yLKJXcbGefDgV9WnFP
PeNIIA1FDv20hCw8JaZb1iKcLOpUV7VWFGm4RZ9etY3qmEQlKAxtruHNOZV1XcRrwi/PeSLd28KO
bzMbt1tfw5cgcUbFEBIWyVt7poA8oZYEUT15LNZsnvx3rd1pnX5KY1kN/aP0Cpe7t6DhzEbrT+6y
3pCsZWXeUBxo1nsZKPMZtVqh2o1ZO4o3ZycFYgUu01s95p17jWSDTq4SqQYve593acEYp8xt+erP
TRYv/HI/+5gsdjXlp5xVZEGe72fu7ga2LpsPM56A6vcbBCXLidAiTzpUC+pG4zo6o0cSY3ciY5xZ
G8GJn7Wmk3ArIOFGGl6J9Nqk8x8t2ClB8vuCIgVHh3AQaSQaPAHTkENIxXf2Wlbxrg8B5Jo9EY5V
+0hypnA7btBisJndmbyfSSMNnTkQzvy30E4BR7UbcwxlGGTs/XZi7Llcgr9L5yGgLbiIMy06FAx6
i/rploR4cqSTQEGylEROSOhD3OCQiqB2t+RrFcogZkWPg0kfnBP4HX3dSLZHTQ+uB6SeIdriX5Gk
XtrxrhTCqcJ/fxFlh84KkBBnxVa7rpvR0tkHo6lM27uOGoMq2gRtxX47u3GJ085VS6mjW1Ek3CBi
SeBy/iyVhQlYT5mgM/FGBrEh17goVPTvt7aArBYFcdFCUKnpjZAySueU5WiGNEMopTeWOMWbWo3z
ePYhhy2JrWzcWQg1gKlhO6smee95Ixz7NGrDeSRHc/Yfz6SQ3B2o9f+Qq80V3TUl2yZJJWlNyflJ
kOP0KC3NIFrZEYhg5etnbkt8cl6NlBgv8ZzAOzOMZIu7xLlvkyJpd04aQ86LRrvz8j8GKtfa+koO
7lY2N7QGBCLZnfMGIUtudaBmWvAWXqoDeGo88N0xKrFLwGNsbRKYIJeXzppKRw/fa0ze10lDFvGK
kymomwOnEjNwNYBGMEUkFY3RoZzRK9+dd3PYpG0VROuAMatuJIWJbh619jRNb8aYGuBD7Lk532Xm
NEgzOiE0x0v7dHscYGPgegHIgnxNZWZ4h2gFmTuY7KG+9xUEIPgwYWV+F6rYZCJEjOjMErXNmFVq
N1h4kRQQTiCOEKym3lzEm1qC1KgYUtF9VXLEGatURae7qw47AjJRI/SIH5QT94LqQyo07D2YUVR8
77olN+CFtdgAQUTRT+QzAi3GmNvs9vfsFPLs9Gr2ivWN9JEuc+8CSkSx5eVcPlHcdOKsVEBDnc8m
BJdmXOzDJFuD89nuAKXLXlKC/XuHZGzx0C6QY29ObqCuCpO6zwxBBTGzCq7OdkD0p2qqq3P+gH50
xqVDh2Ega6x5De3dyW9tlW0e39XUMeSHoOq9rLmdF0wf6jBzRVzRWIhyLZSqb+AZ012CqBq3GfLQ
+Ipe4WFWlN2u/A7dKdwIEtZPaNgZq+wpEsS3HESZeP5NjmwBzuyopc0p5euuTvdA2GV4XVPvFa63
ueifoKfTgH3kXBjW2AeGRTTAleSetl0MZuLkgCp3VNVlSSVAjcJ/rHZuWlAWFDW5kyTTe9dGL3A+
Boudl/Igu1QBHi+FMth35uuEca2nyZvqcObkLrKCps5UNiIAbh0kfccN0t74K7DdOPGZvEZDjR5c
99m8tEl/I/PGS29SmMmc8e02TdyARamZUttSNOo5Yvw7XIM1tMidzy1JWrvZIR5MJ9zH3msNAnc+
0AKHsuPibvXjmoEJo7wk0Tt6mkyIKWrrrwJSStt4YHcH7PWe4n0m4vx1iZZATxNwPlTZriLh2ryP
/Z7UPuLsJtXhUIXMuHRQmXzhqA3GDP3N89uPa1Zpz9ufghi/jg0HBHvJEjv/0NBch+8S7pq3PiqN
ctiZwnNOpBTCChL7WshgG3U0raJt08McAJ8+tIBpBe6UK3uTm/IoAJ7fNFaDst8dqkjo1+2KU5bs
vBntrPZnP2q7RFjtHqU7s1+S0wvTHoJj6/EUiYYteaHiup9QR0CaczitNdQu1c2y5kMV3Em1eXOy
UhaePB1M5wOjRLqeKREj7NHDXNoYpANAb+Z2uyHNnfiBBIZY7FtTwbrSYKiFrtDsz0/sLtSljpGe
NOzHd01TG5NEMFhQuN9401R/LZ/MyMK2xB5wDLRaf+BM9lFdRLgp2eLgrmw5wNBwS9GPgg9gV2lx
20pLdS0iFQh9hu9G4hHW5Di75n3lgYf68T3FtMYMWWtn6FOhy1okLA9IOUIlWnhNjzb17gWa1Odc
zTzbBnQ+Z//ktroYVqBEAzMLDApppjrsjKVeySvxjs8c5KKfjO2xkBnHtHGyGm7Befa20Rp45KTt
7Olma4fgA0wMowmF2BbDQQfdILsIyGEbqhhsFJzGXyZkg1K/7qR91dAvM27h56Kgmxh9w6wuEJKQ
yIE9+AmvzL4qhIQ5elUgO+FPt/9GrkEHGXccWGZHFnHfmg19Sk50cWoMk4OG3nrIqAQPv6iil1gn
WsMqLxpRkk+QFBgGn1kVOp09xDvO22yxlthCDCFb+g24KdJ5n4nyQ8ufEZJG4rSX5yDzyL9mTWFW
sAPa7/o3mQ7MA0KftSG99hIv3v439dLfyKHLInLLtOe37RxmZunnNifRwc8Id5MwwhNIp5vOnWDl
BoU2CGmxInZQ3CU8LSbkFNn3yBe1xZ2HS9bVRgTVGKxOtDEjQpLRfHb2zM5JGxoFF3O1a2aZl8Hj
6vvBeJPiyvGGzuOpTmeafEoU6thSrfPx/L4QwzFhv5hyRYhERGgZg52SkTRlEzl09fGwVCm40Nsz
WaxMnM6YyRODbG5Ts0CXusfj+diEXWe5hwzhou1bstiASOhCcjyipQWQoZ+gq7RPDF9gOaEQA9xo
1jTm+WmSMf38FORJMy9vqmra+vy61YQ8NpJOHmDQzh0oTViOXlqZTdfOmWQ1JCYt/rUkNOy+ruHW
BDFc0adtcn5AxDmfVo1dPVEty9qYhQHaQ/f1bGIAsNkATpgbAOx8XMblYu4MZUgx+2eLXU2LxyOf
KAnFCbTtWjRUoXBmls3wqTCbcB5mVeccgkg/mG33fzg7ryW5kWTbfhHMoMVriiqWpOzqbr7AyB4O
tNb4+rMcETzWLJqR596nseaQmUggEOG+fQtLDVvK0pHvadda+rdJHZB93chTgOwk9YueXGd9LPOI
ZE+FFqqbR6wSpcfHPU6GFAnyAf6r8SkceM3zSk7/KRzkGNCjxELtgPuBHeIVymPAZ16mm7s7Hasu
CDYY2t3kANTf2Li0sDl40yL8RD0Aze0kZX0Wqwv2ZSvyR7Wu8i15N8orWpZpy7Ef+OXMm1q5nvxr
n+n+/pKt8YCR4cCuaa73NiwfeCv6d+tFpG+GfrPxpZKJ96BGZOEa1Kws/fP1JhwFvIY451CI+fkF
p5mwooyxIC0H59SGSHZnzyX372ZRxV89eTsH9+aBmTUP69gaQfno9VWx4F3ndfHyDTSWzfJSxvFI
TWvjC+V/dvlDalkFp3QzDgo4gSKOiYNTPeIjYJwSd5JO2OPwAJQIgcBk053KkH8WT/Jo7ATQ9fMg
4x1i2kgf4X/mMFj4ElZ1T9/qNnE9Rk9L1uUCZdSOwyf2Xin/E7kZJDYwUDdevzhYP/mfhVrKD3PC
VV7UHovc8plJFZc7OhO91gW6TNnZJz+3i/aPcsoEsnH6UCCbYV9l5SoEgQJi4D80ZpAoRKjtWzn4
pwzHF+M0urGgh7/urH/kFTFzhk2E5zYdhe3YvNyvcLIUg4i6Hhvneck4ZppTWRJGOl6cglvzFRWK
rJzBXvYGn5V8zp38Qa27X1/Fj6MQuQoHZR3dE1zsgCNGIMt/SSkx+2PsnkT7c4JxDWWYmo6aJcUf
o3hOJipsNf0PUvP3Y/8fsX++3oZqQBMeWLAd7J+QyXk20FW64fps167M56YOx5v0pEcAgFTUXfhO
m1xGVPuq3g+OveH/MDI9Ukv+3eABM8BZhrHsOixy5zU+C8EkoDDzcppRFnT1hIXjvC7dJQPjMI3z
VA1OvlznFiMvrKiWkQeVZq305YxvhHqke3D4g3GQv2PqTPl7Svl3VLZRXAixMT9IqwmWXMxcJoNm
+8vUhEk1fyiKWho0zRvNgBX96poAR22/Gzv8dNeheURMyX3wL15F/9X8KzCxLnSNwX4KnYo9Qu+X
BS4sVDlqBeTrLGVnrXbpSk3GIX/JW/HrFfgjKM4SYEjPrAH3FQsR1k8zF/zZkB/gUfmUYqPEIbMS
6cz7qJrAfcmO/bdeRITz6y/+6QXEU963HFo7YHELjOvHpW+PIRK1yJ2ePFVlBT1wWvGgR7gTroP9
H7oAnLMpSt1viWrWfn0Zr3+/bAQc6QFyOtD5n9gK02IRNFct5RPqI4VapkTN3QBhZ5REvCCICi51
daz6X3/zkcPx7/XO6werw3YZxTIVCF4DGt2cJXB6Y+MR4yrBDTDXpNm9hnnXHo5GnLtf4XrKWGRV
oMMUdnII89LKUe7GQRJ/sto8h8/+62t7vUQRXnAvPF7pyGJo8po24Q87NABs9h41rIIzvxRL4ySu
PWqJLnXCJqWnQbgTSuXg/V82qWMl/HifIhOyim1ZDGvh6r3eJH1RZLp2/1jMhbvDzVX3BMrlbH7Y
krFzSUKwxsD8Uha+lDOW09fWF+zw6gJf2Q4hDDB0EkR+/sbDqNOxf8PQeb2Ufct2PUyobMaW2Lu/
JuhwzMwQ9nEK/i6KUwu1NSidgKRwztpfwsyjOUCkCqXJ2iuPy/z1I/N+pDQxvrUdZuphwKsMI+on
ShOlwCxo7vaUE8TG2Tx3WIT3T9EclfFLsq6Gn2LOtyHje78rJaAWN2c+3HFCB5gAus9j4G1tcdvu
ndn8F1+5pPiSGhZqJufkD9YM1SKcKNHRQm+GTMTxv4fjvVh2wj4MtMkkx4WyxR3X1XtXsYejyzMD
IZpqtBTPxHmEN1+D8XZf4UFAEPvO19B7eocoiY+cFpSaGJyFs7cU1DYNGuZLF3Z2ujCGRZC9sx7C
kCpUbxZEx0zGxwRlU5aeEfYF/XwFY3aGsD4xMhBp5lxsIj0z5w4rTX4BvsDVbeE0QnVIwkFWcmmn
aWpeA49atr2YnjOM433fpbDVrqAgqfny66d35EP9e5HDAOfRhRByQbIses8ft8MgZIdbmBQ+aZS4
VT+f0o+G+J7DyIxDdKBLGTHF6xkKIVhTVGx9cHVKklrkkxxj5l4Ic393R6EOKg2c/tliatv8YeJw
iitZ1+FF+rsh5OuZBbJ/6B3sHiiQIAm9fh8cJOcAwGb/SDPYYraGNj916huEQHRHWoOp1XJ7bYgI
ASkn7ejYyZaXzoEwmH5zf19XWn7kcCXIjX3YhtzqV5uIGZsowFhTj0sVhhiDO14/tsUdvArX+BhS
Z1NoBhCjq79sNjEW7DrnEc3nmKy4Cz7j9Vcty5XshplMEX3xS9lIwwPdNww/00M7w93OhsoqQlkZ
G+PNr3/Dj/QI6jOYKj6yLh+RWECp9KpumDf4SwGjtsdgN7AeBdCO8bK+EEwhp8H/V3UQmJBRcc1j
VCdy7Z+Swcquoyf3qkc9UNQVfKfqc3wEMpqFzofobP+Gm/H6ebGNeTwyREswzpyf6vNi7oS4sbSP
WZoHbJYVzbdPMMfRQcCwhij6LogGmbzF1oxI/M2vb/ZP3w8lPHS8oxx1MaZ8tV4It0txobbSBy2N
WNjUpKf+QbVVWYTONHedjTL4dyylny6AxwzhiX0BJZfJEfPjhuADH/tYGgz3MOmOHdA9mmx9+CXG
KMga66/qULD2GGP/+esbID/w3xtSaFGaCXOBgyX6+VAr1sVFippsDxjAptjlhdMQ3qT4mwLycNG9
Mdz4NmLh37yoR7rgj99L6R9EMJGoDFlzr3534TkzFv1N/4CyKO2m58AlfuElqvp8v9PD9BqzDOfP
0eplqs17I+0ufHlpXbIY22Hw7y6faFyHAKLefkYqA+QnKV+CdulpPZ2AnFLMJivWEEIsk4J7djge
e5KKRPDFVFUYEb++ra8rK4ihLGxIpnDvqP5fNzm42bQrftv5w4gj83Hq2lkRkNAR9kV3nepi9vLv
2i9vY0zydUJEN5vSY0No/M1Dfr2lhNxrHnMoV0UT+LoVWcoxSpxxyx+Cg86TJZDRAH2lslMw4K9/
/M9fx87F9A4hJKTYn5zl8szzmGHu3j22JAFAWW4L2uuWMwXs6JLJ/Dteu/fKLIN7DNAI84Y3OfRM
BDWvltMwxGsXUSPeawJwfugV16Rq9xdcH2XWJjr6uXxItxEl3bmvfTyGn+1p3FtSUFwnNvsHt4Un
MT9qtFILqrwE1jrYStQDqK5lDMqkmUVNvETI7RqUXe+8fRrL+OTzqXIwbPAyUMbFm4yw2mWQnoNK
RdZu6VcyHCNYQNByrXc6+Pilonh5E15X6SXIiJrCWjRNev56qBhTuMDKCDKHMQg028QlGFmm6tC6
6BpmmTO+mszRZ5tqNLDIkiQGRzFk037OdvNcxh0jvjOVPqygTA3e5toQgd4e4IQJgavkiPROPdo4
vkQ3BU1Se8CSczvJTxKXiO8SqSHHKRP4VyFpsbfLC9fE4U6BRYiUQIeqoyilBfy6JZU/3IS94Sbj
aemxtPVvhwpFTnSXd/irM0AXcMY0MVP0iBFYlt258RIk9u/UzdLNit6Oc6Ux1sCZHhbgtl7vLxpt
AdeU7s4+PlZhw4BrghMfHFSz9swtv41RB27WWVHmdCcY2pHczKCbRaqsZ6GNu4jHR3aAzP/m2em2
wK3dzH1fhqwkNA4gnC6VGTBm+18q5DA/9TsOIF9Gl9CoF2b8ZTaekGp5CIuqlF8JNpody7W2bG6g
MdkiiIQf0Nc3La9V5N9XdrtED0SsDdOnHI8IpIDMF7w9uqjSCjlQTSFG5sNQMQ/FHiDB1rV3XYDC
DqX/F4hPWXAeGbj43XU2W2n68PdkPD1tBOykqB0tI4FMDzFzPvmWB7B5bcoCSc6JPwLBHIsca15y
kGSuWgMpkDQGn2T1/trVVAO//NF5mxQ+uuCLBuE11GWrwbmGoeMJWuLXqnRnKc2AINzn3sSbPT13
+1TsfxBAxXURqmAt3ypYnNhlkNySei8rn7O/MFufpn8AMyz3haH4PL3FHqdq7RvDaI3tJXD31Rjf
ot4Tvxlvd2VsXCCZH6Az5rs1lJdBzYH1hAB3AeFfIik6pk1hJp1mAF7NYqVX9i3KwjYnRewUMHfc
bzQZgN2QveB2ryK/n98HYTEazJ4Uws7OK1hLr3YBXcBFm+9mf1aha+Xv1bKeiEni9xwv7myCsSeX
fQ6xKb3OoynLUJEViAWJ9zetYRv45M6K2aNa9QJRKAtTcTpz2849Ey4mvhb7hXQ2jxkBqjqZX2hF
l58XS9Jfza7ysIH3yzRJEYoSvfIcFE6yQPTSfE7COThs9S9VSyzcfGRgZsksG2nmimfjV+6xoEjq
VS/CKDT+nL1+dsj5PcieevbneF4t29+hrhwPHqt56C31bdKeAX1OsmZ6KTiq+G41NQHqBZfQwD1W
3+zEmrrqwh7mVMHOJjFfVhLUjrD1Xq7HSpJu/Ehab5BeG4cIayB8NeRQEyo/XAXqnJa95AGC1sgd
2jG/T2EncGei5KKmaLttNowbXCWaqrpJ+EpEUfn8faEJdl+10c+4MNn1Lj08Jzb47VimAVA7e1pq
yZCls1IvffKyxt/xm1EbZVbHmARKEJ/Hy0iwmFnk5zoysN4glM6FpdKpl21Rn3dMO3qHfME/8Ajj
6Z7ifIsbMulQwJmsAkVTV4/m+9o+dj18b6WmDODGc8vUTolQg8uzwl7oSByycgrkYyozLzW+16QC
RZFx6166n2SVyfA8+cfhpqAjPWt3jh5Qbw8KZJxy8oS2WxerCJ6rr6ghPdgv67Luhrgsk3PbZjzT
qDMCsolgcfQIu2t8zVnVFoQP7rfaxNFCu1TpOB1IC5mqXv679vKYvv/vYjsEQMu2D7z3c13I33cU
cIFtnNyAWlWUSWmytvQDMs1VQA97L9M9+5APWw5XSB9zbjBS0yzhLueaxn6KZjzgcoWrb6RPcKmz
mzAAenIoMxhWFcqiaFT7SmuVMPluJplAG1c4iZ7ZwHIYZdZJnc5A7682ngSrL21Jg7vo/7IUgL+q
b1e1G3wiaRw0gF9QKrGOCAsV0WY81eyRaFKFUBQodQ4dZ2U95Ua4mY+df4za2rENP/eoq9I/E4bL
9YmUg8b4VuZ+qJXWJZlcPAU9lGyZWXAgakh7cRPKSbFzgL6RT+IMMNszK1bLryImdAYyMIR4AHVx
EtWFc0OoSWI0RIYcFPbBxQIMsKld5DwBM3bL8IwUJ07qiw8AOGFAaZqY8VxHRVxXyzZSPgS6EtDH
PYZJ7AB3WWdPMAHxidvr6Jx0DepyRqaVY+w3Zd/I8+UJceF6Q9aFo17ogAGC2RebkKD0fLbuObjf
6w6x9KpNZseKSRMZmBogx2rRQbEFqhp3UkWV5ngh0RG6UbQksmWiOZQVw8SM986rbY9CCw8/2Wed
fJxYMFBj0vUjoV352FwyJdrplfdSbNPNkT1kMfjEHsNJqvSiuSeQwKSqdPUnUh/yiZzogo1W6Sh0
P80Na7uZroN0UhmsmhwFXNXAjJo3X51HkR1B1DLgBAPWqN1JFU+9Kg9hh8huoSe/iZqzY90E90VN
fvXy3LOD49jhT/rkq4JUAVWDqmzhHfu4582pVdmw6mAkcSfZ5MG97vKK3wXxwgjFFUit5imBFgr3
RL1zuRCcuxOjDQduJ8EcBfcuHOuuyW7wKvbdr5V62A1xMfvLmOOKgJNBCsfwveObMnB3CGEc5k9x
QiBpgyZBBP+YMAodjBZACAeK0WPkB0jvqZE0CE1VQiTkntqYjLhU02c9g98Gr5zhzsXov9LzNLgy
8dFil1xx0CzKC55/N5Re17wzl8xB9040izxXv4BRy2T32K31OwZtfu+nSxhme+nfabDCSJaxsM4J
xhSpf+ry+UCyOCWL+jzObEbLeTMZ5DKlV6RGh6QUtnS+ByOIU0DaACF1+qJ19Uq+g6xFiyOZlaNv
spYgckKjhz0L3SxdnwdFIUKQWo9EJlv92rQXNyuTIf/71/3ka4wC80PsPRGxhR4WpO5roJGY3rUh
r6u8r8oWcjZEbFXP7zIv3tQkS8tM/p++GKUQLTzwDLC/x/DqNRRXFth2h82e3udl2oVfNzqFAJJ/
iwMLThSdsVY1yWVEnla/EUy/HoYA8dPQhi5zM6YemJy/kiwZRogZZlWnbwhsbUOX+MJ69JN7QuFi
KNxQHKYgvN1tt7fg0exTSozZmQBABzcbnzO1tx+LY2sZTZxHircwAqelfffru/N6ksv4NgwBsZ0A
5or5s+XRBtslCNrZudVkQUVHXLVdXJ8L5GuGa1saN9jOtGmQn+I1DMKP6zi3Lam3JSZvJHNVPVB+
T/JiQ0YLlU8QnCqWgYNPpPLp61JSUvAdykqD7JvJ68sViyEqVSe9koArgwf1tpCxx0f9+mdaB/z5
L6yK2bnlo5y3TPxJkTO+hk9MqD2szdm+Gb10N0JKp6R28cyLIqvDxm7E0qDDaSqj9j/vS7TGyRWz
3bR5aysfOd+h4qZ/DHrL+GpNbCoYUx0DFW2Lp/nY4JtQcE9VAA88vZj4gBjjOU33pn/qmWVv5rkK
0tTN0c2aovuol5IgvxPojkdnt2DXi0UhnQs5exq6hj4lg3N3bmcEhkT29TaHu5wRX7UvUFO2dWdI
oCWBNrctljqk6KXEy7ZPRHo5RXUL6DvYpPBCBG+uhB05wQvJyx4i28A1pqG4xvMOI/ihs2Pq6tt9
wuPgGTbWVtHAwNRpy1PtFVmT35ZbVMdPlnTd8G69yFj6CwSdNtqeNyLPiEsdiYTlHPKMcE+g0c4Y
nm53JuE95npxljgzCtJnj1rLGwbyef7cNuyDmvPg9DiznhqExsYndzFNCc1ron4rbwr8b+zgNiNx
m71+2RADILTex61Mrtk8DIwFDo5BpSYqMUqn4B/sdtL8NqEFIfY6JZ3WKS59Ny4su10Zcepp2gLH
mSAX29h4hy/zOgQduahkACWEb8Y9rM+7Ctuiqf8Eb2hHGmV2EWYW7+kM86zDLakJzAG736ktvkzp
uphfqX7t8G5qe3LPzsUalxPzLSgPTM60e6dqmrIwnXggPWHaW0HgVSv2SUqroC1NdS1g8EgpE1Tf
Nu+NCJzHopVqekYIRJRWayzeVJ1sKrz5P+pFSvKaeV9KFiwyA59gDrO/LE4zY2OXh0b+8ptXDBuI
H3FoMGBAYLZ2bKhdKAOvB2NI9mp4BK1HSHyaET8HkzVp8k8EZwX4YrITxm8C/HGwO8cDpy4JccG3
w46DN0uJFepltdYMPGxE3XhpsUd6XJaxBZubrORTSezjAGu/SpYnO6iG4Zyurn9vcg8mXmbOy6S4
h+wKjlecy2gczMvU8/+lt5VN6vTbvMBW595ocb26nZBFZJe0yeYv8VBs+Y3jZSR0UkX1H7BByJpr
145mee730NvQBvj2ckcoGAHIDZmdBPPFSTCes3GFkHqxxmK1HqKobp+NYAvmk4naJyA5LF0uC93g
fqrTsL2AzjTRfeKhqMFTpw4eMQ2oo+sCmzjkxxbBx5Kg2aepd+cFZYpjf7Z84obL1Rv8EyhR/txX
0XQhW9F6Was1ORVj/8VP0+7FsOziuXQNYk330YUEQogOqNGM3VeKMekjcBWz8MvquXsWnXOyegbz
EQ2OQeJh4tzib1hdNsQQV3jNyTnwhvANv9W6mkQRkvUJ/vHJx1TlNEAAwagr2h/HPXaTU1SS2GWW
7n7DVJ8c9Nkqh7dz1rXvyL3qnxJ0NzfFNnofxtBwbuPIbK5N3oqTIeDBA8O8+takc7hYYLdiLRM8
4TyUvGkxNP1ktp7392aH6R/xMPbvN6bzjwn2Y3fl0I/FCRYicV5ZY1EvLfvVX3Oy2qM9X+9MZ5we
SNJd3zb2YF33pc+vRe7a2JbNLVG5gbX9pw2X4mM3ucu7yjXHe0zK0uclMKsCblLeXcuq3x9QVEUf
cd0q77HP996FsKPdU46b6wm2ePhgQn79o/Sm/o8IW7tbGDfGGZwkfuP1U8tpAuh2Bi4yXEDT0H3j
zn79sR2XujkLB//G2WbjS2JnzWMkEbQMlMaPMLNtaPa9c7sEjf1kE3V8WfZ5/1b0cfM18TO8ebbY
uDRz0QNKxdZXCwe1N0GzFW+czNve7rYxPvnJ0N5a6TzfpUuOjCneN/jkWZifs75x3+FUHK4kaVQ1
32LFV4Pe9aFtXSKww7APbsKyiP8L0/gl8pvpq8XxdgtPMToVGD0g8vLYD7PC/OSyAV8Jnw3fekkQ
EJCekXXtDPwAYGHvU0gxj3R+QWd7acKm/jJVOWFbKKObR5YmbULULrwndo24C1My6ovCekwwmPmy
Zq4BtZ5U+5h2585jO3lPzBYSUvy0XvCY2U/NPudf0prA0fNCruu7jkhgkJLYQtSMFRws4ZnoZmhC
9Vc2VIICbf4nJ/yOO4gBsO2cNtvo/tqMYLrx0KzeFVM7sWeke/Eei8Lx/cJhwzR+qG8nbK5OITD0
Rx+ypX0ic94qCKDOiCcmSWttSc8qk2r42wrG+jmlWLsaC1PnSzwHZnZKgOau6D9flhw/wHVq/kx3
m5zAyvpnHpwXH9wf7+9ivTGIBzzvkd3d0Pi0xp01dkX0CFZXveGHlc6Z8qh9pqJIoxtGmwTdd53N
kZwa4DtI11q21xrk/sSwyvwCg2I9L5FHRIDbGn8byWjTDvaZW5+4qvI//l57b/LUcB+afes+I1sz
7gtaGl4ud31KXGe5n0gNhvHhe9UFZ4vu74Wz48HaiC7Hpq57X8Wd6V7qtBhv/G3xX2xrqPoLoaz9
fTB6AW79FMTfjLRKNziR7Yi/h42R2DX1huypW50JUxsSNi/EFQb1KQpQHYd/MbQPiSLsN8wBucP3
01zZF1LxoKbv/vChwcTtOtl5mt2AYpgfEiYB86kOq5gf1LCXQOb9gByfuDI84L41zsb2E2XOI3ay
eXbixpv3C35o19CZqk/IM0HZ1j38EjtN8kcBpWE4NUJROXEX2o9WlHs3+Wrhyp7FfXmbNGH22fWn
4U1gbOlXd4A/4MZjgCMKoZUTccrlaY3rmFcTye0NBn/dfWZn9QWTLVAwt4hJ3Wmz/4RtSt71Gobv
e5A07OHc5E0Z7isN/TAirLETgozn9qHLtmcu/J988Kt/ut2qGX7iEtgUDnt354xXhusZ/4oZ3X3h
jtEzoiX3umVef+N0S1KdvCVrL7lneI9uu/qnoDU/463jPqzFigawdMbbJbKE8s67e8n6tvxrd+0U
72+PUMaqGKM3rTv3n3w8iHBSK4rs2UgM+8wh3Hyo+3V+40fGfmeym90u2xa/cfnu/EIAi/EhDecZ
cz9wz/JmzYusvi2SMM2/KXY9KKEwivcsxCmi2C3xDMmIVwGIU5KxdqdQy84ZDuNUkXaUZOi1dLuo
nCUU6qFtRzSrbViEn/RBM9kLNhT6OQV7hmORAhyiy8Mg9Tri/kfS8lomy569BAhnqWNzMiD4K57y
tKK4kqY0OOZ5hJ4Snnky2wnh1AkQgfncmo1J92fsRdU6fwda9hpqB2U/qrS7iNhC9x+NvTK6wAr0
PFS42l62aZ73J9g1Sf+mjxlv4E6VtBsxkc7i18+kT4/zdEoib8yvE2Z+6dUYeqe/GEYNoGHE9RZ+
M7Fcje+xrLcqREwFJZ5BvsFy0zF+r9+7Sxfnf41e0ozksGKnk33AzDO2LIDZorTNB4a+q+ffYn+Q
dBmBgnmN2fGCgf52HWE4hljedEVzwvghQacVLzkH1wnzDZFDDSsTNz3hzKMSid5kUelcFGIUHU5o
3b63WwTjJavGbxgOFxORjwgSvP98N6Gz27B4WpgvJ/eb6fOKhUHT3sZFzJAd3K3Y/S8UZEF2JaJ5
Mm7htRT1O+3KX+2MxhseR8JsUE1JIghwIT1Iym0M0tka/kvPKjQbUqClXVi9SqAYdBdoj59VaZyZ
hsBoKXYGLDJY/chBT6jUuuG9tpDTiq4odkvfv8YOh1//TC0FWk6K+CFmUoMTZ7L3Kj/voTFsyS0O
Xy3fqQaLxo6F4J3CB2UIgn/VMSvRXGFoSMJfZZ0LRQzuuEhL1UgiVX+mxzFaeNUstniSp+YiA2HF
PFd9hJZDKKHrrIRgXVYLxEYXJNC1uaBWwSpIaWD0DEldTeGEPNtaEZc1eqgnO7MlkzMEo3FdyuYT
rtZdGszebNwx63My3G+IiRybW7rvrbffxnPTN/8dIz/o8wf6YqRop5kJsNne7wkRHPPZRgjaomLB
h56XXGVW1Fi1DzAMU6WXComS5mW0TFdGF3EAAwXQOrYM7MB7e4aRgeN5gST0VqtGmi4UNWaXLsC9
egSq8DrfDLnpWkI42lXKSD4h6pi9NsywcPyGgXvSMLKMQyLOWT2+wIsHc1aYCGl4R7OO1eipITEE
W4J92TFeubWaftow2ldIa+faBB5ee3KNbWzxDvR4Vkrf2bZ32NBGQwBYeqodaiL0ekoAo0FkR81h
6qaVGdR3Dq96TN9hWYbVAKhV3OyMpOY0kgcaU7CU3mNeuC34n0Ydg4OlrqW0dBYCGxJqZq35bbWg
t6b2iYueELUMW0guxbXReyHLqxkFMuceDAZgaEtlOXbCfvi6KQfDaWdg0qAoWtKkEsOZzv0DK0Dx
jRzhz5jpOcvpHFCbeWs4Ydx4CO70HFqL/sgEnelRVjdKTfLJ8VVbX1Z8wYavWsbZRBmqQM2sGECl
Mq5iGTqSzTUfIcq2aLvg/Litn3O2BfOTiYNvy+4cpXl1g7R0nj/TtWVfiPBOvIV5eWQVH8y0nLAc
Xp0enH7ou9x9SfckLx8zH3P3m55+zH+v9pLRZ7LPQO3A1cekQnNgeIhG0xPz2/9F0tVLp8eMWogx
K1lcNWdyR+1yZKPQQmetsZ4PyiQJTSzJuiWxFXZGFKFpgyxR+ZjyKN5xz1vrfV6C1Yr+aVJK6a+F
N0qj3yvqmn5pD3GEQoGG2BRWB5J7GQSNLSL1D9XWxNWX1saibDoBqK2bedoIbuXHqf1IWxEpjg0W
xnI5CNjn/XarQhgxcVC7Lf3g4etEZiukD3WL+qJoyVv24nAjvjqmfVz/UpNRa2gS7pSrvOH3wyZS
zQ/UiV1AtGLjqldXTns7PBTyBCE7/OESmzI1UnwmtUfrY34LGNi0UbE53wYP3gaZ3Sin1/dau4wy
SHguagxkb4EEChDWyyF3SSBXe5/UVoYxsSjr9DRczZ0HBaCY2CNCL1gUb78aB/mL0zHqiAntgdWl
xPbgXnKJ1rrJm9rOuMtNb7X5Tl8hmGlARg9+J8CPaAbVMgE2k+OHQED58cqKmMQDOX60ZqOp7bVh
GDLb1UriidqIfegCvO1IhIUIB99elDEZCeFcXASrmcel1suoxm55tgh5wSF8a3/x5w0v+7t1Y9yF
G2gBAFxRzzdF7gdXPfXq1hyxxd3sl7ITAA1KzaMmqKQVi46ohgzQkPZcNhk7vdYNKB/G7z6rWyxz
3RkVLQfZoogW6rlpEZR+2ErY12B2z+d2fSLbjb/EcjxnSlERNMExEDgmkLgnTOx4NSZ/Bnb0CFoj
it/D2qE/zBzcvZin/k2c1YMzXTGNacryHvgz7PpbayDtinl05K8rjpV+xeK/xb2rIJTWCkBz5vui
SkV1OGMtCsV+gpGAndCpcEpUvG/0TEzTgx23l3kOvGipSpHoOynB8nXZjv8MpdVM9kendys3u3jm
vAXLjWVtYgFmYg3JnVEz9GaORAvynUNHAS/T85Ly8b1/HDlGSTx6dVWuDQkNqEgiD5611jRSEsun
4kYoNxBzBKkA2mMaFkND5F6Zyi1THV5MyXzk047oaRkkKtO+udnrAMUYxh1N+wY+B2Zy9w3Ovlza
flDi3NHcRetcMXguL7NBS3mBdkAG0zOZGLSml8RJ16C46FwEreWKQnwr7D9yvI7KCNrt8SbrZaxe
6DqdRyd+SjJj3eEEYcnZdJ8HCy7VtSEMZt4ujM9dfoWudBz1/LPKCJzxK4knx/I66GpJ0jQs7SKC
alRd/YDIb+/BdHvZdbWGWRsBKE1cphgQ2KMIIUvfwKLPhSrnLaUQhJqplzc0j1MZrGVrIMds2x8u
oAPTE25hb+RY5eBEOeTwA/FAYrmkh8nu5EYLcmtNk9BzaE0TYvApA3et2NPuD9rwzRjwHUWupLxO
NS+nRTnAY3YIIWddFgWWVc5zQ9FHOF6do4xAFMwRzL9LmmrHbqvIywmIfiWTQEoDM04Y+I0QJrlF
tY8hEwEmI9URbm0rUmPjvBeQukCcYSVWxEwdZbSmFiLyJE3objacLBgu3x3tCMPiuVgqXqqjaOHC
lExGnYhzhPDKezCQXXAFWjTtDZUMqzeygJhD5ptb2P2XovAOvwFV2gLC9DxAxchs+m1gkek107e2
DOIh84jdzRj3uOffhlHMjOE2Q551iMNryjGqMnltFIksLE15yfR9xfpb3hTIBfIarvEob6+5sJ14
p2jAxsO8rH27VNVZnW1A6cK12AAjl2vgmHvdQFt0cnxR9ZrRnQdm/0cDMuACeae3/UzZYWqSJbkS
IrTVbdKGje9gXWrExcw/VEeaNIPw00ZCW7ln6pDX7zR5cOq30xPnN50y3NusgPgZzrgY15cb5Qqg
N2xD6c358eIfoNPDKkVC0GydQNEbws2RXVfPWN2NWJ8e2SyfiAHIYR2JxlaOHL1lw0SSvX0y8XCD
wqlE4WWOrYl3Ub6SEBrc9hbSlbNYd+1RfWt2oNE6JCc9pJnFznedcCzjx6gbrZZcBEORe6T+yFa0
IOX5Yiu9/fenqZiTST/IwzfdFbzpBAGcEmofcI5Afj+JEBUTeo7qDRRvMvzTtkcwN08mPm41uaRM
toDxgZxMTMcUjVY9B2cM5aErblMfJqLhVezqRJXc+iCP6J34qkhZMOj/Aj6QR6Q5WjSEckBbg5eG
RC6EbuJhbaFeim5AOZXffLcIVwwOjHxkudZKFJ8q+m+PmzoVFLxNg+/7zqJTlzy2KxCAJlwqGmGK
MQ6PSHO9FIWHlANZ6uoc8BWgAUZ5ZHrtuxCWBqeTe29uq9hFyM0UwopSh8MjlK02QubA/U7sRjox
HWI3W4HgKPh9ibfG3mOqgL0q8AYWwvO0ysPY2KL5sAYEm0/RZuTaS0I3vbsHW4KLUF77k1LbTwSN
8JnSrsm1HDWMrhbnaIGsdxFTX4hxY7wkA5QbRbKm/4LXQqCMbP7jUbEp0CZxQhDMswc6GBC7wHHD
s6EZFZqMtjeoDJYtrgqHL+ey2sLkUcWuPrrJ5qTKdJV+q0vJj6IMU8RSuORU9x2oBgvGP6ARxUPU
JiqqihoOdnClKv3EbYUKmaudosinuQUbpbyJjXtLxXhhfEf/o5kx+lxg1HagZWqt63tnpM4qe9sB
t+g3TtWaK5QQfoe2a9BsEBgfQl1V5VOMtrr7Cs2clj9gI5PHq+AuM2sPmEz5gOgcALMt5poCrxiM
fcBwNJ2KZ6xqzH05d+YaWVQ90s40eS+ENVVqM1MQ2o1Wvjl72G5iy2ViQQT1V05TJN1SxlrQ2+Vk
Uvic5+RSExexxTJXHEUO8k18nRMymV60z4a2dQC4kf1dtQKh2uX1rUZHIcd5CorFUw/8g8wfrHFq
r08hcKLvnn2VYGnZ1PLeRZvkaEakpojqDYioA6lLFP6lGiBjhTjwRMaN5YERT87ShPoQqQZblMjf
XSn+HbYAae146RQpEZ6R3KLBKRBg1sz3oK3WV2zEBY36rtNVRCJ6Man1dYMvqmj+yneej+Ij8prS
JarloCFM4hw3bKSICUDDWh2cNw25tEk+BvbNaq/mTeobch5q/p5ayMpMmiC3kZuHAZM8E6UGpE70
oMw7xjBok6UexfXwVLF9N2hQ5mp7W3Y4u4cnxVjd+17Is1ruo09HlQejAxK0aVvW0aZYV3iMez/f
W21FrXKD2q2fScQxEqF96n0vWBrhGGqnqk5ZlH3ntR41WoLekrdc4ykNTZ2Ulf0sr6pulRx/kbKh
UUEwerPSdlZa61Cryq3xQnEESyG3UFDZ5ij+F+RyOeHAQYq+rL2FsiBXhNGayAssL0zHFSeVuABj
0lc7RBla7LeaLstkWX5Q4m+r2d/i7R9a2wWMTny1S6hEvJeK1etL88/tUwZbxG6x6sDGeNQOrn38
Kl5iydxQ5HoFC2i2pnqJghzon6a0c6XM6E1fDH7Q2MunBlXNeOeiac5dx1bGQT0cIhutWwMv3fm5
3t7LUtCFyaysYnZVSUHCFRKx2IPIZ5rhxD8YVFmj5RcGyaEBE7Exx7P4rGQh8Y7zlv1m8caA0lH3
kppTruoD62jxpwk6YXJNO8sdi49sd1KY47ksNzw0XXmk1sZgBDCUENEwhuURoJLV+3haIs7hL45I
90AllHWB1na7rhTRbUEKXXOC7iabu6ah65ciSPDx+xqB6fL2acIz3vNS+w2KGtrX6RbwZhbOAF6u
AQjloqX55dE6JNO1Ckc0f8ydjlJUQ86adS/iXB5hqqq+UDnXLAo8rBXpUjsILKgXXPPcLPWwzS9G
CshLRxnWlrXe7xaxLoRN+FU57U8ttP/Ve0YuhvWcYKV73Jb/w9mXNdfNYu3+la7cqw8gIcSp7+2L
PdmShzjOnBtVBkfzDGj49efZSU63zZu0v6IqN4kdtjZiLRaLZ8gflpGghjqJqmXlvaqArgkvchYa
HoHiRDMNmyEBSeUdRxdZ630ZqnV4yFjfmeUABuNW3eKoTetD2MNiWL+fIFcSRAcGwgvkZPm2+eLY
p2gOXWxG9OHh3I2iN1MJWa8rMwAUlV/IGifxuzU32o/bte3qdy2W0Xfu4Vr3XR1qaU7Q2t1wr1k2
a4h2PKBTSTcP+gPph7G7BSsubS5Sg+cDisoHortD3EHxix8hghBcoOeX67tlxNo6NSxdyUXfkXm7
YlCFOVRdyYCo75hAXZAh/QJuEshu3SmwvPWBzAvwX/6Uz8nITdihU4PzHb1ut7adQfDqy/AEcRsJ
9R+2zd1VVNQbGU/BJJXCZUkE/7PiFNSzBy+movP0jSeqpV73wOYC0b8rcAW4eDvepnPlw+eMtL7A
ba0HjcC93sZ5BdQpKicDUzIAy4Jl3xVw+il3BXylgN/OkR/CA0EY+CDUB4Rfp4AZs27n5ZURMoFS
VKHCnW8oWbaDwZ3V/LLuwmb83PEWqBZpcj5fgUWquxOEfFkLJ7qaXBaQo4CyM9guL3tY6fbxgI5n
cCPrqfOueAcdzK8RknL/tSdhWKIH6oGj/qnZgHeqjrleTGB2E2DmPTrDUDv4EtYz7pwgGPUeNBRc
X+34L8mtH+hmLJEzpJ5j484Veo3hVuxmLfzuE99QXp0pbgu6bb9Mc342DgWYH941kDEsvANIBjOz
GwO5dj78KSrcRUHqH5dQxdrw4DI7q52uuwZsUqg3/EzLHkAsyKu/wN+/CuWfJf5PFkIB6oZ5H6HT
jsPBzxKpy86UwIuf8jPsp7XST132n2jqBez16uYnnPjnIOXP+0tkP4PN+ecolG4C3wmeSrjV+XWX
UTb+HCHCEAfpevgJUv614fxsef68Ik2h/PQjN0NfC4tVAElP9rpDKxv4f0ifwCiGbRt/m5phJNHL
JdhaLzpWiuLyoijE+Yi0USD9Hia4RHWAEf8oRP99ZjsXRwsdkN0mcC+6N6qP0vZLoaow/TbDIR4E
SWJI80rVKoCuxHT2Sf75bddffacf//QTXV+sc4EOM6+JYrgMmup3AjvZeuzQXdQRZB69bPEPkKU9
9yeqnxo5xY+qJMOXZMBwwJu6aK+5LvvoYl0UoJkpYXDcezlQndXg+eI2Gm44muM4McGemM4TSgqw
b1+GfptuHzQKD3iShQBSmj2YYegXHH1VgRnymdWspN5FN9UF1OHuxYThxXAJqA+V5iofNdKfBy7l
mncSYthFkcG0cj/0BurUS0N4f9TjMA47gKaYByob7Ehv+0UOAD+tc1aiBOBRdYLw1Xjias7rC6lW
wJOgByAkgOs5e10RbyC3ExhWB8OHBVdGdf2xAnn1HcS7q8uORforNh/VH8RG1mMqeQruzprjQ2uR
qys0EaF4P5p+fjAFenCXONd19zm6mLdNafwkKo056lkiEBX6y8G3Hu7F7WGCMeV4kZt6+ToGgJTt
oo3NxX6edP9lyHros6zAAB3A6havR5CVr6CDGlxDxMNvd9tc5uuJ8Wa4DflSfgFcfHiJ7FbjLZdB
DgHFxn+b96N3KVLkeTBGV3PJajqDi41DNvkEWDSyWt136j1q+SyZ8PLrcZd22heHDFjPmKH7/Q3M
iyWBGGsO1McowVfBFQQmr+on9gVXEBW/YTjmtRD/nku6z3GhPezGsUCHnIYmvMgEKr1dgWutMOZ8
KyqQXKKsBBiMTV+2tgECKWOhD7U03N8BR1FDhGRlIGKxkgw3sE7AbXEralYdShyQcG83dLFoCv9Q
Un++LtOMfohIJz5Bdaj4WuSVToB89F/OC8Uqk2F6kj0jwC/VQcLmqYr2Cn37ZcdIOiaQ2ug+Ym/D
zmBAWvro0aA95RniDke9txrI+w8pzkNwo57Lu5bI5qSYkheck+XkQ3X/E2tY/i4teLjnsipOs7el
93kJ7I6YWY2bWM2WPSRdhts28JFSCy83ByDsmuHCb0Txbek8+nqKpnw5VoaMX4F9XcQByEY0AIPc
M/2urzJklhQqlvthBA8S3kvQzqq9qr+N1DJOR6JZ0xyMbH0ATUlhLkATnz+XEmexQ5tNZM+C1AAY
sgRXJYSZbzj2+Kst08AN5it/TduhPukyhXE8lPpjyN1lwESqeU5jYDd1dkRe6l5Hes2uIfY6Rcce
FdyrOSvmb6xXGU5vJsKNvF/203jAF/Ff+2fX0zuywJYIN9FlRPY9FJFv8LEgrWbpdhqMar7WHiSm
35SRgeM3/scpOt8PfC+wZ35uPdKml8QzoX4rV4CZ+E00LwKMQhy/Nxm+4RHe0FLtz79SZBcQUAeg
F4B1XKCC5OTpnGn0a7qU+sdtRSsYPEvVLC/Bh6rUDZtBIYkBz+lpjD5aRb+sK3wIyn0k54i/y8Cz
KPVOUEQbcgtDy1gdFthnNy8JYQ3UkoAYhWR/c6hWL5SbDwogLPTKlwUMAYAkUjjRoB5MIP6D/b0e
1/nQtKkWNwspCW6iO0LI9bxmuNptDXisF2wttrsO0iNiRyo+3RWlBMcdNgYslyMAioCk7UqCC/bL
FXS6Dl4SuCs6wOtEgTCjs4HEWAa1f1fqmm/P2hk+xQlDUQUqHT7aCwIgFVheW+ooECFZKQeS69L/
QVn8dUBU2OF+2YH+n6/L/80eurufAP/pX/+Dv3/tevSFslxZf/3Xm67Bn/85/59//87T//Gvm+Lr
2E1AJvzX37p46G4/Nw+T/UtPRsan/3q6w2f1+clfjq0q1PpKP4zr/QNcEdSPp8D3OP/m//aH/3j4
McqbtX/468VXWF6r82hZ0bUvfv0o/vbXC8bpI/T2efxfPzx/gb9evCseVPu5+dv/ePg8qb9e4Ebx
n1CuAVHCR2MTjAlweQAW/PET9k8KZRsQaqDzRSHv/uIfbTeqHJ/o/9OPIAWCP5DuQSkJ9YapA13h
rxfRP7GszmkWBz3J4ZTBXvz/b/7kDf7njf6j1c1dV7Rq+uvFU5C5BxU8mCtAZsZShwh9f+1Q1CwJ
TmGHVXz2Vv8ZHZk/jYype6zsuBQhHWv0/ZNczV/9qvrqDdmnR9P760v8bx7aogD15eKlndcuiSoF
oIQDva/8xjyjU/KH52Zn/ZJHipRSgrC/oAubCNTZB5wTXwK+65+cntzG8sse4u4zlLsSLvS1pDUA
qjWgum6DnwV1Hj15FE41IDR48qjDTupXXotuDNSy3EY/U9Eejb608AUZ2IQ+9FoLIJsha0BWJhyf
/Syc8mj0DCJHCmqQJhmywRxDONTAWxb52O3Zz+/60ehrugKUsoU6qaI+iaIaFjXimTf6VALv3wHE
zqJ0j4YG3sosabWapGYdYSBSF2jkbZDXHT4rswGDqlco8uy81HhX0L8AutbpK1Hrc9mqRqbGVCXL
yNnOsDMxRK9u8/U36aU6pVANCVQSmqK4a5pmuBl5cOX25FZiOFNLeMFanTQCxNWRdElVZcut2+BW
agCViWhcQ4KAgArpHuRE/Qb2Km4p7Qfr79G7Bre8xN3oopO2mB9y3h5oN31zeu4folCPhmas6eup
8XWy0F6mr/jW1nHBtmx+6TT+D4vVR+NH2oxlI3Od+ANROFF1AwqS/DlX2XMc/YcO+J8gsGYd1tHQ
m1U9JkZ5NxA7OU6LeeP24FY6BidQtyh4dDIIgfYVCJztXbAp4zgv57B+NC/A5hGhh0EnOuvLewKn
jkvcCz8nZfaHefmhzfRo9Az+mTkczPHwuHPegQifQdl6e+U2M1ZC7nuAR7YMjw6chRzANqL9F+nT
5xzVzsP85p1SKyPnYpagZyHBsAwQiR2uxNNE+01zP0D+cTqkHOZcTl+EWK94IehyTnxCtinz8opG
LTmBH1O5JUpbb6wAqzHMZl8lsEYqgGcti+LlAqtWx32RWLsuaJPpPOHGLAF2ggFcDbKaGvRXt6mx
3nENxmWlSaOSHkK1Hz2Prh/6jbJn9q4/LE9ivWIIsJXFCgf3pM/Rm57lOO+LdniGC33+/r9ZP+T8
oY/WPtymVmhWiCkpRz5/H8ARgozDJu68dWDlvtHpWp1wEOZOMwXBvqcfh7YQkN6jGhNwn278elKA
ftdvXd4Ck9ZeG2Top2xiHZO6HE5huhzWYTm4Dc2ePrYqJ5ANvGVMtnZ6D+eno6em54yjfvsCgBV/
OnTX9+g8FXhqhSuDRtUX0Lly2giZtPI9z/tqTTlVid+zb/PZY8mbnZ4a/tFPn3oO+2GCXZJOiMli
IMu/Lxuoci6TDeH+p2OPBctaNaOsgUv5FaQ33wSsf+02tDXZs57LEdBwleBS4LokJgbH+8JtaGuy
IWzSYuwMxWvYbWjEex85OhVOU8KklXtzIcFcBr8zUZqg8Y/W0wUIEf17l0dn0tpdNbhQ8AvMpkSO
F2ua7RhoxG4jW1mXs3Kp0BwfE68M4CI2w69TOIaklXNb3BazHNpKSVuLl3op3nYRdXqVTFoJd0Fz
wCv7DU+t4LgAW4E3+QIZOacpiaxXCTJB5UHNBI3Siu/R0tllneOURNZ7LCRJNxq2Y5KJ7rOk6n6o
C7caCfj0p0EJUPcCdYt+TJY8EMe5q4YLDUDM0W1SrJfZQ/YzHxZMig+rqYCCRFkytyQYWS8TAnTR
2LTVmEA/ThxCAeq32L67Pba1m/FQ1MoPsbwhTv8pX7tXZTc6bfqQ+H0639Dn68Iqyka4X4F7mz1I
8Zxn5/nh/r7js8hKr/2Z8RSd5zr3QCj2v6JZ4PgWrewaTQIKb2C8JqLNvuUa2AF/nr64TbWVXtd5
GQE36sYEfCN05Rv9kNLALUsJKySBVxTFUEMiQawMQAB6rGrjlkqEFZLh1MPQIahHXOWTOzOGH9Km
0M889jk4fvMihR2SkUeXXmB7B7t6IBAGqM82AnUzPDQNmuuHoIxGp/M6s3WEoqqBCkPGxwTabKo6
QIdNnlSeLuEzX+UPa1JY8b+2wZmSg/HNutzwiX2CqMW908IRVvzLrFr7ZcLLnfpw3cm+y3aeF1C3
bC6sDJDh8kEtimKrkG0cRtPL1UxO7VOIiz/NAPMGFy0JE7hkWyPwM5sZMhSN7h1n3MoCgHduDbzN
hgS3QUcAFiCXULulAWGlgQbG5uBrYxuCwzqY4TIYd17H3rm9TisPoBDSUwjTWfQHo/20vEaRdXAa
ObSywCSh+C+hH5mMvY97cFAjxDOiWH9Y3bbXeUaMB/JoirkOQ71ToXgDXFv2zAo8r+PfZIHQygLE
+CQLl3lKUjpUkHgF3FretyGU4N6lmou3TpMT2Iuxw0XpoqYhiRqoDzUF8ntogme+wp/mx4p+CWEi
Ae7wmJRLdlmFaj9EqeNLtaIfsAlU+AKCBKUZoG7UXhoUoU5TYotqVROSroJLb0KmbxMBAOA5UaE/
TYc11wSKD0De4pmDqbkGduqygKyo41RbYR/o0nA4t2Kq21zsZvCVdlXpWH+GVuC3AdxApwI1ojAb
qGQrmDQrkGduW2loRb4GkBTW1ZjvqBXgcfo73A67vUpuhb7H4N8FGMyQLBE0TQfvABe+2GmVcKsA
wOQqyMEh9lXLL1TtX1Ocs9yGtiK/grXEvPQhJmQJD+X0GrxFx/mwApKCSy6gFzgk08wOfRSd+Vdu
+w63A1L4mU8KzIffrNDuhb6eeK4e+kPc8PO/P2plwSibI/vxIdF1dVgYcmFGHZ/aCskhaOsKDjV4
auwNmtXXq8kdF4gVkQWIJC3IVkPibSW7D3y97ka/fM6m5E9zYoUk9F9nCGAFyCU+QA90FG8m+VwP
6LzOfrPzcCsgxQI3sEyj6wlXArjaBxoXRetCfQh6LEJ+Mxu0gfcLCZrJLXkFVpiOG0iKGuimRIX0
MAfTl5Sq2nFsO07TYR26dR6TatzKI6yIYUo0lo4dhcAK1QHmluEYFUMyL2vSRENcj46bZ2DF6loC
ZOIHGLrTyyvSsteyCK+dEkxgxWozFpLqimK+tyEJwdVIG+/kNrS96kfgeD1ZDQndymAvi2oCKt/n
bvkrsFb9SAXkBpp+SAD/FvtFQMmOlG6NPhZYyz7Q27JASgQTPkUJ5Ib7Xbg0jdsy9K0ljsN+xcyG
LRR4ccUOgFmPFNjxrlscP8Ba57qBqkXZoJDD0WU/FD4k/nzHoa1F7qWglm4QhUQ+OOu1VXdqMG5J
0rbWS3VfZqssB0zLcFUu0AQCw9BpJfrWIp8Ik1CLw0qcPHKQYXaC0c4rt6GtDQkK8SPkCJsxmeHC
vM96wEJ3fc3ar27DW5tSCTAGT+sVUAkQpO4XGGNeTlBtfHAb3YrQiKXyzG5ATVSyh3LMP3hR5NgD
9a34XDcVMtAphqSa0s+hN95OhXYd2wrPAsyXDt4CQ1KP8oFWw75nundb4TboiBgdQicNL7TzSMqO
cpE9oOw9j4zbirGBR2efl5ZJJC7oZrAdNc2FmUq35cKs8Cw8v15phxgKp/l2a9I4GEInrAiatU8r
r84foDpCM1QZHnsPlCf0654rzc+J7zdFBrPCM/er0Ev7Eady4Mj5KzooUIZATMN6aTQ1ajfkG39X
GiXKY8R7FRwgHzUZxy9mRTDQBj7cqTvo2c3D90q0294XEDh1ijAbk+SV5ajAmThfM0hAXAGezbfA
8Sxmg2AiaBNLNsJPqhnWd60fvUN59sHtua3oLX22wPQCrSPZbeS7gVrZYRs777mGxh9KVlssHaDx
1Z8GjTIebCXIf0OSTwEi7PTs1NpfIbyYDlWLaVmn/M6k/cec+I579w/rzMfnD8CY8rbHYomi8FKn
7dtNMbcOko1QAZ9HDQpXJAn0OI9Lnl2paLp3mxErdhVEEMEtbDHdPlhO8BCod0Y79khsdEoLdroP
+xPknDOZAUVMMz1nAfyHZWJDpaY+q8tK4LRXEP6BGXGqau0W9TZoT+q2PpNMUa1nwSUEZpr9CjKw
4wpkT3NljU43QFgC5SPL7sYmvQF/wq1L/8PI+dECrINp6uBBPSRbY9JdqgeoJ1PyxW2dWPsq6pig
3c5HYCm7T7UcGr2nAE2te6fhbXRRsKxczC1aDmpJX4Fvu0uhq+E2tFXyQryWjvRclwbUD+CwAVaH
CNzACszGFQUUDh3Gx449Qd4dUpH8oQk3x44GsWJzgHyt9kcyJExU96m/3LR95bZWbFCR3hRtM4Gh
YTmZ9CmK9Slzyyg2pKiORhOig9snUqXv2FLeM+M7Dm2VvN68+rNKEfSRLq9TPb2DQI9jB8CGnSxT
XRloTuLQaMZvyAHXQ9O61dLE2jEnVoF0NyLm1VJchB50bqPe7SBt+2x0xRSJBQz0JNyqIxRdb2EU
99olbqCm8jRTLdukSjgv9Qkp1bdlFLfZFrjtldSGnKho4YXc8NiBNJDH9G6BKt+5PbZV53pK5WhZ
IiJhU/FK9Pm9lN6l29BWPELMw2ebjwTra/I2D8j1FrrFI1ypn052Jw3xN9P0iRjI2wFWXmDw9W5V
D7VRdwqcq7I6b2hgr5zWEYOrmbldKVAbdsd5NzRlNeLM0kVQqd6o/ABxosmp2ASP7Om80JSDEjNi
X+BBerHM8mWOG1G3t2lFZeMPAChnQ58sXvbRROR169VOeGXwgp4+teGL8eWGLYdB9XtXth7Ezs2a
O8U8zGKfjn4WtVYGArMJaMj1XrdaQog5dFvjNogI9QP1i5L3CUSHX0dKvlH58tFpwm0MUY7UlBcT
jv0QbJv2ZdRCS2tM3cI+smJTaFZG2Yxl2G+mAPG10ruwUUe3J7eiU3i16dpz/9Zb8uNUsUMTUceX
aR0xYT1bw+IBDTk+zesO93OwtyBAQbk9uLVhzqmaYSa5DklagUDOF3kHWT23Vgu1kUTtpPmUZkiH
WvtgnlSQbCiIGyiHRlZ0hgWD/AMo6MkyLacsKN+O2eS2sUV2dFZVa2SBKiIM8n7HRPiaZsYJtQGW
4NPYzCDWEHKNEw90uKHVNTfbEUYbg9sit+FEsI8Cn7yb+qRA3Mwk/8pn6rhv2nCimaTQ986BC8MO
RwuwpM9yxypL++daOb8/sVEb5CMhbpHmfdAnaTpciNW8KWnpdFMB5sfTWYcOi4JmBoLIg9MWFNd1
dvCWwXcLIhvkk9dcbCm2iyQf+DUnfixC16Gt+ATywffqGnS3pfPhnNzn3wrT5G5Zy7aoT6FuGkJl
CDXFWB8nz9ytmXTLWjbGpw1KCCtBNCyBU5sH7bNa7SFF49TtoMKKz00YKGF0mBRSl9fRNt7WeRk7
5UMb5IOGtsfbQZ57NOUKI6bpqmOO7Ej6N5xPCJusvkey1UrDD6Ie7jYu3SBy1Mb5jAQCeCspwW4Q
Ppp63T0j3me3SbG2Th+Wc/4QIo/DymjZCa+g+wnXxm7RE1qxWUPLx1T5ee/0g9NYqbdG8LduD27t
nThygyoden0yFPK16UU8zMM7t6HtwGSMtYCxjkkKWZCWdpBOjNzCMrRK2jLC9SQEV3FD0QDtGM2E
wggvd+uLURuEA1k2ORNoESWaeRcA3z9A9uW925xYcbmMTdg1HvIJPENBkyv2cCVwmxMbgVOrAVRK
GIsk61lrf4F46i5Tg9sysTE4lHTVohjWtyH1R7/R10EWuG333DpsjiuJ0tVDz1f6zQHmDvdmS92O
J9yKSoiIDgxoNRRAIq+/+HnDj6wrKsfR+dMdk6bTLEHvxVE22uipEQMcDBV32x1sJA4o6CxoDAr9
jL2SLL8IptpxZCssRaAlLQ3ydzX082U/wZ4l7Dg7OC1wbkWmzOhajT0Wigz1RWu2K0hFXbgNbZWz
6dkuexRYKBsvT5yRV7KSbkdkG4eztWsIiDNgGrLsvi9LdYJDy73TU9uImwYakNw3SLCQU+xPapu2
i2psjNtRM4iersGMQ2BPtrjVGBd+TXsv6evsjduDW3FZQN5S+wNAGjxkuzAoLtbQjVUH+P7Tp06J
KUU2IXLGPNjVEl23vHbbKm3ADfbglm0LFkkWhvCA8a5S4pYCbQA/+ABZ28NyKVkL9bGRtD/URZA5
PrYVlJJG8FtqEe6wT913fn0dkOfgk+f39ffrXxpYEYkuYQ2OF65/t0GGwacGyNJPBYdT2omYim+X
MprI3UoCf3zmu5zX3m8+0L6UnWb4BKBFUSUdvgSsXYosu16yUV5B9XMArMXU3T04Fmmxy8OudkvG
9mUtGxpGVxiRJQO8YT8E4bZCiqwaSsc4s3OPv6QRrGcBFJHB3ZAxGON2bk9ug6FyiGVHUIbsk7aL
mj0QjJ9gyza5pWMbDAX3KcU2iosEEaZH2E7c+mJ1uv6gvpV6sP3ptJvw3HA2OpBJDDvpQy7dKfn4
VvIRCprGfMR8K118b43/Vg1F/szY5/35N+vTRkJBJ07Ocx50SQ/joboNx3vjl+F7mMq4bVQ2Hgpk
lobJRfQo11t/F6juc2ng4PjfZ+YP4exbBTt6I8W6UrT9GwEfZ2hiqgco7cILM0sjlcOsZfDu0q5z
zHq+lZjgXjiWnQFCyi+n93RlN0Irtw6vrcikdNtnUqNNukl4q3rNCJPowrjRiqgNkOqKsUgnrMqk
nUP/e06IBpwJ+pTPvIbzdP9uEVmFPIU1+yjQs09WruFjmy7lR1jj5m5ha6Ok/HoIR0FbTM0cQjga
3mW7rinnu/++hP7w7DZEavH6pd4MLi5hJ9ziMk02e8Om2a0/YIOkNliJNpAM7ZPcLOB08TvPN24p
xwZJSTQz4AqLriNutssWetwDXNTDfHtmh/+BiPrNS7WRUi334XldyC6BjzqFEGderbcKeIvisCzG
TDAa1N0b9JeH+zGn5G1bKojyhkEjvkVBU13lyhcwTIH75dUYZN7bCL4Vy46jbngFedTuYxXV47gb
CrJ8Ux73evhB11N6TVGOXxlvwFjwaE/P8PLFDdoMGTUs30d4hhbeEUFDtxYdyeFqHPqbspNuLSZb
yKdYZhNAM1XGqAsfYCq37zrvq9sCtYKrll07ygpDB+wGOPVxc9tqbegSJKuUKUaMmy31Psqxguri
maLnDzFlI5dMSotwwoEwhihi9Oq8W73G8ar55DQhNnip7fQqsxCjw33usKzZAV6wbiNbpTjNqrE2
WY+pJg0saK+ixo3uTm3gUgrPYeicdjJup6MHO3Sh3ejX1MYtsTwkbJkwMvf74zpF1zPQaG7TYW13
ELDlg+4wNBx8T/60HdBYdtvubKmxvC8C0Guw+Fqus30Gm0TI6jbz0e3BrQKVw8EyY2yQMXzT6YGY
9s60kWOLnVrxWKZ6a0OBwQNv3Al+CmXrto3amKUsr/1pAW8sFq1/4NGwm8s3ThNiqyHBdgDmlLTF
m6wgakoF/E7c7mBtvFJZLnNkJugGi4DX+03BKYa2qSPQwAYsBSr1aqh0C2CLyXSI4PO42/Kldtuc
bcwSMOJp5sG7My45L64E55Cv3YbimQ30D0nQhi0tXHhhDfX+WMIv6wameumbAXZ4bkvcFsyRg8eC
aQl5HM3NznB6GkrmODR7uk2WYz0vmzE8psQcWPepGDe3g6ONWypkBI8TqsJYjT38a74NUK13W+BW
UAapJj5kZzCyknDWC+h9SfvIqUlIbOASVL7qakwDHsMZ7mW6LTfT7HZ1TGzc0grHzoFmnMdkyDMo
iKXNDiLcbmU/OSvMPi54sjYsYFM687jh/utVlXfjxO9dJhxqRE+HphGYIaTC0KhN4pFmyRg41bXE
Ri7NBuL1QEdwJO+1gAmY1pfw53VD5REbugTf15IC4MJj5JX8JDyiDqprciekL6yRns4KXDT8yTQI
HSPBjhQ8gdus47RYUTnPwCryVvO4n+Uh9eS+CJwSFaSInz50FgzwyIHzY7zSqDlGpSZHeJy64ZPh
XfF09F54Mq00Ro9meADA/tTfE1RZTnFPbOiSh+bpxGYsQ9CVrmEW8R4WU067A7GBSyqAzfQEV+x4
0lH5GccrMUP0v/Qmt6xiYwzWvOfgiW9LLDtymcPrQtWNU+FGbIDBlnpVMKbLEocDtMPmVb4BpdAp
h4ML+vR9tttIo4zqJV54nx+hfT+cVCo6p24RfE6ejl6peYCIKMX77GFy4+OkeDkq6rbQbUjXlkch
jCQ8HhfQsirTVu2DNnRMLLYuVFQbYC8YBu+yIdhRoNz2c2BCx3V+LjIeHV3lEHYlpRGPYZUB9ZZg
SD3gUgrYtDh+gPVaQUIVuBccg7jZepjewGiVyb3TVmHDuuqORgPpahJPabqnNI39mbktdBvUBYfq
AdaRPYkLA/YpHAJyJp2qIGKDunpo4tXtlJF48IbXPavfDI3nhC4iNqarafO66nOzxbCmeAfVD0jO
VbPbe7QRXaFveiW2aI2h0m12WyHfw/38ldOLtBFdVTOabWjyLU7BE2VoABXmzVQ1btoCxMZztVW5
ML8UyFo6vAlbmJ9J4nRKgUvC0/ABDVJCnaxcYk3O1hn1sc1TxzRu7Z6hnOmEjXOO2x5NMdw8Vrtx
DT64zbi1eXbwzshIIecYPGiggPhNp90Y88RGLqWwBslhwqNjNLUPYsrjSgRuSdzGLem+hiOvyU1c
TOsuCNjO43dO82GDljpozS2Cpjouw+VYRikMsh/cRrbq2TKA3WqnA40VMs/3IRf8Mup9N1YP+Rtm
qfObxc+Jjg0dxCGHSMHRn90EBIgtHARiv8+K0ui4nvmh4fQmc6Q6kdDaFcIyWIqoy0zc+/p20t0B
SDS3JGijlow/ZAEfOhMPzVTv4BQRe3X03e1lWjE5wH+uXiEIH+dcxPPoHbIxdMuBtmpQJE0EQWms
wCWA0EEN671TTpTnVnPasCVYRFE1EqoBPPPN0ZOS7zKp6MFpWmzcUjOUUAYmi46L1rvfyvlUVOEX
t6Gtuk1A7GDhpNQx9ao4Ze0r2Ne/cxvaiswVVqlVwZWOoTB1lzL5jrVuMHxiiwdBwdNoHCF0DG+i
i3peL4Wj1gmxIUvw7VyX2cNT1wxmeK1gV1ktvrrNiBWVtC5TEMB6HbPwQ0bmI20Lt6LHBiy1sKnj
USgxMpjwW6MvBv6cus/5df39OolwKyZZWwew4oAhnoD3kDyKZhTF0aQj+5jhUjjciSko3fpMxEYw
LWompJMaydwvrhjUMlXvudVXNoKp1IHMIXagYln1+xRUAjIyx6EtDEG6+T3cwQMVr+Wcvp1IX1yn
jXATaiG2ZFAYDgKbkKdiv8nJDpLB4spfutVty7dBTCI3pS55gYzbnnUT5KHKCreMa4OYfBJEsw/5
7nhW4YUvp2sINp6cAslGMXW4p4QIO2xGt0nuxJhe9pVwO/TYAodbhUsweKKrOPwUmaPfOQ5rFbIi
XErZ14WKKcwWuSjjRadup2Nb5EjC7b0I0d6ItScg0lJeQtrnOZTJ73vhxIb1+MFiSF5jNgqh0qsZ
UXTpwZ7Wbde0cT3NEvYwfRVTPJb8rb9Gza6Vk3aLShvZAy+rAfa+MPTLPOCz9Fi87fNRuZ1fbWQP
cAa+hOLWFEfwLSyFuCzh4ey0tm1gT56LsjBZo2IY2L6GXe+B14tjs8DG9HiLD4cHWDfFjWHfaUk/
dZo69gttSE+oojEqazXFrHvgS3WoZOFW/tjoHTjFDixVmOy02/aAM5wgaeK2b9ronXldWT+eF3TW
TPNlqKvxyCM1PZNcz0XUb7ZOG70jvZZqATEGbJ2ln8xALH8e+oZnwPTBC/movCmjO3+A6rHbmrdB
i/O0zGUP8dq48bzxMHYjOYS1m6o38a0zLVnhNGCmforzjGy7PtIDXGOpEw4DWltPD/qNGgIvMvUU
t97Wn/qwhBls27RuZxYbK1R5amnCEWsTJkrkGgbzKAFGR8FgYmOFcpDMcyBRx1hSuPLlTfOBq9pN
lgy+9E8nhrcMIu1sGONOitu2fFVk4WunRGPjhLJlUAHIPmPsV2Y3S/9blXdu7Q8bsKPyYhnbEkOP
HfhPyMS7cNZu/ERig2TnmnbF1gdjTCn0b2pyrabObUOy0UB+5Eez0d0YR2t0ICL9f5x92ZLcOJLt
r7TVO3sAAiTAsel5IBkRzD2l1Fb1AktJKYIruAFcvv6e6K57p4rdNrrNsiozqSITQQJwh8P9+Dlx
2xyriJM9m9EcEVAl8Wa4gdj2eeveoJF7zIft8UBkkaDBJuCSpD5LQRiQyOngPWuPB4I4ua89UDDd
DFUb22iJZdceC4j2YKC1MRXak7b+pjF5/gUitMXzRnL/66G9fRXv/FPa3WipoIfV3+TgYAlqFTfL
wZBojwiS06pbW2HoWeoJSrW2TETXLcd24B4VZKzxwAOL0XtaXipjM8CojxWA9mxGoO7L8yivG5x1
/pRCJKnNtAXk9tiM7wLc7tpvxrY2v6FAAyGUeye7gwW9PZ1RMTdBochSAqpCgaxVbT1/asatOUZF
TPbAILgTpSATXd64aaZpv1W/Wa8+mEHcY4O4lgwU+F6QuTG6nVYWCxAGHpryPThIF802OF6IzHg2
nf0FqgY1OI2ODb5LDK3gILFex8OMjyzegDwK6THb3GODyFTwvi8Kl/WF42ep8+0yrdIdCxb32CCA
IweRB7nLKi+897Q+Ra47lsTeA4OMHGkwIYmdQelxjskQPfiqOFgo3OOC6nkefUA7XVYM64cBKiRx
50UH4/49pVEEFW3SjddJsTmU44S8Aan30SffJYgY1K74vEQ2i3IQskp/DhM8/7Ekwp7WqFHaefUi
MLhSL6Cu+azmIzFhGO3BQUPTtePaMpd5dZfQUqfCiSOGiaF3CSGq+9XTs29xK9Sp8yXwQa8HrBIj
76zSDrRxPFxdRoLy19prznM1HJyP3ZGJQ3IdtJldFvTLXeeKc7QdYv/DUwd/Po07lPF8rXuXubJR
5yj3aOy48Y9cmDH6NXfxxxI7B6kbShwuGxaR9qT8qLb+47HpZn8e2jUV8iq9ddk00Qc/z0He69ND
5XU89+7ERHjs6tY6bMCgf8RSG2SbhyOuCmPvbFK0pDC9rlw2j1uCL7ow4Q7uk901cBxIFRQVFnNr
iBcL35y8YDuUSg2jf4IFuVJ1PaldZkaUOdZqC08gkv9+aDX3wCCoO7jAoh85M0t/2ZowxiQdOXXw
3Du7JHIyyJNjaBFUST0WSZcfUi7B0Du7VANde1Fh6GXZzpG7kmxEx5ZyD30ZbE9ALA7LgZDrFJu2
/CjJUB4JIPDcO7Ps0RYVDEvrsrYkScDsqQ0PxVQYemeWZUByR/FfFs3qB4pXie7Dt2N7ZGeUBY/K
rZ1gOGzjZ0OMiyWy7QenZGeVbbOOQ1lqlzWmfPGrr8YTR2D5mJGdUfatifzRYLIZWXAmBJe8n44E
9mG0B70Q0MGacsZkFyMIb2p9QV/PkcsOht6dk4aDBIyilAwZ9jYOoagRgl/j0DruIS8DhaVUTemy
vNjSStxMnTl2uO/RLrXvjO88z2aLhqK41TGEis/HHnp3TpJ+WHvSwvvlV8XaQqLbeTsmXYLJ3tlj
lJdhRXM8dxQNX+steHH1Wh6c7Z1Bipp4wMljbM3uLZUJ2baDI+/ssaZ6CwkuCpnt1nhVb538fGyu
d7Y45ToMpgUbBHiaFEjueK77Y4fBnraIdKEexlbarF+CEGQgAORN1egdG32P/9GyCnN7DbdHSm0K
cMpn7url2HTvEUDXC7aYBzz6yNZLt6yX2RxioAujPQSICt9fBHTPMlR4+9hcqWOi/KBRhrtDciyE
QnKD2WzgVZTYZuvfLdE8/iSa+nv25Z8S+Xj2nWFG04brkiFjRpA0JRlZ9eA96i6yKgmoq9VLXdJS
ogo5zPoCzoYBejfB7IbLEC2mvNSkKXhM1mipHvW29HMBQcyaH0othtGeeyaocV65uR6zjipQzVH6
A3JkXw+ZyZ58xlVeoBqID2Zb1/zKg7xEpviQuhSeezerzjCuhV+NmRyLrKhlEdP+ECwMY++83bY1
fSWBA88W1/lx37s1BpmlPGYmwc7fGZIXy0aL64xXVSwEuzbIbofYP/DsO59nXW/GqcecW9hinFNl
kkkGP44t6M7v2VI5EFTj0VWgv5BpvmGDdzk29C4IcX6xaccVntvPU76wLBKHOr7CaI/emJqpmcMR
W8WnhifQ9KHJBpHDQ8+9x+EpF4QIQJYxozW7C8olBTPcsWBhj8OTjsihjEYMHc1+PAfeTQWqhoMn
wW6fFE0euMKbx6wi9rSU+AIQNR+imYPL2+2TMGdWN2oYs7xtmzRwa3Oao4Edi1f3aDylBGmAmbte
IkWPq0fD5xw95ZM6drPZ4/HKstEVJS2eHit7U5S9vo+mOTx4t9kD8mw059DahRH17iN40B4qWx5L
ZuypkMjc1UGBLZKpyfxqlvwZa/ATV351q//iENsDidwc+rmUNbJSEW/vwC7U3tqIrQR9paP47ZAp
7eFEFI1wZCIBXHorZDy34zflukMpaTiB3XnBCui91p2P/R6UF3/8dWnlMUva44lwuntoIMXIJFrz
pGQkIVA2OXZY7BFF+dTRrt0wuBb9g+prlF76I1VzzMjOA4RLZUyAruks5J2XNmH15OXqYOJhjytq
Qu4PZGZjVl8xBOj7/q0pqoNR7B5YNLF5G4qOj9laFg98aJJhqo+Z0B5VpHpwywhGsQfzokCiVKsE
VG6HtAfDaA8r0gMzm6GYFdlNWatZijv9kQIdht4lkULjlY0HUFEWFfVFhW0im/AIXglD7+JjYpYi
XEHbBmEwD30ULtbFodoCht5ZZbCMsgY5B7bJQmMgNmT4esiX7AFFfjj01eBhYAflpwcvj4p4LMND
9EZ47F0IV0ZWEubbMROqmfN06vo2jzvdoe/u2OPvbNMHu6cEL+F1NbukC+xHxg718OLZd2dzFHT9
WvQIWOql8VNfL9lsI33MXe1hPv0gOkgvI2Rpan6ZpyjWETm2wfcgH4/WaHGqMTSrxS1SKKnuDklU
htEe4aNALrI55rDBvUg/VKrBnNcojR5ayz3C5wrbBr0naTPOcnqrPavPjZzkMePcQ3y2hkcD7XuM
XuiCxKYeTZMsTd4f4qfA5OxN1FvbMqi7NlNtU8c97hPdmh878fdQn2byh15V/ZjZYYuB3bqrCv3x
2KzvTFSXYzT2tOkziF/a86yDLfEIBAOOjb6zzxX5wWmooyUrIiTAA/McltOxY3kPI9qYFwxVty2Z
W7wiBTPVcFoMORj275FEwPqOOhzWJTO1/JQj7Ru3wXLs7NxjiVQFPQPq92sGIb8RJFDOv4xRdYiB
JQQd5J/LaYPPB1Rc1ZI1Yp2aGJgO1iRRv85vh5Z0jynSrQEt44Il9fDIdi5PYf8zjMj1DP4XwfMe
UGQqaovFYUlReHU/IiwvP+XtPHwzPa/BrAVC8fKTt4lmPB17l53NbgvpVhGRJQun997ogejp6Crs
UyNtk3NAOZcsgDTGZOt4Cg7JEmCBdxbrrRzs5BKzpOfxqRT0Qo/p4mDonbmKdfOaqaBLhisGCA/N
VsfFcDApskcY5VyB/X0clkzxovqI3JFn43Xw2c8yDPQf7AP/agPtkiNl06Oxv4q6rEWfL/8AaWJ9
60LnBfd6Ql/+e1Cb0e7DmFcFtHjXrRrN6xLObAX1qOpq18QFql5tHyOTaLZbqNWAUmfZcj280CYM
+js61La4HVy/To/jmhfRqSJo972ZQOU1pG3tB/ZmncJZPnColNFTqxhkHVyQg+UhVkGUf+Fe4Muk
3uAC0lr1ZkjHIIS8Jou8es6mAsmoZ+5bLzhXE+H5JVyAm3qeO8mTLViX5YRK5a1rfP4JQZT9yomZ
HoJP3bv2pN8j3aTHXJ5HoJ2/WXzbmgQQCwkzcOCB3YhJIn94qEeCEofzMEd/fyHyM1sNNy+09N2P
bQGdGqhWm55BFgXyETdmYUHznbYbql6BVzcm06Uot09lp+vlPMnQW88CbafDDVqYannnjZHrH4Im
aNlvoEVfbcYgtVAkMpzKj2O+BnmiAkASE0tNV980+ZwPjw0YNtcPIRRHi7QyaPBLqjxqwwTKBIE6
T3RT4+1VjVynpK1W/oQKczHHkfK96OuKSR9uwFFrIYlZR6z8XJSLIjfeHEiRLqGemrMMGz9PIob6
wCkUi/c0B5vmJ1ARrDLh3KrwaS2K9v3sl6U55dq2/J0BuwKeZmrbKx2ZkSTp87GW8TKVbXUmYLxh
T5X2hzrpwSuP+tTmwGiq2wbtN6KaAfifuc29JGqFmdJtAQo9IfNEwbTeqxCUTZQbc5ERAHZxz6Pt
0zwCrhWXTHZeMpMq5/G2WlGdQThNolMz2rxM5DLYz7auKTgwNZnthQWhJ942MFixjKmO5hdGIX0e
245B78cDfZNNVO/Nt4IoAfJuQGbyZOs7/xVfM4JgV9TuFhf9LozBldiNX2wpxypGWldEWRGMxIGI
yEcmfeGwonhqWWifbcRXpePRz90Wl41haxosymvPtpJrkYw5eIQhfrNtKjGtQd/0zIQcT0PnAzbL
a6KKxJe6ys+1GvmSUoDpX+cyX1zsEWOgy9GWVqWSVJH70FsuPiNxoHTazUE0xI2a1XwZ8b/rzEo2
bXFR91w+oXQQjjFokWdzUY3En3u9iEDHXtjX0K2vQPCzpIO1ev1C10gDxwfu+9K8iSIaopQUjWX3
NWgj3/ytWMjFk97ybYCEym9rXvkfqGyrEDmLwhveq7zaCAhmwnm7C/QMjuKk5ENHT5PyQ/48N2tA
zjZv6vZmtco3Fz2Lqo/HwLqn3tm6PcO2mE1MMHTf54Ij86dAoW0z6Ad55cVbXf45CtHC3VnCe9A9
Do34OAfGu60c/k9cgNVFfJ462dTdCbyStalO8+h4/a4IVd3+QDWPhifQyvjSAkusWHi7TAysynHr
8kC3SYWyUMfikLBiTfCy6/DYhYS7S+9xX953c3fdA57I4ZbyLsdy4V6oXtDGVtCXynpFC9HSUdE+
7vocWbSwbLqPLSWk+C571uTfR6hQ9CkZFELsoqjD5q4Affdy04Z0q5+2oQw/1UvlsaQibg7Og9F2
fIQ39ZaEF9aEZ1ROhR+DfrFqPqJ9hEUfc0PVrexQ10dLtBrz2y5cwh+19Rugd7lo54e2bREu+I0b
P4dBZKG6pm35Y6rd9Gz0okTcdLAoLxk3v2peSrt5KqUbYowYDG0zSwvES/2FdNgTxAu1fFwilZNL
5dk+P5UI1byklyJnJ4EuszwdZeGZWIsx8E6l582vYSvb/sZUW8o2+I54Rr3zOr3v/cjhrJEIILXi
sVYrqHiHpy0fT10xvqu8IdpOcAkCT5hXCt65lYqT81QrQm88LoWhKUOHy6d+DZAvo+EYvQ6UiTvJ
zPwQDl5pbiNRNOwSQOPCP3MYwfSAA/C2WbukBxWkXYqHaA4LdJWUfHuQYdvfI62F050BN+Inq2hV
eTaVmHW8cmSMYxho9BsYO9fHSPNaJKBB/tUv++h7EPX5V78jXfuuE8WGnVBQTZOQFDJdelrhQARZ
JqjXVgXOQh8qWFVdfOVOnh2v7G3bkv6EBLpOwWPTnsykLsWyZJyUJg00SkejYJeBURJHdH1SzTLE
TG1NHIEcLtageMK+LN8hjLBxjU7cxC7eHG/gJKgisaVKhDZWRpj70vcfFlqlgRi+qNlzZ5+URWoh
iJRCpfx+E8OKVF4lvXSCqluqGhcl2nguiil49C5LDv4reOdaPESy/mDXwcKfL1+FUtMZfOU8DV01
fxAuN2lfgt4azAJDn0TQ/rPYtjKH+wmW5RaMdn4MEaYPFccNwoOHx9HWflylB3+Y91HMsbgJMBQ0
5nR9oKu60HJ5iNxATqC9X6Cf2uhkElWRrCN5rEP7K6YxPPVgbsyQyPqqudpOjM0pYK0qbdbyB/RI
ipNnUVGWEDpDALDUZ73oy9qoPskjMiWkszhWLH0mjXyyq7hlHbCCRQCITyBkG4vcXhreR/cdrx9y
vcxpGK7v6nboqnOxeL/yBQdClVd3k9seaK5MrOj40cyVvB1DOZzyOfxRFe5RVSgXJy3mMKjNBEsw
S9ITeY8r53Y9AUBhvjgDF9R6EySwfDUg2mIBG8+ahVUsF+0Sv9Zewrv+fS6UyPxJgT/ckHccTSRg
V6oTpv0uruwQlx3B74gWXQguYPRUB7y6QbIizGM6o8ekQtI5Hto6eIZevcBJk6d4IdWmGzQ9ddyJ
bXz2FQ1/zGE+5WnkCv9DYZhd097VKDpSv6zKexrQALkDZ+n6CLUhkc6kVfqiZK2rBO9H/STwmpye
BTJTyy0xjD6ExNMm5gq9qPEyGPnNrEGbdiXz5I2s8/Bz1zTBErN1Wr5AJzIk52jo889zXc8jYj70
hd5GPpcLduYADmPVFdtHpO2D7SRBDJo0a+t/hjyMGeKhLIbPouvVj0Gh8nPXNBazYyvYFMypFxCc
LsoNBwgSZY+ht9Tr+6GNVHsrFJH+efAVAeK68SZ+6ujQ8FTWrQLaqZ3zxzHIR3upGa9+a7apuiLW
NW8BRNbYVn43rjPqS2tkUzXVeFaOdpn6HYsK+m0UEJf7qA2pbex3SLYiRzr3X0jd9BZBlSzqrMi7
9pOZVt79aiYx/5hCoJbiIWRA8g+IiFG7mlvKUxBo+/LZ6caYk29r8NRV7VpXmYBC0wuhPK9OndHY
kL2VaOdUxQQJVW3F8DTNs9oQmgxTBR2qxbbPXd+pMmlsyygcS0mmGBnWYDxHY7vReKjU2idoeqZP
PWjxq5cedBPj0zAS0p87Ykd9LmmO2BAJ5hBcVouPbmC8RTudXcfKlBtCMgTNfrSmuAreg+ZtBP6Z
0lvQeoziDmzmPuKxYNuGUw0/85n4bFu+B2sOuKdxvTddhg4c1in6gkv1roI6KbvpmeQ5pqIMWewc
1ToBl08DvxKqJZ6xnnUWgJMaXMVLhea7QJVl985rl7Z8ojRsizRAyEvjyYAB6Rn3FqiE83Hj8oTY
+hlciwW6mojEUbq5dd1SK3R4Vy480LeSqgn4mlBYDRjgKPPYlVv/slg5vPIepHiXGjh6LwlLyKYn
vNLzD+NJ7ccavcEf29UDDWfbh7XKwHePqCRc0ESRugmxe+wZOdxNpfFOFQ7yV25Z8GHsveo2FBEu
FGW73MIVUv0YsIm7uKrcwm8jrUqOK4ADfTbfth+VC8ZPuNVJEdfdkLNk8Enm50qfvGpuptR5sucX
xr1lSYzjdHk30XJaE2Zql8LXyS+brXKwakOVuIWNde0Xjwi5nJoascB9D8+7PVUIV2ML0cVzHraG
fCXTyLYEl52yvUzeWpnTFlH1nkseFafN8xy9FQvn0Z3q7PoBypP6B3AeTiVjb9ri0iPcKlFPmnua
bry+n1wz+091dQ2MWptDcQdcieZ75Jc8fBaKb6dubUeRoPqXLaD0XOIRmpsmzj3+EAxbhBsihGNa
SJnk64hEG2c8tSFXJNFFVSEeEyx41xed974anMZJNFXinZyFtk9bMHbD80zX5ms7t4uPvmKjvXjV
Po6ncWQDGHe7zX8MWu2ei7HqoP8+F190uS79l5yGxiUsR5sZi6TnpTAAMAWoerx6+LUfInh7OQ3J
ss1DcZmrzb91cipKELVtfElGg7swAXdT/QVBXR3GLfdLiKnjQV62KCrfAq3nd0iXs4+FCGZz0tuk
b0YI4CJImsK1hkGGHrktgPxJy4W6Uy4mnWlU6mK9bH55Jq1d8rvKjYt6LAaiPvYueIJWNo+Nj+Zd
X0/6JKBBz5K5AITvFLKlqO7Gjs0gCavZBEo5taLLRXWRPk0LV+WjLdnmXSCLQu59Ocyf85l5D60n
+JSysDZIIaAlSWTbgHvFifaMDQ/56OuvS9nqKiaIZOfTEFAr70LaiGyNqhpoKt/1wFzQUHenLui9
T2tFeYwkgkhaGdQXy5r+CrP51jnyyG0HzQtPhhtiilp4aSsoUxeV92MZO7VF76K53l5NYNQtnZV7
rDRugnG0NLR8kDjD169Qn13daVtxBl6m1nXZQrf8t661qzn1s2hx2uilc+c2p6R7Qk4Ol3LnIzyE
+qj6jjt0/VKNE5C2xRZmvXTuZYCzvPFXlod3ZJmK6hlp/OZNySbqk06vU+r3S3PLghzxTTUMj1Ok
wOsIMmC4sS7i7EsP3BaPfRAEbqd+2czj1JWTOuXBLJ4oVFWnLFcTrqXNSoJvsOxrsoaI1Xs/9Ett
caGNuvu2Xros8C3/MgKP2SC+itx8aqgZsKtwKJZxNRbRTQgaVR6vpTBeskS98+9UFago7UV7PRLq
4oUW5rFynKVVtd2W29rHZdCR95Bj3O47sjj74DO5fNhwVvSnWs1oMR9AhHDqqRHhTWeXxb9tlRUf
9AjZMky6bqoEyjr0N8waZ7cFq9qNANrf++0IrzOuS5rPvXsOuYAfLag3vtNa5lAc1k10Z+r5DaDP
cHsd0d/+1voObL6ckyqu9Lomiwci2Mus1pXEK0H3YSumO7Itp4DXtDg1jV4ecr/Mlrx5XpuRz0hO
+OIGhz8gZyDDI22QeOiH+r4qSTO3buNLQX1bJeg4guAGrenY3/BGgldejnx7722tpbGtuf8K7Hz1
q/Mt4xlpcCYljgVLfy5XNEJVNfQR1OrPD6N1A8KvyngXGyDfkczDvOlbAm5pe7eOKMomfPD97t6r
iMTkz5p8qHLixkdAzyJx9nkk+xfApM2YNPPa2A9TYYofKDJMJsUR7JCGMXmHUTZ074Dt0Ablvbdg
/n22hM+BaUx9Nv0GvV9uhzXIAiBI/VhFYC2P54Lyp1L6JkgcHPsDMWp+1UXdiIuoOgDQ4IVKsGyD
m5CmZV6Y7gzeovFXrhdUeSF6B28zgWejSgynOPmg7wZb7qz2w6wTratuihU2foNelO5FVBEN7rqh
qLGpuSlS1/K2jBscaDpGKN9FtyuzvolR57EIcElj9Wd5VaNNcWZAAiVYIT925lXDx3QYmqg+C9aO
xaPJjcKtx3dhd7KTdl8n0HGRhDofdUanpZUJ7Qv5AjK0UiW9FwbFPWHIaHzAJSBab5hlK/3g59At
/i40UPqPs6wmexsAjONfepfXw7Nsmo69bXlb6QsI/tQPN0HC9o7itr7BcqsheKIFEgSpHorCe879
DRQhMdUoRMDSRzngEKVo703t2uA6vWjIK3yCmJEAE8zkB48M2U2/iT14Hf7sBy25JW0pXDqLvmGx
JZiMuxLNMexS+lFfnXmDGfw0N9Xon5Z8WXnqBLQ5kmqemvaLnVZ4N5S4+uWJIh/4ikpIv8ZKViRP
QJ4+qRSEp+6lYVC6So1qQyB2ZlynYxwi+nNoS8hfWeUhc2An2yHYDUfaPVaQffNTNQtRvCwt8bpk
WiWZk27YlulZ2LI/Na3FtRFXkKY6K1nQ6AeySMF8akUd9KhaIdCOR+SjuvdAt7oOjJH4hZtaktCv
4txY7c5KII/5pae55jRG+gLNHTAy5j31xoOjbUYtwaHjtVGxxoI3o7uvEGTpJQ6d76vXnEWRjiPC
qyGeoBv1qiv8GRFSGcxx02x4D9DqD69IeoeQqkctdErycsACNa3YhmzGF9SpWQia9krE0uErMdCB
yeouGIP30dzM6hTm2OOxvwrzTGoyVd/k4IH0qavLvEzLlWgBRIGPlo8xbXi78N/GYPOib8yZDokH
19vyBOSvh+tTU008EWYkUbwgFF+PoeD2vcET01VZKNNlI/Q0szYa5BNyZfxgNWbfHzzQjhrSDF0m
J7KkdVuZeGv178oY//Ft+c/8zTz/o3Yx/vd/4e/fwPA1FLmedn/97w+mwb//df2d//czf/6N/768
mcfX5m3c/9Cffgfj/v696ev0+qe/nNqpmNZ39m1Y37+Ntp7+Pj6e8PqT/78f/uXt76N8WLu3v/3y
zdh2uo4Gj9j+8vtHN9//9gu9tm/9xx/H//3D6wv87Zfnt8H+04+/vY7T337xQvnXMKCRDCD6ywMB
7vpf/jK//f0jSf/KfIltHQbSxwfXKnxrhknj18hfCeeCoglViIhxFl7blkcDN4gPqfwrCwjxJdr4
rm2CKMr+32f70+r8z2r9pbXNsynaafzbL9fq3v/Un0LGAxC0ck5lJDCo3NM36gDSCflQ5if0fiG5
YILtEtJK/aTyfa3k/tO3RL4PXI3kDK+Ez//Qkzl0s2/6Ks9P69C990p56aLiFVnvB250lBaVg56S
+Qmi+c+l2X+8mQC/pwilDAXdo0tacFO0g0afBeKM4EQ85b3PpVX3wbi9Ls6xh6X1f6ZlfK3C7t8T
AkhYbUbxzx5rNk/gujejw8XCKz7TCAmResy3OArYz4RO/9WMShYi2Q0hPWyiHYKLmgAVMTl56bqM
8ycDv56ynNSP6Myi8doqitaveTqvTfszzPU/vSO+z+eBL/yQgQZ+3/YebSULKu73J1cCz5yC6I6+
NIAdkrRSvrb/FhwDqwjbCSgjNGAh88meHSAY+wFXaj6chBBBgjS0Ozeolf5bQJ7fvwXfJIhEOjrc
t5VPq1jrugyHk60X9SDbWqce8nWnP/iF323vf7O1AKUAwQUsLfA5E3tiCQgJspFDfO5UT+36HDnf
O/vIdvxkxvbrc/0WCVuTAGQGcDy7ynJHNR9bwDUQVW0MqS46vximwltUedXl334hga+hnAShYOgz
/LNZVyyYkESEFNK6Qs88ypmJ58aJfwsxFzK8kPSDyMcCQ1Y22rNAAtpSW1l0KELMVKQeQcFkXrf8
318c6Ucg4qHMZ8iNXqf1Dy6qHkaD3FU/nmZcVOOxKVncWPnvNSSFDI4Bvh4uEI2TjEb7I34NSt43
A+Sx+z4qM3Q3L/SCWlrPz//7ylzN/4+OKJQhk/LqHHzwKoo9XB+LMDgb9bi7khGpIQJwoO+RChyd
UPyMZcXbn/VCXUGGf/rGCLtAcImTCXsu2rPDI9N5bV6X5FSMpYnrnpHUgkT2HKKeccvD7jXnTXRB
PoSeVh2Mdz5wMvdiztefvDklf2dp++OjiACn6fV0BF0r4eG+a3zkYnMC8h0n3AS4SMxokI323Cba
mw4FwA7Xjo5GLOVFyf0rZULUfAKoIofEmbL5egG+IX+DeOxY3/o1cJUPKI7M25fgSur5jDuTbG6j
0QM2NGbNAPduZ0ThCRouhvfeghAu9YdwRshuOCJTqPt1zyP9P9yd2XLcSLZlf+X+ANIc7hhfgYjg
LJISJVF6gUkihXlyx+T4+ruiMrtvJbM6s/XW1i+VZkUTwUD4ePba+9QrxYl10LecS1uTkCK9RUlM
sfRJMb/ayyIwobwo82kuqUSVEUERbSAnDrNzEB4EeIc5jksZuwdDB5EXk+lqPy5TtntUtei1gKIf
tOWNoGlB/R5jibE3ps63G9I81zgR4dQuad4Vqz5wjN/tO7fe+9q5kaqeotvQs7UPh+7Mt33ZgwQ3
cReNqfFF/zGK4tKkpTDDMe78bD5WXlXeVJ3VFeGgdf20lmGEDSzL7W1Gh+/hpePaFSbRfJ6yQV2G
VdqQDytShJzenJAJ0Gz7Zmol1d/AkSRoz+FnE2pvOEg56ejoBBvice8WKkp8z/gPtdcEPTVux7vx
2OmiRFEDrQ7CnzBlO6ZAu8mVLA7UbvIuUSVwS2I8p/cPnUvj5KM0W/ie637HNYacUO9G1BvyDzUw
+9PZdQyu4ZVdiLyamR/VRC+CtGyLOT/6Ysu/Fq6J30dqUF9J8Qi7xK3sssAZ1MgElbeK9ULU0h0w
lLnr9miGYf1i8mH7uXsdO/Ps5c/z6OlvJVm2CF/lmqk06/PZpCbbgmevshSpxyz2ihQAPrwNdBzX
iUTWv6cT0PCjpkxfXFYiFPtpAvRr0n4IwvEIAmKuc1KcRviAgMGY9QzrJKwLcyZlSqoD0qfknofi
nab15idDK0j/Qi0Banmny0GkW5XFF8tQUKUXcsjGQ8ZO4SfDtpQ1Ne+ivXDqKvw65eXw7LQ2+Lwq
umy2D9ESVFH/GIvM7Hd0Xu/n+TjRufWizMrVTctCxu/5yqR3UP7qlMeaY9FKmOcWfwrqeaDC5RiI
jJJKSHUTOdPSXOgw2MENdD1T+ZqisUtlTVnikM1YZ9M198N7r848orq1VzqJR1LjfpsXeeXeLdqt
p4xGlLu+z/Ntnflu8uBll83wNEwbZIXZp00kES0oHUq24/LVWWfE8G5ww0fbV3uVZKQYe0m2rN2H
Ao9rg/idDfd9T3kvGSbq1Iks8o6eaG6xPHFnDhB9oip+Qj9oaHKiZpyc6FBLmrWeGk9N0431nVoj
74uzL2NGH5HNFTexQ6xU6uhAqmPmnM1Z807zoUPBNexOtq0L4zHs0QFmJLvGnyNRbYrQ2pPv6gnY
Ju6bgBqhDkx+R7MfFwyw3Oc9cTM3XE+yj7KDU8oyToKuWwD5CqcwqSh9dRPWrFdHE4XxeKSFQlck
lRNZn4pkh3o0o2v+RDWOEG9ZZKojBbZ4uSZ1fbldFj3aaxnHPYNydbhx91LnL5YC16qPrhaU9Onx
8r1nK7NJN0Xc6a2/+a+zt7SflPZMfqFn6X2x+C+/1r4oP+3upL40GF9DasCD76Y2b4PqMBT59qGJ
F3dNxspprsRuevcishVnC6I5mu6I6OT4iQ1D70sDC/d9tWP/HkCnqg5KZNOI4rSFS5IXu1+mo1ka
j8RemT0J5D1521M2Wqjt1nGW8IbFj94zVEPhX5g8DbNiTbLc99sE/CD4yQWt8dMOgq4BA7QFhVw/
D8crf5nV5dKQDpQsbTF+bkxYFXg+13ZL7eD1r7qcnZu9biKyPG3sfvH3cH9udb3FacUJgxqZI5s6
nfNy7Vk/LLMxVLVXXEXD4l0wlkMvXeJx+7aL1bhpIycqrr6dF3MzK2Hfw/dEP+NuBCFBblEgekW5
E42/NMN3nzXgxalqxyQoSMGjHCc4ttWrFZpfHNNxd2EPOkoFlnAs+6V4gKzUyEgbRZSkr/sqTtZF
Fd/nyThl6kUlLosMFmk9OlXs6mOfufWHjDGPZllJZ7kodZOj3Kp+bm8G16vvYYRL/2JSQR+ltmjm
Bs1Oj6A+pVoOvpf3p3AKS2TurRzlA8qV/6j8YX3XdKL9MWHPfagcHSGQDzaCP7Faf1s7oaFU5sp5
oqOdfd6KeZoQlyRDv5WDesnZg+xVI0DykwrWf0kGC9t0QqZ1ddop0c2JO0+slzSS9Oj2OBXVA2k7
taCuNruPYsfpkQRB7IwnFclpTXkTw/t+Q0FMpCh8PKbd1vyMxx1tHh7f69IicuytmdVCtZdL36Oc
lroBDYjdIinWgJpt4BXD5wiYYEVNd9stQSstPzV9Jymth30YpoVV9qdntPIPc0fO5C2EVSaJVG6I
+hp2X8WHQItySYIeLuvGcHN5j4DP1LY6CK/dzQmGJCxsd+9OAIBIDW3ziO3dD9J2alRwNzYqdJJs
F5RQ6eC93LRzDNqGQpQ9bmxxE2vtLO50GKLejHVmPrLm1CCVeR2/q1ZCXxFul+B1FHK9QK40r4Ha
Ydsa21T2ggru/AFMbA9RT6eivguh1UzSQ1PFiTWr81V77f48i3AfUuvN5n2mSu/eG7faP+60mv7K
atFckS3HPgVxJR3mmKu/2sCK+RBstI3khU7e50D28scusv5ybry5S4da0nDH0hYvxTbm3A+9BaML
S1W8QmCYe44B4runaonkwu+G1ZAMh8MArPTdNZ77MJTT+MrZju5oee5PHx18eCRaZsIQ6zQYfZyi
KNsBKiaIHqQ/9ejSwvLJad3WvYrlOtzOGusKUDmFawjZdTzMcmWSkZNA34RxiuhoG04c/HCdVwnN
DM9q/khDiC5fZMZum9XvuWDue0K0rfeBTLNAp1m29/txJVGJ4xO86p54iqryYRgWfBqxkiNC/BpX
V0YXAg7GUN8APqkYr2EWRQ9Ia7E986qU1Hcvrp8q9+xCR5lrvrfSbSd64Rr3oVjH3UnrXWVRUqBr
eElUVWicUtlOHPbVmI/T2EZ32mvAzGiblDVHKrbu+DTvmTRp1QpC7xzODeWRr+rcG6bNluCQUdZW
7KGIOxxkh247ekvclmxDEUn1OUoWxuHewJB5njP7Rz0HQ5H4XV/kSTxp6pzD5kRTuhVm+5SrcJgk
5WEwsyKtAeEAPCHDkH9oZ/tlooZ5P+19TP/qteIgZmfNBODtO9+FGEYvcba1/TgjODw2sKy0AR7d
zhyoWC8PIdxLdiS1imPcQhn0pO0M3aCzsqHTdUHrVrDZPZ/JYq7xUXJvgvJa4wVdzAuQnFXk6h+j
LhRrhhzbioMyAW9JtYa7ZHePoWOjIW5fxnCZ93QZPO+lL/M9SMfR9aOkJwefvTigIp8EobOA3Gyy
dk/epGZxQMxCKadn92BP9TiG7znPzQI2tis/Il+U45HgQXXl9S0ohURE6CB66+6HNou+dXwR94cK
lqxJ/KAvXoN16+6XXptnofT2kbfWviKsj5LqebYPUF3F8H03hX4PN5kFaVYUnIPLpou/9pgC+sRY
bfykA2x8x+0HJitGjCwOawmFnUZ2C20iva01h0xNArlJmO7jgjv8SYTU3ajoj+EnKNfmZcskEVsz
XMcVvVdYhGs1+c0V5CGt2yRNO7oErHK6k7MWfuIVdfhhGIsCMcEZFTquUzZ7qsqs++pqb6WH8byN
AyqcH0SJcZv4eyMEqGrcLJK7QzVvH5lfCI4VWMnPokHmu6jj3XwLVLNG0FhDzxJbL015QsitbpUO
4ZuzerOAhU5lvw0zDXGTda/mL/sY6WeaqiGt7bu0LzlmjCktusi969xa3DhK2ifQ5JVQD7+W/c0E
HRseYVijl6geUZEBPwy7kZy/zr7tfFa1PLsFa27uAc3VkxcP631BGEqQumE1PhT5xAanpENMFmw9
VmHPb3+CrWwmdWBAs8TX/faZFsOZSspu99ZEq66Yk2Ex6sfMSOA2UspIJKGQ+bcyr517Uu+XF11w
CMDk0XGgXdqKLwzd2T/ipGg5u616fbIdIuRSnWdmWznFz4jr6ofNnZviGhsBUM2arx5Xlxgs4mCn
HsOhdVv09w5X2WPliTY7hhFO9XTL1xVsaaUPcjdm3XeQ67N0FASAPfirLFowPK9N3KFHp6+7rLNp
4YTdD3wotYt4pSNOTAFaBezT2e3pG22/0aKwqhIHpflZOaU2bJy79QAU2rDl+5QeX2J5FiVJteTL
L8v9Joi6hYSVLIt+rJCqNKtvXM193W3EtT/oSRzCzPbPfrMW9oampZ4g29iZ5ZFm7UuX6MVlIATD
hOw5RJH7cdib4JEQLNvwOYyuD71WzpchXM1rPBKTkIR9Pd+zo2zDiYW6vS8Icvqym7j9GKretols
t/Jnpkc9HJetm36oacpf52WrDa+BuLFDlDtlncTwNj8tr7SAoQrCnv0rYMvENvVhdbnWpBoN+VK2
yi3SKLTL1zCIi89w14SF5pr+ghemiyFeSaMLJKtOnJWnYDZhfsiqWN1OnUfVIuC4Dddpx92yeal4
pceKO2z4i3Ic+0Xpc0aIu4CShZ56bzgGbO72WAdtwVWs7xHMZQO2dpCmI25RW7N8oM5ZzcnoOmzP
6+ZyiVPjAFS6ZMZnIjMYaAYZYag4hZtp9k+1k+fmsActZot8rUMYOhmFryE3nEcRltur4wyVSRv/
THM2Nd5ixnwuBp7sbTtYbzvibVgCr0qBi6qv2SiAsyqDNYRAc1cnRkZVcBAc/FWaD+3SHHtVjEU6
c4Phzwpp2HlQ1Zjb4baMjboL2iH76FVQEuppIoMmkB/DfBL7YZ0XfAplMm8woU/75Jf6kRoEru+4
6qbqGPLTz+G4iyssIHnOzqHH73vtbe4hlsLkt0tp2BDB4Uc/LWn/QfjROmzYxdytSBcbUdocdO9t
10jnQXkMggnltcsLkD06yFQ/Alk1DRtwEMFr71UXJ2XR8b/xEm5dEkPI3zm9HT85guBLGEbbfxLb
7n2oTBv5UHHniSq2rPy81YXGqyF6e7tUevspY0e+YBhho5O24Q4Exml0Mhiu+klRVU3NecafO+KE
1grYtRrnOAVbWh9QLR8mx4V3G9pCPzT2TMTmMwbkC5xD3vOGQ6g+ii1scL30VIvTnO3G5x5vz84W
W8fssyVeg6s8bILx2a1wYt/Ge+eXRxq7WFZAg3p1tCFZVFOCj4U4jPP+urN2eFKU4kTVZGVpaQKn
UtwJs6i6bSt4UH3Yo3aJruhZsqBv+1GbeRdA09tm2bJXWh9mNo9+QuICKPa96icunkV0vQ5Emzxt
AA39u6pTfXTuudFQ1RRObqbrjJbJ85Mu1m2AH1db1R72mgogWNDkzY/dFu/ZzUAXzum2sO2iy4No
wtl/Fzc7gzLphyXIsiQGtnY+aRzQ5lFNQ7d+jUwQNO+g6aYlO60SlurCK4JYkCrH6zvO2aopaTJp
8UpuXZ1HDvOgiK1Ogqbby0fc5ZG4OJuq49NM4gHXy8nGMWrUhNDONul4gxjbW3fYF21TEcTZRmPw
MTa9RYafYuob0lDWaniVtuwdjpzc2l62Wce5OCE4aV6ZwMunTpG3DwDMs9riEMbK0cWJoGxOYKJp
gtdCCn2nMEywrI1dtx/deXX8HwV84H5h556D49Znfc3uoKhL+qUXcvnmU2A8SMqxtJNIl55bwkeW
wyrMU2f37FRfTDWoAcTkwFrq8uprHF8k9JchdU/bUSycIGde22U/LyiU0Tr/xu3CuLkRcqx4aybv
kY4qw4v4UYbGhV4UuAIkY7vcxtstysf1yV96fG5U05AAHjBYiZCamWx8PEJ0GIDBjfrKmWswVlxp
H9i3TP0JrTqQaV0Ee3HwOn+sPlonxk+TKYKVb+BM/PL9Vm3WTdxgoxuhwsoVkblid9w9zTwbaCub
IQMcsB30Ev5ben2gDjPHuS5LxnFyQ/xpgaPopk1JA5QzbuUzYTBAnKbrFTyJUXFTXuS+ruqNFtAG
Qu44LcGWRxfQc5Oz5Ikpc0XZuFZ6zignc2EKAdOFmcSY2DVgsU3o19vo2zXE2cDhGN4rqI85M8Hs
GNJaBOnf1apfwgXuyh+aIvzP6S0M8Cd+4H551dOsX//r7ttg/us0dy/fgKa6t//m/0WA4CxZ/Z8B
grtveiq7cpxf/4QRnP/R/8IIxG+RS4E3FGddD0EUuecPjCBwf0NWFyIMpYg9NFl+9AdG4Hq/Rchz
caxoExKqs+j+B0PAT1Ts8SMUIuoZCpf+LyAE/wrK/R+9xfchwAI3DKOzEC29v2i0DfcT/GnEXxbd
iMEQqCG7rGy3QU9DZz+1S+GBa9XhaVvVfijyef0c7MZ7bYMi+zY44eXs2aU7yKGK2XjobvLZVc4F
pof+Yak354M3meh2r3T8VFYK1p0L3wXX7fiw1UP3dZyNeOrXcn41g/+YU6MLEqvEciBsdrypFlnc
m9bPiGngyBT0GouBtMZ7F2nO0WEbs2htS+S+BO3sP6uAzGVLBcwk+2Y+5MQLNTgpW9alvVTTB24T
XEr9oflpWYRAXK07+SzDnviET1697FVLAXKN/epRb+2c5GrA0idhq3scIoqLTM82lDQTZYmTWkx0
RVtle8R8uz8HAdKciJr+jl7Cy9esHcMk1uvmJ4Iq8An/S26TeqLFax/X8qXpl/xirONTNYuHAePs
x6Azw4sq9+mTcvq65RIJ2k9ZPoZnHrQ8NNB9ybJV3MBozSSoR+3edbQUHCnsNq9JUdTlj38byf8o
eZ+HBlrgedSKOFBonm/Aj67eXa/DInvwAwPoASJDQ2Pnj5ymX1pE7ofX7sOkX18n1oe3i8L/LwvJ
OYDzbxaSfv/Wfv/LQnL+R78vJB7riAqlEgGTPqTjHszM7+uIEr9JF+EWpDfkPzAK/3sZcVzxG9Xw
SLCQBL4ER+L3/bGQODL4LQoiF9UcqIfjHCFcv7CS/Bld4NeoMKR7J1yLhKDmWX/W4EVY+U7u00N7
E66DW6D3b9Hgq8cxMLi9/u3V/IeR+WeF/PdnETKKwdJDIRfuGR/6N72/XsJ4Mc2wIgstGbqNjgBn
cnTZH9yvlxsV1dS1//6Rf2at/vXISPkuPJinsCm9zYry66itqnMRzwlWjB7KIkHpovyH9OT/8MEi
yjzSV1KGSr6lTJpQ0VXeR28rmHfFFWJ5kAaCI+upkLD5yerjP/0l5uT3T8YmBNwsz+Da2wwSVpAh
9PFDJdls4yT3sPAhS+zVgjQ5/1N/5P/0AWOEARm4MS/xbXBdxaHKlXW0Itd2wzvVxf4LARbj5UhJ
8nouOff9w/d2xlj+Z3+DCPJDAKtQgp64IfMn/vNQYUCKBW1kQzwpboSx37ciG27m2f9kKj++bbvg
BqHgl3iU3x8ahYInejzTF2/mQjFlW0+XyC0hF9HidcO7ZZr+n2Cut0NS+QAbIvR8YCEm/ltUYhmH
1tlFgzbhDsu7MhzKu9GE3/9+3L+d1jwk4CACvxVh85JvQwwpUUbsPwQ2o/Xpj/Fa24daBv2Vcef2
8pcfFUqfCQ0u5P/18xgvJ7t+9W1S5bXYU2IgVrZnZddntRbz/g/f0XmN+PPAAC1kvRIS8oVF5M3A
WGmq0Pa48KhKlN4FBrLxSzEs82ePZjP3IAqUnYNqE/8w2d6Of14nRzflw9jwUr23oYr5FIzjEBU8
1Q2mxzLbt5sqirtbNQw6tdTw/0B62RT/bxjR81AE8mBB4etzAVPfhuduVTRGoiUJrczG6BiXKruk
3rRd/P1X9x+GIk/xz+eECG7p7bRuiOjL8C+A08QjNUpMi4fVSPfXX14M4gWCFfmKvU7+eS5niFXF
LsyerFqOF33tO++ysQyvZRmOP8nTGP+Bi/rr2hEhoZ4BzfMHc9+2PaB6HrT9MO6Jr/ZLPj8NBPZz
3vU0Pw+ti41DT4dJu/8QHfYfZhwncRLkPLIM2AjOf9W/bW6BJ2SrO4pjtCcLEVo4bOLziS8zZ58/
/uLXdl6jpB8EUHrAZuH5T/m3R43BQA9iZb0kjJS5W/e8uui68deSVRmC3C1EwH9QIvlFb8+Ru0M9
y3MxVdS2pILqtM52GCbI01/8MOdVCkCPUc4O/ZfONNWI4B1NCKD2DNSgtUXs0EQD/OJTYg4eIeT2
eYMOwrdMK2l1+OQ9cqhjOAf88AQY0awhPPz9U/4yBpixnLoFpC4nKd7en78YCyS3RFHLF+NFzrWu
9/0hCjExVoGpTn//qL9M3X89ihtlxIFKyrd5SUBSpV2rs6fML9Se4HcS3pUdyvCfWpudF9Q/Lbik
mXNg8c9r7flG+2ZT1Es09/j2QmJjgsxlTbdTeFkiTjqpDC3Y1iRtbVN6ZDcT5a6NRCvkwWj75c8b
cPhg3Psu7T0Bhv/8apmvCl8V8l21LVt+bXFbigup4EiOf/9i//odBvLsAwh4ns9z3sxjJ6vaXOPe
T5qt705FzI0Q3me+5Fopn/7+UX/9DgMegB0A+pVTzttMw2AnVke3QImQWcN9SHHrsq+jX0uRZB5z
wYg9LhnUH13W+jerhe3yYFWNjZIq6vJjXyuScBDR/+G1UYB4M1Ai7jDUQ/hEgs0kjN5EYvplVcGA
AmFW2Fc2jOuCJDaxFuNLGBHN8MUxsJ9AJiPn08NUnpWVhEQuYqxyUxfdh0CbsD3JDQH2qB2H/BQt
N8c9yKzFR1vW7f4S+ouiAFzZWr9mWdNXqZd5pk0wcQn9IVcGMiRjN9bHvRq3rk3c3K31NeX3nXAV
U6ixKa8JocLXlVh3sWQ9rH1Re/E7Func0pNNVnH5WBWbt5xWnOzUA9nPxuWRDCO7JBU/9o57h7Xx
EW8XgIGL7gJMRMffOB0r34YXlm5sBQyoGT755BpcqH6p23Tk0w33mRc74RcAANvcCdOGZ9oAdD1F
a8KHR3vfKb6sAU67hz1GrrvaDDFkjw6RaOPJNdjTbzlv2xa7fDhTo+jWagAm7OCgMOu7MmNPrf0+
PE4bQND7HkdzcSooUXup2n3He6wJIiG3SmbjY+XuLgkj5c6a6A9m3bG9crgiECIa/NPsG9k9Y5HP
xXU/+bX6KANR7Hk6bNgSvzWFFxTHIeoUjQlzRTKHK/y5PUwgrBMNIBaEQWyufUhMw5p/ras1ytNS
I7kf2s0tP4qidHYadw+OPHjIbehqUvflQ2iL4CPJAI29JIagWa8WSkc/d7Ns4tCoYQfRaULKSQBT
QEoH6IZiSHG7F485ta4+bcOidQ9BXzcd51B++2PhLKABDj76CnLYR88ummCj8D23zYTpmYr8dTfI
5mEeyUJ7sl5k7JUxFJQzFrN2jdujXvLKyw9WNJDCh3UzhfM9qvTsqXRXUN7vdOW1+mYtHZ/YEada
9AvS7n6laaeepWpoKGeh5nExQzkn7GMnxkOq00Z8qf4wTONcfrfaHxSV8U5ESEQ+BSzSjWvYKFL8
TdYLCXDQjjkeyHxs4jVEQcjF8hKrXky3XjQ2hqJ/pekMG9dTvOcnzyr3HQkuHRLyQErLcdGBO17y
R5gf2Gc7/yIjFAizphh/OgbPYhL35eTc5GscUkPkgN32D8iJ7uRx5aOG9mOvsopvddZO7FzF2x4s
38Xawp/mc9zg3MZrKRMHdQCHPp1FVuQ5XfmJFnseoZoSKHKll5KwoL0ox/xxg5Ki2cQUL/HdNhWD
uSjytn+JmFTLRTExh3+0RhUeOTVjdzPtubC3+ESc5rTC7EVX+PZccbRMnvXQFP7yblpVnt9sczQ1
8Fp94J10S87PsXDGUR5dBeh42AuNopTFGZSbmwH5HuuKtfM4qrqNLojSaIeUlZQdbJsHXoNj450j
SU8E3EZq2yfb9GK5CPmV3tGDRoc9CingHSOPqJrLSZYqTycl5j71DEEraVQtOe5mE9avOwAeB+Ci
QVYcoNTdS39eu/ULtp6R4CVuPESqkeWlbgZDOOTDHBOU87mH8i3fryLuhqsgaqL9QvbrDI8j88Y/
xd0Ufx79qbwT9H7NjxK97FW4M6RqMYyko+wTcsmxzoZ+gMv3oubDqKOGjFjRu+cvaF6/gQtNREvV
fUE9t2pi6MswrlKwou5dvYEnwDZFpb0Mc5L6Utfgf0kgcXV8udaFC+xtCoIREcT0cx86BC85tmkf
zaw7kdZb47yrbT1+YOEPZdqoyCGDTi6sGl1nJp0ULTD+UI8D7EFOft1FvmWkrOxRVA33NgMD5Pub
AnMyBE2SFkYqTnQcwD7KdOo2HZ08dxh12m+Vzp5zTjVc3Wm6596qeHL0O3eNy6ue9cK77F2/qoiy
kmX3ZYKpqI7dvMdfgoaNMyWAglSicbQwU5HrdtNNiF66IFUWqzyMc9Q6t8EoSlprkmMYXO+rC6CT
rwJBlk0cR70gamA+AptM9iRIX6Hknk0h5KtRpCe5se1J4hD9tF8XzBb3RCyXMGk0d9t0jW8a1HIL
Br89Rtao6moUImuTHHuU/DhNWpOHFXp5jNM5D2yyrS3XX8rbHIYQDWP4yY7CzRHQNfzOsjaKO9jF
nJA53yNXYYkGcRrKjK54Rdh74delIrqLPIBW1Nd2zvOCgAAXOVIUOLGgOHc+yZrPPfCDZ0sEfsS5
/RhroHqbuZTS7LZCcWbuAhuwD6FqUmddSRjKNxlYAioGDoVDHOjX3tE4r7zSNmvKgAJ5t7Fa6Qdj
NCmT5IeM0MO1n58m9oCvpdXrh8otvSltHXiAtGk0nKGThS6yeoVa2TRhjmGhWuLquqmlow82dsqN
tcvT1SksllEeFkhH70CpsfopW0mq/RS7a5iaubXfI0DFhTg+IPFjrceZtT04S7qrcE1ElygXQleK
RjaXoh1mopBI3Ljol8F0KdpHA8AlljhjRV6Cz9HUFbS1aDtnPprCbUF5uxWaKySz6pGqn+3SwBDS
wyHGGaJTH1QNndJ9J0qDwHifsMsQLgDhx8XU5I2Apl5mGkG0dQZoFQ799Fjsex3y9xS+e47UIDZx
DHGLJ0RMghyGpITinV5rbpwC7uxZsvUx5TtYvWQZNQl5q486UoS6YwNcFWUts3T4QCJ2ApkA95HM
q3c2gwNYPWFFJUjbN6u9M6SlevdpiWJ4vL6R47WmJ2GRuk61NscAdZj4scWE75Rx9+hEbWGLOCA1
I7AdTRfjZPalkMeB3IfqJC0mh4c8E2N+D5s8EBSUR+1EdFO1LOsNcY67Ojqs72UaCrjEu7puNgm4
uVbbB7nDkqY9Pt/qnYeQvVzUHkmNlzsuLDjTwgbuTTbVcX0zcJaYnroqPkce5aWXldeBIiaHMK/C
eGA1vZ9tuDlap4y8K2Ie+im/lcqW/g+9clRgf5UjmA40yUi8zEKbLK9OB0d5w1eOLbI/6N1AElTj
SncHzyFYsGRDNBdYOwKfjCrHgio1bYZHnssheHY3m5K9o1uILeQm+Dw6sFzXuqFlOQ/TLlXhPrSP
eHZGVBocHeCmDlk8J50FBIvttE7oDxR+9HDg0IWKVYyV5PWTLzcd+Wb8awKGjLmYval5FE6PuSPQ
/v65L/yczMmcnvGHXGvvvW7X5do3tSKqkRXqNs8U2E4OzgzvlgcOO1RvtD6uhAAsz3Mu1TPooWC4
yXh2T0D+4ImxwIB/WsAEcpIsY6DLEJBXkfD4Qq0/CJJ+s9hrrFDjQ4F+Dy7HX04CvGFrTBzcDu+E
xhbNkO8IP696S4l8oaaQH41bVs+ZKFhBHCcDiiPIhj4GypQAJsTRzN80m/oKOuRIYHrZTnWqyVP5
PFYgESzDcu0SAKrgyVR70xw7l6BoQKV6CqBf2pKEoz0H47CSiLRL27qwWnS97558RypijFDcpxPH
vvAhIOlAJKppQOlUWVTPUpaaYFV/2VRC35buMqDToOXpiDPEiG3Re9Acpz14bUXrul3kbYWiNy6v
zSTBZqGbmIbEUht9mKs55P9R4fTJzLb40deakuke/Td7Z7Ict5Zl2V8pq3HiGXpcTB2AO9zpbMRO
FCcwihLR9z2+vhaoV1GiPwaZylGlWZrFICwUEhzAxW3O2XttDIsuZ7bxpRBz9dWME+BpQcBeCgUs
pyXOAvBMQiltj7PV8K0ajTSt600H/BC1YCKgbVoVRU+OQ0+j1FlnS4E41FPDJCO5NTOiq4mZrrqz
YxxJCH2tlqHUzylBvbaubHP6gxKaOTM1VwUuWiELDAUuKzTzHXammlUvnZPlS18kIbo0FtMjAtow
PERJId3VJl6nu0qoxJ41TTpcLrWuXU20pzX0bLp0HSd4XzxTHswtFNP+SJtVh3ltzDXakbQqv9Or
pOfcc2Rki42FA+mYWS8wWFYWZq4UmbYuB0GwU/U+mfaJyUHjCzWP8SdEiuIlqwbDcDE3sXrGKEEb
11am4mmiFa+z5OoN+k10SbMSAEIywHBsrLlY8FJUTcE0zfApk/aM/vZkf0P+nTdfUiRHCz8xSnvw
xTGo2TutyAu0LJU6hyp7bK1Ru8uokDK+SqmS27p22ADxJytI9z5vpuUONYfZeXiSjGHbV1rWumNn
GA9hmwy3OkfBxhGcQjUYo0UpGErJ3DllNwmxnSU8AytWenKsZeEYwtcaM+jk3oxmfHV6F/1saqnV
IQcIbPV12/9IamguTmmz6jBOJUTxKHh7DCkwQ9sNU0ZxZpgorra5DWsLY0VuBh72W3bAS65q92Ws
yfdDwuzNZEtU3o7YMEKKikJLPTSV8kWha1nOeyBXEfNDmP8IewwHOwsj0ENlZFrkdl2RbUGyx0SI
qov9YExk11+pqTkGnLxM/Cbfe5zk022W0yR75NnOipdK0FY81N/Jak7pzbuoamzEnQNNUICYFnpX
gsaGYRui5tXPciRdt7qp9tNuYitYZMzTdWd/kShnJGeFJQF1NrFdAXodWnlHQbZ+VmYDJzu5U2xW
rK7Haqcr6TR4FJvYkJedHlZkpVecFACAAf0ZUZpuavab7UZSpuV2WaT+MTTRKOLVkZUHHFzmeTHz
jziEZbFUxKM53I+Aw1o+DrlGY8/oh88s1QZrbV8h6CZ2tS+RoDbkXNaAH7Jd3VZWivpqKJ5ze8AH
JNGlRXlvJChD+85qDxpxGhO2XeyIDhtQtFdjX/ZP0gg35wjvF4Y0Lkar2dH+RNrGVqO/blA6lizT
YrogUCq3PQgQks0iX0/XC+T2dAd0ENjwOEhSvKPsp3GrvbAqhuFo+hiqjIFaBIVntN+yUl+UcWyz
7RaZaR2HXAkfikZgqIzNquo2lpGrt1KJwJE5lM0uPk9z3btlSXMGMHmaXGuRknu2fDMb0Ig11GkC
g4+/hngcOg3GGxTznZLLm1TYveUMvd48W2U4thuKWsiAwden2Q7OV1e5jEumw3KyQ8WTwhzGbhYm
cuqkfZw9ggXDRdXOULM3i7xkd1ItlssAbPTPJq/h0IZT3HSIDIcBaZ0EVwjXuBW/LHNaQPVlbywd
AiUmDxMDf0R/Gn9j5oum74od/j1WzloRvbbl1CvLj3muL+mmgGNXe43cLd+nOmbe6fNIucpwY5b7
FIfrN003GzZNQ9wIOLVLOq8ROrOY1Pwmmnud76vu52Q3wq0Q/YVciRmyXr2oilsunFSfKRwk+aOc
IBd2wkZpux0WV8pUCCY5q9+mbOOIJ6lG1ZQeMl2OoxuaihbWl6BaUr7TyJCz9jrTMsN2DEjx1qFO
x7g6F4E5vowQlmcHwRAxDUzenJatlPNKbJnxMV1E8NOoh/yFzW3/rRrsSP06gCnMXhLco8PWtNhC
I6srVWU/tzCRb6IorOqdmokuujU7mtVUAerkaxd210DZRcMhosOkZTA0Vqky0l8JU69tRG5QGarP
c35sc+VYF81lUepY7TCMR5X1A3779C2xRevlyM93pjUe2nXLKVW4FPOpw2gzqvpzKHALnv1HxacU
wF6CUt9ISuEOLYQpySy01jPUpGeRxCyYOATKd98oSxgcZSxKsDu1HY3L/0BBHzQNxz8O6EU4AVlK
UDR1TdJf2r2m3HAyA0S7allVlHuivarscmKNqfv07uO68D8qqQi76IgouqxgtTfkE51EYQ8GI9NE
a8rTdgJKlM5UwZ5rZRjYH1/qtATNwZC+Cz0kQbeCsPfToi1a2m6pRtyyyN/PQ5ZBV+/m6RN9xDtX
oSUi0/KmLQKp5aR435qG3pVRQu6VbjUHDkFkVNEu/OQqrzKL31sV3Ixtc0Bnc06jUT2NTmlDHE1q
1yKiHaUs2DbAMirMUTpZklabzhcQX8XFaMmcKdKwlu4EC96LbGpsfT5+qu+9QEVGAAhCRUdMcNKk
HoxAVySJF8hGuXfGzrKJzWllvgn4f6+X+iMd1n9SzPmRWuv/QwnnGqX374VXN038v45PRfr0u4Bz
/Su/ZFegnsRrw4NWHwoZe81o/iW7suy/GITs/iwdnRwyj3+prmyUWivtRLURgawgC767v0VXxl+Y
BXQiu+ltIPm06Mf/lzVX9P4M5GBoGGgxrborBFxv+rdVgb0hGFjelWYwvtjmVJ91zOY4v5J8/GQo
rp/W//sm/r4WWhCkQvqKdDn59OIpSwnywBhopRB2qKAV50tV5T6hkOFVmnza7H879H9dzzINgYaG
0pl8GhNrTaadFlY1eW3Zhu4w6jksuZQjUm2Nn8xdb/v8f18KzgqyK+5PPw3t0mMKjvRGR0+3A/sK
HGbzvQ/m/tYaVYXjWRYE5w3MhHkjJbSWfn13/1ag8d7FkQVbq3APNa9x8g5JlbLbuZYmL0Xb5WuQ
CxdMgXJxmahxeS4bSnslq4nYJ1mQPP820K9+vbx/zzT6dd8czegyEwRFx+1ET6GGSHUBEk3wDJL8
XKUm5GtVH7sfX+W1g3wychQmbZvqEWOHwu7bUWphODboSNHJU6b0UGKEPAoOS7sqr9WbZh1SYVys
LftsTq/MFh9NnXfzFQo0OmIf/5a368frHSvIU9Y+Jt1odNlvfwp+ZKo+EHU8nLGpy54TMENUlp8Q
007Wj1+XQYNgrWIVSFv2yWVClYzGhGgPTxXjQq1ISZXjQsswhBkgzY+6bQJZWca2iLbdYjbmBhRA
eKsIKrqfPPy3KqdfvwQBKGI7RIssyydNaJ08joF+zOTZfWv6YsjDe70b9TOpn8LneBwi8K2qff3n
TxnhG5MSrxz53clFBXQJCaPd7MkBtKTQDn+ShfKZkvC9V8kLhNQP0uyfF7E7Dj4iM3DVUJPesE9N
Heaj/8KAoQONQh5lPPLIUyAXzbkqokjNgNFsmrE58ThdYGafSH7euRfweoCxVZsvESXG22GpcrZl
c15P3pSmlIUFzchGze1PZvB3xgKyUiY5YdEMZlP89ioNKTxojoIRUxa5BvhhqIQXfVzezehqXGPq
JPbFkKU/Hgzrv3ry9SNIQPjB7pBdqHFyb1oadJxcAFnVsHRJDSlKBxv95FEH/CwFTVklJCfXYiQA
ceKj412ZJ5vQDK4G0UjL4PWxpFNrLGLtSYgS/jl8GVnbKIteF7tJGdIYUNRArZrKafJTaav2MlIS
IDpFWofTXuCNjHZ//BxsrBY2+iT2rexd3z79JZm1mJJo5zUcVQ80hIst7B37MOpq9MmLfmf+4UXq
rGi2LhNAdcpD6wYZo/E0zp4wZUfSKkAA020sDQdgOEeKcusByvLyKjpLoSf86Rxrcmmb1YQZFj3W
q+PkN1HZ0AfKrKzRI6MFv2RBdYHrnb73x4/zH9sRky0xCwrXgIOJr/ft4xwmCohoPzoI+PQTUenh
u0IBSUE2HHf0B72PL4f89HRswWtEJL2qpCgy8aW+vSBFEyo4BMh4KonEnYOpsK+dVV1HvQLBrwZU
JFJ/VFLZQPumYxm7SmbFhBZXVpMgR5Mx3YYto3GLAmIOD6rc07iZarM/krmrVr7dDeVzEK7Cg17M
c7yCiKjKAhxG05ZEna57BJX1s4PzTyIxL8b+jV2ZcsM2KCKr3tHYsEa3M6p6oh6fa18iDUutY9Gc
v7cSAacjE0H0kPcZASIq+XsppQa8wmQACbZvWOp6xUsM0ap3DcVhQmqIyklciyhGzTUHNYmuCgqt
M4Xh0hRX9WQGGp1z4oI2o55Ez2rDBOpZZhp8p8sm3bd06A+1nCcP2Cr7G0xtyQ3Zq9TEVWXqAAFK
lp3fFEMCoywpelV7bLM4oxwpWURSAHpnqqhEXRIhFyo4cbrWDGmgYf68FE2cdhsoaNVVIeMlpwNq
1k9ZkKmWI0NTlZ3K4mpltAYMBoaVPAVdmw0bMBHzz5bqOp0Diho/AzRii9cz+cq+FOpRtA/sOj4m
vb2ALuadGx6AgMWFrGSkNuUlMNpUiqhNXwCwCcuzmiCZ8mhY1FPwYYqZPgsHeUnLYGQ3Ohi9wWi0
DeoEiAsLzejcyXoWEJfOjqIR3lT26X6Qglbeq2SbPZpEjVFkimG4OFXR2N/DkkyKvVKpdPBKGnXb
Rgvk7oCdQ71Qtcn62nUVBvnGsALITykD5hr+0JAcrE6VvgiJ4g60aei0G20qxABSnc3IJm3Ye1Dy
6GAsTAJg+rZr6pgeHbWRp4rEI5heU2dWGykTDVp9s4ulAwU/gHxZP/edU3RKcK4XwxyczQNbP6de
MulQ85Arh/a/nmxtADDlmTasETgq00/vTnOgX8GR1ZqDpNYcqLFp6LczLKnyIIq+mz1qW013RpZb
f5mTB6K7Ya7EIT1rqfqa4sBUHZJsItmjqKJexkMQH+kVti24z754YS8wf2XSiyCZGVH7DVOpTkBu
FVgw1lQ0OduI2Ct4VrlIsFdFZfzcCSsZse3P3ZMObJpMhHWTDXInb14yZgIKJVmV3cTmxL8xVbTN
vCjBGeFbUVdvya2rzRvqxwRp1AgNZlclaMr0Gr2zpquFZDr0m7oKCs8FDqJviXomdK8Cak3TspPb
tndk0UqGSyMjzx21LlWaBbqciX0pAIw4MpPD6EygbqQLmO9V/2yFdZTftdMKgrDNvrqrTHwGD9DN
2i/44GR50zEbMmdEWsz4rVCrbSWDke4UUxTZDrnHjPzUNGQ8fb2x0N1CXnDU7S74qrWaCYWIbo/Y
IhpRf3Gx/6e88L8Vk23Iv68vnD9l3Zvawuv//1dxAS+ngTAUSTR7dFXRV4X5r+ICf6IIFjb0xOzd
V+30v6oLmvnXakBCRPtqHkWY/q/qgmb8tXLbV1MnZbJXt9cfVBe41Ns1b3X+QUSmwiF0XCxoVd+u
efIY0ldNwRgYWrwh9cZTR8JecFMXJl75ijLv/NRp2pWSPS3Rlejv+nLX0Vs15+iL3Cc7LUFVh6G/
S722vRlJJy1bv5Hvqbn5WioTk6EgRKOcnxCOhsRe+bLQKzSNh6U6p4PprJceq1t12nW0SYYzqXou
I9eWPGX2wztz+iJnO6u5LXMXaKoTTcW+g6gI2mf9lAIaDGXpc+7amdXODEJcTc2h5H+yMuJY4j3N
ELdRSVVA8R43P7M8cRtaLTIFWdRWnf5TJ0g6X03tzc1QQMysXhYcKYH9MNMnJcz6uxLMl50875nv
N3DaNmPoN4Z2TpDCFg3WZsofRPodhbcTs4hZMa2oXoVQZ7o0EcvR9ppZc+T0Wa2qY2ncyIG6i4an
SSvvDRF6UzBuDYhCG20s/Ty4p5GxVapwm5fRGfOAZ2nhVpnI7itXNV+3HZVhW9KR6MipJpjJH8vZ
VaYXVD5EMmwqaInxo17vBxh/evmtD/E9wWUBMUbMKG3HizyuHc0OPcLnnDF4BvFJ5OiGonom/1SW
Z7HcSvaTYvZO13B6yHsIaN+NBRBoGF/ZQXTbi8hLLd9oQg/azk5uyQqxHuR42c8SmELIkRKAl97o
zoMBIgjs3BJVFgCmlbDBVjxc0t0Q9pcTgMMYwZHaTttUo4sVaTsI/k5l9l5TDZ41YRwDFteqrqKW
npyNHoBVdhOqo4jai+onCMqOlDB0Yt2RzzjkHuKo3SUL6Js+cYc5PquII1zKG41pPflR6ALJLRxS
dk96t58EWvjmUZ5gwZbMnHTX6UQ5UmHyfrXdRO6NaaAOAG1g0iAt+Ke0sN2b7U4qZXeyi50+QgLN
hzMrRJ8W6Kzk8W4Rl1VnOJpFsYNjl5odQvN+GL5VgJzy7DxrA26U38CXsF4xNB6VnvBOsA558S2d
2Z5NjFRtn8TP1jR6VTNjQpxcdMbwNECj1Is7gMdZiP1B7+YYurQForJFl+sXCEVye+TXsx1XJjem
Q15oz3ka+0U+hvAoZhIFUBxG87ZGMAF3yn2V2SFkaLhx+TgoN1U6XebBJ5t4a60w/XZg+zXBIFtX
cY/KqDlOjqQaRkE76th5qNlLPLpWm9+ldO3GIN+ao7uoVyESPxvt9tKIo14n+9nKPWVAMrxMW4mI
1pLyPIq37aAp2yE0sS9e5WiVCZ3mr1lOpXwvaFlm6CPcDrRF4sT8HaV2FHo7+pwRCLVFrUgQG5EX
w1kZXS81bhvJydXImaFA6iNCc+1xZqXUpo2Q720K7ypfszkAfaEfN9WYgo6m/iNKyNUtpDOzPcNY
5mbtPomewEW0QKmGdCeNtxk/ohCo9QwKPuZlG11T5nKMz7xYp6fgfzzUk0ptb83IMEk4JVTqjqiM
K1pV9MDgX03krRaPMyLJQn5ANL+InTI33lznn7zXNRrhH++V874p8NapuH9OTmcFfWExtuhfU8Wi
RZqQ8YWK0w3bK2rHifl9AdBN7GBkeUbjycIx1Gvd3BfSQ23tp8BLy0umClm9l+MjX72EgN04g4WR
2W4KvVU2fbrUTKafZHecnCnXB7dCxBmL6y/Hofd2uVMYMeSnAKRj4913GQQPk7Cz40zY6m87gKtf
A/z3wuvJWfLvC1Fsht6g6sppLb0P+6xH9NxvELOqGQGI7LuIXd7Fwg/rz6716mh585FRJVsNWNQA
8YgoACPedAlGIU+SGkT0y6WjKMxrK1D2cTv66KR9YsvdQl9cYFOwkbWHscpYf7WdQuhh6RlrS308
zxCIdtBcMHAld4L2E930bZjQrs/yr3IIv5R1PpJgB8m5T4HnJiGOfNTuIz7eMe5+SE3hMf/Dd6v3
8YA/YZ3NCRyqwouxfVb0eIeM52oBaCbG88lsDtOlLn+pRe9pJPeF85cGlBwNVvRNLyDXnEazV9gU
WgeEEUmDArTayIvt2EH1OOTavpQnTgYdAg2mkpGORZOR0nefmYI5tt6T3MeRQfLDzEuWl5zsoLQ9
NASxknrHqIBCOrndcAFDRS3bTQglLaYNELMgCjTCHUjabB+LCsmBbxVEeJPvZ1XbMUZtYIHa4jFY
35Dibsfqq2Tcr8uw1aQ7TieYHTZazQE+X3w7apxBv6ksYFAoT2f5fEQoPs0/FPmYito1OYBG0u1M
qnmd/ZjBlsu5ZyYGSluAa/YL0AuLR6CR61WD6iqeetJbI+vSUq6T/HLo/F7ep901eiWmqoVX/zVM
B1euX1eAvPza9USQwZWSFQJrpQpZ7XEE9pWk8MTaTQ5AKBPEVUXzbiF5m6g4x+Rr1dm0dQIS6+RS
YGL2pCfCGUVvj7Uuc+v2plvwIy/aHvjmLfVs1Pho5LPYcPUBgT0C6kmPXaJ5Ue75JDc4GsnINkvb
0vcMqWeOimCIlLNF8UoQP3bsR4i5UcwmgbKz5uckqt2EDY/Gd1Ki7QlZ+3pUAeExC23yLCJPZ2/G
5YrIXKXG+2QA19Tcp9ZyGM2D2u4KbddGWF5AIgfmvRKE3tDXvmVedYhtxGL565Kq4fLIJ7DGbGSk
ovFlCR8I/GbbvDDiH0EPgTX1gszgm+l2DD0Ub1uYPkIhmsrgr/Whr006QB/hDMbZQBUlnaODkdh7
WHebkZAC4tA3EQewJsCS0V4vqnGTaXeDMZxrKFuo7R2UCsIyJpZiUwsNba/mtJGXiAzbTUxA+XXK
nQjpKgoUR+m/1P3zOGnsvkZnAB+mywei1VzOyJvR2iIywK0UsIdJXDV/6UeT/YjpiVK9LhA1QVLY
K7j+1eqllH2zu67QrCeaO/JtBUCTRl0hEBPkffgQUzPmEOlmnEAhbO8j+4rt3yh+LiTgiYh9nY3a
jCVSua+J/TUU11h81LFnkO7chZL2oEm3Rvy1nwA7y3tJ8HbG6CYFTrUMoYNknsr3ZSBLnlU1ft8+
SyXvS38Ye92JYL3P43iIgvBm3VKOCTkZdkFqPY4YYqyi6rlov1Zp5dPKIyjzkhLxtuu/oWi5w07o
Lq2MuzDEZbHBFYOIprW9UNwPFislAps4fFErtprEacux5UiKQ7EOxuh2ZkMK1QrlL2eL3ISLZzFU
r6DZuQDENtp8TbsOPcdXSyXIGHr98JWIXyxRjEtFdzoiNdGaOYVAmKg+lPKhlfAe8M0PvRuVe3Df
G4DiW029Uvw06l0KfWp0X0vRIWyZY8v03h5pcwQZxHAD8nOIlSK7tKzQM+sZzf6yq3FyGUXnAYFF
xam7OXlaUoYXIEONH7SXtSKc0Jz8ldGTmXutYd9iomIx+Yybx7CZt3ZOZhz68Gm875M7pXgp2CtJ
CRFwZuYS7bUPZvZOyX1ryd5CUnhyk5Ejy7GnLnt/yisufY1QYdfNOBOw7hhB5chR80Vqr+t02QfE
0BYkA5uN7pixHy+jq8A1DKlLoXDfLNrkieKGpYFqF4Cd7FYez6KGUZrtB3FWS08K0tz1p3Rl5yrS
VTpmrsV5JQxnz0RZS9WVbVW70UlrHA1HoFCD34cUfqTSAiCnQqanbmpD2jKQthG72lChlMg6hJp5
I5qM6EfIntZXY77J18DhNnOWtDwk4ofSLeuUR1X7jAP5Dp4WgihcaY71XSyHAf+KjgrEONdVkh27
u1T2+xE9YbNLB3+Qv41w99LuiPqVI1ixN/RLydhN8MbGL43kxoNP+HsVHPTuqE03cDXrwM/YFQjl
aCHYVrvcAdHjt7XsttLPdnqg5Kqw97GNzG1TdF7qWZWuTprdWD8uxX21XifPLsgpeVxL+4NRPxKy
4QSQl5P7ulyjBTELWuq2nW4bKzzGMwcJBq2NalBOVICFstNPl6kxu+PYOxZKTsTHFxLn726stwvo
gmYoH0XsAwt3pVVxMCZetmx1zrDgxuTpVin3pXkxENVoPSpqdqc0pqMrL7nGNnDZovJyZ2rh2cQ4
XbbQrFHacTCJVHd5nIYGuDH1bCfgQAReRQMTLgWeEC2OMTfQc7S9K0WeCRzUzIyH0/5CVoObLOAw
SZjBb7lRGaoTotWFo2tlbhJoUiQ82Gh0Mexva1TjJKq7kXLAw+Qa1Q4TgT8od4utf1Ep+MKH5GNJ
d2kzbCdBKKYtfa2Z6sdy2M4cr6LqZmqPfV9voNBssqA6KtkNNVRqbwj+8MPa1gOH+wsN015R3wUr
A3O+aLV8LxGGqUK4ndv0BbL/pu4qDmz7wvaoSvBivsGMpVZsewWdYrCFTicX53YegHhnIk571wg4
zt+OtB8I86a8gGOEwIKSYV2ZFLcnw1nvX8ycj+AyQ2/amFB/S6qeiK4JGocUV66LXHpYGj7rjhrh
EHjJtOqqSUJUXdAczlQ4Oc9HXgKvYbAnuEMmnq7GHRrBwOJenKvEK5kk1WYsMTQVyWdhPa8yIM+5
W8hk4iaHjhSQtJrddAVNZ+zkyrOhYPEtnSzV2ZyMDpYJh1b8hcS3HFFX6YIXUlvdFtdMRMq8YV1N
9qFaeZFauolT7gUBNwzCUJdci5JPqho77A8g/YzNki9HjRM/puufg7z6YAXGlGrXaJWvt9k2l8VF
tO5StPYyiac7rZLdWPdJIt5CPXWrjNEjV+cQ7qmWr1m4pZv291OQO31LUC/RH+RMDBJtkGS6IDuZ
FJ78vOou1x5mnzf0bTm1ohaHrXnRN+FeJdmbKmyHf4iNRP+jZcocaBv3g7IPzRAE48hxlazi+mqZ
Y4/Eom1iLnubjWhkc6APaaPkPzQr2g5M+3WhUHR5bKcJVzOcWd5jmRluABEMF4KDX2s78owEzrZB
2jIZd/KZBvJ0khAfSvFWN7/l4qYn9xC5PRPtA6NZDxxllnfY7zdJF7lAT0iEidwseGwVdiZS7usz
R+UScGp536jLttB43+XdUtxxKFCrdisvBu3chTls25AQlFm7YjjPF+khbNJDrytndfIQioc8ZUs5
DrtxPtemMt7YbXYpjc3FqLX7pat3MXR6inCkxx4Gtk55Ef9SI/xR5ZkSIP/5kCz2n9O+/TeKPlwJ
XP++LL15KsLs6cfPNvpd97b+nV+laVv9i+MpPU/kD8g60bH839K0EH/JaBR0tAArEcg0OEb/TS2E
KAb9i2O0ASyF4/8K5vpb+KbKlLphDAphYEGlgP0nureTgzr6OXhmXBlclckPWX/b79ySPFRnM5I4
HCxJqbOSoX4OI+KriaHJdiGBHNvfHs075/W1zv3bCZriPJtRQ0cxhGZIYxJ8e71CU1Isb0Xow6fF
hQXs5lYfonxNP0jOZxGRzp1BVP34oqfCifWiaD8V+gAgfPTXMs9vfXSVw3A/lHrod+xbjm2WRq6y
Wh8l/usn97f2rk/uD6rMCm3TZer9p9qEAqTsUplq7M99nsDvZYaN0IttAjnFRqYYOBixEuxe/1tE
/uzdx3d6cnlaFsqKYYLJgeYWudBJgQLr8kIqiWj8tOs5c2a5tu1IsrpSSYCc2WE2Kwsn0i+SWNTf
C020u4+vr5w86rVngsIW2QKKTLodp2KCdERo2yOc9Nkm8ZLTSb3ryVB5TOFTk7nFdpUglUg/q1Ss
cFnds+EuDAx6+FRjZ+ha5cYy8ZIIULkP46xlfyh2eP19FI2Qc6DeUZXTclpc4s3uMhlMmmCrluXF
4LbGhJ4rGyavCwvp6pMHclK/Wy8Ih04owNPWJDrjZMBLDRkN6PQ4JS1clkJKr3IMBA8t0HSV+nVU
1sl1Aj49laMASb0KByOl8HicyjTtvI9/zSu+5LfhKQyAPkCEmHDQ0ynIvd5+fnlvlY3UQx4fQBwv
G+o39or+VttDrSrWtNGaKDkOqOgf4r76YRKmumtHc/HabMbFAK03utaWQH7UST8CJj81rLwFaSb3
YddXe1jWJLDh8FSGNWeFM98o+OBIHIrBw9XSPo/EmOErz9Qt0djBuYXT5PHjW9TWgujpLUJ9UnjL
63d4+gVW4JCQLcS5b1QjZeelqFsNK1Q13WUUlJApVdN9CXKIzPVesS/krEq3dZaHRxRq7S4NjG5P
qET7fVAM6YrErOwmM3r5cbJn058xat8kqVJ9Y6sU7C2aID80UNNOuXTqU09O8toD6EbZqbHU3+st
DJQNZDSIUFimvDq0s5uPb3f9oP9xtxb2H3qhCpaBk0KrNNAKFFKU+QBx9I3Z45BtZ0NyPr7KySqx
DhsFyQ+NVeItkZ6cKHaEkVr9xO/yrbQJHyROLhUCBVAgi/GTXO7pz+brX5dDr7xOZHgT1PWb+m2+
tqa2jpaGy2l5GZ6nZXzgh02Y/AB1f3xjJ8vRrysxTWqstXwVp4LafFKJzGvbzB/Zz52T9zfdJaac
3WAVaw+9Fmc3OZFN1x9f9HSSXp+mYiKdXcWkyGJOnibmbFsm+zT30dCG3ztILAIpeM2XSCAEWhaL
JDo8WlP1LUVPBHPHkD57oafT9PoTQHCyLzGQyP6jbC6NppUMMvWdhhYNQFoZCnnbF/HsqEb+Wezx
O6OHN4nCFKk7jXZl/fPfXuegIbkiErjxVznSjU7endfFo7XDn8z+OOu654+f76nAbH2rpA8DFmOq
Y9iedh9KQ05wcFOTl+t6wbc6QOX0IC10lDU6kjwc4suXK8UKYTVLSUASRCni40wEGEWfKBbJvkS1
dl4Ecfu9N5ue2KBq0MmzCjSK06Z0DPSu+vbxj373jZgmempmZiKoT1ZuUmFSU41E5c9xaBCOxs4k
sLLizA71+vbjS7036BFOrltHhfswTy5ViLhua26J7VATnCtqq5z37TSuWiJxIC+qOIuIR/Q/vug7
97emXqMvhtNtWqfi1WXUodEUUuFPWqFvLa0IzucRITVUH+n48aXe+b40HVU60DD4kCi33463Mprr
bJmr0g86NExbQvUQTmiL8AbALl/6Tpn3qEe70DFQpR1HMjg+Ua2/d69cHWW8rbETszkK/D7ge3mx
UOR1hZ/rYb/Jycw6KnNlX6IQti8+vtf1Xk7mfw2VKKRPwGjrqv72UmzQzXWy5IzJmnWY8NUdWpM0
MBqsi3Yfqq2FYrdc2oNUf/pK33nOEPyQ5VtcnJF7Mo5qkWaLMZqVH+Mg32kAHq4jGDc1YoUsOE+W
mbkrHtVpzWmL+PaykN3Wx7f/3lBeLV0WGjKcH6evemlFQIHCoDQR0coMEZzuYSbIXhm3X/JQgugA
OuSzPd07r5cZ06DVvoIFQc6/feZiZUrXLZMnECr7IpAGdnQWCVh4eczgz6CC1usKBXUU5d+a384p
7e3FAKAEIh1F6ZMAbl/EeXMH7/ezO1rf1MkoUteDmYLJkWbtKbg4xz5vLIC7/A7aTwJBTbJJF4IB
9+cLu4rPhqlZp1eL7OrtzWQIyqVKGit/Mmv9Po3btt1UFdFGQ4oH9ZOx8c6nAfCRnfeqoeZIctI5
b+DYDNPUNT47dHWXR4RfUn9nR7uYIj+DGCVdBX050PKTzKePh+V7zxNyN6Rkbtb6B09YSlihuolu
V4Zl1G0G/Tuclsn7+CLvjH0NbjeDX8EE94813Jbk2ppkK/dryWAYLmwalnAiDLcb422bYsAmSiz8
bPPyzmLOtw5yiztjqTo9QC06aIA5C3JfIjnpHiexdCXIML0VWkmSN1qdT97iK+38ZGyCS1yVfawe
pIWffAAhToA8W8zSTzRaRv40DxTjk5hQLj4G624Vl6KFsu3xbqlEcGUXo92S2FQOJKAaSf1S6RSV
x0TlFNAUwAAlSG6C7lf03dBj9v6p0Y2aw7YgojlR2/jQoYX4Za22t2xcqq8fv7R35g6MBHDG17VX
Rqf49gvQTLmFACaXvlpJEmFB2YozrAPpK6Tf4RMRxjvXWidGFgbsInSW1j//bd9lqWI1sKdsbk0p
dDtlXLZLI7U7e61F/PFtGbbGCqRg8WTnfrIMzXLdFTORSf5rxaOVrcmRAyG5ehAl/seXekXSvx0Q
5Bkhc1JWZjtyjJNHmAP2GcFH8nFNISfqztRG6gUIE5Umkx8LwKi0yBujXC476GPZpp+F+YPYK1oL
0likTsY4u5rFsBw7KC13+oKLxfs/zJ3Hjh1LFl3/RfNspDcDaXC9LW9YNUmwaNJnRKSJNF+vlWwJ
eqwn8aGliYAGgQbxeO9NE3HinL3X5pYw9BeG+Pjzt7WXJe3Tt138z3A4cau6lv/pJih3IhYxXUB/
Q52c5eDIr2VQGhfZjovULsuSj57x3lPnqQQFtRUba0GT+D4JUnWbz26yTi2zu28EiB1YitmDKHu9
Sf2uPfmZDu+HsB73Zjb0GyBF1XnwUSv9+Sd89sCwBXHAZIdf0gjYhj6XMwQlGRSsYX3wbEV+Zy8i
CbGrhSdUoiqqWH5uiFKmg9Glw9pMrA9iUefjP3wJLtpvV5KmBfUchg7vF9WfW7+UI395nMNawNJN
LESnHeOmdd6oJL0dmLpb6yaX2yxHxRSwOsHYG3BpFEy2QGsudqw0+2kX4mVsRK7WtOO6xx6zKC9D
3m0SiPaHkBj3tWem/hly062um40xZxKlgIfazPsYUuJ/U32mebOB0PKg0uRrPaXPfrA8Xs54BH6x
zwg/QxxSkGYZkyzgFGcTKSa8sLUZ9ZsskgeN1NRN61tpNZfEz/etnJ7NkUlD9G5D0zTK9lAX+f00
6PMQRPNRzCV8xOGtkWqjo/l2oomRb/zaP4Y5OqLC7GmlTMe5US+hgQZo8NfSCy+tna2TqDl2YJYc
hPYdCnsAJ0fdVj/62MAu1uzdNj+SMrUl2vrN6RDSZVTDNC/SElSXZECZG1sjBDhVFsZhHtR59KqD
ObTJ1m0gmyCg3Zh5h47C9d5JWqUfMEdPrhlvivrOSYxVwXFpLlHJibTF428lh3o2LpOXPrgEg67q
sn5DnwnTMWf9jT+cQN1Pk7um3/2FlsZG2uYu8C7kmcPtNLiIyZOa9DF17RsZzDtLkXBuIwZp3saJ
Bgs5VX1cQjsaGFbn0XaqsgW5siVectvP0xkLDpoFDWWl806ylvtMPQzy3JreFw0sa14mnYF3G9aY
QiZSFMiNDmlNr31pn3xp/gj7n7PtnHoyXhciSJcm+7JhVBZ6R7I6wK+152xR3kxO+CItcPcRLd55
aK52KQIOl8XJUtYDdhX00iSXapE82crf8RSDQkNCYSKLMAmHRJU6rxEXcV0nfVsC30l4nMsgf+6b
dt1VcuPHxbHCB9v61rcuKXeeoUOkyfENSLnV3PrPsmi/2ynx5Hmg1iVGnH1AaA+6wS3ppG+GCW17
BFbVTOa7V4kbZ2I+GcfG3pU3LcBU1GZMA9YR02AjN460fdap413m1oFTwzZLxgPgfcZPEbKfYWRQ
nJ/UkofmUPjq6DlAIxDn7mM4klBulMxcSbzaFAVYkGVojYtr6zjNm1uIb8wirhrfXC3bTVcimvPt
6pwF2dUDHbhOqmE7WgtOb0yf81k9IvK7t6L222yp/UzNhXrsR8PLJRtra3W829+A6Zxdr9hInb/k
5pc6gkTDa5Ll437K9EvU1gcjaj8cto1fquhKpT/bsD3Gwlo5hvieav9ix82margISJZN3WwNrV3E
7uEZr84l7dEY+PERThha3rZszjpPd6XTXRGlPEegy0fhPWGkddC6ePxYVhCC5jkf7Mkr5DP0Q82u
yBQzWXUIhYQZbuwBcrAbHk16smaPaJYLKFVxLllHejDsqPLUsNFayzdnSrtqX4rUqZAw03akapa9
Ak4nr/BW36A5rrB7bWGNraZaPmRugZXPz8ONIqOzQs/e+pJBdSvKVUyWp2ROsYoiPEyd7z/isAOJ
PAn0DvJDm0P5ErZqy4l+p8zoa1Dri9v0D6oV93Qz/aBD2Kvd4ZB34B+1ZmKJqLeou0sNsGuddCxB
Rp/cIi0g0Lhwv1eG9RTN/Y2X8oVlcpi9Q6+U5okqBHKiZEW9vMokZofiuwUQBqLslzYyDm0/3k9d
t5NV8AX41TqOsA1M4puYKQBEMscbK5ibte2k3qs3B8BvbDeW+1CcZdOUt+Xo1bsIvPW6qFq10Le8
GJ172z4luiH70vOw5wDH5jtPLZGVgJlo3+7V0IkPLy3h0kOazTbQQhAkTG6y6uc8OMVRETxbbgdl
uufnza6I0A6Oh9i22u2oLGT/MUGzj1mZGN9DSVILQQ6l/hG08wNEx5+mJewNdLsZzhZyyCX8EU1+
YtNV7eev5tgYR6xG7qorRHBT2sZMQKSWT97cfI9i3hBHRuaB3jKYbZdB1DOvKIQsp0z9ox21+qpC
2Nn7EhLkMWaZvU1ShWzTmNAVDDUB3kpM2ZfJVra3EmbmH1JvNH56diu3IdmNGhsDUMGLl5VEjSkn
vq3hJVO6uDVqtLAJQQh2AKk72QIhNebc3eS9zKpVHOjuKkoOWjSiY/01AuJr7rQmcGyUwzsyR+8D
lClKx86rprcG/eKxzRW0ThpSxb6PnbREWOJ723po8wcaKPCgzVK/UUZX3zA6YicGDYPJs5QvUaKJ
u/b67urXUZysyMZeUoyG9Gvlxo9twAtflRVaKRc1yo40FoF+BXzYbTugG8zHMkLiP81IMdyojZwN
fkmxS00QsOOUFRt7tgEdC1PcATtuLxmHudfML6aNifHxBDxdYFWpzV1dueF1iiqo/7XowjffNZrj
3C5rjwFuMB30l0CiY/UrRGi5433P4Yvs4g6BYeU79Ga88NEdxdeg66pDzaHgsdNFQ4xy4BxaqOar
HgICnLOm0jcVeQKEiprIB1rLZztrlP1B96rFngpCbNJucWKqYx8T5aM8MyxjO9PUvJhxugV2/TTH
Ot/02dCdGN01wFAXvUid21AqgY1tRYSQMWvjmRTQYoSxn/tRlu4aQHg7ILMILcM8hJeYMtlcJZ3u
l1RmvHzsdiXNtHAyO/jKiBLWnGf2RC2GC4WroOvlhju/Tmd067GHhYMwXkkk6aaYy+TSzwiyAkCx
1xSRM07UrNQb4G7WcQbjG6wmZYZnXE7Gus6Qc1raC9/1kFO312G/qWUP4pJn3Dqi05LGisXXeEG2
c+3meH5txknuxzGzfmQqrX/GiZc8G6YvPmZ1HxsB4OeOInpvRX2yi6Wb344zIqSgzlJQycRBB2ua
XwJUl+L/B0O28QakMGE2yJsAe/qHbLIRU0gyngZq5IfWLRPKIQNwXTnURD+M88nV2AMiXKXjepAW
tWOn7R+gzk2YVz2EAnPsdl5tv7amw8DUqBVzaRyjc0Qn2pzOReAOaCYTyeUSQvbUJCp4jgejJ16H
jl9S+4AbvMmrqx2dFH0YyX74FpKDiylg5GBLapMqkYCimQFOuaDKksm5nfCBI3Ss3PG+Bh362mc2
+OuaVPcx6LW8yxxQiqtejcaHlU/ZvjRtFLOZrl5kym444o9dq4ZnbePqefHAxE2xNgeUKGui5NEq
11m+jSmyDy7n2pMXxe0TwYMeqdMeZnQeYlveeQhhjPWUagt3A6G0uwSPBbt5OyPH8Qalsx1H4+gy
kvK5M/uZKhqR8pMnI0ol7nNx5ObZqLZ6qfdJUVXfffpWj5rpwEdbo+8qmDbPbvmDMZWzDchHLYZL
xwIJZ9v17luHxXcMYuxus4GYqjSDR2VV0bnrepCUiV8XfAvNYp46Kv7q6za67WRen5CvKfKhXYPg
RM/sv/jA/q9W1fkg1dIzrq3ygOLZXNeWU+wcsHVroOjD2lKN2vPa9rvAsPst9ER+q2dj5y3RGlmV
7x7V1C07CMfJ9wFBCTxDJjWPWdtHxZfSyCmWA7s7WO5QbXnwkWerbvrhGbK/GmNJ1kg5yTc4IszP
0z6/t6XX7NswkI+l7Q3bKjDS75Nbzy8So84WUh0OQ7u87wP3pW0QR5swozfzsNSHqT1OrF5Y4tt1
X+T80phO65tbuu61D73kVDmktM9JMcjVaE/p0Zscc1hJxnlISGenO0u3yZ5gdOKRblqjuCzVwq2a
/EacerCb9pb/wNvYyUje3JiWCdpDBPpO0/vbyhDsbBg6c76Slz3ZQ2Du4sRBZimMcB+nod6GHnqC
wJY3hqsJTUBcydCzzrrwcQ6Ej8w+yGOE974Mn9JgrO7xE0usEjY43/3QQRKM2sD5kZoNYP7Sac1N
PansHlICwq0qVdZKpkCX4ymSR8+jROHqlxfXNA4Tk+cPQCrRcax0TlPb9TSWSKKSN6luygta8fZ7
GiuylGfpJaj6XIW9cxzo1G2SICOiljpoXSUloFSjt27gd3rPmpBe/H+WTi66zBADZwQgsJgKhM1t
70t/KxajqCaJ8zCHQhztKgE4LjL7PIHOwtnhpzdycpZHu5/PTcXPNEjww5UnfYsTEvnfset8bWkJ
rUMK8/VktDG7rWMWm8EnlHpSXvUAcMPe4hcn+dwlrenMgvUjdRCGz1Qr57ZO1EHkuv5K3AsPPGxm
KQx97Dqy5txQ6QuU54Izp1PeUnKhj7PMCTMOpinpOh+5HppXs0Gunc+99SVrQ+PQxcGLJa15HRYA
sBkomN0qNQPnmI0RVawgEJhg7/zgzzgcoax0m7j2jEM2TNEGLKBziSkRbFDnwMvpIlJ4khqsPfZ9
gyE+wkiVPqKoqPZ50qTXucuLhL9Gia4C7dwWReo8OMUw3xhyonUxRB0zoSB6aGTcPjZIM6AZ2iNp
pRVC4cEkjYRnX7xCgyBNemjiF1JE23sDBFODMTUQOyiF6kC4wESvJO8RVvvNIWiGZOsUX9j9WMVr
WFFPoEpnOkATB1dmgTQRrKTOrknrHy0u8olgrq8gMEBUtl24s1uU0DCHF+ygKtOVAfr7gQLnp29U
4l3PNeeQtHntkba+BfitaCvoNWSNjxaA4AGYe8aRxnqPTU/cOawLmP6r+SEouhcDcPYut43snlA4
RO4yT6Z9oqpxRYrEjBcC52DfIEjpbXqsTdRVV9NH6u/6ndrGioQNeOTeLhVltEviYV21eXN0OeRd
6UftJzZYnCHOBNFYzclrQ9TAcapoATjVUzmlnBvaTp44V2JvdeP6Ejn4uHgHILLGLmjaYqntRswn
Nn9QbG7rSmZvWe37J0647sZqfBJ2w1ls1JyGWyNvjd0IOnxR5JOakI3t1q7qpdBsrlPeN6u66V4i
U3NQcbz+ZEYmYXymFYdrC941wTF+FtF3ACaeuYb/nE8VRi1pEIaOZUq6vG5WtG6LBFVxb/jXvOxg
ic5C73VlGHuCcSUbQBVcSVqqbsfck99kXft7sFyPvYi9nZXP5i7ts+q1HxJknKML1koMTyoabeb9
0nspM4iPTZIM27YYYD8aUbQxEfm79XQqTQnaohzMm6ZfAjkIojhYKglXXRVmG2XI9jRzyPs2ZA5e
DT8HUa2ALUR9OD677gRzliYRKnQ3PaH36bd16rxnHFY3o1PO27IbeMKtuKE7LA7kdMxr8PbsilZJ
CwIjdH0TDR3pHI0HkH9Q7m0onOBopeU3q826ly5W7oEVXZ/ipmOClFvF1u295GOYsOf4qk6RxDjF
C70a4OGGL+6jzM++2Npcucqr9+BTHPTvcbtBNNhg/Yn0ydBWHR2ymraycDEeTNJpuXclpNcq1fVP
l7yUjUMCMQvKPu2ZOGbmwbSb9CbyUwXqhE3XNOh4QbUAmD9RTaeEnO4CC3cxt6xcp5LAgtDrsLgO
4R6SBYoldEuo9TSFUtutIXB6WxCpq7zAzmbpcdqQptHsqqHI104byYexKJMDGV/E9FVFs5UIpdZR
wNrjc4bZ5EQvXv1ihElnhpyZI9TXO6tTamegNdsZTeLEK5fCHnNRXujrVKrsLvC1f6Zd3+zASc08
p/6pCSZA4yQ1iFsr86zbmgrwYFDVHcMCc/PUOTEm5SR5KDkzrfgA6DUhnloUXE26IgzgUBotg1lT
0uvAArEK4/lSiuzDnEz/plSuvkeXfaNrCnxtzN9dha8sqIprmNX4eQfb/ilSfLrk2E/3c+CVO0IQ
/C9ONhnnEmkz+NWxJw7B9PvnWNv1RTGF36RefdNp/c54WK7c1nytC3DkRi8whKa2sbIlvPvWTIZD
abX4/u2uuJd6McwxDwWobi0wEbC2JFL1J0vbGQdzFe9NO0t52/GNpW4cvQyWjW0CN3cBKfqiWkZX
a5HPAZgA5uCu7qa9N6fVd01ttesQuB0tsivuhhyngG2z5gYmxQpGdZQoa1Up993VmPOGqjS2sWVX
z0bbxuew9cNdEZOmkUyLJamLsVqPyXSLevAjTNDn93OG5aZJg49CSUgMfW7hTXTdp57cKPIFfJjO
9M5pt1S5s8r8MmD7yOf3oOduWRJzTOJmybOIootV9DSlg0Hsh3bsbkiZQStedzUbCigGLZ3iNCCL
oqEDn52r5T/5Ot5PYmiPkZv6exHp5mvXJ93WbMYbUYIxMmoebq+P5L2fVN43s1QvtjvUFw0ZEvjE
2ADVGbMTHgl/R4hCsNiD7QFHeNtfGtIIcNR0AP8rzo/roRxpXcoxK85OPBV4h9Kfs8mwvV/CA6wS
VNY8aXyWsKUzemFy3HVOau/Mapw3eZUfhFXrrSRicG0bGLuTvqXLlvfFwfbc+edIRXpZMka2wwyf
OSNw3PELOm2g17eVE2LgsQLx3YkJVXDArlMd8OZFKar9VcCs/C5HKYa4k9XxNcjGYe+5JOIWqbrp
koG2cTm+R6SVpVke7IKGgcLg4dsyZ9LromGoTsQjAKrH8KJ/MPjA3WQkQj/n0ZS+lphkv3vqZ95A
e/A8PH52zLSA1lu1DojGeEuEAnbg+MRKANo8FWrUdzM2mnQ1+NjK7DhqD3FuhbQ7u8TfmxW2tnE5
y2MzEUvORPyQDCxecTKXh6yr80d21xE/IT4OwlyTdQw+QKycwBW7UnS8SYCtMTshSKBghOJEYPow
0lvrYjpRRbrt+izlslrTyQmijwZE76kZonhflIqxAaLPW4jTmNnS3Lx4QCsugyjzNdo1Ee2aTBHz
1mPpG3YpJwwLOHsMjaP2JDHA7kS4wNZXAr2F505uubaSBkZRYSg5YD6Z6LeVqDHajSDKrOEIQp7R
WGOyCeibF8VdCpFsC9wp2aUki63dqWCqU4ANMMVcHJGPmmwcoXyZKwE+g2IW3hUHPIwidplMO79r
CqgaVm8tONHUAlWXPdCzYjhc0GKSE+VgQJQqZfTobxx/htnNSGbHxww3cdjGeyvP+psxLs21nc7u
tqyCtYUoF2tjcQ367KuuCR1w3aw7MHvKdrjat2r21cqKTdoTKurPgxPhMhvcu2ZJ2xFNQ/mZ2vLZ
1NCtlDnixYwh6G3FEI+vzMmzdeVxkhamr34OaB6+CrbH+9zQEz13wBmCFuje8hPn2jPI/FKDzmdZ
oNLG5V/Z+Q+ZJJh3Y/c9Ahi7hXxnr3o8BEeLmIZjYFjnRHivNTHhx6Bq5YaQ9Gdh0RcvXUcfogrC
k6cwUZI50L1pv/fD/RQP3Va6WHsQqrrefghi/LMjffTS6dWerLT+OqJPPkmAX2Rnu+k7vf6kWA1N
Sme51ZIpR9xug6hlyhZm2Y2hVbjnpKU3PhXfiahK6FUUnwchA/x3bkLGTee7p6qaTWrYznmmpUCL
GQ/tuUn99urpMbiLooTZ/RDxFAoS7NY9Le2d3/LKcpyyd0k5dvdznPl344RhBzOduveSpl9qMe9M
wolL0VY4/deCaZ7ACkb6BDavyn40OyfDGT0Rk5Ih8CHxrM2au9oe2TAahkzED9Dh7ZP2ymbN8C6M
g7OC4MXUyjKCQ28XFXiFyLaJTaS/o7w2/jIHuE/zQJvwDhPrxaLHtCvmQkdUEimm6lljTkN5Prw3
MWLzHNrezjKjcZsFHeE4Rju4ZBUF+asZOs2j1bjqJukbau4yJ0p2PbKSEVkwG/BNo6RgVgIyIPua
iIl/u/FBkW6mMBmvPoKIjcPc7Vu3kL19lZZ7gCcMpGIxD7ezYTT3giCTcxnX8olo4YJqooY5bzBJ
2KrU12fCIUySaPKuL8gKiJifzIVlfR+ysrnkyVB9EMEtonVKJvcdcVF05M1ZZj5gopoiAMRcfmnD
DuFXQYpBugnGzH51M61+tj1EsjUJj/UZBi8b85gH5DxhlYvv6iGDhKY4cV/MHqH4FZTtwqAZPP+g
lBl8nzLMFDPr4s9kEkl4pg7zD5bjsq8SR5kCfIksLK9e0dRn6dcenaLWUE9GkrovUVl138xaSrqF
cQLSS3TIZQaWqve+hSZPnhFft8+N7JL0SH8LeKwvZVSon67rmu/c5ABAThaRWGEb7oqcMik3iFXI
0Iv8DsQFeWIoQtGZh7uWIx39+8I+xKljP0ryPG5IMHMqdsYMRzE4W/eatkT8cZrsCCMyXZrkm7Rf
HCJRMj7XpM/otRKgFGz31/dyYtDoAP3NfEeBqd7aafQiTHyaP2XHijfUI7/ECqJbB6Xh1euJSaOP
n8aHaQzGZxHbpbkfqik65c08q5Xt94W6JnUAxRPZZ9Y+5kyOD8RBJck+qFDMZFqn7aPOZWHtiNFx
d4Ta1OlGC6d8ZFaZFMeFfkjeGwNYZwPzqMnWpNQQJRZHLp0Nm7c+7nOHNMiWaSsbQop+vposADRh
XJ2DoS0fVZh3e9lXo7ftgp4L0k4tl9RCeZpQ/kvL3fGU5tYO7QSVBbFc3BpGVz2sC7ob6ziYy0da
GskX2vCcoCNDurveGsx30ZLVQf8cch4ZQC/mmGtCezwyf0tDdPsYSN23dui7G2sapxP5Hn12jlD+
3NCQ5Z8vWjSb8yJeCbuI55QTfXwdBQ8mUCQXTXbUyze/pjKJ8jy5Btg0djGcwAMhDih66mBKPiwj
yS/elLftSmMP0dvGp/G0zlMOSNuCpiUxdMgQBDPGSTwGFXP9dQYOn7jOrOdpTGIPyUq7uOahFGYX
wE3OCx2BLFs3mQSLKcp2/CoiTz3lQ919A81gB7ToHOOrYaPQ94SjnuhqGhzuJuFvsrBwiBSs9fDc
mE7zqkiCBFpYhy+cGfwb+FdElpVFdBWNT31AeCVhEV5tMFBsWa9Q0FCPx/YioCtl0u9Il0c43ILj
AohCXdmxkOLLNfBYjzRni3Xel8jZHWtK2o1N2piPTCJ0MM8Gg/lFkhMfrssOMTgdLJ6sRufuS0iH
vl7FyuFGENvKUKIxS25mkcuzBibDrLpp4wfEduy7NIOr2wyjw0bpML1GZVTeRV0dlzsrpq+6MkZe
ekCKggYo7K0tYraFGhG43osDEnsfMwp9K+3O/w54Kr+kMrFpQ5LeHHLsQADfAb3F4M/JnLH6lOUT
MwaTl6cUi2Qxl7OLhZgUj6c0NXjkg4gn0JCKm0CGoY2Rzu0R3uqcuHMIVSFKXB1Z1YEe1fBshFl+
MNG63ToMDB6TDB1HOfDgsi3E1zTwy8fJC9RTEYVpe8q8NvjOYWeoyODpeDeyDjcKBcFs4FcwBJVZ
h7J6Tx2d5DvhxmS6zPQRv+AotqmzhLTbI4S79IGtSPmbED9tfvSnPj80YZCgROH9qNYDI473tOTR
Lphe3aBD6eA3iGInZMmqW0wEzdiSyxlY9lTfDm04UXSkybw1mRjlu18aph4t8k9pJsLeiliz3PvS
4RFW+fJ+Q5nu1U24OH5qbNu7RdeIcbuta7JAi4U5xofwj0bT8FqSNYNLKrKbx86ZBkZRcd7tgLI6
LzUbwC6ayd01PUB0US3kQ50R2riaLcDoFPXsQIXPX9NxJo46r6crCQIN1wALyF0bxMJ7L8qmzDhC
pj5NVPrqS4eKmzQSQLsXdcphqKkqGDeTnfvlbdqNeq86JY6mIcUxEoZ5IpOGe8EmJ/01N5gmd9C0
zs4b+XOTzgVr+2Bm8W3p+ayRGVgG+gjQQ6u1CdP0hSOluS9zhD1eYqQPDc/3rRqL+AopQG+71NMH
I7EYlo3U1OtKzFykyc6q7hxo0YLBqWs6rTXQD+M0VSZwCpJ9IZJoz8GaPOV6b9vMXBcIM8W2SZd0
nzKuQYHTz6ROOwUrSU0ACcizocTp0vXqaZQW72INeuZWk8oD94VXP1aRAdmhatRmaETDRKT1TgQQ
ekzsQxSmtiW9J5ene1+0RpVQlwnvKxSUpUq2ZnWQyXDNK0RTF0ahbFmdj9+khncKuaDOD9GYOwcy
xDwUSh6PimZCC6mWyQfCLvYLM52GZ9fsfOrGhk3KCx2k7s5UPlJoGVAQwoSHt8sjZpSpDEGNDQub
e011aJ85xve38GYX8mGKKCJtWxxd+Wjd0aO67S2XgqUmNc5HMbE2jBE3jByNU98P7YnWBL/GS52Y
BD1cowf4qJSAVaBZ4zXL/z0hgYWmRT225jmPuHc3MwDhCYc2PbbtSKaycUV5APfOiCST9lzN3r/F
//+RH/v/zWxNtsI3IacmS9Luv+Hr5n+frd3/H8aQ+GiA/89+7O23/ut30fzVjL38B/82YxuB9y/M
n3ieUDWGnoVN43+6sanZ/wWXGkA9ztBfbmz+6n/Ysa1/+Yha8UoDAyecZ8F3tqB+0//6XwzvX2QT
4KLC3OljQvhPzNifjEtYvYMAD5+HztImYCD4nGBhjKInlGtmbl+IXR8UTw49l4bQJ89F7RodBY3S
8mtdv5TBJSR62oLp0I3iiIZiPyqYlzYMuHH6B+3lorD+XxLW5VtF5mKoikLgqq792U5VEsJEeWRE
295E+6FHZr9D20VkrDpIN4jE/gfB6S/T4m8fCF+XbkS0XAkcY5/9f+zgmNMcCzXCXBIdpKjoq5vO
n/2YoXgh4UI7LuCdoTYCRHrgUTkQFbXxCG9hNiGC4jBfjYkqbxD/ZWQyUtt6K7P34E0OZmvcWyrt
XhXzmGbLRsfijSwbrokaXfsLM3tYPYlO59c077x3ow/GhGjuaWJeEYZD/li3EUytykaOQyRjpuLd
8kt8PLI9od2JwfxszymqoUNG/RieHLXczZKMWLAfUFkfYtpX1lrAa96xvmtvn5Esujf8KfeYM/Yl
la+d9ru0SsjsEtLxT0qU9YBq0VOwSgCQvCZe5TgrDuOWj4KDwNZVqYf+TbkovVc5jqCdjEm6Xgmo
Me0S2+WLTVa4ZPzW3siq70cxzc4oSRTzNouD+DrXou52brp0T914glJKvyVdMbhXEZQy6dElrIKA
7gqY7mJTJ8N02zqE6W19ewHJuE4ukd4a5HyvdBhU3TZpIkKs6pS5/7o3DFCNpll6zwg+GgY+gJlf
RrQ1Lt3EweqA98j8BukEhLW/vPx3/35s/koI/N2lxNOLpSVanP8kC5k+Hs/fZcNGn2clhw9nSw4i
bFGzjG58Apkh2xqWa6zjcpTHDtUo5V7Z27CWSPmY/uE7/G5FWb6DhSEfeuOyQixpJr9/h9ZOZFha
PiS2JoBaV2bdQkXSoZ2f0DoUPCnGAIaGOFxFXDb7cvsP+vxfAvy/vFJkz+ARs7g/IEJZxLxP34D5
rdH0c2Fuh2xwnjgBtnd52g4bMAXNpdd9fYywZ6HzyaI1bZXwYgzjsApiwkfnMoXxQ5zg+s835neT
jEeXD8MWVReDfBdL0AK/+KueOzDoqQBAs+AHxeU1Ql54i6evef6/+BTkQrCdbNxTn01qyZjYOSc8
i6bsWJ+nrC63ZUy+8Z8/xfrddb78GMfHD4NnmeDMiAn17z8GOzmSMBq7TMSL8C7Ck/bA5NT9YRHX
QMnl3kRT9IWl2WUUnqDlpTX7D6v0p2fsb99gudx/lccz1KK2gaQ2jNbPwOXcLdqOaO0lUtNXwXpI
4okihOL9zz/90/v1t8/9ZHCIJ8AhGfjphX01nGbpG6ecGYpK1S+Zq5JwqpLp+1T7WQqlSEx3f/78
T7vTr88HooKXGge8w4v+++82aiOXgIwICCBwZAfXCtpV6vV3uMjLUwBo4ePPn/cphOnftxrBGZ4y
vI+L4eX3D8yEUcX27JsbO2oKVPJpgIpL2s/pMvewgzE/ehyl77U09M1seeOPiYyiR69MOKP8+av8
/Q1yQMTgwfQoSvj5n94gAZBOTXBKN3E+ERcIEuHBVVNx/+dP+d1n9uv38oYuGSRcXiv47LvAe2g5
QmpIda6ZP3XRNB/rYgyevBSR2iR4wtEEYvj886f+/be5FFQ4PiCmw6yIlsfuL49zb0T06elAbTzZ
sc+mfbGddab/YQ1aHs7flkUPNxZXKMKSyJ+f7VhCJN7E7TShNLfpbqzGJVyeFZGM6/Ltzz/o78+p
S5wjDjY2IkAKwSeowRzSw2G2bWLp0MO1joBBGWNNv0kSjiskDaM/f97/7qcFeI5sb9kB8d3/fgGN
EelzTZLBRkAr23sEnVBVDghAxyr9h4+yPv02lmUWPXzdLrNoCuvPVkt6Fo00i8TfdgwE5i1EQJQt
nvTEhzPRG1sL3y6alRUqjpVkWgwH22xFvZkSJadLFUizg72ixrshYay6LWRnulfSUSe4hjQG5H92
0/m2VNa+g+YXZ1wEOfj3K8NY1A2wAtnbrIRP63QTDgXCzHb/nbozW44bO7f0q5zoezgA7I0porsv
kMhMziIlSiJ1g6AkCvM84+n7g6p8zATzZIbccS5OOFx2uVy1E9Me/n+tby0KzDNf6G/n7JsX7K+x
SIlaiDwcEX7v+N+8xhpYDiTuk77tTMo2wzzGJUxuo/lc551Tb5opR1cwJ2Eq9tE4ioAUTFteaaRp
oJwikwh3S4t9Asj+7LwQtpLYO3SfBEZno5CPkCvgZZpFo0uPrjyySBKD0ML+0Zu0XAPbJhCf8PWd
5SxweL+SxBk1gwCorYbBBT6TsK9mvZ4oRSTdx9NDreaaZShmM/b2CB9NW1dXc2tehU1SmyzPsg01
fB5yfjBmv2FjSV7gVsM+8WhQTjozw+nLE189JUgYYlm48SWzETu8wqKzVV7FTGxhpjUf4wovzoay
NqpMWt/ztq0BpW+w34+XbTJqA1YcHfJ57FMZQkvU5OZFO9eahQtmNq8iM56LfUc3cm9QRuo2CEej
/Eob9NS4HqG7EWBs2BXabwroKZa/2B6807dxNXn+vo0gwxZ3OqU9aznjvp08c7sdmkHllEIxuL2l
YO3QiZnDM6MsM8j6rpl4p2FJQK2wfu+J3rzbqNlQQ4+2hngoT2/MvjN/FmZsBltkmOGV8LMKcxeS
jLyTzmPHwnRmiTgyvsOXDJNGGhhR7NXOI2PRbQqs1vSQ85u6FtelLq9Cq7qrzOg161CL57b1RYry
x+m7+36242wK3IpcQjhm7/yQFb2pKB9UY5uVgnL+XDeXapkO0KGraNsSG/7H9xlunNS5yUwh2OZX
b2cmK9MJFIqq5LHXN87ShpFZmF8mHKNxgESh2DqKjoeL0imiF0nQ9OkLXm95eJ84+vNtSE4PZOr9
9mi/fdJRJCPdIkg9g4HyybIy4qOnYWpNjrgtRP9Coyx5WZka4rsiwdewREd1DpzJPv9cRaZxLmf0
/QtO7Qa38VIF4OaI1eJWh+zClVrILX8VSG2V/4LvkZ5ZJ1bWc4LvNAbQKX/wn7D2jNXEZxlK2+R4
bYiDin141IFp/CibkOAH288t+mJM7vdRrqE7oZth4+lJJKiBAT/fL3Ms02ec+5itYCfNBEBl4HHw
21jNdejMUbMTcbSUvs1CyzYynNOvTZIA8giwWQCzjp0h388N+u4zz/Lw1v2+KJNKlW2RvcZcJ1dv
kxP4BSkacvEoZLsm0NnHxibR4V1m/iBqCfH3rKXKNyRBVg2OFERbW8RLhNkckSA7l/pGRrnxIEnE
+nz6px3uWPhl0BqkQ61l+XESffvhrEU4hWlPCS1scuBxvLY2ljKdCs6DTSn8yx+OJQHlAU6BykbN
DdXL4VjUeKvG0nXLs1iYvdrG+EjO/IIu+UOaFZe1nBWgP3IGtwQfz2oyRgIGynnqbI9ykrhJxoHw
HyDbe8NKrTNnodUx/++xKGBCZ1iAMEvd8+3En4oA7kvJWDS872Z+FfNR1yPb0qwfDiaNrS0oIRX9
3GGocPSr0ET36qDycUUXl7sqCeSZ4+G7h7rs3lnTWViXQ9MaUKa3NczHxuLqFTntGq2l52MOWJjR
WpyZps4NtZoULFmrep4yVBQW9XaiqLGxmpR5skVDcfr1OdynLPeZ+qTGtMBJH8aUWDEIdILPHL+z
TW/O1f6euJjpS2EFysd5nOyHvgk0L0lzcWa90959usuoLLi8uaAjWH0Ony4K1il0+thi4zxYnxIV
jQe6lvjSmRudDAaEzKVFzoIIp2JrRk14w5Re3IdmVP/sNQRYbu8YPRkulf7nD5lTDQigpUosQcUd
/rCZ5MEE24/lDfbo7MqqhZhbdwMCMrRhp+/8kYdMJZ4bj2TIsiCqHg41FEGB/cW04AijviMuyLyF
7ZbcqYWVfj491JHbzVBLuX9ZZqgdHQ41a2WFGHMZqjHJs0hVXNoBSrTToxzWbX6/StApIMGx3wVq
sR7FVIwad4Rv4TnGvbvTY814Fk2QX4/Z0gXvdaf7YBb5fG339KJOj71a2P8afKFgCuggporp6/AS
myAB6BJ0lgc9pruikE50RIK428z8cjHCOPsACu0XqhqQn60qvWTjj/DIGqpzWaeHm7m/fwl0XGQA
EESIBT38JchK/JJuu0WZekpvm9lPfjRmNd5lpCpeIPGYdlaBsA79QPdYgqq7Pn0njnzQJMHxTTHn
/17xD4dPohmeAZZNzzGU8TpTVLrBssMd0bWPbPy7nZF04dPpMY9eMikyJjgkCC3rlRiQw6RgFVhs
4ynmSEenZMfZ97IMbeU7yyvxoFLLvgxIfvZxZo6Pp4c/9iVROTLZU2rUYNegzC7REvqWFYACW6t2
oS26+zGjBY0prPt5eqjfGOF/HRX+frpvxlpNzWpZDNAOZsvDm1O7nMBpIsdABQKlq67xLuGSSSxB
MX7uHwxr8O/UYEyeYZybtx15H9vTP+f4lS/fNq0BGHGrjcYkpwAZM++aOi1C+Yp5FNHCLzZD4//n
SOuJEZV/niiMlKcOaTXU2ba5Fml0a9Rz6UTHv+WFvfP3Va32GSlOlj5NUW5rpYnYj/71dpwy/UOI
Brs0q3hr1yj30sqCg95Eor+th4FkXPPcsfDo3V0ODJQmKeuvmZoddUrJcoASsZ9qD832vNGHVuzo
iNvenz9IISjr4wCnuGKtXqvQbyYtbZi+RDhKmBytsdOrETM31Z2L00MdHvr+eoO5syQ3ShjLtC0O
Jwh0T7ZijmxOh5zuIiL7/Juj1t21dGS2m9Fx/lGQ+T/HWyDSUlAVWS+pwdRxPujAhyB/szYdTalN
gabjzAJwbAoSNHUBeiETZkN8eFVWJjO90hgFs3VzVeFivhMhpToiP7Ah5+jNnTYSt5kU+Z0YIPOf
vqnHZt23w69e2VE0llXjQIBAStk+bUJ7BzEt2xNigOGa/fKGOlG8Pz3osqat5yIBRIg2v03JdV3P
NvpALRQ+A54kceapzNPLid3LmVGOfQXIAjhDgqDUKfge3lklSrNSWlxanKr2HkiTsVcRFlrIq8/c
xKOTK98U9QGK5dQ2V0MlNfsTxGJYNpyUN0SpKIOYRBNCn1s0r9G0HfW+2M3yok268qkyrPmFXro6
bUvKuWfeqKPfCXj65aK56vXXj5MGPFPD3Y17zpjqUFe3MhPObROLyuuGtrv8N57mm/FWJx4EQvlI
r5+LD8FSVW0gXZ3xztzjY+8MlUGTmjHZ5Sz4h0/Tz3rSk1Tm1iZVso9aHZN7NoTqv3Etb0dZ3qk3
ZZY2H0hpnku+eXMO911QWLumnKMza9Kxb56Nulh60QbH4NW1NCPFy1zhm4/Sqr6arAA5fFLFwzMZ
1EABChFVFO84M7tWXWnaPtX77sxPOPJx0GuRIOJ5ckzdq+NT6sTImrPc9sYhQMyJ+xQJbYigjSb6
l9Pvx5EpBvgjch5Jq4dm3WqtN1W/XjSqDKUH+XOfgkaaKRk1TVF+ww2j4qLx1d3pMY+8LYxpEDtg
cEzjzH/4HElRwFw4MWYQESYaoi+8Ug00v//GKADRVBpkS0jx8pzfvC1Wb87zVKe216Gh9Gy9+CUq
nOOnBzl6+1AMLFr3pXW1mlvSRnSTiVDYi0Rm+awLdrIVzHjPs9XpHygvJw9DjFDv9KhHbyCVN5ub
R2TGGhbMTlyYODzxl1CbuKXcKq+T8GwjV+cGrRYCB5och2l2KZysV1NHo88RhjWNqWMYCSnqrPpr
O0bFzg7JwCmVtn2MZ0EkWK4u0a2Dvk9KfbrEZ0VMlFJV50pSR2+1YRLHwczJHLO61b2WqlijOERT
23Um0ID5uBODXu3TcmqZurPhdpICfc/pe31kOuAu/GvY5S69eY3CKLQAP4+WZ8Bj3gK69l9npbS2
SetUXhZU8eRaonYWlP+0aUc7OjP+sX0rq8UiAVn6o3yphz8gIo63TXF1eIYY2KoWY4tZeIAFZC5E
s5kE31bVHgs9ly9KSvPUbTMcYeTWGkvAVmbRgzl9R7Sjt4SCxkIPZ2e0XsNasw1hg3DwZ9uKXKSD
xOHqbarccUi276JU0Z7GTu7jpsWwpvvztjK6yQVdMT3Og5SvTe0/WzCQiX2LgHoswmwVqvgHHM9I
ZkNIGmcqQ8e+FxpzdCOYsRZhwuEtnIxUsTNp2B4aF7ExAytE8+ubZyacYy+oQ4wwnV6Dc4a9elDo
8yv6nPDE6hTEWRkNhCI5FtnaGv6BvQMANNgEhTIbZ8Z9v1pIPoilLrxkaLAhPrw60mLi2HI4PNiE
dm+g7RCLbYXpLm7LwDv96N8XYxhK0E5CjsTBYv3kBxBCnYPMzVOHPLvHJQK+JB7ACCNSQnq8TYQa
33QtLI9vVoIL6cybt0r7XXb9vHJg6036ShDs13P6UHZTltkBHMXOJ6cxQWP8migdWyc0hsS2pLqD
A6BTzRsjzsd5a7bDJ0XNaJA2okGfLMEsAUzArGJ7sp7jwdWVjFyPxkQEvCHbIg72atXLl2geFyrJ
TET5joVRv7OnIInBIEb1sA0stf7Ijlx/WOqRL02AJRzSAUZvABfNYj/JqvFD3sZNcWZj8P5FXtJz
BF0uClI29enDR+3QW9ZzzLUe1AogCGjaP9YUN/+4XMkoixqDb4W1ar39KHGqGwEMNy+sO3o5Oamj
xty/Jno2nlFGHHufdK6GWW3pxq4rtjbiQgfnm+WhVC2BRQr9MyAjsRNlbRDHN3bVL31qt4NiiHOt
gKO3EvivYcNuReKy+mrw0kui7SgWc5bT4BqMZbNlOY32Qp2sJ38Iqr1llsS12Faz6yNWwJoO9TWT
mraNM6RiSuI/GKU/PJz+xI4cV5ZTLYeDRa/Ff1lt/trGYGlLe+pOoHEF3aZG/2QiAn2k/SPvRgN/
12I6TH9MAchElwAdJJOzzUe4GUclqDaZ2U1/XP7jN5HVyAnY1peO8uF7F/lm6JjOZHm8lcVdGi/M
k66ff2oSSMBIiATxnFlwTjdzbGIj8uG3EBJ68lpYXevE5fRkZeEPyYZNoMMq5Pj0UxsJGT1z05cL
ONjrGOwowN8bzCo6WtDVBdaAnByHAqcHTi29slEpu6UYg49MN91NhCOpA0U66N/Stsl2XWx0+GBs
SQmYdCJ87eUPu5Lhz3LU1XuTqMrCTRvSh0//yHfL7vIbeTEQQfGtaOuynB9ghSmRzXkViY33nVEr
P/za91+w88wt7mSobHtoSeOvjp8Gv3A+l1717pNZ/YDVDqwecjs0ZK54XZciMg+dz3NPNuPpq3w3
JSyDcO5iP63p9u9gt7f7rbi1jLhlnfFiW7mhg3eVpCLfjIq4qY3+upXGR6Opz+wPjj59tK8ctSgn
0Vw9fL2HSpahqURYGk02ly6Y14BpzwRzPBAbmAfK0+lrXMlhWceWiySgjs31EpNur+ZxA6+FaimW
71kqkLugCwwvbhaT3BTL+tfYZ6SPYV9E0pfhoalQD4LsObOYvvu6lt+whG6h0tAtXqjDix55z8LA
KIi3sZn/QiY8Gp+qcdeVXfnp9PUefXHeDLXaf9HaDJDJ8OLk+SjxnsJxzWCMnR7k2EO0ae3y79+y
vtUgkyXBbkHlBVqSEhWWz0AUcVzb6t7PGvUrNE3x6/SI7zZ8HGK5Sw5PE5EkJobDO6g004T2qnIo
IvnNtWan0y1kkPQBgm4UuXMXp7t8NrIz08C5UVdTVeK3QZ9OtQPz2il2BrKiXzo21V0FdtqzTKO8
IVfdP7Ncvn+CrC5IARdbkIE0YnVzSVaezTHUfQ8KnXUt1dy80TSg2adv6Ptvn1FQpLDFIfyCcQ5v
6MD0Ys9673upA7TCCXvU9oSphjfRMJtACqYs2GfJNA1uEafRmffnvTgAaDohIgjuKZmTwbP8ujcn
vURhy4g9z/cm0Hp3TWo3FrTGtno0RXNDfom2yTG5XU5NaH0i+Tj7SdS7vjFp4V/VmgPZsKnOHfSP
3RC2elir8AAsEsnDn1RGRlTndQXbpHZs9H1FcjGSpfnFrzVgolIvjNsqh68INo3Y2NMPAz0E//T1
oog3ZInmQ8D6Tgg6aBlgTbsPtqFo7etg0bKRRFjM3Ta2SlXl0M/up7BKA0SwRlxsbbQjBpFoSAEo
VboJBtVW6poE+so09jkQXIE9Rk2/onIJv9J3vS984eBYp+cjt2ET1oYbQv3IN45fVHSTC4XIWj8q
5FPYdU64H0Vhoccomvq+Un0BU1bRhgcIg+qHTtRJ5MbA2zvQpAozmtMQEgWBw+5Nl24ZKukuE0iR
SpWn72Z1L37isRh/EW0wkUSZAG5LrDr+OrZGDsOF5i7l9XGWn0Q5EUyL8oXrKafqi5FY6q3fwxB1
KyLRHLcSBn/M/Zke1pRbaYp3dIx/EI4HQdUwW6V1cf+YEfYWQF1XltrjuWx94gA3WjGUIzVwGCrw
eCuDSHsbqndoll1woxj6hHhdravvJIAEgWdWs3qJQqX7OiKNjrdtKSKSgku7CKHs6c0mswFxPSZY
wUHPAIOCYksJye77jQFNUCVgD+lF3tXa7JUzNAz9s0aLiIORxfVlFVFIVloNGyMr/c9RIOhsRLZa
PGphgIVn31ltigW/wunqwiaFDy2h6aRbLUwcQaCFlZieYXawFIM0pEGiwKZ4accw+Vb39Lw2sepU
6UakEje95dsGu+4uGVo3M0bO/bMWJc1Gg0j0ik1XfSjpQ7+GQ2K1YLPw8C64duzyNr6F+UsD13eA
mlvBBW9MCSl7nlVCrvGVVphMNIW4zLqz2bZVxC5/AhtIBUdLqWF5kPI4teo4f3U3FXU7by2cafMV
e2e7pQEhYQguwSCY+UNY/VsyFRABtTMMaGC7sTsavUZ5RQb1PZWWmlppYvlEVbB1UHZx6re86lAa
7mwDhOkm7dRaJznDSN0az+y+SE1QMmWoTD/pAuBJnoQVfKwEc48LqcO67xExNm5bjHnFCUAgt1KM
LHma8oDtQV/r6Qe2l/ZDO1XlJ7QIZeGCjC6pcuq5dj+VVYwkWgfzt7yVQ39DCHlj7gbYN/zz0RD0
bqMCDSCVOTMJEDdG9VnnY/tMpacftoZORQduqVlfRrWq9kvinqw99kfjd/rM/YtwGv5BNAFxFipZ
MoNeLvv5E1Zz9RP9Tv2bQTmQKO8+gT0ydXP9CBzbGLfUTok8SIRvmp7eRSqk8HKa+cRjO3qFzjZd
xcQ/JG6TRuG9L/WxvRJall0lcPvyfcOqD5jEwHnuqSEBSS4bM5J4lQDpd0VzMLixGzl+VGrF+jb3
iXEPFaANL0wCavhG/cTwMt+GthhySrmVSjyPbppb1o+hcxZ0EDdKvVQUE9QzksA48+wJixIZ4IsB
fhahBICiiqbzplzI16qFzHxPRncAxR2QzHBhqhNUvJQzHemEOtCGy7BO8ucKLNWzBpn1S6OEUwCE
qga1YTWG880GFlO4k+5jcXdKaD3krA9knrcA8Fry9/CFLyAW9mS1CPdDLIZHc+GmNEaoYN504CaU
M9CuNPo+TmjIXC1J46fQUCMAS2VSMwEbRv2dePXyMUAgTx6AbbZPWpua2oVpWBPkHtyJ5iYB/PVZ
DUzzM0DOpNlJOx4b4n+ibHymaiZGrx9JDdhOUag/jJHfj3s+Cp9fHQm1+xEBw9A32YSOGnxy1FjX
UTAp7aUvyabZpTWVKQBCIz1up/HbwtUn31I2JdlZ5nYKAF3ssEXhAVfbUb1CZ6+mrknVXKHcnKjf
SpnMHUjZItPcPlXaiBIXpxzI272Kyb+RU+qNXUlAATC2xZKvGolJqHlrfevHJvgioZE2VElD39+U
PcyizTSqSuMlYAvUyyKUQQDzFiXVRZJZpOTEpAFAhI6T7gJKm/gCpKnz92Vh1tllY/Vd6aqonBxy
KFSfPw5BYO061c+ia90clX0YNuovvV5shBIEdHeTQlolVT5mR028uxz8z0mrNPm90Gl/7Nt0XhD5
yGb5qzhLY7fs6dd5KYFmTx0xQoSuG1HibDRRNdpFTu5B+Flgfc1+tkk8EAMCkS53M7Mpr7XOGfaB
GZmf1cqZnyQ7ULFlBpWzG0FI+WqKGh9vDFlGvUtaDEvbROZ5/N1XWHVcTcdEjRCBIJZc7aAl1EKb
VDdBKulsgI8rL73SOAC1FEoTXprE9ejNehh9Q+Y33s1ZPCQfebWHwguDUruI8fb/qKXsukvR+cWL
Sosk2eAvhhfamn7A3OG0ziyuoi5lEShypSUhjgwBuRvQ9RhbtJeICHAYtAnsbnP6CtlB+6II3y83
QZQwTyjsQ17IfwhuZJTUupsnGUu7Klv5SASF8gTmsOfILkbOA0rTi37TUiVtScVJwq8itzRYYkkD
NRD1kO5VRa/9IgGwfR3EPD3jkh4WeryMry2/BnRSEozVA5iSFl+XopbXc00leZf7xUTUiRWll4YB
a5Bs21zeU0hJv+lWqN/VgMtHb5qKov0s6ji6BQIF9ccp5goajCTHm54s7GLg4cn3UGgwkaM4z4zN
NPVs50w77l91bWCxDlTfvIlLtfzWFXWnuKOqEX7cTy22Y5vcgOs2d5r2Mormqt3LMlEgBaW5jryk
Q6a8IUKc+dOZZ6PeYbeRD8TsjJ/8nFyfvVVGdnnXz3KwPXOgDMo2rnNAJoMFXmISIfaxkiJmdzkF
AcCYMIpB7wTJ9pK0eV6ytckUsObcl1vFKlBCWwVOcQzmKUjeKh6vfL2GiSiyV9GHEN7KSoJmAStD
5gzdGmMw8TRHvEKsNtSQQLe2BUQ2uwQYpTpD/FzwPbabvlPSCPxG2c2wcaTyZDcaH6HRhs1LPUF9
2vSc4I2tqZT2VV6IonVrRcVTqaGae8lHe68K2J9Bz+91AZ0ROlLUavM9G61A3UZZSiwQOQo+fQuy
jPGhckAwNlnV+BGLvzVfiXiAixrPykBgTgdElRNt4qmtJT+mUeJSZpxB4xmSq86SmO2xrHSWkkEv
Ye5NfcHyXfhz0SJ9VYYJM3OZEyBSBOM1uQGqv49Jn9G21hCAe2fmJ5JHI7xtW2ULZtkMo+qnzMbu
l61W7IjywMxuHQw2sOLrHvF9OhHMixnKVghMgsYlNqRkkUU0jtiuXd+nUOdqlRF0gJgVoH/sfJnO
HHr2uNoNI2+2UFGIoOGQpZ+rWv9uCxweJLC/0IDhj0sRcS1KzWpEnBCNSQsJcuCNMeeYkpzzorye
qCK5UEPFFS/zfKFUaQ/Ysx3ujdmuIL9H/qfILJRLpbHmC2IIrI/Z7BgUpiP/Oq97Iqz6XuyLDoBL
HEsdLIpKJk7aoVmfB0guSTMXbll9Pn00OlK/wVWKlRlXjQqSYm2arwDWDX5LntMi1wdI2MlLqQFQ
LEtp3JpOFwMG9uM7Ntjhwq+cxR2U8vCMBOp9AQfLPAd6zmfLzV0Xiq3RGeqeoA5P6kRsw6XrPjLX
sB2H1f7nB/ODoVbnUEUByUs4mOORrRlehInWfFKCVKO8QVhWOuGPmMvqUbI9/nr6Th+pO2DrwUEF
ucbBUrQcUd+cyc1M1gPtbodzRa1v0yQhLwjAxvb0KEfvJCpmTtjIA4G6H44yq3lip3HsAC1vsq+Z
sGwSrvCt7am6nfXmHB+M4zQVQAviwarIATURL39E/UbGY+HVBU1Sdp4fnYlz0+nLen9+5wWhmPHP
kVY3r8jqENE5T42G2HgRgnYiyQ3E7GxYCHaDEl5tmISPpwddfv7qW6esiWgA5ygf++/2xpsnZnSD
HwLFdLxprjVv0q3Ei9S7sLzRfP+c8Wp57d6NhfGINg4x6Fzp4XOr84DMaitzPL/S5SvBlsbgCaOV
n2iSq17aR/ljmIv0Se9mbT8SWv3l9LUeeTspnZJ0K6lX0xBdvTeD6bPt1qkbC32wvlQpZkZLRH/n
VP43YIw+9K9129Wv/3H7Ujb/wVL+86WNivx/ALJIW/zX/zWz6Po1n17eEot+////QhZJ7R+AQxBK
UTFETmgt8KHhtWn/z/8Sgr/iMHGYfNk6hT3xn8AiqETLvp6mMH8fU/jSaf4nsUj+w6L5ufzvHHpx
QEnnj6BFDPLmJeUjIJUP6wA9c/gX2CFXL6kfKtFEzsd3Y8zBZT+NWjyaESaUth2eKPmXxkdgMwNL
XN/Fr3B0IBHmTj7CzCwUn4ABac+Ks8d83E3Yn32tnZ7f3Mr7v76XtwSYwwnprx/IBMs0i9XLpNp4
+BXpARA8P+l+jqFJYUMoqNyoAKV5z9apK6396dEOvxm09PRsaG0iXFq0IxSfDkfr57GuJZkpLnWV
wJPNnH4px6R8+PNRaJ2q1OeXUFxjddPDcEogaudU7KaKu5bFzSUH/v6P0sX/uhbBHIspAu4D3rXD
a6E05gSWXnFw0zLy/UrCB5wx7C4IHQpQZIGEUsPyVTbBdObyDh/Z3wOjakMJsYih1hrFqnJ6mLgF
gLchSPeTNg2XNSkyO22qqzOt0cP5/O+haOsCNoKL885yPudjaVREgbqGFucbTIAQkebqZVDmX4Bb
tTNL1rsLs/F5IKERWDBx8q6NY04WpVqswokHdvi1ZUOxtWXzyvlxPnNZywvwr6WDy1oEOhACsJjC
7UCSd/joYjJ+wQgvwaWaRssojjKCAQe5BaZF/RN5y7VT+9MZYcW7d38RbmCVteGqwTBbJ8X6sidt
kRALNxk4Vm5n9Cy/NFxF53LEj46DXwkkCe1x/EuHF9c7OlrdeOlBybB4MnwBMjUq4++nv7EV1uL3
PQQGgJWYf6n86WoYI44nvdVhtcu47Sg76akbO73cR0HyWNbyNg0IBorlHr3XpqrqC16Xi8TsL2e1
IBOuy1ytJmLTnO9P/65jV49sF9EifilUtOsZJjLyInQUqpCzkV9qRjy5CUekMy/QkTfV0VHHLFAj
+jO/u0lv9jnAhDJKmtxjSjycNMgs5NBrNA3RBqmYknMpw+8+w0Ulg8mdPsyynIhllXkznHR8DvUQ
FUC5B8pukPY3rbevG9u4oocbnJmjjw/GFm6hfyx0sMPBjILTnKwYbJBZfgH+rH3Q6MIQcacIfevr
VXXuVXr/Oep8hRqUCYzraFpXI/oGDPVB43PsnaG6i0P7qdHsK6cYBuiakNHmvdI+Rcg+x0b3CKGb
PZFMG6uvSHGlpObKgF875fGXEKbtmTnp/fukY6EHuIFYaOFfLH/9za1nB7/keosQX1anu/wkMEYi
O0cRfP8+MQo+N7brrFrvKCKaH1GjMa3QrRrVnK5HAg+ovdJPoK7nR/G57v9KVrp8vIxnoudZ2D48
59UEKAZfrXIjwPuk1k121femSUDCHCa/JF2qwTVEEDzFBlWzjVKDnt5Wwla+qmEsETj6Q3FGgnHs
JtNeXjZcqJ9waxze5LbLA5uGVOhmAKSbiwEL9kiYvQj0f+Npvh1otTMo4i40hpCB8iomOIdtwlbT
6nOzw6pC8NftZXVGUoJoCufk6qVJx6EqqpjbG9Al/dhGtJhchYLNL/ze9HRany7uMEJeu2h14rou
ZUtRlTSihNbI6enw2IslFvkUCSPLPLV60IWWWlPUMh0mljJ7E1PjLguslrZDr1ycHkqoOo/pYFld
FgQeH6IWxuRPDh+jCuQ6j6ntUaAamuoi1XpyYGTtEFi3BLxDIYts51GXY2YC3aemviFJTwtYqHDs
/9R8zf4cZT7gXldgJKMsHJbFvKRbKNDev7PVr/If9eLIvXOoBFKaM4jFHF22XkGJI2qu/Oe2nDrt
ysqAo1OQjUjGbAZ9TGiQamm26ShEqR+pQ7IG5UAOQD4GZGHme7UuDTwdgT2gAtMmYyZLDWQcJ9cx
kJsu5jeR3Ae1eefoXUXxdTRbaE31KPaZ7Sg0NSAp/qQl5bRe3iiBeS0KZ0ZHRPJhyE8AU7QnEIkI
zzbLgUDqYqIqrRJYU3vkhBJdTIu/rq745I1v7I1EdpPUaa3vMXOTWQ+Wm64NGMl+QPg9plZI9HSf
cboghzAgisa/rZvSCtKHkNJs7VyrRSDr+DmmuR5Y7pCGS9xCH2a9Iy8mRxuVcBPWtT0hG1aCuoOE
7bcvshLtPdqG6MGyS4vwoSYresQHqupsqkiS4pMQm/spAf+PUJaCNNa7Mk++9S3pkgCBaC+KJNFK
r5msmELk4Dv3yWz5zwQUaGwEyPmi88eHF13pYWnal1pKX2Jrj3UEhX0UYeTJwenDK9MX0XOvmGp9
Pefsp0IynCZRb3q2hPWTSmoymPEgVZ4bQfoPSAxum0nIHfZkbnAoqysUnDkqPstX5H0AYMi6IpCN
LlWas+PyOpDyJhIzP93PU1qUbpy3E7VspNovFVnI1GfpkC60FvITtk6QRuV12JcTLaXM7nDjyKz3
utGXF0EVUWYNRJFhLqGdT/u5TjIUBqUoaZUCQaDyinF8/BjWORnSijbZH2KAsQ+ZYwF2pls0JyCY
ZUDfDYlpScS8NZTReBtbhWI4NLaVGqlB7NhBw8AkWPHGWUP9Neg0J9vkbVs+kKbcExUqzPqmaaQT
oYGiGPuYC3glH4cMOJRLIiV29ZIyJeVoBw1R/mUcaWmWGv6BT4k9mtAvdAQVew6lphVcSYLec/s6
781GiS7RbRjRJYcbYE6ZUsfpZgi7NNuP1K7vLUWNvw9a3Ia3xUjx2ctJaQTdpKT2XUh0FaRMzgtw
8JYQjw2rADKAJphpHmCqIIcyQlPzakypn7lJ2IzONs05blG7NkiejLH8py5WLXB6BDcRCMb8YCIB
78vc2Dh6q8KCrajQA6rOR7KVA6jfboSnfIA/G3Prugq1DB/cKEevJIw0uTDtFiSY3tjzTayMDQx2
XANEOODbQyAwO80HjnWkVpdkXgcbGgWJ5laWxgtBHBcsp4x8A7fNA1l6fgmGj7qoIO49ySING3OI
1H9jjhH5HVnUzi+aMxtf04lc0u0Y9uklygrUBeQ+0QLRYKY/h8MwOJDlq7n5Kv04Db1Wx+BfpbQ7
n/u5NvW9GcjcuUZAYogru7YwoMD/yepdbZIA4NZpJr4RxUpJtipnVh2Bc13xfFONf4S2k/b7jJyN
CzIzonxbxnUQczmJabjcJTo2TR0TucaGwDIJc6V165K7kk0k8nYT8WhxkwkCuCO6VhpanJT69q+C
Rp4N5xjED0F6lSXcMNOyp8RR54xsML0EZilyZgkRiibcdkPfx27i+2OyUdqCiIEiTIyPQZen5oZW
a2JszLmMoZCTOyY2PX2B9Jqstmr61NI81LWNnbWV3Ot6SFQJ/4iw1naw0NR62/VpjJJkGKMPyrw0
9gK+szn5MkCFspML9v/sZ7dV1NXgEuHQi65tX4k/NernLCyNlvZnX2vhxLtY84VhDehx+veBTtNh
Lr4NQUzIK8nMeexZRpUkV4g5JIYycrKmbR6REF5ugMJbyripRTaYhseZZAjk3tFJH/u7Ev/fUQws
X/NPbf362lIN/B9QArTYif3XFcAdmveX/OfbGuDyN/xVAhTaP5DxW8t5BVKIyZHlnyVAXf2HscgJ
KeVZSDUp9/1nCdBS/wHzVsW7x6abv3uxOf1dAjScf9BXwTKysGvYOFEd/L//GxZ88Fr8XU9rVn9+
or62KPkpwS94MkhKdDFWeyKBUT0kv5aQ8ZGX0DVSe7giqSL8DKqsvXxzU47U8pZz0r/2X1QsUfLa
YAg590MHpZtxuP9iv54mLbE3WzjqZIR2WJ/dlOhk0hc11nODmLvNzFzJxilPzwHnjg6OYJ9i0SLv
WBuR/h9nZ7Yjt7Gk4SciwH25rSJr6W6pJVnWdkNIPjL3fefTz5ftMzNNFlFE+8Y2LEBZmcyMjIz4
F1kP2jgPuC/p8EaPOW1Gchr8e/Tep9FB1gMIxc8ezCHepaQt887/zpsCHIrJVKoAsCznrTW9VEFB
Dj0QcRPW4UrkTfUk0eMth/fjUNK+N0c9f2yCKjxPWScU0S31qqLGBkdumPbkWlbPq//+IPQSFRmB
Uf2mNCgptZwogY0reO73T6lehA9zbLQXtiRkXiBbf2eOWgNQljsM4CJMclQDVVykjZQdjs1KFunl
p1gKp8CG1AOQdJ2TY7tQIwaEHWI7SfG7GM9V5xgBW76amG/hYi6FGUDMlg660/K3eAUy41cDHyPc
nOoANy1LnuonM8SRy42dBFjK/T27eiv98wOFWCc9FCrkMMyWHw80EyhE5N29CsuMT7rcj96czdPR
rG3Dq/OwOafNVD9qaZ2fmkrCzRVYz04pd+uDvUhWEQ9etDJWP8KWQgOYkB1jmlmPz1VU6liF1en7
qGukK6hIVKUgRZl4zdfJExCUDosuM+9/4kfzNtmOf9YD4hWSougO2XQ2luvhwE9zcrSHvLyJ1f/U
qZ6ccANrz21Q++f7a7+s9NwMtdY9L/3QDypARp4qVw1UA0vqHirJ938Y2TR96FLFOt0fcPkafRlQ
KJEQq0FzUXpdFXra2tFaFTlZT22VFuxK2gFbaiAV107u3h9KnPlVLOS4wFy2hIoFlaXlMmKKoEpy
K7OthtJ34UyXhD6DN1Rq6ThtGT8tvMx2xlQ25wdPl6YAgeiGpBNLkxSNwRh7Jghxkolk+hA3hETc
UtsfetWFJ6MEOsQpwHG4ajWgS72vHYZEtj4kWaGelRaJ0IPaOQbsGpGa3l+U299HGKB8B+uDqiXt
5+WiEK2w0AVxB3mwVc95BXKUivRw1ird3xnqdm/h+YHCBZwa/oW3wHIopEdbkMJ67Gmh0R+lklqp
zw/7jPMEtnKWFexU17emhlYLgnq07mjLij9/VafLQKY3ELljoG1teMoF5tzv5PFqlrLjvX0V6b7Q
FgEDwkKuVlF49U1SEaSe3TuWp9dl6moxlNtxwCbx/lCrKrs4MbSx0DCwXyqksDCW00r0xoqwpuKI
IjQMIkmXpoeiH0bj4AhJuxjMVnewu0B7rxT19FQYpnIqMCPHS7OYrGuEuuyHKpqGb2mjll4htbiF
Y6ms7aBRbk8bh40Sk2hIAY1Zc6ytgSojpOrE80ulOA0YGR2ULkhPxDdM8MwW0+1c3dM53frktB6Q
60Cdh8++ipRzkvlKkU+JFzVFExwIl31/KCcrfJ9omvTr/pfYGWxN2qpsdabVgtB66LT6Y2T3H1NI
+BdpHu2dk7M5EhRrNpZC5c5ZbS/bnBIFUFTigQKjhQJM1ZP6fjrpVVXuDLURsESQ/P+xVks4GGVU
K7ieeQm1hYewkiqKGUF0UQJZ8WwNgbdjZRV4aNud9LU0fHi5KHHjRG/pSfggh0n1EZ12HxPbrnwy
hmlPs3MripjCB4OTRhN9TVPrrcie+rBIvJ7U9qJ1sNtLsMx/UM0ovg6D6l/uf+WNdIkFQSGURguu
KPQiluetkEusdHL82Wejsn61lOp/T72FrmsPM8TkyesM39o+zLHlNOyPdqt34zWEwDIdcMWcS/xt
ffkn9WvgeGakG83ODbO1HqDlIT+IkECysvx5Q4C5m03lzzM6yO3TPEg4LReV9IUgmzyimVfsPCk2
DjZJLCLZhFRhPMQL6nVYRZNIswZrzDxIPtT0MoV7A7Xj5Gtr8V94i2EHF/e5s9PiFvtueXuLjiKV
eiR4ID+tqU9JqCjDlLVoCrDpDrY0+V41qsVJru3i2UAr7TCrCp7KaCscisBSdrbBxhFkeF4SLyHt
pomoVlOVUfzMPNUG9ApVvnazskxEb29PZGxrKEG3B8REksKNslxgoyApTlt4NA0FP7cp+uYxBtZ0
yMqh3WsGbH1MYFkQ3Wg2Cf+o5VhW55tFZyap5/i0G+xcwbQ91Q135t3gKpE/Isw+vE2g4uUGo/PA
1YyajM4NvBq015Cr7MsIHlndhZ8aH94rhL7pkWZHfbp/esXuX+0aHBZYSygokNbWWJbENgKE5ImX
wmD1OlJyO/ipihllGFL6bbDcjSi1X0Wb6+0DY/Pwku8gqGqswijbdfCJ50AJzGD8liph8y0P1fCs
kfwcmq5Tvdi2kz/Tson33k8bEUEAXVAFJVNAIGO1vKmu1zrG2NwRuhM+p1Xw99xE5gm4EFXjQhu8
+zPdGo7RKGkQDcjjV3AhHtk8UHxAE0HqhO8CZbK+wg4tv6B/kn4C5KfurOzmeI5MwRrMrTBoWm7Z
ypQqTZUGyS3HtnnKuawOjU5WGWAa7clZu/MQvN1ByLlzPIQ1gPie4ue8yiJjy8DcrOtDb/aFNrk8
tQ9t0mAOksrdWQrrD0ko/5GHRrWzrC+GI8utK3wJDABs4AkxC1mVbqIsycfOkUMPmzYVc3DQhM/J
WJrj2QKR/rGAcZB79KJs42DbUlQccZSckke8y0aUM0j9jo0hh4+qPKKjV4dy/R+ku+rCHbTY+YK0
hvMcokuCHQbMrwY/TGWGzABbC8u0xJA/TMAnx6MObQBGeKDJP1QfKP3Bl7r6VCpNIB+U0kE97v5m
2kg/4NuaqNfAHlAtoHrL5QYKZqj5PERe1QqKXzmWFLYpq6fjGLuJDdWghyXj5XijuRh3avw/KTtI
hZ6e1LRSjlKSTY8h0ugeEv/1Xu4t9vLqm+ARQSagcgERN1e/js5sHA1OGKGmFKrHFnu6T4XSob0I
UfoCTMmEOgPNtU0xdlaHoTtP3Sgd88R0dtrjt3cEUoNwzGW41wgMrZGmGXwcPUSVxTOVwYKEi+9Y
W8zBNetLfefm2/okvJqpiDJlJBrXGVfjtGmr9ErgNRO0n4NC3+2h15Ddi5LIUA50XOI/jWaUIb5W
Qf+XJEEPPmCHBn/EnO0HEyvYYzpn8qmHSo5xaVbsaWLd3mIUeamoIswp8E1rN7F+LtOwbIPQS2M+
S1GpCe5aUf1UGqXtYa9Nrzur9zKCzUHFqpAsY/eyRuAEEIllKFyB142cUMpmZXhJZODch3rOk2+D
zZGcsTre+fIieq+3IDoY/zfsKrqbKKvRq00IdfEQX1Nbg8dc59Pp/jncmpwAz9JK5d7kqbY8hgFU
8rBsCD5RoZlXY07qI9RcjNL90DjWcW7g2Crvvj1E6F7PDZiA6qD4IZAo6+M1Y+tARyn0+swpPqqw
zS9+jBu8aUjzJ6ePeD2KBD8RQqRJMRYQgW1rb7uLuHr7IyjRC+QNHIDVj6CzW9TQXkMexUr1Q4c6
dymyvL620Fu/8Gn7r1Y9YI5NpLm2UZBdC0hrTwOGmg/oJKjvrDSL/r7/NW5zX/xTFFkIQIJpNtZX
rGLy1qwtqkZk46XXjHX+KDnWcIpG2zqUcdk+tXGWndtosD14JYp7f/iVBJFI2BgfEfkXGKawjlnu
hk4Zg17yGb8xK8SPeGGfMhqkT04dDpBT1fGxmIZRPgZKGv9qbFN7l88N1OrZD3GbkUpt507ein4A
QEg2cD7CaGWVcihOW/VVXYe4YEXTRemRzh8D+4sdGHuRZXPlwYu/1CZxZlhtBp55mTbJI+cgSYzL
BInxO+CD8sQd1sDKRvPpKHeDdlFyJXwPGVb9fn/pN7IPGkUOPomoiiBFtJ6pFqHgk5J9pDqlv6ny
fyOH0H2Gz91drDKMr6oZxcehroOf9wfeCjMvuik2ujQK757lJ89m5PWHmSVO5XI457mTwn2kBn5/
FLF867NGOw5clGjUISa/HMUs6FjZiugHlzmkOxmsbdjQcndwh/is1Xn2Jt2qfzYysGWyYsS0FK7y
5XjS3ChRj/ybN0fq9GDMtayh0yBY/CWOvX/6sZ2e5CxO9yCDWxsWRwSBi0U7EnD9clynw+aVBw+a
4lYLW02a5GdziP7Wp/FfpKsoZHFEeToyybVac4iIkB2Q73v6PA+uPfsmCepkdW5PI+irE+LMoEqK
/bHJ6t3DsjlLkS1TCNVQEVpnrJadJ5aTRJ4Na9XtskJzi6IOL6ji6TsRYGvjQOD4v6FWt2Ce41Hb
dxmm9DaKSLaJ7EKP18YRLFWLa4pl7mzUrfvQ5B2DuA+JBo4xyw9IhUWKHAW/Kj+FEl7Ptv2u9FXt
2I2QMaNE9g/ZlA7n+6djaz0ZSgDSecxR11wOCrYgp/eUoxPSVJMbQKE4NYXVHLq+T737Q20dd8Ip
sVTDm8w2VuuZdHHikC3RE6S+hsIhTckJj8WdUVaG3f+cP0ug3Xm40VFZ+1AlbVK1OkvoWVmElrJa
+yea1rTOpKgqL6kdPPVyXH9XQJt9wotFOTlV2f7dVnN3VpuqupD7wejqS80Dh0VnSvUBiAGy8OAC
lTuhd+uTCzQ3dCBYa9jdLVffmrMkaVN8AGZbjlAJzw0XFULNq9EmPfbAEM96Zmp/3P8OG71PmhXg
uhFwAUaOktRyVFykihyie+RlqpM/YS3xVWuj+cvkIykpTexwpavSC/iU5GjP7bU31WGnP7wxb7rU
4AUQY8dI9KUx+urBK6HSGrTIuXi4tnWeLkMQ1MHjXRxN0l34vNFZnotxZ7E32q2iQqNSXgOnYCLl
uZx3oxVGAIaHbBoD06+yH/CW6q3QAgaUt7Sk+uSEvWH2Tmnb/r2k5DCm5yqKTxFN2j2VpY1zx28R
sk86VIabB0+nI2yZBXrg5WYgn3SlmJ6tPtBcTZv+y+VbYENeY0E28guhKk59GSQuadbqiIOYQ5YI
0rdHXVuuvMxvw+9aZmYKxBNZOedBmPyWwjR+KMMc3XETBaDueH/LbX1vCoB8OaocaN6J1Xj1vUe9
DNqxK0LQfor+mHeFdh3MLrqmgfJ3hdAmING+O90fcyN8UxNj3jzw0fpcwzPgkY0SNBf6NIj8nLU4
6K9S1NlX+GjppSuT8Mv98TbSKOGzBPlLXI3IZC/naI26DzgwZzygC15QRPnJbBXpGLrNX12pj08J
nN+dK2NjF3FZcIIoipE9r3l+whgHsCGNFG7j6Vjpg3FONTk6aaOxZzl8s5w8VGDRwwJhKbGuXR2e
ig7bzOs98VDW68TLrDnLBeEy1yXkLsDx7Uzt9rSyV7mZoLoIzh5DLtdTkVM1q1KA0aHeYRKvDIYX
aEKHI4575zlKlOmK6K/jNXKeX4qyDr+GOMajXZClO03ejanTvkbzHJC5EAJfJcjNYFS93FKjAptd
HnW5yb0qPQ20qoo6O93fRTeXpJg1MnS4aIoS0FrfL64IW4HMWJns99S/zGwyj1NZQgX5NwMJCisD
oYcvJv3qSGYt+Uw6dOhPEneuvgJSO09Bkt4fRbk5+Txo2KBsTSHFQIlxOUwhK2030aN19a4uz0Zt
l64x6epT2Af+jwoTr4OUmN0VpergC0ix9lnHNuY7PqLGKWh69WTlzohwVAhJ1Mka+5AUUvG77+s9
v9mb0yt+JzkQbW86P+o6QjkoXTl+Ca3aj8b8QZW08FeTBP5X25ed+Fgadf29mPISw55M2lmjm0Ms
hoY4aosAzXtotdGNrOpROaVBgbSydalHx/xzbBX92klJ8/n+59jYXWALScKQC7fp560++jg7iTno
kuicTsFDl8bjkap69OXto9C9eund4Qa3BsHMMHX0XEMFx/bVAie8Cj+JEub/m0ehqUTDBU0Mjsza
jRydIHRRrMl38asyoRcIWBlIk+vbR3mpTwlCN5f16vJE7cfm2wyobgStfckrKT7ZfV7vPDU2tgCv
KSREIX7TdF5T0aROQnvJbEWPKsquQYg1U2/YqQvf5G1sV9JjCt+gFUVXA8rXjdC2WVo2koTomWCb
V3ujrkVfk3DOKbhlwV/31+7mTEHsprpH4OR1QYtstXaDXspNGgwMVWO3USu679WJEZKDK+axQXvx
efKNz9nQqjt3x81yiicwrHeyW4Fg0Vd3FXoFoL0AQbpDYkfPae5D+i4724tn1d7ZHxtD4VWBtQjL
+sK2X8a3MpADOBIKYiHyCDCm7QsCHI/hx86Jk8l784LSz6PRB07PxpJ7FSmgy1WBEQ4OgoR5WyN0
ZI+PtQ9W5yA1jfWzy5vyq4FmPNJeabBnvbs1UypEsk1SSKdonUYmvpaXmZL4bt3aPyKf8mQWZBNn
HFDK26cJ85saHtcudDbxS15dTbMW6wMBCuTnqJodAkPj5FKPCz/p3RwgkTeG+oOeOflXtAXjnUfC
1ix5hAP6EBT+m7Ejo5fgE5uOm2bk/LADLU/rqaeglLWH27sJxiYSEqLsSSefPvwNMxuUqZanPgI3
g6NcR3nuHzrJbHYmJEL6ovwlmknYomoUFYRtmbZcTHtUgiED3IFbQZY/mCmCDlAc8/cgszAoHZs9
R4qNBUSJkakJ7VgIrKsrBhlPAHi1artZVALjDZvYozsuXZyiNHbuma2pga8HDUdX+BYRlwyRGsoS
zroSZeUHLJGzC2KsLQwq9KBUWF1tH13ub80XMPt6OWGv0iylNIQQk7NcTqhIPOeIq67VUgE69FOR
CSGsVPHQZes/ZYo5GIc4nWA9VppdH/xMsh8kB52mREt0zzELzTMbOfrz/u/aWnWHLSTUQzTamqtQ
22O8je86DhPFEOY/ZK743g2CfjpP9rjHdd8Yi57/i0ISiFPGXC4B6pz+NOaBQ2+uAGdQaNjj5BnC
clqmnu5Pa+MGeUH4wYwAPYoV63KoGv2gIGt92L9Nn53CGJkyYrhSHG3kk6AN1f0Xu5s/ohNY/L4/
8uYk+ZZgScE7EWuXI3eFGiPIyiTnGEZo1fvVpQTcezCSvtrbUzctKcpuGKnQ+Wc88oDVLJPY1g0U
GTmiGWDKSm+Ua61nwzkZdOVq2lV2grbpnysd0KVqxdMpcPT87feYEK0RmAeiEkKdy/nGM0qAZavY
SAcCc0JqTH+Atai4Rt7r3+4v7dZHBS5DaY6XHdLpq+kGgzNgUF/Zrqpb0nMfTTaaUJFx8nUs3OQ4
RoK+UfFzjJPkzUhkVtoAWQYBXRyTNS2GnhvAMqe2XT8rf2cz+puBxsj0VOadCtfW/iGXp7AKMAiY
qAj+r+6wSncqHE1bLF9KJz3MJi1F9Gl/mZDudr7cbRSk3/+iKEK4BbC4SgoGgHgjPTHcvDMAg0Vk
5a4xYAhj0w94aie4f/c/3+3MGE9I6hFqIP2spS46s0imEtFbIVz2u/bt9NJ3EQLB+nh++0CUUkzh
8EkR5wW88moJiyq3jLY0TFcB+XLB5nlGy1+WEd/du0i2pkQZluYXhx05f7HEr0bKJ0cbh1QxAcAo
6oG9aECxzUaU/WrpX0yKO4tHPjIXDnIzy6FipYzxR61NF1LmdKW9kABn7LNj1Dp7RbetWVFbFhcC
9zFlm+VQULBEKbQ0Xc2PQzdp9BBLC5Ro+1A1vTd/KsgDvMbwvuMVs34llVJFpXlOkeJGC1rCp8VX
LqWaF8/dZAy/7o+1sd9FmY3evZgWELTltNC+NRoIQaZb9tY3oLLjc498JbqefU7vWjN2ovNtlgYa
FGwf8xJdSmO1N1IrD6pcGXChthrfi+XeQYk+jd5aYiLw86n+QWJxslaTcjJdm6g6m5Qf6E9mjS/Q
JXVz9eO2uEB3oH1xfxVv6jKrAVfT0vW84TuyDxU0tqHkSrZHkaM6SO2sv48GLfIaJy931lIkR8vk
ibDL9QIVRxYnepU5zCNc3NphLbs8M985zih5LXrKF3sMo1NK+fRYzaN1hXKkX7N8Gr7cn/PWzoGW
Sd2DVAIttlVM5hmIDECkm66EydZxQEfvWOhtdsr4qhcwvsoOjEZ8tJvp2vByKBzwCjbXkbmAOB5r
EwdQro3vsd9KJvr0g/FgZ6jn73zQzcHQfwWsJXrq68JhxQM10RomN+Y4l0tDMF5Tq5guwCbjt3a4
2TucCUzZwfQKOuvyBOZWN2TocZnuIEctLCMIRSQMjSundv2JCzz+kEJk37l2tj4em+fFEAqdpXXi
3QZS3yBObLqI6ycX2kOoiYxo8wMFV459G8s75aWt9QToBVKQTiUF6NVe1WFkZ2rEJMs2K0+9aVVg
HXXp6sgYH9zfl7elbrGggiBFyZfqzDrG5FqVDnXERjF1yRmPvdKl+rHuZ/9Bp6P/3rIq6c+xJjGS
QWhcRqVuPcQr9PPEC2Nn2lvhjs3DzwHmZlO3WX5b3quJ3/ca0y6nmCYt6paFFWo72dFW9MHk7QXh
yLPFWZ0MqWpCgBG94aYWJpO8qBJEGLQer7ypP5m+0bsN6hk7V+9t3inQjDSEac6QfK5hC3plI7fi
w5XXyjE767EKIn0YzdMc06VBiWNwg6Tvr06Iqcf9D7y1d8VLwgJTB/5w3eadMu7GutIM18DH9DmJ
80rn5RhRt6GxjC/Hi2rAzphbH5InKn1e3mpoLq2CXaFPUtZoEy4E2hScEFiWjlbayjsMrK1T8noU
8eevMicfJHZURzMlPkTcvQnZ80PbO/MxCvo9HM/WUJTnwQ6QaNx6kg4aNmlzpBjIXyNoPsuoqyFC
QwO1NPbsmG875KwX/GVencQ3W1ljeOYxTTHmkA23NsNOdkdsEOxDYPj2t0SL8viKZVb6t4ppy6cJ
eB8KYok1fLcFxfH+xtn6iHS+INcLVQAyhOXyRrnWFYpCBdXQYEj0bWu9CzN7/np/lK1rWWSIdEvB
Q5OZLkcJuakTiPSm2w/QCg/EduMdjLoBLTZEQnFcqcLuF94gaX6MZ7956CU92cMUbUUE0gLB4IdP
j2Lh8jdwLSJpMmPmkjpS7ubtOJ9Mqx9qF4hVeW5UJfrbMHNwmvenvnUyQQbxGOUpA/B4tcAaOh1t
YFMNH8dZJuTi5KOEDj5AVq+Np1L18VN9+4iA0AAQI19IUFgF2LxQRzxnO9PNC9n80MiSfBgKwnig
d77XRjA8dwbc2kMCPwxpDHFGXr+rlZWQw6qjlq87qvFx0oPi/eCM/o/709o6nbYINBQyYIit3dir
NMCoQOO6BL6oHaEP2l6fZhls68T5fH+orW9GwdIBnQ5DiLx5OSFNRfaoF5onZuhDvDVQDjBLKcaD
A6h+PaIhc3+8W2gq0eD1gOpywEINlQmymeG2VdLjuYa6tdYhWGt2dorIZOUcdWdITrLS2O+qMvlh
D7XpmY4fHM22i3Zusa1fw/VMHR7sDLVdc3VazVqqc8fkrTVXefUDRdsUK+y6lIYjVgTZ7wI7idQL
zQADGiw7M4ldHGVPaFRI1CFyqRwv09w2b8az0N8Bz0OoECkoEj6rNWq0TrFHUvsJJqM3tpRC29p8
mkZ0cO5/jo39vBhpdYAqJPd9s2YkRVK+lnjenMdZMndeKhvbmUHIUEQ3mAmJPfjqXlMmf8a6YeQ9
Rpf8otcT2SayiG4TRHsZ1+ZQwAxV+MQ8olUx31dDoRda9B1q6e6cx+0hocnyUCbV51kby52sa+Pg
EODprAjtSC6VVSQYYqeAIE9BwKr19pQOqnWSAbpdbDvXPQ1p1Z3xNmI6+Bs6HMQ5Ouv66kt1sWSX
GkADd7Bg12DUox0nJZcvIVJk4TEtkuRPSw6B2N/fIJvThCgmvAPhFqxLt8rgtPikkU0bxWw/gWeZ
PlCd4G2ZzP57HZPfnRO5cX2+yOuibQngkBbZ8gPG1VTnejDz8lLigRJLMXtG3aG6w4nIj3beIbMX
TPa7IdKbY+igPnF/vpvLTGXif8cXG+zVBor7ri1nAqKLz/l8URMp8ZpUtR/aGvi+Bmr8aExxs7PI
G8k0XV3oE2QndB3WOQMeLWOuIwnoxkVTovNvqcekkIETVE54afwmvWoKlh9Fl6s7539ruuREpPGE
Gi4A8eevpjvFZZ1ahBUXLnh45ibyD1oXacdoKur3c9JVlw7KmXt/jbcOKekJ9TLan2yqVXgDv5Fw
SXNIY5u6IG8FPOnSPH4ikL5ZrYRISoVEgHIoVfCaX84PX6tU6yfKnjOqcoe5N9rjhFjPqaeJsLOU
Wyfl9VCrKDf1ptIbqWW6aLCGZ7uKFdQzfeUwlbqG9jaqnfdX8ZbmJVAALNbLdUoRdBWBrCCUGkp3
vC59X/pdDab+4CS141l46qVHfw4zvBzrxuqO8dT3j4UmQfBKpihAlXaoPSnS669JYBhHDfDHH9og
Wd/u/8KNy4VtJWuUgqnX4Am8XHxbw/gWyQXLDTK/e6oz/y88avecTTY2E9cKV/hLEYqS/XIQXa6Q
uB863LYHiHy+IcVn1OgRkYisPW7yrbIAddLXY61qNdHUjk7noyRkTrVVHJ0auTpXMvPpLzV0mt9R
BdToWYoUpMFB1SffzaHRMSgLqkQ6JhgU2weL7oLlYQNkH9pSMus337RCc4heEGVqLsB1ILEcCTti
QDGuGUvtw4Du5DGtI8ULh8reeazeflxeF9xIkJso6pDzL9dd6tC9tJE6dXtcLt8PsTlfSwdt+ftb
6DYyUmQmaxCPfZGorNJTyYTXNUsx71SStJM9lsWVbIyyTiLE+5qpzD83w6C5Kg2Ht8KIeD7xgiP9
gtBDJ3F1vOoWRgqNPMP1W26CRlFLJIiq8TS1uJLen+XtHmYoemWEf15tPC6Wa+lXfqrFmIe6lpOn
75Iwli+z32VHXjBf/sVIvCgEOckWgy5HEgjsEakVvpojtcClMa+GHE1aOyraTqZ/e7Xw9wvPAbol
vAbX1AG5QG9cTX3dtfw8vgRN9J141p6sMY7J+JPhkFbJHl/hNgYvxtRX36yaJCQ8GsYcDKl3ZRuD
RwD31TFCjfsUJUO2M8etQ/BqjuvtOY9OO9DKYTzE67wZzdFTQAVg51RvzopbWhTaeXeuXSrm2pq1
3DcA8/dDchycyoZn3Zto287jRcJY9nx/k2yOR6kGFht5LVy65SYZECjuUV/S3VCOUQSYGvtkq8gV
oWBMWc9ACvr+eJuHnK4kNRlyTODXy/G6Fr1iyqTslMTOTrLRoDMVTuMzZPLwqKodus2SmZ7VWouv
90femqkgapJz0QC7eZmYdRMPTezorpG0waWOR96hUpuDG5XrqzJJ3+8Pt1EKg6RKx5wrm4jCY2g5
06ru1QpMueGqoeRfQdsUD77RzqCwBwSojLTzfAQOD9zdElrZ+TeFUtJOrNmaMphVQZExhcjZKm5z
k061gm6x25ZW4lVGbAUHhG6Na4PexHWSkj2Uz1Zwo/RNHkZDnQfCas5d6QwhDW3D7RpO/mxD7m7N
cvJqjCXvL+/m1FhgqkFCbWj9RKrSyOyqkloG+mGlJyOVCyMFPa/OHNPHQlGDnd2z0WpgNN7pmAIR
upG3WH5OTa3HoUA1hbgtkFlBL5+yzIwppeIzoDpRecXy2Dzi7qI/o2vWnDMnlI+aiR3a/ZmLgZbN
MX4I9S9RMJLBZ4k49SqNV8GGYlJN5TgG+swTNOAfray4fSXwPRX07Qt8HandGXZ7P4vari06/qCT
l+OmSZcmgdrxbesW1ei5btRPg6GlVzTxs7+0TpL+Y0wIKmCxqX9QLb87j4PU7xXlNncY4AZBhkNa
Yc25NaNGG+egpO7oYPyaFUn43U+7P4J0Vk7313lzJFFeAPiLQcma9AQXlWqATzqStbb2yZ8656nT
peaKd7W2s7ZbQ5HUixNKuZFm+XJpK9nEh1dmKHXSp0uEbsDR6uL6NEXp3k29OZSIvmBESdTXBPqg
lPRmiIhKMa+wYwiH+tucJDHq03301/0FFBtxvVEF/oTcA9wLur7LWaVpa9ezoehu4Dj1T4ykuV8w
ad5Zu41AgIoOYFfQoAKitFq7elZapaMl78ZDWHtmV1vfUajvn4RNX9sF086kNtYP9ScB5IWCRsV2
NZyaDmOvSLruplMJBSwxkbOH1ftTKrphr/u1ORb8D/C8DHmj/6Q3jbB0idgWUEA8pVCth9bQf2nO
nPx5/1Nt3MrcxzzfeKALYOLqU2ENi2qaRS6VdqWmnzr8RD6aSpCA0OzmWkOQ2I5ALTrSA2zeYecL
bkUWHXS2qMryGenlLjdKYyRq2UzkBINsxach1ut3TdTqrmRL7ec0Qbi+teIGezDi0kMe96UHBT35
en8JthZbHAp2ETJJqKksf8RY+JNdYzvotpLeysdKjcqH2IZjAgihbHZiy9amFbqq/1T3qJMuB6Mv
rQ5YUfPUSRzSrJjewmEwhvZUQx9OXGOupGkn8dqc36shxRZ4dW2M4dTb7dQYrqP37bVRstFrldB+
9pVoTwVzczdB6UPGFasa0p/lUNpYyGFa8Vwci7wURr1ydR6hKHlGYlvSgUJ38qc/WvUXyRyUnbRr
a2w0C2zRIBIX9mqadDiGoiJguAXy/k+OgyxKoCrZ0TFrzaO2OXhdkP2MgjLd+aRb68vm4WqizUp1
zVlOepzbuac+q+N6bMlnKwpTXNA1/VyM0+y9fasKSz6ijyAhm6v1zXXkTWaTcrRZtP/JrcT4kJlp
c4b3YuxMamuf4pYpg9iGX0/yvJyURG0bwbvCdDOCq9s3vf6hH2toi5MspHWsX/cntpVkAZChzw+z
m9btusAzghyOUwGQsTG0+pkS9q5hFRuPo6/mvxyKtZ8naHmuVMA3i6TB+JhNGC8lRdTswMo2yj/Q
bQmHouQvJr8KB5HTq51Zk1/avBYOUi1NT2UBen2ule9lOZeU5s3osdLr4Jr7YDodOZPZZLjDT2WC
IFiQ0hA1tD1o4kbyR4iEjAAHCWzdmofmF4bR+QPXdyKhq4Kpj+XKcqAd8HzCiGGEm4bi5J7c9sZF
vhh0Fa0wOenRAWRQqDr9sbDU5uwDPN+5Brb2mgDxaFhckWKuK4iZ7/jRMERYy5Tql86KjPPcOunR
kGPcaOX84/2tJo7jKjkRJSZRCWdAyjvLnT1J6gBDTjFd2S+UgxxhXVVn5vA+UvrsEsjl6AXxIOP8
Se1vwFz9w/3ht6KFYbABgAxB9VhjgQ0n7i3gM4CyIhQr/SZCOKJWg6MRhfn53wwFDALEOHnL+r0w
I+nV6AKjWxYhxsJGmHu8+KvnWNH3kvPNTwiphIqT80LLXC6q4SdlhsQovewhoqGTB+pz1Q2Kiy5f
6pplsWeduLmKr8ZbbUzUGstmQI0eeywpPc2QT4484WbPkfCEvr+Km1Ojcy4Elug4rl8/tj1FY0NB
zw2awX+kTpGOh7gq0wCPoqp/Z+jRm5VGUTegmAYRjzAEY0ZM/tWFbWYU7MKWkj9kbuuYdZF6qHxz
Pjix/2bu9GooMflXQ1WNE3VMCaTDPJi48eDI3lR5v1NF3jpyFJjovlNFpioiwsyrUZqmV2rsxixX
k5wGnXHH7jCZUZyHVA3ks4GXjZuWjv9YRHP5U3XGZt75hps/gKjOjcnKQi5Y/QDfx7oImXUX6RAb
v6EEwIXW987vrNAlvB8476bWSycJu3RXsaM9JYCt7YrfBs0wrlJUeFZ3SqEjg0yCZ7q8S6ThAOir
Q9Y1tLU/xjmK/eP9Hbs5W8rZpCKwNijPLmcLczTNDZ/R1AZrK8sfuucZJU03bJGnMqMoQ5NRCp6s
UjHfzca416vZSsToFFDqpm9FQWg1PO1AJe8MwrnihFl8wKT1eyfH0h+K4bcndeDjJn3ZHuusaXYC
3uZ7Qqj6U/ni8XTjgjtaTSfXI0ghR+nmv3p9bE8U4vFTL3rnUqGX9mQJ40lR6jgiaKUfqKaUe92M
rUtTeBnwpfnm5poXpEkNvPiJ5jI1rOcq9RHCDPx975KtuETLE4lXoWIBu3T5ldMYcZBYBo5uyM3f
etoop7AsYzzn9NajUrFHud+c1ctFAjqSXs16C+epHfkt4MgGv7rjPNJ5Mudpr/SytXVFBkCtDV43
yeByUlLQOMnY8fCt1GDUMJCqp3d1iqDlaUL2LDo0jRqUHgcdeVWeyFhTd1Y6/gswI9czcHeaNIj+
oOGx/BloAGNxolBp85U5wMcOo7l+GPIHqbBStwhGC1ORrjzJdqEd9CwtLhouhztQ+K3v+/o3rIOm
HFdR0gDejCY6zdIc1k9Kk6mXpFOSgwwe/nI/amx9YCKUBaMNmtINWdnsRh0/OUrGelEMl8Jo1YuD
H8Ef90fZioSUGpDuhWXzP5ydx47cSLOFn4gAvdmSxap2arXsjLQhfpmhJ5PePP39UsAFVGyiCEkY
aCNgojKZGRnmnBPY2TzcU0LVkoajdZpWkX6P+sYsfbcsxtT3xmg8wrXsuSLGeFGLh2SDjtFmD7XB
6ZdqJX5VjKyFZGp5+oNImbIYuMw7s/2eebmMGLX7LPZ79KKPKra7qyVuQIcUZ4Ba4fU5MttpLJSu
pbRgTe5ZMLDwbgWzBJthng7yFrlx27CWYynZRMhigCi7NpVPi12t9G5Oq6WWsa/lvRc4ylKderCc
YYoE6ylfyiMKxa7VX51hnf7Kq0PTVKgUlbJzm9tFfV/b+cca0tlFRZPhUZkQCmRerHXwmO9tKkU4
CsES9YH/u15pbZKM/iqOJfU8vGljdf2kjWl/B+H0cEDU3qWQAS1ld0OjDrf9gDost9hBY6xos/pc
CzV/M2l1fHD19o6pzNjAQoEOcrcrGovWHFAORoKw1o3/rKqrplOL1vxlSSvmH6pa+tCjtgZcqJgO
iCm7m4noO9ExDwlF6OvNNIdYTyx4b6d5SMb7Lil0P2I3HuI2PlIf2TcFg4EICFWtrbqUpzXg9hAQ
O6EeV4aL0/+vm6MxRBehPwiAdiyRTzIiCql+XuKtk2mnmfHQOXhPZ0jNAKmY6GGcXKvwTXswLn/s
0JBZp/sNEZji4dbFdLE2zkbNlNJ+idNTb2oKcqzu8ibJyS5vm9p5ETAFxokjQp9tS8W1TfhQRkaN
JK4H5WfGcAffYNLi16FtHEC15RFAdecxpt0l/SfqtoRV8tj+FrY72pSnqo1L0Wq3Ut5OpaJ+FJFX
MEJj6sT0kKWicM+z25qQFlen8JV5Wv69veadC/hrAhKVcNAhZGDXv8EtYkOIksrPYNrZp9Eb1rCD
pfnztpW9A0NhH3YnhRVaCpv3vl3JXlE9JLhhwPdj1U/p92ZQaj8iDDnIhfZMQROi7kCujA/bbGpR
ex2TBmfz5HpJe2e4jf1SxUQ2tnoo57ZrihfBpWtIF2tbyVpUqssz/LCTM4o1jBlrfZ8PMLkHJ04P
gpWdzyT7FB7a8FwE0FPXn8m22wE2KSOERiOdz0laOJfUoapx+zPtHEiCMVw/HSwp+rNJ48zBBVIi
XxtS5D6cRO2Gy8TYaWfOmT0yTuV3T+m+mVFu3Q9W9OcoQyAujDegwgH1gXDieo2t6xRRTaUVnZNO
vGVKEgK83jCFujYdxS1724kAiexsMSlL26KSeIt6S1vpNaWtrt25zTiEDYP+DrZz34oJT9cjRCE9
vV5Q1OS9oKNrEhjU1R0Riv7kwqO7u/3Rdk6hBLdLwT0YCGSF11Zyr2fGWkN7hTnQ/VlJx5Vkf1Tf
jE72vz+3BA8Gn89rjSj+Zj2V2tY9GjQU4jvTfFYZ78to+iQNcpuG521TeycRQT9UClBEJwbZmCqr
itZOR2BZaYXmG7EwfC1Skjslcf41lCIxfaapqHftMKeX0eoIb2/b39tU1AUR28E1y0719aYSckHD
qgjWYQWrjIJuP9VmTSUzMdbl821Te6cEG4xfhTdEMXFTL1WjKi9LBAROZtN2UmR+QWii8fTiYEl7
W/q7Hf16SbnQpwZaHJd76YYvTm+k9+viNvAds+LcOGt/GUthhYlSR/7M1Prw9jJ3d1SmPgCWKUNv
fUufCXvqO56AdaqKJ535FR8cldkbVqR9/HNLTM+UUSVUlFfidTOTwhc11enHDXl+VzEE7n3SkbSj
mmsf7OlOeM56EA0htJRIQPltf3vBZ29mdGNH6w/9ieKHN5jqg9Wr+f9i8A0PaJ2Vz9ZsjH9x4elR
0M716FdY235YB2qiyJDTPC1Zzrzpnh7JWEX9nQfw4HR7K6XL3SQ98rmRhRaEHzmim/UZmmhXA95k
08/kNnk09Je0rovHxHCic9tb4gWpeOU/T2V2+23TO8GYzWNHnwiMFUTkjelW18WoJAmtzlzXLyVC
4kHlrLnPG2GECGy2B3Hm3lKJ+ihtSE4aXOPrpSqp3S82sToYft26H9H58fU5Yoa7EXey1aj7dV+1
YZr0w8HN2HMAcB1pikjVNgR4ry2P0BOalat3wl4TePOclL7qVc2B994zQ2grS3fU315pezWlmaWl
kG34vDT/VzNY4SJQ1zwIVPZuBBGE1GSlWcGKrhfTJvBK4gh1stVsXuoyty6iK5WLI5QK8LYlgixS
6oMLsbsyniPOKdI9rwZr9cLodDNlZTQJi9Okw0UfV+/H7fO4tzAeI9TfEHmnPLf9SrWSeDSW0JjR
VTow9dT7SHZ2AeF656dFKfyhToeDS7CzMvn4SfAvNPxXAr4oX6u1uiiwIaxhGH0nU8VjO6fzAUh7
34xEF5MBADDcrC1NYqVRCsr3rtYpP8ViFZ804Rw113et0EQGBo47AcJwfTSS0qBHkcPjd4St3Nmx
smR+MwzmwQnceecQ8paz+iiygS7bLMYsx1rNBrpylpOZz5WmfIvQ8kW33ngoAGi97dvxqzoz2EEf
3aNyzc4jh8IjrSWpW48w4WaJmgAjUUaxlGKLvceqa9CWNXN79lttNp2Dw7FrDDleSbPiDdo2WhvU
qlszlV2fcvFe1Kh3Qt0q6R6rg6jn8Pbx3zXGbvL1IO4SAV5/vLGL4wXIpXOqG/ET59h8YOoo0w7W
9CgN2DsmkFtZDwEtuKGNJbNTKoQSItobZdOeUSiZVn9ZxXLU4tzRzTPwhOhoyFq41F+4XlIxqZTy
Gj6W2qJfKRY9eRpF1YXp4ox3RQ2d71RMq3Fq7JQJi/MY6y8jCv3nlFJ9HLRT0cCNtFHxPt3e6t0D
DLSYugozXqgwXP8uDcl/ZR0g/Og8rV/zNhkeyJjF4DfzEJ3ZD9dDqAZlOr8x1DwN7LwUzUH8vfe5
qTgCupGFXdjv17+hzhrY73kL+oJE4A1M/+Epa+353E76Yay941mB5aOiAkyTMtk21tZSKxoM6hsU
cRP3vu5r5bJYQxvYHLl/0A6cAz1Ou784z6TsEpNGJP9KeUPN7M5RSjCGeWcvn/WJ4bWeVgxfSxKa
v7inlKcpyLnMbAM5db2XLZjnAh1pnIKOOrcf6ZHzX64XZXUZmlY1z7dPz971Qa4XfqucnAM24dra
aMZLFsecngSsdv5SuALdarNxlr9gbZBwIs0AnogDsvUIA2IwChkUlLFVvHVazf3eIPbz3+3VyF+7
CUCZbgZtCSVCWY7erCbuba+NInycSmn4ESl77SWCHRgkqT5U/jSnR1nS3sE3KTPK+gOlm63qFZOb
Yw8MIVoIXmufjRJUXZb3w3moovwv7hhNZL468jqyPnD9pcRQjRqjNMB02EK/r8q1Oo1xHJ1rNzkC
N+25lN9Nba6z0ZpO3TYeEm8GdIXepm1hz/2Xnlma6DvPnj+t2homZtv7ZeaIg9bJ3pEEu4cyGvBA
HO4mma77zNItul8nszOtdzkElHM5lf1BFLj35cjFCJWoZPIJpZv5PRcryKGnDKhFvsTt3RItDFsH
sfiEuPh0vn0q9zBsQOkoU9Fikynt5tNlcQ2EvontU6eisRrozRS99Wjeznf0hob/lJ42eTA2MT56
jqkoP9trzPgU5mvUjW8vtvYFkP980atm+jH1plIf/MC9HYfmDj4AqhNZ1OZ7d/CaCs2QrQCzFJ+W
GtgHuN+/wNEwxYMyGugnmSMa1zseJyJycw0y/dBqUeiY3f9qtVHuYm39GxcqWZIEj4CSqJhfWyIq
n61JBy2JIjHjLOyyRfOgUDVGk+a27h2IBOyeJMp1mobUFpnZxmHrYzULLZdCdFaTfPUoFd5lhap/
zKPCPqhW7719UgGF6gGaBIitXi9MhWqR9KUEzkAuDXWy3hOTZ7p3c+u+TM40Pyh2ony6fXrl/3Pr
U6XuE0NB5Jy/bVlSW6rEhFrDdWz75Gm2hOPjXUXlN16nnkQ3HuHkdg0SkJA7/QKNbPYzYtqCW9Yz
IndMU0cSRPO+NQ5Un7EzmJBRG0cto91N/SWFzMGQdq83FckcxVtUem5x0ffPhdFbnzSlHM7jahSo
oDSpGvSo4B0FlLuX7jezG6dgwXXtmduEk51UPWjTQtAaE0c0v/3N5HkCAEObY9sJKA1b0RMp7VCR
a5B0WtpCEQ3R6QCySzoGpIcIot8+MXsXQspna7/SNhzK9Ybmbd6N4H5oYiam/dwtpRHGk+m8yV03
PXgU9zYRdChEAWIlurUbU7HKjJGZhtTJGtI88UsVZJePesJhqrZ3SChtMXiJEBZ60MbQQv+p0koY
791YM/Kjtvv1HGlTI8JZr+h2FJ4bekPT/3t7K/deYgdULFENECqS1OutHED5xDnp1SmB3HLJ3L7/
39pmoDOS1Hi0DMU+2yApAkTmW5iwpnfgb3aTHodQSkqVUjLZJuGxS7Ge3ByEuz4NFlmNVr9YySpH
AU691p5sY7A/gh5SVt8cJqCYE2D5yReDa1aBPVpp6zMsZQC4rerlwQu+90l4VvFMMuRj6tz13qCi
zXcuZOxVF8YTYO/4TAKdn7xerTJ/dRrthGRQfbAlu1YBdvAHZwgC9doqFPxxGnpCzMxQZX2xNn5m
+Zw9Iu64PtcpxTi4l0eyo3t4fNyvJmXwVMl63JwD+lLMmEJv75QABzuj4NYFXdUmL0jDOEECsPiL
B4DvqeLZY0aEahM1ROk/boc21+0DuXfhJDeJQwEey9yGCrqT2KOKDOipGpPoQuaAfJ1qHOWT+1bg
5aMvTHF1S4NS5gJc70BSb09rdm/oU/FkZ5Zy4Kekh92+bFLthjNENx3Ax/WnnDPFMFqZLXhT0VGD
se1LNufzZcr09b4fnNqvI2Tx7Uyol9u7uCOBJfvnMKzIVMDvbZNYZ9BQqRW5i9V8eNFdRQ2iolw+
oxU/DaECFXy45LmhC3+03OmJAac5Am/yg5ez9WI2WnaEyd071yROJNVEMFT1NqFFHTVoPnSOQxQT
Ld+MWdVTkGAu01t0geztQ22vDpOjdf0v7hMJITVSytn0/De3mFHBmhGvcgRCVA7ZsyK64pTFnfKc
d1n3HZGVwXlRk9j8m/XKHENXqefI6ZHXH58oK7W6ifVOUeRZbwqzdC5jptvdexNVthd77pgjaTXG
QXKz8x6D/sdhgciV7F158n9LO0BNOkLElXtiQmH9GFVRd9LWsvzRtco/cJf1A3M77weTDkhOmZ2h
SdXga3NLXucN5SjO2WDYL8XSRqcZ1ulXO6qMJVhGz3xEzkb76FVyUvyqHGlP7y2XQs0vFgLHfKvh
uRRtrOiF6crGbCR8ZUTTwM8pp35d28GT0ZW7/ji4WzI/3FxrcnHAAVL7zHp1t9pyQY2l7Z3T3Ink
c9eM+sWZ8vgFao79I82H0l/sXtR+ainfjMXoT8j26wducse18BtA6iD0C/R72/vu7IzJC/NC/dOp
1gsZO8IDkNXuotVhULcNLw+qulOe87bMDrzaTvRFIkeHXwo7wOrdHOyhtGxQ1JheynR53/TC/Qyt
1b3XVs/972Cr5Wl9tdUAq+lvyO7NFj1TGhRAEpRPTqMnsmciAu+no5cwMLxEZ+JslGl6TWCQt8/O
FCvCX9RK1c9pzO/zKzXr6pA54hZqi12Z4OpaXRx9iP1fyEmgkMDDue0j28qQlEOeItEbOUvBOJy+
fKKWbBzEIntmKJ5JfAj/Mdb3+p41Vl2qdcqZ06IkqU9LWgOla4q1+HB7x/fuE7sN/AusAQnnJvqw
hjrrPQPRMrBgeRxoQ9Z8VDs98nvyFkRf4ve37e2uC94L8g5Mt8ZfXq9LM/JqcV3i69Rdqn/BHqg/
HHs4Qr7srkqiokAis6atMnYnKlNdHCSeynWdns06owOCPPepUZz+HVoWR1dk561DuMDkXlLwAESx
uSK1Swcwy2bnJBgfWARmQdn4bBV2lgTJOpTxpdZAtoemmib/3N7PXctUrUltHfnX5rWzhWstXkca
4Sp59nExo/gjbwUHUxc2736pUT+sleV02+qeN6LrI3Vl6Aq+Kh02c12YKe4P6pfdzJfYnZf0TKWA
tyczlOacpkbyM2lTLwmqCL2DA2e455Eof1HjAkkO7m2z3faqVeh/Uzw3O62h66RW8Revyr3FN+fm
iG2zd5aoZYEFAkHLbIXNDek8ayB+I7LqiyQ/M3gz9yN7aZ6qOPq2ktYfbO3eB0X1i4ozURNtqM0D
6xrTpNPddeG+Gk9rZLR31aC+tZaquXgLYPZ2aI5woPsmyXiRCSAV2BJaokKxS6qEjBRCdgyg09TA
ku/dBfXG1fta21n5yOAk6wCZvGdVqgWBrWBbuabXnkAvXKbBJSptJoMiRakkSqhYcX8fr5n3zWbI
ScC4qEOxl72v+ZvVbZxsIzWMyBntCWXp1BcPZbBz644uArWcgICoZ9L9YdCpZtip/azog3lu0HM8
af202gg2gX60E9X4xDZ2H+KsXp6ZLdC/3L5ee04SzS05AIkpgTz311tjKEvc1XQjTskcr5faq6Jn
CGXictvK3i1CzlveY5dXZpsTtUuk5hbNoBODEUA2l5UZqLmtngjf+vOfm4KlQZmRPhsFcvlVfgtS
NZXhTV7PLC7NGxkrrWSmn1EHuyBKlR7cn729A6sgIY8Inb4aqFHaxGdV7gL1zYr8zJQq5Vzoznhw
ePf2ThKzfiE4gRLIX/HbguYsZzS2IWtt5fITZF58p7frVwrCR9iSPUNkkgRUupw1vB38J1RtEEUD
bE1p6aBFuTEFZoXOUx6Tp//xR2J2ESwFenekTdteV7XmWTFKzGMNWfQRofw81MGjB1AY/8KBE94R
2bCFJC1bnQNTz0247YDq1zSNkKsf8nNNff3biqz8n78VlNdcwHF0IugVbL5UPKImMEHwJcBxxIXq
fhI6KWoHXaYd1X33ilukfpKfI0EsCORcnwpSoETLM+GcikytL5reKEHK1MlwGePBr6g0B3PuNGHn
josfLTE0u1JrLsk6V36iDst9V1nFAbRmx9/R+WK4qZQGpwu8eU4WtypavWL56pA2p54K2mmqNUJj
3U4DaxqOpGh37aENQrPUhjS9jVt5spmb1oDTSCZFqXyp8xTmKGh8XozIuIuSVj8IYHcuCLQaygyM
NYe9vZ2bMXQGcogjAZAyielnltXx/UQkEE6l1xwge361eTbZCfUjU5aGNZkEbzYzn4oI9B5PlqLV
ox3UPVv7rGhthzoXTfZ3Wa7Y/6V61w4nBXca+StBNSowaFk18AizefQXi1zxxBgVKMlT54j3hMGa
EyZrW6p+Z3nri5gAOwZi1cdPGeyIyl/jAuY7PJ6k9QvC+CQoTaV6zgqpRKKqQ6/7ccz0kB+1NquW
HxfoW5wT4vkYIm4zUs5rmvZdsYrhpz63heL3wkbebFkqtQnUtq+XwEia/N201oO4ILFnqGEmOl05
2W3Zfsgy3fq+NrX9Pilj732bRO166pAhO+osyNtxvbuykaeRpgKM4G8ZMPzmU80BURJLG8EpuLr4
t2sWBumkVn9pLKu6eA56ncIjsO2zSOM5VD/e9n6vD660zutECCQFWDZP1MAkpEjk8u52Ufxm9kTf
+WSi1hvbGjszmBLd/fEXFoEYMRsMVWNe4Ov15gvnRnMgM7s45GcbOEiw2Eb9ojmJCDvRuwee8HXA
RYmVHMXkdv6C9F3bqz0r0ZeRXl/P2De0TZL+bOhuH9TMDCB51pZzBp/qYFtfX0+M0idCeRzaL3iN
a6NensWlgdc72Z1dfO7XVKcMOVrPERDigzdZevLt+ZEDtqk5UkcGAnptKs4GZVoiUsuEyxiUqRK9
jTPVOigv7p2T363IX/HbKU0XY04rm8K5YNT2Q9FUwxOSTkXAXGeUiw10kf7ms9GJAtcHAYdn89pg
5GqFMuHhSV77Pqz1tQhAmM+XImsBfsJ+vc8YUPnHsQCfTaIxJQpOdoqujcLqNCyoPnSn+qR7b5tp
5A/RWL5MzSFLZe+EIBEG2QKpUgoRm2Suboa+Uyyu/WBWqJiYYxOgMWn7qMYcqR3v3QAGKEvBFBSW
eKqvV0VmIQUxQHrFPaOUq9HyAmKH6BPS7eKNvU6Wb7vlEeV978D8YptTMKUxsA2r0rUx2lVnK1NQ
hNNl1tL23Vi4eoiGQNMHjVGhU3Dbs+yuU6qL8Cqi1OVuPKmKzkffuSALmybV7xkMO57gMDZP5QL7
x2AwxwW9gvryN0ZJySVxlzLp5vqZvZuijQT+pSvUGlJ//3XwiLsTRekDZcmnIK+0o4Vu9xY2tGTI
ENrBAMdtb84O4jMwF/N8DSnCVqcuj5lqHlVJIEoxn/TSWw+qctsn6pc9glY4AdSDiV2vD1CUd566
jOkaTnnfvpPtpkuWT8PXPFqaB0CE7kVksfrOa+oo0LUG7Z/be7y3XpbM6yiVeF55U0cMSaXbM+t1
kq9O1s7vUujmvm1O96WRTD9vW9tbLfUdxmTiv0EVb3ZXkJquCX2lMI50k4nOTfKQiUqtzqJbmg+q
IvpQ05b2SzTMxVM/u/rX2/Z3V0unGN4tHDki+OvdZiKgMrbduIYUKFwkKaz8ZCZ98cYeNM1XluGI
uvlKXkR+XoQC0SmjhkdzXv6g33z7xPTFMTLhUuZ9pd2t0+r8kEnZpRt6LTSXcjopQtHDYWnUR1PL
kw8J4LWDqGDrDvkN3B0HWADyt+BRNw/mTEOj4yOvoVl4y2kCTBFkVlYEGWSl8Pb+7priJJEfANOi
ZH+93HWKS72mXxKimTI8m0mhnvtKFZ/GuToiPO6Y4rpwSckvaTZvYY1rn1pu1zEGBHyj/d42Sjhm
U549lrlysH9b38f+UTFBqYq3BHTRdprsGGcKII5YDfXCTk6KuqILOC/Kt5iw/jlDgtLwK7PsDqKC
vfXZJOmEpvzh2bzeSkNAEqoYQxY6neoEEeo0fkQD9L7JDscR7p1ScEXcCzAUkBO3K4x6lmhpyhqO
nqR9zM68UBjI7LuSnseXxciL76u7OIj0WvpZW4WrIpKDUuOBL9rZaKmTKum6IGVekTaYCDK4ba+o
YZ9Pn5XYVB6sipk22VQt52Qd6c3APj1qsu7sM/GrLCIhkAgxRf77bzd0La1CV4tYC0lPtIsWx8o5
seb0/Uzme/Ce7Xg/kilaCKAFqP1uuXVlRdFds3MtjLTGDV3+urgaYtRpqS9hY4jhyXORTmRAR3Wq
hzk/SNxfr1QKbkAfZNC59AOby2ko9awqVqWFLTNPTnMZJ//GXtGelnhd72/7gdd+VtKeSbrktAnq
Fhu3l5Zt1jJbRAtLQEmBUxbDw6Dq64MQnvCNtus/3bb3emc1lcEFOgVODvKO4loLrRAB9XCGEOa3
6jTedU7/3RhE/mJptXhUOk97UPnS/iqq4nTb+s7GStlLok04+pS7N6+aHhVRXJvjFKIYXz0qafJf
aTXxi9Pl6vm2pZ11Ep2gUmWSUMkWwvVhXexhcRcXVzS3+hzWjBR8jyj/ch9bFQXvpe8e65iBl4qe
1Sczm7yDcsUvosbvCRG9L3wtoi2cVICrWzjK0NCU76pxCe1cT4yLYUe56pPx6YiZ23HypqMY4QWM
79K/u0LrprPsBmZBqvbZu4LUqXzbMqQz8xM99kTQWylzfiTtZHnsidXF42CXPTUsRKzS+6LLotZv
GpdKV+4M0aUop0ocfLrXLofmBM1hOlisjW7F9YbSGG+0uK+5/ZFbX8zWnUNNqHLzqJsUsUjxhlFt
/7z9GfetcgN1KbP4atBR2RZoXatYTctBv0C3my79MszP3lL1/7UzaXs5Vsn/bhvdOaUAjl2pBYrC
NoWJ66Xak1J5C1MWQquIep9BG8a9Y1VzOHeufXBMd005tNJc5AhVKpfXpkD5Ga3dO2qYdsK8CGDQ
AT5YCdCXLA8+4LZvKE8k0TM5CXbA5mxMIcBcVnWSq2Fpu3lgpNlysSM39VXFtd96kaeEdto+Ur9v
wz/fTuI5ojsgdq9poRPT1RYB5C+s0DsNmOhUXLTEYdibZsUH127nfea28UDLJ4r+zXY2g8Cjg5vJ
iEBg19yDrPuyrF57Lit6Hbk6N3d927cPswE03q/arAlAXfYH691x6dx4sneA8eRFW5hl6sQ2fMqW
46My+jobyuEhHbPkewsa7KluEH05iAZ2DEp1FSnwCzYIpPz1ITLcONaNplnCwZzrj3GdUeGO4+o+
ZUJcqJCCHth7fSklxZGGEpELvdLtDI7cph5H010NXTuNH5XKHUCyGRG6DIndnetiHj8unaN/vH2M
Xp9fgh05RM8h7qFzKT3+b+GHOfSGm9Rs6wDWKJCFLQbTK9XnpGqrR9gl36paAs8s5aAh+PqK4gvo
MrG5fE7Sz2u7Rk5Qt7S8mLrVee/yPqdBm6fFQ5oXycEV3dnYK1ObKxrPg5nlNd7Ac7MSLBvqlUVs
uW/V1pjOayREoBlrfxCB7K4PhJEKbVsKjW1QIZBYjCYRfE2tNrN/wV+XPxyL92RKSu/gZrw2RT6J
k5N6cZCat9HzJOzY6rulDQfivmChUPRm1ZP3pnCUP/arQCM4LuC7uYZglq8/Gkoaqd21a8tr1RZB
iWLnue5c03dSRXl/+1y+jjQkCgNfw52X+hab10KkSCVCYMOUow/3Yhp7X3Ha8qzNIFAE59FfKobm
oaADC3758wGsaBCpJlq2VH5AwEDLu17qNJRrjehpF6pr2tz31Wx/TkbH8CkWac+13lcBQVJ3VxVi
eMcjup57GJWnEbhBEcQzHY8D77D3kUG4azKulYjujTdyEXxuI5TTw1KsE8otpfqJ5ghdL809Gtb2
+r64Gu8mKS1OgZLp5ujaox2VxhpVYWwZVYDA5Y/JFt5DNvZdWI/G+j5Z+iOltdduSNokspTxq4wv
r7dbLZyoKQjuwlyJYjkeWvdtZVzeLHkxnFI5IbBZFv3sdcnRpNnXbh5BDOT3+dpw3GjgXltegTfG
ZaXXYV0kFpGrpt2LzJ0vysCMxJVA6d3tg723u6SX+HpCBglxvbZXZFVU95pZh1Y5uWGqOnmARFga
umtn3mVt/g/VzKOW+94aKSrCMpdSmTjea5s5QTshn1qHUT3rQeY0CTijhMukzlkQ1679x86Pm/Ob
vY2fmCyn8+pUq8PZFKmvN8J5Uy99dVFdYR/EJrtLo8jF7AYeTnKD66XVSt6JqJvq0GzM0UcMlCJC
JZS3OaoZvie8P6/gsTTSH8R6CUQgDV3bW+quSMhR2Mo5j+/cvP455jXTiVskK9vB8g52cu9e/EIV
MCKCuHnrcTvdbo3cHaoQATTrc0zHP/CcND3VzAQ7dY3mvLG6Ng/yzCgPXhW5kOtUiyYd2v0sBuE3
WgvXCzUhPBcFxJ0wiZLuLST15ckux/ygyvQKYICf/c0MiJBrM7EQxqItVhXS1k9Ree7jk2G23ZMb
xe8iRhY/JE6ZhAn46KCNYWclGbttTsP0xHy5nrB+Ng+4insniv4QoR9cIiT3N1+4dQW5du+gPL8u
U9hkfROuHUPO1Wadzm7SH9Usd+15hAgwpGWpdHOCu8FmxCl8nLDV3fxHqY7Ov0LXJzUYl67M/SSt
x++3XdC+RZIWXnBZWNy4IDvretJ0Pu3cdKbfUtsLhzRqzpq5xKDQ3SNe+87bhdqQJctq6IeQ5l5/
434xgf7aZhVqpaufGI7sBu7qVfdCNP3BedrzrrJMymNCswgl5GtT7lDPKJK4fDw38d6Y0zKdmqp2
PkRdOT2hA4bPWwbAb7c3dMcqAly0pVBclapOmw0dKUY682jUIeq53X09j8pdOfZxUBPwB0Nta0FG
t+rAqLyAmwsqBS3QL/zVodoqQGYAc7PVK5qw15yRioYZvckr84c1GsOJ8SrTQ2Lp8a8BNo/dpBUH
t2RnySg6UXDiNSGj36pcdsgSrZOBppk2RUNQNVAGJi9GKF0f84+O3WpBaupHAyBfcbx4pZEjIuU2
pLbtq42uKiprtiHcExhhYYd0UqD4981ofSM2Nu/j3oiWsGSk3NtyBjL8uGR99K9Xx6k4zbaiHLw9
2z2Qv0Z6R3SmgAAC/Lk+bItJu7PMdVfOnlzus24YwrVtstDq245+GuqmUV0eMbK2fhmjxN5MSqVy
AyRgqyOCSqxiJXkRnZwkqT6z29U/S3tID98erl9WACCB2KWE+gqkp0UeNbCxjFDCKY0nXVHML6Xn
dafIiId7RpYV584Qlt+naf1Yje6Bg9o6DGmdiqasEZtSgEBu/G9JqTEMFiPjTe8UD2J9SirjwYjV
8UFMFKtv39w9S0RE1G0AIkguzLWlua2NCXUK9yTIeibfqihJ+a7bNF/Uaq0O4By7xsDiSAr1L37T
xljjWdO66iDbrTXvAjOy22CiM5oFhr4uH2+vbO+cSBLu/xvbvN+dtw6LMoAob3shgDy77cUBJnP5
CysyG6Q5Qli0bSlU9mJo0SgRt5BqznraWXeJ2zvvb1vZ3TgAIXSoeSc4/9cb50yCuavg5k/oHZbv
oin+BB5uOC9M6j1Yz6tSlzx6UiUTbA8J6KtWFJIXjp4JA+4qKFUKokbxtTErL+ARGR5Fm2hBE6Gm
jTxtdzHa0X0hUPpT9Pqv3/ALzwG2iZrpJiKYRFOmbgc+H+HI9GHWc81Xtca+R/B6OWmxsj4ovTkd
vJzboACjRF9wPQCw49K3NOrezsxETTOcmS2GU6m23RRkFZ40ivT2opDSHnzUPYOE0LK5SOEUqYbr
jwqjJUpz5J/oQEdQnRpYpWy3fnJXW3nQssNZpDuHCGvAqFAEJdTaijSMcSGywfQQE+61+s4R5fiQ
mIt9dojaD/Zy1xQvFNUfXAsTOa+XVkVj4VWT654ifapOmiFUv6EcfW5MCH5/fDWoh0ohb0kxA6p5
baqbbbKAYmRVWTPdJyL+JiADvNM6EqHblnaeBDjNqOsgK4Vs0DbI6TNl1JgJg45AW9jvllFv/6Ef
nMJjs6qPpLH2YxWtcaDGU0TNe4oPzO/4MyZNcytpl6BGtwVV6WOcppUG0qlZouyjkS/d4+TmR5Hc
nhV67NQ+eF2pt248TcK8Imee8WdeCa25MRXvi5574uAh2Dv6wNC4b9B5JbLo+qMJu7KtFk2WU99O
5Ye+LZP7NM7GwOwG906jbRf8+acDASo7FNCp0e+4tjcwdNRZLZquRTcOl9K1xY/GEvoLKvB64gN6
zs/26FZvInto/qmcLj4axfIqzZPeRYpkSporl+9VmTmdPJsir3eCea/G58lqoyBqhuIbsHL1U5uI
6pxp8dSdemGbM0Nuuj5kAKL3gVZuiVy2lzqfUy8eDw7V3kV1SKsZJiBzoVf6CBHNvb5aPYRfV+MM
d2bxXSOy7hu6gQcXdSdY5OqAiWVqHH2+LWzUjFU3Q5fCO60NkgN4OeG9W5LB1XwrtoZnkXVGODTW
/O32p9/deaBOYJxl2x80x/W3x8cabgfX+lTUSfopa/TkDuUq8RaaevzQdmq++Masy/npQo39WLWq
T2nPBHcQ/+NKaVcd6m+qVUZH+Jmd/eCiUdAEG8TLs61sFLFZDEPUeCe31Wq/Z9/u1g6DyUKRU2h9
nfotk17Pt7dj54Pjl5k6IoubsoJzvRuWaPI4p5N/gky5kikYiLJb1shw4f/j7Mt27NTVbp8Iidbg
W5httUkq/Q1KawM2xtjGwNOfwfp1pNTMVJWytaW1L1ZWPAH789eMZl53Ly91JV6icQJkB4F3DPb/
9lP+SGJ9BqR6JHG/+SYY97DeBuaBmAGc6s5WFiXCmYj+Q6ql2MsVgpYvr34lkGGbgT2JOIai9HJ6
pZixLaGc7gBWTE4jfN1RJ3r+SmC59jph7AmNj01fBjXB82dMJ7ImdYc7FYz5b33Wsw8Me/AW1qmv
kaCuhEyArTaI4CaEiyTt+Uq60WzuJd7hBNRapTQ0bBQkVqt8NZu/t25PL7+/a+uBH4/LG2UmWKgX
92rYaDmGiaHAqVgJinr33himj4FWfTUI8doY+b/p3p/VPDYILGC36R+0+tF0ung+M7EOH2mkO9eD
aNvwZoIuc24qHcfDzWKC9cR1MZUjLCbLzfq3bKCcey8SbFvqDTm5jPyEyl5czQQNdPjx+VdeyLVP
jfCR4+zgC2Am8/wDxA64VEoFBaWySbCdGXk7ylSUAC3W+5ff/WtLXbwLgVvTyB5LeRHKcxvlEgO7
pHmTxWCPv7zUlWOCPB/pLiiDmPVeRiHOuGs9BD92Ou3YMV17jHvXQL1yTK5sJtRHkI+E6gD0ui6F
NBjgvnaAaSikXgN8134tWJkzE+2H1IOzZAvy++XHumwbb+EG2If/mm0hYBAXxR+mrmtNCFSrarjv
fogK9KLyWtwHQ7N8XtD6e4DGgi37tRGvPOmVT4cMDS2+/9A5oBRd7BJFZEx9hifdbAwKSByUFIP0
h5Rp+UoH6uozbopLWHAzDdxe+h/xlS8L2qYxq3cTtHZ+gXwBvTUehL2GlLRuPy8Zix/yMajPo7bj
4eX3e/UxYTK80eKAMLkkumyGN0kOaRAk+G38US/AGC1FVouSquk1EtG1tRD3NuAFBJCB433+nKrN
k4XMBJGhkHEJd9Tipu26m2IFtenfnwpNl60KxDwZqdrzleDOMKPOHGoIoTU62KPVA1iim6RyFe+m
ZnnlirpWawPwsJmFQOhnE256vl6YNTAnLni985NCq5LKzH4hcevgAlaEZbB2oPPU5ONqtYBBi0yr
vjfDKxv2SgDAb9jgFqCnb03457+B1ywFCazHM8NH5xPkn/UHbcbXprdXkh109jEaRuPuP17f81Vw
cQaKqBxNu0mG7b6QXIFVl21q3dEuhaZQdggiE/2rVyrCABom2KNoZyDjvJRdDGPVdU0a1rs1GrMv
WejJ+9az9/+8a54tcvEVacv7dYiwyJyYGnQTHLZYcXaQ2vvfLy/1lybU/z3Qxq+FfDukDy/CS2dk
3eWJ2+Iakz9cbsWHOO7Wb1FAmpslmLuj9kn7kcXtXAFYN/AbU4xKljYEBH6aFvXa9tke7uLaRoqA
ngnav0CCX442As8Tl65RvXM8ao9o3M4HWOZtNky1LoV+TUPl2j7aJMVQnW7z+ct6pViiKYPDAJaL
Ga+7cgTRyJVojq3TGXOy4s08oUf1AOCEeS1DuRKGANtDyo6Tgn7NXzPkPp0p+BnBrqhTwJGgfP/U
aKFhodUt6b/nGv9Nx6EgvqFNLvt9QZAL7xML73YRqcp0OkQTuNF7H8nm/PKWuvYBt0H8/1/q4vxH
oNQXyvhgx3uZ7MRM3QHKpNOBBs5WPcqzV9a79hrhAbihSyCJAdTh80gQUV17nS3BLgrdvNPQ+ADZ
ZV0eZOTIx5cf7Vrpt3W7MCTYfOX+gpZPOWc2ivHJFqqWb2sCcdAyCcdvTkOaeI5J/LRV7ND0FbyE
XkZ+htRJWuoQoFiDBhLaj6nevfybrr3uDeeKFlwCduqll3hS20DkQRjsTE7B3ALhcHrUMGsre8g6
nMHWdf9q1b6FjHyD8qDQRKl/ie9YxKCDcFEB+uCdRRKdw27LTcMeblgPK83k/xAN0eiA7hB6t2gk
XXzfxtWYI0Qt3nnRy1MrHfxkCtBems0O++V3eW0r5SD34FACPPzXrBPZeNf5FsEQXPH6g2jVZ+BW
6CHK2f+yaQG9BCcCwzekWhdhN6LtKhsyB7t1jvPPy8Tfjunod00Tv8ZZ3v6my3gKUAUw9AADAXK6
PfMfSd2S825YKPZHN8dmN3SpKetgfu3NXduF6ACDkYQXV/ylH4/qckWDB4cwJct4LIz3n4AKrMtA
2O7AOvCkX/5SV58KrWAwL4AVzi+L8SDM3eI3cUbXqXA3561+65YWOPSXl/l7Q6CGAYgASCZwuP5q
qYQr9An7oGX7jBP1SYzADVdDv6i3HV8H80ridGUxJEzgP+E2wv9d7onZxjNcOBXbr5Fcq8RSegzh
YFdNeexfyfS3vPP5poAoGdwXgMnYpN0vMSIDVAZAvEhxpnySfwdpjR37wYemhI2kO3PAd0+RzlxW
rllK57JOFv/Kqf77A+IXbJwZUFf+I7M935awPIm51xRRe/bidrYyuml7iOa//P3+3pbbKhuzdqO0
Y9j1fJVksotpR8EAuWGyioJGfoGQqGj3XA/B+yDqm3j38opXPyJSUmgfb1CQyx5VvQywZeosQwdq
pOd2bWpIQOh0zzHa+Oc7HQ/3x1IXD+cW5hVNR7YfVSd2Nuvt3VCjYooZqd+9/FRXvxaBZD02TYxE
4qJ/AIuBuGi5Y3szF/Chjox5Chl9TVv32rvDQGmL9Vs/5JLO5HRKe8Ih7qqakR55Nvxgkk2HJoc/
9MvPc3UlRA6A75Fk/oW1GOtkTZK5ZqBpNuxMojp81w+NVGXYKP8/rAWA/8bExa2JO+z5HoyKpg1n
GwQ7TUK348DSncxi5j0BoO+fp2QQVNnqTXwjqABcCkCmMhn4Eli+dUHkaWUJO42Rht1UNr+Glbm2
I3AhA8v7X2/i0gAmJJ5FysV8Dyaq3VszR5t+nT68/J2uroKO9tbiB076kn2qCtsUOR/5vqbEwkbO
6/tuLNZXVtkOykU03ICjaCyjs7xxQ59/oWmm3GOm3+wx4Gd3FoY6hyTw+V5LKY7AIZE3//xUoH6g
f4WxH9gXl9Dctp56UnPCsQU6cor71j1x178Wif6ubDY2EtwsQJ7boFsX7cU0CJhORtrsVVQnlRuT
qSKACYNi3wZv4pY1+wap8ysXy5VX+WzRi0DBOqnZxPNmT0alACfopze9Me5smkSzshhm+woF8soO
gZoyqBa4yjCBvvTtcD42GLsgoktjkgqfkp4h5fia3dGVxsomtLfZdkCIDlv+You0alOagOL2PoA4
E2TDOujM52O9V4gkFWmD+Dz1PTtCrqq5HWkKYkvc+f3L2+ZK0ALfG3VHDpXVzdv0+Tal/2eNxzog
KJWvoPZHDoUN6iN0m+nnf18KpTXiMO5mIBguPqMwmLqBEtDu61CO52EOmnKNhrUyY1G8ckVvzbaL
w7fZdaHFCWIpBobbv/8jPwWPL5aKCxhmTMVyk+PafAsDku5ocZM+6nDrO0xKNHjdEoIJLz/mld2K
tYEHwv9genT5VSGVm0csk90+YAHZJ+usSujJR1WicYHHg39NAvTaF/xzve3I/vGsmtVyyVKsB46w
qYrWq6pg6Xgbu0S8UhVfOf1o6mzIE6AZkcrFz5cqvLShSGi7j1cefpsl5vpzKtq3uknzvhRoAH5F
ZSePL7/Qqw+I4hDTQESdv3izDoc+a6G2sdcZ4JL4c+IEjEh0Q7XjrzzgtaUQPzeZIgyaUUI9f8DQ
bIWIpvh2vvG7mrXNxzgY9XGE2PIrS117l8h7QLRGTxzQrC0G/fHZ1CjFaDBk3MPhAXJlhVYHFsIK
hS9T+rj6Th0J+AmvpFzX9uafi27P/8eiuc2SAFYgOBd5ONwQy6JqaIS6Uc41N8VkX9O9weVz9Tk3
RgxyZrzZS8FCM3nDunqGbDF8BaakRCSKWOkHeMqUhkcSai11WPOqTubFVOgvUL1zTKt0F8xtvGOw
xJjLxK4zKXUb6KcInYkaIo6JVqX3Pj1LwOc01F61GMocUN7fY0BA9OyXlH1fcoCMq5zOVJZGUQ3T
Xwp98nJIcwtDMnhb+WppFt1Ds4U3WKfhsz8BzdgP2G02+TqJTsvzPNWF38XWJbZyA/4kFuogMscl
oEqlH4fuFGadNJUcWPy5QSgdd9by5QGkUtYeHXPB12zJ6KknrDNlNDdNcWR46n3sGkDmrZpdXCEv
5WafUsvh/ADvrd0QtAbsCDNGmBviFZ5Do5gsQXWGKpKnIE2XBrIh96bh6e8Wsmtj1UMc8lfuYZB7
7qSyj3XKfLpL0yV5n8u2Dc8BBmkY9kyI++WiULwc66UQTxOLIH8052FzuxZNlB7SODA/MFzttkrA
ihvX2jy9HXTR8NLHZPJVnQbTuRsSHT0UCwnvOhL65JbPK/uIcBC/ndbGf+tlI75ApnL8hhHagKFa
I0ZItkfZPUyishiVvYq/KBPIO1hXpm/6npufUYCZQhU2or9dRF1PkIpDtDFRuDwCWDUOR+c0f9Pq
LmAww5b0+wBoRrhLbUNENcWT1LtJQ6qyDMGJ5OUqx+CHDpAQlVNtxuWWgtA4VAGUBt7YBFPF07rW
wldWuCTfz0neowEAPy3oF6czBv4GigFFCf68/RhxUz9ES2eb3Tik9nPLg3lDvXQ5q4p5EvcaoepX
3NJ4KZsB2MDTBGDH99B53lVazUlyHzvWwmuDCch1ZUXXu13UKPlpGmmtqoWuE8AezA47MBHVeUp6
ksJwpAY9Z1hd/0FMDHIaRtezrWqr8S2Y0HApwcgk/ZWyXmBaCAbRWBLH5k8ERuz1jcRiP4CeTWQF
QWiMGHFd1lmJmdvy3UPU4bbrNfkJUQ2AXjpar8NeSmgL7TtoJXT7JHfqjaFJkJcmpGNYMmL5waDK
zcu2ztzvGEXPTx5Sf+OzuhPHMFjj9zaXLK4C1RODd1KH1aBgowJTEzjk4rWyZqnyQVAGxdugMQfG
p3nceSmj5rCEU68gNBh3soKwiVrerk27kr3wjEiIfChyNwrvihK5aPiN+bBHfx3AmrNP4k6V8dB1
PyYNe65ykTKAX/PEvoPfvTxlNkZalbbzElUClf2dMRgBVODtNOmPMG9o/mbpoPkzoASfdmmuLQh8
6TDraq3XpO3hx6wGfliAxeL4Grh1q55NGH45R2AViREZ/ZIOQZS+reM5ge63scAHlDb3XpynOBqg
2hMYzW0JjGr2TToLGviQE6F+Y1gIUM8Iemu4H1RMH13UurCHnDev0wo/olY3DHKPXdnklvsH1kXr
VGIe5u/ysQtSCCsqgAt8MI7t5yxIMWCZo7731ZgH+Rls+nEqXRQaU+U4UOb9NKfJclQjc13pgzX7
Basvdg8dHsITSDpGyxvWQQqh0t7gjBWDn5kucyG7bxRQ8rGEiqRrHy3kr4uxVDrn0buuQDZQraRt
PgwuCmiZp83Uwd0nmjD5gJ4AVAyGwAMaYWardpyJJCmLhS/NkSaT+5RlrCZl3rEiPs1rQFXZaZ/z
g1yaOTqsKzi1hwUqt/HdAva+/DWtEaufkpH35p2qVfq0ApgGOWeaWvWQATXV3NsCClk/RVBH/S1o
jZQ/5OEs4s+QsYmL+2IaumiHJDt4Nwx8EAgILCWAdJhEVAmZ46RKl65tjga4u19U5O4u8523Jx0h
xhzyAcpxJ5orLY+6cVxDoEKrtepJS/ARm8BAz5p4e0x47dtD1g3gnco6d7941ITJvSdS/p7h3bwC
WEusrrq6d/F9K1fxYQhmW98QBobTbiBN8S53YST3aKXJ8QAPIvWbuLwnGL3y5QMs9yZROeaD5o7b
ZiYHit+T7FZHYTiTLtHAbkJST0U5Cx00JxGkENl1BXj6EFow5jZJm4x9W+yk2t3YZ+u6S4UYhjK0
povfGd30/A02oO4qYhMR6EqG2G4PeTcRSM02OQCmYhExPZKhI7psxzSxYCuxPH+HsUYQ6ooYJ+Hu
aJtg3k3Qf4P0iOnGxRwEHkbfD4YBCxM2rrOyAnvVJ2UzOnKLimmSJzqtOT00oYQPrghmh0S6hqVO
ui+YbuzPJlnZF5tkralYr4t8r1yWfBB56Me7lsUFfDIpHBueAO4i7a5PCQTiIV7oEiAXi5i7dYZI
ATUrUpKC4wq9n/JBBgAZwnKTMkjw8Jn+jhLBw0chonD6FGGmyfetWMHEmtFtzJIDgYVlcRgN8WKD
pZBxD0E2UGONhSBUfvAyWvTnkEHWKyg5RpHdITDBBCGPPoXb7NG2bTeUKZB27S8YF0DxDJfz6r9r
OOjoI3rR3r4nQTgulRk0R1SEUFi083mvgI/ja4eLLlkcxZGPVHJoC5drDOnHcSgVJrG+zNd8CL/S
pmhVualUJNAUnQeKUgHksgrRq/clZBfnoZqhgmyqGQYTeRXGHSKADWHCATcyeDzeAQALYv4y1fzR
TUQue+7qhd/H86Bux0CIdteMWtxFtAvkSULRM6wiL9j3qcU3hLhL0Qmg6jAQrdpGx83eCutoCehH
tuy4k3S+sSmCXLnGzK/VLGbzeQGR+XHqFwqs1JjPdeX6xoVlDfTyeWZbamO6xiK4TbH95CZOHUTE
CUvKdrbLYz/ZLDiCoROzakFI/Uj9CEMGqOmLR2idIuRKzEf5LkIo6MrMpXHzBho0YYi4D4/nsmO2
ofBWj1ymEcNsnFZjGq/yYOF+2e1s4Pv4sNTCwQ4ZyiFilyTL8mjmfkyqCBl1UypO5hQSp1ZMFcpO
EmMzrhN7YADJ8p9GtnYWlZrqDmg1JOZ9lYkCWXDUQlGrxIEo2oNQc7bcwW3BpGeT8iQ+iR5G6KfM
RHY4sqC2+O2YLMkFgtmjpOS9HhaiO+Q9ztQU8DSdszJts57e61QJez+0PHX4bQNILWWcr0talEua
B/ozclQ9fMr1oOrHWlKGGBgiefcwPcs6N9xOPl5RzcaztaeoJvKBYXLDdrnuuD2ndWHYuMM/ggZG
2UxmKH57M+0mCEn1exJ0I75LWyAlQ3CQacnGCP1zUIFNUy4U9qHlPLlCnRI0aYMdFHcT/w72iemH
CH/belwxmmHlHMTjuJc4B8MhDpfiG9ychrqMLHAbJ20YlIltMsM1OaFIHW99Ss37fEWls09znwM/
2zPoHbeZsePjYEUQljPJ/8PpWSjQ5wgQvGxFZhCJAmh13s8NDyBEhKtl2kVj3fzI5rxYcF7a7Gvs
60xXPqfsrUFOEu8whElPAQmhQbIIKpIKNQ230BqP6hi+Jqm5w/6rA3R0wF0pKXoUjyahaj72Bv+u
L3ja7TqgpX5DER2mVQNape+a1M9frJftgxYJKsWmA2PurhtEivxD1ywrFfVOn3hoGGCkCnyUuOb1
tCNRl/A9tEhSsafDFH3IOp6PpU0XDQbkJPpHCHSDPRKIdKQVoIvxGz0D21gCY03tEXWX/rmuVt5S
VxTDaZbCf4Y2EL1vFwoZfTcBvYbsIcJ/QSa6mFPT5QfTJcFjn/YOIZgnxdnBgOxnBwu3/m3hXfyI
jZmMKB1Y8IRxRw6XDim6G0w86g+pDKQpO9QT7+quZkjom1G9x2Ol/DbnPcMyTRE+zsFCo6oPIntP
yRzGSHjNWt8SNaefTIgsFo9SL/bULkQlO5NkoOiiZFs/QScbJz6hbkmPKAPG+qwLLfJylvg+u0LV
42O76DEvO9cycCXVhLcd4q67DX0c/uhT1uGehQrTdzhxxD8DxSAFtVja3s9W42Yr3BQ2pZgQfvY4
CunnFj7p/V6DEgcDXJtlomqogtTr0rTuiENn1zJiTXQuxpipKvYFg8xJIkxF53CKqyS1Lt93yRTd
qQZ7FGKbWS3L1ohVVuOU1/2J+jTtwTCEXuY+i9vgBvVEwA5EjeQHdwHGfOs0ygZF9Co63DAD7pA1
6al5QCYGG2nWmyw6GNwAYNahD/HLLmqGtdAE+YNjl3X1d7u6FrWCa5NsD6QeIaWKMalMUNwyYHx5
PJZ0CcjylJgiQr4Jiu3tEBv83Rh6hwKKh31Pqm5dxHF1tZ/LvpFJ+85NUfgDLkzEVUznXX+Q2Yzz
P6J+bnF+G2JwL5DoR5dTwXYqi5DkdzXpI1TxGYYpqld0riwRMSzW0oJ2ZQTYvC/53E9pJRRwRmVu
pg6ew94Dmhb0KQC42pBvE3fjvMe1zQwuZqGjMqKhTo8KVs3dvp91O+1dloP13ChLq6Cf6gUfGCor
J94S1ZbROLqiIinj48Nci+FBQhXDlmDI0+K+Rrl7moRMPmEmW7tSeaMMdNRp8tRyoJv2WdCsOy62
uyFxMYzLwnBEWh+3QB1Xs8vdO5IakD0c4Wl702v0GEtQvtL3sGEyy8kMLf20In+EKT2LvkL6uRd3
awPNEdypqx4q34vkbdzDK/VN25PhW5sGoj+syGp/zSsu40rgJ/5WgNIiksB6/t5LNJ1KZIm2OS2x
cgKV7SptNYyAYaFUyzIkENm43mcsX7FLmxRpS7+Sr0M/T+xGmB7mTcQX6VQBZp+haZZmMoekw2yw
V+H6iXuMGEEfXO+XHI0cNFoeodzWuRJIQ/M2ZrJeDz6c1S/ZzbCuLrKZIqWa6wzdoCjl37eyBDcc
wrY/oOadfuI2iBpoHfUN1GWEw1shxdwcMj3DUnRe/LqTTAX0NrU8fgQCKnrqBxryKpwWd0Znk6N0
yvP2bZ9my1QOMRRMSgLJyLQsMmE+RHXafI+TMf1lZ0vRo64HdZwt5Ecq1G2ox1OUwBnOIdU3XbFO
prR9ATGtRg2iRlCPll+4AApVdaPzXxMVBgIfwDE0f21XPMpNVgrjVC5/qNRbf4RBidE7vFOIoRNG
4nf1qmLYZ89rIstAQfL1mAgkBCXe8fhtCNvele1E3FxiPqPe54WydxnwgqrssR0eR9WKTw1UWH41
PKtPSGcDD3E62SIBMeTc+VV/9hNwouWgKToFfaJlXTL4n6GDm9tAImvsohvbiKY5JjJm6KqNa40U
QEYzFDQoQ6xr/eibM4Fn6VBp02i+VzZEORBKFT9YmS/Q+uduGvHgaXTCy+gZlPuTdNjj75ieYGST
4ZqVie52bPEKW5/ycUYuYIfv6LrkIRISNr9rkcH3cBSAMEHZehL+zNDiZiUfWlEAsCzMdwlAOCmH
cUThOo9z8TCOo4KMnGyjpyQIo69UcB9VMwwTflhB1dsWu36tMh1PN8XChrwKLNKQM3EQI0RXMlM3
sKehRRW0Nj3wBcUtrN7C3JddVMxknw+1D5ClebkgQg3NZ5D3xSdNo+6zaUP0H0y4sOxg68F/NxNX
72gL/+fSUGLiXTZk5EvNZ/gja3ScVjSYk/B7k3bJncco3FchD+CQseYT+1l4haTQoYBCMIiz8AtJ
+IBmFpsY8ievzR2BckuAar1b72KwZHg10RWz2Zgq8j4ybXqOu6n73GfQ49hzk5FfyLkWnMZAkycD
X/Fhx8Ol+4QhRvs9EtniAAZX07cIJJcYvYUViRCBCy0HKtNh0gv/UvV9iYDSKq2l80eAOBAmQMsm
2KWwEIj3bFARUqhaooAbzDwdZQ0HPQj2ZOlJ5w0LS9GpBY2RwgV819XjFrbhoPeoRTQzNMyy4sfM
tfk1ARhuyr4oIPme2LEBKh4iBe/AYclFtRitf4QGoXePbZX9WhCbPwIqpj42mYnRgmgypBF1oBBF
hdDDWOVNF/j9mkQwjlB5i1/djSYs0IkAWhRSQnQKdjMlersPi+E8TB6hwLukeaQBg4wVya3fdRNE
o6opbXATeVRFvyKLTAqkjj47Syfh9odaJ/1oWwzwHrIO1WGFW9vmOB5WQjzVcjFDtw3iVOewaeb4
TZ/m2EPrBK+pinufPRq7QoYicbwpTiP6vCjxFEn5TYJOo9hb3oqbIZmn6SDDwNIykmE2V45MQ1QV
kMTu9sOckqmMDcm/YQgzohcCk2PknfhNEJBFc/lI28gnFavXGRz6jne3At4owX3SotTfTQkNhrKw
CZo3lGUpph5dEiE1nwqFbrhp9ZOfwq7ZOZXOtrSSOv6Irj37amMIdQJG29k3VmaRBVKyJ4+yHwQ7
C1z175TiExCLHBXAHsw25UoDELsBmW1GztpHKh0rKAdHR2tcK/Z6meTTaHPUq27OkdHXSD1GTOwI
vVcQv4SUmLX+AXh+NIso6EZrGTuCyy0TGQapXZDAzlgar4cyQsvxKe59wE/UtO0XJEUoBoN6yKEl
StGZAcFDmicS1E16GnmmPrZDq86sT9SXpkjrD26ZPdk6yVCHtZhNFJVvUeBUqzHZTd53w1RJph1S
bMhmqnJGviaPs8yK+azQuPsCs4T0LQvyrqk0Ln9agsCXiV3oo8jBT7J29yyZc0hgoBcTlSAeo+HW
F1nwZUa18cjXzL7X09K9Ud2AXKsvVPEeBwyfayjq7lb5GsU+buoifhfSIGjOXcwSoHXs0G9lBpnw
Z4Lp1jDMXJZIgLNpbIoSMUVN0U5I6pYMReauLiYM8eESOLQVFW12TNkUw+mh71KFy5Kot4gj/RvV
i7nF/QA89W6ss2ifZLpP0NaaontkcxMOFfDVWXE3DmiZ3o0o4SAMBF2PU+bn6W3mo+Wr651tbqg1
CIjMmfhkJOF55Tf980rVWfEr0Fn0yBB0cJgHZru9yGf6AWz7CG3Zps+/LLUG7sBTW2Cr1S5/6szY
t5CiJoDq93Ic8rKhIK2XBWxV+LHxsYsOYYH2AO45zYDB6IWs0d7LWFcmY+7MltUWR6HQzdvNrY7e
uzQVHzLm0gd40i2w1xihn1kpNi+wLkefsIR7QjtAEiygkNegnH8eravNCegYBml8Kn4sDSCSpV6B
NEEHPw/loRhrEe5JT7PH3jocEz63GOQQls7ocyL1DHcT4cPbHKOx32mspxYyhEiJEOPRdi0LJh2t
xMqy7yK17Xe42QD9sIItf2IwcuruVO9QeMa4DFDJkHy+QScOcpsjy03ztk82vHvWj+rfcScb2RzU
hRy9KXBEno8UbRwpyTW8psDx6e9QTKr3OpHNKxCQq1NEIDEAyszBA7mEtaccdiBdzcUeIp/3UnoA
gxw/AsNFjjX0jStFi9fASNeWBNAFdNwNfAJI6PMHm+IlJJr6Zr9AqWhrgdF4p21W76DhjOxFActw
bMbi37ma8HeNMK/BSwU76xI+gNElCzA/QnusN24/jfCCD2hu76zLfv77XB0CLilgLpvVa36B5Qla
TBraOmz2kNzOTi38b6tmThxmNYE5/g9LQbcFQChAM//Sb4ldjYIVieJe4DZ/zDCoOmdhtpyWKXmN
Ovw3dgcgVEjSANi16R+Qi8/mcDxxk+btHmIW/RvI5qi71GLA+/ID/T1Ix1tLwA2AEEe68bWfbw5o
00+128QX0azajaF3B1LgdDIVftdLk7yy2obmew5nAeEUBszAMSIlgf3v89VMtPZw1IaKU95zjBtW
URwGFjxmDgVuzid/MtQKjAJtfUzS+TUC2N8HAQccJB44jG0CrZdsHu68dNEMVcmuxtxQ0Gm5gYW9
ekopGp810ajTFB3fvvyC/0ZiwM8uBm4e2kZwzbkk2hZdm6d9Qc0eOMqp6jpj0MjtAtz84CP881IQ
kgOSEutBG+zSnGeuKZ8COsk9BFXdhKKVwYWYmR4zqJjk7StqVH9Dk+jGQAqBMscIDcCPi2+5jffJ
2MGbr070jYdsxQ7VFSrrHPNXWfTvZJ0kZxDdX3nKa+vi4G1m4hDQRCn+fN1+hA4sim+xT1qZ30+h
aB89WckOg6MnLmN77Fs4XMcLtvK/v94CbMWYwqAHZLCLhZtwXCe8WLFn4+jP0dSt5zh3roV+k0Cr
/eXFrj5lAXR2DoNMYIq3k/QHwAWtX02cmcXe4A4G58lFBo0gGR46tzxioqjf9xSDW8yuXtPOuLJh
wQnfANpA2eOiuviu6TzF4PAESMOzEMCy/8fcme3GjWVZ+1UKec9szkOjsy4YwRgVmi3ZviFkWeZM
HpKH49P/H51V3VZYsNp99QOFApy2xAgOh2fvvda3it7Y1my092WjFu/cQm8eCqgbUDnWLx6Rsy+Z
WqyiSbucUdfATwd30lKa6MqsRfnOY/jW+QROQHuLdzs+5fOVp07ZDipVHmQunFUQpO1WKH0FWVjX
HnpD6NtJt7o1OLn+nfv15xUWyfGywnJgZLTn+eChWjc1vHDu186kuePF6kaorUZyZWzdp1E7fvj1
nfOGGpMDmqRDuAvDE7DZ67Pa5hKqARkfpHSW06URtuMqaynOopbIrlDLmNrRu9wXeTusY6X3Nl2R
vkdu/m6ZO1vpyW7Cp4gsfqG6nb292ERLAAJxgYY8bI7Ingx7GVIZl22cDv0aajvNqjiCwe33c0yJ
20oKzDXtXP0KZguT4F+flTduNbzbECgXEwk86fOTMpktyoi5CNQIhBxipYE9v20do3KO39kj/Pzi
5q2Nw9/kxUoL7PyCx2ii6jzyysDLe8/vYjEc0Tmo7zw7b7zMFkcqbAJepEQuLrfdDwtEVXBK3bHg
C7UN2/7CyV+quW7urdDGizqTZ9co9Xj3+2cRiYOlofRdMgiWs/zDQZlID+x53CKY43pYVe5o7Eyv
CjdtXJXvyArfvI2/L0EeJ5I76OwLKgShzUjoy8CMowfRVf3W6Pt2hZanvCCAI9zpgBI3wC7bh8qY
m1We69V7JNG3LuWPn+HsLo50JTIG6fF9R8BB9FLy8iJWcv33F6clgx1KM/pCACrnak2HKOSJaUjA
sWyfFmAX+VbIVFzOvfkFPQbNgDTr40+8EN9jJ7+1PHGGF3Qfic8QaF9fUmyRM2tFWgZlbnYXiVOj
pJziBjUhGD+poCH79S305vFg8Niop2Gr6MtC/cMtlAiM+UregJ9V8ylgWI9YW8nsTW+hx+kWHu+v
j/eGK5WCzuINylvGYVlcrvEPB8SjGamTlZdBWOQi3mcTR1pVuhVeTIOdXjajIW/bFoVOSagNgc0D
wjEjU2bb183eDaKqsA5Fl+mPv/5cb95aYM3geUIht7/LTX/4WF1pGUkIYDIgWTn7rHS4yhUYz+9s
I94826Rro+HmrUdH/vWXj7tR0v/V2RLOTAAST6muMm1AnEaP90Rs+3tF3xurEhEvrLQQnpgRn0vj
Y7uurZ6GYEAaqrfXu05uUDZZDM7YsKmhtG5mp6n63/2W7EIxwHALWwCU9XNG6VxnmkmnqgzaUoQv
jpVmD9iipkuhjfN+MrHkvvM2+Xlx+n5EbNXEILGrP/eNxsXoNckUV4FjyRQCr2Xem7nH9MydnVWC
0ntV5tze0ySZ3GkOKsoCHeyv76CftjTLZwCValP6UtScC69l05tpOinc2Kpjw7Ga3UNmLl63npF7
mUf6xlWFu0rrvPtdnhxHxpnDKQfywAc4u6tQ0hgyTFug5MRt7zpZRwFa1NYX00AoVG++xwb/6S5e
jodlizx61qmfdjS8QqdomouK0Bs9fXJjW+RrhybqlxnQar3S5+a9OI2f7mOOuJiPl2wUdNznnIWx
8NAB0aLBWtUTROfY7VUfo09NyN85om50LpFQOu8sCT/tUZaDIoZ3gDJRJJ8HcSddX7qQ4KqgE27p
e96MOxLxEpv8/L09ylvfb3l/c5RFsvgzbV3RTYQSZZA4al77llLUxQ5mmOb6xqzKLc3C7HPJyd3+
+p79/mC82hfyHWEJ0//iQYUZdHbrVD1aUhTBIlBwjt1KmthMxDyiwPN0MCCkAap9YNKXBrWI3Eea
CSWN/z6MLmIE2agSIrqeMfXoXRxroevnOpqn/8NqgmFq2STS5PnJ/kvTz+hjO6wCV1TlTmGUFtA0
EFvXY/ITz1N/9etz8tbdzTSVRhn7ueU1/HqNjrxaFiY9/kAM9YRzKY83oxKbR4B1GeCr9D1n7M9U
E64Bb8PF96ZCWz5H9Am7QAxVSBGEg8nQWQ3nazYX0XgMSa66ciZ7lkEzxcYnqejOZaqWxbWt903o
F81s3oiWjtXvn3IQmyzfvKloGp6/DHsp6r4tQxEQf1sEXluJHVOXOIDKpW0cBI/vrN9vPGkaBA4P
IAYh9MY5NYEJhVFG6sApT41k1zXyizXZUeCCy9n8+uL+9JpnP4cznhIIqht9vLOt3WyGsRnpCCZS
dsutb6uJ8QIm7z264c/vguX+AcHFJV16E2flTTQQ2ELoVx1kpVA3iHyhShuGcnDnfPANC4lmHTrG
npLhPTTVz5Xe0uOlsmYlwSQG8/P17Uv0uVc5g1EHBmIkStsMWabjxGsJzKoPRGfae1kNXaDH7HNM
6YmruO7aj5RI76Xt/nxVSUU06EZplsaTdA7Xzgb69yqSTBABbrhTxmH85tFuvx6kVXfv3LFvHot9
JQU2437wjq+/NXWqS/OCY7m1Kv18NKDtaunsj9OUBb++hd46FNZKjxRxDevROVyt7CxRza5VB+rU
mmtusXyvh8WHTKvTd1bnn2/W5SmEewBEGFrl+UqEUMLA7OJxKcdsbn1mwrhC4jYS0Ttn76c+MPcM
MHmN00cMGO+D12cPz1g9mF1KhFQzPbTSvldoXa7nPm0DyyZ4ejYYOTmL/LBW6uydR/Kt88lXpC2x
YHh44b4+eFupxhTPfMtByb1Ngz5jjx452WXNLN451M+v2e9xgESW8/yzlzj7nrQMNYFAtgmc1JKb
XKj29cTOKVCdUCCtpUayENp4zTtDpjefSQfVzL+Pe9bD0+06VjOyVRGRsyYMdR/ti8LVNnop2k1J
DOUaymGzL1LP4w0jm7vZbNynkrDq91b2N24pCj3UVewJ6Yact79nM4I2nJUN2R+dvcKJph6KVDjv
nOc3j8LO0IHVbHNVz85zQSBCTG3eBBNqqjUTPnmsmGZ//u0HcUEvLM5RDkTP5fWNA3tU49VYNwE5
XeVW9FMckFan+2Opje+8oGx+1ettEu5iihkKNyY/rK6vD1VBzIvcWucBqfMmcHNyOaPWKF9Gniff
HcHjvPNEvnlAYp9VvgPTmXNkTOyOGmpQp0FeAsZxwE69zjPrK1pCDIdWlr9zwd54Bpd1E6YY7BhM
TWevRRKYY3JfqhZAQmSsktJSaXjk6mripL7zMLx1b1hEtzIh5MUA+/f1qcQs5Yy5R0JGw9m+0QZS
v9aeDWbgnUv21nHYUFMygGyx3XN/KJlwIs6yCPSudN3AC+Ul3s/3stLeOm/fkzF5ohwGg8uH+LFr
QC2rROHQBEPsgYlFG7CJnG5eWyWP+K/v9jfWLuK7lpwKdhV8sbM1pNUs2TejIAHONJaoXxB7YdKi
cO2T8QRv3l51Sf/bSEhue+YB9BaX7qtznlZGvFYs+nRoA62gaPeaodktdkoxtdo777o3ziTrgOou
8clsnc55ARrTwHLwyjZwU6I+hoxYuxTf8GpwUdv8+ky+cWdwGsECOQucgEHg64vWLp5vtk5tkBPg
co3oxPFNafXv3OdvPMG80TT2JGA7Pes8z9MuIX6Ns8l9nmdTkMZVvCuF3pCvgMqHNvL/YQfEIJdW
MDRZFsPzybEetoaWT50MqhjLd6eOjl+X7ADTIh7/7jf8x/P4n9FLdf33wtf+87/483MlJoY+sTz7
4z9PyXNTtdU3+V/Lj/33P3v9Q/+8Ei/lnWxeXuTpSZz/y1c/yO//1/HXT/Lp1R+CUiZyuulemun2
paXn+P0gfNLlX/5v//IfL99/y/0kXv7647nqSrn8NoYL5R//+qv917/+WArv//jx1//r7y6fCn5s
2z3Jl+Ipfzr/kZenVv71h+K6fzJ8JbGS+3ihQyzZYcPL97/y9D+5OLwLqSiZziLF+OMfZdXI+K8/
NOdPMtCo/GhrMAhnTvTHP9qq+/5Xxp/Mj0Egghcy2aIBaPr3h3t1lf7nqv2j7IrrKill+9cf0LK4
s//nNcY9yKYVqQSCGrZbjL+Wh/CH5YodeUaAY5ltzXpMglJotV9ZMlsXpbxWE0o9EmIK0uSib26q
LakOjbKRvXJDIsKO3laz1mM2LOZYoiXr9GkfWlmEHBQDjO+2ToDSYzuUtYEkLBqgdGvGFx0F0Xoy
sf2BQPtcpUnmRxK5aWl1F/hjE1odjrWCp3OTuf3HEoewj3ruSYPv5UdZH31zRrdHuDfFGBnqb5Y2
M51MkZBKwyaoW2TbXuR3paNYG2BGWPBahHVB47ZI/OJOL/2W1hh+iDwWO3Qv0UYO6n2kpRqWfAfg
Y+y6j9KjZlhDpC+TLengKOgdLXuepJAXZNNh2atV+6T343QjUkHGldGm+S5MjHbtZoVpr4awmn2U
95eO0C5HzuXJHViYzUQcevSpW4Odw5ow8ZWt1DFOkUG0xw7NnuOXPKrb2Gisz3WItbLBI3ZKtYY0
AO2DGmqpX2SZvQXqFn3zmMQiKve8yyqKo1U3CTPCza9/wv3WrrWqTf2swO6XmKWyGzIWzSwaPkZF
cjKJbN2YhWl9mIrpA6WavqsHNTqVeOP2benqT1VDe3JdT9JcJ6MVf84HScNUm/XaH7K+PVhj/gl4
7PTVQmtzkZi5vW81e/oIzrr9olf1kzpPpelnwsSE7Bg1uwe9QaeLPQM1OaXUgKGnGBxi0JpkP1iK
d4V82vBrq6oPThUq4CfL+l7qrIzCbhUa4+WqFXr+kXq92OO57tY97IMjqD77K8PpjphpO/uKmzPB
1lH3nX4T2yWKUzkQ2LeToy4R02ZjcREOkuaVRWTWYe6t1AK6E/YNhrY8X7NyY/zDglzu+grp5mPo
5lm66ya9vMVHnKc+hjQ88IMzryoLqRQSOeMCneEtrMkxsHra9WVJ+Fozxy4wAfcRo+al547+pODA
KET+qMuhWheTeMAx166NZrpTatO8y3IjOzpVjFdfq7NCXXftRIyaGjvT9ChoMtcfeyWvTlZtuDsa
yzKwyq59HKGHbBKssc/uiNMLV70y39nt4sVPuIAw2adHNRzazQhQ5S4dZHlRoM64V6vC26aKA8al
GS33qDcWj0fq4jZGsH6bVU1+NbZJ8ZEsRuNL3lXqhaPOqREkYAqrK7QbINHhoyYbUm2Ux6qwx2sQ
UKh6J51gG99N+2FBiCrptlfUaies9qZpxm9q2LOFHCpt5UjPgQ2MC2TWNA3jmkF8t4utKY6LK6zj
HzN1XCu9o+6U4arGx76mhZ/t7cZOdnVTvHQ0D1a44bH69+qmSE3PpxfVrY1SyXAaaN7KBFB7zwvQ
L0OcWk6jB2URbXBcKbdhEl3qafs1VA35IuNGbLqErI/cN80sRMRqanGsfMhwe8TJRRPRaW4vhZkl
1hREQzunEyHEppV4G9sKUcGv20F0DxAYj0DWjWejybKvMsztjxZYguuwjc1Djf1HNvJ6nhVr1UUS
U4GE+KDQ/tnVtVnsxNzoub+M6zEOWM8S8h/WUhK49VBsy7j3ghxIJX7GuH9o49C4LJVbBFGTvQpt
R6xN1sdTV0MAyss0vfDcLP6UejK8Muq5P4VJEZ26riQbUDfKcBNjebosOib6QYsD2armC/IaLmTo
HF1GIzhCyi/6ZOwRtsU+fb/S70SHI2dM9mHY3I1Rrq1bT72xZlqSoiSGS0iQjxbO7TYdx42S1dmh
qj/VI0I/w0JXKnJ5LKfavW7yMAmYF/RXXkqYpYJH66Fw1M4XuVq2vkqCkC+0VMXWIRtro2Za5lds
XaA4OvB+MB5XCYPCgYiH+Rm9/w0bYEw7qjH0e4E4fl0msfGtd6xAyTuM610/3Sxr5op+92k2nX5n
zdqR62WsdFutyK4HxmLVtJ/CMa7u7azeOImtXbm5Uu7KUR2/6ktxNbStfe1Fk3YYZXLXmh5YiWaq
7g07xFbbDdiYUJetp8YZAvZ0EXGPShRw/5IlntBa9kup3uWNUt32JDT5yYhNW3Hzo6xThyjX6Cvr
1GasK2VVw6z7Uo2wQJ3OK/RVFtfzndS8ByuqnA3Ykg27g4xWTP4YCYxolWmRkGrLaTWqU3Md6Tgo
2hFqR67PftOEF1YSTZ8lBeka7j7TA6q4jT0PWwQJ5boa5TbETxCQQj5cSQ2/n559MKF/bOsS505T
1+PGNTN3AwYtundk9CE064bL3LrrKnPu+mH+OPdDdtcj28eSNfQXeW8VO7Nv4xWwmZiNJ/UcexA6
52a0Mhqo2ElZXZLCftliTA20WnePXio830zGaS/1cjrGgGd3eTcsBk7eYypQHBxuk+GXIKeDZMLW
jw5sxUdUfcj0N67a4b6QU7ky0vAqC7XLzGH7UXVtv8nMNPRpHMOpskOcESMLE40kgjCz8L4b5w31
y8cZp6OR9Epd38Zj1+L3wkZjpeaBSYPZxz7iS9dFswZbI4gd5nkPSh5lW8Vwe32tZ7Ern9pWlFeA
la9KTd/obDGyvHxg6bZ8xE7JSvZSC8aEaaBs4nRjhvpOYiF81KRubYc23sF+O+lOfVOV+HM0oq6N
xaxgRKSb2/apylhtkgldTrRO1YJgg2QfNSVQjIU75GrEJQ3YSpJHXqtPfR8FqT72jKjwLE3cFu6I
ZRLPKXstO5hUeYmTVbAyxkfbm/ZlnARjhXmob547EcWnqPfGO7T312xFbxNivjYxM7GdstBq9TYz
2UTxtrPBY8Pc4J5n5cIk8FxXsXYnQOY6+bJPiwHhLM7lD9Yg4rUV1tM6qjrvbtALzuXgwSDoyhPC
ORaZ0XweWwzv1eg0N0rT9bxEQimuRJZeLO102fmdiSs8xq6NrTXoGCyZNK/hcII5wZI5n5om0ju6
2mOVXZqtYVinrIMPj6TeGlNnr3hywLeZhJMCrCJO+8cMzbX3PE3thAzzexnwWwXRfVXwv/Ma51Vt
9L+rmbYv1VJutOe/6v/DcomJ7K/qpdPLmDxXPxZL33/g39WS/ed3RhnSBNBh5vdQsH9VS3Sg/gTL
vAgkLKKroMD/d7Vk6H9y75kqaENUbAxL+QT/rpbMP1GsMW7RqbtpLKGs/41q6fUIx0I0QRNisQoz
z9cJqDpr7UCgZOFig36KB9LH1jVODu0qM+tMf1aaULeBhiAWxbujW8ompG6YH344V/8q334s1866
xnwCvjc9uSVrD4Uw7NfX1VoyJBAlpOgvKqxprDvwDrw7MzK0bg/zKxaHkbxE6zpkq8WeOU1H2zxg
EZbIriKtieaBVQ3Rb/xO++RMwcPnYrDEtFK1SIZ743PpLHJkSeXahT5Iag+3snHSNYk7oKdOswgd
YTo39mU7GiQFZEgz4rVrwNvxiZ9L0ut6wsK9Ms1YcQ5W1XZa8M55e91Kot1CuYzGmy4mWgxUA2dX
LjNyUxeGJS4SO5m7tboMGI6GUNxrZVQL8W3MxCyPUAysdkOMIW/VEcyg+2XK8HCvI89qbr1Md/tj
pMti3uRW7yXXA+9H6/qdT7p0mn6sx9EuL8kDdGzA2PH/Z1dYqybNVEZdO84AhEaonFJAD8jdefQj
XMd6EFMYvbDedTdZ1mQT/tiaiFVcVjL5LQ2JxSQL1QxvNRetJH0+d3kcfmgNsI8Kx9zWhqMeOr0k
PaNo89MwzLzQZsAF4lNi1zJ+L9Xx9eDp+1EdvjbjLXq0CGTPWnHljKO+TCfGA8QX9OuOJC/Pt/Cq
qJANZqu+n60mJQumZLOwrfSC/z4pFC63v74QZ3cMXx6BB54YemeonvFav/7yBTQB9r1DfVRBAyoH
XGA2ju4ihTwPsySp3mkNLr/u1WU3uOzLtI1am7jZ8wmiMYk8jmtRUIjhiZ5A/5G0UPukQcTjO23V
113j78PQ5RlYxOMsJyyNr78ZHA8bW5k+HrJUwYkr/j6FWmwbx8IBj/ehKQsTUZasMNP++qT+dGjw
0eQNwthg0A7a86zZpNgmSE9ctQdb0dJx69ps43XchvZVlcx8USVFigzGoiMe79dHPr+cix+APjIb
LXQcxO+d3VUKVum2MUpxILJNY9+IebTd/L0cxfbAnfTrw1HdL/ORH68o7zDqViZRjC/R72jLufjh
6WkTMYaVIvptWylTFURKO32TBtqUnRER7hTwXBMcl3qg8hsvtcE89eaxADhpBaGopyvDARvZZ6a3
n8SEmKrGCVgklXsMm0QPBoymq0ZSSYhG9occdDbWcHvY1api3+KUTmholLgmO3k5WmF8RyLzIEws
NQQsKpuaSi4zDwD0IHu/9JS3q7apu28UjM0XsWyaYcDl+9iYrUtuhy9FhwPNUjN5wsztrvAdNCtP
D9mizy6+P33ZwTeZJreIGN17hY7CVVLRsYGOYPpAm5yNGovigpi6ep0o6owjvwSZGylQoXipfkCL
2tzGjp5hAS6yDWCt9GCXFVR/xugAPOcbdn4gx2dol73WhVvpAaGL2ip+Ep385ix+Zn8wMwYSQ0aR
DGmOxDuZbT1vNHHDNj3MKiukfIhNcSldzoSmpBqVptB20kjpalmqeKAQKgLdHjMc26Jsnpqs04FW
WpRdiH3vo7p1g3mpZng9a1/cQcfkzp4aFWEVTSfTyq7bpX63XDar0pbajVvG2W1fqf23PsVCDcnH
Kw/wEV0/m6yhvDHQSvgOn6SHzzKp7coqbRUXPi6Fz1ao4dWhpVxf6NVkHcalxLbiUG5RwnjbzhZ3
aVEahwX8FLBaAM+o6nAVx/wzWkOU9rYCTPGoR+18kZI7cg8BmqZAXxIVz/KQXmVysu8QYhhXcMb6
h2LpL2Cf9oK6y5RjbZuKPybu5AGLNIFl1cynt30NgUHJC1n5TYbQZY1HK33ORuuoa23e2ms64VHq
bWA8pVZxV//dOxnN0eoOVTg9W5qwSCRsNT9Pp3avlIiaes90PvZQ5ZAyAP7axQqAPJLkHbmr1OZB
j9T8qzFZ2l7Q7dumoBz82M77y9qB6wzleEPWcLLq1PpEp1dGXFSr/DCZc7KePa5Qb87OJtcTfVVY
IqPac6Cg6G0PRm+aT2ZYFWvW5D6AOAv0RljxndNoF6kORWdyqq82VEl/ENFeE1Nxp1nx46RBVsXL
LBE+GQNm51H9pIFZpew1VjLqxMUUderKTLqrsOqHrV7NY2AsjcQxGvsg0bOMLIdw4q4z3WHTa0qL
KTmdLwds31udtPGdXojqujQm/OLgHy+TOomukzCaAM2h42nqsTvC8lM6+lq9ZazmoelqzMEaz6XQ
l+rPcoqw8R3CbvpViDLvxRCJbtGpyDw/0cb8pMUyzY5uPOT5R/yuufIp6SfwHNJzB4sQR+rs+CQ8
UaZftTDVvuGUFvrDXBrNbTmVlr2mrS/lpZsyHn/0nCYJHxrB67wghzJJk0OPdzL75lZ9360UfWrt
O5t9xtfGzYuG7WDXzNe96UbjVifZXF0bKL7yzd8bs1KxaVXRHJS9uR9jk0/VTvQex0HN1GSFbMgk
SZBaFZU0cLuYPWbMrq7tujHfQMHQ4/3Q5qG7qqaC39AbymKMxiV9IpzBJJBkpGy8iEp1Nlcg1JLs
YE2cgnJVZWPVXIyY1/tLh5XYNIO6cnO2zVrDuvLQxRn6b1gTDv0cFerhysiLCJAu66i9qpxqMC8s
kVvZqfaqer421Zo3rK4Mc/gyTzwfp4IAmye9YeN4YGI6f8DJj2l9RYef7bFto5LYOHUSWh/HWuPc
tC5rB5SpXB5mvRIGjZ7QhpMHFNToW1Al4zSDB9wAnHD62wJ4fXboEN/O17IcXfu+sF0MVQx0B69b
cXf2ll8PrnCZGohQd3mkCbh8Kec8LtY1MXXVUW+TJt6rXg8eaVUobjLYm1nlCsU4QhOvaYizsMuT
LQfd2JSYlm4NiqE0uahVMMg2iK+6TouTlrd5Fh2trmDEu6qx5LN2scqrK3cyFloTV7hmIKLjnN0m
akVTzI973G5B6aop7MY6y4Ttz/Hc6uSlZ6rzFdAKbiW/0iYnBc7Wy0lBtNP2ztaKiAOskjhy0rXZ
m1m3ReoyuL5ixG51QTxaFh280THNB290h+algA/UrUkUFH3LvAfYUgJqwWYXQPmZujWOApmkF3pZ
Zt1negYlvoe6UnN3eT0BAH0xFy4lfOk5RC6zTqmK6HZoRiNuyHNW5z2LpNneQkt3wYeVbNt3FTns
4EolyIzLvp1mzlSs1Ub4iXlsyZIVdkUS3tY0Cid6K3adm44/UFQROp1PcZ1+S9i2NGCgSSQg47ag
B1fJdUXjgl3iVI5deq/UXvzoRKkWKEkIetD16n47EpVGmygP21VXh+Yl+Mrxs1W24QeNsMqDKGOG
VYkm1m6u2Q9syx8B2yV7vl65GeCGIHI2BkhceXa0zXDIN3WnTqEvAD5fe934VPeM7vLGhO3spu5J
kcAOkKxyn+mCOGMIdHdqFZbbWRe8W0b6WairKw45qjeCdWXttZ5zlTi9sfISz15rHSbneGmWNyRE
Wn7oOV1AB7vaZIrlHSZd6QL0WrOxsuk8rdxqXDqhQA9vLTfK166CIclXKEWXJDUwJgzzcsMHqlid
HCvKs703m+pen/twh95f2xlaD2GzGEJorMODNhWM4GwvAoxWAhhVGZEd4QVPB6CG9VEv6B9xTfIj
iQXOCl+BFsSisskqK4X1BX5RDghjMS6PcELaoiv38Jpo6M3aiNizmvbNDC6wbNMXcy6aW7DUTCM1
RhvVzKxHG6v4tkr5da0WOR+sHK03BE5XXDRqWRr+FAvnKh0g6FmlYTHwU2cNAYbUevw5Xf9hHkRT
BAmEb955vRFPK8NJejVo5KB980LFvUgn03jQQ4phpgRVvmqFUqu+hyKT+UcL3JLaqoELH4fWQ6bp
k7UBOFi4n6D2ReklPFVYOS6LL1WnRS7RymvjeF1i69B9AZ+XzZDeNWCs2B5AZ807cUdsRnaIokT/
YkRVeMyMQd/rY171IIQi/GICPwEsLH3akTlE/FZTefQM077pDmMkh8dKQpGQVsOGim/v3sq6ghMj
bNKXywLe0XqKev0xQWj3IXHS8RA3bXUrkxBb81LYr81pbPdqPdJqaGDgB3PWj9kqSSxzo9pC0Art
B8nIj7HPV9lNNNm1BPCK3Qmp+p1Cp9GnwQPBrFFGqD34JRmwACjf8YuJ7GX0lORrOCcdQFNHapuu
6aJDgXDdF4bBe6uHYMicOmmSbmV2oruYkqb53LtJdqflIwFjJAvMj4YR2bxQRJ5unAom2SW5GIRZ
aSoizFUOZutkZTz2Bxdi5wcGBe0NCzoRfRq2sKsGPtFOdoNYE9aaT5t26CFJRGltpMSXYdM0J+B3
G7zI4yky7KjdoRQaBs7vBIHLGzNL8cMpzY/6FCmBFs/jU9E74MmbRLvru9ZbLQIB8l6taNMyLNwC
3K02LXC3+6zMn7QqM3d8QSLTK0qsR05tba2nWbRrvUo0Z63Onr0hLWvawpwvjzV109YAGr6uUX3X
oLTyuL/02B9e14k6fLATZyhZjsPhw2iU8gDvLLvIuqw4ibI4KYykn4dahic7r90rvY/lRh0na2dW
QEIZpDvNlkikAxneKT2mzNRXXpY2FzNK1V0GtImaSpXKDoV9c8XYS3lyKVTGVa7M8zMPq16sVcMu
P+XJJJ4ss4SZ1rlf9ZINJl+nc7tAmQ2TKWM0UFwlXrozybwLisZVavDq0UvtpvaBxjnUmjLRtgtC
cTv1GgOTpmxPukQrqFniSyezwd2MrpVBl+u1O5sqeN2DYt1RkxNFOFkv1gi6SmuLI/KxaFMPoXej
hsTrSWqAAwh7Z6U33nAph8iEaFTp8BFwBSR96ny02hDuYtqz6pCmtMU0pwPJFs7eUtGDFWZrod5K
1HXuQoNWzPpCI+uH3U9br+pxaAkJ0PnRzM4PUH94RupS+2QOKbZoM1L3eWmqqwXaturddhcy8WQ3
1gtQeobFjmrmA23cpCBjVs2eGwPyZporXtD3SsFGR05EE4T5erLJM8gVoP/QX2UNUtgYnqfB/CDM
Jjsweo0OVlqBbffmWzs3nG/UWNVdTx15mVJ5tMFkT1kZMH0ebsHo1Uy32k5c6a1aOqep4OmCtxW5
R4xgULAAy7lWB1uWWIqFdGdfo2hU7pHneO7WBZ2f7ohvS5FTuDL8zN4HTKf0QDVPdnGrGqr+cWrq
dlslghwnN8ooyjQte3DH3FhLK2/WWRlat2oGwnDOvHyfkDXQDb24BavDPqoOyRES9XCYZi9izXa0
Y2hPgPXZJ9yFqtuv0qookVpobOksw32s7cZdtTCwr5JUf0ihW+9s/GOjr+axvS69/NShZ4bzI51j
HZt8iF4UzyxlrR+RFPBIbmafrczByfdzyXo9SXZBEMNtJcjdfrwcG2e64NlmbtOb3sVYx/YBLMsX
SuP0JqMMWY1KrcMtlNzrvKF2Y6nbpIZEbMq4T2IaEHW2LyoShSY9T+5SsK+XixdN7Hp10leo+orP
Zq2Ij6Ku60uSsRBTi6Le5UzrnmicsojP4CK5o51s5+rKvKFlPU8r6IDat2YwJVIeJw+EaUZAmSwz
aL0msX0tg+zLkuNgZROsjIFZlT03I6zqNqseY9lk13qWN7e2bWQriPyUisqklj6qgJOXsDdTy6Hd
CdF/BYbXyFVft8AE2zIBJOdk4jM4F9NXreT/sXdmu3Ej2bp+IjYYnHmb86DUaMuWbwJW2eZMRnAm
n35/VDZ2l9QHJez7AxSqDJfsZJLBiLX+9Q80qCXnNutv7PSWavgnU+C6WDN6FKvUFPeiqaqTXM5a
U1uLtbkOLmNvObfAivZD01tpiS+ybx36WJ6LMnLwdJpzf01XA89lTIW9x6V8gDRCAfgUw0C86/BA
+xnmLS9gMpt/YgANKntJuzqMKtoA1MknB0LQbeXhALEeqQlvSsdCwJkoaBVClN5JMZpcHCmGfeQY
x95UArMWw9xFqnHhCbdixnvSN9vfHVj50k2i9B/7CkMqZ17NTur9aDLT+jmDxWBn0bGPUe9zwyBz
oRMVepm9/ibT4JuKFouUwgkfSTvGbHHAan1CwHsQAwJlOCzNftB1eoycWq+jaMQrpm7EhG0TsU3U
0a77zYQq8jD2fg8k4rpcgn+mpXW/GvU0/vRgcO9AgAtnO9r1TBflq5ciGqb7QE8wCgwDI1cSS+bZ
3QA3dss4N/+Ro6ZpXqaJt5zqKOx32LnyxfCicv4Ki2j8zWHZrxMe7E3TG+nGrggfWrnD5Dzh/WD3
K8QQ1U1u+AM7pkUq7NoOInJNqz5LzkBGyNykF0i8wEGOXs0hUv7BZrPriHv23G+4Jw5fc3yHh1jQ
vISYGK9S4bX6pmNhd+230RP9oJn/O71la4bCImgVMcPYSMfjSGk4DpdJxOJb2lvhylTOt5qT9mLW
WfEbrISSAzee3rnPWqHHSm6soCIqYu3ZXNupf+th6hhk4BalEb1k3GMFvQfeaz2c8ohr/o7pVTqe
8UTn/1pKqfKiIdbq1TxJfmeCWVIa1I3urHnDYPv1+aquzPB27nzsZEvdO/0XPMKcS47y3LuooTY9
jNYIxLjMwzDJrfTywN/4idmW+zIPDN7AWQf8qYnUHGMfJzoLb0LNA3+cLHtkMlWaRcoz4cLoERJl
x85evbXPbNxy/MuIQzz4VhgCafm1zrzG3gkGAc0uGKKg+J0gIJof/dnMAfXUHNBiZh4M1v3cFXV8
DuZoTs+RM/f+vY3fdb04IyYg7NVkxfzHEXqihTLh8rMZjoXpR8dgInPi4DMYuc1d+DP3c+rK5Mdc
FTaQpoTCtukmG0E6Xm6NH5za1LDGO8uGhX/JcBqxzhpdMxb0ePnjVrmamgp4QmlUZusglHZxjz0/
IrDKdxpQkIxa+oiv31ScA4K86i0JJ74D6Szhu9BwEq/iRmkZEM/Rl0h6GRNIB5vFFicdSlPAgigb
TXGckoCGgalQS9oJhrPFyQRe6DaOHzrZBaVQlf4xEhKEjiG+we1RiVKTd9GZHrbjYMzt9AdZVo3t
uh/NgffHd+20wum9a1hPQsTLyIzQmYZwwZp/o7v1+kfXzC360taD17zzIGskNwQY6PRcCJICNqVP
afudzTi17qmF0poKWegHq8rFzwwzaVevCrq1mh7exiwZpsrs8OZgcBzKpZYxvWlL9gKBQRjqu51c
4Rzp/dGEwvRfhiy0eXR5H5j8B3rPsljcyXG9Veti0rwRhS/pRhTZqatYUmJ+aYSErSnHKcBqFpf3
E+mPvrOrZcomJWoMOx66aCb5T0v1ZgdLy4MPnFW6KyPCavI+TVO+Z9xUGcDibJF0f8qTSHyXKeQT
HA+jwY2p45iSrT2WxoEjcAhvZkpdYwut13Yu5dw4WPxrZ4ah6DR4rg4JNM5YFh7N4BSEuyzrinan
zZlvDdgRnkXdjYTQ5P2CnGURDxOFg0BV3lIR7BLbw1l5XaQlqpBGYK2GUpXaio1v1CcYJvwpx+/9
gJqPmdupGQJ06K7syvhIxdOTQ3Odijpvj7W2x1o8WTnco7XufU8fZe2aej1lRj/fGE3u9XiZqLbf
TV0RWFtyhIbydmh0gz/22BlnFpeBB3PtVEeCgP360UlFpn6GDWFLm8n3sj1AdqpOtJrWdGYG1/m7
lGTi8pBbXWE+xji3ljCYBvJKQsPscaOf0YUAK4imvIxOGW7wzFdyN1PsU8OWoRfe0BhpfAtNCJ5b
BX6cntyWXBZHOmH9rQ+LUq6Q4LNqgWnw2s7GuWr+ctLMyTfC6fXr1Ln9fVTwiLCmFnXzC82Fs0Tb
VDzuDoXUtIFPYn0jmYb3rVKKZsqaI/XL5lH/BCPK7ANWtdWEnfTiD2hhom1vJjYGSSonrSbnPk09
gQrL0mjTfHq9vpxtLVijgVmH+mBiJhcTMYRV/nwoe6iLm9izAAaLrpqbk5UW7kBIQ0FwIgEZKmMo
pEprm6VNehZ9hFlzYtttidku5pEnb4KGdmeb5KmcU6PMUUaPadeCpcZVSl/ZJiLoxaYcZvBHj6QU
fAFg5O4gZmZ4pVdGeu6nUEdHXBLVH78xh/iPXUG3Bnm2JAknmB6A7GjDsv0TQ5Gi+O7UHe98Ymmm
eFldZACnUZUzmsMKni93b1k9j0ARE5DtCbeI9oOFIf2myZF1zBgBZzrfu61fTSc6dsbDK4sdN/2D
zSe4JseAl13cnmyRaeOaLNMd41+QdcNVXrnDrnx61lM5YVGcMRRnEFGzf2Lqwu41ZiV1d4pPS7TO
Qt8rTu6cmnrXOokxDUumkSUxpIhdvQ8NNzAEQDmVNvt0IYc70hQiHHrJZ6h2QRqyIqy2Tez9mGMf
vIndseuadd7gSLIqVGGgx8qSKs9PTREYUCPNID3MVpi4BximeFHQboRfHadycFcmJRJOFOwm3lfo
zPGmmBv9avYJbXfbJMLdYd6K46cO5LBxsjS31tcz4joqHYuY6NAqwYLaTbwqunCT3OqhckhBWOEu
XbfPWMW03u11x/S1lYmvfW1W6W4UZuKuJzoLe14ZDjS3vdFgnrgNcQJzDk7siGUHNsv4AGOffB+S
A3IcizGLJ+HEbptfXm3JdtNz4rH7eHnt7SfqsK+ZUwfOxiQr4UUJ3+y3/RTMZbf2KzVY7Rp2nUel
zEOG8zlFBO0dSsICm52YJDWxIbC/vR8wKJEgn+1o7E0ImuGdAfIpV0kVdcGP3MU9/UL0lPcXMIOe
bhqjdZxNyrHYf6EicvvHiMp3vpcWpo9f/KiDeEap0R+d1PDgJ6Isnx9rO+B/elCLOmAQVhLcVqOO
nb9ws59MQQ4Qh+TZnudJ/+Y8yTMOFDOBVr0Cv56N24Z5vtoPKc5yB9dpFkDY6CzHDTe00BK6XdxH
2vtLFjXWrwEm/tVNULtkhS7blCCLyQyqOYaAaRnS3IiQgcJwLnU1kV3nBpAdQeftot96PSf9D8Tj
i+P94C0kHoYDISOCJISHshLA5tTDNcEV/RPhIL16oJkg7Ip5LP64PixKZ52mVgHHGG/2l6yeCH0h
eiKoFwx7ZMpxKAsdiFvwp0Jv6fRa+xQxNAVsr1PGHv+ukVyzs6m6pojkkSbJSo4uWBk+VhT83fNt
ZGb9L4EdPNC6J2KjXQcUlepH7VqoCGZz6PNLlBpqfAqUSqJNEnWsszIoeWhmGrpk0KW+UgeD4F+8
otwx655mJCjiYOZ0PYd+9o1nBk3NYRjMSa0xpi3TG9m7eBKvI6+fRqg7RvTb95l9/qRnNcrvESrj
V9+wUny8J9IXSjqp2CNDYdDxSA3AzBIZLgbTVvQa9s0Qfx/CUcufLo6J/ReI23H4hwHLqA+4asv+
WE+oLu3ZyMgnGGJGEWcb4Vh2IUdPBFvZe435hDsEhhdYLfPtbIik7U1ZgKDcSrgYakfggZV9c5nz
s9FnMGWrFVxzYgt2NiGoDuNDiq5fcZx4fbAibSzw1tCmGSnmKb6UnO8oPYK5uLc1lCfmk3PY7ycu
eUhWnZ2l8wOu8RyrVdJ6WNaXXT1BrIqGBM4OU6juXCtLVYcajp1YhizJfIM1i2XdKpDyEnf1vJ8m
mLa0Z3I1G1WLpMPNkV6nZekOl4KYEeexX/KuD0Ut2Js1HXp2SUMMHk89SS/wgZTZBv64NrKpSY5J
g2nufSp9x78NZtxEGLVQseAXUSixvPWtbUxneoau22LCNLXffHQw4RYYGH76Nk8rs7HW3eDWYIV5
VEgiO1ugF8JAdOXhBVzAqTDUnW1Arw0vRkWuZrpKcgrdbjvzsUn5CdntAwtwad9dhFLw+xc7EBgt
74kdLjV17aG73PeoHuyn1pnC5luZOir7OcYuQzuEwZT1c84T+h7mIcfPG7nk/1NLP1HiQaf5Gwtn
Ufq9k+Idy19V+btJ3knx3v7MlV0qHPEvk5WJP0OAMvdv5NLQ/RdmAxA6YWealo2x5v9yS91/4QmA
NBR/kEVQDovwf7mlhjD/hdGeA0IoYBX5luP9X8ilKMZYOP9hDHnI8FwmsRhtwv+AAPtR4F3Ywixd
nXoXJ2XwTwFghHVnIMKqW2PFWl+Gnw3FzqpRBB4iL+MUBmgZ2DV8RGcgohbcuZMl+54hfFtN0yZj
SKFJxplo473GI5TSCKKOggfrhZksTEe+MmFtiEhA5f2ayq4KV0PTuNAbqpHcrIGWQ/vHwB5U2szb
ds4M40cXVqZ6ZWQX4Jrgwpqgg4lH7EymoM1g+4RD/JQTwdOuJ2i+xTLIp5NbL99/PiSi6/Ivy/eA
w+dlLS83X7IMnqJAps+yt1PxqpbAufnSt5kA/R6rfH6GptAYoIyZ6e2x5C4fOgQD2DTgYmTxM65N
jABZbVZtM5knOwAinU3zWOHLCirmbixVUDyKgs96cu3OwrZ9HON6Y2pz+SNZ4tF912imGbu4KZDN
XmLwY70MPjGgAKKI2/ZMZVPnzDhocinFkElcaos//n0ANIX+VPmR8yTbOHzpiIXKFhSiZ3C8GEg7
aFe6NOO8lNnQ/bYL4i8ubVLicbO2iQaTR9yJiWBxSaAwt6aRmmSIIXwZH+zCc/RrrNuqurMnJ1MX
hrACiWMyS/Gtq93om6aaNu5jwquQucUDR7RKR3ZWiR4FAa1VFjG2v6Z71lDV0rPnE4NyTDiN5+ei
mPLhjtFHmv4mL8p0LjM9FsdMbZMUljXcuheCHLHtHTi99GuJBj27c1N6rj0arq47I4SLGlwXVVrs
Cjsb5FOfSv0cR1VcHPPeFhhcZMrIdgjvLUg6SZW45Xf4ytm4xvpIubf0llP3G/sEnjV1GRo+26wb
+ybuHCf9yX2O54cm9tq3B7vkwq5zxeb83JF5i37Q17ikvmAR0nkEE5UTCy3LFh3JKvNMVd1hZTFb
d1buhYitLRmmzLpwI9xHCQf6QqfC9m4leMuLM/N97riScWNv4JBQ/kdNzs0jJLZEvfDWfrejH95N
TdSX5ywKJbQt4Xs3iYnb8TcTt7eY513m4aHLPbtE9JcRnzEEqdEePY3H/zGemO/8pofh83qedvuo
AjcmgaSp6cUMMwu/FTKruj1VUbgTyg7ii1kNlbVHTYFgNXYHQrqGLC6c/RUFs96wsCRRxfxM8l7r
/JpA6QH4oaNdrhddNjPLt4Pnml38eOTX+ahn8znAvBOaAWL0e8dThnqQWCUVZxOkkJgSOSbpuvfa
kRvXm3P3W7ytyMhClo/OzZf6paqzdHyYyjyR284i+4RSfpg8PLvRBwIkx8mvKh/JQiAOzUkfyyhf
uOedmxjCXnkLjegMmslfwUdZ7nHSvUq2tWnEmmkv7IqtsjPUoiLJxk3b0tdxVZOdg31lkbklObiC
IjAgY4yOMM6h21+/aTY6xfjATNfWr3BmlvXvidY8VROht0WUNuYygZ2tG2G4w4C9f8qtIsCA7y6p
aItzWrVGskHAKu19GGEbtQ8mpzW/j23ffK2jMEXKZHrNuZSOhWqT+OgY8l3JThQgnumOlLYUhQvv
fjw1JCiEX4ilLmHQWAwfjxrQnVFe0sD0KEgy3bauy8ITYiYwCggocoYdNK2g2iVEECL27diQd4ac
BW9golhFnZEpyYvfZ3spQ0F4Vgfx4T4hg3ZWFiyCRFfpfOp604Ll1lu6OYRuivo/77RNuS7oea2c
F/IiwtnQjyQgJfHPbrZjsW+mMZJ8piV+RonKhxDIqS7HhzzlWx0BEVnLxliwjzpDOPHyUPv79okB
SlqdPEvFRHxaAy7tkCIiAQjqFpNgIyaY1IifR2iQ3i6L43K8JVcujaJVjwoVXHt2yK26T+u+62+I
NElpczIgHD7YJormXKZFU4JISU8UG4Abw72Jssn29kkHcwWRqTfWW+KE3HFbYFxnrzB/9MCwAWbY
BaAS8m8GIQn7+2TDmtk3BJUYW5akF+Jf2zRfCyeB8OgszJfrj2umkUuBOnP3J5qm4iwGmedPyTi3
3vn63rVsgNPBl4x+1/GEi8kDYz5CMH24O/PXlMmQu1G5arvbaWRq+YAFTs5pa0tto+FI+PvYQVoi
NcC32zHqNypkLnVZ0GhNNrg59sFD2IVR94J7gV/czXjAZhdzwJnlTuSkFPprRaquPCBSCwirH33N
87m+/H2meo6+6u1v1LNiYV5/Ta/aG08TpzpHaoZ3xGoGrqrorhlD34gJ3/jLdbtiFrXsFqhJ5+fr
axL1kiMYAiczkx1tzfJCjxlJCAZaDl/D06iiHhf/zd9KuftrFfR35Qv++O+rI1jjrgMezFwAX/fF
Hu992V3OkczTjPgagtHBXmITWvBXFPpj+kjeRD2f0EF6oDuqCLMdRyJLI45zcxErGJnzjNFTbYO0
IOLd5kWDbNAQlSDex2ZEUq915nFywPgvfFgwPrQTjOfoSVf1IOILfWyHfX3NNPRVQW8Pv5PZRdzt
0EGDLUKVJydWz/zkYFp7THv/F+z9eqfd/DaxsSZGEwgdxskex2T+zrTf2LbstGuWf7saZ3ddtu4t
stZv+WyzOj3oGEQloincVUVyz5u0Hn0G+E1AElmg21uylR86RW2QTaehsRRC2cmFag0/YISDZXcu
u1zIREx5ROXNcspOwg13w7ygyJgSlCRWmqIZt8y1H6X0SzqZzjlJNjeYRSTflhbZfsz/+4e+dY5z
0R9JVvzhqeEZyiE6XGZ5RCKLR5DTC2iZv3KtuaWa81Koa+RmmQ5wViy85jd+UJ3YDxHg1IZA1+g+
lyTl/mX6lZvexl4cMOp8K1nwUgraJxxloJtnO2/yXLS3OTCRf++XDlk3xsUpY6J6AgNBsaH3ILCv
XQ0rbRRYt4bBb7TSP5vSqx8Aose9CyVtY6eDs3K7UNONE7wTTyRs8XEo7Pv2qwkpcZNbBOHY2X3c
10/GnNzncfXLXoYDkWbC3Ob2lzomTldQgHtDfA5tmCWDvjeQ7p+8vDtZguSgsU//ivHhHJHFtvg0
7+ywBrps9C0H0y1+pP5qyvx7MNkfnuE9YZLZnJXPzLVizLKmGLWfs675HQwYEnhOsJ2ist9auftM
JsUfchcbvLy7X1FUf7Xsrlt3Nir7cRz+IDF98HymDjIPHuy5OGUdXmF5JZ/IBL9n7P3db0ufOXnX
r3Q2nwDUMZ3QUPa2xL4k+R7tFTnAjGvheXvNLW6dezP1zw00XRs7SWbLPcFGTDzWeTtcom7eFU56
gfEWEUko543f2uOmQDm0b3yf/Efxe87VA7GrT+R5fp9grFDYZLIyt/CAYAyU/Y64qrVpYFWwHrKO
nXBwdPKaSeaRLPK6woOgsedmr5mYcbJj5STXMk9aeYOxxBiexsqdfMJkJegJyavJjRMaTXm72GWN
m0QKCH02W/XWKLL0F2xLg3jwyG3Rcwm3HOqdstv2B7ls6YXUuShbozD1/q38RLb5//ZUsRYBzX/6
OMaCJrtXiJMVnRx+Zx+1PCxwobq2HXdZQtTVIRXIjCDS5PVwIU97itFowMPCA8UjCJbsGMPSr/Ps
yWiPmYNlAW91PRnm2exCT/bG2H80SLn9jh9ES3Z3b9jy4Dmp0+4NssOySz+jFf8qOAaZ4oE2DLdR
NU/BJ15Tb67f77/VMrnEjoZ8lkUG+UG7Y9YJXBNm4TtdztQsjESDYVMwOQO7ZGfWL0NscFBCDxjj
xz7NUwiSERTPn+SXp9GIlCUnwBfNPe7iB6R/AnYvobrFufXhOVzit1Ib7M7+PYW5Saqr3we9Xvhy
nIqQuSjRYsXM5BGtudAHMc9zfZFGJ6Jvqmmq5o5qB6696xgcgP98+Hz0kl6UPBbBFGi0MAPHpezD
2dNCrxKiN8bdTMYsx3eGeetpHiZzODhuq3MiQznKd/INORd+RnU7wABB5Dwx4w3+TwAU62tx7rZN
FhaepT6RGe9PQjLEmMqo2qIo7czqGQUb5FDSsDq5M11asN0yZcBGncwIuOMJPrmf+Kh9kKEuV7B4
ZcHmQUhmupzG76+g9RUScGm7+2ryGe9ORsgbjVWAMGrA7bjnZZZavUBZDzygb7doL9fFnqSxaZxm
bBRI1v3kIb0XXHFRzKEwXmNnsuApL1Lfd4KrFoJ/CjCYkCUYxu1fHWm09S8dD0u9XJDtu49qKre1
jWOHeQ+866cH6RBRfINtiElOMwPf4Rg6HYu4zkj9/cRD+L8XEQpZL0C5C/KD9embhvZvgjDRC3NI
RzwDzIIR0pfWZxJMi4zaf8054WJ/EJB61nxxJ9uFYxRloKgPmiCY6ey7o999Zjz/308Ru30Lb8/F
qG4xp/rwRqfw7lxf1Mn+2ubCM+fNSYtgGXCnFe9b4JbcDGhbbfSXLKehIGOunfUfIDYkRbgjpFTT
nzzFZem822Z8lMSkkYEgY02F1Pn9U0SVxsiUNNF9ZQeedeubfjwcW2Idqjs9TLhFOCa5ej+vdbDm
RzzkNY5sjzYbyOeX89+LiimQ/YYM4v/Gs3t/OTX8rtqqRLpPAptdb4rqWO3UUNoXytS6x5/HHRpI
Ql2OO8laszb1qze7bMtaCq4K2g/r71o0z4EDBvXJ/XoPGi6r3gHMRNizGMqx8D88RIsmBtJRme+z
ri0Xo/Xl6Iibwbwr04Rc5CoYguYUdAOH7bWhgbZh3Rdu2MtHpttz8Ylq+EOhvlwRSlZWlUC9u1Ts
H26ZL7uYZKdY7/FC8TOA/IAmJ4Pp8qAZ+THz1HCLqCiS6CanrWYTeetpbfgN+d6pzAr2inSLfJcX
ASQLTmxD7tO6oY0vMjJF2yZNjO0YtMI/jsijjxVRCeZ+sS5L1hGBJ+ZBOSPsfQGP0WBEVVT1vmll
vKujJdXinx/Am2Xx+wUb0F9w3FtW4GEM/0ElnTKsHwcgm32Z9UVzQj7FYy+s1OMtqqqxOqalUYy7
sCp5r3CDy8eH6o2b1dPu1ZtKd1B3B9XEyabAvKvbClMuYiJSLg7NqL1qo3wI3PuwqMLsWMISIaUP
6pWgQK9pciJNeinCEJRX81FluN//qqgL+tM/f883veq770mAAQROG232IvNf3Or+rmd1kiiqWuQt
h5Yg1vRxMKgAb1qqIET8ie76s1JeKNFuNHb7QzZhMqzlImu+Re/j5V9GyB7pT13DGdmm4Gd+vUjs
GfLGZC8945g5glAVXa4/u+4Pb3BoccmAMRAC0Btz3R82lKjWTukXVneKUsUSGju/8R7CKCIsJmaM
Wm8xIOgI705M3pxQYJh21K6AnFY69gs5DdCks9a2m8UClTrln+/qx1qRq4P3QQYjJxenqWt/eFnc
2VaMmHrrFHgoANcqCSP/iJzNW9tegv871boiMPFtU/YbPaTrmEoRDInYRtq6wE0e3QkXKIhGsPtO
BcWPe6TE8uVOqVkS4BqPA85Zdlsfhnzus4fU0ip7yvOg+lFG+GB9cr+tDxt4CNuDKC3BKMO1seT4
aF0P/DcLl/LudD1VMsNcoDBzKOoLonOAbZsQpOQ0jeSyrlTddQHBqrkIjqol6BuB7gDQMltU8Lfg
TwFwvqjds9IS9aI319giVUQMhGpF02pUf4CjsnprZY4Aivrnh7NUdf9Z8ZzUIYYf6NU9W3iMZDzr
/Yr3pNupyAthWA0lrDw29d7Csa0JcPdpbHFrFBArt1M52NMhoa4tH4HuOvRH/3wZHwqHt+twApfx
Euk/IQ3FhxUsh9Lr+mKedrGHJpe5q7TsPRKuOnnsqNfFOk/AOi++R/IxIQ21aM69lydH5eMM9JkL
8Zt/7d/vCmkqNqcuO52FWzSVzPu70qlg9jBudndDURp/TOmPxla7qrizyIV315qMuGnvdW5c3tlO
O9RkxxM91QDIhWM+n1s3AlGSZsMiBrHhVPINXOE3/qjY5NI0WUDYZrZvO0ic3UWKIm1u68ntyifI
1La2N4JeYLoNJ6XVK6hsqT4r1N4fqajK6N+o82kaaXXo4j68k51qjbofU7ljey2TR0U6LtPsZar7
FZq1q3d9aqFOuRJN8A6k4sZwMWm/pI2q9V3detP4ia/1h32CaxJcVOCSjcYRge/ncs1/Kx57I+i7
qfXSfcHF8G6zzRP2UDSkjYdFVj/4VV76a3Mex98e0NfCDleOiZIefNeCBgEMjtN+1kIlRrEfb6Im
o8CbfAylkX5RWa0rO8sYKuq8CeE6Lo0lJjj0p0iUFyYWsZUpkOwnS3upTt4tJm62j6MOBG38WZi/
vv9abc2kxzDNah9iHlowmzLUS/O2QnSA394FVYNqThXqG+u76AJ2yNQymXCNTc064bQI7tIgVNNp
gn3tQ4Rgd0M9v8xbPrnSj5uB6+EfQ70MYwk6DTvD+yutY+oKSSu1L6qZSLc2NphmVWSHBi9G2Cls
7jjxUWSKufL3TRL0OSBEbzYPMswlrO3eEedmEcNyeeBKe3iUMMwzEtF2pGPTbTBxYsaXdqMm4Spz
qSM/+Qb/tax9dpC3PYRakUHzh3tdFLnEEMCc9wj1HGZtCKiyLRKCPD4GmD4mP5ilUqJAfgoquiTb
8R9bp0KYYcaOjjZ+1GY///mS3kxU3j1+fwETMHNanJdN4nw+3FRtKhU3ZMZPQ8qivO6zZtX60b2E
xJ59rfIizdJVj3WFue2hhrscK7W9lgm0tw4lpn1ACt+joK4CI5fw6SDX7cipB3Fxe40rjAKrZ88M
8xmWMs4iyfj12iSP5bhQqQIrY2+PRgNGyzwPi2TvjS0a1uNATwuswm/5bPIUBzhI1Fucw3hzrh8U
xct70nYJH1FT8zDsLEZ+xkcrGG+8qAi9U1uQAXAaQAkoPqwJ8imDYPONuQ9PjY1m4u0awNRGQsCX
P+ADcjN0bDovu3dlI+0bRiZd+lhZ6J/vwTAlCK1qtLrMeYIBwvWFNqTgIlxk0dbddU+Ceh6PXyf4
zDQubkzy67nuqlTeYMXIt/FsALpdHsbS+6wE+K+VRqAk/zgoquF/0fO+f6wSyYfTJrWxh1Tel18q
Nc72k5PBmnv2zIk7ZkyaAR1uqFyZY/hVtvU0YjqxarQPobPVAz80E64zPqDSgMWv+jDM18PbW19A
O6x3IzzofoOaMzC3Rgrp/UsMEZEZvhSftjRvVdi7dQrlJySVkpcfPjKcj/dfSJVeX7DNgtzB4e0f
h8VVeW1WQYQfKpR4KpjILIDfIvDPFi2BUVr7+G2HTRUkw8cAYw7vBDvaj9g0khr7gIzZI8+rwcxk
R1MJt9FxNfNKvDNYx5DZp+gGLTTKbJz4G5hqbwsR4hE/77QTkvEAvHTY2YOdS4xNl2WHZ69hHP2s
ibLbTnS8UQjqCezoLK+1niJsk91PxjJ28HEHR7JPQUCwGxArUBQcmHcH09z4cEcxT9hPrYrnZ0vl
ttyDfxrfzKam9dVvfg96gE96sFSSRrfMMmCkm1PHw/cyj12+G1ALgvNjbXWPV7TX4C2Rt5eyD1Wi
V9y8qFg7Y8z4I2EOU2IAgWvqEVNpviGmLoN76OQIbthgdfLaz51jbytXBg/XMWU1K7a1K3s+GQSf
NyfB8jI6kzs9yrltJl5qFxsHV5nVS2UmDMocXBKybdZJlqA1Cn5dGVj1PLddyNmScZ/YKVvFA2O8
yu84UhXjqwVJundWaZSRVMgEMuucne7pzM7XHSEZ247BG/huugYUbbMXUcCcvwhv5O9QA16sjMex
yNWvGgUdH/FWDbflkMzPMuiC4YwGrAluc+EvpyDT+ngzVT0gCPAMB+j1Y9rE4fLAAGkX8OheGM6F
bPihuPIhS5gL+f2ltZWu7qaooFG9Nqc4svHAriYUpUL6BaPmbfhNGhJHxRX3pQccu99wo5bzt3J1
8yItLE+OGDzySqdvw1gsFajuTJBkUmOn2C/K8/WTZ6Uw09rEiKfHfKXfaCrXifl1uXYY1kDRB05u
TkWADVKGt5eT4PnhRq2F+Uzr0/EOvuaOKgv9xhpYg0sTsJehvWTJRITL2/A/zHVZrXVQDvEDEwzS
jkDXsODGyQUzWATeTjv2dznCU/XQWyXOpWUL2Y+Ar8mHIg//ZVnMlgKK3rgu9hoVgNw4W38KofLp
a27CIt3EMIu9oycTlod/BX3cgMeJDJS7uoHjnPvflCtxs67ianG3MYye4leVeb/h6XfejW3YmGKt
bEhmDQKRPreQoEUFk/4rSJBpye4IzYeiOYAZ3bxc71TvlEsZHZPauO6KfiGcQKJ6SQwEAK8x5/l3
p2vS7pS3ZL+sYPhce0b+rrJquNzmDabwBEr5xXqdNhWAQZQscJxImZUFI7TwR+1Bt8XWMCmGbelh
HLCijQ3Lg1ngYHykympgwFRTT1w8Mx3e6gZN7vjgq0K9ROOgDoTUmvH9dbXIcvSDW1B69RfM6qS+
azXn0D61Jtk/lflQNC+OQV4ujII8tSFwEU7enueR3Z7X/+2UwEpaGL+wRyWu0qqz5DmqDQxntDKx
Pg0N6rMDeuU0Wsth8M2jsMmrPvmwcmeyx4va3cIcGhJkaeQYrf+9Q6LD4+khDcnzFYkMLSxpC9rw
l1GCWe3UGzdkLOuMt6HRMfcJSvLStch6eUGuaxhCF18+QgUyPsRoBMEhO50mznMBxRUChhT3gM/N
vPIZZExfhpK19BDlEYPCNQl8k7dpsyj/6uEOFj2IYei9emNnLNhX3/RGfBwM23X+XAtgaAJQcyF4
M1KCNgscFoQATm9n6dVcB9bg/3B2XrtxY+vWfSICjIvkbbFyqRQtyfIN4cic12J6+n+w2AfYbQNt
4L9pnLPdbZWK5OIX5hwzd/heHTcAykBXtX55NoSLKICSYoycDQ0iD7wtbGTgMCy6k7FwY9rHOdaO
Yd8k09XNHA6rdqqt8B4HwOg+DSOSmkssbCqwMeRtibPb8qvxC5sqt1Kbjql5+17cziy3dUTLopXt
MfFmg+DEEX6pzfcWf691TZEhz2+rOCe7ab8SBe7iitij+j4xR62uOmtkh3/dU9swNMb+yBx2uVvx
jNBj1zbkAhVkRt/ER8Hj4JxZQEHy29TQmWzgCV1HwjJuWk5WAChOcXDiVoExz1rNY2ermvGATIiU
cQFWt7zUlltUR3+Sc87B4caNE6QJYv22MXv2lgSitNv1zMlVtxyBjsVNtOoASZ8M9auTNG29Y1o4
VQeHV8EXxj4T40msVPOPxC0KKCAdmqLxqDwXvITHGZufo3bGFt16qEM2o7SL4ZD1RmoebFCDjAex
o+L7m1EBbEeWvYvLCPn3JbHNknjuDCZCf4du3CBTwOZZuExOyBuOrTB3qmGmqTqZdgMKYUqaNEeF
k+o1OhkNe81BZ20T2xvSAThEQgs83nvf8W4ED1y1H3C50YViwNWQC8D8iBclTN+ji5S0w2qKHO74
tMesEDOnKTeIL5aHFqhXvesbHYnrpr2dBiIpeU1yH99ek/yD/tYgtnMqC/ObB6CLx2g548enJa6h
ek8SzVGHWbOWcf7gKgeHEB4/zX3KO4Xj6J6hL6pFvYjn6hEBUuM+++u1COflXZYZHi+8poIsNuFW
4Omq8BG5mffL1TFf5YEl82Z6SW8na2wwYAhiVxWMlyA0zaCvMOsV1h67CF8h8/WlOr2VKWsJgROU
83PVwg16vXx6DnL9Hluo7J9IbQTiUTROhkye16Z9aLy2/cvUkBJradb+tyJlsk5JygDGBBS6AEP/
XXZ1cpykUlp0IqLCy6egKYyqN3j/62CXIN8jY3kW0qDqpOccGLYCk2NuMKTu0sjc9pTrPBTGQGc+
DKZFr7DONdpSMQ/VorRNfwGlpyMpnKL9lrljUt/TbHsvtmU0UIXGxvrIWMB7/LzFBJHN2O1PJocu
ulx/MXdkoW6ELyM4F3lfYUdhzIoZzD76vV1/SQQE1B37lExt188SC3/pxQDaIXm9zbpmskDsIzMJ
zfnMJM7GdDNHLk3d8rES9mX9c2ZKOC81JKtk54GQAvoGCbfdDINuySctrCjsutuKmXmI3T+Hty4O
BCGfBqAwknI3FJb2K8Xo4+xs/pm88KJFWrp+HNDxU/gqZLR0S1lBexn6YvlG54Q50W7tFicV8wWE
Ginnh8x2x+Mc2Y0/oFHQnepN1N2YPbvaiI5NLxFmuztHoKj+xUB02f3flspuY4KOb2d+4X0HosT4
rCvPLn/hkqXIWy/Z3Nq8ejARFQbjvpYJAi8S6Z/9VOP7ALARDp+KZgxfm7rhsxVLUum2RDFokui4
zLohT40TZIOEs+SNfsmbr/mCsPmiy4Kis7XntAqmKPlZR6VbPhoSr8/e0bXP6BF9/7R2zo1dc7OQ
DMCPWOQP8uIUoJH2DMmXpeGtoZ5urbQTA8Hcd4mta9cQ/hTlIGAtPs367oXSuAyYCqniSzxHxg+Z
6X1x8K2ht44Cvk8NGqiDEbmxXJyO2Kl774SWqmu+SZNR6DOCY386Yuh2kcyxleZX826telHGU3Gc
M6n3bwU0OWYCPBjTfqhGHNSbFOB+CoJyjCAcJcpLXqJWegxYdRRw1wa2lpYjMwYM9tlM4RJu8P9x
+S1icCcU5VMynfJQLnrdoeezCfM9Z9N9wg9Tw6g0zZfcA/dgKVgLo1ubQRTaeFxxJOdS2pQu4X02
IABrAQX9jEwtBsRkgdSoMchaXu0Gc205uzLT4ksBh+Zu8d8FEv8dJlwbBXiNulnmC3qMInKEC2h6
Ce1jF50oFsBl+G147yTuzxnty77wWrnrjfE56wf7WwXz9S6HY/kyw98/ttidzg3O6UscjfpVSzzo
JGzDNyJtmdTP2LpoSeJ907mKWFm8RLqOwWtTaVUFfWuy3CsLoHarwuqIR0DtRv6yc14m/Vb6Skd3
OStj40d5/KVLi/nsQj/aEkpFFMdktzAI51hs0B7bn80+0b/xzhsCLPh+gIMcvJymxRAGGuxmjbQu
kzXah9RALQLDZyjflD1NJ5IbPmW8HemH6aK39AzpheMYBxQv6H3P/OS+ZUxxmCCJQhdbaBIaudvt
mEbmJtHVl4HxTdDpk/cUNlr62Z5jbIJM80nlqRsVhBNNl7KUvm1gMz90rZZlm86ncO00ELpgbHcx
+Lwdb7lh27SWry9jY/2o4+vdg5+EDwNV3MQPadnfOYQdyGYol8540tSe/Vj3BJQgPvkW+y89H/Ut
r533pqiiBy+uzT35JoQPGc1dpSWPxazqCxOVcRem4Hk3bmLPL1M/g1GZ2Ptu40pAY0PYqnatwrxp
JNYrIZNABGI32YOIiL7NQ5YH2mDkr6oaf+ohnDQrtY8JjsGvRgLbbTu4zLZeACjEZgAT4j1z++jo
4P6vNn7JacP3TMZpPRaES3QDaAQDeR1NwQZpn7mFE+bJHcPS+aCmiqgBmpO03U5jAdKtnL08aO02
/GQUJso8M5v9fRXV1knxR0iZEz+IHZalSubI5hPOt7kTKActms1+jtsjIhz3i6PBi3SMwj/6lfaz
tfTo3KUOOShuM11Lrek3pmZrX+BSpa8oA1CR9428q2Savqeacgl+yM3yQv5CxCRBfS1kaYGdqbwD
wSnuFqmhB0pTwtNkb8jxWVn4Q2szAbY5Vzg1Xa91n4g2t4ctXlb1zMg2CprB55vPTX8XEdsaMaDz
y5+GGqIfQ2I/pZkR/ihSd3x0aqhclTLGzwrDNqQNMfi7ynCG+l3pmfkews/dLbRGshhoqT65Ru/f
VVDTLrYktiYNufYxNuE6Q2mrYvdBc82yOpoURgV9mqYHWlvjrWs1NjSRbaeHSRPViTCT7B7eeXNg
JT5/xvDkBHieYMP17vzqKOhfAjQwT7doj5M72rvW0PK7WoR4VrTaP7piHkKob3jygjp13JT4+pw/
dKVsfhWRGz1IHxisYTTtuYjEG0Am69GiIskrWjPbJsWP5fsQeCqbA8yPE/Sv6QXZVPjBHHHkYvew
ljKje6kQPD6GeHjwSkzRYzzpjxD220Dlqj2lQ02vA8UGe0i5fEURCqcSDyRhJwBneq9KtvXUv0xZ
Hj9ZUvz0sIVyHvX+yQmd6WixdjyGKkviDW8xF3BoPn7J3HLfIbK/G5LEDsxqNL6KhqirjVTw60s6
M8BJffTJsmZOe6eCcCeHwnxrnNm4jxq9h+KZtq8+b+rnworgDdrWUN3HPbE0lOnd9zYvywOWLaLN
eAxQProwEAwfOaBAkeo5lRU4ST+9g2IbNtySIg/qyfE+mbEg0TEMo2DmOKHKitIvsLLm97lGBLBs
1/Kd3xgOd5TvJ59BlrNJtwuOQhm7G+Bm1clGCbL3ynp4WVzXXmJNJwtq5yPNk3xwBoQtEqAxTGZl
PTgjCYRjH9cH1t6A7+bW7e/IIvLfMiArG7/tzDcSgeO9njrWd5V75amvquqH6pR3cZsWnDUclHbf
umUZ1LpK7mlL7EBok7enNiGQRusbQtaA0mzmIZdBZBdfi1Yv7tKGKRVxH752p00tsWE9M9C8K9KD
GQ/FQfdHOrCx7u8VAm0kzLF/LYk8e7dl6zMF4xtRbqp/ZNEMwMyP5wNPw/QlS/usD+Iyc3dZow/6
hicZPQiM7e9Dbt4nKiw/ykm3aJ4Ho90K2INQpyLXDgqlmJ1i5c5Z0fTpHr+08dUBYnScQ03s8sHE
6m+CamGr6alOh/GTAwJ2XG0RO8fqgcAB+RmwTPWU564/7QwJwJdxeCb32Rh5L8yjvF1Vq2MZVvYh
pJp51yFDAkHpd3BgXDIuR9QVRu0TuuYg6yk52HlN1k+8HbsjjpJpK2Aw32XUohh/I8bHRlbseelA
QrWg4BYiDuwYEeYIk+04S8M+4lhJD3xP9xpalE8wOZCfh+hX7rU6Yc0+qx5hid64m7QpxkOh5IcD
UvegoNScaPb9XenH1lkUSOHJAP0YOWIO+jDN28QRMgsEJv6zUYAXHV1xpaa4nwbOBXL/4I0L81TH
BnPIxqV0pvwMxibqjhKrwFc6GbRvU3ofUpwFdj5UGGX0ae93LDAHBvxbSgB3u6ALP2Ax5/fI4/WA
XVd+rfpOu+e+bKl85LhAt+f7dowMyTvOxPmbVkP3C49eefDciUCeKoLOmTn9+HmyjO9QdfR3UWhv
wsy+qEpZR8UUC/fw0NavKk8HoAUkuu1wGZVfobKUR2pX78nOKvEp8xG+GE7W7kty0jeRO9IRxNXw
UIA/3DSjl3wP68g5+CFJdWHi4KNJJy/fE9QTnngxlvf48EeW+cug2Cp4P8XqHsm7vpmwKl4QG3TA
h2wARnmUPvuyN/bCJfNmk42t/9L7XTsd075PrrodgYNqEfnTsINFTcSHhkMrKDGUUEwI56yxhS8D
+LxASR04uME8GsaptXsDVGIR7lJlJ89GIpp7BuU1tL/mI2GIsYX0DVqNUWZQN77+SICT/tRVTHU0
8tcewL33Zyb/kHeogg4Wq7BXDpv5mqKp3nR99AGYgJFG5yRbG7EJ1Cycq8y5cIXWOXf0hKWBNrJr
wmLPiAXkiMPsnMYrZlaL63Av65TRKN61/pSkNbVn6s0vaVUV3w3Rah9lofMLlIV/QWmXfLJotosg
pkYCMkiHUPbhcFRY1j6HNTAE+C7lF7z9gJCcpr+bE+bQbO7LvdvZ06HJISDA0ZX2GDCC0XeMqkS+
0b2oPQwFIvk6Ca9MNan96JRfG0ah12JkOcnl0NBvekV372QOwocwBf+aDOfeRkWvNQDcTTd5GJyp
/kJGJn8WieJzacYOxTZ1Q9YMuA+SAcm7xbPielMw+hNoAL83LwLi63meJW8wmV8deqk3vIQd2H6r
3FKlu98azQO/m4fOfR8DJcW11n31hZd/aHZMpJHke0JRo/s4CKIJuisfuBktAvLqIsEVkOvu84SM
776j6oK1r3knMXjeXasSaL2WibChaOeL6YHNrJPchaFjkaKVY7UycxuZfWqIy+RD5Jm68rvOwPZZ
AIcEEmGqcMtKZdr6QxXhIJq9+NUovPyc6pqxDdvZ2Xuz25MAAMamYqe/HebscwuChWVEV18iDjHS
rOpSbqUpuYZW778WZs/sKkEbrvH4ybORAeBlwsy4Zx71+nFm8/8pM13tBdEhjQz4QW+Tq9jej6ma
HmAt9Hd63MLOCrNafcyQ4bah2fASdVNAApJqr4ZTc7bjqomfoTA5+znqm21UdG9TonsH2KTmdpDx
D1he8jUfi/Qr0hx/20U2o1BoSIGbieTkDoW202i7FyJezfraVQuFq8bIM+cArWahDefY9iYSEMgI
++Rktc+m9mYH6Cydd5+ZCMYnRc9d++x3LusA1SNEZXwCeu+CJkzIe+zR6Msjki7J6xuW/bmTZEl4
aP3MB8h0E9fpETqJR9DlDezOvveI14o9fdgiz4z6XRy6VbUbiHX0jxnCdp+WJzeSLVQc9G6KHin/
pJjkoCu/iUbmAZ7zJVnUv7Ar0tTb48Rebvgungz9k8as7NUwiULdCK3VytdmdKaeCAG7ETuS9Lz6
rRgmDfCeTUvd+MS7Prd+xUSlZTk9vjI8YRxgJU7VHHQ1+6cZ0250SCwZiwdyUn3rHGbMXE5umuY/
TL6jXdux699WrZPol+hG3PDLZtmocqeYBxPLbnm/LuATcKbdNqsbjISLMpTJEapZZlFAnEN5rqxS
VIchTqLyRRJ86T1oKwznNi1a16tuNAoajDgdtQfyFRYs/GhBkd8VVW9xnjdAmveRMTEW4e0tP/zZ
a8NLMhXLpbwNYXKv65k9e0ZT8yWX+fi5rSjXf5GSx/hovon3R1AY/zcgGZ2YQg4s1yjuet6q9lEU
E7eB0sfJOvte04sHqwfvevWziDFe3pjI3oPCvZmAZCq0ixiwDb7UMyi/O8+ox90IKsQkVxHrRPnq
NHUyn1DoWum2cxPEES09EKKF2yVar7oEkRNKYICsZxcXKpOm/La8Rq7KcC5J9elrPwKXu1/2nuMl
oa6ZOw5+xb9p9oJZkZZMXfOziJkb1VTQY3c3UgtqSxKKEy9+IMRtfhrzt60yTNJgoGwZk1okGDmD
7nD/38oT43c5D1N4cPOL9shyDGR1v8t5jLrSFEPDf7bIesRL7Brledsf/L5mT4IfO6xZIM6Fdwfz
UB+uvNK774nbNPMxS5MCyiY/oj6HpQONdkPJrLO68hk7ImTNEXQ8EKId6seWQyg+DBjou7/9En8M
gR1PX5Tfti4Ym/4xBFYYagvABT31RIU4QVet9zwK8jAv3IrmiGVdZdUGS3NxMtjO/tRGmxUeqTEN
bJ5Iz/GGUjhsMwXucRPCdEuZpalB7eeZO2hLZK1WaX+RfFn/1ofiXREE8ODgBMAhCLi2f9f8+O5U
4LAR/0jjZx3XzrsNS2qPTrtWCM2gol/JnqqiSzrnqXeOGxcqZq/7II89whEWb0Q+OzvWz59q3I5E
T/tNmGl7sIWstO1GavNbzmXkPXRzMOhazbyDrXH5JZuKMTDjmUZkYJVdXbBDQklAmtRCZcU66lrf
WfBa9U+gXBqToJvr/y833++aCY8lKaonw11k8ky5f1NiGX3n1tpQkgQjJotO0MryMyyE9FOnw0J8
dW2M7vZQDfFu9sskOeKaj4x7emg8IGadJuXzqvCpDSb2z0i9hod13v7fn/PfoBuulGthfmCAi/AN
8dvvzwhXrzAhWJZn2ygXfw9hjZxkRtr6CRkmVkJgJlCu6UG2Dafp/4c8evkIEFmAEgKuRIzp/3Gz
pIbeknpcnug7Xe9V1yjRwFvME6/L24SZJtHvn0ubLo3S5jb1TjCt2sd4rg3zR5JE1lt3O9Jy7AHe
50JEg10H6WAAD7jQAC+YLR/a7iFDXdRdu3xyLVCDizJ9FZg0jGYnO/jvr3ZRxfxrfYM10GcHZpg2
h4/zh5k5MzNh0bieGvY8YBoS2bt0VkMrzl1LdfAa9j77if/+ob9J+Pk2PUP3oTVzaKAApH/999II
slRsO4yQGLdppvN10Jyw/tDMfhHLWUbMXl9U2gnYoKh2U0zqx76TdKVIVAbn1MdkPjD5nNJDjGmc
rlyZ/RaVhTVcKouAvasWlsbfzJR/nNNEPfK0+JzV+Ng8c/nz/9G9uqIwSSogv0OYE571VSaaCr9R
O8+NdZaSekl0SS553RdzFj8mGduWv1wtYEC/Xy8eWbSKxAiYhuH88c1lLiWMNRr6yUnZ6FwMEfn+
Np6k7HCfMBx6bhGli88EJYMZ2xgNm6nzam9Y9Yfrli1ljo9UcVWG1Unvc51vgsX1rUdsx4wWEJkE
sIF/FhkV8SHJ1Sm92MegvYgb01uBwaiGzRFHl2j2cItoznWNLfR5Xay0bc2TSqwYP4H5ldBP+KfI
cGbbai16Klk/WnBUzRduGVc7pLGZVWS3lsMjX4IyH1lbteFu/ZxRPfJTI09SoRlYVtjnWMUYvQCU
QNtgWbX+PtqCUHeF5a+6FGZiq9dpZEi7W3cxFCbUFbhaoIWxgWMMy2LYLpwzhg1vwM6sZyEb1qhz
Hlt71PKv+cAkOkhV3MVXrcPbsm5fIgeP/nMt4mhgfU8aySMoBONQJ8yjpwD8pFvtQdDN0NhwgGuB
k7Ma1TFHF111kMKhQF5LbJO3nvlQK9yKIC9DVnZAE2MDCU046o/cVmYLX2dZU5E1zm9NfMUM1GJo
K4AZq1vVGDXgXqv8U/MbqPTMX4Dt+b0g166iYpnYtTNt45dNHAKfsIsth+fUDRRxgJw1ZzeIIhOf
eeaZjFuLQu9hXUtJ21vAYbc6dt0x0q5QMGu3I8FTEUWy1J1k2jPp1/Ng3ewSacNjTLHB37P+t6s+
fS0PMZlTHuLl5PLl0uFGWS+lRdKpfVzfJqM7crugLgjbz35Fouq+YGwl9J0VRrI6ZXlo1EdG18ti
8bZSM7yE2nUYVaQdMm+OzZ3RiSL9JaNaT7k3+e23a/vQNJiHOiCg2ZjXzIzs5lmP8zzZuTbigWsc
wXaEKGCm/mH2C9s9JGACsgtleKkIvRCqe1nYtdMnbxTl+DHUc+YEkDSw/heNjWlET0PrJcy7UTvl
UK1OjDj9J1Y8DhHr64WORuAdexp1DWB3yP23rDN4E9+1Lb6aq5W6rfVmkagJJ5cLpmJQmp2lTplE
egpApp4I4RG3aKbSGM3hlM29KK8x0RqM5lbN7lymPPeLGcp9iMgZRmxVomLYGm7ty51ZOrm53AFj
ewwbVzUwj5WWJpsEotyBRr5E6DWOSXtkyB71L2trIFwEsAg2umXlXMUZq3EnBxNw1G/P4locZzEw
SrGJ8er2zzOfqZC8rZuancS6jo3joeTwhikk39EE8ShYtpfK9C/F3c0I/a/32vLCdqjsFqG5sG5m
uf85rinnaxKjbOtE4eZ/85SdYghOXfKPLOkGrOhx21ui559d4zT6qXQZxaVW2eY73Sp7tUc7NRgH
WFnJI2tBBpQAPyPttcRqOG5HkOf+ZiEMFefJ4rl5LjUZZs8a1OOGpWk35oeGcIf+wVqcZFu4NUyD
3N7wv9tNKd2D1cou/mAWUiPGA3LECqEaZD9v8qZw0q0ohT1tdeUbIfRC4lmChtWrsDYEu3X6/QJl
jHd12HjZc059Ddae27k81Ug/WaqO5ijO9RSOdbDUU5uojZImQGDUk9JDIu49gcC1OPz3O/2PFgCn
lenRBGBPYODze4FURIsgVvTOqRq18YN8A3J0feafDNLo6eaDwUmzjBNG2f1FvO/8UR76QEa5xIh/
9aVG/K2Q98w5zSYsqaf1svLsN+ammcLvyJxJHqElqb81WU7SQ6ZRu2G+i55Di2Es0/Ke5KII6Ha3
q9lKHcDdDSB3+4qKolr+BwIdKvuxAvmpdrJkubERRS623FsxXFsYF+mdNcYWsv+psJJzZ7u5QwJg
IpURFEM/VFcCDePhOdVQfMA2tuTGRXjYgkYW8iViEkLXztprClzs1lR9tnrqScb8KrNOT05mT/TR
2LKzDaChsm/WkHzlTL0rpIipPoRyx3lRfBJlzIgUC9HcQttVpJmOIISvQ8jBdfZgNIGXh0x2smeR
kGQ/j6HaspO3KzrorP/m5b46uW3d/sUthFfp93rFp2YyBHfE8vKn5Pt32QQ/ItIimcfnNOnRZOgo
kTpEbQox5kTuMnyiMULwBD2afChbuLK55wtH+8hsJx+DyW6shzqPCJki0H3WUcLRM+4EKBCAMgYI
7KPp146xBWY/QBMd5gd7OXfPKTd9ekAuBBSO3DO9egcJ6N8zeUMDO1AbMSalwKK2HnwdDWxrtO8M
ZoVWbQTXNjvkdp6/Th0n2NksfbCnltm/ojSKPhzYEM3GTDGRvUPM4H6B2OUOd5JclIvdF5wpPrt7
I+Bl3En2l7nbH0t/HoeNzarjRQ6e7zMeb1pvi2OaXyfWMR4fnJgPmMpWFFvf9qTae8wWQ7JjhEm6
jInwJWhsHWI7kxKmt1o87IlyWJKLoEMJ5y1ScFUZxoUohY20IVs+NsoeJgmqrTJQqtDNfVRx94TA
VuVuiICfXVpcK2o/NHoDKrzg+ThViS83E+j5dJtreeoEsYx5VJTWyPQFc+8isR76GF4WacdxkDf9
BKVu9OLvZBal9+UUTvlji83FxCGf+2R5wKc5iSTMnww/piRuLIjsG8wRHssW9OM/MkHy0racEDMc
Nf7XeavrSPueDBQDwA5vWYSINL0ERAmJUUeYLm57Kqwxj66rtrxsxNzcCctp/5HXR4Ji/WESudN8
w12pYPFhSN/ooV//IiGCeCkyzfruJFuoz1RvQj50btEFpavEsK+60Ca4QCsJShN9PjxqSNAIhugF
OTxZ4fXDPpSlGo7hxJF4rcZkkcuMomCC1EyvsoQbvMFBPU1/qf/pev94njzQ757Oiw0vsfs7mrPD
a9oTFMnm5qaeng0jLe+aKk/TOzVmKJf93CtY8azGuZW019LRz28IYhaGmsVKCQCZVVbVdZxMXb01
zI2w+URmwhxRpB6K4NL1cFZuOC3G6V4VDEpyuB4WI2H0B4vafb5RyBy3q8UpHyLDvrdSRvAHom/4
3tfaXysEWC//JtwnmJi9NhWo6yU2ST951P+sY7ayz5AsLfVR9bbqz0VfNOlOn8EGbED4Yh3QPUgL
l6obEG5GYTRgdRNFgXTTAVUGeAwC8sQv67CGOtGtUk7kdbF8WoV8zn4kcyVsvrd2rKurztQC+Xto
5RyRN0+fQFjNCYRHWHZfMvoPRjaiSlD0c56hz2tb2/uSQfrhrprpyg6rF2P1KKx+hbocxML2LBVD
NZVwEFxynpnu/8wWt6lP7HqIjiMfTtjOg/aJZNcjkPmT4wupbUH9L3JVpr/aCURkTIZqHuKywNdH
uYcZGxHjOj2aQjZw26wjgnSRGPNTtB5h5mH1ZqwuF3uFT6zm/5X5sH5qah+ue5Xh7q1o6RZVLs5Y
27w3a1eTu1WevF4sy6ENS4K6FVxRXhJdfeqYzOUBqnBzPNJOMsLarMTATKRYAWDx5cW0mYyCJ2VT
webrPrIEhNMhHRB20bLcGEtjygT3MWFo6+2N1f25gv2YrjN86LoWYwuLTj8mMmvGUvbTIkVIEQs6
GWEReJaJ9CN3iWsifsoZ5mQMyhsXnD83Mm4oNXRAoxaLgn/DpxQuWTHIC0O+ed9KWY5slI5U4EHa
buw/WPHg4+a90TZFy5aGNDPCsHc1ZlFxAKCa4XJIiA7FCbD4AkDklYLFzAbR8fL/EdDAj1onc1Ob
ooZej6z65rRZSjb+pdUhWiKEtYOWTCDvFEUF/R2lXktfE8xOLMu9rEBQZBvqZx93RqeRbIWceWEX
rXjEmRwcfrDG7Bu3rBRV8eEhJDKfNG+5reL1e9RwnfJv5VXDBVCqNrnWsh5h5pnRFOvnsbcM57ra
Lu3c9RCx62pCs4i3gSOClczyX0z4M72ed4hpEwmO0zk9241CL0KeDxKQQphasy8w0LgHQyF6PRKQ
6GkbqblNfl1v/xWTJPzCxVgAUlWLfpiFsudnHhiZH0QnJ3djV0nt7wCTT93TgMkajUNKr3aqDJl3
3Uajv66+VVHRpgetIv9H35imWvwNVjLzaaesXpCp1NZ2++LrxfCcWVFSXGMObtZRi51otRZlnTLe
Ml1L3G9h3IC9GCB+m890Ii4dU2QjdDnUpNJomwn9uHVpMp7PYLII2KN2difI96YvSW0wm2Q+qpvs
Xcqp8raULSo5Rc6C6hlC+CxEoGWTelJARkkrGnWWqAy1ZtjgNOB716RT2a/PQuc7RFbkZQadwxLI
EJQLV2WDQh31EqfBcsj6Y/0hbsCU1TgBI4hPj01UkULTUozd/2OoYIyA1D41Zh5bVgJG9NJ5qlfH
OAXQXG/S2jFJN2LSMj/CSobxSDWyxAIxkak/C8dLjU9sPajP1r+vclteAuAqQ++jtaYe26MGpPIJ
bakxH1BEIe9fLfNrqEuR94z5lltFjqcVC0FYVQ1xJE1lEZDpbNb8SKQUH8wDAbj6Us3hq0/khsSZ
EUXXpvDkViRJCobY8LNpu4Jwa2Gxie/IuSTPNLaFtl1xO8svOr9hkPSrY8nYzjgT0ATng+LWlHcw
prkeVd5mpBTPYVpxj0z9O0eER4b9+szeXDzr/71aFOKsM8y9J82xeOXaNOGeEO6R+Mp68LXzetDm
Mpt/jQxe6q1WMTLasfXQ1IVxLWtVIiixYSAuz81LxQbW2/SoPHkh6RPSBNAMZOf8M8n1dBYpFX4H
1l0E0A869pa8N3GlepHbc9JVAyolUMwLiWOuzAXUG1WmYG/Wh/3FqTtreUxv7M3eJdLpp5u6/Ncp
GcrVAySG5QUJYhi/iT6nOL2NEqneOb0RMIQ3gOyc+PKLi6Vjjn3xSmDH1+Z23I+xz1+xPsSyGjQP
tLQrxXEiJA/Sfc7JeO7rhgwLkiqqFrjNsqoK31m58ope4ZXoAIkKD5ReYMdCih4yN6wcTz3KG14W
o6OdXwUDcEvunBuHpvASwTfh5BPfRF2zKDqkNTmn9WY93jxn8HnUG4/4sMPqe1i/HDx0i7XQ1flw
q51zmDIACIQjG4huiHj7W59r/DGBZfrPKBgKAl5ctBO/dZuyQppkpFVO40/xwQQq5ICwi6wgMIdw
es53C/2pemA3PqpflCFsgZuxjCmunLrghmDL1VcByU8d28cbtGFdGP+lH//9c2KB1U0b+yUtuU9C
wG8Da72tmOwLqz2v7N4RwQsmWKxe6sCJX+MCNpz2qYoIIcPW5CpGJWwccA3A2jh6KsXzsxYFmF1Y
ZmUQclvyNMwi2ruZP6dbDQBEvNNunGKmRfFwkJpO7Gs0m9I8VhAVGCfq0ioPeDQXzbrQswPM4wnY
YhXp3rnSaah5ohfPX49wjQgSQUYzUT2dqpq93pXEopVK8O7Ix5SFfAad6DUlcYlbmmDq1Cc3tOwP
Xe2p8jmNqJwxmdj0Xwn+mXGX9+Ry4ftMmNvvWlzSNd5ZN/TPStC7va0graV1wpS74rfXsnZiRIo5
9naK1DJcDtXVwDAWirpgxc+WhqfZW2WAF8KmFM3dFgZw0xxMveN1ixSat/J4Y+D+w99yOeYPKqm4
X5tbfeFR+cHluvknc3qfNEhsvyYBFkXM9Bd7tPF7H054oIvkG+v9ssMyzN/c0UspoFsibM7rkHbB
NhZ3soaey6REjN6+0ppQ7lE6ymRTjSjON7wRZbxn0lHKQ+UhSdyuro//vk/F7x2Nz2TG92lCydrQ
Hf/3jkYhVS+KsbDO6ORQMk8+QarBWhDe0AcBQTuDd1SWq+IA1pmEeBaa9de6FjxMq5F5LbssadbG
AuW3mzcb8YO31/X/x9iZ7caNZVn0Vwr5zmrOA9BVD0HGHBrCkixZL4QGm/N4OX99LwbdjZTcbTeQ
MNKWLUUEyXvPPWfvtXNptWzPZBRSYma9MTqHoOT8Q5MGbfJtMU/mgFmW3H4IJOXh6IStMj7iwkEl
TESTwS1UJrHZ3am2FN37GF201WIsBl3PvRNbHQ3TDilFtIWgH2SnRMY/wmnHp0lwZpqHaDxCTRhz
vJw3VvxL/ArwZFYp4T99DwWYafTSuZzeSIA77jg6Ot8qs1UaT6AeI21c068J5smLHwoG72AlqC3f
sKJNhNZWE59DeMHom3jAR9hbGAy3oNDrk5G0I43PEZ/yrugNZ3zmYDc9/f4SMuj/dCpljId8gUVR
tgxGU5/neY1WlWKqS8iuqsRxAIchO9ByHlvM2kk9U9MAJE35G5OdMtgoLRO7m7gQbEbBiM9hi7oz
z/YGzOMfUtIFBsBgx5/IsumL8TYiE9bmAF+WIGdLNRWPRAQNBhhwU4s3eoTz4uTIZm6t49LCA0Am
p+hW2PSACjMqmh9bKTb6dUyWvbFCnKr7NzxsGpVS68hkaQbkWrgOqikiY1tTFLtuKHJ7FdozbW8p
eX5iSaSmLl+pxrPxQF9q2sms94BA0gJqjZ5OTbeuyfTSr+ewIBMwXDwDoZYFZDmKRV2lRNCMGRzf
L456EvA0kI+wtm8QQo0ANROyz/BcMgFaLQ2QHjl/SOZjlL1ze6FTNS6YeNCNA8JNQ5pC1w91mkEE
XBe4Tuu6NdfLMRBx2vTC3YT5Ugd5R2aEbdaZRzCsUr2CuaC8iPCZc0QiEXIm8vT8fzAv7z8BcaL2
qx+x1qfGtdkN5t7ySUvmpC3Cs1Xrbb5NL6Z+LMbMtnhhBBeuYO73w4pTy3xlYcD7JDTIonelbkAT
KuOBVgjbUzxFTeWnzgoqH8mko0Kmo6rYS1Otxls7NEK6ggpnl5N/IXX8/sad41Q+TL/pWYNSNE3a
1QYdFWe+r/82JQhTBQRYqdsHGaoFbY+k4nmeLhXiwinwL6ervslyPKaGf/HZDo7+XDR5kb22ufG6
OJ2XAdzo88m6rT/DlkN/PMW6bvlk7MWR5g1jl5yiSCR3cZtNPqFNiTJ42JHnXQFL+03IYqGs7Yzz
has4JRZ2kUWqu7hDhSU492RIUM1tpRjyvhqLcrwufct4VozUgWDYBUp4oCVHKr0uVZPzhx3k14/K
YgMxoI5ANpUZdX38qDLeFBnDmXSgdYwHcrEz0vkifpDMp/i6NhuUCmMZt0wasY38ERv0CedoQ3qd
SxrmC+hGQZf+Apisy9GUS5EeiS/Nhv1oOdWTCOwQRtDIrOUmDtKebGdb02nb0y8g1wMCbrfTYuKl
1u2y/5JIkRDjHMnhVmTWgGFl8dWmhMwdi6pUFa9RavqFS+EZpJPSXqkjU8NVU7dJsOOG1lXAAEb/
FXa1km7Ti+F9MZD//vbUf9m0qXxQm4BcYNLKt/1UakJ56GEOq9Gh1wNuT2KqpOSYZX3YbiqWfvts
4L4+YynmwYQn3w5rpqTm8CRn+GJgeVgOHP6Zftd4HMFr3MeVSlzHpIW0kaeELMfz8p3RAZrZVdBX
RD20F7BIYBgpWxizHmz9bj3QBv06dch83Ckp+DhHPVIdT7qEBnaG+m1pC2o0SdpN4iio8NPcqK29
LnfaldymgXKlOtyWgqGQVkl3VSQNMES4wxHXBhK39QKC0NJCVphyDMYf5lO/wOv4AB0N/QEyItnm
NvpUD6NFsZVCrhEtX/yiUhWxOKwWM/Ayjo/bQJkZi2Xvu6BdZ07TclnliOf6D2yiz3oSdFe6zIRS
pkOn6xwmPj5PPUsbjuOxwHYPh/A6Uedkw96pZ2B9pbw7AUZaN5g5o7sWEybk+RLVxZff32HafAf9
fUzqcIOZOMQcnm0oKJ/lP1ogQ52QfHFY8kqcil7gPiBZCIRsHIpZrN+XvgdSSIwHqRxRLGGbLrEF
dG0okcrIHN1tMkoLzAw6JwltIG6XKchcToX4emkUtJEyT2y6JtosFZGC44xRVNRU27ZqR7adurS8
PJuUYjMVtGO2Bu6GFM9kwhl1gayMcy8kuBAnl7ri9x/Er4Mq4q6gc1KJAoyaQ7Y+XQ+mmoODLLw/
tCytp96hyrktp8qCji71I145tUttZqnhmNNX6RjwIQutA/o5Djkx6h1kz1LdLRlFxGZhx19lsfPN
MaS++6qrNC8eOAzpRANCaLhBl5lH2B/6Sezw1SfKkSk04AG8x/CFFy4OT1vdnhDbOmCIemJDDXx2
1cwiWEA7el/5mlvVfuocW6AHTw2zNHmNTRl/MU2iWHaDMa66N4h8ZnUwbanLofDmgMtpy1Xs/9os
NDTtYGMXRpA/+EUZkYTJJDNfRaGcj+9NKQ8qvmh/lMgmLxOKDAgWkrZndE9JBc2FnqdVGbByFjmK
GDQa4UsrQWQ+lRzSn/jFjqyRbe6y+CaXdodplNXE1m7UEfqkqKhcGTVD5pkoPsdtSBoK7zNtixzv
Z46YcifpRpSvk6CiS9PxumRs/zHmJ0eVkoM9lKO0oSri7gVS2TnHyLImjHxLk1oKh8yiAMx8iqRF
JavxOOEaEXplfgUw0wfXKghh8D6KKUWuTTQRXE8Za+7R54w0+3fwGaxhIPg6ilXc7K5UmAzhO6FU
+ikyaOUSLBONNcE7UrrrCGeuIWRAPkUEnTcq0WM0cwG6mswwiX9KN4mFknxPC0sCrHshSOGLzydv
IsXn7GRx1myjydSKQwkbiGYRbJDzWNV5vEPJlVPOE5FO3RrDHDskonG07TIsUWmsg0fAiaLvUjmK
H8ZemVLvZ7/EaCfSlep+wP3niz6/KtQhT5+jyWijO/qEmbbKM0BiN4hwuj/I/j6R+9nBASsaAOPn
E8LMwv30jDETT1kQne7gBzln9bQQ1dlA8XwvyXNCmFTqfbQbkiaVvjU2AaSejypy4JoQ07k2+5Ht
PS7JzvEgcygtNiTMHDTDA25OVFei9OgEJ9mtPIzFLXIVu9svu3upyt3o2qVveD6ZqmcdweFG2GqR
bQt+3ANEALa02objevf7dUX/LDJ2NIvzLaNvXaVuss1PW3it9lprJb5y6CWyc/ZTk5TFllWWuWjF
ieFxsHkeDM41A1ykfswI4Cb7YLqqy77FtVFMtd3T2ZrhZNzQ7Smjg09+MmGf7UaMUnCAUWVP69Kw
bWb8WMGelyIe2ffcVbl0IGtTpRoT4DNJyjFgktjbifv2J8cy7ygdrpxxTvOeZIhdNyZO6XtaS1pB
PMxYFsSUNHR/1ojmBV5JcB/PUhqO/ju3nTU9jX3fiBuRZIX0h3HnJzA8N4xmzcpyHj3qH0S3c+/g
b/U5KlvOWRKK1KS2EZsBXCWDLsOETASDWSBxMrSBYnSAj8CfdGZQPAQImZRXK+UJ+rG4JX5/RX+9
iTmL0klRFUQu1O+fhS5aH+piIOAXl9tcVwqd08HraI12eIgQ/qDhi2M/PMaACyLyj2ew7EJpWyak
S3JgeUHByQMzolOpF81tLA9N8AVukAiOZJ2G2n0A3raATV1k7br1zbHdQOgX5Td9UCrrocjiqePc
lGgFUpJeCk6kVlnpurd6Zs/IXobiDwXUZ624QwsRSOZ8xnfmtIdPSg7iL5CXUKEfEN6idLYa5ChX
k5oh1VvoIb//nC/X9kNpoqM4ZqHgqusKRPNPi0WaIZGiBe8QJqMNtJOdQXTObcrCfS5sVA7ErQW9
RS+neAlVJC4uTWuVpYXyzXjtu5LqnPYNyYdb8hCJbPz9y1PnW+/jyyPKcZYboT/UaKp9ujX7Rkn7
xLadg5ZF2prxhZwf7V61kpUlCVFvxku/qVEtHCjI9/rrmkw/a5WaZoOmufYN5xTogaOesqgqhz1M
Gj/ci9xS5GCFIVgz1+AJWJ+dvAQZBNNgxubBDJvIyVW1Xt8ECD2s+zHxASz8/r39ctQzWKHVWVww
Wzq0zx05zczYNizU1Iu7JrwAcAaqYmh1U2tLNzxn6P7SKR+MdTH2Unv6/Qtw5mv74cMl3pSxt6FT
IBsmsTQfn/uqbsKGU0p17Mc6e2eeGw93Ef44ot6nqXpaBJe2XZnV1rwEbDFVnMwTC2fQXQ2XoLVe
lnS0y35axXsZ4CTwhkv5sZzryRtgvdUowYnqswuWR1QhHK6GspR1nNpcoH0TMSPZgxes0geJf7ut
R1kdr/2uoy6P5aepNHrkQqVEwOje75u4cfHZ5INLi5KHvq5gwt3RD9NLsVKVIGkilw4SFa0o29w5
2tqARkzVxkDbKChICH8ug4GchE4zcDowCt9HflDZWyMZU7NFjd2HPZTJGfok4gHNANUdTQEorHNr
rdGRukSwrByXmsAQV2Rea98zPyPCWNPanAy/lDpqDdUTIuzSiJL9BMIk0xbK9J43SgP+MgQqLq1V
reScfayJe8y/xXjuEVIt+QhyzK3Ig8+vjKXzCTgtu1R75HBJ1dQ6XTjtZnjlo9XptbNCNIOKWhtl
VCa4N7rxlTFdXZIpWJvhY8tk/alr/b7YLFOn2pZCyQUULVdHM2gcCYpAH8vwWZupDb8sr9MXJT2q
STPTeDtIEgtf2Y1i2EVDPA/AxYh0KoeyMhTtjVmPqvjDI/ILfNwxSR+YG9azJ4BgqU+rUwxEZdQJ
pD4G4cDRPA1VpqdLEp8Z5E4yZ8kqJLSHJdYvDK0lGxcUUaX9vpy4i8nhPK7j537rq8xUtj9lAp3O
JU0ahfk2IxFWQHcprGV1BlvpCGmhcpS17B+XUUIWhpTg6gV49PuH8JdVYNbPqvg0HJl2D6D+j89g
KHcoRQBBHpucDHWssXp6DjuiPLaRDI3pKWCmqOysrNVQOV9gWr//+b9uADwMrP8G53aD1ejzR8zp
nF121AfaMjqKaSv00Z4bbAU+z9xMHRdx1kJS5CCaMk6rALyL0HBuykkKk7M944APxD5RK7QXDPMf
Xt4vaxTrI3MLU6EVJSNY/7QB+H4NkAiUzaG7zHSWw+qShCHDzC3uGoy3exyDce9Bo0TBmBlyfL2k
zIWGAsDOn/TskKHRG06aQX7cehyjieGbnMfQA1T67Yfx0m1ZrvXv38Av/jfHmkOTiFcnJQf85ed+
2jAOdi+hLz9qgZGmniCynidHnVN6s1RW+k1dppZ2XV5m0djoxob+tt5DNLOLVLwvoMcgTToEGUbq
H7KkqI3bn32zi/5OwpEg3S1qMA7M6UQKREOcXSTZTb3FgMFIhLwEljLS0o2jQNdB7nw2RfFNVlfS
DISfx2UTQbQ4QcVgvf7+I5hv4Q/bDBMB2wFAzthJwZ79qThXswhhuF0bx5i2GGTAvEzztaLOGtXV
MpltOynTzzhPFPGHcuqX24e5l06ECZ/8fLL8fPu0pBVWU21JRLwWev8DSnXa3NDIlWmfatzYwhXJ
wC4bBZGee2HKr4IAySky/rDZ/npEoU2Jp4mnXKWspbD9+KDHpZIXTU0FKUFFqq/z0MqDE9SrItnQ
/JFhmWeG3T0bOvfpuYs5S8MjQKohvVd5hdRmNtASYWLWiXGWyESjUXnZRRZFSZpyeJudjnE0uuoA
U2CXy4D2UYlxa5hFYXzzG2zcsmpIkEVojRPd0HGaWkepTic368pQPSDTBglTWJKVYBK2nXgj9GJ8
IqFAJoQGAiVu+Lq97RQAe/vGkOTckwbMeFcsmBzqjDFm01tcxL+/hX4drHKolSl7yQLlQMvd9PHT
K22YrmYzOUezcuYVOkrb7ARzsk72ymBGJPW2zheBEVXxVHr591VDJryb05AoTl2m50CO0CGbqz+8
rF+qdQpT/MS2yVT10tr8+LKS0TBoG1r+UZMsvDGCqr5w0XwS1D4yYEYckcZt86rCJwrOuVSaBAPH
pXavtQPPvx5YLf4wy0+s5oork+kbxMWspHZlNNg/fv9ifx0B81JlBWffDO5WaNB+fLFdNHQodJLq
1PtDG38FgdRZaO26nN4+NX5inpZhr3HxwC6nqYs4ioqBxcO8BFovy8yCjv6pxbmUK8twUfnZ5k8Y
t0iaEo9beJVWjeA/TNJrUtLr2u2gCvi7Noz63tOcoJpmBIxf4RahLYsQklaTWwjlsPSxwgop7t7g
1ZUnoYFp3iBBC8Er9EU3fu/lKuHgjpHve05qU+tNqg1mVvZr/6SBv6k8di0KKEQ6TY+YN4BKxDgp
avZjMpnjdhocGfARQ1VabrLe90ACe1DVqmSFCakDmUg3poQRzdWcnNMmu3PkdjEP4UoPQkm+UlEs
q9lKlSvRnoweRpALUZW6FOEsXfwIctKfpDHapzEwvXWuIGMiMpnIS2M5+XgdRRTmeI4k9bhcqLho
zfgQ0L1pb3S7C0wSViBDuAw05+oVHgvNLadPnydwlmRNwH22XTkGbwOaHkzBnkTyOL02I2GUZ5bg
+m5RihNXzJNmJXIys2wcgXMWL1P5qrWUlYflpJRduhqaiALC7DmoDJh1DfllEdsusfRmH+TTzZQN
aE1q5GPqXZOavnnMNLpFf2p9fVru+WhIk2O7wWxtUFhpn5YJABRNIyWhdaSfIWVbOOvadhqFjdIV
laOm7BR66crNQnjPel+xroUVdoEXc+pQNouuGkAejXKGCSWJRZotgVAn48Y2T/STmGEOGgwal8c4
1DHT6jjLx26o+Oxze1K8OlX4k7zDU+tlvoLOEe18F5xGq1IPsiI3kN2CrJf4MA2wwO7lGf+PD2Gk
4t//ye/fmDxCFAibT7/9932R8d9/zv/mf/7Ox3/x76vorS5E8aP57d/afi+uX7Lv4vNf+vCd+ek/
X5330rx8+M06b6JmPLff6/HLd9GmzeVVEKo6/83/7xf/8f3yXe7H8vu//norWmKv+W5BVOR//fzS
/v1ff8277X/8/dv//Nr8+v/1l/uSvRbv0cvnf/H9RTT/+kuRrX8y/+Oekeky0IinRO+/L19R/0n+
mUP5AHaa20r96x8QrZuQf6T/k8KWr+mGg+CJJLi//iEKrH/z9/unzlaFjpQutkNEnPXXf7+y26Us
Wq7Y/5Eu+/FpJ14PRyZbLUM1jPEaJczHp1210niKh67ZJXUc7PH85jHKZeFa2WQcq7Lrb/PeCEiB
6NNdY/BnVlzYZ9HE9t3AEXU1oWy9rWBgIgI0xJtUpdKuwmrA8UcE/SpKRbyunNoAi18lXjB09xMd
uU0Lenb/tw/951v7kOn9sRC8vBV4/bI2Z8Dwjj53PCDntLRhQrGrnC5612phbggGLfZaj/i+T/tm
nUYwcgp5NI6Y2eInUh3MtZya1tnQpmgLxFohXi4srhF17fSgrnalSq8OFJKyjnxp2tYa+AS9znPM
QjCte/IZ3uzBoDkVQ0UEfz2c5baI/lDbfTpDLW8MFySXiVsIixz3yd8bqG1dVAwxrHpXW3FGgMeQ
vSBHHdaspsVupE++91W53sq0CYCNiXATwwpk4qCYB9MEUN/GQVv+QUnw64dt6ERZmhT2jEA52Hx8
TUTqxuoQKmLHSIKMVMeJvcAvxVXv9OpmMlvJTaI8/EO5/b/8UIPQ00uxj7Hrl9GD2rYAJ8tmx8gZ
qljDkGbFWUsZ3NlafJvMUz2ppyj/Q23zv/1canxECyoAC/1zF9MnWYJdhp+LR4c725gKJgHFQzzU
3B1yIZ4jKT3//m5mljmX7H872NA2o56aQ1CYd0P5vGhY/9Y3N0sc586U9jsrHw5QeUTN0CrgNBmF
zXvbxNqbRTzNt94vCH3KZX8bdmp5j98lPIE4RICeNfII7bXX223fCvNBshE9FPQlYXfF9MW2JXEy
mjefR+yHLixicjEienS2XB2yRrwJYDtHYlSgaYV14hkTNM9qYFaxEUIWj/SIVk3fVfuhTsdtFIf5
PdKZaa3FTf8M+KLYJmZgvaSJtaoJ08BzpePj04hV+UparcCZlHXGSc1L+15uKsigDaXCyiksG9sA
2R4MQQ3tAIJt/r2G6W0FVXWMoHvTico7A2c869mRkj594anT1xq+aK+q667ZzzY+PGFj1z8zSRWG
h1q7Jtohs6ovuZJBpw0l4EF8gINOFCMUgNnwEt04XTOs0Hg3Nw6ZFPdSyXQVFm94lJy+2giOWZgS
iJBCmKKuY/Q0hzH206McTu2IpwIYkRs1pvpeWCCy/DytdwJRX7wu1XIHerN+TOT6iXGlakIjq0AK
0gnMzhXJpI9+lbT3qSrsY4GYYJfHWjqsbMGTS4cTjkOrhmfm9b1wM5DfwpX5FISijG5fJV3ujk3+
XahpeaXjjiABy8KC1HL9McSpB1ieeOOiHPBSZut+jJ02Rt0xYaR0h0QhBoucifcKQt69j+ju6GSG
6olhGD0rhPnGGpmcoDMF/brBzsIEW0nmo0Ybrxxhdq7q23jDrVx7VppIPfW66iVWpK4dI7DWUy3d
dqY84+Ta6QpK3TbvLOM2p5ZaEQk/HlS9Qi1ciIM0hK8j54Qprd4dU4LdFqQ3Gg6O7RQT/dphzF7B
UC2+QEHPNoHRvJHrrvOuLdtr1f4Oy1MVbEobCwpbAB24McnvKXCDu5gv3SqaqHZDbXdXeVsO6EEj
mMTO1NgelzncWBkjnNUY0opfVXNYR53441mnKL/2gfLecupiKE4u7r0Z4kBeW1yMdkWO6hBxLXkG
J90puBrO6O+D1mzWUjjZbkUQtNeANwtcQwU9bQyTdGdNsvY6xI60o+lJmAe5ezc1fYYrxIytZ5XA
P9ugHDGYxwUuKEmJb2k+WhtVEdGN2YOcw/X17ndS6KlJ6K9Bzg43yDqkZxy40qYDJuCiqY52dSnL
JMeM43cLv5nbtMlzBNwI08JtQ79bF4Xsqpb+iHP0RlTSV3WwR29wOhiToxneZ2ldHeK8au6cenR1
fuhbRVN2J2dsSLsa7xFRdKMTfscKWN20rYUiCaWtepUPTm26CmbkHZPTaOVf0nNiJrwiOsDOxola
Jhvc7rcx2vc9KmwtWUXZNNyZpa2C/RY8PYJ2P7NDAw9HnD5VnUPvweTZJOcT+7a1EoOSO6s6swn0
wYMCgFEjvcqrmYU3q3lvWrPqFW425uEO8fjwJfTzcKW2OFZ5gGqXA10KUSL3odLaeMJr3TkAuja1
E8Os6XFQYtMVevTaYd2+7Qw7M3ed0GS+a2Mcmj48qvT9Exc8S7iSorntNqWYk5W4OYsozT3Z9oOb
vKXK74LhMOQG3IFguMVwcFKlGiy/Lo03HDGHA/rW16Z70iWGM62iH0HCS/HKxlr1I0ike4L+tC21
AZk9sTFBuTAMNKSl8IKqvGHEDK+wAl6lMX5eI+RUoWFO17ZVcAU4K27UTuGswq71NkK7vDGZI5Be
BGKw8/0EAC5wg7FyFdnI43tuXIvg+Wza0VEL4vWoVM01NI7Ag4k+R7BxbjxEmo5XnhAvG/ZdUWmJ
N7Y1QWWOGX8ZeIsPMv67E+aYZIeLy3FThdmJzbGJdc3EqwYuuQjJYUXSLJfYenooYmhW11zK4rFC
5kvKocjWmpFNa4wFFpBwyam/6LVseWAx233Y8dAzMbPjoTwgLBYnhcgW2MOZfg1Ue9wKzETwuB6z
sb13GvD/2pgf8P2wC01ZW7oAxKPCQ1G7ZxIZb2JkO8QIR2BgmUFxOWBkCIwz39hLJM+cXdgO3axV
o+TjlZRHyVqr1dvSAZ4v4q9RG56zRrKa9YzCuLZJ69pm5JvtgEq7bewoX2IhVy5JJ+lmrNi3XGQx
j7mwSF1rEaCQrdlTshhSB9Wa4L23NElbN9Ii8QVoWPaFgvUByprhSRHBaMEUGGd1cpKNYolm1TW1
vc7tqvfkuiMdhoypEyPtbAuhjewn25fXRmhC5uXNIVVHp5OoX4Ms3/fMquLxmxMj8J3gP5da9SPq
bQPxDsKOlUL0jV42jKeGH60fnZNMumorGjqwEXQmcrbtGkRzvGY9twJH7mY72kpyCzPJX4/tK3oz
aU/+RrduxUF3mt6tUvtVLTgLa13V7zUpMg/MJI0jy21/BKrSrqt2Vxk//Mw0bwuz6u4zdlMvbsjv
7pXAPwV2FfBKAdhXao8HV2hnRubmUzz0hSfFJueT0EAtBXfuOk3o+1QALTuJP0pwTK7oEU0rEODS
NgeauwP6bLuh5NyWtvRU1MHWDKcXG/PXsQLaGnV6SqamRQwUPu4z7cBqE5CI7IaxisXNKRRELFbY
P8P0VmF4lL03adZDlNT3TdF4alm/WGpHRTJN72Vf38GjD8425G8Cr4yrCmPnGr2li7+p9JBrVldZ
XZteB+jAJUGTbwBi060jxSH5w9o5k0+sQZeQ/GAo2S4sG2ufxXr4Atuz2fjyIFzfsVOv6s2vmpJ8
48N1Cys2v6ay1gJIMY4IL3rqrxSiaDXGLK19c6X70UtAdeWKrDTcIJK/JKbxgChXXvtKKm5MQyo2
ozw8NibWN8I2bgQ4ObevzXobmeUPpMobhlj4YZvwIPnlUZZjbB7dSjIpslKbXVTdC6DlwGQOsR09
4eM4g2Tq11AA4pVl9foqwOG50XrnW1PhIZRCm89g9gzQ3YjK8RVFJynF1rDBGrbhNT/a3Ujss33Q
edIRXIfWCTe1uWNkiTjWGW+tpklOTkJwjIuy5DkWzp1wRPU0pL5XFtY3gEaPMfP5XVgL5wx0Ylub
gbRKDeWrYoalq0mGW3eR/lAgmfPCrpkIXQh7HqGQM18i616FhJsxGpREBzHyEZOtuSa5cfjqV+kx
KfXABaB+P0Eum7pa4ca2kAsojbbqS+e9Dclj62VyPQP1FSWtfJQ0J7n2bQIeHWvYAwiertDTwwZJ
S1I5cmkIDnVqdzuij24QNndHAPT62WiUG79uQKeRLuNQ0a+mxtK/lFz8fRuB5WeGuYf/RpbHK2G3
vccTsEmKxPeQlxM0J/uBh9RoXBkICckpRZQG55/sNZ3pLr6EDMEx0HBOzI4sHfJWa/aqnG/YWK/S
QYyupGgHYk7srVK+6amKzMWnIOqBXd8m0C3dUhS34VC4bCxuJvLoBXl+4AU6T2E1OnctB4513tXR
rjDiCJQz0ScxSR5lPSFWzaGOb6vxx+CExzr8Slwlov1wm0pDwzgFd8W6M7vrKWxttyxrysJyk/fl
95x8mX66omUSbQzJqA84JVJ4I1CJ0NGYp8I8DZjptr1EAaZCv+LGVFqw2c7aGYZgJeultmqICAm3
cgb3A4RXsCmctH/RY6HzqhrN5c6WrkOUFStpVPZgFdaCemWVo+u8o6Lo1yIxcZORpJ07tdRyzZPi
W66KbFvif16pYybHK6AcMFJVE2VkoNwl1rgKWw1pajUoX+k+uIMlb1TkSGtDyG9trx1wGqVPSo39
yOnNXaTxuBPSBqUqbd/rGfkybq38QbHDXeC/GrjO8IfILjuv7skK9gL0CHNBb2LtrfEmj/q+Sijh
ALUVacmKBr0NvFjnmOUBOrPZiYehBl5rch6UuofR8Y+kFxw6w2SPtMJ7KW7sTZm1WwNtnw6mjPht
LPmoYGlva6GEvLZSMcGngNrBxKF8U/s5yEIzbeIjmZdbeZXdMDVJ3THsrkX8xQeQWgW914UDllyg
lM5udNK3ArJw3yHbBMbVO9XXicyQxj7EaR5fwT25CZsvalx67fBS6rwRFHdMqEjhXdvKHdgZqrXx
WCoVcQbhuFKIsQAgsDEC+StrZ+32ygE/GJfD2DVOtucw6xn6Q4XriSlYQOlr3/rRAyONkidZ35tt
/UUrWXmyei853VZBXNdMqldljwwAi300ai+QCa5N/VBUarq2y2dzkBkDa9/oWRurrk62pn4Lw2an
cne+i1aIxy7LzWs/8Pd6TNO8mRIPkUR5J/XpHcsfRHgMpzpGncBO1rJDlhgkoJHDRtM2q6BFrDzz
uFgYHHpWJLbctGFS/ogyQqHj0b+yHMHBp5Y3hmUND6AtvUkvCk+2Yk8eegchst3izVUrwgdUlM4J
hNaT4fjWmViTcNXJZui4hA5wflGK8tSPQfhOhFTqxSOUCzI5aTvnZORM0HWyDmKUK0wQ2CEsIM9q
8GmmKrXvkA2NWzCkJSZJPstMQW5gets3AaMVLwrFO/obxfUDLoUGF2+LZsn3mvZBTMLc+RnYcZ2Q
nKPOaeMb4p+IxxniO2oSpXtKU03aKb7k3GXDU2Xpzje5CPt7FEXBym8VelB63ZxLrSupi8OGpAkz
cSVYy6skBiANXhu2GL1++djn0ggj0J9pEhSJeC+tL3WYGfusECeVo+GZR5+sITVxmMbAaB8BPuz7
QsL1PpXpRrPCZ+bP0x1Kung/TtF0zgAvg39AGvFiEPtTcBvBFeDo1Y9ro5bUt4gGBFEH9MyaaCuN
leT5IewOopd6B5cHkIV95lf5nSy3kI+lsVgHZjKyZUCoZUIa7Hh85vGegB0/Bl6tKfWtNZmjqyTw
thWV8QytnPia2bNzVJFQ7BhY7JmFKSfdsMpda6EijnCaYTXqelJIZBPbqMUc76Vh0LeNGL26qLYM
DshVnuwrzt+bRFTPypDoKJxQdvkIn1A9BOY6Msr2O25o500tu8HtMd5S8+ERR4il5PqpsoNkmqeB
7aomQfZWDpT4YdChbruqMlIKqIViP0UYvtlBCZO/jTUiEDi6lI9qMcn3UH6HkDlKmF5rqpTdRqqZ
veClBDME+XI1aZIOrFMmABHp1cqAGUIqVq5J2saZsojd2O8FOGiM6XnSHy3hEH1QF3N8y1h28qao
DB+rHmuzFxUjZ6Y2U/et79sec9ZXq24sj/uxu4419RF/tfUCnmdc2Vqif0d3VQ4rM0y7a1q5vuy2
SPT3VB1KN/dAe/a91GC9kYknSWksCQg9G6sjcKfUkgKjIh/Hs5pJquMyQkI3OHFMIEMEYl//BCkO
3a6Ru4iFLTRUbU1sEHg6FGbl8AgXLLjSbLKtpFa9D8NRA8hep4++1hxS+pJrPv6vgRaAWBzMleXr
DgT5riX1d4p3acnpnXrd2Ldj5af7rGuqjaX3ALfSTuxMdTqbgwBFyUTvPMXia4uI6pqKdjzX/8Xe
eWw3zm1J+lXqBXAX3IEZNgytSMqkpFROsFKpFLw/MAdPXx//W7W6e9K9et7Da1KiSALYJ3bEF4Zf
TDFsm+eZ899udvlU7tj3fe9n7qVK1bls6F2Z7aU53o/jkVCbfeNLquLMITMUZASfHv07KgtTcqBj
vA3Zd4lPPsU2xA/7ixN4ZhCLqGaI7wTArtpgWnsDHNjVBQQWo3QqEqBL1ptRCm0HfhXeYQCqBwug
/yOcEe1Z0yr7nedA/7Lg1Q95ZCBSq9FK0/28mHRxOnqBC4JIafalfH30AgMf8EPn++WNszsLWs+z
/66LvrzYgzWeYCDJgIJCen4oewzpJPIOmjboD7rmJc8gud0HoyytHdhEwUE5YY/GXRavNWrfrhrJ
LW+bUQf6yrzWUMcsIp42Vb8fx0IdoT6sX5stADvOSL10YS71rzxh0p+b1DiRDC3fyNPK138U/VnN
8rXfFu24ZP7wLtOsA8c4ImwY7XQVq07hTNMXbYQmIM6arWs7itbmj2Qt87Ntq23HeekiyRh8TJs0
rk4313lYzSKhsrUW73iDBnbgmvaYrFod6+kMw8RNvAsH6g7/5uDLBxqd1BDzQbfUp9Zy+zPYJXp8
Yk4sH7fVO+OsFY89kcnAn0h99EaH9iMT40J5DRXOnkFoYy3sX0CAqwuFE02sj5a90O/WLH/qskh2
Ri2NVwf6+UepUu+JQgl1KI3OfNiodskCKknmq0/Ugs7hARpMsBHJ4D62tfLVl2W9h+KH4VEW+rKv
G7tmop8y/6+mcYRg+KqYPLPuqiZ7+aPIRQaLQ0qFa8x9zlLF2kRzukfluZRuNtonJE2KWf6xOKG/
WtdeGcOOni8CPeY2FDEEIPfbAPMYFwYcmqgv9PaRZkXcK4pRmFmh/FwHruR8rL2nDk7JcRkd89Po
dQxmiyFI45nbbhWNcRUND+F/wlJazX/UC5rq9EROVyU9m/6ITr5SM5c8jK2A8iqrV4t04EOtw+MJ
E2w5kLNE5d39jPkx6Yn2CrfhTULIA7wKzyem97Te5R0u+KBSHUIwR/1XuokBcOj9BtU9n+z0slhU
oAy1Zr/UABXnvZyw+KTNzKfswTnZi9yaDv5YbXgWFvePVNwXgglE1QfcyrR9zHHTikBza3enz437
lLi+NJD5G0JgqvPidbC83yzdzZ40OFTdJGt8Ekr17Oww7Ytrw7r21aYntCbObFiBZkvjOGWqpRjK
FnFmG+qAu1O98lxnnAdcrgKHEp5/96P+/633/2XrLdgF/x+23mzOh9/Vf/yP7yH/87v5j+e/3fRZ
5X/+1y34/Sf8ewtuuv+yHcfEUwJMy2Rzxx76v7bg9r+gVhLXM/EwstOz+Df/vQU3/qXrOtlZwhrC
xWDDXu6/tuDmv0zSlnfXLv5WD/ah8/+2BTfvO9T/uWxz8aiyWUU5hZ7uCA+7+v++z6Td3O3lUO3z
tq7T+15LjMyWsqNpTtNw8CE+/nJGC9xw50+/7A1ZHblF3jrPb98Nd15vA0oiy0GN+rc0Mfy3EunY
6tshgfY7j5Ez51j/Qafh21hybgODLv66VqFOojac6J+fuJIejLSpYgtChFmNEpvmAHfuHbuezI/K
brqjzu7iLRWdfCCxVz7byyAeHEOxk/IYCThIM5xu/VDc2m5zXhOGgrd1hkDGxftlK4OfOAoaIkdR
uAfSc9ZlcXh+5gb/VldrQ46z4pTfjNGY4GXM8rq85WL6ggHlXt2qXiOnskwYd7p+sO4G0jTR3vOm
lrdWUjSGnN++g+Jyrxkr0z2u3vlYq9y9TrIbv4HBfc61lh3v/1Jb+Il6aYkfFEx9kYBU57nzK3Q+
XvJCodttJRb0TRjTPeR56R68rfh0U97AzbXK2+BtmxX+82dkjescuoz36Z9XSTaKB7jZu9dFdRQm
8q9KyC4p8kiUc+6Ccykc/Iu+EWHYEt82d+p3f7KHLcw4eN8mo9YPYszKG4eh7GgaHEuJSLFHccU3
n+raY5Xnj9A1jhKQhw1jXym7JBnK21zUmb5zJHDJvObPTu8vXNIJf1OYxmJiqeVtsZ2GPSzfuOtG
Vdht0Hj5DOT6eZroKAsBXpbijqXVD3PG86Qx+AcBeSEMbUlmftUTP3MprYTVpICHASiHD69XUodW
Rhfg/c0tMs85QK7TLBY0ifiGLPXZNxW/0Vq+0CI+BxKmodkLyhx5WxtLIjPa/MkNTsbI6uvPLdWb
cNb4pW6XOt+ep4ZvYaf50Wr5QCo6QA+FNX6R6nGuNumGK6wW+5fZmryL3nwtpcA6ovQlnEf0ff6v
b3qiPxpV0s7hzKHyCESSVMC09NXL0EuQH9ni3rS8L8+kaPK9O987ML3J8N70kj69Mhn0m5DKi7vR
8h5qDO+ch+j7CSj4bRHD4YpRTSauhGun+B7FOwPosS5l49eRa07DB7wW4GI8T6hHLaHQ0PIdZa5c
4fGObvq1QbM4UFO8UjVltsnBnTzry6IvnZZhOA0ma2FCP3UyiIis93iRadeFXuvJv8UCVtGdKSsN
EIkxHFIygfTujTfKfj89pNiAh7nRBfVmib0LqPSJRLb13sHEeS7ouo+H1MyAcKFR/4Zzos4bq3aq
2oRxSHW1PKvULa5866f3IdMMyo/snrPF1IM3Znq4jo7RndyNakajzqF/ju0I885w+rhFerlytEye
WatjOVTSf5z0vGQ6AXnu6L15KZW/XfFGU3GdmFZE9YVEedZpeeW2kYVsQLBvSn8+ZLq+oAM3qUeH
0lbE7lI4V+nQ9Kg3yfIC84liX2/S2Sq76QmCJ4tiDZ7qZZlK6xPoUr5Ta8Vpo27/TK4zPhvcKpe7
u02cqloIStJ8bIKWFjUU3bBWG3+w37OWeGHGjC3qwEDHdz2vsBl2FrR0uFS+iMzctI8cYhOclzVF
aZr91vY++uNkGFdsOflriV8T/K9mf44jOmRQgkNApNYzA9y7LE8syJ0u9iFPHY3OeIUWnL/7lSve
J/ha1iZs1NUl++FCoIodTXp84bQ+YpRXB45yClBGk7E0asbkTdzbl/NSqkPCHuBxcrLpwFYL4Qr7
9QY/rpQhCk95JhuiXZzBTZ71cqOfOOlmBH99osbWWajAHQtt23XTlkPw9PLqC5za30G2OLS19WBl
hhspZ8tfpjH3D5PWKT30uPYljx/GZlKILNwwDbxTd2AeDYLGyPZreRjWzI3HSR+uvP8UvsIZZTtX
Fzd05Gbn9V7/Cj5iC0gxiFPW6ukjJZVaiNTjURNurx+r5eZ0a+PunscJ6mPJ1lOsPb18JZpXZrLI
n4a5DPTWHFxaDNPf22TyNyGlBLnZS9zb2s9yS2AyojFqXCposqeNWiTqqqo0MgeTYzc4oGjIZR3g
tBpLtj+zH9Mh6cdiQuO06YVmGJ7/QJu9DIW3Bi3nPlaE4lytqx0xkM5Hwhv+oaOPmGqiVrTnqq6t
eACjdCn7lo/DoIkBDC453HPGrvqszAxV1yCuEZmG6J8zvcsODCX3/uhVhYigy3HQZ+d9mPU61hZv
+aNxJGEG6H6Mc5Mfh7YDOdj529vdoHZWhPjvl4R1dbPU5CZsK/PE+pAyRye9yyxQdcVTno/qIDZN
HFcjb6DjtNuBJN8cE5msIhyCTTTRwxGbm0FNZXOvYs3Gfl/zQmLMotxb9ZYLAqTqcSBfO5KzPTlz
4kMPpCEAzLUWdPcnFc+74gi9oHjS0vS5miZ1TRGZzjmS49e0GPj4E6EgjuLgAQMZzoa5hJ1l1n9T
QzVQ/sCZjmSI6fe0290wbZxsqvGl5pTEkdNJ3F1dJstfa0hraNCrKsaQG/548NHvzh487ie9doqE
bWdHLw2/EDjc3INuKvWvwnPcM7Hm7M101g8oovZZV1DGg4RV9o4sdP1UjU77oFJuak7b90GfbAtf
x7x9tmDnpSGR1ga5LE9usu2fVpseR7PLLhA7+qfcpaikT2hfCwZ4doKfz3agfpwIFkT53MwvzYIw
WhbawvGjvnWZeCtpLH7U9GSOBjlzoKXbLsyA1dk8cO3Nqi9cqyrEWW4Fo2efFnfAkgO1/+YO/eNo
8QDIa9SYoqFTdftkglURDMqMZYIg123wNZWeFRP/0rhoc1SMSvlh51YvVu4au2Hw07jlCH+qlSYC
xjQt1H05viULG3TuNIRbFsvYtdO9qaIr588NyBXttEuLz8LLh9smjPUIJsG+jY1mha69+s8wWv39
2C4YVvxs+x784TQs+vxiiDG59Wauceb0ICD2ZrqbU0tFdc9zjvZGa1+woKTDoh8OZstenNOfFWeL
pXaFcqwd9gP7j4UQFVeZq/pYUZsXVHJ8dXi4Xerijn9M7nqxjS7QBU2rmRSbL9Di8VP0kVKN/uqt
tfNHGWu1axh8Q+GOWTyyjohUMo37SaFL5R5bQKtd5c6bsTXjsgR9Va6nDIGF0y6X9MkS8gKf0Qrn
qXLikdTfqSga4ABtfaHmsAx66EbUsY3NVaO6DPo/ljhL1u/FYC7xxik0ZonG1rqW3V6IlT73TNWx
R6tfWFTWEOJWSwK4JU9r3xY7y6eKgIcD3kPa3lBIucWlrSA0iZSMF6gGHa8knIlm4EKDNXKeeyB0
pOCmg2dIb9+pAtnX7vUv0gvOnl2lChBAkMgAxkekLbez4JT9uDIUwLTq/6RODZs8HxBMLPBQtiqe
NuaVvYXZ76FVNtPw7F07kd20jdkNvZSFzNjoL/habxjiEADMtA9bzOZ7HgxyCBRL6nj2tfGPv272
R8XT7U+SKf/YdDPfrlbfjGPTLJ5Bv5/quI+XmnWR5T3CZxCnNNnlT8vZ99rh6NqV9cgV2x0NVKyL
1w2YmHrsYD9pGC4fhM6KIpmpTw+VEuuPWWr975yQX9ShxLHh5pYy4WYLjXYuLnW1bGfPI0YUDF3u
RF0+AiOboPM9C+y3T7WvaR8Gtjg91IWT7BcLpHrMU8UtsaU06nFOe+154hJlmdNabMXYfR6YCcc3
kehlyoi0qSPtpvYrTnBxy2F472iepEPFobsTxajCBlh0nve4+J1+cEFiLjyNZP80g1Z12aknaxGM
VIxAgHMJLTi1+8WDYjvSvD2zMHHS7NGZzW0vW755meFN+6pf3LdlLf7ZJi9tAMKajkC/qo9N4heP
uUVGHMF71LEfeFZxyUpxoR0Herg7btgg+yzjuONa8JVNMrgclZ410IKGZLBySMCRUq1/l6A1onoc
57MHYD52M0lLqOPjr5sRwVUKZmHERsXK5RW3ohfSmPI18F/Faa0zM7aKmzTP6YcJqnq8Yp281RSh
xL3r/aY/d4v7ASBxOmTzg01Z0AOC5G+KTQ0+6UnbrTPTeKoxrCd8ab9myf4graEMbB0svJ4zjNTf
1N16hYHjhNVoieeJsIOX9RoV0xPFo7O4rBhxWPJvyydBkfIKo8L+BqVmPC00Jz34ZpFHU+MylKk8
jVcLJiLjz5PbqF+KMjmw0nN6Wbleo62YoHouiXNyDZGeUL+0uLTwJuZT/7DWQDN1DqU0aNjtvsOs
d+1gg5Hkmo23RGgg+8DdhIXWNIGARzyX6ot7Z4kFJfMOcMB37ZDd13L1rtL8t2Sof5SreqmlqHfS
GUtKLtSPpsUGNozUYc/LK2kxLxzzwv5AeNvACxcum9ekeYWRS6mKa70RmfpI6q15nISbcQ6kOMbk
Urh0XcHTfPrKO9HGZW18rjUa33rfWU4eIGh9cKZwqYtqV9B6+qprbf1Q8LcdW+bdXb8VL0gMRzej
8M8ul/JnlRdIdut2Q0EAapcPnyrXP5v7LJVr1o9h5Snpsw8pmWxPRU0bzirKX1rZYCE0xEuyaN+w
cCPqx24YJT5awlI7Z10ea9FuQYPV8CFJHO3kSC/BC25FlYXPZUsy/vwG1wGbuXfjvnFiAnxYJswg
5YxJuNXpDfDH0qQ+qZvjnm3lqUyZJqXeUTsN2//Q2V2191gCMJYaQaHbMH0KXG96pqu4c9LuuJlE
qDI5sZWa2z9r6ypW0ZM+B4UwtsjnIRdJ9v20y7re2dtm/xcBjTGaPZHGuBhPvU7TJRyeP2A98JZV
XkCFw86r2kspanHze1C1BbNwiAz0raRLj4aC1yi1QgVJu5m7JGF5t04N7BD/V2vPL/BWZQBV55Ln
/nnO5+9FTH+s1KHpuzyZrpgDsrOXXMKSaBsKXluemyg518xP9hUykGYV56JfubPpdR2vI3Q3cjFv
TaVhSi5eR2RcIuVKe+6SAuig2X47ZUHAwvwS2nZMfQ90CcyVUIryOk04lbKJ6mC4Q3MsDQPrp/+e
M9+G0uwPcyPOgEcTzt3YrlpvJIg1ge4uGd/xWr0Q4ohLvhABo+VHCbApoB7Y3qfr8nMhrVlrBpYr
joUpJtVAo8AVCBy6ru3eWk2kdxOg+CcXG9FAXUeeuax0ouaSIz1I7p5Ccd7GjmeAvsdg/Ubhef0E
8mzaaz4FOLrVIQBUr7qBv67SirjObciT/Zsm/YcO9OPJvHdvdoBDeT8+qsYeNbIs1g9TS95rbMRP
XaF/tCMmiH4Zfxpa/9QK429t1++973+y3/4ubOpZ2Z+n+KYqy/9OK+PodczdZmXia6glGXU7e94m
+Ttr++W84J0Js84CY1SNx1Q6w89O02gHAlN+k+RtmBX15MGt2yIWmuVG1NqUDJrj3eHjmIE29P6B
Jx5g9bFWe5tkH8wyNPhpDiuh7eeuPq2jtR9am4g5ThhTcw5A7b4a0O8hL2cMcLqdi6T/4M18kThd
27q90u+3xiwkd5NV8VidjnmKHbfONBSBcqiAfmT9jm4VB3uqFlac0+CXGy/k5FN0pnlHk00TUKXa
7eiRuVMcsIatH6nDnm1xODZV7iOM3H3r1yeYHMchp2+HU0Xg090R+M5wWrP8rdowF6hsxF+a/nYK
i4eIbjH1LXvEpuTVlZjJcLLukoWE4zyzkGaOf8Kdc+F62PNTnp2tuJn08cXbJq641o9yhearvOq9
SMfnGcpyntC6qTNI+/0UwSd97baUBouMKpe0RM0YbayZPLeCvFQsm7ITjrkbVgD8Bpa+r0rqlvzS
P2ZpmYRePrFN6NIfVuPLkCK2DycZz5yH+2BuahtDmZEdOm5lezyu0AtYwa9hliEJt/d89bZV7u8B
cn1QloUP8EHzRmq/zO557OZXREIDQ6FmnOiD0ENJHGFfkoGoYnoMx7dNawYLW32LgOE3ODMTr/CD
jh44Dvxyu7SQ6I9Tq8vdnE8ugkPvRiYqMpEIpKEYTKFxckrp/62o3yTFJRgCsnH9lC0OaZnX7cn2
x/nCpNp8qdKu3jc/HY6jseUn6aIMoxGsFNQPa928uEOW/UnG2vhAYgMQQ/Dg0XS88XUYiykohk0L
TFZqHMtlcqrcEoBuC0ObXvH7S2rfmEzcEFgs5I6e497IoBqpVv7dWBieuWwF++KGN5ht8C7xnPWR
hRuo36kdn0ctu4tG0uEol7Fe8/RtjnGRb7dy65KLMm3obZWfPRLb3Q52Z/g/y2lywlx38ABgSHhz
Z1IoY1aVv1OiyPvVa+WOfq8tsBZJQHJYtKcZbzXwLW3K96YxAVq1umL8wFmQRI6E5BUMptcySpvV
zrc5humTXPbV4M4PnNYRHEYcQT0XXHMHDHgdKQAq92QeiVwkLy7+W0rqqdlw67U/jKKHgJi54tAX
eEg8tf1VaYE1h4ryI9jkeZfcqzAcnTbKwEjpCmtyDMg8UcZzU3k91KMJL5U7WMZPp1jmC4eOJs54
+O4U5csR6AdkEistnzNfqZeMCPLRpcDjayIo9ZyJ8SegZHOM3Em71BwGI+AvdgCQZjvRevHkDLD0
mkm1kWOkXNw9isbAC/p99xm9dAIXficxRCF1rXvGGEru0Q3ODjGcsDHr4WD3gxZO7JEZX4zxPKRa
9dr3xAdrONf8Cid7yNpKf5h4/j2MDqz1O8TylJYsvP0C5WYS49FrOooRhwFHsW9rt0wvfi1gkwLl
5C/wg0Awdv1NVvCdO71jkeE1P3Jbms+zX5hozQ2b/EnWaRZUHBh2ui5klJgLlUB20Ryr2s8jmIfl
w4AfnducrMCd9EYEtIRlfJ0185Ef2/7ZSowRRKmw40GQi6f0/sEC6htge04zexXeB76ZcZo4xmUZ
uy307eUlrak/mAq952m+JhiqsQw1bl3gRi3w64yKhAElZtiIDcKQ9dRE9jqnp7yojN+rwRlREvGO
0/tdxZROd6FXCPYyJlms+2RnGt4MYkQTFEHfHE4eMUVaAoW4kWz6MXVKPUvr7qZP9fVIc+zMtIxr
z62SJ6mEtxNqKMk/lNupx84eFX5bxwXFaEHfKkbyu7haoLbhvaizcCuy/JlvrvyiCRPU4d1ERTKf
fZWGZzQ3B2PnVtNLMnXzi2wdwD0sb8IqW5r38m4HcZzVxXTJp4Fk3RIAGrpowBkSzZbZ79FaWJsQ
dr8aPQrTkBT9k1ZqziVZBdUKrbq0Y1miIzrWBS5P/QAN7Jc9LNlOKqKiUzL3eyg8CCicuWpRldwd
fZuC2tx8nI1lus1lQ81OJ3ssV0t5kEZWYfabPqZ7ge9SOt5DQgrqkJdTuYd3/DmD34laVcGHzSFO
naW26lc5l/NXit+zCGpIpifyY80+s/XhBHS2v7CKgllR0jCC9XOee7kz7clg3saGRLEwHOwab6SW
UseKJbUNnSTR99CSmjOipR4bmZ2TNSj/znn9T3B7PVp4/2NwIcanvjZePAhrjbL07jcVxhAODvps
p2feztuIicx4l0Jn2bxIcm/Yrd1Ge6HWc1/HDHtBg3FfZ4tWDoKYkDSy8V6HWI34T8ZnKDBl2NfD
+IOqDWy9stdCeKJcgYU3nJSy/ILLZ6qOeAB+s2yk+bLSl8vM/zu09EqLC801D2Opix/5huVVVlWy
ax3xkNU2oz3gyS1My74k6mKvQeLUXOkg1EinU60b+MNKtKKUzhNsSWcIgI6nTNAS9/JcVuO+rcUS
VK6f7zHXEhbZ2q55wpzHJooI6quBuedmjP520DZf/tHl1F17sS1/cT1lRwO0oB+sxAwPCRvDCyUn
eGrWimMYmsrjlpMYgBujofz+k/lorKPTbtZPY7vLq2NVv3lipqpQ2NUblt6Rrhf0Z16m/0jS0j2s
FJ2dYK2yd/Tn+XXuZ3rA6/Raj8wy6PrO8tbN2nrt8mIL9W388rN/trj8EMo0tcgkFpVHrTPbPzcu
8UfcTgm3O4McYJX7j1ieapIAuiB2lnCXYTS3Sv29X3BRrjShf9QgM/uwg84rQqwqKV+Igt5Sc+K1
pZn3vTIUobfmvHKvbtZoNDp5mptmfSuA70UFA+Ev2IraezdLeWi8VJ4mx5s/dFC5T4Z0BVsryE9X
3K3fC1xVDPzs4j9qzxixkM72ze0M/WSUU5qjJvNmQkjg/uYicwxsIS9DKtv3WefdYzn3je95Pg6K
DJybseC0V96BVGbgxZTGVmeDWfplC35d4awFt7q0+Ow9f3nqLeyOjVLIX9iV9r2p2Chb+hhB8PIf
yQgRqsuznGkyH6bvO7egiGpFQqwnroZt12yqgPbaJqo2FA2sIZHpsXUXLjXMYWdwsB4U/0Wo4N9Q
q0mXMMU2/OuiSQ9lJvtHoFPmbfbt5GhAFP81cU8+Wvpg/+xNTOZcebyzG3Yqjj78vT6NPe+bMQ0/
G1oG82Cq7q8NopIWrd7KhnhBEL6DFTkmK7FhM5uH6nOWC7WwGZ80zWV12FXzl2j5slCLw8sv57Y7
smbvTlT2AJiFBXlI3dq6cVP1yUvyWnRcZcQth6H9VKKziAE7dd9pT/waeTbFwL2cIIf3Zlh8+1qW
1sQ/rM2V+/u70vC3Pia0VKiIilkH+dtC2ZWV2h7txWMnZ332+AGpfiNdT79MqY8CmzQEWrQ+IMNW
39FcvHpG3N535bpVfZo6po4toklo+UqQdkO/qRqFluMbzQdr9kE85zoG9MtQNW7HuG5/q3qe6MBU
MusfSikJJyT0cAxBggt0uAKILv5ujazXnSjGrrphndSixWtd41zA1bLjjZNk9mxWrnmjVs7CtUeT
jxFhVGjneGzuXR4MhxXnZe4LNvmNbSKcgYqSvAxLQbJR89JnAn8mFme2p3eOxqLxRDLV8EVnQMdG
lito5Qhfb8OVEEFpBCYsyJ96nXL6RfmGoX4nEcIs2bR3ijgW952m36Le0QWCpxmuc3muWmrBA2yc
Dl9EX2Ju7tzC/7mI0hwurGleJ5P/BQNf0v2u05G8nj3frfRr600nL28lzzeZ6MZbTiufERJk1fuj
6VOiEC1VMUDTJaSytdx2A2PaROx2U/ETAIP4PYtZXsFVa9ahzlOzYx1b9thrk5TIZD63GTpE3xBG
SvWQXZNBMIhQ1GQeXL5RZ1iWXmRwPr0HRFh7RndNb0eF0GHstfOmU8uzVPo27LKJcxErSEBXWdrm
e1XV3iPiNvcIocaas8xCwFgxZ+CZt7u1el9G3Id7eyl1MKBjVsBkYP1RTXukj4aFaCv7B7PvB8RK
zIk9HWirOQ5s7gy7Iopzr1/wcC0sQVvT2MVoNs2XjJchmX/vIU60Ek8S23Ccv8lcjcj3C3U3HKPb
Mg11168+K9FQ7d7C0f3KhOtYN3rq0yZ0zKz7FkC7b1qv20ng8sueffKv/c5yt41NWFP0zzqDkn4u
6IArz2xPOwelp8tvnW2ndjwtZAJODa+a4xZB7rDRJYNrkWwI9X6bPdmzSe7G5useWJBMvbBOLa2K
R4haGsHRwdexvW4u9p4UUsWx7v1aY1tSbhM/CwqqvxtXVh3fa+tTQDOwr3bFkkdcf6GfJCoiNlgf
rU3JHaki54YiMlK3J5sH/KDFjmAcIT1wDBvZsR9MyRZvmiz+cjyBR7aOyRT7rooZ7RzQQlX1xox2
2dANBqtENs4ddbSNleIouBthu5H4binDeuLdJPo8qp8UN3iRS1rabWc9zCskdEYQGWqT9Yd9JONv
K997nsQPNgvxTGU2/lPtF9UFgt268SQRML6GiZtFx61T+jZ51WXEuICDFfD9cl4RQaJ5cZIHyuRe
CMvV1Cx5RztNSJoLTkiiadAlcKKWWImzDdUja6MVlEDAaBxlPcAspLSh5JCd4hxlVNlt3eR/KLeB
OWvoPhZITtd8ftaPTfCQrR3vx5baPV4VFPU29VBGuY2xn4rddZZYYhvv3bMsWCC9wYmQPIFBgIA8
dKvMeBxKtfFF5Y7Y5KhAQ7s11zwf8veOFQhyEg0YDx3ktR9iFpQdqvS1pnl+56ruzUehpbvAFwtO
Y7vk/Q26Qon66hGyqggwC/icOn1Ud2KnSX529NN7n4OI7dZYHxEN5tPWsopk/KHLSGKUTJM1EEZ1
dqflSdR1RCLl0d66A4rxUcMvGvc0SYWjrj0ijmFVb5kv6np4ShKL+8C9ACDwJSZWKq2WsBr856Zi
mzt6y05a2z044j4A2c1DLTNuk46e69OwuSvtLQ0bilhYepWfOMjdHQgn8gwzecKuW03g5bTksO7T
Q5Tg87RSLdYUmOhsnYN/4EhGx35MHRYEGxM5RyA9okXG5DNMi8feR/LMBpheelc80ed9TnsDzhbd
SfD3Yw11kBrk4t2262iRfUruJkHRSrqqOvmFh8JnTO0bu9Llt5m3iGiyI3Dg5e9al5Xnxip/wdfN
ntfKpBm1GUI5Ci32F2jOatHHvTOkseXPOwj45lF5wN/MlqeTnjwPxrLGd3LYYbTnbd8VFl2JbvJl
lBmKVFMrQkMsBiureytZIGMDFt4VVyIi3JZVD7RJaveFI9yHMT3C6V93dFCYtEyzYcQsu31xZ8oR
gnFXOH1rPNSCjE+F/EKAHeN4nzsx4I6fdOS+TWvWPthahdKR/uYc9TMZZUHEHBuKsJdXEEM9Yjm+
ZkphNYKarnezcxbO0la/vZVDs9U4HAAK+69l1mbKvau50R7J4trL2h0fqxMnI8YSEna4r73it3tP
uLGOZedlEjO3hJK8p/4Sup79wtroq9IGhoqVrjLwxDJy1XbJzMY7dsp91Wx35YGPjRAPDqsI3fI+
6Lqlstdii6HEAfUDeNtq/yrmMdvnkHnn8rtszIeh8f94E1YVUgsb5hkA+HXaDD+KiaWSYeQH39Bi
0gO7SZeo3tpJ1c6j6fOpj3RUHFVLCyfkh6fanD+L4qV1iltJfSjkIjtCZrtHW6+2JedIFdqjmf4n
dWe2HLmRZulXGZvrQRk2dwBmPXURG4L7lslcbmBJiYl93/H084GpUjHA6IiW6mqsqyWrSolOBxy+
/H7OdwplnzYjAhojxRuSbMbCJ/c2974WXf4lxro3hnBMy57r9hLPOslL3m9d1O7CLhk/VULnPnJ8
rGybspZtXWpVdRvoU77N2mQNG/E7B+GNXQQ/yc/WVo5F2cZ0nG1fUX6zY4X8jf5yTAzBZgvLhWEK
duiSFK5BRDvUKeOllvo55UzfAzFsfx3M4iueUrjGuFXMlRqZeBDM4RqqAb9j5+xkj0qmtnQga40u
bgSHkrQd+jtdApsQyWfbty+CyAzBZKQXEwUpjiEdZ63uxYFShj0kcIjki25FElGgtqrPOYZgkBdE
lBc/DDZ/Mc6hVVNnv9VCczs/aRDfY04nOTC48xp9nejRs2+VLl58VITNg6PmV7WW3Vlhv59sZ0O1
BFtHcxuBNL6CPIP7CInJLzfRhsjBjZ+FGPMQ6uVkeOEiRPBXUcKAlPg5sBvXyEzvgdTedJsTMDHV
5iUgjNeo02/hsl5xxEGUbmfRJlIk4WQZoz6B7JHYM98yGl6wO7FroJy99YxcfDdilENdEIRrD03D
CgVSgq8xtzhe65iZEvhHFbE4lPOs/hGKjHHR9Rq1ca1B7qiRkbop4Z9gENDNa9livgCCqSPX0kmZ
IJ2q7TFwNUIQw9JXY5PuLDSkExc6JSyrK+zZDInARAujjo5JEnV2oQXeXYXI5q5PYk48CEScmF+M
nPCabNvy09SJx0TEz4DG8nWAVpdgSBLpM5OlnOOcZPY0CV6vSnONpIrfsdITZa0FEaLGzKOGCl6a
+8vuDheMuQaFqty3bQLIB29TYsTF2mpFeZ2ltn2dRGW9DuL+ITQ9d+IqnLNEXG3UuMWu7XX2ZUsc
pNvXw1VjVLdk9zyztF2ppL+u9Iq9UpioJiJWTe7jvGEQ9Gb60Bi9cV92qVjz+OGaxPA6fA1aQLjn
cMLVJJWh2CvcoKx6fAQvFKe5a4gabU1Y5NqcbJImRHUBgfma0DeqQP6NOhkXeZM8sxKhVxs2Rpp/
Lkh13gxtT9UmZ5+NUcqzfzftEscGMBe93SKVEa+9aYQ3kZNF19xOOjc+16GXQUi48qpjT7jxOmH+
Lg32cWGZ/owdlkuUJ+kmzUJ27lZtP2jsjnHHYcVGl+uANyjsWwBB8hr2Rbr+P/UofaEb0T3wD7xv
a0CKDX+bfv2tbpWS//Ym2/9L9ob/GbHvDhf1U1O9vjY3P4r/D7B9M+/7vzcwrF6TcHp9b1eY//lf
dgXFxq/gsL5gF2d5As2HK+GXX0GxHbwHHA8Ac804P+udX8HmXzJB+eGtFAa+UaBo/6L2iX/YNnwN
RxCABnHa/it2BVp451UQxLfxAwjU0AnUIKzBWoD1Wz1E3EttxG3Q9tlAE8KMKnU57d49jvtf5of3
QL1D6tkfzWiUVwS1cMFB/tASQWoH5GzwlhihFOIs2GOMLx6S6CG4T8z46nRj2iFb84/WBGFaczHB
wY1x2FpMl8B8T7VrV8jmNSL4wrL/GiqoRawUkUhlFtshVqGGjWzk7eA+6pTvBMQ9ZVZ4U0yIHKtH
UwbxzvPrF3jon5paeT7zOx7S1P/4HW3ThnLLw9csxst7EB+6O08fiLAA+Ar0adTE2ii4ri1IbN1E
ifIUaOUnoo32wmdrGmNrmpSCLMdouCfm9hplwUWscCFaiAQrWpm3K2VIz7w0/TCr5tfvyBjTLIws
gLHF/FbfUeMCEw1GLMvaJc2mRbw4ss2tdki52ZdF+qVi5l/NAaJOUXJqiIYbn1PpyigtlzCCfRW0
Yq0q7begKr/3WfY0+dkeXsGwslRP355+nMfe+IzyI7BMNSx1ablR0DJZicXT9HUOfEU61tuQsISV
wRpEEqi1NyW1YJLhuxXa9s3pxudX9WvIz0DPPx6TVAnvtExp6Uukn9rahWTVqLnZC91MenxHyrfT
TSw/Uy6eNbDKjGf4zRhW5/6/exPStkMzMKIava591Y71PhSxq8GhON3MIhOPnz+3Y+imofLlYIVa
jErZcD0HGbt2UXW+ciwtbuo4DLe5AYOKzXTixnbkb8KRms4UIskoo+rx9K8gmdgOnub8K2ikyjD9
Iavl/w67KtLMSpJYIXea5e46DhG5VWnRvdj9OO5IlquUS7/pxy9hESoweaAW+jG6ejLh7WtVxOCR
IXqFrwTOxSjxLdZtkRoDWdayRxXAj9rhdKm/D5V345XObVFa6Y3ILAesVXcxRVNBbUWDZw5kI+6I
D9ZaedcWSsuW0lc3vW9xPZTvBgJMP+c5HkSSkAia1Y09v8a1AjlpO8akSXna4H8yG8JDBhvFTG+y
zTG9/M4uIJmbIdfGIo4itPRkueCMvu4xvG576A8NEstVr6vcmlk+J6pY+aIAWNqpeFm33Ii8mCl5
v5oMNxjEla3s9oYOOMjoUK4IJzjzYS0CAX+NCAElVpgITSTrxeHrIGzIBrJdEx9cesFWp4YJh6rH
8pJPj2jh1lkfPjYB1y0lxepsUxRBC0KkMi+C0lBf21A8t63R3/WtMTuK2fTB27FcQn5RqPq2QhGd
804nVtxsMiHTZeULcn7qFJVfrqpS87/7UTauwqglaROPhm9gKiAs/OfpYXfsAxNEN4OwZQDqxjwV
vvvARko7YqqTigmkVj4nftjc+FP9qWyT19MNLef9eXjjDHTQk/P/8DgPG+o1m5yPlrSDQk3ifVZO
Sku6XAJluVWZtZIWUk5XJ98ixsEZ9OixPkqd8CQ+bMPi8z5sWoUzy31OUbl1mMevZW2TmTVo37x5
5366k8vlnk6aujq7E5hXCW1atORNNeIqjCguouJ70QLkBED65LPNMCfYCl7x++n2jjxUSeoSJeb5
lgCJymHPuLbzMorBcGuJK9vWBgfhAaEORIyNV2g3ZszlOLTV040eeZw0aqmqpdmkJCx3GQquu2QI
+8ql/hpztxRdmz10GJ17qjMtHZuWpU7AGtOi0HS+ksP+Ub6znTIuK1e3ilfUKD8Mq59cR7TrDpbe
RvSwONrmZ6nCPKrTGGPtn3vZI5u3ox01TCZkkGKWvhyysrQ7qwLPBbOYOzMhbiT8k5oL39PNHBk0
EtWNrbJLNhmmi046SO0bz8sqF+ljt9On7BmbPNfqRYIiTPtEKoXz67gCTvw4sfoNe/t+5WacwtMm
skdi1LXgah8+V00rq2ng2hvBhCO+SKBqVFMvgtBh9h2Tx3GEE6IYsrgADa9vbfQV3+y62PYNMDHM
VdNFMBby9vRjOP6y8SNTppv9ystxBe+4gMVBYLvuqbvGap0VTNcfhfNbRTDjypoGZWuq7T13jPWq
b+z6zK7v6GuAI24iRtUseyaJv58JLc+IRAUjyRV99Ng4eFnS8VqX2e2o+y9RAh3mdH/n17p8BzDL
bXYczEkk/B22N0pSZnAAlNwrOpd6CbUx6s6852NdMpgVGL+Ig0CdHzYBD4ib26kvXdTm5s5sQNzq
SjXuem386qv+FcLF0336cAKZB9a7Fq3FBOg7QTZU2UiLeeFtI0/p7ooK2gXZPj8IL9CHbWVlkWvm
QBKtvt4LtnKtjL91tX6byGLvRCCJPav+0aX6DQaElH/eGPaRFb6e/k2Pfdtwt1nZpTYfAhde9ZHa
mIr1gLKHEj1byQCoobwVUXAGQX2umcWgQlnHXVpLdUXWpYq3FjE/16obT0VAdLpDR7aP8n2HFsMJ
2IgTTgMdIhjvt9Dotmmn3CWtfOYe+Nxbnt/icui+rXOWIKgE4MDhuOotFSNcgouObJwEAPF13Dpy
VcXU4Wxxo1INVuJkT1h07iKjfDzd0WPfjWR9VS24BVRmFx3thzDs1YIhluqZus2QYbzU6VB8/c9a
WUzKeRMOesDODCRnR5odiVR+cubQcWTxRm8NGYv7YPI91cXYGByv9OoS7Ss83psOUioGoketju4J
+HpSyzTZCAdZxOl+HZ1lATXw5GhVcCt3+O4y2RKwXViF602D5irZ4G+n8TFjW3sxUD8mVi9CuFtr
+yhDveFp5qczv8Ahkv1tY03Fh6lNhdfOxnNxzomG0Rv0IeX9Fdr3vEy+EFLmo2xCruenn4cy/mYW
4c8GLdi2iWd5ITa107+Cc+Sr5KxMGK2U/BrgTQ6fQR4yvOIiQ3UsKmqsVfIKAf8RVQuUdaFYVKbH
cS2s5KHsK+MyJXvcbTp9G4SmhVsG0QHFlPihHr3A1crs0q+54EGImuwGxwYXJCEJDHF8kXBTXmUg
Mbm6vHVE5++aTnmqq6C+0vz+GbN/tyI5kptZJ+aSsc43pRbFLvC2cK0ZnbppgBMlZTZ9bcNwdleH
3jpT6gwP/PgolWncSIX8olD3QI4V8bBC9fTUB0SYydy8LyrrIgryYPb39Yh4TG0d9OlNBvru2lRj
EnQgSLaN/2nokG4UsXE5VAPkiNBw46As14ZvR+uUi+pVqsTqxqS2YK6yqQYyECLIVcongpj1HdG7
8gLb2F0wGGJV57O2Fs/LN20CD4Z79wrFXO8i80i57MQZkAvQXKoi17Kggo5axF+ZdQNIkLjDuVDx
MxXWS1jHt0Y2XiAz5maiRs6g5aSTYUdXLnLf/OsrP1px8t8sqCosyItvnSRkw0lV1JxNjztn6icf
PUbwoNbhve9Ej/xbZz7CI+vyW2aII9lszGeFw/FnYcQEmFUWbtY6ULsS21+3wYyMJcB76sJ132Rn
uvihpMXCjL5dNyiqsrcSb9WHd+c8ExTGGOMBZpMJ7qsUhHhQ+OKaLsPxjvn6R1vyh7KLnW3hiIc0
TV+LvLnmV8tuUMAgeC6C5AJmmY5IexgxkWTZi6noxq7VwHBygYMs4/Rnugg9fpspsF0zTTBLaXyq
iwlytFPACg55o3WRXttouridbC6nNLizDQSplW0puKmnaOOU+s9OsZ/QurZn5oojU4VN6gybf44g
FGjmV/n+ufWlgbifHIZUT9ciQRrbNwJ1BKqI072dB9liTbXx0zIfcgVPxWExJxl1UXBxQlixHqff
JQp/Dhxndtjz1P6hCSrqOqggCELLHS7VirKNYFG4ca8/1z2W6yDLnhO8o9RlSJRk9yN94wGqWn2m
c8eWOpL92DMIQZzth0UnjhLHgNuJQze8BGn2mhTeJ1Gn92OQ3YtcIIWPul/Iqf/2kDN/RB96KxjE
83GCmtHizcU2dBsVSZQbx6ADR296KkW6tcLY2Zlef6axY4+WiwTqwfNtx4fqRjvCZBlsWMiJkPdK
hOLIbNN1bMirwsqvuJR/Mkr5FAXq99Oj5tiD5fZC2kjdLDZEi1EjAA/lxPsWbqetqPSSkUEwRQLN
eFOU2laMOoaUOP5yutG3E+ni0VKkRKhk2zolMnX+aN59FHFX4/xkYXM7GOoXpgI7XuO4ZtbQB2M4
wFzUSRgG6UsoG9gM9SaLIdKMaJ6UeuKxWE65pahK/kQ/onmuDIEa2jLEVsmZ7qvoN9Ru1AKVmeWO
LjcjE2St1dWTFYsXJ26+WcVkbIpJ+2zELQhWzQHsEiturcy0mzz4MWMX8MjV+Bdi+4o6TQenAywz
keMQ8uvShpxd6QAXHAIPwvLp9OPR53npw+OhlMYh8g2ItZi3RGLKwhm8nCjblM2UpSAdnA9gBSbW
CsHhpTm21g7lJTEO7A4C8LFkvWRwQZPpSQ3MTdMG9dbK0wtSciLMO7nJw+BqOQrNb9ImvyiCw4h0
PDhXKTuyMJGUCAzMoAwxZ44fvtjGF2EArZdVQg7+euD3WbUZkWncNvvXdsFbbUvbPvPtHDk0atyz
cCfkSJRobA0PW02SQXBzLXK36s1m1w4DJoSECkTBukwJpFB34YRt3xGKtyuSUFsDQ2MqiZCrOZ7x
GRTZy9A3z22HDrNXp4eogCA8lEm5VXNHObOSHlmV5k0CmnnqJ4ajLT+5om780iLywlUdCrVNhNeN
SJgwz6s1IKFh/p/5NZsAJgU4cKMt032v99qZdenjhEOYEXsVgjYlV1XLGZV0ZxJ9bZwVClrKZFRv
VTVYx/W4xfS1yUbnuseiLmx0eqcH98fzg8FOQrXIq6JEwxoyz0jvvn1RDXi0SPp1k7YIV4rmuEUw
IdNtSCz0XzBDPTFKV4Nob2Dwn277w1q8aHpxdCnrUIMwk7BEAgeKvQHNEfcHRXfmDZ9pZlkSt3Gt
BVYZ8xE4xNwgrlWb2tXzc/WmDwv+3BuN/FbmUeYJOf/5uwfpg3NpjYgH2Q9mdeEhQyNm3ky3p5/Z
8fdFMut8Za6zA5yXyXfN6JONU0GLcu4p4p3emE+BNEFEBS+dA8fKx2zKpdZVWZV7vbX/VuMs+Lpl
aew7Zy7h+8YR5zccBnwaL94Y+A+tF2GebNrVWPwom/LCnwHzdvUpI4DtTMc/nDPn5/uu7UXHI0UJ
g8CnbTAgO+Ek20rON7Uc+ka5ybruE4LNr4OtfBrq4trRxJkP5cNUOjdvgkyDyc5flqd7P7OGqY+d
zO3sl2CEfJb6V315pyfRHsj2mcbmvhysOIvGFjWRCbsUB2g4Jikiy87GeYZIvxc6VevkP2xqMWw9
lctDjoaZW6vZKu/Ttc/sp3WPOkX502/weKcE8W3s/SFfLmYaw2yLUmp8IPgwTcgE0Mq4Kho4yk7j
LbTL7u/0bD518EXqDmlxh4M15UZScKeduaNToTPUYZzAQEbtWkG9bQfjXNji0f69a08/bM/qcUvq
KS8t9It7S+tv6qq8KNHfq3qz/xuPknnGxKrK1768R4lGqsPIjTMXRFa3Kmzz1iHVqUowX1WEhZ1u
7MOedB6M3CtQvFa51li+N6CIwFicuV+jWXObm27DSt620LTqktSG2W+vGJ9Pt/lxVebmnnqgfLtC
h5G6+AJMSFBqQwiIO7bhGvm4AnszeGnKdKv5xQX+sOsSxe/KT8Zt1lhPSVedOVzNU9niEzz4BRbf
RWsWZq8OfO9oh5Hvy73JDUUCnPB0R4+sGgwZTnCUrLk8eDvnv5vOk1JOMhx4uIB+sOI73B37MZ7D
M6286Z8W3aFIaLMvYyc4524fDs66mZi2Y/awUle+hyGSbNw5cseOYJ3U2bbu1eBhLAiiGY3xt7HA
D9lR8tvEOhYT4OJPsVL+tPOiXOES6lzLjlAPttTXkrJ4ilVg3tZU7Ue9vgIldxMN+sOYwUaLQuj6
nRZ0uz4UgCeIOQJZhPGRPb6y9vTiM/Wp+nrMfcdtKHfv/Cozr7w0IwbKoNa+lk2cIzb0GOdcljvV
zIcP3bpL7Z/YKnzy1gJxnZPq1mUk6qE9voppCWchAEGnx6LXGvZm6owrr48BBdROez9lyrbvHATa
6GFdyCwZ+BgiiZrYvC0986tPfWszcOdbCkzKVtp0rm0qn40oSa55Sd9FIoenhtPxOnd8YiKMYtoP
foVrY/SsvSyAq+kiKS+wG2GsUpp8rZfRVTsN+xyZPdJgheMK4UkP6IdtAnss6AuQsVxUcvjdJBoL
U3BqknCM/IC8i9BTvxV1+wlflLIyMv3O8rQLiN+Qw+Soi12F7wa9gW59C2h3HeJtv04t4tANXxlv
cKxBNwEv+BB4osN5gXmby3JC+PjCLqFFyZWYi4d9EMevymSUl1Ifi1sAPSPFRAznWLW3ToRjQvp6
dG0LZNRqagL+CzBXyEa96DMf7rnB3Q+IqovQ1LptZmhPpCD88NI+wl7+FGpGfxlqFkyLooL7bce/
ZcST3HZT9cIxe6Lbzsagfr5yzAltspFghCIVpEdbsDURhLEGxsR2ogdAtY6QXo+0fVfg89ENZy2d
0dj6USQ2XBsbe0Vmd1TeeXe916GIHxqLRN5cfIXWxa3GQETjFeIc4J624e2SqJmydaTn/Tatgsu+
CuvPGiKXFVI/MKrkibhIxwn4nsk7ZlsP+5Raor+Oymob+flXeDDJzjeieA3/sH+wm87jdGi0F0rt
3RRyVL/0ik+WpO7H95VXGMoW8xE5fdADFXAF19IGAOCZZv9dZFXkZjz4GpRj1hu7LgNGio1Ag4pp
lkiGmx5W+kqDFuQQUKFbfrDrjKl+aMFRuNaEcJfzWLwGWT9AqYUtJaaiIPXbUnG0DFsBVJ98G+Lm
HD1/tkif1NI+/yFacnoBfT1yjkYQbbH1QbirOhdlJ0G6GAX+eEBMHik5df9K6hPwysQk4/TSgW1J
DsYIXTmO2k/hqO0tChYrHed84w3bQgEVaTjNLgkaeTno4psVDNpVqWLTaQGmrHrLmu4QBWKv8RXw
PLyTySCYWCPavdpoLSc2Ygm9BMcM8TKJVipMKUrfX+u+/6NRe5wWDesroWiRASfTn+6aAnmZ69sj
8kKOPbckfYIlMYBYrQptrP21kcIjUicCXITt49gs9BqJku+XuqtgBYrWRTVY6pZE5+JOUbLuxkpx
sdUa38xOAwywTaVSP4Wjol2YCdlQqz41Q5hK3p0VADeZuprsq84ksh6074NCYAwxVzkzGe4KaJZR
j/K9vjUCv1+TY/K7ALooYA2A7SpKZ6rWSiioSXpkaF1otfDxgcdVD4hQPMZGuq4bTtAOVZirOA56
IBAe6VvKsFZj8y5uIwCv4qHXzF3gFV+KKvq9GgtlZTkKufXJre1DbQt7gsIKIlBDXJ6WBT+trbQv
yjRRllGRYECeopKMHWhEZuNOdX5ly+RhUkcqMWGVbadaSTacP76iRwDgnQGJi1XtC47pZkuGATGC
vnFv1xxDhq4FCxM099Tsfk9txgUxWQQa9T7qfLNfs+Q8gxDysFFZP2moxUXl3TRld4WH8HPW4jIx
vpA2hhKzar/UMv0SqJzJO1vhkKwWj73TPMW2cUMcADirJr+2Q2vbKyaip/IRztqLCeB/1QNU86aR
S+lw7/NktNF5UBroWN6z01aE6Ep1C+NzZ9vtTSb9S8vOoE864Dhxd4vNWFJIlVWARB6tfZPikOAB
Os9Bjl+3cD4Tvbej1n0BEfmnF/lulNY3fhJcBaLdDjbkpST73PXmJui1/nKK9blYyi5eIhqLjCdL
U65Y/dcah9IxFC7F81vD/6YN8Bs1L/jSFfLGiC3MJX1UAmzI7nVj2juSuWDwkwzWHV96PKXPRjeu
ehCGmsjvuCtey46QgWxQfgs6r2N29W9NLd2YofZNMesHMx7yC+aZVWvb3/mmvsfduLZIk20GLXtx
KPiRgXelQh9xfedRenKnaIP9I83jmyaVN1Wj4e7oGI59pezHBOuIB5XZ4H8YDC+/j3wAF6VJUKGl
VutYdNuQDckGglC0MUfZrAlEds2yfoyz4bUf6+6y5O6edJa69+UA7qAL669jMHQhxjyTLI0HL7eG
YItGUu5m48clFcyfpzdIx47Vs7CdeHnCC9n4LQ4L3uDBgwHn6kZ6dQ0xBz0gOj/7m97fjbp6hxr3
2Tf7PQlv587URw6W3LlT7lUFUhlurQ53ZmU2dPD0OBZhqF47cPSShpAm5SlP+lvHk/dGoVx4Kjeq
NSiJWL5qobgcK+uh0ayrqf4BiGLTnFMEfNz8otKVDDeKQvPxYnFU601CnHybkAzf69Y9xpkpzdYK
atDTT/3jyUKj0xJpkIlal8PFYdfjWPdglyTgOjHGeiHsL4VZYnrsoKOrXbDBi37mTPixYyrqGVO1
dEpdaEXmP3+33TbVoEQbTPWkF/LCJo2IzfYNsOHN6Y4dOQrOEmTHNLmBNIxlBTSIQjXj6jR3QUJf
+o5w4Yyhhqx2aqmf6dGxkTsfzNj8EMOuSWtRRTNzCb3Eoi2IamwAvJ0cf+jZsznjeIwM7lBgmJuR
0nJhn7v3nH/04lDxvumlPBIqkpcRaJLjdB+v/JD7AyeZl/7ioocZNU0siBA5LjtsyX/n+f7Z5+U3
UyuDUqV9kLuG53zSKvjFWYEbLLvVh+bydFPHRgwlBJJ3YA0gBZ0/33cjZgAVMBQZZScl46hpaA8c
UdYQCe5ON3NkFsBZSgIuqkje4/IKxtcxeEEbojiCQVI6X/DMceVk7IM63pKfceZIf2zQ2PggZhsP
VWcOn4e9guRm6UXS8B2M9aVUu0tIEcq+svEkV/gXkTKkIIqNz34ZXEpQZKc7e+SZ0ig317aJ+8ey
9cPWY1hkHQgWXt+UciPQjPEusmS4rlrNPPMlfpxiVLxHc71ORxKAx+WwqbGou3CoytwNugmOI/HJ
uxRHK5cPfbiPBSKuiWCmLVwHeeba6MjJ/l3Lmrq4yiuUjLnBopNWbV/Mt4eebbqnn+ORaWauAfEa
HeZprFmHnfMnWSbgJnIXS/FVJve2cQs6ZyOkcaahI6MTcRHKGg1Fq2ktTT6pdEDBAbIDWVt91ctH
PP+/54q9xYlObpw883UfGx4zwkZyd4X0evl1TyQkVAD5eHLY/6pG7irMoP5w7ukdeUHz+RC8kmWa
XLku1gI4GxOIez45JAnfq1maKMyH0y/oaBNcCVCsx51FRevwBQ1JNqkFmGd3CEeQ8WkJJtD+9J+1
MQ+SdxOUT5acJCORnQt2UK4dV6R8bU83ceSFODoKeIqN/N18uyB91wSql76gnEGauKM+23n4e1eY
ZF+Mf2N15ufPfkAOqmiGF4+rG2ySliXtZNb03KXRS2eQTo9q/G/159/tLB6ZZfpdKWCiukh1FPL+
Omg69qeSiv7p53b89f+7nfmzevfcFDC4aPDoDxa/B9UyHhR84Wfm0qNtCOxFs5/KEUvLQDvKSjok
i3F8JUvH0/dldW6LcbwJbiYpIFpMNotabGGPNswEuhE2ymUEQKXrzP3pJ3VkJqPUiKgDG6GgL4vJ
UoXwCVuWci+Yop+m196MafBS1un15Jy7zj/aG4v7Oba1hvbhnk6rvETy+jN3YH+yCia61P1lrQqS
GNQxhtR5+bY1m2jfv3jNyWOni2XmokO6dZQcXKrd7UwAPmpknylUH+vPvPnDUmdh47AWi6mE3igc
uAHcoqoPU/3oe+dmmGOfP3gRpn38u9xQL15OrlU5DuyOlzOm1/OpMvdiSozhGe3LsWaQoDjoX3SN
t7NoJkFAYvsei4xBOJCZg0Em+l0SMnB6qOlHdq0slxa7c25PNLT0hy9nohZue3CPXIrQdzksbJ1s
U80Cv1KS6yR2SoQCzbE2TSUuBOUczdex53+LJdkSUltBilrHv6XTvIeYVmaZErHouHFebNgPX2a9
+ZTl0xZmxb6aeSrGbSfEmQXyyHJ80IPFul8H0FEIPMjchABuvXxpTN0lsOtGN6utqVfu6Qd2tDWB
lA1DJe9neWbyHWKKoGnw+VchYTV3yjiulIB8wvxn6Jy7JDw2CNhp/NnYYmpOB+x7dkhjakCtFohq
ANvXkl/+TpcMLiLZGKKiXJy5syBuYL7xAAciXvhg1oMauD6694K9vbTOTNHH+/Tv1hZfaNdRcy5y
Wptya2cZoyuU50A/s9083gg6Dn1Wx2FzPhzVXgfiNi2QsdjKuFWyB9WBN1qVZ7pybJ5mx/5nK/NY
ebeiJR0hf5bUuZYDdqQ6VxOZEDalXs38D7uzGOIF4uhuNGioM3IYjr9BHBKlfmYqODqyUSoBLeIE
zX7zsDesdXaXttq8DwAN1v80JHRhxdpQ7lorpXPm0HX02f27taWXBu1C2JIZSlHFrLeD72wm/KCj
rTPE/7L4lPXHmVdTZCLcKy4HgyzVwlBJbnUxqa2xIuxSAmJOf0JHx9u7JhYjoW59W+1IDHIJTNlQ
VbbzdhNA/T/dytFnhmGXzSeLGxr/wzfEfU7ocbuRcU69EQEcNT/fEj4SQNP7Ow2ZKAU0/vJB8Omb
UM+kxSracOU2WHI7QgdqdLD56ae/2hK1NY3T76zLA0w2P9h3n1AGDVuFtcgmV8idYZQXdc0NSdne
zeCg0019XOloCrsYUnHjzal72BSB0IEGVDFzPcUiymx8Rv7gBlpwq8SBmxrXXNdmUXOm0Y8Dg0ap
sUmo0jrS98VERHRbItNsYrcQT1vV+uLkCVzY/szw+/jp0goxp5wT2TdyKDnsmqO1aLZT3ldPAguW
Ei4A0y2M2LDTqSrIM+/saJ84NlMRxRH8QbleYioTfsn31CjxRsNokijcF4I0O/2+jjSjUcnjg6V2
iChx0SluIcHvRyP5TCMU71y5pucrsorPTETzjzks21Fv5+7MxL+Nimt5ZFAnFL5hbKeuT7SmBKul
Np/sSEbnVOLHuoOfzHIsxPYESy5WWVKRk7CZwYVpbj6ZothovbjH3PKXN8CzvN7AC8E5Hn3KYo7Q
pjgxEot8hCiKq7VNSilcQnFmPToy3oRmA7BB1ooefCmTbOyIbIVmSl3dGbdkYZIs7Vx3hHvpMFiA
aL+cHgnnmlv0iaN173Fvm7plT6iYXt3ZZG3MtwBOGYKjr7/9jeYgjsDvoViNSOTwa8rINdQ72dEc
MSgQdlxPTG6QGasktCHw1Wc+3iPzEpIXZkCJM4Lz/mJgjKBO+4rkFrcnjGoAwyemcou8b22J23Ac
9+1o7RX/3Mb/41qiHbSqH3aylSDvx5z0M9QI6yKcWWnDdoQHGafy14f8l/hR7mt++yN9rZdQKAwP
v+XFWIUAmf/5P4NMfcpT/rP8QfNv8+dPqv/59sf4xTc/mh8H/wUBFOE3D+1rNT6+1m3S/PO/fpku
5n/yf/qH/+v17aeciceeqRp/OvLnH//HvzY/iP/7v9f8tcrz7D1fav43fvGlNPkPDR4UbAA2mLPM
km/iF15qRkjZKMlnI4ZuzyCGf8dhG/9g+2YQe835FCL3fNj7F17qH2jWOKwyxLjwgYVh/n2+FKIH
6EaCGQbmBVOzqc1z3btVO49rzTMKwP0wb/eEoExXpdF3IOCncffumdz/moffI6YOh+m/WqIhngb0
YnOeGt611Gh9ZHtZskkyUJvroBRv8M8w3qWW+gKBC7Lr6QbnrfS/l4NfDVINofrCwVtY6mKrPbWk
KJpOtAkCpFUVd8DNOmqG8edoQy5OauAFyE91k2yryjmHjzpcIv5oWwA8gt8Ft34Gh73vrAetLg9A
wGRqqCYbomgrEn+0uiEiDERxcubRHmuNMiwDiNoMQtTFDDAQ2pqZRb4pNDvTvyge5PaN39uw+/ui
Lbv7v/5cUfTTNXYobMIYte/7Fmpj0OdJvqmsKHUJb+OeNra+mnEkLrjQTtc2FNT7WOcvp9s9XDve
ninqWlZ3XIHcBy5raZ0EHhTb+aYjwITY83ItSBlYR9L4zauIPhgV/JB/vUWLjZguHbSM+LMOewqr
tK7sKt0Qj91jFGpsEmdT2V0BCAieNHUiCcLv2zM2E/lWEDoYuHORSLNY+WfAA+bjw2YxGOXmQPIE
wYmYaMehgqjPm+fyuGUm+b23dO+GXZTn7C1PF+VOawJ5EXit+olcCwQ4vVWX1aoUcnwcFT1RNxk7
gFetmbrPCIoalUWi6qY111NIosj8ya8JcPXjday12UtfwWgA4qyb9wrBTIMLmVtLP5tJTJSuTYJq
sKpx2RAT+sZLlAMn9M3YZuOdCXL9MSALeYAnHmUPLSNCXbVVIrxtQoD2paLnqC7x2Hka/CaL0MjE
nMS4HaoatvMUz7hRJcyxTHZvAEz7Fw1zeENj6s0bJxPZUjxqKGejqHNRvpHrEBiE5K6HIUIohpIJ
I7DV9envTVINwFCVULqhFsaPYjJr+dA5VMKInClBIQUynhUsE1TSkoQfAihKchRbzwLcQUpyV+0L
PSHtJ7Oz5NlWSqLWlMSavuMNntd09tNooKLC+JZ3dZQjTlISsbKrPP7uS8kcU/0/6s5sOW5ky7I/
1EgDHPNrzAzOFMUg9QITRQnz5I7J8fW1oFvdJQVVYt236helpVkqIwKD+/Fz9t6Ls4TA9FlZn8fG
ooURKuUFqIq9CnpfULQ2oeADcd2zGXc3rp4EScFLSrA5e933RA0dNpkgzN7s2tILC1dxJiCFxjt6
bjZEhwzknPOE5qpCdzbFeXVRhorD1owZTb9kdapr1DODaz2HdqIEUVi18ssb92fOtIQLqettNqkq
ecpLVZtEVQs3ijZT18TN/VzmpnGJTqhAi5P05OxG5G05efts5PHoLznjSXIz1CQtw/6qejKQb6qp
c9rbXAxk/JdO7WS7pCuRrVJtzVC+68kbWQar3gw32kQt+WC6aZocS3PUDvnuA+wmRZVWQ6ADPwr3
sTWzEhVm2bjGc1JyPaqVibcWCWBCaHdNxBbBfPpFxGmhcd4SZnqFEVZhg6f33b61NbmCQNvIEkTR
Kr2OuQs3iPtyYzlRGn8ze6O2PjnBFNlw/9LUIdeqNXyXLLVkGp9nU6Aq5Fwr2w3EBSd64f2ScoEM
inijfYJvV2VX+z/6whHtKuvyPFxrax55HcOgJ4q+I6EbKMs4PJZ+281EatmqhVsJJgPNi6OfkyEc
H/VEnu8a93BEeDL5hgSQR5XxKUZ5+dzYafvQwyOGlTerxFrJcGiAURV5dF340nuxYxXtAdi4+RpU
LupZdIuQz6cydG5MBLYmPkuYIOCMJbS60sOOh3t+qnn7Mm1hs7Hmz6Vd6G90h6yvocyLF5tV5Fsr
wolMY75Tt60zs7iLIRS9ShWEb7kGZTCKRXhrFrLvdlNAzu2q6HUE/hIl4b3XJhCUawK9vsX4QQVM
gooGcp+gtDaTkOtZ1n77mFpdr9BazzanAKKQf9gicQlpdwL3q98VZIrHLjlOa2cwdfmlTcmYBnLs
Rp5ZXQxOlb1Y/Tjzf6TF/6YnMoVXrUew9javo3RDdC6BDXlVui9MW+pk3fY5Y6rSJe5lPU9m89SQ
5qTRYvMP4IFJVBEA3ZRPOZADonusAvT70ArS3JLKq4iXj2dAuoYTzebKsEl3XwUi58aFpcDSqoms
PY5h1XFziKF+NNwKek/kJHO/lungPjdBbuEETHxktzIyIh72NvQfOvDkFWwrNNqEpzvlFzXAstma
uZWWOyerY3QTfmJ0WxciFDETpIrXl1Gm2/I6COeoxHK5UEYkvIhrUG6LBA8J7YMCfjTDvFLEhvqk
vt2mgZdyuFdhUucAOssiJJEBCgsBDL1ML2wLVORxKnsxr2Zn8pED1pBE90qMobebeNtAKA0NhFuJ
mx4tcFuk1zaA4OgxHEMI9gSXw3nMCSkYPpHHXjBVaD2Jk9TQpECXoyJf3slGqWlBelOxTRPX6bZj
ATuvI2HPSeLvYTPE4ee48eP4ijFsPu7mhLbL3vehX8AXWjCDAr5E8mY5apDEGAe6RPIZOPrCatEt
biYbgM5dToqac8ma66e8iHUTsE/3YXnIc0M130Ld5FcENhDxjjORgLBVSDB+damdpnSu+V3z/Kz6
gOTnLo5izXbiuGn3kGdRDzWGoBhFFLOy5J4iRQ6XHkJbfUzMGSRra4T0QtcxIT3xq1eJwYLwHCBZ
Wqleu4tGdmn79viSAZWlY/qpBntnHxqWPrgGg/gc96n6kTRJ8jCOaXrZ+ZK4gr42jDfV9upgMUge
CCOtExTPU+L468WtzJvnpGrBzsQQEYTHR+1y1wWfEaIFviTDaOHdW3QrVmrOXVDyUUsUZwcBDTUy
YSHfhqBtSFeOIUlYDEPd7VS63YsaC+eJmQXgOGOUwTelq5r1J1XtKxql1N7mIbkwKycmEOUQm0Hn
7Mapip68QkcDhBwGEP1uzKLp2fZsckhBguWXdtYHy/0e5wIYW9KoWz0XMxpSfwFRRl4UTBsvk/1V
2Ndqvh6zykJ0PyXBk4qnxTfd+MG8VYmPCKuaR+JOnDkjR250YYB8GuiHBxczab4+WO0pH1Ztjj7/
CB5mKK/rCu0x1mAXEniKrNp7ZvFGQp0bdQ84qokCFNtT6L/F9Dmf27kLv7qdZ9zEdLe5k51nkfax
JOu3uacPLujMej1LcvO3ievV9q6L67FbTd6E1HnOy0BuKvjZ+HzYmBCtGR2p/qiK3ebgsMoXq5jX
Z1zNhV4uK+qQYa28VmTruB7iL47r6+uUgxg3FtkrMFU3Mb6IxhPXqrBob7ZuAn+rq3GSrOzIm9+c
uVRXdZ4QSdVWfTqucyfxjZ3ndjgNjDIOJKL9vjN2KlW29zoFGqmAbyBEP0QtN2ff9fMcIh1WbXdU
QT7lx4lkfDgLQFGiXZIjNN8ZnZOkKxXp1sWNSVLHY+omQX8l82lILs10YplZOR6WgC0wUCTMWUIp
sY6dmBejqw1ORSsx0tHaWG3qPCMyAbBZTh0cTTt3gKVq06/UdlRFlFCoqfjo0Iiz112YNK++NWsf
SKnQFKShvgZlEMitjNiKqHTwye8sUkiTTdkxCIPTkaaWhO5ja9jjXdR7b6OXWm1N5KwjBdJgO45+
kA01kOXmTbyTJtip7FSGdpMTds/lC76hSs+KbcEj9uS5fv1qhC6miFjoQa4YW9f5GimO+RUsn56P
lUKxuMnwEvwYpiK96UZrelFtVT7MMKfs8SEFaVVvhAE1CT4y6NKuI6djB+RR78nq8IyDn6nkpkrz
7AtDvurkWr70AaDYPYgxkD7jKhji9IseJhETSl8kDv4hu7mZEKb98Oa6uA8Nq8l3YS3lSys0rI86
H01j5Tkd5rJZZPo2kQOgEdbf2FhpncfAn+kBviiFd4Wkm6HVW+gfebcfZA0zhtLYMSgilPiKKGs+
FaQ8oJrVfvoWkAXnbK2qRe5emu54TSCP8vnENvjaE+PxKXRag+zQXpkH5PJgEmHJzndpWeHPiZQ0
D7NZ0wdIw3iESxBZxmsyuu0F9LtwWk8jLoM12cH0B/mexdde9SH8KuEaZNNDBGuNPXt5cmGrPFAb
YXFEoeRqM3tlpbL8TG7m2G5DKkZ/63G4gHlAWDK9RkeUd9FigoPao+znuivHE0ld1ckpovyGisyq
dhSi8XUkMwk3pg+znZ1aoO3trnj0woU1bzkjcSDZJKGYMvoQ7KY4Yr6wXNlEINlD8jzC6YGIEUr/
mBopzhYlIu+E2ULdK2DCj12cs0nSYu7SdQgkAThTr8Xi4XGTXSMtuFBJltiPTbSgyBsHbcdlljBI
3nhtlC948XDJHhSB4+wjNvJ7wkrSeu047IzlInda9+iPw1UVk3uM+Urbj93YcwwIKahvzFCX1Y6I
YkLvK7voiBAEr8mLTfDV5ucx+t/qGv7PGoL/v6XOY5v+paPwrjF4871Lvsvia/Wmfu0N/vxb/2oO
+uTL4zdn2uOSjbrIVv9vc9D+h0HaIrYWTNUQJy0au6qWXUKitf3PYseFY0WsnE80G32J/2wOuuY/
1NQ8bRa+S9r64b/VHPwpgPulE8G0ht4jjUvs+KiwGb7+3omwgllNOpfhSnEsetTKRTLfdVRmeNBa
ULM0YKoVqzaWWSw3+8zhvIZEBCCKOwqb9XHqt0k2imPgReELEeTVqZ0mJMBuZwTFbkaw4K3iJowe
WeDkRdhwkK+0/1HrcfmaZz+DuGzXxSy9zLrOzaimo4PWJmdnFWSzvWvsAWO/ybQamlgXbcBCtg+Q
ZpIDZK+cw7dpfjAX+NmaevcFmEmTYCqWWdvZAEw7LRoajCy8XkV2JTMTx8mYeuDu2y5bgV6CBKvi
ITrS4GIL6HMNGdT4VHixuqga+KMzm4ANFJNvqW5xxGHQX7LpR9mSa0GX6mJxxzrbWtEKSICIfWYo
YrBteOEL683sXDvSyry19vN5547AnP91qRe1zy8P+B+6vD+Dps5+KmJKBrOk/NCUOo9mqWLfHPy8
jVZ9msMSV1l4oyZodcD5Gg4SCQHzNyNNDW+Vs2cN656th6gdDrjrIggTaItj8dWXEehQc7JBpa9o
NxToZN3ehQ6YZTxxH3zlnyL037+zx3iNRCvG5LyH5ybi0XaGwuoYC3V9W9xY1vS9yxu0TvxAeNv5
cFnWY3TswumTmJwZpvC4nA069xXAYXk72OS+buqK/D9rStp9JH08oOQ39ZcEG4+f5yQNvsWq0Zyj
Z0nciZZl+9nBr8sJPITvk8KUt73KvAt0vcP97uy5je3OKDsCIBqQ8FOat6/51MlrK7TlKRe2/lHb
MLFaqyyOPvvAAqgTN42hjDV9F2PrD0ARLZmrywZ41G2gAc7W/Qjx2x3CtzqaP8s8mJ9qvAWneknX
MvyCAmPxoJKy216mMUfQqG/1nUqqQq/TdKkE8nI6llTbN5h01TVEmepWijaB8DvYJ1uK6Mq15mkd
hvmDP8zqJoKBl2/oCQMIk8X4ybaNLN8kRnTRTmxzuG/obPqDHq9937hiPtldxGpOb6ZM3Q5FuJuk
u6CXYcr15oto2kQQ4BZ0m2wyMHNVALG3lIHmvZXqsVpN1eDt6aTAQyfSnQiNuNnguTLXEVS+w+gx
vFq1dOcAKzWnQBvhjtFgd9f6ixXB7I8EOFs7OZX19oPn63z5YaJvM/ghzQzTUUjT7/dVtPE4iZAd
Fq9VMHDa9KCmE8+uSFsVTSN/9JMwD7qzDMDTqb4dzVxea88/dYYwyo3MB6lXU2sQ52g5A0xROyZm
OKzxhi9vv8AKutHotD8Ypp8lFZBuxHKFitRFs+zToz43iFTBQNZcjWOsbAxzQ5szWIUjdAhOu+Fh
4gnyy3T4bkUDxPTYsrdmDJU2LNLo5e+X76zt//N7MFMNmGuE9P3P187JNmokEYyMhmloH8OU+5v5
TIuTXls7IVvv0Wms7qN79v5T2SxoG9GIJxxFiLNRLpSPWBj9aKxKtPTDNhnG9tnxZfytz23kjx7I
sXHvZnP1OYdfsYfpW+YNR40+eqF+dlaE2DkvHNnVlcEMEKuuFVx67bSBiJnMHyxgjD/ONjjLYndj
e2NEgUCKnLXfnzA5Yu9MDelRSJOd7Pb+LV+eOJfGtldA1aI9/ruNJVttr5qUAKtu8C6HROB5n4og
WSsSi9b4Or42jlPfuWkhb3KhKZqlSPeGWxCs5UTytbKNQ2rU6ZHzqAS2WZ1s3Zprx2qtdVqp6BOy
jvLCa0tz7xfOZ2lwbt6gSaXnawLMjuIm+ETwUripx9haKQvoCPwEv78JTP5lDYFHrCxlOBgXiqsp
ER29ttJfTTrQK1zrmGUFecF01MI7AmNJPelJeUHm6AW72ZyTL2no62MNiwM3eCa3sBKjHacb3NBx
UKN/HVvvk9K1eTDoTjIdX3LXUo8YAJPmnmoT58Xl9AEdHf78as4s73mCVVhAUId86tCOuqoMwzHW
vqeOchTyznVbdd/hpn6DC2ztWM5yWq4ijmj7DfOxTHpS7jOAEpu4NrCNTq19nbjinmT6cd+QsPDs
RW1NMk3s3riqT0nks8UxjioiqSn+LiZGJdupHgo0qYxHSVxMjsqT81Ei9UboFMa3kDcUa7YZNxib
xtosVo3v1gfGZ86rIpZm28XeDDe3j+0tw5+h3vV2AwWlYfoimUCvNaKZw6QCTVMLAOimqmTz1SIW
e9ORtUB7KrsoEfjd6HREUpNG01XWBRcc8rtdGbnPwozsS7tNnrw4M1ZCEqaKM+k60FSKQNLoeI+V
uikMFzYhCuV97s7ha8luA4ilDerVUADnwvXL9NIeeu6zWwfXXSA/z0QVXqu6C24D0vvWIN+La38A
ih5ZjbtXvnlnKuNLotLpQRNWB3lH0UtpBlDVSVt4Ww4ytBgkAmILZIjKoueY4+H9OHrBbeExThmp
hT7DzLGeKKPFRR1n9qUZ5xdAlDEc66SjJ5vrx7IFkBYXTfPQ6Sm/hNxOEmrmnSpjLNae4Yx3EFr1
3RAa6dGoAueA9St6LOpgHxUDeoy+C/zNwDCA79aX9JmHoOIJg9eWpUDVYjV1X7iH46fC7b4ArEyP
4Dfh3A+pe+UyljmyzfnP7YJQyQSx9uTURJsyNrKNDftCk1KADInEknUIvNxfkYYsjnMbqh0TjGjt
ZWTuyjb5XjuL6C9D3b6bcnfiy1iPHBpTlIdze92bVKc7KWrjnlOpxGs/569VHV8jGyIK3ZH1N2ox
E/d/uDxBgRccbVDmD05CZOUcyP6JFsCnrImdYymU2a4Ku7TWwuVBntM6czkhJ92m7F19KLgBN5WR
OF8tFv2T4XXlAQ+G+BzQ3b1tlKifKVWT7Wxn+oqeMY0YxSwo23vZVKw6iLnVtlJpMu7c1s9i8C6W
YCITJtGz0XneDmhL+l360i43tNuq61QZ6KZqZ7woYiH2PGPtqzG13/y2Ckj0EgEYRq3XRRJ6EGZi
fUnzubtM4YndKkGWr+/SCA78+WSn3o+aNx6c7QJc8sNdbJK1amXZnSiwwZXhFMK3pmXeIwv4OqTe
oQ4LsTabSR6oZnL/yQ+XbB88ISEF2pyOT77oW3szhQSjuA45ELvUyLvbsa3jbzqv+y2gIdAcaszr
1VzBF+1jwjukq6JtSD+LFHpNL45S4CZJGDVyoUbjZmyH6lOSVQbLQoMKqKB2oL4mVCaae+ImPfot
g9URPEOaxCs5KMFlS7jLNQkN8P2CIsi2Hc2rtxRd0VrJuTwFVTytRuk5r32k+09Jb7DwawccqBF8
Bak4XmdeKw+80NZNHjbgK/2QOzO4vuFtVNBU3nGYQBDGTHhpbqIPNVepA+Bn74MxZOzoOfWLbnVv
b7Q3yqPFOkYepSMM3oDl3W8aJl6iSKcD4RPlbVqgLtg2rhWF2yGyBe2qqRLT55Twml1jVmW3IdfP
nNYdA/a3sZ9r65aZSkpza/mkbMy869iGJE1YMK+BDoL4WLbapDXcW0lDOooexb1MPa9+60NiOmq+
MaPOiCSA2rGLYRV75kx0gqM3Pe/aFqVrgIPAZQNmLJ3um6qf7kZyRYij8QBmZ9Ns3fjoMTazNO2L
zGXx7Ut8c3SbwfhWfi1YiCNJ9EzTxLLZKTk59m4k83PcmAU1yiVRqQXPa1dydU30LJBK0/1ULknV
iQif+PCifTBRWWav0VTF9p1DJ7lncNbqnCrYaopdKiOT2YQVNP2qTsrubWjMkUpGWTdNlsrDz6+a
h7Fz0cgOyrcYrcfGLOXBrQrrBkyoPIBVtUhw5K+FFpsxhzcZbHTHVkX/OWBQWykPMCe/Pp3GcFs6
uX6QoSZOJBAAOut5Nuj+wvWdwcsO013ncrWMzveGh8korZsE4nsBMdRyvmYtQpmVNWmf4G3Djaxd
xoGSsRxBSHsVLf8jsyrkQaHeuXJdBfCKfJ0XmmV8jyFHBuebsnkhDKNrCTYPmge6dH5LJkVMBGQ4
ZDywdeJc9GnPD4HKzt1QTeZ3dGd9jxiPhnEst7M21iLgJhWSE1GPPjbeon+RB6mEe1tTJ1YwpeGi
snGGJCNOJsg63zXCJ6yLXLopz+ZVI4V6c2o/fNKzTtq1OWPLpqKY3K9oIcyTFS4NWYjOU7NrGOrf
ZbREfkCzzK4higc7V8QExpB3DWodcYUoj42MWokJ3Q3vqnA2tlA13c3oO2O9zb2u2IWpkWzVAJEr
MfFMyNn5WkCuuXa1vBgNhhlqVtV92E7JMTbm8Sbpk8HaqGG21sXkR492kctp62TutzrpFpkDp6mj
XRT6EMoiv/XtrLnvC+Fcz6HZbeqi4u91tjyOhZVuxzBcTmoqDDcOlcQu8CP/1VL4OFZ2M9aHVhXN
pdVpAUc8Ld6UT9VBTk2emGF2ZeuASqXpy4Nl+dUPAhen6zLqzEeGYsQVJ7Nnzyuvk1a6q9qmf5m7
YilVGishj8ZiB4ny1F2lZWsJQncqvZetfaCr4vDg+Q1RFLiYioPXJZDU7d5OL0XLNu13tUXkm0NL
2GssydW2oLOuGjiFB3Oq/Mscb/53J8jUxgE+fyFtczpa2WA9ZEwSvLXi5H+ogWDDMuLNJqtIP0XC
OVFjfvKT+F4mAmR228hLBT6MTNLuAa3+sHJtvaP5I1/jmt51x5wT5Ykf3zYThZR2S+MesyVVOhk1
ez0b98kIvjyEIb42PJQzyo6IlxnY6DvhTrdxN/SXNW32W1XO04EuQvDFTipxV3YhnfExt28zIhG3
jiwtGKdMpkYtY8ZJeXTjTfSlq6TNPg+GfWpq0znYKqgZePVfwTfVT9JtSIwzkoZOd5amm0J3sJYj
9RTXrfdC5DkTDSeWbzIFH7xkJPAcdBh1Zm8MKAwxiQuj2c2A8tgzu+6+SypTAYANaBESyrmvETdx
9+23tHI/h4LhTpcA5S3k9v+kNYO1jBjglauCGw4v8bYenWJLJfq5ouxMtXlr5sNENAwnNtuSr8rr
HoLe/SZy61QNrOk4Rx5k1JP3lj0mUKDiPP0qEvPzz7Pqv9Xp/rOo9VdN6/9QHfvfCW3/F+pjl1i+
/14fu+N5+LX/vfzX/2p/G3S2/0HmtjSZ6W//SxZr+c4/Hg5WsikADrG40t7+z863YYl/kFVhpsSp
xWSEjsD/a30bwvoH+ytGJGx2GDVouvw7wtjlU35pGpPeQM/DtXkLHcA7CHHP5KMteqCOzDnnSdut
ZpUc1fOQOMZrpaR7m9jVfJt78N0jP+hvjHSwL/IpmdZjK4o73Y3UZb9csj81Vn8/4//8PmgQPYwU
hPCiZz/TzxrED8XmaPhPDtLKi86pmaIXWX3pzH5ITclQ3TAIfJozEWyLFELeymgE2U55+UGkx5nN
Yrkwi8GH6egyEfCts2Z2NAs7qsLeeoIFVmxJjVObXM/q8PffK37vwCy/lxAdLIxwzRjzQf37vaeh
C88AGD5ET0ZUxGs6RIDSS3Nez4lP75iAtP1EXhiT/nkt1Dx+nxqZbKLI9S+8LAdkT8dxV1ptT5UU
VyR6zfFFMEbRoRpCse9UWmyicpguvcKYdnnTEqFlJupz2TU0JslDD7dENLXb2Bbx/oNfxpN99mSR
zI1mnwYbPU1cYL//MkItRDkQ3fBEPtJl0xuQKuRNbaVXLRld0q8OaAVXnnY3TV2vW+Djth42Dofj
dGoPSdxvHTPaCZvQhco/liU948w/0Cb4tKgEGiPaGwJVk/GBLvX9bV++NQMUnLLYS8/TK0TEFjV2
XfCUCK89GEEeEo7cqg8uzh8/hUGYwzCdAJXzvJiSOHoP0HnwpOn3r/2MDoJW/rT7+y34KWv/r47/
z4eLMRDKbIJYkd6fTyliGz0YIW1EkRU6ve8tJi172UzDsEadre6lclpzZwdZ+qRl09ebUIzyOglM
xjCIRqt220kxzluy25FnNbNH07gMNej2v3/PP1yNBVyA68xFCIHE+/cnJS8QNtt+GT1lTWNsQ6Nj
nswU7oOl5U+vGs8h+ScwZTDunb/RYyNNTB1G9ESiDgGUddpctsKESF65aOZR9K8blQHUyRoFMXIK
1rrjuA/xsHpxRao3RuWa61Em6Q4fyluaqPCAEGi+yzpGXF4ydGvde/ZV2CjSEOdhppvsWTvdl9Wm
znH3l3qejgKb2Ec97D9ePxJ5BG33pZ99dv2qMhWin7l+ZlSMR6n5JZ7Ur+xA+T7waD/2dTGQ5N/Y
q4wkymtOYu2qrgvnwaD9d+zN2Fi7tMU+uODL1vHb08eMCYekEDS1WUPPFfTuFDtBn3XxKRZOfDkR
F78uDNO+DOgGXmpJJciyJq+hV/Sbvz9QSyP43Sd7eNeQCduI98+0+509ExiYZPGpDIg8sELvk29k
3yUypYuOvsYHw8B3S/gyS1vCgthB2cvPLaHuWNMsH3jLQo4T67D2500/2uhWamYWTdswTEipzv/+
E3+ftvBq+3wecZ4075fawV4uwS8+k7im2AjrMHiKgOrdJGnjo29wIAo6Vf3sJ6G/1Q6da6ROexc9
3gdv7Lu1nU9nPaGRQHYoFsTlkvzy6TQbc9WlDetXPIAM94ovpDtyRKR7/MHF/WmYObuXTFqF9zMG
HCfx2Ue1DmHwhZuGT8Yg+3mVtMrbx5U1vg5tnxyw8Vz5Y+AfrLF9RSiq76PeOsxycjdh7P8YzLJl
lOTVd3YqvvTMc+iKOy/UVf5uNmjeauaeG11Uxg4A/I/cCdMbulGcn6vcxXThik2dRvLS7e0TKZrm
tiFMFzWRQA7UG/5lSkzcVgeyuZwtM9qK2ds6fn/XFqG8qEtoumOdll917YZr5LfdRS3HeEfCvbEJ
ZabWlgM5xbc+TOL5wxOJPoLAe5sikvyis+df0c2zMTz6T5Urw50YYG+UZQQWoi3RICJyXQ1g1D54
3f/wRAI+xzJjMvvnw8XZM+HGZgNtLXyybTCS0+DZG462xqFkLb2otXbX9GBxkRJsdhu1Y//BC/GH
RxIXZUAJtdjQ7HM7SeeaGtlSznOS2PgxStHdNXZ8jx60/qAyPI9fW949Jv8UCAS38Ke1LHy/PP0S
2RqpxUn45KVzdRf0Zr+xU9vcKE/VxJG44y73JQaVABk3UWmkrkMK/yDY7mxw+XMBYHCBYZYYsoW+
eFZeTZiyR+YNBsSo0tlIDtVXIPwgaMpyWkU+XQoxF5jEdaoP8dSFux763IGudfKBgfcPiy03HSY8
G7jlv7NlpdglJrdu/KdJWcXeoTRdheQU32Tafehm09r+feH7w7ONtdpmUspTFgKR/v3iZ3p0hqqy
gyeZTsvEsYowmdTmlWFrb4/WX9yg5H77+2e+22D5WVjcqAiFyUJ0XkfRjae1ZI2Ic8k12eq0+iqn
PPhg0/r5Vv6+0oGNDtlEyM3HcH3+1nb+EJY5gplTbTTDCjLcAHLR1hcMc7yHyJcIo+1wOsYlAz7+
LSULQBjHJg27m7LtHRJWx+ajR/3dcWzZQplJe85yTuWQ+PvVLsyq6oCtUFr0VbX1LD1cZcM4b6wc
OW3nanOf2LbeRimj6jYNxiMRGeO+7RL9wW3/w/MuUIHycuMmpXY7L5nr2irKuK7Tk1/ZCUt20h3Q
vA+3HFujL3gvyKldgvhrAkQPblLmR6Ai1qqtkm7/94fhfVmDYoD3D28834VD+u+XJJsIpZmiNj25
Bt1b+sK59dha8SIXLpKpRt5IAP4CGElOXdDX9gcb4nkAEqsPLm8UaxR8zO05O/7++c5UtzEDquEU
5e28rhmwbse6jtcI8GkBJ+mIwCsaTm1KJz3KSXJoo7D9FFhVcMoiZ7rqp0F9ISquuc0dEX/qtTlg
+ivkEdX8sBkqOHCpQmhKLp2x6r0IACfmvENbiHmdl661z8K+WlU59qaskMNmslC3/f0Sv19S0G2y
olCrA69A5ff7T7TqIkEsbpanto6mTSMLsQ8YC5IoS5C4glf6wTV9/34vdnbBMZz0Hdt5d1SVxawa
P+GWlgODRLCae5vZ3Qc71PvjGGY5Wgoh7/dysvTPXibiHivo0nZ90h4iubh1j6KkAToiFtsyBwTV
ADJ4a4rKuC3dMYZdod7GVJjfMiS0F0xFih1ezfQJq3P0wXd7v3tyQvfF0nLi9POuyqrLwugg+OYn
kcb2hsBUBE2ytu/Nxmg+uNjv3x/HJyRjORDwaQRY/H5zidVqJlGL6jTrqrobZd289jprV0HZjPtE
Bem9JTqIL+Hsf7TCvl/NHIIz2D0WwQvb5lktOQYEb81CFaeUMLZPhKJZKxv459bsYDGsprF+zSLL
Rqbs129A4OEGBIZcx8r6KHr3/QO+HNYEP5+1JHynlGzRX2BqRFpiWAYKtgF/E2O4jV+FeGhMYqz+
/j79LH5+31qWkxitPpyz9BrP00xdURZZJcrqlNrzdOrcOdur0uwuO1tlK2IDh/vWGnnRS2luE5HR
WwEJTMh5K678qZgZSDIBDxNOx1VSGse0mahsstFeuUVKZz1gBscc0d27ZaA3eCgxgOl+urS9Rt43
iznx77/nfQ3AKs6lQx2Mfgls1++PUFwXJqpzlZzUNBaPKvOJZnbiABubDPeDUHIzu1nwUcW1VBZn
FxFlK34EriN/hmeVR1kHQZqgbD2xWeZ3zMD9Yx0N5j5zvwTeqzQruS2NTF9mczncZJX/UZrS+1UK
1SZNQmIRfvZ+z55e1QlzDLOyOLE/dhtHL2PCpPlI2vp+JeBTXF5LujGL/d3+/drq0vRnr/Xzk2Oq
gr7cNFzmWePvhYOG6O+38Y8fReVK2qLgbp5DuWTi+dPYF8WpqDHDMiDDnJzZnzPX8z/4pD/UVh5n
cwed34L4JXTi91/FoNAzoOyWpzGO/Z1Fb2Bn9K06+CND6gCv8r5X/bPhN8FOd7q76/NJr6x+BFDp
OekWLcP4wRH6/d30EEmzCgQktNP0WpbJXw4RaU4INhAfvlGkQlROtreeQ+Ojg/r7N8Wj5wVkCtUv
P/+n9P2XT/GtyNKNNZanIWjSq8EfvHUTTPg+GI0fQgdGgjE5H6GC391XMnmZWxBhtkAr/fNMS8lD
VWDv1SfDt7/3rgR08h/Uncly3EiXpZ8IZZiHLRCIiTNFBiVtYJSUAuCYZzievj4oq/9OBlkMy961
5SItzZSKCAzu1+895ztdpgNN6/rHz5+g90cxPsqwVIrmle7zLv9QVWO3V7NqeRmKPA1n2xsJ/9Bp
f8drEviCAE9ZAPInxjxcl8NCQsZkFofPv8S7OwmBjpWclxLKyfsMRn2tS93I1F8mRxebElGyn5XI
0D//lHd3koGEvv7OlV8CDfus7KQNRM4CftyXUcfHqnSada3OJHIQYbxsY+FG+76pxYX35u0+RYXJ
oInrirN47R+r59OhDPtPO7he9xxb9rU2CCw9guCSRDulZfH78x8I0eWf6+vfHwYJVXPX0FFqsfXL
/ONZlabsC62Oh+cCjUnuO72F5d5usx15jQ6mOk/uchexeOOyPnitZt7F2ITDzFGsA5vMeLXY6CNU
EZGLWvYyILiqQ/+IiLNA9Be2gxwfNSf3As5OYueWJG40VmcFDaSHC3vFGdyC3+IaVFLs7HREwNec
Q3dTXjllQYl0IsKlOBLZroQxz8hNlEMcdZtUDz05jZgliUSrYrokYDK6/ZgyEiE/yjn1jp6GRC5A
p4JdFbqAFii+y+ykOgQuDM3U3vJIu0fCWt2wRzr1RaGADd2mcTYLKlZfOKlyxQzj9yy8edeUkfGi
IyhG6miKnzgQTOH3M6pMrXSyo2n20RUmWvSgiaWFaa7W27mZsGBp9BU/v83v7jJXBlvP+mitVbB5
Vv7lmAVl4zrDaerQv2E4RKw78VGff8pZrb3eAKq81WvEu8Ig5xyjokdJ4fVmpJ7wTur8fun5Duos
XMnV+HWRWGaLJbW2TatY+yh1c45AEpEOdkZf5/xx3RVtsW0HLLfScOoL3+79NQDYw9SV54L3lp7Z
2yfdjZRWFvbEl/OwjpoQCQIGXt6Fl/fPC/N/C5a/rwEjZ0gmjH+oe88udSmSTksHC+j3FA+o5/HU
mePQ+nAc8jtG1fxWcmrc0DD6Gs7k2HxXdeLNFkUit7BU1HikSwVR7RJtNljZLWOG6cKVeNs0XL8i
7bO1xQCbmDa2fbYvY7Id1dRVtBMUFQsdDdFmSjrpXBOoC9ZQznh2rWQ3KPEvt+M1+fwpebtR/f3p
FFMMxhh8r7Ont/ehjqpEAY6sn3J3FsfBwb2dxvQoEa9fktq/W0npV1GzQnalNwoW6mz5jvqaaIa8
NE4cJgAeDFqEWjovAwMh9U1BWX7hwp4N9v/8No7QFHGrI4wGztkHGkx9Z3Z6gxZ9ZH6ThWkc1Nao
75C0Fb5FF2EDqnBZB/vGQVEWM9DbItouQ5bdZ6ii/M+v9Ec/n56CQ3QoRSUb5dsrnaiZknJxjFM6
1XJDA9wiYQqli5H15qYcnEtupw/uLE887W+oBfyDQfDNXqKXfRtnjWOcWOCjK+pCnqFq1m5NRy0u
Xem3B9q/rzRjfNqRTJuo5s5eMysa3GIceIaHrnLukL55m3ECDkIeUriYk3ObqLX6ojrC2aIt0/aN
t7qyoTnQqGmf9Iq7IH4Yu65yx1CxtAKSi3ZpQ/rwO/KOYaFA7oHs5O31sPMiqZfI1E7TqJuIssr5
ZuqqPJT1EG9dZr3bQlQO6ItF3H9+59cr/XYRsliFAcCuAHrmOGd3QuHEFJulp7HW6fp2yvRp27pL
e/jXn0IDA/sODhP+dZ4GQQitmS2pYp5cErexT9FA7cgpuXCrP/gta1AHYg3myDYDtrdXkRgr4SVx
bp1QRWqhWZVPrTle6gN/8OhioMK/QWkLhNU62xw0pa00d5LWSbMBXsWqEu/NoSqvbBLWH/79VcOu
hW0Lx9Fqlnj7e2SGJMhY+Ki+TKKwLhlVlkZxCQr+wbNHz5b7wtPHsPJ8UsHRK7FJBwSyQaGzWyDl
oOUXRN3JKbuSVT1fI8PLdkbrqRfuFyau90+fTUYOVTkNRZQdZ8+9qGwYSfi/Ttowewm5cXAgQlH0
8Wue89TDwykVzPdaLa7SdBTPLY7dRzpXzdEu8DNSEjc3dU6ij5asyUHLqEWvStkpD7Fh1eQV5oQQ
KCWcKFNlpi4aJ42CMhfLj0ImwgpU0jlfF4BOWmjLtHADPbPpCzCtJeR60eOt0YyCTWDSsFWJ2m1X
uwAtSFTq7lU5ulaIbRkJu2txHJVDVCebfkFp73ttb/2MUhSnXjO2BsQTA/hRbPXSuE6SVCc7ilbm
JreGugo1p7ObqzanhR6kbqu+mngofilmX4NAWeZpn4pC6QGjVQ3RpUnWfZFmn34xzKE2meFV0X1k
dLDYsipHbC5L9dD24FQ8RsQYrepuCikY0SuLJaZlLLQuqzeE1Yorz8omz4+8FA6bXWr9NY5Z8CcN
zfIWaHvpfJMTjyX0NN3dJiXMPUSOBrUyppIO/Ek+G92GSNr8tqES29XtRAnTdKSM+qRLti995tKD
AuoBSmBqJrZTa47K16VAHdQzHosP5aRz/aJVcDnOPc0uyjoW3660bxtGeOk2rwdCugdowJlfeUIY
NLIq4pOsJVHTva4O0ZeRyw9EMSvHUzwq9m8PffQ+NdCfrkeUA6uqVhzGuGx/GREZCL5R1PAyZmXU
Vb+zo+FZz7GEbziX9M91Qwz5rtf64as7u9Ze6DNUJstonV/kKi3Xxtw1TJlrp6c2q8Qo/KUvM8r2
VCa3jYYSxx8Uq8mDGj7TAftVzTjaLOV9W/Q7R86mvpeCw7ZvDuj4IY608isACd0h9jXWjnlsVDM2
Kwvwuy6gMfhEODaYTp2aM7IGRmEpNKsJHKVtU79ACfN7qmb6aVqaY1RTwfi8uHWbPUbJylBpRWpe
97GqZptRCifbmPbs3ul9HQUw/5KvWlEYkGLckeS/vhRDQPu6sw4I5Kvfn69kb0/Hf/bgFYiM4AQW
/Do4eLuSKcuojLQxkdGxtzzPRF2UPrrvNZCOhx93YBSHQ2mm288/9oMSG8k5mz7NDnNNCjnbEXKn
q+FSWtCA3Mm6adKoefGwMmXYQtrfTWtFqECIRAWBY2zqaYC0lZvRPgZc8eBaaRnqq01BNpz9eCXd
Y1YZ6YWd8fzKMEtkFYfqj/yU3ff8rDGAjTGqMutPRDmmt0Dx8tAdhRPgU4MRkpnaI+XIpYbzRx9q
sSHTPqCPSHfv7e1QqctcdShGql1HkM/rqEEV6wDFk1B6Wwxuvz6/D+fL/Poj6Qoyo1xvgnUuNRpr
fZCz0oynaGl2LYk3u1mgHh8IP9kjBbpwhNXfdoLddea+HtzWWSRtTxqLb39eY5a2NEZrPE3LOG1N
e+k3OWrWO3BR416wMwSd1RWh4aXE/hYi2iec8YKoNfRA1KLZ9IyuAyfJvZAv3mBr8LxAqQoRwuXp
brzIkZtlkP8DKPmbBnz/d831TzTtBzcF0cJavfwZqp3LFsy8g4oGP+qE69XejoXp3muJrvGyl9pe
b4YoTCbjkrbvgztjrJUMXVfGyGig314qOi9TDslwOnlN2+ylqyh7TIS9j+p02oh+/HdJAH9uzaoh
pOJc1S/vcLhjlvcdGMj5FMf2Yyr0hhlobAVZ7R1jU7YXjjXrt/9nccuDALMEqgKSFwo266z0L/ol
mehQzaeuVRD4J0RLE7Z26YTxwTXk99BMonqn+fen2fSPxthIFPiUzc18KvsGrJkli2M/2Y9sB/0V
R/RLL++HH4fxlt4Vt0w7n5JRrqlOnOrzaREthr8OUL6FCPoglfoXjafqwtv0wTWkSYaehiqNxt+5
erGax2mKCNM4Ta4JEagxq23lxNrzv14h2B1gaHEhtXWA/vY5LG0FLHNhyZPaW69WPtx7+vhXLOe/
nHksw88/68/86eyxQNprsBytGVLv5L1x4jpzjWbkVDhy2OjZ6kV0lCXEnmfupFPDaaDi8hV3TA9Y
YCM/Kg2M00kJPCFPjaBWLZxW1Aiff6/zkwUNN8zlHFBpz/Os/lnW/vEceWmutKXUhpMSj+O2doWx
6RVC2dWKLf/zj3rXflg/C2jPqpVSSak8x1IzksN4AxnvNFCC+0i1lSfs6OJ6qu06NLoKqYIxowD1
RvihniaPs9nVu2ip80NPJb77f/k6rAt06hkDMQN9e/tzWIIqKc8j/QClOSw6Wy8Cjem2WOFycqH3
1I2VgfQepZ4ezSYu3qXZDFrZ7dOhnC5Ipt61uv9cHcsy1id+LR7Ozng1+Zmx0yu0h9FXX6kjDgtr
ppQFbEvTVV9gy+Hq3akyd/0aAMXtnEberoE3TK7npAZt3YbO0hc7jwlu4CqZftctuYujzFJuh67M
j0uuF1s8XG6A8G/eDODB/T6vpgsCofOz3fpDWNhpKXiOxajn7HwFbnIcFUSgZIEvIqgqz7jNTI5Y
SdLjJ068CMrp1F6Zwjx9fkeNjx5mbBnrOsXeQj/w7R1VR6Nlh67GE0tHveFctzwhSqU8JgD+izEK
b9O1JhBkq5HQPedsJwvvWyoi/WFY6vqlsoQTKpSEgRmr6Y5esAIKT7PCdmLU7RqKghfB48m1zG4z
tIm5tZsxIl7KIjEMuChGbnJ/Cl42pk5p62tJO1xpKA59w0mWsLbJSO9bmd8rut7tmk7KC3Xd+2XT
RJClM9Bn/mWAtn/7+7OkB481pfJkuVJsF6OaOHim1oX7+/4qk4G88lFWowI11tmnyLZSpyK1l1Ns
EfGutHjvER+Vh6aflAtLxgc/iEgYFBGM8dYS/my8rtroC6xeVU8DOs5dt4zNNnehAHz+3Hz0gyyq
4VWszfJ8DkGKGcpyEs+0E4IX17dwPfkQm+7dQhvCzz/p/TaKPhr1LVgZ6hBq07MbZDjYJ92G7vuo
7eHcNoGtFQ+1tIjkdc0LF+/9e8hoW0MQhgyTBt+7pZ3OLtGInXHK7MzxlViqQSHt9kbV6O9FvQC9
U6nVSw7268IF/eBnIsdDQ408ksH6+QVdlHbgDJ8YJ2+KnacuhniQqOovBVzThmiZ6cJK/sH9oyhB
aMyklca9e1Z6d2bpAu6WxkktVG2jtqmzS92uCHTFHp4/v4E8Edyit/s46DDKIJpHsFsZo7+9hZo9
xy1Rac4pceOrrqnBS6VtH1/3Fc0q/CCm8zSLvssCM1PcLxVgBmMzYct2A+DY5dHTIzTlpAE1wdCb
FL2cgSyD/oCbq4AsqjLhXK+Kb7Rr4+fWwaCx70yt1TaGyfk1EF5d0xsvCuE3rTvWfl/OiRHEaTXZ
dCnKSYSmQlnBJmoaEuL3YB6dKXMekT+yd2EE9zsmjae+T5EpSmD2IIHnE5J0ZV93TvXoRAWIOB1E
JlaVZnysp7yywfpy4X2dvlS3sZdE/2pXmjEfnFlqXxOzeZxwe7e+pQMqRjCk5N8EoQjDzsVq0Psx
WymUsE6ioa9Tvls8d8pBh9PW+slKmXdqh+PwoPYPlkCKT89FjvreZAt7GijUfzGOVu6nuQAn7Tp1
9AwR0/M4vxMoHzQIto4qnBpyBZMRijjyfse32hZNfou43wsSelp4tM28hzJdAcH359RaobcZLdcg
s6f5AZYPjTlrSeu1hxNnV0SuaMgZqwzMtlR+sDrQgMMGVrOe5vZeyxbWfYC0U+dbYGdn39NF8R19
EL2Yte9pgelflG8lEtCntjEzTG02yGngIB7U1qJdumfatxPKd6RTX1R1jq96Jc53rYz7L53qLt81
B/DwDgSZVnORzJammzkt9s5F6ilwnMt+Du0OW+ZzuaRNdGdNELF92jdEgYnRFhcONR+sJXhnVqwi
aifmBWe1kkbvucZBs5zKFJatY9f7MstcUPiGspW8Zz6DK9z/qrjwar/fACy696uqFhcTIMazV7sB
2ZTPCUwB4IntXhJuRY140Rvxfr1a7a40XteJKNK2s3e6NpdIGateOVGe9UdiBbudPoE/cK0mCQvL
vFQJv1+w+DzqX2ye6wHOXL/PP4ruqYoS0N2jcqpddMtRlc7+2Bm3HSbD7aX16t1yxUcx7sLw5K1b
wdlHaRHm0Ll1lFMKp/Iq8bQlhNtibFSnZ7TTGMomFl78KAgcuuvNvvwd13GxIUvd2Ai7Vi7Z0t6q
Ldej+Pp1HEhdbA6r/fDtL2fSN1Am6MqpXWwJpqZJ77s2kkc8AY7fGFGz5dUnx8GMrSN0IZqcPN1B
v+LfP78wHz1YCD/ZhTllMrc5K2I0IDFprMfxy6QQADeYC43KCJj855/ywY1mD+bQgwoJJ8S5DYwu
NRRzp7dPpJLj7zFy0BQSFo9d9/P+84/64AeBqzNVHGA4L94Z/iLLlkoVDd5J5IN50OFPE/OB6Pzz
TzkTV/25gfbaRiHJHT4rPZy3N7DwpswlB9nDi52QFwq0/Wouim7LEixD3WNwYZeJHi7xBOesWqyN
nUjlwvjwTPf/50usihGwglS7zMXOViPRtFlmxG3yEiUjWv7OKaNrTjmy2ILfr2LEC+s2qUeFwlRk
qCFqdU595C1wn3VPwSLy+UVZF6G3JcFqdMF2gkEf/ud52Q09UY2jpMLU6LREquCviputvtRWtRIf
ocXXUC/UY9fE3r/L6VmvBEM69nKXViInn3NrfKy781yybp4UzR42KTOrAKk6PIqs+JZ1xl/zisT8
/NeuXZG3vxbQAPxdbIYIljESv30ChDKo9rK605tZGn/lSIFXZ0PXnBIzV1AwRM1Iypzu9VVgW6me
BbDngR99/iXeP+3Yl9EuonxFwIhg8u2XsKvBS9Nexx5MfMLG7EV3NBXcB59/ygdNm7cfc9YhWmyE
J6LgYxqoU9fM6WrfYem4chpdu3eUIr8D5do+Fzk6WH3slw0nFjIJsjS5rVsb4x/MrTuSZNwLR7Az
7eqf+44+Zu3b8gLQwji7CQPA8GVIVeWkrGQ0/lh+Y6pMX4okqa9ze/HCDEvSJk0LsC/xkNPQXebv
it7MeJFJw9biKb5w+PzoYtH2Xtc5VJ4qM/G39wQkZ7TE47xaXIyJ+OwmDqO1zlVyScSLHBm5lNq4
693pLxTE3l1twtWjTmTNn00jMF2CHHrPnf71wsj57c8UiD3XY/F6+7WqKNZtJkyMgUZj8mmXFpsa
K96Ft+KM/vvnjnByXIsVDgaITM42lIR4CntOa3wESiGelGZRfuupDsE4bbRcRSOviSBhlLyJB2NZ
8evlsDNUsdLxEkN4vm523r3HuPdBQS3ibDpwlb4mZjUN+2h2LnSbPvq6gAa4MPhb6FavjO1/liBa
Ejl2mbnixZCZe7ssjOcUgPi3rO6QFBYEMoajdI9Ew6RHS1IwJHIsjqbqkBlhm922atR6p9p4mK2h
JQhmScfBnxEqXHjRP3qq6DlD/WCaptpoQd9+UbmyVhN9dk+1XIigyUEMdbne3JpY6n/EZHD9SubW
/FbFeb/pIMdfDVY3IwDF7biyMjDrWhV9HPpF/06qvt5xFlyEVIytaHc570xXixgUU8zeicgFb2uV
U7mJTSUK6spLLjzDZ2aNvz+LIu5Pp9Y2uXNvr0KqAJr0hiU61apbHDK9jZn2EsGLj8IOmwGOtKiA
drWJXHZdbBW7IY/iO3QDE45l24XaV07BrLWKr464BEm+InyKbsRjM+jSz6lgnsfG7XeWN6koIlT+
5hgcnucMICDjIj99vrC+X74ZlRku6i6E7kxnz9bVeiSeFHxK9pIhnthPTuIetap6/fxD1mvydqNa
hV7Umg66c6SlZ9fMNCNtVkDGvSQzGQVJXFgb+p7DptXcS5h17f2miPiHsQiPAYsAIty390eHaCmV
OMpeoHHZfkNKFkjjkpyeoupDlXdjD1Lbvq7qtt0oxqwenYjME9cYwGKyfIXxUth3WC210C1s8PKx
iEFcedHOYjz2JVaXix76tfA/uzr0+5GneQhvEeWfvVe0bkmmKxfxQtloI3iGR/a1mOdGh3U8Ttkq
N2nu0FbUL9bAVkw0fJYfxrabEciYcsDcY4Jsm6vkeopk9GRNTpT4JdGWj6wjMx1Qa8lOYxJ5D1NR
ZzfKzDrkL5KmRUhgdvKIr0LFup81KxdvMKJr4UUNUEmgqGRfweV9pb9ZALAkCu8l62m6a1xjmxjC
dA4c/oqjS8BVz3F7LL60ptvkvtZLrQ3sfh6gRHc6vileXg2Q8Tz2d6WWD9/UJi6R2uT9eMnB9tHl
pARj/Uc0uhbibx+AzrKUnG1RvFillmw9q2g3NV2pHwAsk5DP/rcq/FU8hygeGhSdl1VW/vbzlIj0
GM1UBMYf294YTU0iHGSkwDRbL9SJVbtwEP+g8GekuQ4AcVawAp2r1yuiRJYafBnkDuigsNpc7yUZ
HPk0TmPShGQ6OjcY+jH+FnmuIPlRU9g9Y5lHyoVy+4OXzaO5DdSEsT4TBu/sxeZvtLy+UcYXGivt
oSR+66lyJ29bT/XRxjx0pP6w7rENqH7lxj+bBO126qFfV4e2PSyaFYewCrXQm7WJmrnqdrRFRSim
5TunnuICPejdMoTAke0BNQJnM8Jmz07gLsLyORc9DISC6jGlvUU62VT8T0X8rwBs/7+FiHiMXf8o
Jv93gtpV1VVj9U+G2n/+p79Baiv7jAYRjTMqTq7yKuv9m6amq/+FqhpnI9UYBxUcIP+hqZnGfwEp
wQGApBIrFPvqf2BqpvZf0CZo1a3GX7pO2Nv/T7ry/d/rJ8HM/6u+AjLj2/vP6IKXFP0Rx7QVYuZZ
Z29qLiJRLCjFAl1t2kdL1MtRGbr40LSCIe/S4arNN0k5dH5MP36LVTE/OVb9i47a91EaR33oX4UK
OJcZP0MkiboLOD0Rg5at+PPiGA/zODPj8rxxk+vdK8j9aSudFpAjchF35sypNNNdLPplCxnhNDnj
JiZG0MfV/aBoRrrHlqUEU6MHso69QI21Ox2OaaHCSB7X3CVD0W7cNtW/tNOxcrXjLNr42CrJ85z2
f+m0idkspuG21OWC8HGEAT50jk8raN1FWpDxSfRD86Z9YjcEZVrXs5N95RR9NMcivopNOMB9MRy0
uojD0cuuSXYdArK9H8GIFbuSfsaGPni+Jzftduka/UDa6BWA/mtXpld0RMybNLUeBknK4hK5virt
KpBeVW2JLb0TZPCFo4GQhYz1+0IxlKPpzsHQyr0YFWuHfJt0UrJb3KzbOZUDu7npRr+ODX/W7VPf
qf7SYg8yugH/TE0Dfp782TC+xPF82+C09MzqkUQhijCaxw3IaHTM6TwHcMYPrhpfj6oBX3xgyF0E
c+P6EWDMoBBFwJPwBH6SP9k4z6R9lEEaocx34FVqCjRzxlU7r2if9VnfWjJS9v2ilzeSo14oVCVU
ujYNI0408xT/RJwfJM6yI2nD2WQ0YA5JA3NXdMsBFe+XoqWbXViLjyCaYUGSbcrOGFD8t6FIROgU
ZBfLgYBqNzvAS9/rZbNvLPsGXMAWsMkO32pFbZuRrbzmajQxCYOklsBsJzOtZZPmbnzVVl9QVvbM
R0cm+Zq91Tvnr9SNOt+soWGPGfDdBgHiwHwmEsPP0dTY9FfUbSfFCusP6iLbmY3Ln4MaourEQDlL
shfoYQPVkK+5Kr8zUdqRadPB0Cqvl7w4KV12X9jDHYrPTdaNT1EB3NjMN9lchpjGF1/vyegR2i6t
4dGmop5B+rs/QLLuZkTuW7IKFZSJELEEuYO+GIiydNR9pPWP86gf6GNeo488EOA3+aOkmsgGFXuS
iSqK5wcSoHOrLnmzcQf7kRBqfshUXSsph1/kTPtsJr00UstQLiRyrqmTOFg8UtqsAFxhEdZm/KUu
sy0U+NCR0cskiXLO9P5HkxLIuiQ/QUGf8MQ3R6DNGzmaPxfHeW27/irWk5+O2hFQOFtPOsErPxG1
fbHa6DCTiEFc6LVRpH4mmz0JkE4gZbMhKHAnbO2uLeudk83kpVkEeUrvmh77M/zTh7jRw7QyvjR6
/FBrymNa8rR4LYmXMgs8u3yCv6j5UaYRGSt3kKBFYObei1ExWkqMW7OLXpc1ZmwxmoeWvGqCQm/6
ut4voqKAFGR/KOoeduxIshoWq7r6RdTpQbi/9Dy2fbWrvkyacuyibA2ZMeNN2w7jFgb3VZwNfWD1
dg9EHcm1XZg/XacdD5DdCorQk6HGV4xnNl1RcIHblaxd6k/8B9HOA9irbggIO/7GI4r4INNvC8cs
QtE0nLBZcBpFOdI+2wLUzu8aoZUHu7W29JieGgY1+kTQjRbXQUvsUFYxs+3VvthAL7Z2k8dwf6mT
Z1eZNjZU2SbzXlJOy0CfbxBvahvkPPviiiwYzz555XPiPhfuvATSqLYcFQDITcbDmPYs/st4o0ZY
0Gb9lLXtrvfIZ3Llz0q2QW/GHe55SI1p54l911NfA+4L+piD7ZzeqoSx8dCXQ2CkNg5756YgGZFk
RzhcvLo+lc2GxuWz5ZT3Dqd5f1gEbwlluC+jnsFeZxysYfiWOtajSV4jWIA9CoB73RxeOE4Pm8hA
ABHFxGEVLctaYd4m0hBBvYy/usqod0ZcMMOsxAMgke9FFdu7iQwK7p/73E7QlhE+8UmVRUeweIUQ
SnRm0T7QQ9gWiwKc3GLJdeT4Mg38FyzdCsI1MS+94v2YYHAj4DCOk1resxTMPtf6xc605Qu9phPD
3x92bF97ZfNTmvo9Z9WvLOcHiN+HfPQWPyflUqBvUtthr5PGF0TEbTkM33xEVqMPHAi9txx89o7J
t8giYgwxggyW89Fu0h94xBM2MKgQizNt6ry/kbr7E/BwiaFnSPCcGqfSLpxNYud9GIn6bp5Mdqa8
DbTY+z1prs2ADP9E2Wg0SMo0JuDCHq/pjn0n5e+rK9DlmMWurdJ1NItKOPacnwsO+2qo71KOmvDv
oQfX4wyenZXBd+LypdTomhGuc58a8lSoyl8jqk0Obv3BlNpjL0mabG1nH3nOA2EPNxBT74u8ea0W
NtVFczAPjLfIZ1Dup8Om7+YrlzhYPO/Ovpo0e93Ou7CYvT2TvjAZ6j6YaC37RHT8wklNl2p6ZuFq
r7Os3mdQUYhVdeugrodHZ8Jl4yqc7FSyIj0JTpyIhr/mWPvSRwLOszJe9V7NjJK8pbxGbkFwctgK
ERQ9muxGrwgCkA95K+Dud26zNavsniiGY1G7D2mVwQFfODN7Y54zJGoIcZjiH92MVxMF6Z1hZj87
3T2iMYp9yeH2hoomY7EBkU1j9mUyySzul67wm0mGVYKevU6rR5KPv2pGA/DRy/fjWIqANLQ6XGjq
utp4W6xlVz9c63n+TBbkb8Uz9pCYcuLGjN9FNYdK616NbrIcipq5/DCpO9Mcx40Ra5U/6IN2k9bf
bCXmqyfM6JsNTtNDb6m3tI12ST81G68nXYiET5aHbjsVcptLxwkSrz9YsQELJFu+p7b7Q5KqGDgx
GiMMnHeSZAivXr5VEffJpruISYF0i0lwS7LXTjeTK0POVwA6kkD3xkdDrxcyI4qdUbswymXH41wa
12lXoHdS4EB6w1AHc1WMu3JFr3qF9UoiSI4yebrJy0UNR9sa/czodoULMNEcp9hvFvFs0ZEiQvJn
M9pa0HrpTRNjXtUKci2h6e/J8py2Wp+YG2FlT0qqXpO1DmvEE0MYjSbQmzmFNgvGKUhU2EF1nItt
a3rYb3PoRb1lXjdFgSK+Y9UQ2lGObRQkEZO7uRm2C0L5nWHR52uQJ5BJrsbbxMpZF2MsoxXI+Qyz
E7+b1Miyui0d/VXD1ERotEbYgOxvWeeuRmO8ZiWXLInpDYFCr07O7cI6pvqTS7BYKqm3erGBihn5
oEiVbZGRIpGJ2QpBut+h/DbD3HKfe10+2kP6bVrkjV6k110nXp3BYUDi9HwbKxtDPWkIPEaQjPmW
0abd1JQCEUFjWF9EqMXOX7Ux2CHrInGqGaFY7LhmI/aD2dw0NRSVbpzuyKEWm6kxHvqZhVkr1dsJ
e2ZvGv2VO/dOOCjKF+wrOzn3V4VuHONKVn40GL9qekxXEDa+LLX73JluSPju72kxvcCeLSvI621f
kXdLAAa4FPi6yLd5tUgRzdcMZcMFXTWV2Ywz2Mk3nVqx6Mjpm+zR1ZtO5CfedC1boolYTFu/r8dN
assIvHz0OMkxp0gGFwPm8DWDvaBpXQ+y3J02iz7d0lJhbCVIbUWqvWwhF+8zLGBB1gwPPH2JP0f6
r76pnqOoPAgktKJgsDaS1GMi80OIjfohb57KLq6ZfRhXnS5hd2C9UYxM+O0sn/SovZ6F8VRE9p2b
LY9dOVzxDBfc1ukJR3KzAl9/dN5406tiCmJlPhoi30trujIT4xADvvTHXlBxOVYoiSHfmNVwP+ZO
wvxL+UuvmpuipBhGryp9xIZ3WK8IXs3Hq6nE/KMvPJCSmF91YCyqEHoTZFm0JzDhHlnOoe/i35GR
DDvLMcKcXUUoGsrOrrKODSGtmRsL0saK74OShUwYDwqqp2sVANSOyN/hmCX2remR18vVQ2QJ/iET
N3Vj7Sm7QqNOvlaImg+9Wg8HNS961DXOuLUVddg3hBPGRNNbh8RiuSZTZdjLoacaZ1k9kgakMoCA
IWu05XGxZoKDzCtpdIhpUu91XL1kXd5T4JLrw8TwCNW58Msc3m06KDlliirJmiI5pPd4VLveOwJL
y7Zo/QgdnuRXEhF0jsbWfWIO/iA7ESLz4hSadS9GX1zrVXpym/IK3bARRpXhIKPMXo2at5FYCTdw
Vnhm6038Xy1lIMMLUqnbrVDsmg5sgY+mze9JnOkCOD1lABI0JZJA/ND0ZLmCdXIsLLCs9L5hPRnK
julxu2Mqg0eHoLPQidVbIynuk8R67S08dakjbnvFJBmrrbaYrvxq/cTJenCcxs8W99akivVFz19i
8lgoTai61VedxAEOfnHNfM4QvrC8kupZfrdHIyiK9JnX9SdjvrskXc8XuNGoyttfHj66QFmSL3b5
Uxr5f7N3HkuSYtm6fpeeU4baiMGZAC5D64icYJkZmWi12bCBp7+ftzhWWWXdZT29dsp6UtUR4e44
Yq1fvnnOJX7AwSnObM0GOxAQvVR6pyBF9lW1WV9yi8DVgBL1HUQ1jVI9Psa16utrZKFI8HpmOIvf
QrxpgrvkTwpzHvdoOkkQCideVZsJKgIWiHA3WKUVN/QZ9N41EPR7mT9cMnlVbV2BcIpoLNpnxMbU
QRNy51Eb4VDUYdHMPBbzZ9DtNji/dGYEoSDFJXZzrrg392QLZO4xn6tHz7kLqXqMB/CbyPZl0qzj
qe/Xs9vhszTJzDMCsS/ScUvG3LsKTTrdLVu+txmyAxACboqTt+48g3YJtbkPynxf9JCe7N7dtyy5
W+OcvHYCHw6Gt2UWRZwO2+vg01PjrDcpd+9Ur7fd6Mg9wZh3doNkK/QPYduclk4/tFUqYlsVt1vX
kehq3pjCuVGMYLnXvoydfG568RRW3aulreOY5yoS1nicNheV8/oMjOBGfTje+31hMZnYTEG2pkvb
/kg7lGX0kkqW3em9LG9hzl9kI0xMlmN1tL31U27ueRhZTV0msFRf1vhLe3o/Ud0qcitONw+RQb/E
tSQBxHTa8xySwLKNuBozrmMq0YuzsnVkpN8dEmi4Ic7b8FDMa36Ys/r9qvHCm65vbuaLdA5sMjbn
9FKNXZ9EkJ5bXkc2xJQKL/8x+sM1lFPsmc3B6NmmTTFc+3Q+uT4N2l7xvjVfh+le9F8JOogXVbWJ
T2CR6plJzNKMp7HgQWqlp0bdjnJCmZd2j8tEaG9bNA0C9/yJLA3jytSTSsiOrPbDPDPr++bt6gPr
VsGLMyKca/iBaJXSOlZQIfRD1U73KXDLRn673aL4jDd70odJ9kdQ2Nt+DGP6GY+eHJ+LvJP7dv0q
SvHVH3yftoKfZb2cSpAE2rjvqFLZbsXmR1NnfFq8oze6fLE1Bu/tsHXHSVW0hvIpgnmdb0G4KeVx
vdj2cp34gwgihaNoRxcndVUhXT1+1STU/IDWlZTPYUSOdTcZBwywCW2pvPeOCyVsC/unzHXGIWPQ
cW2VHmy3K29mERhnMfrlFSEo1m6h3zPSdnURJyGcHCfx9HeO7L9Cjf//LKi+2A7+Pay8U3nR9QWM
4o8Wadt6+vyfv11+4x+Ysuv/RkayA3V40beY5kUQ+A9M2bF/Q4xIHycWv0tn9YWo/WdDh+X+hiwG
kgQrHepgkOP/xZRptCZ0gmBQSAvCNxBQ/jeYMoLEX7g7PPmon3A2kp2AsgMlMG/89+R9Wa8L8YRL
TpeL1flnIvoEM4QYDDei2lKeEb9mE+Nz23ncOEwH81YyVwhSRyklzTOly510yKWLOISHPw2j/jzZ
8qrw6/LD0eGcn/PFyVHmLnSB0cMlg2rH88MLTnTMU9QnJ2QVUd6UlovD208/fNGn9+i9KlTXVWXx
7BXrMEebbTWfCoDrS9VUlo8saZTZoaxZ3osBVCkppEmtT9VWjIpegMU5rhddPDiDo+7TrMY6LrxM
LAdTSCo7+SOC+WrQjKelolIIlRFCwXLd/Et3likFqT6it14Ic9L9aSgNLp96RZXLx2+z7CS7C6wy
uzJjamjoPDw75hCad/SZGfLQCH/I9lXaIujdkFaNsefLNiwjZA3NTCgnuG94V3ZqA8XUgUkp0EiN
ou4jr/S4AyPflCPzyWbmiLR9H2hVdBKVMDcpy12SYSlFz4yDqHl78ssuG5/nyrTEdio6QcrlN9sE
OZ6u2sVQ5vQw+8RVpPEwG0RM3LJWeqN+pBi33QYceHk38aiaFzFuwJqT2wzb4+aVdjXFMx+qr6Nq
bOUMgu8Umsl66gg+I4+QlPOKEPqJEaHDFtAg4eivenhbqv+muvpiGYipQSr8fAju9ZqT87MtOQAJ
A1Y7P2U11wv1WP7UAT3ZVvvYDYNT3TgjmnfKT2etY6cupUHvSLDlCTUkYBaBDEngsrKtE8Ri2759
2lSANh4jpgY17vQQFgza9nRiKF8w16gU6KYEA5oTWQpb74AbFn/vrZnLWZUBqp/tFfvWTbdeFBBL
wTjCs3u00KBU6h4vG79JpzNYx1b5bjIa2LIPKtuC+5xoLwq/NBblyONPXfMNlXdUALb9MZwCHs+V
Uyzvvl+iHYBA1Jfz1kvnYs9YUi6neexSm2V7skpwlHHQO13Oq31YhIJYdMvCYVepA9GCt8rF/mIb
aqDAhZrYIOqceRquwuWyqq5BYzN4MxERiGmF0n8MLRITjsts0nMxbGmaskZIU1ovBr3pzYFJSzMS
ca5TKl0b3XTK6hSoPw3ruYadGAm4pObMJ48twmfneu8mHWT4Bx0v5xFVKjfI3+dq9tUdFTP4aVSp
avcLQ6DZF6R2CoOZXYWGz0S1VF16BwqlnRvBxT/f5kOTYXVqlei+W2VL1zWJDd69SeViyMa2pbtp
rlyQBq+Rt1Y1DLfGYGkKr2YreBi2YaqP9dLPRuR2IyFkoU//uu4c4L6iIlIiHuiC6GIhKvPBzujd
3ZlGTg9MkFWLQZ9ddRnGYXeepmAVR/omoZUmq6CIZK1F/pAtTkWH5UDM+RhuoD0Tvj5i04aGFdOb
3Dnfm81UgBcPrLEo1z2yF/TUTQfP8/pvIivXcFekmtLajSq2CmrDCM/BhAkjoT5nfmCL9R/zsiDq
m7tp4UWzNeaSxvGK+T/zReWiE+9Y93wY55eym9evI6FPFXKOJoPuLahJ2w9uyrUgq6L+kRVQO1Fl
rME3GhIHN+nMwfziYb20ksFKgxP9oiGdSo5VndPUDECWLSNwYCCE00b0sQ5TnI55YO+6MLWJbKhI
4IYyys3zlsmeE8d0mp+4uOsrqaT7Ag8/5CeTQpC8e6vCQT954nIfWa1w/oFOjMWtcEYL9LFMe0am
1b3tLRM6y5tJH72EkUwbqc7lSltawMPAnsym4/T3xuCQc6Mbo2L25MMm6RRg/VSeZA8jU2/Pkyzf
rivuefdt5Vdih/iNCyqzwdkolAstkDG1cJ9AKvlA0Vpm7LClpC5tmb09BXerwZVMqypyJlp/LtmO
EZF+F3FpH5qLwCFb4bq/CFDxkLLZEgYyB54O33q8EH2UgqxBT9kGshVLBdSqlfS+Ib0ZdNgweOWS
0X1lTHsoyrBQDsb9mt7VyhRbENVjab5JA1fY2VvLoos8W9GaqsOgoXS2da1P25RGuxM+kTHnvl7K
PEJuztOvhvupd67ywzrOEQ1+tqO5yYMtQ0bgagFNBA+nc1jtnaWWXtwYbXrVE8xNOW8TTEWCu8K5
Gew2r9Zo7N2OFKjBS8k1KchKftGkdD6lGzQ2+eL1cM8lcEGHWSkVKTDGfGpoK84jKO7ubbM5N8DY
0CdDtDVTtSvtLJyuvGmrGKxFMYjqZ5sXfnDi3AAiJOwDbLZf6vnyJlcJ5kqrIfyY5Xsw09W4jtE8
5VP2bOTC6G/NQrnDt3I0S44uXZdNR9CLQJe7U5vE9lROwdAVSYMZ1NxThpvZO5pRFzony0u9OtQc
EGezWaUX1dqn087sU6lAZ5W1xptZr/cVB4/1sTOYwmnGstJYzGFOdb1R1V/5ufXVn1X4uJbGxjlS
A/Voc/Zv9VizW4Z6GN6FpalTapfFd87AMAExdlKHP42ReJqkqqb2NjR18URfp7q3Q9LtojYLt7dQ
pe4X3ur8URpyuymqrIOnkEX/UHu5fKZPA7Yuc5Zq2jcuj0eozVCqyynWgTrbxWXpzbvQI+6kwMmb
h2NIIjyqBEYZzJlLLKjKHKN6adx8p5uFZlWc9QpAr8mOPFGVjjdvrvYedGJzyD1XnVs+yhj7xLE9
GtiDkWE5ZncNMSC7XR6I7nUMyIGcs9QewZv78jEgsOVTI4B9BG2iFcIye4siz6BMh4gObmY/hUj9
UJOkouIZEeNha8hePF0y5Ca+kR4+oFhE0+5Np+5ehFn0Z0Nm6NjsUfefpB1gX/PQYL4zoU02A2Xu
fOcGu/AoJmKtioalUmtkBqm8y/0ef1uIjXOJOU9oxbTClDBxziZ9VG1aUAvLonS9Or3NwBn05ndv
yCsDqkbDPUkRAssG68p+RuEBAISZOe0VLWcl9c9NwMzTth3hkZMnsfDQ/L4aEXut92FaFbAMpJvX
XpNp0/fRCgrJzd6YZA4wYRGqueHHbJMwDAmNHn3VQB254/wx2W75Du058GcbIuijADFHRZGpIuaJ
C6mZktmwMhVP/mZ8ygn3XlS6TQHIi/KkjmQBxZZQD0vprqfW4OXy+no3LmlO1mIN7WDGNQYG5Ud9
is+AJ8YwXWpHjTzkHucM1rHL9ALCQ9nW3QJEaCfKhlaO8vJiusvplLmZ/E5aB4NpsDh4GMEQFbOk
jmAKk3lcWlQm+O+aYEenZBrsm8bQjzp1R6h0wbBocMd2OWKRsjenjgnlET86PpL5pBcwn74elva1
cy26u2EZ3YI87aZkjyAwejMfCcGz/Gd6w8Ii8bpqvE5pljLgc1T/YCgKYvl4Wr6Fl6R751CEQQZ5
j0WUO3Lhd0i5Ik/3xXIzaLuvu0i3KQPgWnHJq4hn9ib2VTCED3ILgzvytjhHCtrlH1Nv7CnJxONK
QBm9SGZkMkZaiUF4Hpg1shAJUKQapoXBbWiRa8Zw2mdzv74GWU3PV1sZFu6uXMMveogu16js+uxr
7wTIsxcZrHc4+eZv9qIrlAUXD0PSNzL7p6Pm/zbwvzlszf9+AyfAa6IR7fcL+OUX/rGAO+Zv+Aj4
H2l3IXbpSwrdP0Vd4W+s12zZPqrhfyq3/lWRaf+GPJHfuEQ/EyiJgOt/N3DDpT2T5x1rvclXj0HK
/29WcNJqflnB6faigpPtGxDA5tWsy7L/ywoup4Lesp6yPtd8GAdBCR4IJYmW5nkZg2O+1u45J2gu
0pCAg/5wAgLuVOzYyx5EaeeJp9l5WrDolkGVqJUEYurkSPvmF2ab9AZqcp76ddmbsjl3zdWg0utu
QmKP/dh6c2gkth8t42utvCPY0c6RhNJOE47Czvrs6TNW29VgH1sfFG/8Zgzyii646tRKhDG+JYe4
K021lxWmWUvt/ACs1ksTxwt+pDzFaNKKApC7uArg9JMpLQ14vZyMtrsSB+vOHadTTVgwDGHslbc4
YB7F9lg4hRH1XvaUZ+CQsz6zuKK1yinnRPgxIyy2qg4xrlLJMMHlmdbmAkWYEXmvhxStjKGmg7Sb
xB/rQy7MKzDQKJ2/zP4sk0yPG6ysAc2efXZNQBJKeaPdm87kiSNPDtpjmdEDX4eohzdnOo/I3Fl6
0TcJHqdZkms6jYm4yllydBEkE0H2Jv3pWv00upyQj58oWHbu1h06+RKEn7njMWhC1ektfESpdKus
Ae5tUjkV3DDF1XRTCe9lWzzv6FjQvosZZOh+OSpUWQo6lyk3/pGPmthaL6G6g2nfL19LPeyp8OA5
VR6DNQAQx39NFIo/3JgFNe1FmZ0NWA8Xhky8e16F7sM2PrbmG8KzxPBvdNidkGc7cDr0swCJf0sn
+lxqs2Ckc9zxls73yGnF62TNUYqwOwQCyoWMBkGIaCbM5wHXjZ+lr1ZbE+Em7F0u3iitOnQj0ScT
DcOR64/nVWz30NL5oSB0kIZODv6pzijsrDNxtbgAk9FQOzfO7O7WS96VdlkPll2+DVcdQoesnH4M
F1Zz6+R58dqd2fUnh5MU1OmnVVYRM/TB5dmQTsXeYj7kgYV2m5FmQQkzAWEHN15dnjXzL6wnddmV
W8eVNA6GP8FLkCAWmtnBmldsK4RntcHRn+ipAH0ojR7WSScLjGhOxagOymSrHogl8ZjAViSTTRwE
K3B2sLPd4i6FdvWred/M1oOND8kMntxCR6bUdoziJTHGG/yQJ1O3sSSdz86GIfLpu5jdGKFPbdDG
PX4fu+fR3+Xmawp2ZLvLaU3rXeem4b0Vju1J0CBSOch+VuOqDyAA0EK105eFvdtrHyYSA+38MvaZ
O8IP+zunIW2wzdfjYurHaREHa+vu3N6KhSkjxyVaxGjxqgbmo+7e0gL10oV0qglLzuckLC52zOUW
EoqfQOXHpTSWy87XP43trTDfbayZdZ8OCPPxiDI/R+ak97ZxTSebYkwcIYWaxp32anqwgIJMs9nb
ijAe/TQN5WkbHzou/mKWKiF/9LpcmiMLI/1id/ac7QovjSd4oIGJnh3nm7rQwtqb43RBlVX0O5lz
uZfeyell1FfGPSZ7L7d/plmBSZ/NfX5e0uI9FVwNPIk5q761PjXl6FN6p0skKYXr8k2hpmzTisc3
Vxpx0vEA7ZnaL4gOooHLvDctqD8sL9uP1PiJkz+aaxH34nH2qMAtH8oy5RZxCy8UXm2O9Q5Dyand
xgi9vlkrSsV6fMEW0SWDb+6EUV03SOW28pyTFLkM0DFyzc+Bq++lrOKU06VRGsoqb/2IbfhIxy0a
Dj0ngWMue0wQhAuk0USepCLbaKgeFMtF8DU0pkhDbJh5u6fbaMd5F+4ycz4MlBzx5sGYqU6v0thv
5p94S89bYFxvy5OZn7C9mpMbPLhO/0ztYkIU6Ufv+oc8M44V1EfUNa13qruBe3zGLnMdWGQIIAq5
JYRJ3VL3MtCbWNTfRpGTRyNaprnh3m/CLzNXbdGqB7TVBNd45sfIs0ZC+n+BbkIag5rmGhnobpiz
A8VFWQQvPkSqy++aRjzY0sMFIlxoC11cybK6lWmDbBMuyBysE+rXG715SS+kt+8VKUZdh2LIouT8
XNnTftiUeRxcgle6ghj0LRsfB6oF4lUiBlUE3Z8GbTphXI6zuIbWXt48WYyHLKzli9Na6N94yJqe
Mf6YdWi/WSacmlwYbWdvdGPR2dU7cVcgQ01/ToW5JFmbJtDbNKWNY3oYNUITPiCyo/mIEvU79XnZ
FVLb7IQ1DfWvDknmKqfpXM/+9MK8rpJAbgz7sENxVwgED0pxws/BG0XZUZHToJOFxevI0iYsHv6h
rx9EHXJF5jfDYr2kRrrDcpGVBIGQeB1Yr+HKsZPu41jQzFvJDfY60Kd6sxN26rc2N1PSUu2FNH5E
oFn/0zWXANjJbL9ZQ++fszFFfRUATwJOhyVtYBb/XnUm7HOQWy+Ib87VPF2tbn5c2HEVm1y6Ld8L
glMpthTu3sZgswrvFPr9CcykSMaWLxjSLxnaYof5pYodQTYsEGKxZ8NI1JC/ma1+74T91tv9LqsQ
VnXtfCJz5L7p5d7oxjdJ7EsuKar27IXd0TKDPV4cdpu7BTVlzbN/pCSVx0uEL4iTSgw6R5dEV2SB
0qpUHMzCUEdWvmjepiu1eMHPJgjlVd0TSmJ2qn3tU4OqlpV6MDocnEsbJ7rPsA5XnquqcNSBlUg9
KAozksYd3bva99Ntj1lXIEVQ6fTcuph1QHCzL547QKQaLYxj3Ocua9/oicjrmBoIZ2e/ILOnP/UF
mkDRr1QjT71936YuA9ElrrElcuUg3dV9CID7GtCUfHpNe8/NT55y+4dUOB3AjlPy8F8B6I/VWCAH
YfmuNtp4ATEyn6KdLchZaYv0EvFldOHZh4It+SY0nOGExftcDVxHYAzUjnJVj3dVGPgfcBkD/qdG
XbuNtUzcwkbxpTVzsrxr4hS+QXBJkquM6b3jZNjNk1Jmkg+ple2nsJ9NwDTXPwezqq9dVD3MipU6
cU8UO3fO1n215dAfCrk2QOB6oMdiozMqyx5szYMD0Ka9MQhsiCr3uwyfK19fCcaL16mt1pNydb9f
KytDmUUtsrOk+skY8+XD5d3felT0JbpMnSQsKaslF9Z76LY1uAnHpXvgraSnolwe/Tqdk4bAlqIt
5WsFhHlCuEdwUzO57LDWun2ftF0cKGM6sVLXWMaC9J6Hsbkfc8KDy8VJmQfNq6p3SEZDM/GtLcz2
Nfe77lpo5XHplTY8TcDrtduasTv3UN5OvnPcMn8Z/UJfF/1wAK9P6tABh0KAUUJjR44IhjP9iJj8
RPWS1fINxXh6QI7ocUkaWVzK3ShK64vfb905qyn0kK1Yn42t6r42GHVfC0TUu66rNLWcTMq1lY/Y
KVZaz9fAe6EMLN8burOPoZda8TBoo+LrYrZCo4HtrMoeQkRM0RZM6Y0rh+kKxqFE0+t9L7r0LFv1
piEyiuABnfZHnj0P3YZ0Jp2rmyrvTxqQkxHOQrYh9Ckl1OAOIqbauXp+RsiP3E+CB3D7yq/dxX1G
CQdAZQ43RqpZgFJQakukUTsXxY9BszS0BVEtTuVf28PyJLslJkn977Ph0a84uL0lx+siY2Cvi+9Z
QZpRX3rv1uS/lrMpYrmo/VyK+9TV49mb3euy+lnzXVL0WDym5ajugRybKMV7mcgCWVSZbRQw2m+t
WBhty6y8ImAEqJncZALKHusgi7kNXq0hC37t6AdPmG/trO6VM45nNaKSz1F1ZlZrH8JhfEFt/9Fd
9habJSWjEsWyB0kYtRF7nq5usHuzhoQtC1PoLkuS+5woHqzB6NdPlxRqdDrWtu+MZkXUPYm9NOxX
zDmSagfXPimVh+W9T7ofua7u+KMUOVVXeZqepIHeDiF8cLOka1sgM+qGEw9ZNEQypXOKi368qepp
uq2KojxMgDEdeFhXcWU0YVIsA0Zk6U9gPjVZSBS1N9xP8xnQO5ytXaOKjT0K9ul63VRnc0xG+Tlr
vLLo/zozaTi/EzI982+jGjjaTn7uV2Mcr9UMYrW1Ltxyp+WxN2Q67Xuw8uLKG5fI3Y7C6bd31L/V
DnvewVutHyU2cTnRQFPlnYoAEz9YiksamJavGJzggIwsPP2fpuEfCgWBSfffIypxR63vt181DZff
+AekAoeBsc0ll9H0gS8cakD+hakYAR469P9EgmFfJgzg8n/9S9UgfsPRGuISvgAe9t/jbMeONfd/
/gamYtsY70KPICOUEqAy/w2m8qtPTvAPTnoqIEmIvkS5uX/I+kPl0PsGaOa+qMPD6qB0yxJo8L8w
j/7q0/37q+D4w2uNVZCQyD+GVBQB7YBgG82eiDeaM6trvfgHK19u69l6/N3R/6cX8PfZyn96Kdzt
+At9jKpISew/+s9J3nMmsxLF3g/gU5AyhDXDfXnsZLD7z690AZv+4UW86Fb4UH94pT9YTD1tFu7G
XL+fnUftPuHm+c9/3/pVcHJ5AXp4+AbQvZCWyjf0K9oVTGWhGlYd5uIyH97WkTVqr9qO9ZOivGa4
RTPTib2g32r4iVR/8Z68UYT9qRrrcXntaz14bEZbt2Ifo1dgPnbLhMSdei93fm3C1gF7Qdc9/UVS
0J/OKc/iXBeE5Jguap0/BnshIzR6bJPlvphf1ubeKyF2+r/ItPrzweeERYQDvUYkEcFIvx4b+giK
Zh55DeC5eBFnAaPzF4f/cur/+v1yIhEbbBEv5JJ684eXQEBOJ8CWFvtUqM/eancOu3Wl0rNO5xe6
4bB5UWvspsQP/sU5/OcP52Mg5+hdClsuBWa/fjjUvb2PUD/fq5FoQlSQYH0l+e3L1X/+iH9+HS5F
i7vTJUCG+qvLF/m7RLTOuCgZvIovqsPqyRPexrbDYS+Wv7hU/nxGcDxIzgm4AZB0G/7hA+nRRk2t
B14oc797zRRc1DJOTFDhX5Wa/enyB4EGNyYRgrgOAjgv19TvPhKBI0Yb8ODcZYOBkdPb2eG5Ldid
2r+60fzx4JGNCuCNsizghkO02h/vnIzX25pqgKhC7mQRb8JI/ruvh7hSQRGwReU5az/H7tfPktm+
M/grI1a21D5wIklDrtL9X3w3FjJd/tDvz3TyQhHXXS4kaCMTeP3XFwKHK8Y6LKokRf1162T4NfI7
b6S6jz10YJdsyNIV2FUhxXknAiXVmCzCuCRnq1I/11tWbUlNZ625r4SJqrNGVzsDX2PviHtfez/V
2jt3lyiPE84yZR6yebS+OWxHVMGsmXlfek5PcJefXSZNxNT7gPZTSF1XzECjgy2RlHXoxGM12aDb
Re6gMiYdRzx7Mgf6LGVg0eaw6fqKEKBQ4e6ZBEKKaUWOXimim5CLFeZ25Te0hictvaO482rEFq8l
CXiIASoq3Z8cL9ssYkusHOtj6Vx040Gtcj8WDdMkb6SaH8bcsOxkK4fyvq68aQEndMM7gqH0M6sZ
b7RHwwj8u7i8xWWWNVrdTAJjB0iH4ypNR9wqGR0VqanGXe2z98Vz71to8aZ6tOjlqRiwC69O76bp
sofz7bXsPM7M5oOVC1WYMPv508l6B1GrSa+V109kp8/aZcjz28J7mLHduphdN1BE1Mszy/w2Y8Th
TfUxARf2Wzo4suI4Zo6KUnQwRVRI1es9o3Iz8tOe58eWIjo83phM8d2VurqmL0TcB30AKpuvCjCL
Em3nYoGxDci/Zmj781r3vJreMji7ZjJ7J/Z6Gmdwgun+y+CsTWEfrdUHUs3M2v9pI8HrYx+VAq4t
n8C2mGh2ZtYMEEXHDWEbK/3G0si4zIz0vtpUqna5L9OiONX+HOLPkLofvpb22oDe4tUqdr6BazNe
bacPI2tbFzbZLhhx7oQ4Pic6NygfLUXn70a3hNwI5bx85MhAiM9YUF0mZeg0T9AzyAkyh7KyXd5X
AQCziQUB95am0fKSPJNGdtPIl6yfAU1tl4Cp63l1EeVo6oGKo+8tKTngel7qHZGAJA0MQ9XvhdXZ
JGC3OoiCkcwP+O4WB5gOKUrlaqLWhayz9tVym/rTJgX9KyATtYedmhoHW1bHM8j3je6oncJ64pre
xFF6TmkhMAmar40HR4xVxg++o4rwuygbfUBMCyl6soGUYKgk55VCmUppirns0YTqWETun1TrBvU+
cxyDDNqFjQ9LnVuuCco261LWag4foegWTu+wDw1YjWAMXgYbCWM0KNGAr7KTtEebTBSMi5OJCMTE
fBokuT2HV32drkBI6JqmeG17ZB3O3PZ3peCdRqZW9XLA+SPz05IxWoBlOub3sWzwbZpDTVaro5Cg
jjnZa4nd+WJBQ1im5M1QbuvEA33uc6zw4dQHkmQrvN/dWtmRsc5WsSvLwPyo7M62OS6L/2LrYv5A
etlnSYbXbGcYTTXHDfDSoTXq6TbwVxOnBYf+WjSCqhw6etTL5NjzY6BaWL6t9cIpGhoTZ/Lglupq
NPp6i3BFmz/sZQL/1v7o35Y9w1HiGCFwWGaQpPqUL7QnegnaQ5Gfhtxmcy/XovxZ8Xw2d3blatjA
qZNpMmAdXBNUfI3ciUms5GktWWMha0hHVBQSKiAJzWkgbr1pzgvKhCf8IcaDjU2tSeZCGfZuhuX/
kRGNHJ56NILyGITKc4ClAb2SmQdOu6sVuh0kowW+ohQDjBnRimTd2mPRIxhhy57xzo4aZZYztHmU
Y8UYI8v0W5FMmEUp3EoRmOyzDlfMLsDcgLQhszKkEqXEyTEac96SjpVOxs7N+3I6+WzaJGX1FVyp
XQB5O3lYfAHKBe4IXWNrbtn4m6eaK6qCvxjWLUZYM0EvzQMRB9gkqasK5h5mbNvGBWQHJc/XbJpc
+rMat3aupjUHp3EHa8ljLDnBDw01zaVW4oNIynLwyhiXz0SlpTPIbD+TqP4GGhBaMFrhgCS76ony
k71txRPp0LxyUMP4GRYpxzd6TqmvBUDu89spC6w5duHujGQKnD6FdgmLkY9uu+9ZO9m4wPVU/EQO
jXyRK52QjElZWXVyqRPLkpJsj8t9ErtWvGYB1OyKBPVHvw7IIQdjg7QV6+Lc1znUWoRuhCuSMExE
kCVjx+cU4CeKGbpmSdayFhiJ8gw7FZlt3FrbYsp47LmtoNFw8SfuTyvSzggkFdUneyV9s2MTdh9k
J6HcQRxDAdWaZiWFZ5Owe3gb27/ihjJzYvSNgu4xgsoasPgXMpw/SNNbuh3in5UHgSgVcpV0AKHG
o1O8d6rixpPqrPuEJc1aHmsA+mjbvWCL7aE0/SOiNruMMee4Dxd+/XkLZximjUn1swwxCIaBqiBo
S84o5JWOYfMkaPTdHPRNDhSsnc8N3V5/0EzRGAjTlRQWq5Dw0QviledhNgfQDuk4LlwQnbyRo4lD
b0Tr/1j9kPQPW+cAT2OPhBVbs2SA8PNlPXTD5T/rSXTf0MpeStVQGxBwYK0wW47S1LGuXr9yaiF6
tnZ1x6WL0mfjO0bvOxsfCj9xGvVoOp19HvbtF6PzJ+RxRWP3MWdc+a5cyZ2XDD9mDneR5Zd5Qc4K
qLgxWfFJ+h+z11P/t/0/5s6kN3Jky9J/pdB7PpBGI40EunvhJH3SLIUUkjZEaOI8z/z1/Xnme9Up
RVVE5aKA2iSQGamg6HSaXbv3nO9Mer/ukQrTwGvGBo+TpVv6hz0KohXUJEmu7Dg0Rh4Eyv6pLUwk
UZrWQQSg0h8ecqIrZq9wzFX6tD7bOzpdHdl3ejrehfPg6gGaIpAI9so6p6gWf8gkPL0cqkskL0Oe
LG+pPtP37zQdfQGj47ys8fyMs7Nj96267ZCI5Ec7F8bqmbxSB4iEAzzvtLa+k+iXkFxLt+2i6YvF
9VTrrrcLJnqYmHjd38o+nl4TaxKtZ2U9cIk+tcJbiBgI1tNwUt8S21p8hGYOfVMjs/qtxPsm9mvY
jih744Sz8XnjxsMzrcKuuSkHXX2sHF1A/Zp2Ifx8gm6z6zBbGRumema3W1krzKCaTHnuNg31oGh1
pvM1cwjisDj/3Lu9U687U4usx2zomYnr2PXibdXaIQ54m9EifrvVWTayU/N1jou6xBwhm9do6Qie
qrW5Zp45m+KjiZeI72JbuWVgTyFCAD1Nx/PBsGBO1kvBeXXKAfXEjen2ZzkXPuPLTkygYad0OwmT
c83tFGFVD6zcTD8w+jO5i4eSLnXS11jVQR5eYyCjiFmMpXiA2DoY1wlizCzaE0zSNh99g6f/nlO/
iSmQwkg/lnqqvRIr11f0qs1+xAJM2T/toJmuOFKJl7OfmnWs7cs4bOrpYix1p740kaBnN2M/2D2e
Oxxuu8yeRoIOm3B6jBOaFyhLNRotfcWQb9e0jtnjoebd87AG61QKE5I5L0syldw4KDqbzZKXOhrR
3FhcFIQh3i1hRoBVotF5n+eVPSkCcYe0rikySQJ3GdYe8BD9CekyBNXSwBd/YTbdSo5eN9O8hzwU
5ZqXiU7w7PExQFxNSFtxLTSupX2+cvalJM/TYnQDNeIxt3069pmBlsMJkf9ldrK8jGJmrrD2w/pM
aK18MGk81LuMIw6z0iRrtIs0ZaXdu/0UtqBNBus0UjHY5xFEO72wNlmiDQlO1tzov/fWGC/oi2TY
JawurfGYOYOTbux8zaMdWIAiuhrxiUxACldWa2p8VZCNbpEiD15knI62W7GWG4wgpqPsmrbcweFn
2hOjcMhZVUP3Ww/sP8GeWWK7NjlM7sKpVOtxLjX91UU93RAdqE/THieFxCWaW+0IPD+OJ+uUEakn
h4YmV7wdUALjKO5JFrjhYI6MV5B16Aaj0FhFdLTs2AEcbIy+KnND3qaFjgxw7EIYRgiSaKSLKCvn
XdtS5xzLUIT5MTVWA0k1xkZ5JbO5IPsbT4l1p1B169/HFe2i73ZMbJAIZVlmHRyKQ/sp0Xks/jqZ
tr0JqUP7i04fWH37wezaH2joe8FACC7iJrPLxiZZh9b4dZsvSEDYzAciMFM9c+Aq5HMWoB8JGz9d
hUYliRkq8krN7nh1CD7KPQSMLdEKKASQdTDRDL02XZYxYB1xkqdhCHP0Dn21DLd08638nHFm5dD+
gVbj2YVWSR/Mgror9Xa9HXGxXM9IrKpdYevtq1WodTgi9Mzymyo1p+9NNLjajtXAnTa921Y5tnQ0
sBeDXo160KgZtbVm9dH0JKZFRvtsFNUUlMXQoHaGqglhBPwBnBeRGDvhhO6HkWB6PwJRT9vLTudR
+YrHCeUyE4W9ndoWptio2mw94FWrqKp1p8vUJnG13Mh9pFOAh0bNRRBc8HyQTTDlnj3SI+WbSfZn
c0QDFCNHGNapns4q2AgaWAoJvybWR7ZZQrva/tI22z6HVtbxZUOPEEWBMTmxdVXlCVN8Ju5QNvKE
rpAnhyQxYHGV1anE0UOjGDfJWgwhurrckYhddbZGRDLjiwxtipDEdB5CbUlMP2ns8R4cTjPcWXWN
3y0fzfi9Djkxb1fGRq9Cc3DAx+WyHnOHsRRwnGG9Q+VQNx7jw+i91+XU+hJ6tPlWQL8LH1og049L
Q0irvxJCceEmOFtRK6AYww4+cVKRtA/eHEIf0kOhl8mH6NaG+VoMY/xRVLrJVM5BP3BWFa32pFFL
uYe5qeBcWGsN0ANt3mCfYa2KeKONIbuXJaRlBs5iaq+Jyo3vcybv1dHIVI5MsOiR4Rc6IoYGk8j3
EY7TuOWI2oQbuCVN6EPVQ/MwMmzTODzLedrYI0gwUi6AgwHqxIlz1Y82e6xo6wkjeTtyilhmMZ/n
BcsHA/3cMr2c3YV76/AkUeRXxn1csCJ4Gn/5XaZH7PVxZnX9hTSQkN3NXV8m1ycbmjimBIt056PG
YQRFlN240XmtyeqFWCRUBALyBAiNkiODHxWMWk/j6hWNDQaZm4LzAlmDqmLGIJOVOTJdOnCMpHNq
WsBIFeqMo0Peg1/fSHEBTm0xzpKIw+or9Vnm7pfGYZTYjvXYny+GVV4PeeyMHqgZm5Pcit8o2wxL
W76iG7GvbVsU4S7tZ4cM1VYYH/RdlmbTOB2UAOmkcbxJbdIpGANi+AxMtlmEVYOJLLnuTQtvRGPO
8UXVDGMdxEQkQIKj5Iw3uU29AjRwGlPfUaGOloyT5/UiqnY9zwdgKhbojsKOn1Qc1d8WsjpQJkUa
h6uFV9XC3GHp3VFFPeQjgvyiCWz7YqND4FwAxQcQy+zNIqwbX6UR8qZTS/+56x1sDdD/OEVjfDAf
pjhdn+xciMdpZNZ4cFSK+92CsIn/OUq1aZ9GMeKuus/W/HqZS8kbYDJHHq1VVjQdYvsEpktBD/Kh
Lzm5XaSdbXL6Ffoh4hQFiY855Cs5Yry/ET60C5EMWFS6sDSWYGhIndkvY8aguNXUc7jG4a2d4p6D
2qERcxbS7d2tsYZNUw4Zbx54HMfZcJbpyh0MxvzoSjH3xy7r42u8RlgWrLFcj3Hk1ie9KajkDYcM
jstkDE1yU+Qd7bx5WNtvGDyQccgGcQV1dNc9R2Vn3clRrXdhAWoPM+KMi1S4uL84+E3jj1rW84uZ
FVbrx/QoR9Jyku5Ahi/qxtXgJQqMsGrumYTpTyQH2xSRwkIHC/4JO+2oNP4iuKq9zXiMD+jcaXMk
pnPdpO1GOItxDeiZma2WNuyK3dLUd1NTOTdtFBdXc0n3dtP2evboLujS+H7PZeO3HY5IJGihuq7N
tJzhYKjotsUpn/pVrC1vZW5DZi+Jrr/IBv2UU2+ttPRUaduXSR721m60kaBsuxTBzaYrmEShOm3b
68ka2ctnwnXIop61jyQqOEs5MdmVQeWQg+HbSuYxumDdocHqlEN8CFtg24EV9yXn+5gGAQVLRGem
qw2IB5yj3OnI67MCFRlhLwD1kfgVaTbJc2voGMFnel4XqDcX5IWOnSixwcKLgkxrotTZCaoGCh9y
xRhcxdOzUZgGIUJlRaD6Wtmx17VC3lWhrZ6RwqrKn1PJw6XuaT5UpLHo4X0s8XMIBAgb0ILRezrK
7tVtm7YOiiFOPmykPXSpjam4B4MwPzWxXlzhfkCxpU1WfzWLcoxP+1P3Xram9jQOE/7QrEqXk4fZ
tm4qxzHurZpwZA77hYLGIHDysFNrA8uDPVn6RuZTvJzZ4VI99nRcdSi2uX5MshAi1piH1GoiDJ3X
ZpLkFiVJsp7ZTcMU0k3IPM3NDiB6Q1mAjAd9iwzYsKk+kE27j3Tq6Nw6bpc/o5hLTmfXkpxaw24d
l0irISNKKWqr127JYBlSeyEzdmZc0BuiehaAjbbdGDzLBTWHIkbzJZ8q9+ACxEo922G5xh085+Ag
gRreLImOC3LuK0rllpN24o/RRA2tD4insQKxrh7dCr6zUPQvhtRmw2/0WH1LIzl9GwaBtKKNUisY
qC0Nf17hAHI4RopPIzmHDB87zMQaRFr4gqIfZKDTC6TSS++MIgTaYDbyaJ+84I1ZxgOSVs2cSDJy
MdrloT19V5R0IUfcNL0qHMd96ulAfNTh1O2F0MwhoLPc98BrlOadzpawnbaRbQ+2R/7IdFVxIvu2
xmN+RZ8tPO+tBWV4E+fjs5D0jCBFNAVuzVm9YarKVcAQ16yIRaxZZNYqXb+1Tq+fRaVjXIAxB8Km
afn6psUOLxEt2u4xWufhqRomh+aYli4/3GxeYg6TimlIAursnOM8Ej1FhzkiTzyfMOO5a/cDnprk
pVXm/AE3HZMzjp/5fh4zk0miTjGBu0l3X2Q/8uLx3rVgwVgiV3+tu+pZagmIQGMKTUSm1CwnPNWk
7syBQyy7Wj1cFFqMwkbmFBMbjHh2TkHtyJamE0KWfCZoHV1/W7w5eqMedIZ0C6rfpfiW6F15L3r6
GdhB5wKe0DIrrKyosUZvDruCAFTZ6yf1fRJe9kuLT1rWVMIkZJXusxuf5LdkutLPMFejuSV1sX6J
qJ/qDf2OU5sCJvv7arbzvcL/9WhNc8mbKeN3+pQscQhC3cofXdmep/pavhYM1nBIAtZH3FIa5iE1
xrQJXGSQ92ncDUhaK6FuZZRyDk7WsEd53zPz9yPdyY2tBQml2rT2pNSmdCazDurGABgCA3C1PUzP
8m1BnLR6qnaLt5V2B+/qpEiQyTCvsps7MSg6JJN4vdC/d6+KKHXB7zdWFyq3cDwJ2vga4vYVRQ6o
hQTkLRj3dKvhuAPtKt2SCidjL9cAA/DO2WK8xiNFVZT1BNRv+rZwb1TlFverXjcSZrcRvsxDi9jS
oRAeGGshUNpYQupXC6aCJylORRnb2YDzNDUmazOhDOkEsL6YOT+QcKf3HA5pOHaJVkUwNpzeWVPS
ywsMYwjXYBJktfnzMOGTq+gjcM9hYqEA5UPsN0k5pIvnZp04ZeKFo+3P9oI1KxzrOAmSQg8HOLiY
Gz1Hchy5YPW3xW/G7eLrjFihDlFMOxUCERvw19dpJ9Mtyygw8NbKCUgJTVPrsDZX0kiPnbwHtbcT
S79l4IrC3/GjU1C31QWDcUZD7tIQpd/IS5O2H/Rp34qGrTUeRnqbLbaAwrlYtcz7e9NZZRkoWhzB
zNIWNnCQz0NTLbPbfFgKw1+0NdqaTROfZU7S7//uVVxCKxHoIEXgVGucRrd/mWenrI3wT7I8EI1W
X6TKCG+BbVa7v3kVnHosMRKftGRiZ4rPV3HzqRv7pSqCMgXmMNXMKRuHOcTfv4pA18ROitgJy9jn
qzBbGDkwlkUwh0ywKIEY44N7ggTzm0fz01eJ23EQGnGGAjLOY/p8oX7CThqKltuBmIdbpyk9aJ+T
xzf5d3GfX1UAiku5fBNMA/Ks7iLG+vR8IGLS9iIxPoiF1dxrDDwv8zJaf3NDP1/F1HlC0jAFSBsc
ep+v0jj9aLhDnwdr1YSPiBzUpVR4qn79fL5qJxR9DZsPje67BYX9qxwk7ZQUBjiLwOrz9Zs+teMF
LSl1cDhmQOqGyPfr6/18V1yP/A4i1bk3VLqf7wo4IwVdYadBbbZ0ipaUAwzSot8sLP/hXSFH4icR
uqKb+3yVgfE+yhSZBmUPwDsTWr2XFocXqXUm6Zum6f/6rk7r1F/FFHzxDIObQp/HF0N+Ddtb6jW3
wCM44KbZ3WYpL/XJ5hjH8ZFZhnZVxqjtf33Jr993LgnliLtz2IyIOPxyi2ki8nhgjOuD8wz3aF8Z
Z/Qd0BdE0b+5u58vxfcQWZpOsUKQoP3lHda6dbFtdLW+JtzSkw0sdhzoGTqH/HcP7uvXg6g7bJ6s
rUKYggypL5diC7OXntv1tTCmAxu3ju23AMf737xcp5fnrw+MbwaLq2JtRefFgn76Pf6yxOqtTeNZ
R+dlX0S3UOqu+2NyPe+m779+SH/I9X6+DoFKyD3hXH0VQVpdV6aVcJOtuXluNvU5ZkyP5FS/8txg
3UXf3B1gqN/c28l8+/PNsaUivBSCxer0PP9yc6Wrwq50qU7kLj9Ul9a+34fb9Zhe2nvtYBx+fYvi
q5Do9FG6zObJqSMdBejW56sR6miVJvqx7eTZO3nUrqrL9iC9efPeB9N2DMZg9eYg3JgeFvog/83N
/kHg+voJE/WA5vCUb8Sp9PPlKdcULFmRbDF8HBtudj4LD/bB8fv9uOfdv1C31i0ouaHy4Bl5GpX5
e/quvZnXzqV9qQ7uIfJdXz+Dw/CbT+aPz/kXv9pXne1ELMq0dnwycwSsMIhQE3b73tg5WFtgvbaA
NmiMQuHYID3h5P676D7z9Lb89AugisU9bcs/Xdp//SIomq6peZKr4Uzbm1scllvnKLxp7wTZpfao
PSZn/VUIu4WGzXV4hSHpTDvo/nRefauu26Pcc1z4zbIlfvqdTmI9Qg0JC0GDTOHx+XnFRoGrt0Md
wOTkdrnsr7SX/s46a6+yI0SGK+A1QXO13jOJK5/1F+c3X5c/3OKfPhKF1s0kU91QLkFiX/V1oGxc
jRm0FvTb+tAewiOjFd/1ioPY1pfk1Xlvv349vu5EKAZNIsEpEwQZUGj7vtzuEAuaLUuyxbTmOdf5
vvqbxeJpxZQIwtnI2cqJpP98gXzBGOiGifSzyTT3luKYXM1K/OYqP29wpkSSSPSLiQCShfPzVeql
Q9DFnfpMzM1bjinqBB8XsDLiOHsecghknjnM+m++LT9vB6ROUmwhmSfb1fnjaf5lJUtzxwAeysyl
tKt6y8zBODRWHW9//Yz+o6uQkYtoWae6d08RNX99TZKUo5NaM4lVox2PViJ5J6f271Y+f3zhT8Uc
EYnogswvVb01Z7HI3VRCTXIs+tP66EFv+1161NfvG1dB32uDkWKvZv3/8nolPa3Aoa9N324hh9kr
nMzExYbJsJVQNj1prv/2Z+fyqeElkLYS6uteY02NNTG9M30jNwaMN+DPVTXP77++ys9fP1CPp9XC
RSDPifHLdr2CVKFxwlVohYqrBHDzbrCa7huZINr1miGdiB2HZsevr/pz3XNaNCl6FLs3peqXz5IU
QDca89ikqjPWjRsxbQwlFqcStMmfl/rvYJOM7y3Qqvd/u/hRd/+2hezxgwT58n+fLvVa1UubRHH/
fz//KzlK//xN/B/9j0//QgUMlPNmeG+X2/eOtPV/RS6d/s//6h/+E+35DaHK//lfr9VQ9qe/LeLX
+gQd4fP9zz01myGPfrSfPTUmP/Gnp0Y4/7D/qDAI/OSMh9njX5YaAYuESocsVIFJG4s9f/JPR43E
NkMtSXeBNQR7wqn98E9HDdlTwrTI8+XQCDtNkXz2rxu//nO7+FX2FJUcS8T/31YQnrPG817zO7rI
w9liPi8hcgJpN4QjMsAoSq8YAAvf0iyJlK2t9J1qYkBodRYqTgiU8+9Z7lQhnIKBVgK9uPS77TS2
EYy1hYsbUQ7iBjmkpMqi3Ai9lNbVI6rYBMZIW6EsMLLx1JfhP5MDNFuCtAcBmvuA4rK5Xc3SdWET
RLL30ZCIdEPn0LkZNLpkG2M+kRDDlvk22KwcpbbpRsYbwanRj7SwEEbHCw3UcOWyY3Sakbd1rfQD
GYb0B7PwXRhZsgGrWcMDzpp4S+jI97HA5KOsK2EWV7HVP+JNISvJudCs+BxyP2IBhLjAtUJsG6BT
AxFRDxLJE9fzPsR7Ljpgw+mc+FlqjkE+W/qhcThPQ383++uZ9e7FEg+tWxGKoMfiAhkddkDmXCGx
EcrGv1n/aHp1GRINUzrpWd249zqpO4goIAWkfbAa/OSg4DRDaO4Y9zEs8nTwp6fBI+7gqgkaEqWp
T53TNNpc+BG5+mGseTU0LDWYj5GqtgvI6t5xa2OrNUwJnHWPDmWh5YfkA2jg+4KD1TPm4iGJ0m2f
tTfkRLxEja42dg3lfsrLQ81o0s4LDJmAX7Jvcm22EEXj3C/im27Vt30OGroeb0iAgscfP7b2Awr2
TaU9RY65RSV91LGnY6n0st7GDXrS/aIbAyUPfX+KHp0GbSanjmbjRPpdrG7hRdyPYkKTEu9QjDB8
H5CVVzGDzOFkKcxctKDDtgIBZWMmTKz6iEmVzI9GnFULM/BFXiM9CUKYkYyig4o8yhzidZXYt7ZO
OhiTIUCcm0m5A58ctO8CoTCTMB/H9rnZHTvLCOrU2q7pg57nWyZvqDYVdy3uh6g+63p5YgqYt732
bFcKWnYW77LmtXWmK8uwN1EIc5WnlqjuuovaYG6t23QuPwaIuuvcPUg637KD9c8cxFcnDL6sr0p0
vh1BAOQ+bWYAGLLA5Iw2nJb4JefmjSkcdL3rSfdIoMptOCEj6srofFL5tTvq2X2MmGpDi9/Lw3xv
Z+PeQiwDHLMOEIQf7TBpntoGFcdpdD0jFFuz9kHjfxMaEQVLOFwVVezN+XKOB+dbXoy6rzvpVQR+
R6w2E2ACe8pFB16h14gfmg6mJer5jQEss8PhbCTJmdWEiBKbLghbuO9jhaQy54wSlwz9xwtmxb7h
zOioE+dykg0va3KRhcZeRx0SOwgrcVdfq3o+gHMAecmczMZ6gDzb3ehN5xEufxku8UGM2n62rY85
7SDzcFzjGwL49sRgARDcXgrGcVeoodzr00i46oZzsokJGEWiyVARzvldZmP9iJz6JlmmM9LfppwQ
JH2voTyN2vzdBoGULqEnTpO4fPHdBdF/pGVPi94CJRpg9Esm0alNTF43ZB4G7H1s8omeYn0YLyIu
3U5ZvSuJiSuHCRe4vJoYMPTA2ciBgP+KWiqh+TF0hPSpJrtLDfuu6Pn+ASkBNQv4tt0xO4WLFx3J
Od2nFghNVGYbKJzJGVkL12DtLpcZeToRq4gCg1lz/ZKQPst2D7FRe52Ue+FC8cgg/EzmeFFELAwD
45g4/zjp/zSSVW2n3xs9SNt18IzixkrQXiCRTsCwxo9LPp3JcLkSHcj9svXcGNmRoZ85J8u7hYdB
pqReMMNZMnvfdn2ReEgfNk6/+CWR1oA3AfXoDXjfynpZW0J4mLdBoNRtJqzthZ6TqZAmUAuMC90g
wayF96Oy9zaz6+802sgDD6Ot6DrEV+Z5qKfPoCz8IokPhUUgrVzv9Ki/QPbjccSYGfTN6JiJf6n4
OpVoabBU55DY56W90XPzY3WqrbUwSWBXm/cLAQNdp2+AcQWONX9XWb91i2r0ungCYA9+Ru/9KV47
4MPK4wlAi3KdXaipY68GCDfN+Wk5gtLnWxmZg7N818C4jBbiaVO9zV3jo8PxVXJt6fMI0A4+BRPh
VtFPaZmaEv89hxd9MaOKUnvUdufkDsS8Me1hsHjs5nw56fF2FEUG1G95FoQSpStum65LrqeZ3DWJ
gKwCq1U/Fk09v6IK3svqziGZDAjJGRlpCFq1wkf5FuKcMIrFOaq5mlkQZwaxBCM1LHsKc4WLCSGs
3iBm9I/x1NffmRAO5X5qQ/SrxmS6NwCbYQL1aEw1JvdG+4Zdqn2YVzf/ztwx5yg+Wtb1PDayQ67p
qOcK1fH3FvXoywItBb4FZiP6pmlXnltmysC8yXrexkJvrKswTBfQO0bpvprFhOOji4V7v7jwlsAM
KfwKYR53L120YsZDVcJYJQ1bAYiggZyyze00Hj3m1tO5zLB4BfOsZ++dVBBVRD23590E2cHLu4Fb
H/WFNYVEkTEm1E4W75gAp1dltnp8ySOu2pcshU6OEBTtR6NP6UpSuFYPu9iRebNVbRUCkmoig7Pd
kvUcX3sZtmdzt5gM2nvukbpIbNYmtNCOzlJZKP2QG/pqGosKbRNi4APmE7s7VD2MgwtInpaH9j0z
bvKhJeMgzJKugpKsObDaVTdBM+qzRduj9Y2M8zV1ErLTIKKgfmCJXby4d/WQ2Mu+giLW4vsJ5iiN
idiMoMf6IhU1k9ZoFWhUMGm43sSUgB4oB1MXU8lg9F4RuyZMHmIi40ssEURt8FE1ingtus4p2lWE
e0atP42y0knoQc2fHtUiFKteghxmT0hSfNfA0DG8WNRd55EXraOzsBysGYRZGqiS2DHqoJ8YFxwK
HFFXTR8jSEGSJJd9vhTL7FPm2RXOilY390BIhso3pn5uzubScV+NtSf4qRvQ1G/kQgwfsQhlx/sJ
KB4ZIC1g0NBTrsS5Ntjauq8HKLCQXcoUTfTsqke3ct2VXJHFTPx2InJy22DEMQ5CR5+LFuKUuaQB
ZkMP52AWPJrLarpHDZTOdF5EQ5kHoTWUu2jonOF6zjvzcsGqrBOI2vZRkDdJVO3tadKR2hjK0LZt
00PUog1Qi0CMZmjsTFUxryqxAZEwZ88xduB5UvU5v1j8vjY2uEwt6+rlStlVYZ+rUQCfXJ06Pegj
32jPGAtlwWWrHRmYo2tjpi5nl5Fsm5HqNs1W+cNt8/E8bKYR0LObD8ciym08A7rJtIIfHI3tMnZ5
uVnnfjyra5w5ZJ7YvJ2QRNDOMuxtrIOGWSf3YLYolEz2jIir1zL53JapJJmO7jP5RPoC9iwv58I3
09E+G+Zag8vJmPF86qw89fUQI83JWwaLXUNNSFbUOEu0WaJdKWMGjSg18F0xGzrFL/+lMHENNrPq
563pTJBjJlrotS9XkvY2nWt2z8ugRgbLaCvICktScgAA1GaKeT9iMgwCC4XOaCex65NLUJ3KBhst
k6oa1QZRvlYIKZvxBZkWQS/NMNgl+2hokfo81O9dAyWWn3bdE9hqDAdfRg1OCnHXkE8cEDKObA+U
iH6XWeawICbIi/2Q0132W5NqaY2m6buUReQg+Jn91ehSjBjpJF4scBk0MellkqU2GclxzKLuLB+p
/AK7DMsc5mORJDv609rNIooVh35URU+Weois7OTdkMNbgZMtv3RGOd9nIwInX5B7QBifHbmvMlQE
Rttrv1yBjiNuJx4m8ZCyRIdIyBV7ND4xMsn4gO07VUvz1ax6gtQEQqPBL/WpfnVKp2uDkLwic1dA
w4FoqIcmRQkWHlJiZ7iKxVz0j7hyakXS2WS7G7c3bE71jvlhYVh4kypSPTqa2XwWk8lUrpfKGfxq
sTHlSGRUrIK4uJjhM4n6iJDoEhVWj2KBh2hlFO0oq0imc3tFqWA1ZUFlWqnbqpMzUX4rygY0ISgK
FHYX2PONPaIGg9QCD8UWbEwQ2fvAFEsSe2AGNr3K81uzbUiLb+GCE3TcuFXjkX8b8m1SgH03zQKg
0RPFRLRyV84NG/NqyONYmwucILRANlPljJhkJvyJZ4+hRiqsWTU3MTQ9LJ9DGj/zzrpva7dODPFX
OwwxQTlMoxEz0iNHhjWm21rE822uy/IGPbbxg8COihdyLdnC1rWl7ELZHC4BHP3mCHq3PZnYYkOD
fVzTSQ6rtOU7XIxLCwqqw1ez6ihOkVes4sVJHNh5/LP3ImbUysPTnID0dmkE/tl9/u/o8tTv5V3f
vr/3tHk+N3P+R/Z2jNNw4z9v7pz/6MfPrZ0/fuDfezuCriugWXhY+qfejv4PEBgWjec/hhiIpf69
t2M5/9AdtPq0bcVp/HQagv2zt2NZ/0DNiDqD0R5dIdrHf6e3Qyvzc2+HqSemjxMjF5kEHYevcowM
ZVSJM1j5zJTLj8Lt3aeSvK7Vr6Jhl1NOvGfl2IAkj2bnKVzzbAicZZgvOGeRI2u4uXygGZvVrOAa
8V0QGaM0WOD3YMc4+cpaJrwAyvHK6AFGYaPbVDLPSz/EsfcUGrYFW5VRt310IXmQ+ziMogkKhbXG
y6yQRs7AmWprWMzBzsweow5q8zj7xqcGya/NIc7NEr3CrrAkfsq1dijWI1h1k6dN05J7jjlTv2KJ
atKgahKDnj6i/I01U1V4YZGnjyZKfRz5NoKok9QV/aWJTZ74K2R8P3IwSAxrZhuJ8VpRduzFlGnH
0AC5a3XTej26YfnRoQs+ZklFnO/YnMhiawubLUNGSkOjm7cFKqgfRVY5AyAvCGZsbrp7gVpgubTE
gtxx4pz4sCz4llEE1/HBdcG9bRMQAE+o/XBE2rUc3W0DgvuxRYUd+5lb1j/mrOP402caRXIGWAfB
t4nLHm6g1hqBk/bqrZ3A3XsruZmYKOvEuuDQwmGcuoZg5KRsh4/YipKHCGcl3SnTwfNYdqeFglwr
qHG5PmkXRox3kHicNrpfatmyNnGg/z4meVVzbI0xLw9OtxZ+EhlABvK+ix56soTRtheV2+zaEYXe
RqVoeQH7VhPT6M4EfitXoMdBmcewJYG5wUUM11IdpgVvuReNqfE2DK55NGutcDaT0UaZN5L+fYnl
M8Z7I7gdHq9pVRt8xrO1rddxOC6FwHwOAgbMWAZRE3OoKMiS7ztlRX4JEaDdj9VgPGJRa1zyaVqT
7pIYfWK7FhUYENpOuvamYmwq6AgMtDtpVVYlv8NIST/tB1stL6ZmlY+yJaEDY3U1v8haJ5vQkL3W
BoOUODD6Qc4hcAcyjzecasiSE0NZnlN7cxaMEyx+UlPZd0xFegmSycreprAEh0iEgn1fFCma7cwB
e8WjitIMFELZbyYUGo/9iPOMYj0Hhrqo06Ov5ryoN6ZLll8wkxL2XS4NR23SXKIPnf1p2ZXTUNhs
TV3CMVHP0PhXLunsfjnXyy5upuKUcyaAttuijR/CNXI7L5Wcn3akgLio3HtzfeBAip02WQTq4H7p
OP9obQtdEZipAieXSSrCAsVPD5d26s+7NJ9SL4umVtvgrOifcZKb30OnRYZlQpjA91q3YXdhkgtD
NhJ8twJsYZaeQNWqlIcoqgaQzI6AidPlqXS8QsxWv8tTotKulglp0n7CnYp4u1t55oYW0zcG1944
bOhgBLwlUdGEwgISyU5z8hCeq+vOpYfBcp1p9MThN7VUvMn6Wk2xn9TJCGjRqYwjfrqcYXs7A6ud
a4j+z2SYk/VND+7/sXdeu9Ej2ZZ+oijQBc1t+lSmUpny0g0hS++CJkg+/XzZfdBdVZgzjTNXczFA
odCo/lElpQnuWHutb5FeHXNzZBBVc/uK81pyA6uAIlw7rQd6q6YUVYgJhuK2JZVAGXNEje5FC3MW
y/BCn6yXLOJQtAMBEyonjz15IHNbDCVUVZgdye+1kwt7SBYMAUdPDnHTTq59uQOVUM+gVAN/HeDt
/MpaZuGNdl3fWnl2ZUefjhgYwqs5+mZPZn+ruOAuFpe9A2mwH2aEB4xLz2Vn0RRTc46slWsKucVC
kr2YFWBlonRUji5wpkQvXoGiQ8TTSLx1WcvupSxCRC7ESXThbujnfD2C8+EyJKGPU2JjQSS3QzT4
C+yKte/adblmoJ4/4cUJlBdt01w8uronXe3TugdgOrEfZ5da8iWJOC5zOR7oZlGlg8q2Vm6EN11l
ljY3+6l9aZy8/bQ1vKK1qprWW3QhWKZFaDq0VbadIEKhZO/7q3AMe3PtxW6VbHpKtFaqz810Lwzh
/dYtV9BlAhwSd/nAKb4PXS62UC1MzquE6hJC1ASJjIXvNLAjA6iaBHvqAkN3PFK7IWNXdzsFW+I1
4QFApNO2zE91LRvh8OCOuVKWGNobqoxIO8dJxuZiqOqOEE+DqEYEZX4UZhg+tp7vtzv84G/Cq0JY
I046b/M4cm+IBOtPSdHWoWexay/SluXLQmJe7tFlHpXjd7fcukGNNxNaE9TfiYrzuOP85D/xhR5d
/45iNGgEAW3Aw0TnsOBNd+ZJpkmMjiC3o/Gd49tjWOYj+io7x9SPIjX9ezLi3YvfQIJeDsnYnz3H
UXqdUcT7Qha04i7oQCNb8gbJrVfwvhBdnvI9CX6CZJNBswW3WpcoDjXE8GXC7JrPYLXEVcrshq2j
cvlQkWSMVgWpl3BNyTKaaUOIMV+A8gneBm7v3toJwvgja/uZsqs6NSgPywIS2kRbYRkP9YjFnONo
/uX3GdQBYGsA7C3FHn4MCQXTjV0iUa38Uo00UqIGrclgjkAcCeMgRCqiEwBtQ6NZJm1JFkEKQnPI
OeHk/v+p+L96Ds0rBu2/n4pPP/VH/ucN6T/+/D+HYt//A9CUjQuY4mcQgtfGhn/2MvjGH3id2DZa
179d3Wv/Goopc3Bwmhk+G0i4TjCq/jUUW+4feG4YcKRrX611+ET+BwtPfpS/TsUCTxEzNtPH35bi
KZDNqNOp2mGMV5eWCpW7OA6LvQrMeU2nprgYFjFQbrYD8JKE1pFga6lWbNPI6++rjIqChssXa40i
vNLMk3VgW/0v5bx0f1BL+qntftj5mUcdXkSA/ocrulwbXZGjH/ec4lGlNwU0o60B5PehIR10iiuC
ck5cNhyxpo3o1+vx1i/C6GGm0HoN3sn4yUjHrJghmbCUkXk7u0qyC8ym5KYatPFIgU/FeUf58X1W
+ObeZfh5hY1q7dMizz+pY07f2uxKTGtE02xcngQrcANk+E3zCi0lfnxrNYxskm8LpGpR3sA79PZk
pghc8329p5V4ouJYNy+NVbHVwrGcQXJwzNJbmZ1jb0ZY5D8JubALXUHocH0fizfE1wAxW4X1qUmm
5tY1BrlOk0KeOx8u8JWyysRCaQLL2x3p/Ol+SOv8tbBk9EQ4FJSylQZ6R/UiRAAntuf3oeqoKi+o
ZKHrq4D/zh53XF/vZdssd7ojiIf6fZS0OMjJbX/tvhGnFObJNxwm45i2wUjDc0S6Qowxp06fof41
6ey/jC4hbtXO9s001qQqrD6OCDx7wFEoI3DUS+jAPFlilOQEbqbiq7KKknrCtv7OZG1T5iMGezEP
lOqVpTGhG7n2prUdSGtD+2CW9BjY3WMdBfaCaldasbPqhTlj504xxAUnCii4C5vlXPfpfWSUFzL6
e1M+ljxyVqnUbAAnXWxhzbjsgVl7ZlTgRrGzi83udMX8QaYTq8izgvsqmcxdmGp7JarfCEvCNdab
L3s7AtdEGqlM50/CEjsqd7bCzNTKk4wwHNYrrGWLoXdoPAef0tDEtQszsY6DaK3p8CbeZACXOZP9
lL9pKUzWISMLF6wNxre2+pD1tflb14N+JhsA+J0L7pIn0cAsew1/mR82S+tdkMcvmgvGXQvO66B4
no/tJ2MpdFxqKDsRbD1NUKoeCRta78CnVjSFzmvW2fskS7egssp3i5vUxi/uTWeoN6XIUMQCrjKP
PXX3VRHf1r0P1J79f0bjb1v63E7K4YKbAt240Gdth9wtu34btfnOissvkjo+XIVijWHhxaXfAPWK
uTchf1NOqJcdGpgyiHY0IrmJvWQVVfLNT6Jvz0zveqVc9o7yh8H+TOIIyL+uWXBCY1w5wFcWzhhD
XqeVEKFaHEQXHYuZsGh7hTkE+uzFAXwwvSTrIBemyuk+LJL7OfYuReippyYQ1D90SQYfN922ph2e
5JAsR0qoCrdOqXChhsgLWC720HlswlUd9/0dO3oCjI5TEoAvXuhmWLZ20WyA1yAJ1tLZAx96IGfw
2+dP2p9Ro2VDhNBmxWrz/bRytoVJh+5pQN+4GTPKxsVk7wOzA/zNt+4Rado/6xmHejz+uPOU3BAu
ht6Rk3MmZrZyfLS8xPM3sLdA5xf7jCb5uEA4JZX7UDJNVCq6+F5XbxKGmQu3T++3JLRDmujaElmw
DFCZffKc+cMLa4PJpC78D2eqqU+kLQ2AIaUtLtOgU1y4evYfI7F5HAylutOOjLaiq9OTYdUMdVE9
d4caVWcFiQmufWWkOB/m2XyCZFCvQFkbhyDm/ZUooZOe7Q9R6eRrjoPyxy4M+xyp1tknhL43IUYO
+OgOgDOtn2Un2m0FbWUnhflMjQKEL7O+XoaFRMPsCbwHWt2gn9CZOI3Ij27muL/+aB8woTtLRd3X
cvYNUBZ9955jDemAjRH6n8eDCcfkpqwND1OJQ+sH5HMfgt6yg3H0WAd1Tw3JeChLrz4n4/DRpyb2
U5vKdw8sE2WGNHOGnlt8sdXzvvKCegVkidI5wekMqd4jVrDo0Ncp7EsmlhQirS7jVKbXBxeyTNg+
Cj1MS3qELkVkfmEp6TbILOTVYtd6HARNvAU6TLQwEGk4zjIy+4AOD2E8e6+sbB7gjSHKVl4XfuCv
qZd1Ktj0p3rLZuqYVgxjdN6UHKlRITft7PPMCcx8B9mB8pVCbwFGYMyLWkfDqsaIsZpiT1IFG7vq
Ez+nt5N5pQ/d4Mz7Mvf1iZIworA83EGNObNm38Qxlq/g+pTBItM9rSAZnzOlbk3KF/gXDXuHO8im
h8kHSb4h6F5Sips5R7vo3FPfvea1Kj5p5rVJEjpUjTZjuB6NUq47rA6mV8Bz7PJsw1tR8DCmtDsV
Xr5xUrHjTeStzybqCS1xxzXTxJVpU2cOE3XR+Hb5Hprw+1YGLKRsOdJDmcYkMGgyYd9Cya0mCSh8
BY+SzLVdqmpJyjIgWMkagyKOSEb20g+uuTYkiCgvt3ErSMp3knL1lAuw225mX72qjOXY6Pz6xujh
nBjNdQxLhFdneNJAecGZNt5tIuwBe4B0fZaoJGILdVPb8OIThrEDoRE4W0VmLV2CFEsleXDQuLbS
onjLiPbASvgWXjesiyj4GD1+TreU+8pxeQ97/VlkzdGvIPgWtgDgkeufYdQ1MjsRZ44XvbY0px9O
EoDhXGJYb6L2ZCNauzfdoGwsA3pQ0A3FymloUXatbKPDmiZZG56DkLSY5gFiS74v6+HZmMT76Dbl
aTY9qP/MDIdpYHMaz/Yvbuo74o/5qsQbYAtnF2TpbZrRkTqyUa/nsVmUrvHlZSGVNfDOF9g4l4nk
f7D5btae3f5OhnsaxztXqrehsM+jE4HfsoGODMBeQPKwp22KHwhSFGD5K86iZFlFzTtDTnfou4Df
o86SbeDXwGJsfdsPMrtE/QHmIBCNZrQWaVwfvOkxzAgTuyYQPre5bV17eE2GfmeP9ybS1bIPv+hg
sI6R6a5hRay6HItMLEi2tN2pBO4/EE6LcjgcXfmCMtCxyyqeTVlAxTT2k3X2e+c2hyNutK5xkzYm
GhktSPA0PkhZ+ycHqwQFtSxu7flCqfZxSioUOe88dDTlsonaDZzRO2nlLyQUg40/dnuZ0X2UuOaw
S7rIu3FIkjYOIf2hSBYjE8CNV8bPbS6ch3L2fy0u8rl6iP24gVWTvdYjPpMoDr8QIeFaFcdMjyka
zPDpzsnF1tc+ATY0LCP1oneKd596mWPTyCUZ5HoxmzPbGHkCSMLqD/BKaYyvU+EndzVCxur6Mkkr
zTduIZtbxxHOKXMfmjx99sdyL4WG5JGwJurH35GqBPwulbEYWjHv2VKrb5HIQxuldDqG5dOQGI8a
N/HCKGCKOOzPaUt79YMk5QggND1Rm8G3DPp1VmkeeRRIudRj+VeYqKxIcXR5SgmAyNCvivzNy/Wi
RfqNXKdFANcW4CS+aYuipApC0li0nMAzrLMyPemyOhY1Q20/lvd95O7qDqFF+I92r5k0TDd+6M1s
l+qY/RTie5tgLoqridX8N+r7ubeNLVyGVcxm29QaCwnKwtFExHecZuWa/dmN8kMWyNsYQA82joiF
GzvQXZ3Rv70imkgHAK219MjQ2WbB4hMuagBMytWg8RpgD/c2wfCV8q0iz0w7rMUGayvdfs8Cl34W
c/rh4BcFrQrMovt+mm6syGSmmq+9LUsoO5vWCtgjoBI/yAmHkpcZ7pPI7BuSQvJo1NUh8BpwH+k9
TlpIkw5F0eAPkUwPqTDIwKeQPO3PZlDcFDp5R68bmKYBVXY279DqmXDT6sgz6WiE1bMYKTU2LP8m
4hD3fdrcDHPHQpfNYdrdGeZd4lv71p0uZQqrgookvDO9xZfVmqGZzvWBXduDY0A7a9v4HYjdbTpD
UdH4SgM0NjgJa4TVR7fVRYMcEZSnQYfuWzgipqF2rJpBf/KB5Tk8KbrT2LaKuG9BQ/m/UmqS65i5
0gmqRWRFJzE6HhVdrwxT8ALx369SMD1sWAy9pnj+wUu8U1VeVy/0yT4PLpi23jGvZ1LKx2HO2QxX
1r4cpk1VimYf4NtxQ72aTN7qJKZinmfLMgyfQUbekMJ3dkX+aI81gyvt4bAXebK4dYsVDQU8zKx4
pSM5L0s2WF9llozvqFgnysXYiI5sYqP1XNhHyj7pWOmgO0yWL7j3NgxAHTTaOKXxwgNpE2TVkxjd
nXat76wn7Fx2w7y3s2uVlbPFBPlUttcxJGg2Qdt1e8xj6bKzQz7dqnsotB3zFcNmBvDU2qSueykz
2MdW0t1hMv7yOnFBO94Nniy2rkXX+hTcmMqKtg15fO36DMtCAxKLkwG0Ny9EMZys1HxVDUOabVXH
Ku1+Rm9OTnXQpgvHKj8n/kgXWvlqGPCpspTZisB8HTCPsIs323uT1o79aFDy59D9skqwJGHmCN4T
QhtrkBbDufCL+eLHfKTMxFi6CmnZS2eFSFeeq6a7T/DzLwPcQct6KOmtctV+qHtaYkrxCTTke27i
D8/J8NbQu7EwKjZatqtevapWr6X2oE/gQ+YeUa+iLuDXqLOta+ZHAzQFRxE4I/ra/HvqcR8bkU87
OrxBMUj/oIP6R8WdpjpKjQfbBpwd2hiYQsp+tlHeLGQ93tjauOedLyillMlasnXK225aVD12RaOl
iIWPZ3HbdUgfmQUHDPYmRkf0ATex9jkIIvaMFj7N8IGFPrCvGm1VdPhcsaE0YbFz0+jRVEW9HZuk
28LFM1bgIi8zkwDslK82oRImuEsjfxn1/leUcsQFXfpTpj6GC4VBA6vMwohwrAXWuQg0bkxGatjE
rHsq/lUVs2z1hFZrLgjrbKM4OTQpyVYVl1zZ0EaXI1Yzrdl4WNHVyULL86JLDb6olocLGIYyvtop
DmbcwbJfzYYydxTU8pteETgNRCKXAqhk6NR6Eg4l7ENigptyf3vPOBRyppx7iO4c1p0zm0WqxZP1
xLuK0fJFcUrvNUZvQEJuuorq8I2j9oRK+pBbATuiFO0o44FhKd3xt/iuCq3X0hrP0HupCdW6Pcah
f1PXxmei/Z++SnBPTGaK7i7IOeEnN0sTJE/qM2xIhkyeqxsBI/FS2s2LOdhPfsxT1x27bRP267iX
W8NktiIDvOww9Qaj81h0/dqqLSyDLZAReuJFkpwdq/3siuwpza7YsuqMWsZyL/NxAJbJYz7lF2U1
v2Dar5+UEBTMXGE9TCmKjIiDs2U7QlL6zbA7LSNb3MOeOhv1zCe9oLdIVvHCxWQBW5TSVD49TgxD
GdPkpxactfNEN7NHehkhR1OuCGyECk1nE1kU9kYy2Bgz1Z9TjD9ebUIn/k1N/LidpFN0HJ4iNYBK
ZBitkVdIWHI7gWX7bCfWZ+7zJBjqlj/JZmqdGtZdIV1vWzeGgQ07tOjic0R8gYzYr6aA+YGL0yoa
5ld+4qU9FPdF0ay7zKGOvVB3YVyXN3aXNC+DjZffbH1EoA5enz+fp6lq18p2H6qIF3G2xtWUMARY
sXzG/MHFY6KOSyP69FnzkMZse2g9LN103BbKfVSmd1vO+jZNBi4HxW0unzAb+qusKF8SZe0zMf1A
4zq2glZttjc9D1G8VQL53u87SNLOW1GSV/asdJ3werhpSzABeEPOR9Er6nU1VHtLil2Q2qxyG3td
SDtmvmRnpaPwBo5bduVX0E3rGemLuh4uLgReKV9YPyzMIYs3GCf3bTkfWzCRyk/uYeKWyymMnzP6
IgrTwALnZIemGU5mb2602Vz6qL/lCludWC7eVSQV5kyHy9qJMta1Ba9reVAsi+ix8lbNrDdGHpwH
CIEsqmiAtASsoDodF9KoTr3wQbdYKfNzdnctpd6mE7zRstzkDmItz6fMiO/zuXxxsNdt3CuxXnqs
QbsO2FlmZku/NC4RdwQ7VR0o2FBvsbk1fLmJKIztCx6yXWJvLKqIl72M1LJA+5kCwoS6+EIQW7ep
0a372PTgXNFSOlfUdEaA3iwatnHp3gE6L/aDfRfM6UE4/tELqjsunjdFJ7/DGrZKZj6SVW/XRi6e
4woJq2WHBc39pY+SnQUKzlP1g8tebeVVL0HGpG3AY2rVZO/0+IApCgGWu38fJts5MadNavTte26a
78JoD+xF1jZJjBvUUzzOWLJH1VNX6rTnLpAYC+LpMdfT3dB1GAnl0Z6zpwHfIZEJ/VwmNd2dlPhl
U3WQpX+qZn/rumBhwrk2L1PVW9yvpqUcugNfilXC+tQ07eeQO8HCobOPYrtzqtVryq5naXqq32KX
AQdjh/XBUs2BherGlw6ZOfvBsOAD9f5dc900WhnErfzH6xG5kCMz3PaUpDdc7Si4Z0f8XtfuIu9d
ZFnwr1C+DQsrxlRyCrTljZUWM8RyrtCK9RvNBmrtNTlObQZ9x2X4nHVy8thz45Ym54yXNW4IAujs
xi9ZjYZ2vse98GXE4tnuSgOQfFetCFf90DgOyQeK8hLS7YSWkE/3fdsna1Hhp0ZbtNPq2inHTSZi
Oodwtmom+eYN3VvOZYn1KJUF4ZjSTTmr6ERt4U5mYFWbmSISKo/hqDNmDTMUb0y5lXpwZHdjJvmv
rvr4iSWc2jjSUztcZaQu2C9fyqvld0qwoCh4rGu38/WWbrQAzFx/IBLZ4QzMjjhTd6X3mnH9WE8t
JbFz/kWwlBwR4lnBrnoch63AjzCo+smX4RsFYuYK/QVD3wdVyo+YU4/+EG6K+T4Hxu00cmUM/m/E
pO6wmSBL/W7l6qs06k08J+sRDk4mxYtU3h6H1JoSjJ0/Ds9zFu/nMv2eeG8nybiCpVhYF3jOzI7e
wXDzi2Xk1DdQCtj70TFMgSV57S41XAIapkjXOK4w96XIqYk7TAeDINlt4iZ6SQ5lLTBXjNNzahGP
QLDWPHmDczWnj7PKz+xHGG99lgIh0pHiekerHAkPDNE0diBD+wFnCooR553MYPdY276MP8DkMcaG
G48Y0IaU/5PLdpc9innORtEvhFPDCotbaio0FnYyKCSxkDTXzQSe0P8a63tFhArGKT8OVq0vnt5c
CbsIfkTPR9eKo1PXiUUmvY9OY9MmIrvxjGytTcQRr2UugSwmivhqHrWXcWWcWj5ZrTs+cIG7k5wT
/N+ue5R+tQ+wXlFMSsYKQNNRDrm3UqN47xUtdbDZS5F8M1I++yyk1lnNZwbUYbkXk+ktFIBHUCQG
zbZXDRRXUkIHCbWoqIgmC4Ik+LF8zqZrq+0YJxeIGxgrBxPCh8BThfqNTKx+O7QOwZNzNThJeWAz
iybUrxIQsTQ4JsmOG399gD4Hu3wKmHB5Xi5EFdTrwQqwmhGba03D3bKzo3xjIDzn4+w2xLnucXtV
bYi+Ohq7GI/CJsVdrBLr3Qb/huACorFOySURGRmNhB25SRnlKrcq5pbJFcYt0QXW9cBLb4Z0dh9L
HC3VMsF6fR7tSlLU7AfvnmVOtwoc7IdsEdE43KIA3zTEqk3vFt21TjN2Vm02Ev6o0gMS0UVPmlKF
XnpYWwM9uo95bQy4ZMOivtU9BRAcuuHQbUrTafacO4gH9NtaSfJZTKyvA9meg57mcdNNv4wpP1am
txnTgmhYNt+agqTFEGJe9d36RMFL/QkBl0xQTmMIFmz/EjkDwn0/IaXlfuMUC5DI6ZawBu9VZKmP
1BhAaxXMwNbSoEdlE5oJ3Q3wqm8K4aVw0nAQrvLabbZD5MR35dSTzIttZ+s2E81oc4VxHIEk+K7N
VLC6QbhWXepTKBkl65yL1zr0+mYzWmlyHTPMNbTq5JgFpn+KSbfihwZ+vXBkMy1DajZ+8MpU1Moq
6uZ7fsYMTnpFFzeeDOpBrRudR9nJ8xLj3ksHsgcan8keWxlXPyb7EFNh31oE75K+2w8gVj8jqjb2
rpdxaQ6aeWlEZNJkzeUf++ACwBMfm2LSR17RbuPzPLY2Ip1LPEC8t8DsI+ZdwEwYmJDri3Ezey5F
lGVO9J0+wwLc2egfSQNd/be1qX7H6Nr67NV8ZQLtpU8zlV8JGSRyeUydwnuB7qPXbVZXO2VNXK/x
Pdj7gsbFQ6uYrTZpKHgSkZTD1Ti3jnnEksbcNBQdM1OUb6zeT96zuRDfgk54wPKqdze2MqN9aBaU
tfCfK5m0CXzRjR58ROPIvy1L5xPkgXnDppb2YFQ36w0M/nhx5trC0xioTcdXBGolXT9b2K71IUII
2gFZfvMbPT+apqi2MDXbI8+r8DhPzXjymWfOaBjTPq3GYmNj4KNQ3UFlkLWzd0Ez3mtUrLuY7Pva
wL64HQgOSwrLK0ffcddhLUc/Cd7mvk3UvMdbGKGo8+3/VHHqnVpsqGdZieDet7mwL4nLiFsbbWdd
j7BNycYGyVsXxOrWif38TpuVczB1oN6CIFTTTdbKa4keU/ERjR16vuElon3DedotySEwVVYGmMZI
1Pa2jkQ4XnuGy2TnE7AZ2TWlA6JINLF+LA952bNzygeA1fTQzFytdA9oUeJXo5e8cdFossYnb9gk
8S4vOhKcXs02Ww8VBXgW+sV2hn9/b9TiPmR/X4If5FgMif3czF0wPs9Yil58tNx1A4lgSU9QtKee
ZrzFrWbDzn4v/EZuydbEwWLozOABvyF0PAtY4AxXsgaAlZDBzYaGM6jqnJroYZHR+ZmzutexfZ46
4rxbvu1hdHQGzVVQJyNau6+1W2M3H4J9bofzobHxPy16nIYmHjcUmY3fdmcL0+kS+mN8S7ETW0tD
iGk9FI23tEM6db/5Z7X9lYKnXDpDXKmtKkqcQzwYyHKm2JP48OvuMbItz2Ynq+Vzz+XqpXE9OLvC
m/RN7/TjEZWt28P6N47VNIbvYGIlkgj6+bKCPwrt2wxvlYebq8pQ8VGqmSKMNPogHpHdB+4E2onp
2z8QyXVemzGiv8eBcQlTqr80XuPsbH+WG3JY43PbxA9AquILWZaIKAnkcXrbG+8Nw0CkNxqHNhvB
0ts44KmNMyUAvXiYFM1VnqY6mZqAnx6teJG0mk2fdNigYAXgvqYcEP7aK4J9Nrp1eDbz0n2c7Xh+
KngouS1xlGuqmX1l8DAkgCNgL6MKUw7Nmo8aXPD1nApjmep51RLPfMU+7txPXSVeSEk5a51XkBZ9
EJlLOw36VWG70wsvd3HUztX7JESYHQwuvst8QsYp3UYthy6LjzQ+hDFXLcd+M2I/eJlZM2ylU2zi
FHkqGjAzl6hlL31QeBcsGgZ0oZjXdGHgkVgnY6cfC8oEbgYcL7QPVNxlejlDyQ2c9NEGq7AIGna2
WB25Oca8qHTXhBuA8Sm2A49+aeKtVINTw3tNUNp3uTW0hynLw0tr6RbsdIQamnfFbRhPkIC1lXGn
HYFyox1hjXEpH+VOlbEiAK/pn+oMhBgf3ArCc016a6AdGKLYIuLzcqsc1andxI6RdkCjGM4wwJBO
Q6Ivt9OMN5nK7klDFPFmE+tjzW0DY3XLZWGkPlh1HWV85QVpmwJtMruc5b2VLSo7RAlsCZ5x9rFB
8VSjP0PBaEjocrirJofqbzDwd7IayqWg3j5fcTJPpHnN2nscKrogVoHnEonPebB8uHr2qrXtMBtV
RYveKqIcQEdrYsfXBs8jm4bkZGNR2vJCpiQAc45f5XZSw/CB3c260NrA3iozfWfj8oF5Tf+xaoMF
Eq0jP+PGz+q3uKPoy4VEGyi6nfiIbecaj4AlgvjktcJeIRKXN1On1a/LgmqhK28+WwC/qW62o73B
dLq+IoLG/wtmyGNV8NffAyJ/QYFsf6rTR/HT/v0P/QUY8v8GIcQn3/Hf2+U26qP8+vmzX+765/9p
lwv+kA6tIygj+Mmw9/7bLifkH6bt+TAUffYc/rVb9V9+OWkSIjFgjxqSlIntev8OkQAI4V32XN9x
aRyFbfo/atz9G5UHq5zjw73iIgZhkcgWlr0/E4ayRoY4uEqDcuhmzHajmc7PTiapqWRgPGbAvo1/
mip5Z6Of6r8QJf+HSlwkKgdXLfUfAOAMXpqrfe9P5CSjEHXXVi10AWqzqdyS1DMhAZoGdCilmHKs
ZL786d343/wnzSuF598QFH6vfzCHYLBwQPOX9zdrYNVIqs+NrCcUO0ObTiENh1c+AprAbIEqGaPa
W4OxCtN1nuTRK8e/cBZT5PyOtso/dW0NVwnTHl+Cztb+f6A8/dWweP3poP1R2WlJDmjP9v/GX+J8
dcMustUCkvzMzF+ynFqFc+vCmagI8M9Qm1claO1+9R9el+vv/ZfXxWWhZjsmfDrwYt7f6ZBsmrw0
BhhK25fkyVQZvs1KwGZrUcPlNfZJhZ5EvNlSdyAxlHloEqbPJQqSIO4TUbK1mJqeHas0My6y/+Gn
A4Lz958OMiv4JgJTdEvbfAf+/ElxCAcV2uVBXIcVK3Rhm+5ZOS20B5Wh4qmmSLydUMIvV9JVk7sl
ylD9VlduF01Ion3vmZwuBZkdcQtGPhIrLoMI7v/px/xHYey/X0ZsrThXDUYxaD2+BI57Jcv96SPN
QtoNRsmLQW2U3CcRdnJ+m/SQZbmxo1zyu8pJmUMKUs9xpJ3PpkyxOFBe2t3h0cmPUxrJN5eYDwCd
cmgvYvSwpUzsJgjn4MjeN0MkX23YEPGqTmKEl3aQ5kevgol1IpUL0JIn6CSE5fN4NfoUN5410jV3
gCAxP8lEus6utsjV0CfRqzI7z6lVRsShK9u+pEExA5VXnc3toqj81GLThgmLqSdScA2QE+f0zOiY
UIvolfhwwihz6JbjcItYjHau1z14SnKxr8PR//REzxZUJY1o930uus0AkaHcsi9Ms2XYwc7BR8UI
TTkXnzkxg6zdK2ZG624aSm4cM5wtJvoK+xVeAuytS9cjEwUSSlMYTzSAEb0M+DK4sekkeBjkTBXW
nGVrDpzrraue4IkMxsCkjK3MuqgWmAVWCnwSKYTtW2gMjrqlZxA7gGWM/F2MOWUrpJsjaDgV/T/s
dWklWHUVZdbbJhg7gjqzVSEYQiIft5MwDG6fMsRNbM38QVZnTPZIu7Sh6qi5oRnJdLh3gVd9HNqu
PfitJnCrszid7noDC+LCZKv0bHpO66+CKPC/82n2cLYqJPjC7FkPFMHsfZLDhtvq1RT/0buTj2fX
6Tin59CQB1Y8I6QDojPsMvyWI62ufOPLVzEG0pSb0q0fXceHqSbiXUSDzcoCJRcATTAv6SbC2UP4
u987s8AKklrX5WlHfxxBwD6+zL7tfycY4QQao0t49spsbwvTvMiA7MtNmJJKX5ipDMbH3hnAyysw
JcGmiH1zGQVlc5YRfj1wPZhVBCfLsAu5gDzUJKZH3BmDj1WhiPTFp54NwvsYYfIwVYCnulRsJhpZ
11so5uYNIb8PbMHoOq6oso+5c4T1VaPFbVojuwqKUjKGuqgDV48jRihy/A2gcKr7ptk96Lqbv828
NxZN37VbdkDDl6ys9NZQqfHodUYBIZBEFT8Dsfkd05LNKlgWcE/6FhkTydzuMKrQIFTQfEn2KQbF
sJHdwO9Pn83EG3+dytq4oeVQVAO7i5hFcSkdPrtO3ZkbwtWMqK2fco7rFsNdRN8ivs/QejFLHC4L
Myu1vawG3OtKyp7dOM+JDQmQHxe5kHTH/6LuTHYrR9Is/S61biZIo5FGLmpz50FX8+CuDeGSu2ic
R+P09PXdQKEQ4ciO6Fo2EkjkEO6SrkizfzjnOzL8Qt7tzcwIOxAPuMspv2obJwwsjoTt94RmIwvU
Rpb0jd7S1U8pabUYr8mQeEMUmW1wJA6ofZurhQmDkxA0Jllsb+049K6DcM6vZSSxSM2GABNCcT4S
NIMI3AS4vobcHyAJ6sj+lv155aMmo9aszrVHvBb2a7RMaIuytN/5aem1u9zIejc3wKcqRt2XhkSp
rXHIElyXVaRPo7yGugSVyb6qjkHNErlZup61hdg3gzNwP7VxEO5RnXkoXki0sjMcg04ayDP+eiRE
aWfpy9xbJjznDQoDUoWJoTAQTtadsNttPSZduCYMi9fNXu6y0FLcamx+vtVwGiCN+bF7EZ1Wu840
8X1QOqyPsoxRjgUFdDt4vXggWZqYj45xvOoCyaSn8l6bsMZcn8wJ03NdWcsubBmFrhIhqp1p0uBA
vNOVmzHK5DSbZt4TGev1N1Wcy6OLeHyfEgmK9ZKhwJrIAvPEzZ9/kFLiXlKnHXYkO0fRA1g/TG2Y
LPCLN4toHhGqsjCwFmMeZtcHMGETkHj2hjDIzkNf6u0AJ+jeKqd05dljsqApIS401h1TU9Mt7y5a
S8BqiPd2S6iutw8zr+AhM1VhoQGlPTgmY7iEBy5kKzoOvArFZuwmvWt4Ynm3M3nbKZHBZ/JHJrY2
egIfVIzIUpIeO687Tbl3PwTjEVvIMwgVcZMN87wbrX4vMhyfyvlEdP5Y2+Ev3IePThVu/Ux8zHF8
17Lmk0tyj8hEHj12GXeS1goTACQOZK0EG3jaeWJOeenxs+26BEPVlI+nqWj4T5kL1UthNJPR6Gwd
3uaXaAynHWnA/q6sQ/KO8DtuQtB5R246tbHiJP0V1bA3pBU3e55BRc879h+DbKbzcLXMcftU/paF
JqlEgdu84tKP7A3E7oOeYXvtbDx2bCRZECUnZJMG8WQe1mdkukxDWtJn1m0lUKEQlvIjbZYdwmU7
ufhFBicKq6O9I8Sa1J4VH2gU/7C860Ade5T1VCckkXA+6/iYEEJOqeUWmBlZsdvBZYR6jnuQ6Mzn
yuZQFWnNym/Miu24NCZ6ZIW7wLWAq4vcEDExAP8oPhUlYo9u6r2boYmWnYID0u0pNVgxtHiW124y
TrfZiBdjFYRmbG/cuZ62yWAv9dp37XTYhM0A7Qu6w3BwmKLeknBM+T67slbrCpKJXl8zOpDO9cvy
mDLp5RW2sKvj6ii87425iuBFQajX0tgLVpY8FsPuGjLwwjvboIWy55EFRaBY/g0lloi5qO8XDqBd
6lozSeJdnP8M4p6dXhRglmgdEWzcevaQ01ZJ+owa2g5xrRQdsjq38MU+QLj2oKwkAmQaZl+1E1sv
jakTs83ypDx25MIhZZJZu86UAlESZ+Jl8t3gmxb4SU4YiFnzYVWV1RGqQ8TNMczjXuMOOpCLVW6m
AZtGmTTtXVUUpT5wm+R3gUXSDwuJ+lGmXouZ2Q4eABCWF9dz3oYgJWYrk+JSuXn8KjB8rCDw9s67
Rxt4vkIIDnGUO19p56qX2LQIB6rIfPLJet973G5nfnE8Mfx4UQsFSOA2TvA5vflNhfrKJ/cGYQoa
2LlsPyZBTPhCL3cFOdaHTmQEZWc1ExzefaoA8joJejRx7rwjAoQz0mYIqJpK1SvyyLtTNros0TMJ
g6PNMGguFYBRpuHTyS+6YX+VpWzGuhq20VgnbykTccz7fnCyC6Rga1VP/CZxf887aXmsySYnG28G
BMfQB4dTEbFgipZroCJh8R+zjSIqqHndTGSOkZvGexkss7fl7BpvK8c9QwKoHg1ZYMt6jt3hOE5Q
qxurxqHg9c4ze+TyDAe1uZ1VPd/PdYG0B3dVuMNYVYIHZGm42BOrriF7pzUl34ldzUPIrbEP7MCK
tmTeL3faxaNt1+mIaMqlI6JnbH6WQkY3BVClc9ta3QsUZeeQzrI5wVrQFzFW8X1jZ+c47e7YgpU3
NRsUgZU+OsXKOpaAe775UTX+8CJTvRiKnX2e+w82UmGKOKzLuur20sJgH6ghv2mNh0IDAepKAw/d
OY1jLotVKNgjSDjqMR93VY6ePm/DHt0KUgjSg+pntFv0zgGJ4XM512t0+pq8p8zZj3N9o/La2TKq
NbcIKsr16Bf6LBQIO+LUsMW4U3fnZll0HH3ESihO5zNA5f6E0cd6puTCNuWV1nmAkgZ4hF83v3dy
dHBNacXGWorXOW7yfQAz4jyWJZRL433oWhfUIabZjmGBepxh3z6L3F+NbKtwZ1hwbJNIRmdypa8I
0A6jtJ7FHf696pm8r/JSlDYbNRnjXZ60SzU9owtYDLCWQOn+PNcK5Js1zwfAXd6mZgV2LmTZPesl
+wrHoPtZjGGGZGdizagFzB6VAIZkCxuxDUjzfW73FuW+Lq+ISdS3uvhJOHy0o/Yuz9InK1Bhh171
buO+Zy7L/riuY86drrtVE7lZ1XVOu9g+rlOUIys0wGyXCaQEMIQSNsfO08lseTCksD4red2aNgOi
lLHRlCAsHy8m7VDpmHZZd6h1cQ+06c7m3P0MqQx/KdAYbEAd7pkoEkew5NYFG3y2nzsZvIQyonfq
e8B9Vl4j5xry1wDTP2tkWEBRXhL/FYoWSzibyD5KsWGH6PxHZsnHxRm4+hlwI94mu/bGagdEgqa3
twlB3zdR7SPS6eMnfidI610U12CeyFYOx9cg8lD2zFN+ZJJ930k8le7VqedUJQHAhdpjmAQjn/RF
jWaCR2TwKzKTSSRaBcU87ADicBxltDFQIu1nhp/uwaKUOgbUFzR0pfuZM87dFWZ8dPvawxA+hPrN
Tqz7PE6WnSWCXz6uxxO/bfAYXC3HEKwS/ox52zb97ZxP41VTct1GWMUT9dpyyGSfr7UQ3KVTciOI
rp9XAFICFJChMoQ45fOe/Ei2/iHXe8zrfWD0Fe0ojr8XatT70A/dtyJV4aWZWRMiAPNBBy1mB6aI
cyQLPxh3PwmMRyir0hYoAgsex8mrnS/mg8ULRGaedG8maBBk6OXj24hpnBwOVnfHYIQhBDTwPk/z
omCvkKknErfr3dArsJE+IZ8ulQ96/GXBr86Gr5OuoRnz8FlxgRXbZqiJDIT7YY7B5E/QvAz5Wmz2
B36FzaKBayi6JtnQIoBdpfiw8/KDjKq3fJqCn83cp2f+YHGnOqP9Iw507yLjmpWFblty400lT/5Q
DbdW7s0/Mstp77HeTB1x6nNzsD3vB+gMEjD8oK0vg+/LHzkUuHs/tdNTgxz/0orSvZddIUnJor0A
j2U/0FB6pyjIyn1dmvoE5hqYZmxp58i60JwsYrIufdJOD5UG89kkIf8ViwB7K8t9AqZoMdqQ43sr
B+ejGPtiY1u9afdeOZImm3XZjP0DufCqY+J19HzV8W90Ap3LbrahrCNYcbF/RsQcb0MTzD9dnvD9
6AXTrlXV6IAmdPJzEWFe8iyDYJWxerkNo6zhVMAT229sX2F8taYpaRDeFO6LEu5otlHlUXSy8Xur
ltxJ1qqwvV+DhfcLX0fTPHQ1xgR34Stt0nowD6jM59PUKgahWdZ+EhIdHjIUVN8q3DunuPQwKOTl
Sc7gPCzfVc+U7U/54JE0ntLRrnw8HCO+6jftU8rqejIHm6XXRyaD7BdrD843llJwD/t9ldvdaSiW
8IZwc2qkPqufg6EJHmwk5tuUhwYNoE28QpoR6Ml2dI23ROwrtPqPYiyxjgGtkZ55MECAPgm5JsGv
qMZLNozfgRzlLheW3QMDnqz6I7TlYO85kdp1lVVxv6FL8hDvJlN0KIxVf5tar9mM+K3PMYSN/vqB
1yvDZqdwOgTFuVU2cDRT/+QCLCQ/E10zORRlJ3dRgKRi6ScTr0NXBoce5GT0WOdzlh0Gssut3dJO
077GxfpLjT5CHIySlzqungo3mqpP3U9ywAYrvNJ5iAs1oFtlrHGHlsuLtqPXgAyeWts5OexIqc7N
IoJty8Eit7GTTfq1Yfo0AsOt7Q8nrP15F+WjeQ8pvBAUITjaR72xeArVIs5QROTDkLWMl4K5YHY2
41AJBX5FgQ5tpcCTJQe3VbHeMcGjOi5m2GmoWIYIKHKbzUR7l1HYH8uFgctNjW6531VWhObDabC9
bFoW95u0D+iyHKQTe26+GTbMGJp7jtMygzwN/Bsrqo9k8PrQet9IjOycW00koP/FBC4jH1ORJDrT
v6bsEdHj5NJEO7eg5F4RKVY7d5L1sMvBMnTpLqVq+Ql4o3gWNARkn+TmEdLrFJ2VHPPXvmjzV7on
jJKRXcj3Bcqr2SclMo5beyApeg/EWW8RcspbRJM57XkqPL1pEBUV25mu9YJybuqOBbPEmclF1N23
hFiWJyUMAhx8EOhMJOvQMq+teRUG+lpuVvlU7stAoyFHg/0Ap0XlK44EbCGdTqZ6XZZ1/hUaZq4b
Bxi790KiQ5/vq+Qq/dCOyPNtLBB+Ujo5fbPtkIkTcozKu7p17Akod6ZanzE8g8ns4DY+G4RWCP75
kqTmad8VIfuTBTjJ/bAMvN4+rp/hkaTJXtxNXcc/rig7y3XGKO85qnk8d85gz8uqHruxhc/Ro/1a
MHwPa3WFD4CAaikmSqLcWCDD39hV8XU6kgpruqDiVcs6dpR5Azo/HlDh5t6jj5SCvEoPnbPrRX7L
vcFr9UT+TXChKtcX4BlUiVihCFCsElZPayh5nr1OqD7hRcXZmK2VAWOCVTrTLDHHlCn6EBb41Rbs
jGaTT32CQZUKbAPUe1QPi5tI1A5BlEDSxZ3FUAM93NW/SCr1UsIELgB3l2s/7cGZTBRtTJyACDyn
GlQEBHmc8SuEfFwgKMYmH3XgCM8U/jpnxlTVP3HmOwU+xqn7DqhW35OOVf6E/GdefTGGzMDr7k52
VzOKqBRgB2+ZIrJZi2ncGzfyJKqiyOmOOven4Fi1LXNa3cpqxMvjdTcdagxgxX52T+ITdFozlPmr
S/3+NpNzeRtWClRx3dSY+jN0Cy+kGds5ps1JcTcbrX4szRjuLCbl3NIgTP1VUKuheEt6Qt6pebCJ
fIElY2TvaGWyQzdKSn7mz2WxYwzThTcx9+0+9FpdrxIYgaDGOO9+oMBFHYluFwlNNePGMBNr5RXg
/vHUYqf7JpaqfQ5it7912izeM2fgkbGJEsAwSP2IsqkHNnte5gyQWgXvINgg2CryTSILXuUUC4/Y
FxPKutyyHHHvNapwz3OO8AnxpYcU1xJkMK6toVFc3FE8RaiPewtNq1OE0Fo7RvUB+iZ71Wddjhah
904m6d3iZOOWLrf0ajzcY0q9v/E9Y78n3rXsxII4PklUh1cpo+GtsGnceedMYR3nbuCoB+9KSTFH
fJQVnE+eFpQt2w5fK+VqNLXFYUH5ctsFfSjuIIrYgoGEQ2lVzz4UDktJfoSWt3JY+0SBY6b443mH
r61/TVmKGBXORImUxxPuph7YcgadU8XrybTVe+eB2Fo1ow9eEq1K/sQ8N/iRNH32DjVLT/u0dvNX
QdFZ87Jm7usC9JGJY4kcvIgVuv66RymAghZrkF+q6c2Zs27cdCHDlaOdjCWNdWfxHcJmyvytrnLc
CmkcpcU1A8W+lW3pfUBZLo6oDXlBTdzzq9POZGu0d97V0DVQdvMVw8LauJLo6603u/UuA7axidPG
Km7YYc71JpTkvEkgffhScxt7YE8q9tYnVHtrKze+BtjXluaJd6L+aAvRjfsSgtRV9rZAoOuA7mA4
LgeZb6sRTNC6GOqx2ub8OCMk8IWgWlOI5o44B848LmGkKiStRzsanKK8gSA23qChDOgTVa+Wb74s
qs9ZKa/bcI2L+YzCEtdKp8uY8rQYBTJNHMjgvoKqeRl7VVfrpqjYc8xWGgyPf2yx5sIpwL8vJOQS
n6qdj6obw9shDdp5100iuMZViZitbVjHT1k6CHG4Hp5bn5cNqaM24WsmZ5XQjwb9Y5gwNzkGhERU
6FvjX10okjWBRdR0VQKeQw+Mi1ZLH/Svnhct06Y1rYvGl9hu5twNV92qbCBzRQ0Wnh0x4uHeI3YW
pTJT/vIwdIKbQft5DFMeclxEJGhEImdY+D+N6vR8n4Z9E9+2fs/L6xXT0t/YIEJ5AxmUiHOX4R07
VEPPKpH+GVG6F2I6hVt2NbWgJmy/2spCPIVfJnut3caez+OUieg7GP8FNp6YovwIR77tf9iJnS2v
WBKoDgJnJM/Uy4YQPhYziuZJgubW3ILZtnb6EF8yLoQ/Iptgefsdc58hargzWKIkV7Qh4tX1MNYm
AyqtuCk+5AJKY0FJ3Rbmnql82j0UTSJeFrNUats1oTvt7KqLvTUqN+PdGRKMqebiZBMM9jnDuITp
tcx22EUdwpaz5TNO7OjiIT6l/fXI3yIq9016VUKF3XWPKl6qQz0HCLNin21O7weHjHLprhFJuxE1
JtMNpEV1QzHHVxK1bTZsZdWTdP3+MytUzOMTJgr0lm7u2WPnv5y6Hb46UpgT3qo52uBWbx6TtE7D
82gA6WCE8ZGyZeOIs0kQ9Yo7Zn5T9pQcOkTqvQhJrc70ot4nTF3fO1uFuFsrdII9j4LKdLNJrdj7
VSRFANrVVeIyzGl/VENp32kYn+qg0S4ggI1mjC6QGVughSnZeIPnHWirWuRDS1p91LqG9pya0Zp2
sw3Q2DeYBt1Fpgcrn5gABGN4Rqc+nTzUG2vfscLTrAs2h3h4b3UIqZoQwx4zXLFE2UZOnoQJwCW5
L3K8ojqxfJs9VmlLEhIYcAWLnA45E8Ifou/Ab6gwu+MNIm9Y6ZyiUunOfI5uCB2e9CeHpfeQ3vRE
vhFfzBgFhXOWwGeI6XR3Q9iE2bZShb5bmLfGqwSc277x4hl4uVNDfgZSVDwtXq6/2GVz2DkDHZsu
bOggjJQBNbSFFms96Kt7R+K/oq6FK9HXbrdpsgRrfm4qfq34etIhiY4z7DRSyAPz3V+cfGMa096I
ZYmPTpWzHMOxAQi85O7xIiuFd1NV3nbBsfI2j85XkMj0tjbDi/KcmauwwjzBROuG/el8N9U6m9aW
bJPHCs3+RrUB3hCmnkQ1R5136idEEr5rmWc9y+AHGQvVjYPE4p5hKg/+MjblzvbQbE1ew7MRxgkJ
9WQFEqmNjgxgRSWiY65s6QKysLDU+qA3N2FhN/qjcDvrxOJtHQxtTchKmrR7veDaQx+BmVcGY4qB
h+74mr/zZE9BcYOShLQZ2w4UAR8piRF8ZmyrafTvJW5tpNLeWF0W2AtHGuT8lY0DVJfMgGC3QLGt
yTsg4EeSY3tOS1O9T8nALTbOunoZa8JfkyWdv4d1I7ZAwcwK1qjzVjrY70G0c6UmVcvAwgVciURx
ZJC1wiF/BsGe3c4lwMFdbIsW6ET9hYacQJMSBfvmKhFa/x89YpuXV27DYpHVszKyF1s+doXvKGmp
2eKoOqUJQ6lOpHhWg7Hc/r2646/aHKQdxMrB8iWP85q0hVDwr9KOlvPSLsGY4ztpOKmvyNLzEpnh
c/QE+za7UHdQwKks//7L/lWW9ceXRYTpI/2yHSo377cvWxoEvMvcs9Au0Z+vYPXJaJMz8+ZILQKa
A5hHwT98Tcf+q0yKrwrlGN6kUux1bCXD3wQ3bQdbrMjZPveDvE4zrwDuY2JzeOGN8fp2p6fRPE9R
zxKXoKIjYogAGbZmkIYjCUT5Vs++/THnHebl3kpsmleF0PXNE71nHX2LiXnOYCYlK4R1MzV07cn0
q8BKlbL8DlCpeHZJfTCnTv+JWY4VkPH80OFmDsviCoUpH1LGGhbsqcW9HSC+vgR0ueO6QLntPlSt
7yADshFwH7QpBrMlLWKet1gMVbNxeo/1XEpj1HyEs7wqSKwaTIjPS8eoLLSd5zAxbFCbtCdtMpoz
i63S2NRr5WNf9wCsP05umvNq0St8jNPIXaengBkspdXOtSgu100sXblJY4vQAeZ/sAWQ8NlkxWrb
8Y5BYg96M3flfPRzm55t8jymH4h86pOT+UAeKcrcN6LRmnJTI5D/VZRBQq0xgWxDZ54l3/28FN4+
SYeg38rImT9zjOE2OFcQratsmDp7mw4TwoBGLz4eXybRNJrAJ6/hA5m1xghnmuNVyJ7RzWQMjkPV
tmcY7FwzwTKmsFwCIg9WBEvN2aauw5Z+zEqIRig6BHMVCMBim/o9lirIq4S5AidCvwrJKwOzQ8TF
STq5DfB4mpdjTazOfycJ/q9g5f8P8tJL8tlWXfXV/64v/f9VhOqEKAP/7ypUhJA/yp9/VqH+8Qf+
G2Uu/8U4gGRTNJeKc0z8D7XR4f+B4gaQnIMGe5v8kwpV/ovjL3CUfT0SULcRrtnh+df/+R8y/BeC
RTdgUmDLAByE87+hNjp/zV5VNtCea5JmgDgAMSp/31+P2atWu7Xjgcd4qVGBuwvGWp6rmOlDGVtK
rQrVYSapMz+8B5Tgb1la0a8II9p/Ogb/qjr841sBpIYE6yqIRfz829GLCGBsOs5HWqd2JlhCASxr
28c5iMU/KAf/6Sv9poQluULMphb2upgKb9uSdMOCpE3v8ELZ/3CN/bsPGBI96mMoEwFGyev38ieJ
oqjqvLNKRjrlAskV59IIZQ7QWYh1cVvS7WxYaxK5gBcc79gkdqEZ5vc/PY48fXNclX9W/v67n/fP
38Nvn+wiTZf6JMuvtdLJnes24SYqE+sRmHP5Dx/tb/fn9XliceCTAO0yAWBq/tcf15uHApYUzxOr
ZHODqqxz13RE/kSaSOhYK/rOsdv//Y/3W6nwx9dUcPh5HRxGD8FvP55nEdSKUAWOIr9FFgQNFZAg
bWxNKWNhIrJhbtArHf7+q4p/8+rw0oRUg/in+SZ+C8Bl/zqXmUkIUkKk/BY4xtzE2izplpGKD8PL
nSJKZwVDZuNhNNjQouQQD2fUYO/zYhf+wYslUXgFDuNmU5XlItnmp9ZT1y/WPeCsuL6r24xwRYuK
b7hXaY7u4+9/iH/3ZBCIoAKm9hIt9G8K6Dwruf0DFCMAUASbv1gP+xAEqL1yXVN9//svFvzxkfxJ
r3v9TbGp4eNif8fx9XtRN2N9ZmAXhGv0Wzg9O1+IkBMmSR6qoNT4O42uow3jDyun1xPqRnmNoKJB
ukjfskTME4CIMKZnF6azlaP7+ga7pq82I/OOZmWYu/ZsJJRb0rH3KAZTthbPs2Zkv+Jzh1RCs1C8
MMsgzySMDTbC1OtLFtV4OtFJRnXzRaoTYz/PCcr7UgPO23hog0uajSSdNzOchxpZKNHuBwtiDQ7m
lG3gxjZJmdy3FfP4Q90E4E5K3F6MxspseSd0u853RUoth/fMtHqt+th6ar1BfpjC0/Uuclk24HFl
pLtmX8a+MKrp88LFCj4dyKW0ao0DEr4LmuCRCnDYt8ogvuwdhmVM2xsSZ3xo1rBEBCK+zQS56ltv
48Q2bnGNhWtl/eIJ7pvLOAzVA7FqIHxgCVSc8PmiXkLsddfEiVzcKYRg3/mYYGsFozA/A8dV886g
CkD/skTXOZWiqR6lxsgzOkME2DrPu0+fIc8buXv+N/TihMuAoPZPtdcvn/QIC3gyJl3fiN9bblti
En45sxgfiGRTf0R6Zez7gyogBHGBXt3Fc//QZxNYpKKqvde5C/Em4/ubn9K2rMwaB5P9tFjkdm2D
qBqegqyGwk1fX67yAY0P2XdBL1edALdKNUcwkyAfjNwkO1jC1Yz9LliV5MWFSLHBB6/4UNQnjNIo
3S+ZBUyeNjWBDWxlN5IxDAIViVxrQ6rBONx5cSdOTZqMbMfQ1T9yZyoyh0QimFAzvZbL64RuDPAH
kCn/pBH/yVMSDIKadCnIrtmjeEpfyqgV8HpjCZEJo1FGVVeBJsVpq1ySVENZH6QMpXeUpvCrnRo6
/Pgy0C1RAUPkTbBwEAXzv6WySwQ4s4KICul0RBLJFszglsyp6SG2KezBtWrMdDWHmUtmgctxXExV
/ulqUFPbhUSGFGKPnZpVyFbqHQkn7mLLopRe99jX5gNTQtKBUqnA3Ke96l9cbrKZZSDOYhaDA8vv
JVkyZlvsfX/kDSrsm0aiExup8yX6XvyKV3WEdRsXyG7hwzYjYYgsbFhmAmD0N6WocebLga3DLijq
3t80WCeDFWs220a7RqdYnr0Rav4LwVMgNXprMNcUcIZu+xlz+HyJ8DxaF0HTO79NgRsO27JGTLSr
y5746ajT6XSMR82/VootpVkTtDblH4KXDEDUmHe3FTsu89phaxvuWCJl+s5uR1xa1GbVGTSh7siQ
jI39UDeW++bZfRSsFvhE7T6CQru2e55ODQUBZiZHVEn2K61f29/yCIRvdj3X/hGnsiI/tsQ+vBZO
FC7HaWp75ltQhB6JOgIn7SoN1M+B+LwSY4Is3SKj/jKIjnZQZzZGtj6ZMc0RvWSZA5A5D9+oQ9oa
Hsm4QvPmWa6+V3U8fjieWYZv2OIT1WP7jiLQicRDLpg/R5OV9kWLgWCHlXBarzhHbtSoQ+VDeVCk
hgDkxALSNsz2sHuimL8rMkQg3iYE4BPnFE6JK5xjZBX2gPYqwYZvPJqTcFoUtyAybDIY4JqOF2Gy
otiPsuYhNJBvqk2Uwptaj87UPzfSD/QBVhQct9wOBtb2/GXIStWERc+zgddiygbBitzA93cDwtR9
FQHPvcgOw+KBjLyuekJjUlS8R6UPAscfnv2hDG8QTugL9psFAxKmarVaPBmfGYtMO535moWhCyjU
Zueql6F+6TAjPklsh8yOm8ED8+b4ZpVPRfkj0nm0m8bGWc1jOT92uu5etJmrmwEryMYfg+E1smbE
pDGOSwix21Z0/ZZ54SXH33WbpvmPSkbXEF2WhNtyrDGi9i3I7y5PWLSEw04KgElWFIuNxqoBy4Rh
zTOS28FeeQaU7ozJvskCXN+gcOkWv8cp0WkSjb6NoLH3DlVhkp3VhuG3zITWalHxQwu8NDkktXdT
XF0JCXu6beKWO2+ABzNOtn+22gDlQbUMyFmH7OSTALNe5gU9jCIIQAH2Lokl0yvkJlv8KkRVyGE7
KPzsoYKGJbHDsAID6i310O2SLNe73q4PdP1vVx0MR1E9BT+6ogt27IuJdiOm5pi1Uf49RN5+GCs5
7Bkh8D1MXrAP45xTBcTcvK3l9FmG1RsaufzQVpp4JIQgg6B5zoIIQrXCoHLBZskOD5DoOevghW9S
J3qXo2SuipYjxMSjIgQD47FkrXfISvEZjARqr9HXvTfZYq1JleQ271Jc3QQ8akI0RvvqenqLptF/
i7oFlR+nHoqUJXiwcLluiwEJmqvMF2BRf4vh80y08ufE/ngzNPlDBag1jKt0b4n0TV35RABO9nnB
LZ1dP6ssx46Oi0dsFrY3pIPa0OexMw/HSLf2DrXRqUucZ5G7Er0+aTH4OZrdyO75kMrIO82gAtnC
NC4LZEa3htqg4HKS9rcocft2E7UAVJ1SuLcpWB0yIkBMEq4xYsFrBzArQ9a8yxKfdikGw1rC7qHK
tLiHIB7F9X3uz/6uRwlxpJJ9ZkDu3I6Jx40D1PoOJ+WpTcJDUYt6HXTVhx7FbRpGJ6IHGdikrHyx
UC+nKlZ3KHjROZvuRos6XkcqtNZeeT1WRh3PKZi34gYan/6iUsS4dMWs47qJ1ho/FxQJuZzBhXQ+
fwMuD6A30P+UAo1fIuyaCUOCUDmIGz3D3Z5zGTGa1MeadcgTu8Q7k6pftuHP9OUsDh6mhaGyv8bS
31Gk9Xe1ZbP4LoP9IFxknxYw5yBt4fey921d0ApjPHwDpmPhz9EPGV1vxmDKXPONE2sDbaB6WGyB
laOdSGBe8p3bqXZXwOQzgST1tWu2xp9AMpgFCDEacOT1OGua6Jh4IxiQPBi2EGQeCMaKd1oV73E3
BE9u6ZyyAIGhZZs94QAZi9fgQmYg5PH6hwxRn5B+82QN6bEnS7GL9Te4jc+zAUzD+upMGqLYkE7z
o0i535hHkCnbRLdFbjGur5ttiTn/jPaeI4aqx/TOJxkzeBzGKlirxrH3OqNcdqMcegjjR/pTSR5t
J/iHYZREe4IX3Otnn/jfqplEQnuev+w8STYEqWw6g5UngSBdgJYRkQAniUazqq+rUzUTLawZ1fmg
j6ywv3GDmfN2ri6SghgsQoJONCfn8YVxGlvnfrbafUkq0ITgaxzXIxYXqNgT+Qk87iEjUDZy2bLp
qR2/XZnN/GVSzx/CNAvQhX7m2MMQH6wxaydX4dNC6Dq5D3Mywe4dfRGtlJdARhmKuGBf5+ogQ5gg
7F+q12x5U98kDa4W6vp1nvjwO2DOQt/iKuWjL3PWDtQnfnlEMSsgZVreYr6FDVDLvZ14TXisF9Xf
4nSNSHqLZHWf2W0drRvA24fC7vRJcAPT6UU+yom2FdPRzvLwgPVQZ+tlMSlPDoERirmodj9A7SK9
8uy8I5nXddsvPkYIQxpC1oZtZviznQNEsER3ySvMTxGysMRy1LuObe57aCaJB6GcveFYY/W87Zj1
8DESvvqcYuHHnaeVeGRBmVdrVKXprU1GVbZpMUH9cMbS4SJgFiX+i70zWZJTSbf1qxyrOWXgdM7g
TKJJslU2SqWUmmBq6Runh6e/H7H3vZVJKaVbzI7Zmchql0wE4YE77v+/1rd4qO0G4opB7RhBmZ0E
x6oWCjOApwO4nCU4GmD9c4mFzRJGc+i9Sn/i6Pu+yivYkh5FnBh9qILJKooo6UFKVvzv3uo9zIu9
Fv2s6NSCWG2scDxUDVZlPywVAm2n0+ILg6zSz9iAJ7RigXhqEWqAJwVlQegBNdQDSkFGyRU1ZSsU
yOh0Khk613FmtvphFmRl7IaoqHnSeXW5nO26/AkYdvwUhzkPKj1i99GQI68x2aYSf5ET9tlhDoL6
c1M1CWM15YTOB1q34Azd4i6alIc2rQsi3g1hOvLhKJs+u4miy9IXRnWOumnqLsiMUj8C4caf84Gw
BHzqw2dZAiXKumoyebYX+p9L3OnHtg7YBWaFmv0UbQT2UtyS474aKJntROIh1onnzvjaR7H30Qo8
1qPMDhPW3VQL54M51c6HBi4mG3keTLSNZjY8WK4qv6eLF4IDrgrIqxjVdE1IElU2a657jisdlKCj
5zVW4WulUf6o5WR91gkrfTSdnJZ3KSyCR+Lergh+wFAGcqIDE0lHYsJtY3vF8N3pCrPez0VDt6YF
9vewGGzvQ5x88WXDhzxkA5sD5AaBRpaR3aa8Lgcng2PawOeK4Yd8DXK7vJ+0sMJSZIfZU1AK9a3P
Fv+YaaELYZZBVXW6UMHLEEjSWieyh4NqPS85AJzOxCHEbQVYjLTTZo8fBrGFhxTpM1GwEmTzKOJv
Gg1iCPV6kFsoOuwGl2rUxj+LeDTvO7PiDGS1LonobBHmT3ImLovXjIsosmn7qQCeWmUfxiaAQgRi
pviudci2WIhr9dCDrwSsNRdk+0lWWmKLs0L/roLKmvfBpJNy3gjEaUR+lOWM+XNiRzpj+kN+hjb6
OiY2kRRbe9RA1skaO+aMRBtvU0AqTC/HJj0bU41OAh0buSCAJw5VAAS09BgN3YipIJPmGSdfXhfR
QKzOnuxE+8HMybRGm6fEB7glFpfF2MVJra0iY0d2cU6zxtGxbGqiri56Co/h2dSGBjam1jFQA07h
Ev2YEB08O23S+mkvvOnGzqhU7zxHJE9gxHIX3K4V3WMQ0Azw8UB0sUEODVlvCn/LrjQRHVCAWE5G
Wp3OP6SJ6Nn3ymCxjvW99iAjuqU7vXFhj4igdtMzu6qHD45Wwy914Q5pbLALdW/McQhBf0Ddcw5b
wc19HQvffU3Xl7wH+i9knKURMR5tJKgg92nb0iofGpZzokkUx7X+bM49RLRD5ciPQQxSBBUjb6iz
MAM/etYYQfrl9zWvXxTYOKOzUeLADfPBXhUJCz0vKThRap6Yzkj2SMydWkf3tcWz8fuP+kXp1daF
cHRTN4Un7VVVGwsEasHlo8g0ns9UbqZESOOhNVpnOFdFFh5//3m/+GrLlxI6GmhgGO7y9y8q227X
ZLq9lHqFi6eWXOrxikeASalpfzee3kRX/NtHIaemzAR2wxOk7eirjzLNwa2jKOOjQunsXZ33W4H9
eW/Ohn31+291qlC/qlF6fBZ0DI/QoVPR/vXXWlRLVWCivCGEW3+YbVLCc6p4OWtdORzJ+pkI0eM+
2V5KPWkOFDzKd9WoATxC+/YompSAgXCOjLPf39i//bzcF15JAbPCM+iIr56k2LMbGn1hdEA0+YwZ
Hi9EWSI7Blh6ZAOt3/3HH2fZ4EIMISBBIM99PQxpqGqnG5344Nl5ehAIZA491aJzh2BqSTjZH2r4
C+5kNep0DQxKxsJyDV0sHfIXDxMk8FDEwN9I3sEW8EWVQS2f8hCRmBVF2vTZHUhV+qL6sTzOduv8
VZn+jxqb/39dy9v/cSnMv21dXsdt1H0p1kHM/Ju/u5cOjUjbcnEnLq1LQ/AY/JU5Jwhitvm1PMcw
WALwnPyLoeOQOYdd2TUWvgnYb5qKf3cvbfOf0kMQS/a4vvyF/Z80L8XSnXj90CzgFkcYjqNzC8aK
ocN5eEE+2dUBbkXlHSpwj7yFC0t80XCtpoeSeO+P5N72j7gTPuPFCEDAxrxfqFVmxnFCH9wcUrvN
rxDZw2WemxwnplnCkTuKPmxR1Maq9+4Kwnuaq3E0tOlQN8749PupZror/Qfnc76CR+fKRItNQ3b1
RSTsahfoec97jnik8xneIfp9kh7nS7QJBqYF7LPfY1F7V7hb1I+48lgHQ4VBfE8AK/vW2o2XdEeb
0+qBIkn4AaFkfOcEVk59lujIq5G5Tq7VGLYPsN9iyAegk+KLkWB1Qs/MHHumhkMqPNeAaiqsq+2k
KJfr1Byp1ofwblWZfQq6Qb8c8p4FH7AGDHEMdIO488Ihf7I4YQH1anRMjtGsagXdsc2+VTLCiziE
lFoPUTYFwX7AkwSgPW6pBiYISGEBYUiBPjFIJHNQCFM8GUBn4EFDYnL3FsDtnuMl9YnIbCkkexSV
iW13e1mdUe4eqK3wI1+PbivvHZnFi4TCHHqYZpiYOPwDbdi1Oekv544XIuvq0MVdIyqb5KVtF0Hl
G40gWNXBs/ldYqO4VLNnXyU1frU0SYr6AnB3/Zy4Sc3GMeHEea6R+FfvYOcVLkVwbz5XdRc+s+1p
75DJmd1ZxoaTU6uU/Ts5u52x07sCsIBANuocDSRm4a7Kg3GmtxeylUcKmNzmcU9aUe8V8/egrSm6
5NFg/lQpTVS+RDY8wtLoNZzpkfgRCrWEqXHEXQ7MyTtaYYm4LcdCoL90BhxpGVCIA3q0XU6sj76v
XA58C6JgfkxRIg8PMDcxM8VNPi05g3ZzizeRmA0Dfhp1MJPiyMFUsX0tG9sw9lDPyCyROV7aM6O2
7KeiJKkiPmV/0ngilic5ZYIS+axzej5lhUan3FAiAMkQjeuIPFFviRaFzULKqHZKHJ2TXlrX2imJ
FL4qqaSYXAkorUaeZgog5JbqpwxTnkQgwlmzZJuCWoy+DKfEU+QC3jNGBqAAmTXjHy1O+aihUQ0h
rirbei/ourNnIklVO6WquuMwADegJT3jJF2SV/VTCmu8BLLy/EFYHGpiWjVrSWzNTumt2RLkShg8
ma51Lrs7TxkkvUKBaT8GRBw84Oadh0dTNMmn5JQPG8tx+GwpjgW7SNMqMtuKGlWfXRROdIGnFluG
R3Xkp6Y641tH3w5l+xJISztJSj+cZfazsKf2hkj38tEhwzZtljTb/pRsmzGJr/SgJggqIvjWPmXg
hpJaK63V59ZdEnIhjFMbWmJz00jj6RuWMF0guSgNvY5mDvMbDsaloEVHHeGUw+u6hfF16pKeBIlG
yU9e1/WcD075vV61ZPl6Xk+ubxOO7rE9pf0mp+Rfww4G9O4a5JRjiohqupgAVyKDOqUGh/BZfzbd
kiXcM97wJk8Jw5rbQnG3l+RhKqCEF2mnROJIF0FFu0VxSket2rCjh0n/VRCG9NEuQk4M5hJwTBFD
pX6uL7nHHfTS8tBnIXnIvJHEY6ulTObJGUhMLmZ2YkTURviYqa9PX4loW7zpY0Y1W0ASLk2jSY8G
nwf29pTLTMdyyo69VQMlTzQeGsobdfsxZWn19qmIcTdEAZFBe8x11PnbGAPFFYeR/NjEo3cZ8t8Y
iZwg/UjhXJvOHEKXMNONKrdhQGXhQ0TARr83UBqGew5kRXHl6RM1/cjGNEyf1wNuNMZBYO+BRHUI
VDnRktjgGLFxFxLczNk7R6W20w0jx+9KpvWM+7u33LM2NfL4jOJI+A5yi2phdNG93HXQNSUdgDQm
SK/Ohi+CrItHjmEWKMssdb6LzrPI++yzvr92WNDz7w4RNnu6VlB/JZnMgg8zMQ1ltfDmSw1/JFCd
xMmtQwW+5yochARaIvXxCw0K4yYeF50rC7P1DSg2pVKeaog9gceSRQGxoWHhtQKWttNeUROaPkST
Sf0mbZriHmGZvKUUJu5FMDY/MSaIr0NfjGTDpCATd8xeJPBBw2kRQWOKfiDSTKZ/G7Q0VjIWboSw
FJlvE4zES0CszVHZ4emiOrZ0JSUQvC8ky9OrLDoPKrs89TDrqmqnfby0NjFX0eUcTx3P5tT9DE6d
UMIL6YrKpUGqTr3S6dQ3FaceagC391tk2zZCl15COFeAs5ODVJn1GAcTnVWEf728bLvJpI7N/Lhz
TLxAiOkBKFGGnahSaKLtUAFVtGdg/lBdDsaQdHYRDksZANFUeg2J37sb6rZ9HHM9ag+wuYK7CalB
skvNKCOxWlHnOp42KP+7Pf4HgpQXe7XDl/bLf/1A49lOCx/zv//xLg5/1KvN8fIv/tocI+CDiGZw
2Fnokq7QOXH/vTnmLziyeoiX2Ql79rIDLkqU+//9D4MdsOTczCkO6ye1U/Z6/1fa908EGEJ6BPCg
CUQQ9x8FMrMNfr09XsoAgh47qj4bYJUrVwUBN2uERSwliogkrrDB6qQ77Ehhwp49Z/oE7tUN4ZSP
fZxGNx2PfgtvK6ubiyQciaavKXKDexBO/eh2QNsOVToQHeKVNs1DjRI6EzvslE5ATmsUTBmmOlhV
/kWqU3VoKsgVRINp8VlKhSA5dyfwLGA2ktK5ARoxUBMJS4AfIemuLDNOQ2CmZ0SQ+kfwr6iDEZrR
egfUiuChSc0bRF7aZ2gPzoJOGNgO2LY70QT2ws9gCc0Eb7Rgo1hQtzR2ZQ6WaGcNy6KX4rhBTKG1
ER3LdKBXkQSg0/fmkHg1bELy5XfAsWkr4bVR5pkJQgH/kh5Tg9NU6kzAZyygwW4q3lnkMBtH4iEX
fFLrfYkgE37CbS2/V4Hw6n0z2fTVorpB8Tx1neF8CgQf+TE01OI6s4Yxv5lE5uWXA+7nHjKUCOgc
2Yg9L6ysmMr3aDCdluCZeQAJ7M5s/tzKlYT49RE2p4R35lNZNiYmU1CR842d1N215wRy5NcDTFGw
p+vmSzQYqrltmkDPLkQCEWNXEfS4IHnHdoeDa/xUhIHszhRmXjgQ/VgETyWVeets8LQoP2/oR7IW
OSoxjypu1Nd6oh+5m5V0v0UUVaO9Libracjt9lmPW81mV5u2fidVpfZE88hvTVCW9SFBJN749ZyS
IqPzwrLYpdi5vpMyrK8Sm9ottm5EBWd1QkUe+0rMZl2faBXSQMtNEKEGt+XbHLtoc6iuOYfarH2P
wIaj8hni+MpA2fGgtXHzEwnmhzYOAe5GJBqIfdZKAMAQ++P3HaV2XEZtqs4yAL8melfIMjtnFuZH
oD0Q8FJLJ9DFnWz7AaoeLEaCKnSOV1FGWwnfNi31AKbyEr6Sj5/GAin/flRd8U0guK/30myB9s9k
E96rzLG5N8OI8zNhomyDuNqTSEqzpP4RiTz4Fgx5cQsQyPga6zM5ik1YjnTCXFVwBETbk/JnTKcA
fZzi5IBNw6ds3dHqnjwTIgOswC8gfqpbohw4PXAW4SSR9qWkL1cHtsfJRNGLiUSclJeirRcziC7A
p4V2Y9IdBCNBUyEm5vFTlobBt3wwLIKYSIxAYyMhjvLoUvx/T1HGig5ugPdy16OHuYM6KB5gZaTI
7uaW1JU6pcytejGfof8YiW3AF/gpwSF23zqt94mUUrRXYDrc+KKkG1NeREOW36oMLh5HFBFYTDk3
oc3dyvCHaCbORXatkDTk2TCjW1JY+He2WbLDDMaRVOUoxJ+Kq3vuPiRlFj6T9sDv42VJjAOxRR96
cKaBRW9EymbsEJ5ifIhMSRvTMkJ148kk/6ALPo0IhWR6wvxoRrd93sBG4ozepQ/1aNXBwdR5LR8C
aArn1iJW8h2kvXTu2YxlRxuzEj0FVVrhgQhW5GH0KGudvry1xNwT697s0o7iCeoyGgsgeXBQ4ntN
AJDFBSJRTsbsUeEhcbzAWF9yEM6zPr5pNMG5pzQcD3EjKRkBsfEkghBuovXPGrbd59xS5GQNmHZg
9St2BhzpY/yRGUSNhD9D2PBUJJ3brCmGrxh26QyP4YwTzbPhLKUgxiqas5b5wAMLsXEK8gyjmGVF
w5EweQezMtADnV5Ew5HJNOd22AdWh79icmRCNKJbVRHZW3p0UacQhcD4uuFDrHKQVWMAoKUQhLBY
JJXi2Zky2vWgqUhyhDtVlFeYXDDdKrCr3RGIWdjt0tlO8jMy7kh9dIK8+BxLxUNBU5gddqs89wEI
D7sfu3IiB5Yobzoe6zF+jmM97oh6LnQwnky1R8tysO2AMywvg5we5DENJeGGoVWhf2Q1BQrPO6Oj
/g6gDl2ZlmO1GI2MiCfMojGdrkTkT3ETEYYImxKthuIP1AejXj2JuETBUHcpDx+JpbQysgLEWtRG
5PFlZRAfaieZyUQzsAruDNe1vo9eTPuSt3zyvFiT9eLCGhp7GJ4CADMkszuIUr+DUSnekTIf0xc1
ZveCGm/e+0Es0p9URrJ39gg1QWjx/Jx1ov4WaayF+wmYynej4cRFP17Xn8Yy8fB5NXX50yLI2Ed+
VV5lxjx/jg3R3XiBgXKGA7yJsVslSFaVApW0X4y4MPBxf5JiSIEnd8vUQxVE0nSgTMAv+JTmhzTW
5p+p1vaXKKDxoNYcgPwBrG6HI9D1bi2RAxEFYmJApKUnTH9YoVYmBbs3LuzO5ZnphnRBxzJp4h0F
JE5DRdw7j2moccJGC7SQWAKrVYQ8hxVOurGG0dbbKeq0TEXfmlFLJZG3FZIYCn4T+SvU/bN9E2OI
eUeKJQITDasj0TrENJOhxDseKsKXlN40mmIcvkZ3NRCIPcK2y21UZoKzobwOPaCB1yRT9fSjWUCD
4pGW/FI0kQkJ71CBAKd0qVbrHH3DXDc4uduZfl9PCtCqa9UZCBzX8YpD6pjVDQ5qmV0VLUnaxOeR
ZAWkdxi+46ML1XWZBZl2YAXGyjZmXhcfpgEy1/Ivpxkj/9Lpz7Rk2Jt0monVMBwLIgOE5wBX7Njq
wUXTTV30EasXybCN1hTJYwu1tzxkAdCf8yAmiTbeQcEX6NExp5vvOGERnBjNTU/og2U15lEfCs86
R8ooXZRUXtZbkoWLwNfirLbtXv+hSN0gARprik5eSaKRlgATwcL2aUvoTdde3AbTT6I1dFgALBAE
nJi5rG/iNCzrGzjfCf5tLzVm+5iztxhRBuiFnp1F+JbdqzBNlqPPHJbhtUDjHX4ta+RqaBlGnZ8p
sUljia2AGxVRFwznI5oGE5f6GJrW925su+wyBG2Z3oH11uc9wUVS82m2tvplUE096TOQON1z8HLK
OQN4mEJISObSpEvkxMZTo8+AUEJiJTkFx7E9fgC5h/KbRIEB8zn5Vcp99gbD+DQG2gioQXbBT2RE
puMXaQIYnJCcSezyAF/sTsw8zEhQ8o6AG9W77TkQh3Si3z+l6Er1PsYFXCeqvU1YeLKrCMjvDzxv
w40cA/ezW0y6e2bIKY2ppoF18E2JkPA4EFAjyJQ2gnlf2k5oH+bZjSWD1tNjkiQLHKcOo/W+dOwQ
ihhfDOUBpdJpJ9lkg3GsXPWVNSHu0Pg1kkcdqqYFQX3o5W3rdkxzQ2YmXRW2HYrdWkef3A2E6o6O
I/WfyiRT5mCQcsX+G+mTeXQ6oQQEmCgNDo5BEXcp0AJxYYNgwRi2R+ZbABqz2lW8Nz9YXgzom6mq
HkuL3fQZ7bLW3tfDQBJeHhijc6wQ0j9U9RT9xIQKmTrrHYJgyMKcrtoqyGm3s6VuMUS4VBzKmnCv
XaOcwdvVmPjlpRGFDHHt6tFHjQSIat85YYpOmUo05Qy7wy/RK/IH78yuDrsL8O0xXvoRodQVrBxF
tF0UTMCqBxJCzj0KY+6eNGi8F32HIvZGjTXFaURaSpDdXE4Zg1drYF47l85yUhqDdtB0fgVM2E5q
H61yltE+5WIZJgAVER1v1SmpFxW25X04NAgpKZQPwObAH37rNToPMGui8kdYxZl3VEGhkq9VVllT
fVC4G3gnNzHy0Jl6dUmgaUmZu9ubIeUNmul9i4QDGSvoxx46DUqY7ODaobCp/o2IHI/TZLZinwMK
9T44vESDpW5CslMEscm+t2sEoy1BuHjAHeR0idl8YOuZkNUb1hVCzL/8Jf9bOfjHydr0tifwovi+
qhssjea/kyncf1qGTRubhdQ2iJrh4P5X3cCR/+S/DdzALGFS6Mvf/F03MO1/2rqBQAgLjYnqf/mr
v+sGzj8xsvJ/UoJAxIG55j+qG7zuRWmCnb6FictesfQBTPROky21XTuivDfPqOhx/I7vXhRQfuFF
e+Py1qp9nbhUUoexcI9RrXD1AQnTw8dwnMufv7/+6zb5/7t9a9VCAzCcyi4NnKMn7Ga+ryDmsFM0
E/ZxOic7sbNMuFZnv/+wt77MqrLS0E+gKVY4x7ExaV9hrQSzU7JD/oNxb7nOvxqc//oyy5d80Q13
PQUQ1ZtAsxqE6xjGYOXvBz3RneuJcK/R19yZF3U+qeph2xeixvXyAyupV2zm+MA+89zxksJC0O0t
dDrxX6XEN5Ucy8/8q2+0jOSLbyTjedApbtrHIW1cwjcnMxD7Km1EdG2jMBI3RsdxYk/PoEBfoWeW
oc7YZvf1+e+/4MqP+a8hXRkTKzdvUpvizLELQ/YK1OV81zR+VqkJVHdHHlwPF5hz1jVHTZgsnSiX
gzv7SpFf//4W3npoqAm+HIIsJOocmC5DIIW9N9mtu+w8/vD93rr4Ugt8Mb4lMxUKHTFu09S4n/SS
rV/Qd8nttltfrQ0Z0dJOY9b2kVdJ/AOqTHlNriWv4U2XN1drQ6kNhAdSPD9mrds/GYOylrOku23l
WXKAXg4NDY+kqoSyjxSOsDjro9aDx6owW228/dVqIMaQnVyWsBqUFkzlyVmIoBRFSPreNj6r5UAk
k1aUiDv9Aum1c9dwSG2f8rbVfm67/mr2N5IS07D4L5bgySPpOxphz3Ha1H8YoOU6v5j85mrye2Vq
cXydAh9lxZyTUm9U/ZEAZCx2ZPtZ3saPMV//0KYF/X6oNNdv206wI3fKQj/OhZGNxypuh3HbVDNX
81hRrQnMMZd+JVL6q2xkbwuOgY+//y3eGqvVRB5wshlofj0f5iBZnw1S7OvQmkpFB1ICv/n9p7yx
XJirCR1JiqTSraRfZ9Z0oeWzfuuFBkb/TZcX6wkdxJPO4Dg+JU0x7vRktGABldUfXiZv3P3SQnk5
o7veLYn2chy/B1v12GYQeS3wn38KGHrr8qv53OGQmgCjSN+iiM9vMMkR561O03Dj8Kzmc+pp+ARG
Rt8zclVcVIZdoCxI3Hn4g4jvrW+wmtCumCCQaaPje4A4n1zZNHdjjF/9D/e/3Ocv5vNarJd7/WBj
iHGhVzUqeKD3rbonE9GMftlqkefe09gxnYttz9JqVrtTTd1ctylP0+iPz4lUBbgVpfmgb5vPYjWf
iT1VTitqF919SMZqg51fwvqCdvSHD1gey18N12pKT2ESQmDkeVJUzumIhOhp73Jt7p3LsA3w1NHl
nYpPWS7Nz10RDsUfRu6tPc+JYPBiU5CNYeCWM/B1jrNZdRlpTYC2h3BctnWyHRKkDEWbzGirIqfK
z9JxDuEAW4NZvu/11un+8P3feBoXmMnL6QpWEpRSqgV+TkLVAR+160sXdvHvnw9jGcZfDO9aBWj3
VMAVPiXfJN8deahB8vMRdOCcncMQdafbsMnLn2Aph/wck1dhvxtNUxQ3UBFk8om6iW3/4Vbe+qKr
hUMWCRFLQ2z5lUsZa+/M3o9qxDS6bdE2VstGVpuOMY2J68MiHPywNSxO7aYMv/9+IN+6+9Wi0Rk1
Ff4ktPwQy+azzasUu5CWb1uzT0mBL55FZYYFahoXWmPGSWbfGRJHTRfXU/OHp+yNWXbSdb/4AFT+
ky3GWvrtNADvl1Zd61/HCsbgIRIkiFB07gCei9mpwm9VPjdi48+yWj/Moch4iGrHd2hjdJTYRYNR
rrOACG/7YVbrx2zNqeqcGvanAhfiTNi2ZrjDh21XX20FnMDTi4QQAr+heeTPhQtEtUb0vunq+mru
O4aO9IpXg5+ION+L1kgOVN/EtodKX56FF785p55SGnE5+4JzI6kexscitP60a31jPizqjpcXR81f
WGMWzmTvTe1NN5EkdKQfQbjLtqFZTeco6drKxKrhE1vvXYh+pN9oSsvfdvXVbDYrHFttytXbQFj7
wXQh6eXQ8bddfRmzFwMvCzHL3uVn1VqEw4Td9JSLXWvbA6+br6++JKzoA+ZrXxkxzXGvCPeon+az
39/7MgK/eF/oq/laBCQ6zFASffIQfnDsTPHeA+YnKHFwnY3fYDVlzR4USZIGg28ycR+8tkxIoSzT
bcdxfTVlW3Df1jA7g19atnOB2L4juon4wN+Pz6+fe7Cqr0ffoElL3zvp/LDJrKuYiJGbasw23To2
pdcX50UdpKlhtr4qk4AoUxt9G0HPabRpNSPi9/X17SAEtbekGFXY+i7TNmyvuyDINk0qvA+vr059
VOuNjqg91N5D894EJ5Pd2mSSRRvHfjVrUyJaVNiLkS0h7vG0sp8nbyr+8OC/9cOuJi2pn0RUwE44
qgz/Hy48sVOe12289dWkNSvc3Niue0Zee64BGED7BWC+7ZkUrwc+reZa0xrn71u3lpaUTdto462v
Z6stgw4tf3/0BorGaG7wTG8fmNVsTfW+CrKGq4+JB/tbgmJw8E5uu3e5mq3wiyXOf52rW+KHQoCC
EAf/56ZhX/tS0jHPZAzJ6OjhLPQz16s5eTnjpr2BWOsTR3JsAyJE+iPC50UvtQRsINbYeO+ruZpH
SJNLU++OaK+Ifo/iH10yGxtHfTVPm7luCWomfCZPofQ4lv2MnP5PmMI35qlczVPg27VJIGd7dJUO
SWGMvyDoazbe+WqaKgKmEnbCHSBRwnScBHlkB4dq49XF63nqmiBrYyAPR9frjJuG9shd4IbZ5bbH
cTVPxw6boMWV/dkAQEp2lXTsg9Zqstn4zKymqiAKKO+qsCcyJsdhpJmV7VeDaL9tuv81MdAgdrYu
x5w3a9Bkl15COmaTJtNx29VXr9aOOHkzRH3qt5752UjEPalV99suvXqrjs2U5NNEomgcae9YHp8h
Z22rFQp3NU+RYuQuNqrWR7UvD11kP5ZpUG77QRft9st9akHuQ+3JrvO1eKErJBAFhdK3PewnV9+L
TTDt26FqCP0+Ftn4PZ6MjwKG1rYBX81SiZxH4309+VwWwvgsmsjZTY0Zblt63dU87UO7g/dSt77n
efonq2Ud2DXoQbftNNzVRO1UJvQsKAHZlPVMdLP7NYrhR2wbm9UkhYmukGLUnW9PqDBz2GZELf2p
8/rG2rt2WXuFY4HZz4nuqlvvRjahcZNpQfVx0607qykKUq6t2zrmcVyk3GY+fHJlvO0ndVZzdLZK
Dz9W2vm1jcIOmslzpuTdtvtezVGIWiitTa6tJc2j1YGAsJqbbZdezdByIGK3Rd1y1HHZQNUPrmPo
StuWRGf1JjWMisw5TYBA0r3bfHKfySzJti0tzmqKahH79LpkTLII11JYngV5tPG2V7PTqgYyXyng
H+GyndeDuLLsbW9QZzUxie5tHbicne/k4bUsR0BLwaY2K5bK10ttjC0xwu+gHSv4qn23T9ynTU/I
GqGReUldzSk/ohWlX+vRu5ezs22dslfzsVN9Ok6D0xLwmRiPcP+FDzGjOWy78dWMNItgLBI8tX6j
ISUQRXruBd6nbddezUjs4A1wNl072jG7W013QISZG19si7X/5VuTBxuFsM4rOULTv7MbSzsAzOi3
TRx7NSklnrrWsnvtqJz3Cz+XKva2MVnNSJwBylLRtJhQEHMQKoUSWzmP2y6+mpMD/a5pKoLmaETV
+ZDR21dm0m58UlbTsu7wGmsZF5dkuZtd9S1GDbhxVFbzEinZpCvpEWudm3c21x67fuO116IuYwC9
aI4GZWNh6tedDJf40dHZNiprSVfUkBnJfpYHxZ4dzNrJh8yJtm2wrNXcHD14aSlQLX80CWPd61ZA
0MviiIm3LS3WaoJWA/4zejVgzKzqizb0H2k+fNj0KFqr6dmbpl47JuPSdSiE1aJ4xWfobttHWKvp
WaPqpx49cuPjeNeV+uUI13Lbs7gkHrxcWLDkEpIQmY0vsfNlCA6P0nXFxhFfzdAurNFGdn3r61V2
b0EQT4C/bhvx9fy0NVi+Zt744HnEfsiNem+Qn7Lt4qsJOtFRaGTeNqgZnOewGS9j136/6dJrYRVg
4SCVAp4i8VYD+VauOitykrO2XX319ixt/ATk1eBNQ4+P1b58B4j1TxqD5XH79yq9MFcTlHiGJo2M
ofbh6EMFabpau9J6fXrYdu+r6TloJqui1fGL9tN38vDux0Z+3Xbp1fRsefGAhiVgPnXCh7GqLvQ8
3/YcroVUPenNTpJZNTkSCkk6iPyDlhXftt33anLGM96Lekwb34sqfJjTu1z+adu5fPVf/ZirqTlo
1IP7yiUwK+/x59euk9woBy7GgC9i2m+7/9UkhSw/Fmlp1+TAm5+zyPqI3+Jx26VXU3RE8Zg5IH6Z
/31z3jc1KL3e2taqI/Lg9aoYiohMLROPJ6rXj3kP59TSqqdNd76WSkXYplLAxo1vQ64YjjP4ssWB
m0Xptpe0WM1TKwpD2cmMR3LU7uNcPMZq41lcrOZoBk2VAzOXDibvvtXjW8D129pQcKhevYgyie9R
EaDpm3gFfU2K9t4Ih3iT0hcT/uurC7fX7R5sMqZdcg+gM/iwAbep04RYTdMcd1ILEARGbl/pO713
z9SA33Tb47KaqG1tAbX0GHKWx6t+EleZPW6bQydawYtqmTeEWZeosPbdIARHOk9XXk124Lb7Xk1Q
j6dEhztQ+wZBKZCjrmu93Xbfa/VSHdOdcAZN+Q3MyNio77NUbTvErZVLwWjlKWGAte8wMjsPETre
2FxuWw+N1cxsTYJpk9JT9G0ita9Fet9p3odN472WIul4PKfC1pUfxmaegBea+2OHZXrjwKymZ0Ia
0twnE/PGm/K9BPv/kOGU3/iLrqZnnxBPjdZO+bNXA0xprHe8STd2z9cypE4rZGmPJY9L6VmY3Imt
TMH3SA+6/raxX81RtMC6h7GLsQ8jwLIFxTM/CCy1sY9w0tm9mKgYGDtJGHrlSw2W5b4fqvxn57nD
xkPjSa344voGiFILxkTlgwRrDjnotx0jZJ9tGp214Mh1x1HqvV75XUYaqu4gYjc5/W5bZ9aCozZD
gdeYReU3lhsCS5tF+iWdRgC32+5+NWfHuHbqYWRs8HmXu7jNP4yZse2dp69fp6Iccs3tGPdCViS6
6M3ZkJXR+bY7X03Z3uzNqcqGyk8Ce/6olwHgBFeC4th2+dWcNVknbTHxs3qEvDdnLr7chYBcOmrj
B6xeqzTjyIjFF8l5oxku6lp+iHDJbztTryVHbkpot9PWle9a7fs4bO6HtH2/bWBWu14CkQfYWaHy
3cIjaGowoOET1L3t4qvXqqJkLjVIID7mWvnZpamAIT7vNz0yxlpo1OoaQZWmXfrMVA/vOhQMbSIv
fcu946l8vQmriRFoq4yr2/3UgXyvLtPiTyomdxmAfz/QEFP7+uIqHpHXSVH6vQM/ZUe3OGGxceMx
3RMqEKaQ/KbhfZc3Sxa4qTl+S+i1/YjFzVV3lmc39XvPJQGOrKm2PE/+D2dntiUnzmzhJ2ItDYy3
QGZW1mxXebxhtd02AiEQQiDQ059dfdXm726fxW0PJCU0RIR27A+MpDhPugbF+HqF+4nLgZYezQc3
smBGX/vYyz8G+OACbozAkpU0Qq39lOh5ncuOokpWxLilXq/zGKTtBY3gIrxWYJlsBdq/k+hzAGXv
doYB6JSALrTimQ5OB/BsGTN4tpOOwbhDMbYCSrMo3n9dkzCsnm0YB+23iYKVfEk9ywAdW/H3ltqi
wb8lS5QWfcJAfY43WHnc1HSos/s4BRSvIKNnL7C6cvkC/yigOSbjL2TI0u3s4HQSlouBVQVAMi5E
CbsTC3rUO/jPIJ7NQLdITcMBJhsaQ+9cX8FWoOPUhheP0QYWmcvlCmSIepQdcusLFKBtkreVqfwL
fAaH5FAUgt7bXz+yWsM5ljMfLnEkBlR9gpzV8NA4Nj13+yUPqw2BZKfBqlc/qlC+VElz8L13e+WC
m5i1g/HQJZqry5R1t1VED21kNNvtkrBB5RtFBekC2eAKIEkGTAm4bgfHhP064AZ27nALpfpSsxZW
/nL8GbfmUND3P6TDFu2tS5+Q4TID/fmIbrDmZuBWHdzKdhulgPHGDDeD6VIbGd6HiF+h/J/tl0Nz
Za/xMqpelkUvwwVGZvNHk44exfwell7HHr/bKccetoeDz4ZLhqJyHrH2XnjAAI89fLdTEixhgDv1
ANggzB3Kgbj2so4EphbHnr9bpLRvwErgmJFxDW+XE5uA3cmTAIDD8tgP7BaqVSO4FcIOF1xUwZg2
vI1gj3rw5XcrVc/OLOOWDBdBMujI7AR/DdiEteznsXffLdclGj1fZqYv3ZjBOBfgW447dpjMH9Ni
0HS3Yp3uO0rWGgECgcPmnLj21DTNwQABqONfqjQ6cVXraxzhuKMxYEHRGLgmRy7HBme3Zh0IRlPU
9AO6arvuNuZLZPMYrvfH9P1wR/r17ae2ryFkGrAN93MCCiQnX5HTbodKwTTZLdpkVaNXE+JVlLLW
axVW8yUhNjk26ZPdqmW8m7Pm7XRqG1UXkxuBGrNKHdtw9pIvaugKC7t0uARbz38IqM1/eDhLH1N+
/mXx+fdbpojxvhWt1JcoTpbgKrOeFrC8c79FRfxL9LcXfqG3tQK9Ke0v8HLh5lXLZhnAOAPCsoSH
cPCKhrPHIIAnXYkoTmZFnSEZPYsgioaDX3+3sNEUHJO5RfzptlGk4Nm1MKBQogdm9tDi2AvEYsI9
cpa3namytLpTTY2+s23cLDm29e0lYp7MBu21rL9wThs4d7kWpuWtDJeDAdZfofvfygzx5JXpGX5g
g3MafLDmT1Dvfz80OnuVWGfVZrPZ9xdt+qmAQdVPb+G6eOzhu5Vdj55OkwTdZiHhuWPylrHpUAmA
7jViKghI7eAgcrHhMsG0CLg6NJK8P/beu5PYis4AHbT0l2qGA/EsWJ0ruMQemy97jrpLGhCy8UUv
jVmDb6p1/LsJcNwce/fdQTzB8A3sV6ouiLUek8XfdWP9Gy+Xt0f8Q6q414nVK+4ZYzOAHwWc8S3t
TArH28EdO8Ti/QEsY4CFJVcXLtMBqIY0HW8F7HrFwWHfHcHgdQ88BsXokkRg2sIs9kaGcBs7Nuq7
E9joHrRUeI1dMthP3k9GhQBjt8u7/376W4D2DwO/141lTm6LozjfOx+OCPmBec1OHaHDAFMzPvTH
Yqy9hizdYL0b83q4kJlb/ebi3r4tLZINx87iPddJBXDfXbIGczNiL7Ml72taHZv20W7JwskCDCOD
d0d1LSobg1I+GHP9sc+7l5H1mIyBhCrwRBNTvV+2QL/0IjrWzYQk4tfwqmt6OhM2dW97cPrujTx5
AdYkPTjo/Nena1QXwInrO1yGoyoBa8d3AQDoBwdmt2jnDWDSGcxFKARg4VSg+XD84rsMrpn/PfP/
ZcuJdosWhjQA2VvTXbxJvqF2BI6E+HTs0bslGy4Et9XoEETT6gBawTjNyw/Hx2OXm0DQ/DrsDdK3
HgasGHadVig4TulVxdF8bLrvBWUDa+fVG7x8VQuUnSgDrU8CTnJoaPaSsiz2MI+eUH+jztKthJUj
LGzbvm+XY8WXvaQsBVhCI7LtLlTAjjIFxPEZYIXq/bHXf9tG/xYvbXGDCpcbg7Km9TrctoSSR8Z0
NP/m7fm/7Md7YRk8h9kKh2VMnXiO4AFNaT/fNHIZzRmJ2MzOURbGUzlG3TrcBxuygntAa0b1hYE9
cZ5j5q9JGGxRDlDwDHeFLZDySfXR+mZ3OG5N4WtR+W9DtcH9stc4c4s5atfvXIXh3aJbe7s1Yjlz
WNDiEfDAgFWtakL/Kij6W97JN5+K175J9QScRhJ6/FvjijfSQ/3YahH4Ev/11DxwVg3L92ODvttm
oGsc2VtD8glgj/ZxyWR2zxpWHzxgw91GMwQyGkKyyAtbyY+Yje8yWj8fe/PdHoNcc1NB7OSFe+hs
OxZe2TD9zkjj7fz5h6M73O0y8xyo2k+rvIwAAfGrmXznymyD6qF0yBDqa5zFnfhy6C/Zi+TomEUx
OObyEgCfegIfoDt73dUfjj19F82DwzMjR+TysgywUoeV9SeAmn43Tv+ypPYiOUrqZpZwpb7E3dy8
QFUdPqWiXv9YWxrc/Pf7/9tP7EIEUmVJzfQoT9PKZQyzXoC94LBqUGy/Ng4dbb8R5P7LJ/9r1/jb
9gN5Qj0vMSCVNSyY5XmOVlCL2qA7NcqnrICi+2BVaS+iqwVqJ5XpMGg9CyB0iz9hIzp4gPHdgg5g
OIJCQC8vFNdxljs4JNPfbND/9iV2iznh0HJ69OCWYDMm9pp1U3Qe0gz3/m+0YnJIXQD+46/HQIRn
x02TBLDpgJEget3rN7j1sdZWuvcdm7ZsBGjLtJckiewZmusUDF56MFnZC+lgzI5UfKbi0oRpeNbL
pso0a47lcXslHYk17bqkq0q6NLekArt2iI+N+V5Dt3HgvYHKg9W3D09VNp5Vw47lh3sN3QbXtQaY
pKqUDbtLouBuhBX7f+8M/xJl7jV0kBUCOhM3FXjxbrxtp8legoi/HHv4LrqvokQsGw8w2Wk9nbQG
x27LuvB87Om7VUoyuM5HINNckmbSd1C9fhrr7Zg5LPipv66gOk5gKc/m5tKB83IG6aq/IQCfvx57
9d36DLYVqRDYjpembcdSi/Q+SMx0Ovbw3bm7tgSAFT5kpVVhs54Zcx+0kfJgUXEvpRNDZsHD6jMg
skbc3Q4XwAiOHeJ7Kd0m1rVWgB/AQhT4nX7uSeFBwD40LHsl3QJ1vkeHHxbRtACfDcqPjuEofOzh
uwPWw6RnWqxu0LWktqKv9TDmlemzY4K0/wH5ZmpDz4WMMjRaDeDipV1l7gC8gXH8sfffrdQZLKA+
GXlWKudxZ/sOKoDfjMxf3mD/EAbutXRh7CnMqWpxoVvAlzvSqAgNRjWMQ1/hlDRcgCrxPE/GRUWn
GNU1V4xWRgvsOHW8ncc5I+PJa1qzP1QSMXA1Ut4kxyrwb4Svv6dLazBS+G7Yt3TJ2PraACo9n8Qk
p748Nq67hd43jY1TEGrL1YgYGxQYcn0hopjy78d+YLfYjZWzXyo9n+ZB6JNKQxDos/BYpXkvw0PI
FnHN1Xyib75fLhrRqR0mh/TVdK/C08kSTpXFwxegRQAFDUcY9rNjGj+Q0379sqGY0Q0/9/OJtVQX
XAKth4rEt0ODvhfhDTJNCeGVPS0MMLI0CNDAtYbk2Lm256TX0JqSMOD2NEBZkw/S1I9dwu3HY+++
W+mh05rTeLSnIMOtRyh9DWRQdHBgdkdyYxyYb0NnT/CoZM+9WuW3mPjkWBi0F+D5SLjRzst0AoG1
K+BcDUeYsDrmekLJbql2meWep9F0ahJwKqPKwl88kAfv2PduX9wx7oFWm07cKQHFlX1Fe/X6mz32
7dv97xYLYuGvk312Iyyzkm06bQkFQoxIUyTyWKwCev2vD4/kHAd8xKh7BbsWZ7efxIhjvYRkL8EL
vFZj1fH5VKN7psyceCPSoZXzyFwne+2XRxtE1SwIrBLNvk2KvyjBjrVXk+wtwftbqisUSsqDDudT
QwANWzWrTlUFGd1/v/k/p4kk263SjsqRyYGn57gCtvpZzAoYui1mnTmHRuMU/O+f+beJs1uv1cKr
kLb4I4AzD4Acj+qiX4FqOfZ09usQaVEl1sZ4eg1CZZlCBlaAxfLnsYfvlqtssR1Az2hOYKGB+arG
tpxUdejgI9nuVM10SKyKInNa5LyclUgB8AUg/NDJR/ZKsE3xOPbGmZMVvjsDXfzBA8l37JPu3b68
UKEfUOs5AdmeFKpbW/CvzTHZP9m7ffUJQEBJWulToAJTtB6gSq63Y85NJN1F0VUYdoa2sT41dhSF
j1RXpLDJLw/NmHS3Yme6oeRs6vQMGrx/9USvH1vS/863/l+W0t7vq+LO0Rli5VNkKPpR3gIOzYBT
O/buu4UaUopy9ZZlZwAj82wJvg9d/3rs0btVKimjFfgZyRk+X1WXLx7qRCvW6fOxx+/WKe0GPnhi
snOkVQ8BbrvG4j6mXZ8eW6vpbq3qKZ0RxevsnE00Bw/8tiPHIjGyF3/BiGu0G8OjVYjj700P0R8T
JJK98gswiKYSyZid/Zv1kQS6swhF6o5Nl73yqyWdsH4bwhIuXDe90c+gGP/mZPqXeb6XfZEIoiKu
AA2PIX9o++A+7Jt3h6bK3ucrgo2QMLwPSwaWGL2E4GlpoEbV/OHY89/+pL8d2b2mY9vNQ3IG/HeF
hXo4hbdvrXq/8xN8yy3+IQxLdou0CaQOUwfSp9IBCLfVsqjHKSE1KKVqTKprrbwTD9ZX/4/k+i+y
0z/96G75Jhur+qUdO6Stq+vXgnZgpuqTlFh1gPZVq+yAMVfA1eQ9H3G2r+1m+gQgV8A41RmJdStV
3nlA+a5gqgXVH5w7yO56AkmrzHm7eecAnjV6vJcxTfXDMlWOxtc1CJNR5sZ3ddDkhGcNr3NjE41A
aIjx6fIoG4f6D22EAmgtlEmjrtxL2D2XGxL6pC63cXGmkBtv1xdYyLmlySMJxA9svrdmnfqcZnMQ
h3m2wRpe3lAtY1jfK9QsrcrRV9DNeMEpGfoPmikkMm3Spj+VVvjHZh5DYHgh9+X5jBGSxbI4oAP9
Nq+gLgFuPfV/DCjaJnO+GmQDb3jEuBZfgH+V2XdVzwD9oJHTD0blcPtqt89vIr0b7dW25j1Mo6bC
uWaiskzQOFmdPK5s2Cl4490XVYqZlhVL7LZIlWzxEbmj6RJn5yaavUJf2DhsN6AE9EUS6yV+aMnc
pCVpuOOFSOIRUViq0jJVMMAFNBMA5x76zXYQdWkz5Pug3UXLWg94M5DikzxlcYK+kaW5VGGCsBF7
SazmW3ytQTS5SRHZ5RkF5LacVc++jlbFpdv8mnyfG7/xszZDJB+9YWn8UYwsSR65rTi/95UAXLDs
PHpUwnPmZgpHBB8nc/eADo0U30s3jcbL1cRn9XwmcDVGNKbI4OXNBkq1+zamqhnqYlhQDL6CIJ5m
r3RNYEYI+GoIklidBm82kN3c9S5AF4uHaAsOOsm8zKcN33IYrixCIY1dY9mnIpexzM6xFD3wiatT
BtWULZiWt8hyme4IGOMnZ7BHPcZDPbev68pq8CHNPLD53PJoWouhFiGDS6zYuhJ5jUi/pJaDa5ut
HomfiMi8mtxpi2J+nqVRwhBBWcs5L0CB4+07KlMTn2GwIte7njmKqjax8FbzuGa2S43eLbJNsYWS
M4bJGmi131gXoGfGLEmoX5JI0bQU1RS135D7pB0WjQI8uJzaaJgeJXDVoKqCnKXO7ZagTSgbyBDd
+ihg4DULJ/2fTd8Nc1iGJhjCR8AKN3HqtdjYVSvajp9EoFLCsL3JGpD1RIWZfiTWSvotbKsq3fKq
zlR9cW5ZolsCFOzwuXXxFhXwvCfoRq8dpxmsnaO4+15ZV8s6l6NMv0U8HvUndJd7UeB2CWcX+jyG
7QGqvinF/zwE4fehNYu/Kqa37VV6QmmhBVbS9zbENL+pJfOPNiP1mbAxbZ9SMyfxiaSNFu9HKVb/
7NDgwQLcRMM3IC3fnIjj6+Rs3/+UuLkRd2088u0yDG1XXUaWUXM3Ay/MijbkIfsC1HaY/UkBZX1E
C3lwi2sk/x2tLSpvXVSXNQyCgnJtfOpuwZBY/A3Mg/jnLmvCrNQdOh3fJZvo+kdaVw29uqGZt1Mw
ina9yTZD4ksSr5J8InElq/dizGpd6M0G8ERsSTahiUbF03K7+CkyDwCVWnLlOtbdB4A7quFpjrJE
nImQQwLccwu8Ze6i1Igz9NPUPIzZEn/v4AnQFxVKhu5JrMRgKxEgO57iaLCmLgluq5Y72cLg+FzV
s0Z7TZAs9atIpyy8Kq11nNsqMPE3ITLwuOt+krbN055WBKAjgFivU6cmW1rHSFDaqWc07zvv9Bdu
M7xBGZGaws5wxVs0QT2ZvF2BqT31b5Y8OQztvHwcHRrTTpE27isjm4uBV6t7+HICBRE/IFyqf1RY
wknRdqCkF7Fy0fBpG3kUweBIKVie5VyClXx1YGG61w18OlPlYrTJiv3eazcMeWtxTLscFe9l+i6p
tfX7RfgMEOwVrGhES32Wve/wqLevqe1sTlEW47rz1DumohwNoH106TKaydOy1Lzb8pra1N+5dapR
uljBsspuSLUhUEQ7mxDXCai1IPemaYKXOJKGlSKM56CcyEKzMtm8bz8a4nl7s1jvssushqAqR8eq
7Z6DmPNM6NQ2LygfAR2bN11nszOs42t7m4GNrR431MXScygbHHq2qqIRYu9QrPeqJmCnDt5QW4Ta
JAGaF8wEDjBa6PxE31siFToy+tDa52YlCbsZcG/cPg6wuwPudtlCUHRgLp6PzmT0Snk22adoGoP+
D9asaXcfd3zCROuF6sSfvEs9poOCb9t0Guq0Wc74y9b2FCkZTh9iuYjqdqqbll/RSRt3D7NhoHyd
sCd1cQk4E69+ePglw9h8Em10Mw1NXUPgjDYsTJQUZkq3orWbvtGt4hAOMwiJyWnSQB8CPL/17KUP
svR2Aaz8Y8okCr6wSY+q15CKLvgJqf3Lm+j1BlYqbDvbzSQvkH+uP4dpJK6kAQ7AArBf+VOjueaj
QhtGdBNje6bAII9yu6Gu/yRN2JawQ27eI6uBR5InAYCEnfEqKbKVYeorAmDD46LXpdATgrVnyXBt
eK5twIB4bUoGV893cdIv7qHzbAvLpmmn6EVlYxqcxRDoQqwDy0GTIJgGynUFmSM/fTUtQ1qWtjBS
KSxywYfWou/zWYRwUwTNPqjuHP7Bg6+7umwQO6G2wCRfyzY022dpTG0Lhda27R6WgPwPYcyah238
IJQk12UCNPiCPlvNryMUWDdZkoYvniqYwYgMq/6VUKzFPGPBgvnQRQVjOPdJ1jZ9iV1nGh99MKen
Jc36YibVvW4D9QGevctTMmOLL6NO8RIo8e+eiDHfVNV8BVulvQ/dBrdzN+FK5EbGZgsRcdh12Epi
Im4/jbRG+ygCLR/BvtDCcRBefRLzIB9cEL4ysGJY2ThN++/pwrHfB+jdu9PtBMl6C9FwfZeBX7/8
hL7GNnmGW1ZfkoAt0V2aWL/+mfTKnevFQrqcCxj0P6WjjUUxroHQ70SHzfArHwDjNlOguSiU3GY4
qlR12A25NImubz2j1pTQHNn54qZYPTiFYPBnb5Nnbr2iZd/SWmGoBFrquywYq2emdbWeIYzs+/fQ
rNn2BeYJ8b0gTbVc1Lht22MC9wZdmhUX89cQVjlLrmbmWM7XcRSf597U5Gsj+PLUcjY+a2O8yB0s
2KcFlxB+jb8PtBnpiwWQMfjMcRUWfApj7KSwbbI2Qhdt2MXRViSNWVhRaxBob0XjTTGOc4J6dzzP
VZH4aDmndm7bC5ITrx8cNDHPGQ7bxOSLU5Ba1dEjy1RfbAmIiaaCLA/795wH7VxBfizmghmfnNY4
a66baorK9V8U8GV5sjbu6qCja4f+E9R4W7HxISyYCGUMcxMHXIIZsg7HFxq60rYiMGmbt7LuQo3I
ftLgDi4ZvW96G2ylMILcRA76263CpWjYx/YEqn1QdJ0Z84ZHMI4wcf8BUe9XoJifZgowA7VYouH2
psRWbEX8GX+um+xh4VkxjBQrg1JyEbJb+sK3LW6PAhK+UOXGKxhj0uS07fhFhjorZrS4Pk+kS2+D
NulNQerhEXmGXS6sS6J4wTcjanzUYhRoX6ewgj3rrO2GB660C3BWwGHhLosB2G6H0a7niDbh8kR7
YmDojIv77DVMeyfOSwf00vPIBP+cTsAGlVNYobaUNoGNH7deV8mZmNaxJ1xo8v79ZGP/FIVdRy+6
G4Zgzae38kUfYsdFxwU0kOlloRq5ie/r7K7ClqnXIg3D+nmDsioo1hir9/3k3YiGe/RVM1fAJrOS
RZLRRj/JCTVMDF7djSe+oW+7O6MFkp7Sivd9aUjFdEEb0dGHcNZvpOB4eguuU0h3RV1k6RKxUs0j
oTMegp7xXtnk1KYdrLlyr9Aa+6rRQck/1lM83Jt+RlhfiLoNCtrCehBTN12XPHExNgk2w1vjpo6d
RlCZrAS5YG1xkwufAOPAWOJhYK8NXoa8mwcszIJF8VjKTcz9Ra44T75ExLjlzBLZUTBwDMz1aNjw
tNySTnzPlqjOJ079GRz09XPfV4Ih5YmqdnqcodbDjmcQ0je3vNEOd//V9pRub+Bdbzy/m9JUklMK
ctKK8A2hbml8yKOPrluC+irjPrKvc1fR5X1vZlrgbm5kX7eucksRrU1Qaik+ZOs854sOfmwSXVwD
bnpys7biRlhQyfsQff0I9njhvQVUPUFCPkL2K1+sIeyGSeYu6zBnJ6cSfid5ln3qEFAV69Z+q2Fk
/URR0noWlMU1MAX2JXLL7TDgZLhNXb39SXVLP459lIob1gi0F/h28tnDGDDzTBz8h2F/Hz3AOXTO
03iDi8pM/AVhy/ixRsnJPC+BhsDcrkkxB5BcVEH0MU37Kd+G9AHXkPAYAHOXm3wi9R22uOW6mZR9
wO5enyRrY5krtVpobwA7YZELgEoHAaKUWDoYn9lhz6iam2ZO6hMmBoBhcb3d+jj9M01r+y5kYXgb
E4kJxztTNCR+10VGfaC+W5/SWLfvagLE+VnNnZRjvpImc1NeI3/bzhvgi9tNvLD6Y0xXfWvbLc3K
tgcQXfnZr+fetNHtBkFu+MEFafJSd44DNMBsnwQ3lUoW1wF5T5sUxg+bIH82ttrshyiK4y1fGrWm
ECfTxW1l8+Zwce221cMIKDV002BFj+OEWbY2fGjLOl5ocLvQEP4CaJR25NYIWmWPU7BO9rzAuYJ8
9HHH4iLbwsXezaGO6q/IxdQIaAYL2I1udBPet+vSAV9c9wu2VqpN+pHPnSZPI5+5PsF4ZOthsjHF
4joES9Z9CbAyAWGLtiZqSjK1wuZz1CC5yuycNIXpEHW7vOIBBxh+i7a5+b6mER/vl3VY/Ddg1hwC
fGHTCKd3h4Uc6bxFC1x7gi9UxS4m7Zr23UpRzToNfcjV2SbY+Erk6HVyHd8EpacxUYw/oU2sje6g
COe0pNkaZVeKRsD1Z4NTVD3Nk001KbasXsTtNE6cxDksclLEf75l3fYOxZ6Eoa4DEbK/m6Zuwk4k
+gQxlFZY+i8S5Rf3RUYyu4YDLn35pFzyhU5cBl8VJAMo/KxDBIYorlVEgdmByD+v5kWCAGPmtVxU
bdJPMVwq7MfUCZJ+nqYxY20ZJWOAYKXqo2B5iZ1v1zoPGEs4opzKqCKreMceJ5+u288QBhbdn6ZB
f+YpbQHifL91Ys1goREN5hnU8kiup36BX/ElawI2PMdYn9iDCTdvAQLwSAnK36JHo/5Ny4lwN1wK
SVQZerOaIe/iOK4BNhiQUSN9acdiQ5CKwBpxj3XvWosQ0V0yWUvzsZuCYTkPbWCz6zRlc4Qv5jNn
ypF16/JVZhG662Ihs+mrdXJczromKigyOdO7ZqyruBgh7bD3W9uGNT5J0qC9dcK9UWH0MiLDGmMY
JH2cfZilaPkfq/uhZuPFVWv6fuRss1NuI+/109Z1XW5Au83R5ljPHMS8tB3Om0sRvtQABM9XzyeU
HEQ2J/lkHeLn3M7WTe8S6hLxcwGsJz15SYgoYwc7ryGvJ1BTbnysom8b0I9Nm/MhyKpbAMbDOCym
zrcBkquNBJfVYwZfEhbR5NbiZGn/yHwjyq2H8cnTwCZzaoLRz1AJBFVwRbLGbUFQGceumNqxKmAY
xj/wxUJRuThR62sm3o4njJal8CsehqbAGajVxwiXUuTcCtHbUgdR407LitYclDECdIz6RNDmMW0d
QQmo2eQjOhvma1c1cY8VWc23A0Hp7iFjtWVXxNvd17QVg3vspZtu7Zj0nSjTbVuLKMLGgeJiXX2F
kQuSkVphN21aIx+sJRmaI+Cs465dkopC+w2kHfQzkZsmMbx7GC2fugdTzdPdrPXQ/sHMmsrTkErz
ijIKP6mAIwrD+8TpdfNJaIpuDd3HCPY6Pwys4EkuYCjTYBIj0Mk7l6gzB0d9LkbkqkOR4qp+Aewx
XXFfgX1zQjhq1qKbUQMpYBuVrQV6uLY6pwKTd9wk6woN6RdE53DMYQ9D1lsUDG3gM3WbuCUSn1e3
jP7ehzjsPsC4ZmD3Km7mZiosX3RzN6QQhsEUcF1LErfDDBh6+MQA5SyXIVlbOCFUgE/3CCqSd1Rw
lGOqCXl+HgPmeOvbKlghmB07X0pcoiNKqCza4r5XPWAzVyZRQswruE2kPwaLshqOMiQugE2uBBoK
b7G9PQRpNtgXXLcxc+9gZIC41wGC+hjO8Jcq0tRo96RwG/ot9Mhsv/Z1ZMUnMdTolpNW6w5CQBW+
KpYhuwF/GEmABCQFNSDAILH3LfqTaFD1QI15Ostp3miOPWKtmtyjFh2VMomF6O42l6BwkqPBjH41
k+55MaC0sjxtuvbuHdFjkHx21djPT/PSZM1tKjKkNCc1V7K5LrVYqcB+y6Kf0iGm/Sq32qnl5DMN
m2w5jP4Dbg4U1G8LSkxqzVcc8eZmbSeHlc3Gj4wLfsYlD72DuwIOkjSCx3neu3hOPmA9uO6UCSuQ
tKS0X+9dOvfyi1OoxuTIYefwgQYs7n/oNstkKYfKsNeAebU8biRtl8dqAOLtXYqSKvurkDQ/6onz
/mfUT1lys9K6I0UYwin7HgdZjcO6XiPmyipO1lQXgGRB91t4CvXLywJbI3Ibw6KJ3GFiJfJ2jnmo
wewja/+QaRRY81hzB6NzLcwPEvFGPDJf9RAUVUT2N3CcD9gzGh6TeCiAb/IOFzf9ps8ALzpzhkRN
qwLXIdH8rXdqCkA29Da9Bh1KIJ9Jp0YkEDEix5KaTLfIXRDPqscZhT9ZoDHCTnMOExXK7kj8f8yd
WZPcRpal/0qb3qEG4HA4MNZVZhMAInfui8QXGJcU9n3Hr58PlKabgQxlDPU0VmUlsUimwwFf7j33
nHNNSdQue628TiBIjF8mc3E7ZmWH/dUUJc7kt7KusyAXwml8k1YyfXZo2mKJjwRSORmBhW8arMl8
6+tFm7PKT+PEnW/Dnlqjh8AjcqWPhYLeYYgeFhSiqWFW0a09zmLlaO5r65pzsqLM3nCFHQBQjeyA
0nNN/aYoh/xozYPRPKpEZrlGiGRYvaBRLe4jf9RZkSPEyiht9Z03FlyHlqflrXtlm7W5zDeZ4Qjn
w9DSguV+W3NzzcQTK7W81JhF9VKqJJ8/aszG1Q4xyV41HDcbauL70VlH68WwpSZ3oVZlM3cMRNf1
kC5hFL1cCqMjJmsHYesjNSVwJuVRJJFTf9C7wi2/JgtHNqS8RRX6Y9uPWnMccJcgLmSbk/vTZqZq
bzu3GpyXMk7HiBvRSddvWUwZ4VOaTlV2tCKr1MiDm1qUNFG22+S1RVTD1UCvQksea4725jGuLTk5
h95wsVmelDU47wwwtYS+LQD3/RcXH9bsQ60NlfaqiqjUvB7dtOmwGlic3PTU2GBIjN6tbvObuKBg
xSKxanFsFfGdHdAAcWjukO5FcvJWij9Vgb1aqxLl69LunbuppgR0TxDh2PfZYFnd2zJPs/ZWRWKq
brSBjuqfhK6TntvlbKPGqQptOOTKnLT7SsdW6rU2dEPym7bSUNBzCQDKYBkKp32RdD0KlULqany3
5nARPUfvqM4kIi/xhmkjrf/q2F0dvhNgQ55Z0pggHddbbaXvdusLDAnzm6mOxHIgzEhXz1BzP1wv
VemK6xZ4fLrKM3vVPxhxL+VtklHC82q9oHIfIATWW3K7EoQe3L6bpXZsWtMcPGEXqXZgzz3YdbdB
UaXE1+KoG3Cim2OiGRRq7JLazHLI6Y3mHJZmrqXfxkpa1/08uOt1bc2aXuLFZk6De8hERJMzki8j
vZdG23UfZIcd+qOKrKG41wG11TGX8eC+nSZqKn4eAe8hK4RJ9iopy9y+C6O8zN5ODi/mbjGdrLvV
B3rhAFRALacV+bLKV+mgiuh2Tls3e088C4oEYmgvSQOi4BRAzRbmaonuDWzmWvMw7bCX2qeApxz3
mMHj27yH1e9YD+qd4bkuzpVFUFDD6YYbVUwtL7ZXad2+mlteGsVOVgLdyE3lLm8Frx1VlCvjbH1P
2QNga2QnH911VffkCrZ2Z2ohCOLB1rGdM7f6m2Ne6alt11dZqhp5v+YVkmnDXKr+9ykZXKC7bMDz
49jTYXqJD8YEBktx0oQtpTedM+Ju1xbdp2K0HPNVhV9CZx43j1aD1G2WdGV32tUdU88tpinzl6Ld
WsH1nf1CtqFV3lhIcKfrpqwH4UfjUpf3ZofBzGEOM924sdZainutMwztSFmxT/zciVzi6rrpapAx
USTi86xo/H4XrlE6vwFQtnqQ8jhs12+ilCL6UmeVnt/oAnXijZ5MS/OA0L/t3+W4SMfvq1Ja871h
ad3yx9LItL5PxqFQwTpIB+zDpTx9oEY3UA5Jug5+XtNbD4NedJPXL/T6vGl5hNQfVtPMPOjsNmVu
y9oYsaNzdCEjv8hHmvm+16cs6h7afjXKW0WnOiICEO8QeYLbLzRz75SVfgE00UCepKPVHeggIZjX
lazzIqCOlAE0cIRuecy0RSKu1o7CWzTNaNkmTtOicKjl9u7cmjQ9OgDaui87NeYaDgGJSr4N2834
TQ3gbMi/ZXTTVC5BiM5Jl78VbWv2g2dFIPftYcgtPBgmQWsnBRSq+8KUGoQYETXhCzNW/XTk/MS9
cMzLZHzs07me76tVFfIjUYBtzYe0SYfbBSxy/uiooh5fcl1H4rojTjkU2NM0B9r3RLNfCrB5LltK
jq+Iil1128VoA15Q1SiQqNOwYCV1bzKyckmrSUv2n4dBa5wDUiBzAs6sMwCLtonfQGwwIn8caaP8
JoWLyIVIVwzcFt3RCd0PqtZduOGlTgUKhCtsm6o/JCj0rEPlUPkXHtXqdngkUY6Aw0hI9f4z2dia
aAe7h/uQHiTHa78eorxCn3HAVr6eouOMoJN2PuVs2fHvaKIBpQ/DRNuZ5qog10hSb2pw/J5uSYRn
afitiCFf+P+M47KjW9mLVRZV2eWB7v6WWu/s8R+R0vW9EY/MxTh35OaBSN445DyJ/GfSE31vw1Ph
cuiGiVJHbimdVNUd9YeOw/JSS/nvlsRnGDL7fm0k3GYPk4u4W2MTNHGV9HfFpFV4B3awWoDDxhQ7
feU25qu5AyDyaIOr6R6oLDnH859lYzCee4aNMvQD9SiawdgSrVXHii6guZ8gBnmAdNd4hEtU7Ki2
ORcU+n9DQrJ3HMq26ZbOEsI+IqRv1Nt+qcLBryPCTFTXZGIg4LGWExTOS3lBXfw3lLC9q08Kr4rD
3JRH26GXRY9dS9CAaF2Y0N/99B1rq6YTXqdiV8K4KL5krfFhcurwn5HZ9rY+RMlNUUehPFLmIl5v
l5tkyMU//OE7ZlZvGH1ZDbY8gnQFEB6BVw3wjecX1N+9ld0+D2dqGNJN7GOkax1X6hiSd3P5/rOf
vuNUmlktYNXwXsjU8LTtXbozrtXb53/436zQvaWP3VKoqeeU5RIr1/zWlUkxebq9mPTjccyiPtQD
LOZrxEGy/kdt7fS9vU/sRJPC60QeaSMqP1pN271IDdCZ5ydk/A1bf2/uo9JF2OMSWcfCcWNwLrdc
JiBc/vO4GL39wSLw5f8pLaO0r5I6fZeuyTuDlSavwy4ZYlKFKA7oavhtHkVcm4deERH9+XT/+XX+
X9Fj9erPU6b793/x669VvbRJFPe7X/77XVXw3//a/s5//5nTv/Hvq8fqxefisdv/oZO/w8/9a1z/
c//55BcBYXG/vB4e2+XNYzfk/fefzxNuf/L/9Tf/4/H7T3m31I//+uUrmG6//TQctcpf/vqtm2//
+oWj7T9//Ol//db2+P/65X/nXz6Xyefdn3/83PX/+sU0fqUOKAzcTyyhYCGxNKfH7XcM91fTtmgx
ZbuY3yKEYr+VdAmN//WLZf5q28hfdFqB8E+x0VO7ath+S7i/2hZYqKsbwsZAm9/6v8918l3+5zv9
RzkUryoqoN2/fjldRfAVHH48Hd1c6h+mbe6lx83QJE3Zh5EXUkt7nZV93hzUmALC5zVo0Q8v5a/B
fxzM3Dm5MJwLsVlauuXYvAqx73PSyAIQmNKV17eV9dsKVvVFVw00gLwbqgdHs4b+ODklSHRVmNOX
ThROdMgjEwQnheJ3jb9SuB4SXFpezuES5UEUd4Pru9CTXluDZRvYTeCs64XCLe46qy8qiA71dDMO
egnLyJWZcZhtQPksRJ0L0hDK+TDaJm1h8VOpgPmIdz/IuOVkMNpUvIaIUL1ywbB4loaWtxG0mtGz
+hzCpwbO8Bs9lKObSeWIE2KSSMfrrBRZa5gQDhMEl6aLW1NofnKFpoDZFxV/6LAPwV/SyClrz+jW
nIOU+Ox5q9aLwseDT1Oek9Xji6jNq4/dHBZ31VSnb6ISSiN4PoUdLzdIWg791FCd10cLGps2NM2r
cVQm5a9+McbHVGWNHfTARp+iypUvaSC7iuMyt3KrGmtUnlrqRLgxm5PtaWvZfNAnA5NjrSvG8bBm
0fJaZX1Z+CW09A2S1ZrfobyFH4F+8gpcAOLkQRLRTgcYmcg1hT5NnywdnurBjA3no7mA/xyIOYov
RbEk07Giyp4cBmAJHEJ1hxtkjlzjNQW+QlxbPQmxr1ZjeI1Vn01WMQ0YfApAYI0zCh+pq2mGjeCV
U+uAo5SwB512cd85jsl9WtF7iuC4rEFdbE3Zn+LZtkyCfdP6rIGfmR5YvogCm2JvS8FuaV4tUz9+
SdtpIJF1136A5TvMEtVpR5nb0qk9WrpsVy9bZ+c4Ns0aX/XwJwjWpml539dTWTJ/C/DNtmxSjDDO
10M3Fm2zMemkLzVXHUsb/veV6K32Man1qgwsEw4MlViV30PIm1yIEY79jXJ2ahyWfNHflZHZUWOD
lbMGSz12+rUBOS+IjXwcfrMmmdkHc8vEDoLD0QzyTE2fAF5nROCzLbpDW9HKxosotEQHOu/Cxg3p
nlHcFMRq+Y1NjTj2WCbaFyeF4QwHiVRqW3WhpGiSxHzZOKRPZeZQljnMRl5XhwEjeXI0yeEgWvh6
GMPPVh5AqzJnD46Q88oUnVkenMm1MqD6DACR7gstlLh1K7M0ONKR79cLAMNgZF1B2mdPf7hDWtN2
08nZzTzGOwmHt7m2k7hTgWlAITxU2lLDCdIXV/NUkffG0YQY/K7rUUgdOLraKgC0zB6UrKiUkqY5
L4q51OIgXmXzbbMyBg8KjcGmigppNwDR6j/XtkPJcoKdoQJkEPmnaen76mAOddj6IVYmUWCtkcCl
TBb9Q1ovqjvOddtVVyu1F3nrais0SDpXTIE5l215xLOy/5rHq917w1joAmbi1gelmkdEFnkbDxFl
xHVtD5ad259Wmz4Dvkhb82Vvq+UDjFb9XQ295E3kxlnn6W0+vpJuLo1gpXTW+DITqvC/H8U/dUE/
JF9hO1d/9Pvr9+TGflk/lm/79vGxf/hc7//k/4cXtbn1ifr7q/rt9Pjt8eRm//4X/rqrrV8NG10B
NVtBJY/Cx3/f1fqvrmPCaZSOsnRTbF5kf93VtssF77pcaBaXvARO/++7WspfWX7KhLntCNexhPMz
d/Umfv2ffM52twdQtmEb/DClAzWe5nWEcHFJCRP4GzAs6OtB0VlKdb5TdeVdptnpt7Tp42Ony/SS
kvg0TPhzaMclWjAdi2ewdhmAWdD3oQNw8lSLgqUwrfohGTmlqDCUFyxtzg/FDeg4vExe6OksddOC
gLKW0nMmq/GLbF69pKkbXxtByX/48mfikdN85s9ZuURXtqkMXFee+HhFedZSQ5cbO8m6nQa5+FYD
vv78KOc+myuEZVjSdAh/dun4UERRGtaVpIpqu9e9wDYGlkZ9OyDwuglNB4OQuWtFALEJB6vnxz5N
e/6aoaJUbZuGZbFsT1/m0Jh2jusLdHsNAvZhsNryptDz6jgW+LpXdOOFiQeJ9PlRz31Cl69nOAbj
uns3SXc7GlubUZMeQlKkU21uhqS8xhmmu5Cob2rz3Z4wKZ7Z2FejHaSP7ekEnd5IaC9Bqb7hTqRm
UdjxVbpmzWsbpgBodzL6MQYmgeu080NYdyJ4fqpnlhALZzsPKPzDuN593DKJU8PJ+bjj3KZ3Jn41
tsfH7OWFcU6xnO8fknGk2jICCon7rG9EJ+JGaSo9lP3rTd3TuVujKnJflzjctRVioefndeYTfk89
2ISWzfG1f6/anIVDqiwPIFxc29E0HpbFXt5LanYX1ujZoRzdQvLg2LZwxOknzC1TF7VTSI/L/2ve
1uoqcvL+dSyh1Dw/qXOLRTAQrcd1U/LBTkcKx9TtWpnwEhenDpRIjcSjrb3xQLLVvStmfXYwHqnj
D3oWGvfNCGHm+Qc4sx1NYRhCGbak7rp301ZaaaQadqiUEEztnRsOiadUvNy0KxHSYYGZ5psKI6Ln
Rz1zALFEieBcSb4o9vr+al7qOUKr4FWJYUODpw5LMzt5jOZJu82oGV4NLZBXPSTtH8+PfO7TCsXY
Lu0GXGNvr7ZgZj+YvWN59pB9zI1B4n+fSYiMjv1P5ujqUBbJLS1rv16NruIMNULL621slPumGaEY
LMsfdYfircA69xWVCBe5RG1Zl66RM7Pk9KEITJpPWrA3wEsoNsMdhEpdxml+DVcPd4BNDpIYF3ul
GdsS3Z13whaKMpeUaNb3510nXJUZ+kbbbp3Yd5scinVJLyauUuxHl/weJpAJ+7yx30LA0WFCqm+a
HlcXjt0dvv39PBLAENJ0gSKk2DvL4jMwjmvMc8SClInU8v1IO7EgobkrVOVGhyEgC89y00/pVDRH
bdAfn19aZw5EQjQexHSUztm/fZQfQO5+KNcIbgscrbJv/Jn2LXciG+Ij1Z/ySFHmkkPguY9M7dZy
9C1AFHt7j7qkjkgJngVWzc1RT2pBBhwlAZCoc+GUOHNMgQqxXSEmbwHfbmrrqLW6DLE2z8McMaMa
kdNioT7BGhzaG2hE9nWjxvpR1RtJiHLVhWPyzFQtcCWL69S2AGx2x6RtJSXJZs6ujepwM+qQB2xn
21vpxunPT9VxtrjYpdTMut1exQ9fsa77sdQ1CD2KK+jlYonEV+EINXSKu2MeWSYEbR36rwXTCvpz
Ezy/iM7c3j8Ob+9uubpdtajCKYwre1uykZ4dKWlcsmE/XarfI3WbL0ksJBS/2numgzZPKCah1dL6
Bl2aWdgfFbwJv3J15MtoTC8Yop5+v7/GE3w54lqum71jlNAMA8I1NxxEURpQ51N0nUHX9nKVXrpa
Tpfq96EcZMsOGbOCerK36NBhD+opNd1Arzv9kGLJelxX8zPa9PDYjbpxhx608kFtIh/3ZOtCkHJ6
nf41OhebYbJbTNKT09WjDYbeJTn17lCiaYvFAgRg2t3tAGwTJDkShFZ24tXza+bcoFuCyKoFMlV7
az9jiLTFNNI2mIy0uEFITPkTzC+go332h3LS7LVah+nCJz29wr/P1MXtgPsNbZXtWrsYKUzz1Mmy
ug20BpQrSyp5ndSL7dE1T0FzVBWKggjRcYRq68JLPrN6XXamblgETYBe26P9sEWHEAS+mMc2gLYH
bqtp0X1fuy6oozICs1n1C1fLuakaBtmfTYzEFbft2R/GU3GfpqaJYY2hD7UH91ndKjk1Xo0V+H1e
5U0KY1Nr39RZb14IIs5OVRGwkOMS+O4tYXLEzCqM+bQLbanuVNlIGOv9/GHgIYJ0mS+92u+Wf/9z
m//5WWkFyeHmgvmqvZeWPsJWLCPkeXUtEHEWtgwwSlgRrci1fl8hU3K82lQ6JE3LjR/j0nFfpWCL
NyIUS4BiQOUXvvYuwPjzkUBEQBgcLlXwjtPXD4SWJ+sKmxm6z3v2FzwSeI9+lMre612TvjvQd+/T
SIjA0dENptMkKDrGw4Wb4cwh5iKjBgfkbtgC19PnMIHLMd7HIa2UaoEBhVnBPKafUdqon/Jy+XPG
sMsAdWyLWoi5rYofFhzWdBDkx7QPiki5D9a09eikGcJvzx8b59YW1HB6E4EQbRnI6SgGl1y82FUf
uJQkqYi7+THXF+M99KzBn/Uy/bmo9K9pQROyOaYcCQBwOmAfUpFPdLz35jYvj8Oqz7euI9DaiTS+
+vm52cRFtg3WbrKWT4dqRFTiNYltTZ43eEHpqrxey345wNJ3/Wjpm+Pz451bG/ZWUDOZHlWy3ZHU
tUsx0WSmC5p2nI6Dkv11bbswsk00ac8Pde40IuCjVGDZrA9zd/Basw5wEsd90Fe26XdyLd9VnZO9
zK3IhNNnC1imeRQfeihjF8Kw73je/nSgOKiT8vNfZ+/NuNZwg2my0AVOAWOjc7F6nhO4iYsa+yN4
+fAuWbrwKz0KumtKD65+3UdJdtT6CuOSOMzDl32sdx5sLOXcoQmCkG8hOL6xkKl6dq4W58ItdSYa
IP+S6N9ZDeyo3dEdml2IT8LQBVOZGQ+uM9/PdPl75dKh4+UczcNLPdHE5wSK3VGUs3vp6NpW9On7
cnUdrEsZWGMI1uLpMszlJssyQ46uOMPWIR5COxibFDOGRKuouMVrh1BcCzv3c91qtt8N0KQPjpU6
V25etu9TuYoPzy+fXZ607UIuT1LuLZonXPh+3P5wuFh13Yy9yuogdKCPqhimaJyqHjvwMDmaCeS5
iS4akYeAwXldtN3yeqkT+/fnn+LpIt5ucJs3A3pLCLELc0eIvpNbdUAeiJA8uTWY40WJK5My4G1T
Vc71mndoKfDqubBTz86fZMnRXeAWoKvtWPxh/sjYQsjKGkO7yr6uZbdecW3pgj4NUf2H0lYsNxAv
3c1uWMeBoBT70kj06f3zL+DpgeEaLEkLOquUAhD29CliFRprVS4Ui7Ra+VaOjL+fjfQl2urlQvhy
fihOUpcW1KbYL0I2c1Wh7quCbLX6L63WyiDs2i4+sCntC/vt3HeFAkDwTUnAUPuuguhIpEhRrwSS
tkbrYcEnr/dsDckCkmnx1Una8lOoqEh6ZuO2F8+nbdns9pvBtclJ7KJTIzQ8fatzWnRLBpcpaPFZ
ugttBKkoAnUPAfwa6HpU37ltnXrR0pVeubbyln5pF1wNt+WzfwSHxAPc5fvNuosS6BzfqN7M6yAd
nPJFVI8ToVJsm3e4IFXXRp79fIjoEoBT1OF9U6PYJ6zjMvbCsbQiSO02uk4ajVI8tHHDw1JkvUsi
Y75EunqabzCii/vhdqyaKBVP33Io0AIloVsEIyCTP3B7PyxpoYDruvAurQGCaQKT/YN9i/MSd57F
uOR32zL/Yd+OVZ065phVgUKdeCVymT3MooNvKt32tSYHdYuDS274UzR2cMv77IWNsOnbT29brj0H
fgogkwFge/oQnbOR/aO+ClprNL7AaaBpHa04jtC/2/fPD3VmIXFZUwmixgaE+N1Q/If54h4E6KK1
zWbCGT12plvelqE5U2PXW1926dpcut3P7J4t4CTH2bAesaeidrlZRYtTNgFY8Ch9relpduyE2btQ
auECOd4aPzWcqBhUggVddRK5ji+iUOXB81Pf3uJuD+EBqlxnw4eFdHd7iN8ZtZwSNqJq9LRejpTk
dpotwxdhA8b4/GBn3zMMIG4aoDQupNNPujoCJcowNkG29PIBTxPxarUnec0zfMnM2b1w822bYz83
hYZeuYINa++9CWe14slbMbeqNJZrdIAhHH5LvX5+UmfOYZAdxtiyc1Du3aRS7J8Sucg6GNwWUnwv
slvkcJ2HVjNfPTHxe3gboa++Wp04/QcrlzCYw4EClHCeVKCE3cZyVsTdIuzuMXgcvTEewxk3gNm4
suNqtS8s3TPfkDBiK2YCt7N499PtR1W1Al9WqPVYNixp3tIVDXrDmNvq9VjR0PP593tmhbIjXUq/
wM1S3zelQvK26ogPmKJK5psicx3asa/lG/j4zm/PD3Vublvmy43C8uS9nq5PUXdGrWWKGFKUmUcX
I3wywkK7Q4NaHCK7Ki+EC+7TBWrhkiElwkAwpX1Jiu+k0ADmXWCmcY2zGPuBhHRRXiJi2+/xvbxv
jbbifunDOVjhj12As84/gENmA2LIGtpNWI449sySBxgQJ35qw3y4NxtyGQdS4T3u/rgkznDwhlLh
3NaaH3/+dTswGaRLDZUoZTd6OuSpPg1dFxBdrNiJOU186Gqq0uNozrec88WFpfQUctnKmoI9CsbD
v+z9kBHq6diD5TS3WDNFM7ktQJlnAyug+V2ZluJmjIcZ4aWmHWaaJH9YBi3x0tmt/UZzxp+FHngY
SrobO9SCWbLHn/UM/p5r9S52SFP/gJGH9Bcn/LmeNeQgjEKqyBEoiNfIm0/XdOhm5ZJNtoMiJV+P
KRq5QzO28fVPfkrTJOR1vvNSqcPvr5GKOZprZJp+1U/zwdHnr20RqiujlfQVQDB9YbgnZ4JJfwyQ
FO4QaDfWHk+pI/TKla2bfutG5e8Tu+M9hDWF3CW5VFs8MxSBHvTYLdSGwLuLc10EyyBvi+k3YbQu
h1pLEGSJFCM6b4bSeKmj8JMjCMyeys9WNbUh5j5Rv7SOQ05oCb9d7C9aEY6BnNAF4+hIDQQtyYUX
+eQAYCQKaFvWDpTCKXS6Ogwk2mJVs0nhJY79pLSbF3hW9y/1SY4PetV1t3B/itgPu3i9poubZl3a
ktsIJ5f0Nlc+o3RcLE+o3p4+gaqrWibWYPojh2yHXji0MfUJZ+tjPDpDCiGzFR+tdLUohmELkMEH
ShfiYdxCYvz9Whw0n1/KzrkHIqcyaEcFBrq/b6a6WTNjcylzOs365NRwLenY0rwyo/wNwrP1LUSS
/hGtu7yANp359EShBkCwLfnHnpBUdHanUbvW/bxKltspF7bfoHvGiVJox3Tt7Avnz5lvDzYBQEH1
BLL5PgalIbkYEMytPmgauEkjeiKVqXNzDD/pe/HgVonV3KsIO0yMRrC0wHrDBNh7/nWf2V88BfwP
9NMmHQfV6fdfjMHEja7QfXNZ0puqUVhdwvgM2Nj9haGe4hEbiYbbnS8L8M61dzqWaWJ/GenO4gtq
cphMxWOACHu8W0arPBYuSN6ojWWwrpsZz0hzCJraXXKcP/OVCUhh8LsbJ+vJWx9RBauxFIs/KKO5
wVcC1kdoJUHdkEtPSKmD59/vma8MiEihXki4EUTep3Oua9UjqJG6X5BwHJSMG3wSGu22c0rtcc7w
vQsy1OxvYYfMkxeGkaMuvPYzM4aqsEU5gNEgczsUNQ0TgNSVdQ0aRnd6vTeR2Hbr+3I218epYpld
2EjnpkyCASwBBmPY+40UQXpzU049avQ4BrxB+xnfioLmpp5my4aOJYR/zaGsimwTGxnGqwRg9ULb
vzPPQMbBxaET3jDt7ZT5IaXEtBJ+gBPrvuas6RGxM+LNpc3tq9oe0AbQsK59m9PK46rBtNmDlf0P
rkhiC4uX7pgQCvYvwcrTFk5iu/rTNJiHFOL1oUL0Gjgini6kdWfCKovmffrGFiOSFPswcqafZEYH
ZsufN0dCTLlWEUys/3snxnEV22/1e1eK1ndijYbwKB8switDvkCGTIdWrEwuNNl6eoRzkwnwRtoe
ECTsIc8FeM8YKeD50orqBxSJ8zXBLNrYcc1vy7KrvSFGiAs0felVPEk5GQ4WznanUUOz9lhjJgin
Z3yp/LmzkmtFR5VbhCLWBZbs0x1F5LMRjrfVJXW5O8footQJfLwkfHXLfOtEjXmVNrHlp6Kx/Czj
ELmwhZ8e0gxHtGpsjBuJbul0NWtxB89ZRLY/rhmSkHBeYd53uPPUa318/rw6OxR1MhcSim0S4J0O
NeWDozl5afvcwYbnDA77pqO/iDPDzH9+qLOvkaCDQ8lFAb3XI61Ri5VDHEp6F4j7eUijI+4KIkCy
jWNrkiYXhju3KgnpIAFTK9vAgtOZ6aY2rTa9uLnpmvodVOD8yNaln7vZpW/oII8vmSHCq8ouL3Ul
OjtRBbrF1sSqes88XC2k8mKceKeJ0XpjLfALwJ3sAdFYfk255FIx5ux4lGN0gZfL01K64dBUOwL5
8l0qm9fKnop3WISS0uVheWMndfvt+Q/59LAFSts2O3wekyrQ7rBNiyihjxHjYQMZXpmRSAAmJE5K
GEgeIxfNjDbUtueg9b7pDXkpxTo3XeqeAFuc90Aju+3Yz3UhspzXixm5e43psriCzBR5onet23WO
LlXHty1wGjJbVNhsrPblRtXaI//1MmVWNLY2blNp+5BTwn6rdbYgZOxDX3S9OkZ2dCksPjsoWZwN
EEhBfg9ziRV+qnQq24drad26kcAKA9UgzX+W8HrRRtTtdW8ef/7DKphopOskfKazT0/mVLjNVEq/
w9e89QYjaY8djBQLCfJo/5HpUYHHiZFkUGOSUj9YrYrfPf8I5z4u1D/AUW5R7vJt7f1wkffxMq19
bEof/wV5W80CQysDS+5aW3t/GPpLCdG58YCgSMa4RoC/d6eEi5d2XoAo+poplq96kRpHeJ7V7wac
erFZCmVfnp/gmQMXxAuQYIMHbHhjpxPMcr2uikEIf+oMwcW4JEdJ2BtEavj6/EhnpgZKIEDYQXy4
SHa3SNrj5mTg1OHXEKzTrSvGKpMA1+vCSxv7UvH+zGiwreFaE5VA2dp3A60wk5rXRMfDCOuQwyBA
ItRmG9lkc+t3fTxeCDqejscJhDgGhv4GF7i7MLdtwriwtSQK5sXIj4oLmhZEmuYVOD15My1aLgQB
35mgp8cAkl0IJdTbQQ+VvhsQ0RiudToJQ4tG8+tsJc5XB1uk1wVe6C+wkLewrKzHV3Gc0m+0Hprs
KlQufQGKZLonF9ApLdCXkY4BiDWhu11i9m9fc/94ZDgWgimCcb7E6bpC8kpFvIxDn15y9jU7s8aC
Ip9ufnZNbYQaUKCN7LLF/KejdNU4o8JYQrwLp+qqxigeqyL1rlBud9NjHvX8aE8PQYpwXDAulCED
ytBurwiqfUSOHdY5M41AaLbh4txZiYMelTP9PFQRoNK6xCB9ukFBgogb+MpccOye0ylaIsVx1abp
jKVjUWesdHXE8B9rJdu+VKA5Mz+LqJkQBR7chq+dDlWN7gp1tCM3xnH0to+UQrXYVMGa1xnNEPTm
bq3cSzfLmflJ8kOOH2QRGxX4dNB0jmfqbHYCyY4m76ZeDB4mCsPbou/7CxXjp4ECFABKQWShAK5Q
10+Hwm06wuXMjIORrgYeklp5bLSp+N0osIg/UMBFIj3RjzPYXBEeWqnXFwLpc5tWcmvDTyE75F92
u4Js0J6mqUwCVc7VY22P7ctpWofcG5GBX/Ew8qgPFiTA2THbr/pQVkFXRlXpTxV+STSHwYRvsob3
WCvGDw2UmwtB6vcodLdtJSAJtFp2rg7qefqKqjwXYYTtfTCP+OEdWkMkt4lZay/TROIB3E15fUjm
wny1Tmb9At3F8hCWaezXqNo+NqJaXrqpG8G1gKU66y0GjimG1i9pdlD+jpGToF0M1L8rPJYu9ST9
fqLvHn2rgyGN2DBvc98wrLYg+hRhHwfo/d9WNdZb9AiIN9HU1gcVVlBMR5KrbMD2YkLcfkWXIg2p
wuC8yHFCDeCP1Bfe5pM7gfMPZSFlQerp/O8uMN1oY1i2r7gRYkF7E5VZN2IRC5iIYa54I/WwOD5/
QJ0bkC3EpUAdawN8Tr9eiA+MNsya5YHIW9dm3InbesDXXuVldVOPcXb1/HhP9i7KN4aBsQuoZnMG
n46n8LzFHhJRlZVM07FBvAJJAVbCOjmz//xQZ6ZGdM0oiBMEpLjduyQQ1tIRxb03To3EJxz06A93
rfK3bqFNflnhavn8gGfm5lrEYJz3kHmIjE7nppGWdUXdWN68dbRAqpX7gpq1Z1nD8Ob5oZ6cS4zA
rgMUVFttfF/GFX3aAkwhutCLFloFhsdHYynzoKZLAhL5qfPzYqnexHTdwNG9uEQwf8r7ZXy18UwI
7xXFot2yibUQ9NfGNRNba1ATc6Bfxtq3RyH77k2taWIO2Dvh/+HsTJbcNpot/ESIwDxsSZBsdUvW
bMneIDxinlFAAU9/v9LivwKIIKIdYXujkJOFqsrK4eQ5/TWFauZL0E/zu9xrWmSWoun8+FMoU6tL
rH4KcB6GKilw0NVef3XI/iME25h/iVGUOLeN4YVVD3HqYyt7h4kOoO/5lhpR205t6W0ympGH1ASI
/vEqgqo5aWAXT34zBnDHWkcp4u6qyNngWKHhQl68XtXMiIgn4ag9WzQU3kzosb0V7XhEbHb3fKtv
R/KgQG54wW0IaiA54hVTb5/xs9HffgkAaqoG6KAgJ0YxAcy8/QEyXO9gxnnvY6o5HoMSA2Pq9iZF
yogCDXv2rHMKBdF3qCDg9nUUjfVit0Z2GazuqEi0b5G7QpGPyvYWZ9eZ7egaHqM77bgo4XKGIeZk
YrLRWgCqZ9Hw6kMJfSmlE1Ay1E8o3a+3r0QRYjEr7JnC1G5O5g9vaDc618eH8n77sEKPEaQKjEDe
dp4GdpU4oVbNPNQS5+9hBskuVhfA+NqIAuTmrAXI3ei9cwAkvP+YRF8WaRJXAf/jbhZHOsSlFtwF
m4nCJxFBM2Prk39BsEB/gedFHixT3eD1DcceRK+UDD1ea2fzZtB5L6FIDgBPD/DA2qhxvRGB6V0C
+GcudP6oxzl+D6eLfTTbtuPnMM1sia+2EqjexrlAnKVN4Kmts2PmURgPk3eWg2Neuh6OjRlsMvJd
Y4cMhESpCD2Yq4Yi+SfdAcL7eKvv3xZL51IQ8zL/Qbi98QfDCOLVzfBymjHmlwgxn7NuDN6z68xH
4fXe9nKuqM8T0sHhsDHVp/GEViTEEbGAl9JrLNjTjVl7Mh1vPBn9MB2EBLv2HL6tmjlWGer6rvRI
xExgRjlOHKxLrJV8QOEWbwW7ypBsPx/kwXufEvAIN9MBk0Tcs7YnkDMib4DHIfd1cTL0rAhn+Oku
AvbSg1279+KWylGA4xP00OvYmEIFLnetClOdF4sLxJEjxNf+qxFWRDlgF6gkEsdSJlYL/qniFE8z
ojxt5yAa0PkneIXcUwJX1bmLsj+90TMOfNue1wGEBMaKThEfUe3nT+aWoUwybWK/epkZsCVX2hmS
2v659qr4MhpxcJGFcTQ6uGeUh0rnFjAyQntqbdRoZjrB3mCfU1iheOZNW7wzmXP7E6fhvIOUunJO
Mtfl98fXTm3Q1vUwMUxkwTPJ2Lb6WT+ttYEYqJcDc8NdWhfw1rfpzdCC4AuZbkPKUgWh5jbTxwY2
gIPEb+9WUKolruGR9Fj02jL6OFXtTmgv+0XTXnsbpuA0rdNbEA+IqfTWGD5e6Y/p+u1S6frC32D4
vF1bseqqcPTc1WOuYY8A6QltUuSwkHL0/w54SByUZ4BbAWuK3DJ0rdjREWNLq190OdbfDTI6pK+Q
ebRRraqM+FLLBpr9JB3g+5KihiIsgANpOsOlJL/1qWv8W1BzHs5Va5b9E0B/RWUES9d4no12GU6e
5uaf/NSwIXSLKpAbTragr9IsY/NaVANxCKNBwNlwB4Rbm+M81MmC5gxb3ErGg5LcdU9WUAwXRWJ4
TlqBSFmA7K1Jte5UDNURXOiHe9t8d9B8VGxg6eFObW9vYKGH5URo+jSLnv42W/ZAX8ft9L+mwoD5
TCBg9nkwwKKebCeH7hgOZ/NLa8xujxREan+vfYQ2QmQDWueWDyL64KSijU4m5W0AyV3RQknWeA0S
zw4iGTH9F+aPErQvr48P0I5bpT8M3ukHtwFZwfrAIsZcwoRHUOdptkRrZy4+T1KLT2Tg84Fb3TPF
0A5vBvcDoPfGGVgIezRGblucHmCX7B/9GqNfeDGK4aBIu+N31HzQ/0xtHsPKbjzDhnkZARQUakaz
Kb4vKis6kQCi1zlUrXySTr0cfMxds46qO5Esm8R264+JmBpsKikrLOjCoWPTON3M8KSo0QNsRPM9
QMjnEtmdf2B358vSQjUN6PQYySLYWNtFrbWSCb8HWjGrfMrBQp+awW/fRqb+1+Pjoq7V5tjzUlEA
IKZTqMZNsty0dYXsUA5DwjQV/0Af6V0D2E+RAk+L9iUNmHV6bHDnLV4Z3IQZsgJpHAuC5aQv9M8j
fDi/N6pD/djK7geEI4pKClGjsx29tvUaijizgd3DiFtg3G3wCX3n6jlFtPE/7BVignS5mERg8mJz
NDMpU6409Q1hxMP7uOymi532jE0V1d+PF7VzGokr6IjQyyNP3AJPx9KTE3JpZDNzBwIKOour5k8U
eJsxhou/NT7NsnR+e2x0b7/AtqnDQXeLJHh9FFNfBF49sl/FXHIe09EPGUH+D3E1pSFSKDXrxZ5t
XAk1UwQPWpbWd535W9whB1OZ3ie3zQ/O+97BYCkEKfBPUdba7JbljQBUYbg818mYvqudlufEjOMm
XBYEoB5/ul1bDDqpJA0A77ao1yjSiCJgBjoQAYSAvjefKGwUb2QRWeFjU3u7RDANs4vF+DeNm/Uu
JbMxOS0qQGdUhuV1QQDv5g3Rq5GOFPDU7C4T13wlzvzaimVOtZ9BZXwOsuH7LEWL4KC5XG2P2LND
FuTyHxalCqLE7Srt3CzK1VDDa3xBfYL66FtUNci2osKL9IOPt3evGOT/nx21jz9Fl+rVYXIdOxYS
i1fDQOXOtFsBDChYrnkz+899V4pfHy9uz/Ey/weMBdgwRA0bo0y1xG5RISFg9cybniJonr+N6Txc
28Tz3hWDXx/1MPbOCPkJ1R4ncAjh1S/6aZkZFJ6Z0Dn6SVY6YeGgdVrFunmQ1u1b4ZSo8RZIADZP
1+yPEL27PSUepAyegzYDr2/m8vz46+1tmRou0ymcUbi6a3gZWVXCo2qdgTSlb2GfKc5DkXaw3qJq
rEVI3wTRv49N3i+MUotJdQc0JCRK2xmEzBjMxkDg/FyQKoSB07ifjNHyvzy2cp/pqIKOARRf9YiZ
e11vEiy+ZpIwassoiVfcksa1n8a07z5WbYRaO6BXOOh7FxBkJg5u2/0nxTJOiIIy3oqpsbVlW8Bx
PXasr0L68h2akOk3UM3ipR5a+Ivior9qi+MfNPbUKV+HH1SSVOlRIWqZxFIf/aczSXmzLxJuH/NX
UwXfoQOtcm4aT6jAi6fHX3bfFKBORoR+FM3Wppy5NmhzAZVIYjGFhYe0QhaM5mWR5RGLw/3ddphc
pikQ4CUBGG1uGgKZ9EUX7nY+otmkgHkhWoso4TDp/zUXpXZQyN07msqNqFlIApAtPjo14AiaYnIX
sqv4TP9yetIT3z7Yq70DAiKDitSPis229pV1EOExdgjWJOjTX8h9p5s2ZdlZX6bhnKKRFTIzV4WP
d21naSowgKiVIUewEttTSbV8YBRbqdbE00thFsklGPEuj63snA1STp92PV1I+n6bIMduPbdERpCl
lTNQW69CD892+/eQfeWvzmQIcFTthL9LGXXbeZuoQI0udMNnM9OjkA5NdvITfwmDBbpuw67EWTrx
0TjyzvpcGvWqS8URuWv3mRZ6rRND0OfFLMZfaWRVaAgHZZgWfXGwYWpD1jdazceCs6AvRTdzi+H1
nJL2LMqTZ9Ofpw/QqssLQ8beubDJoou2mc4MvJfPMk7KT35iHpE13q+UkQgCBp3ODAw0Wx2HIhkL
PUD2OYT9dvrddyO9DSum4i5LPcdHWi27xlTJgs10Gbfe5DLltEhdLJCt+y2cXW0622+7ZXZvpKfG
7fEJvZ+BgH7G9n+MzFMzhZxh7b4qzTOLGu32EAlOFD+rUV50rsMlyMT8Eg8yf+tI+I9k4jAIrMm3
9uh3Hx7/hvu7iF16VOplgjhmCzEAQ6O51gIRDpqLEmEso7mgY5Rc/4MV9b4SZRLz2eqj//QkkIbn
UIn6ZTiZYnhKCW3BUFj2wY2/d9EqOGGARtX2WJW5tmINndTyihqa1VPjttJlfGMOY/ycutNcovI+
9AcbuPfx8F8UopkSusd+x3YPQTLAgXBpre7TYOTuu7Hx+4NHbm9ZHugPkCqIEN9VscqM/KJekgq0
XG4/JZKR/2KpJTxnEn1QIz6yd/8m8AV/srd56eaaTjKzKVXozdo7JFSDb5Rg56fUQfXaX/zfhyAJ
DgoId0tklpiGl4LPUawDtLfeOT2qRFPGsLxKs7NPYyaC82R73ZOtcOdGWh+B9u8uOfYYCKD85MMW
Spq/tucl1dIP2chJ0ZL0mnQN3R4LIAO/cjjwnT96OivnqWxZqnfAIWFoehP9SdxjDYFvGfbdOAdn
e5Lxd86SfO8tYoS2Li0rOm1zcZ5LBOFbxI//0NPMLNFh1bO3w5KYXxfTgk90zqDCzYuSApIcARej
+fUHVB/8/rKsv5HJ90+G280fKWCj55BarTxpdXfQoNz9cvgsui68rrRI11+uaqB3llynMC2l+3bS
PXFB6ny4+n1/VFW6O4fqw2EGEIZiF92iD4T0LDmRb4eFO//uIEbyxxSV863KhgTMfNtnyH8U6RHr
3Z5VhQVj/pF/7yb/qiCZa9eSZVhrxnwJFtkw/eBopwienGs5aDogfdO4PPaPe1+VCgmTx8wHA/Xb
eK4lz0TUugh0FQ4kZF1mzmEP8SYFwuoIxr1rii4PqDJ4BMnp1hs4Lf3sxcACwgHs18lJHARI0ykK
E+rer/XHbCBsehC7AwxQ1aa1KaW/ZE++XYTDVPo3j1ZaODrDeNHyJLmiCxP9+vgr3r+nyiCgRZsB
BHggtpgLTapeHoCV0JBx1p0Muw6uwJyLZ9Fp9Vt0v/sXDYljuHjz+m/qoObFQ6P74EXdOUBYAfDB
5Bpthy1hS1CCE6wrPw/7EdHWLrXqcJF2c3KmdP4liIIWbnS7OjC6s6u4TuJB6uk8fFtMS18OjCv6
dh7CX5heoiyaviyGh1i3BB7x+CvvmqIoBWKT6Q7isvWuthWDyvOEqbjT4xvigPF19E3xS+90xeud
DTgdxSiqhp3uOvNpaY22VWmYGlFZrqPFv2ptK8911R2VOO5CXKIfRWQHqBdSZ9K39ariMlPgpCiH
+KUMQj3OnVsDR/nZGYPgL9dpJe1XaFM7BVOASuooJdr7qMCyFUEXaQTFiLV5QnmSTxJydGuN4jQK
DdbWRjfPRoOQ/OP923lrAZSCdlCtAZzAxoMvXpa0pSOKEFEWnfmxrvmMlJPH5+2qJ6O0ittje3v3
gWop0Z8LnoVyy3pplqAw4uayCPPYbJ5Lz4EDpjFRrtGUoo+BxnmmpOMfG1WL2Dy6EIH/v9HNo5vO
5TJ2MGiGMrJg3RJlMX9mktu91VXuvcktK7kGuWcg+GCb+W//wTYlLAAXIBQASK4X7BtyHkYTvUdT
DtbLUunDicjQOeu9lZy7SvyRB5XxLKR7BNfbO0SUixUVLmytgEzWhoO5qnwtTYtQH5b4CVHn+Suj
t/EZd3UEAN01RbT245lUNE1rU1SzCmSfqoKBAuPjUure53r0EKwWenRQodizZKHJBnHfD7r+zaL4
aNJmVi8PQdSl56VftMskgWNm0uuur984RkYZfCfYA4e4uRkVtcDM1XE38INWb+Yy61pEucpPbdtp
N6thZplHUjsnZie/Pra893JRf6TJgnmPublNAOymZPIeilJhvGhGaAaZdW07vX/jz25yFp2SXPZS
/9uIjml3MlUjfaSudhCq7t1UWuXMV+EWeLU3658jJLmpmeThYGfBG2EmMPTZVXJui+oPw4cnm/7N
EY3bXQqF31XwElpExP2sfH2QmtQsxxg5qnBIGf6Udi8+QvjjHxTT9twBIylwFqk6BhOfaysD8/Yy
6YMc9yrk+8pmP/1ZRldey9+R22qWczt4zS+zC4fFwUfde1iY0WOiiy4Ob9hmgVM1wl/UlUVoj2bX
nO0hRa24z+Mnx8m7b9nQ+H/4QSyTU+eX87lffF07+AV7Dp/sEfZexelBVLJZvMjbBObRPERJnRJV
EAANSUQWTjrVm6yyj0b+926sekGJ3gFRU81f20sLl6aphj0nQy7Yn4MlNFo3uyZBVxzc2L2lMfxD
0k91iGu7MZV10uvT2iLsCVLzFNS+yyB/1D8VbjVfpn6xD87R/dLwr4q6k1YZlcVtD9+1O2OJ4jgP
Rzl9irtePA86gWYRue2Hxx5hzxIADLUoOJKoA68/YqGYvQKUe8Mya8RtQuMvBB4/XstutA/Oxz1l
gMJ58A8taPVibv1e0COd12klEauWyt/MPh9R3RMpjFNdPy2fZzp5f0+ykOc+EOk1dR0Bt1iF+B2t
iyt67vWBN7z3Q/wYxY6KS2T2cosiLHTNs4clxw9rafEFafYpPxdObz+5E+WqU1Q2/ddYNFV8EDTs
2qXCAs2wD75g29sVJo3+YczyEPbTv6SmpRfgBt5b4VAGJ9uew1I41ufX7zNzG4gRKNK/O4h9QL/L
Lts6D+3JKJgUnPKrl036u9lCR+M/mOJVgyAPL0CetD5SyyRi/qdscwek8er46cKNaV0ETLoj3an7
e2mCz4A5B4EdBenfuJwe4lFH2JiabLM+jTmT7gMxbtjGsf4E2sx88/qlqVcLaA1YUPCa66V1qSvM
qmi5LRXymn5Xn3nLq6s/JMuBpb2VkShwOhRC8+69mqvU8plSyylKpIqQiGGFpS3jk0zT/vNQTNUB
hE798nUgq3AhRM2MYZBVbjfNNudY82ovC12jba+jp/XvW78zP77++wF1UVT/apJ925U3zJoaf9lk
IVSmI1qPhntxctpcAp9zeWxqb0E/m1KO76dScJXaQ5UMmPLr3HifD1F2g737SMJ67yqTR9F8BMTP
vPomBpc8hUaM6A1MYbl8CarBfxd1UIk6o4z+9CoGnJvhsBm/czaUvIjiXlGywFt6n7ivSp3nPg3p
oP0dRZRuysXy0L9g0myO9KPm7s6X/EGwDaKUpB9ymfWXjKCiQnDQTmEBaPtrj7j8B+aiXqd3Bmcd
KLIfhTCifZoV2wPYBWZpJy1WRNmM3UnLovrcwib8u0w0+Qvo0qOOxM7LxzACdQUiUW7athYG9Z6P
RUudRdmdGftyzm6SeKc5OyQd2TPFg0dhgXomr9/GTTWyy+N8YMOKqOxCBB/661zx2IAZOeph7T2y
qo7JHBWxCtHuJmOykpxZb5xuWEyRfkK2xPjLiDS7QqBYcasUSiUGZYIwkYF+i6fSPMN/UtwqgVzy
VLrij8fXcG/pCoqgc0xJrbatJ5tJ88nRuhRGdi19byxF9A6nB0ORHh8BH3fuokd7lE4lbUpFgLg+
pz2iV265NCljqeAtLa/tAOAIoNZJ2o0QFBnRpc6D5em1C+T1ARQAxgjeATjN1lYTkzaer+dMWnVp
cDGl6E65xCE4WZodpKj3995iiBhMGJPvdIG3Ag/g+L1Gz9M0LOVUnNK+HS+g1NBpqZnpD4zmiCvn
/uID2VOVVYp9LHKbpzETDDRsgE0fJdvkG7Xe8sKsoHZ79QdUoldK44bzik9bf0CRSzRyuXmhHCYr
LNsMWWP4ly8Bwi+nx6b2FsTUKokZjFX3VO1TBd1cZWhxSMSugXRjJnmizB8+tqJu8/opxQJVYYbO
OYWc5vWCIBulLTgmMqwgpPqod0F2dR1Ypzpyw1vOXzt5sVZ97Nv5CBGzc0B4xKkuEg2pltMmTWHG
3JMBirEhLzAyLkMgrr3Vz/9US4ZURJXPB2d/1x5l0x/jFVyBTaSH4FLUOwP2oq6cgU3VxbnURfwm
MNv55hZM7x5s4P0VJ3kg0qP/aiiOmG220gywC5VEyH3WRreGQV3YTRfzHKWQzdOssp+tVGQHQcue
USZT8WFk9lCMbSKJMbeIzKWUITPyFRLYwrt4PfpWhiu0t64Z1x9TNM0OcoR7v6kAwf9vVH36n8IX
3ezASACAoBPqRue6XfwXmlDTuRuK+NPj87q7PsJ0mP25GXeDyENedNPYcF4RxZ3/NIwJzQw/1apr
as5a2Jccpar2Xj0yRh7I9CFXnlo0vK6brbShFKplUsgwdxhSoes2hxIOckaQsoD6nuO/3s1gjxAN
8QCVyG92sRFLgGBWJcPMm9szoc5wseGgPE9e5l0ff9AdB0Bq94MGkL4Xb9F676JI68daNDLs6d28
LDArXLrIYtAoyzLDeIIJR7tFhl69q60pOrC94+Jo76luGGUYiiKbcwOjeibaYEFwvpk+90Mwv5et
nX15vMCdw4l+MvPGsDMRa2zLIURNRoV26xSKxFIEiyK98bw3YZ7O7UFesnM4mfCjZ6kcG4QDm3Am
SPN8rgO8p1/Rne/ycaEiqVfPpUO/r2iy/letHIsDozvrg96AEp7yowYP7noDZ11bKM2kU+gGMjgl
VaGHEKz3T5k39afHn1Ltx/qxYH6b4XDG0im/wKmwNuU6fWQEEyP+nMj0dw0Q3NlmQOoTVbwyzCj8
H1SWdu2B1ASJA/iI6sfa3gziopk64iF7dvznspDpu6SIG4aMZVz+2QaiPDB4fyBZIL1ZxdJG0rzt
OPV+0k7SWMbQ6FBGidtxeEmZxzt4iXaswDunAEaKEAgyjPWykmTJLbPVRMiBZZ4ZGMQz4kTVgVPe
+XgUbZhfBIrDqdwWjJbR6oXBqxqOiTVZRNTTeIumOP+mdSJ9WYwuOqgC7CxLzUcpdgjqU7yz62XV
zlSnNHVFGNS2fmu8Ubskx5P193eMsJVGBPQ4ys4Wnbz4Zt4G7iLCwenTD3E3RM9aN6d45smgnCy8
D5CYdAc7tvctYZ0gTIHKSaWW66WlqSaIVxwBpqn0/4T5tzjHzMM8JTNc29koj0hu7u80GRh1R0XR
yUzAFqbZBy3DXk05IgJVyouZpO1zZ3NgqN4ekT7u7Br9FZBN1NuYxNyifmaRBUs/VBz5amyf28wy
bnlCSvLYc+wsiFsMHIxLTA1x+6AtTqZ1vsGCZFQUH8ysGy6ZXaMsmBxRq95bAi8CxpopemAy9tZn
0KxKvCGriUV8vXtv97rzJSjLxTylUxskB8u6H6ZUQzw/dgmqZFzw5vWEbGtMUcyToUiTeoQAvFKw
/CX1vRNkFqRXC12WJxGX83hziGng+ZlTB/6oKtNJYRvdKU4RisR/DYvm9Oc8GOqv0zTPf2l+n36Z
E3v8i7g1AKjXwoP2NFNitk7FZFpL+HiD7q8Vw38UGODHUEQZW5TIyDBDbsXpEKYx9ZpTIsv6a07b
KD6VUJScYFZn8iqYDu7VPd8BBUqqQwwSQM/Kkd88XgEety+TZghHprq+yWjR4D0encW4NELMwy0V
k3u1lbbutZuYOHfnyPpX87rGPS15YgcHLuz+nkO8Te6oIBwQq291umUC+n+iwwDjeJ++9GTKlzku
irM15sNLnnrxwXuzZ4+eNKgRWuOcWXU5fwqcbSTecyMbCL5KxzyXMONegpbJ2wTs5EmgmnXwJtxf
dsrc6JCTleBg7h7UfqStUjAIGaZe2oJ16LiBVX4ULe9ZUa6Sji09d1z1elWIfwLRBowZjlUW3Grk
b6+0pLqDE3t/0RUVkaI05MEmHtkEB+PSGXWMtGwYm356oe7WfbSjNj/p3MFXo0OUKWJUGJtpBG8x
BNkMkL0IWsJ/NMVQmy6n30sPIVZCcvnkRnX86+PLuLc0uCmgXILtUnGjrz9go5cW40vExY0t/XMH
LXl2MqsapjLLLf56vS0ViHD8KN5Tslnb6rVGcGAgqJp7O3nh9YsuFJ/yd6M2V0eqUjtOhgNBrKq0
mggUNuvqpKzwBDHJmy70J00G3ikyk/rUAEJ6086OPJuk6ZfHC9yBEUBhQnAMGzUPA8jy9Qojo5XB
oCsfLVsBWjFNPpf5JM5Jxf3yZ0c8zTCEvTFRhzv3rb5c+3k0vj/+EcrGOnJWyDvqt2C2oGjdQhlk
EAfLUrCjohVw9k2KeoSnYPL/fGxn7+QQKEPVpSbSYMhbr9UvPE+kE3Zg3szCkpbiqWj8Bt3YRh58
1z3fBdEQdnhmSVM3puglzJM2RzCbcQ9PGVRy1yaDxyDzuxc3n8bfHq9MncPNFySqhCdGBX4WUML1
yhaZp2jGqjy1cgz0QgFrijRo2tO4LMbTPMBImCQiOI3WcsSztnNsVQxGBoIHYMWb6A+ghmGWXU5I
ES85CuJWAV9ECmzAMgftO93C6iS9Rt4eL3hnK1dWN9/XKuJ5WSZqDhbkP0+5X8wvRhzLcxOII0KX
/QWqSrTiDuXYrL8ti9Zafca/ST1Or9J2Z1AtNeUNwXOMdPr04ufGkdiF+p9uN1RBUoEV0113tpBJ
L6ollBwG1H+5DlN03MW/RNPyemg2rytNSRVckSxsuUkLOekwyaa8eEH8fSgy71OxeNG1s4R5NHb6
I/3drohSH3VvYim0ENVn/uk1h7wgWoYasIzb++V7JynEmzGObFDEaf2LIaX29zB3Q2j2Xv8MMXT9
yZryYTnjHPJP6bgkH83I/TtO7OhMuNH/S8OVEmzhzGHgx+Ko5bi354zSkafR/Ubia1MOjeIJasKG
59NMFkUtBTt40YGwzMw0ehKlHVxoOVlfHp/pe6OUmPGDOt6Yzsf2oE3u4Ay558FdpTfpfGr9vPmo
V3o7nSjYpx+MZfaNN4Jxn/jgBb+/TJRjdLI3SqLoQGxRDONoARmZKf4Os+tel6ENXsjui9MyRtGr
/SKm1AwflM50kbZ01e6gR66UOKps1irmdr2xCbVuct87Wt32p7y33Nvjr7q7OJUnAg4BHLMlIde1
toOwRfCsDs4UpmngXktENE6p2RkHAfu9F2Zx9FUh7gFSzrnZHPFImJldcWrKwbOvg7nk/+Ra5b9H
pre/NCODfs7AEKiu50cQ/fvnBsu4J5pzFE+onawtW7HVtm7ARZ6bRZ6DXEZv65LnLYkmmA2qvOk+
P/6quwZRWKJ1TcULyOraIKFrOwepipV9r33xGOE7FXVWn8tOmtckBRz82J56wNbew4c1lA4Wsiwq
g9182tg2hB01OOESDfTntLOm58CAf2dG7imEnqn4XAPmuNVjs5zspfvj1dZtT9XTLX4AMOhNIhub
RSvoCZL/uTZ95TilaHuySh/HFXTDOWe+48qIWfUuS8VwMcz2CLW2c4hXP2D7yE6tZpSTN4RDSxOP
9ggYkqEc3/aOPBp0un95iCRoXfF7AbTSfV7vrDRyL0BRSIRoXfchHJDQmvrDERJhb0F4Oy4klURY
YbcHdpoctxlbEbYuLftoxtHMkUAGHu2f8+PN2zmqqvNJa4IYRVGtrxeU8oeNYQsR6jkSqZFh56dq
gpywmUv9nGiHHFJ7S2OUkGiBlRHobWKxsepk4zS6CJ08rp58DUeaDPXyrgGpebC0ez5qCixkHRBy
0AdElmp7LizVBe1MAeaPceVzIt06P0d2u1QnelrBckL817kiszxXt9nUkRFPINx574vEKWm1CbiF
gEsY4kKJuf6cz5H71rTzNj9wjLufRKk2QrpnUR5Xf/7T20/LjUJQMYjQTIfuSYxQUsku+ZLGRfD5
8Wbv1EyIC9EJg08AOCBV6rUpOfpx0Bp8Eb1u+mvX14jSaVRzmy5rLm2XfM4YlbqhlyO5trp/9mHK
fWZaqzvYmp1Tx+8gdKDURgKwfXbamQlcUXAKalEEMS5jcU6FyWEjq7UYVYy9Vyc3PHEuH5jon1B1
21BNzHRsyiyeQpmk4o3nj5Qqx5F6mxNpB2vbccbMDAA9x1OQMW47HXpZg8ebpzGsXAsJAsbD3ixZ
mYVojAwhU4Up4wT6+NQuyRJaZXoEutw5TZS4KcRhW2Vxm0MvXKZo09qn0ZLG+rNfWH+WqO78OnaH
92vHF5K+gX/kglEE3iKxWyhZKj2NYG2uGusihrz5skRtesAFsLseMObUlxFOohm8PrJOW9gJuegY
drJcnrNlmi5JkRrUS7XmYOd2IhTKNLBfMOoCvnsbfrVeUJU0X8bQcZPyq1j66rmIAuuTYebmaWzQ
pKpSQ57KwX59QQp8N1UUSlIGKLtg4wI8jRMF2HwMy6I1QqZtCHPbOrvMyWAdxAq7PoDxD8UKA5IH
p7/+oJAZi35waPp1Q9BedaOMb2WV1ReZJ5+H2sk/jI45vMUXleHoLvlJBH59E+RCB197zwcQUTNb
zpgyMMmNLzKE77d+XUxhPcOIdyqWnlaTbhTyW1LZYKWTGb6wx/5vJ4cACM3oMAOUtHWtzd2wZ9Mt
lox+btAOKc3+0UKRyvVe/Bl9HYn02FmL4Id6bHTvmqiNpQcOvSqJ8vp7z0wRCtOBTqUjazoVrtQ+
WXOdfXhsZe+aEFSrA0QUxhD52oqXWaljd8jfWUPsXKJorE/LnLe/SLM+Gi7f/YqcG54RCkVgGtam
gnjOBJJeY4iqMaSJRsR0bSrG+gIJ5D+DLMevhW4fpfx76+O9AkTBifF5u9ZG7dJwhFvXU6hpk+RQ
ir4OdeGav4jCORJb2FsgNW6d06kaDNuWXdEtkTklMy7HGBP/jesMafqphTHa+WpJ9UrFNey4jjkV
R02hvTsB8JQyAC6N12MTXk7LbNsDHAtho0NIHxO/h83Yi6tIjekCnPCInOPI3iZ0j4xIWk2GvbQZ
slBvx+RStF191efAv8ajdcQitreLDLIAIuQ/ajvXuzhriNaLuR5DDfjaN7T2UMUWkS0uKIGnBw2S
I1ubY2pJJv9zEwQA6BPzMs1O8FzN1L/qOTmC5++aokxMVxlOKrqH62XFg9XCCknv32pK5+sg0F9J
xlK/SM19/fgezV3AGnTcVDq9rUbkY6BNtcnZrLUuuMFm59/MDgBAwPW4PnYpe44LGhyUEYmhyXo2
h4MHyK8ccxxDZqhs41LxPUc1gHDklfcOIYkApx1WJnDXG9eV5ClFdtsnKLXd9KOtFS4NBSd7bjw7
7uEPXo7u9952KdVWxiBJW5l1Wm+XjzA8XDUxWFkitKvuCvvaVgixRVKYr4/tyeEUfQpYivsZEZq6
cWUuEYGuPleXHLXQLxwMQTnAyQ5M7W0XwFy6IxRFSRo3n7GLfBMB4HQMg2js31SkdZ817VCdYPfb
ASN3eUZp+G5xSorSncAywUPF0/yUuSXKV+4oeG2kedSP3/PDAMz+Z2uzT4NVW37mgV2AaKC4McXk
v3ia9P8YCmY6NT3xwoypsv9w6mnVQbAAspwqpwoSf8rGiqwZWpHhoqhq1P+URsfwVjz40UFUsHvo
f0zgqplmkDZrM6Mdc7sTDgYi4QAPjSK2n/3Y5hL3KMCHvEpH7Ei7O8cclsJqKAzy5m3pgHjV8dyQ
GIy9HZ2sxkme56HTyPcMXP3psfPYtQYgAFJKOIoQ4l6vzx5j4SD2CWqjHt13bhC/Ea1Ugj3i79cb
4vuZKouE12177CMj8wyNEbvQjXUqQP7sPSED8jUZa+0Alr6XHpB/kEaSqcNjvwlB3KXt3CrlAzZo
Wn3TJMQCXm3mivY6vYzDoJ8qqRXnRRbfHi/R2DssKkxGqhHKG27e+mPGbqDl5USmBYn28uJOqHzX
zlzfMjFC8i4051aUtvzQNmP6Hfqk6KUzs3Q5Q9WdX+qk7m9uFlu/65Eo3beFm1T/CGuc/338I/c2
XKlCq6iFfuX2QEM+3mRGwBsY6JPzOUsmwLWFFv8djNmRYsne56AvA8gCvKTqQqw/h1Mxl9p6PExV
FEBKi4+4uv0Mtb8J9AH5rqOZ6r2lKWQL0S7ABBCna3tDZaQ8J5LnPZ8hE6vc7JutCNDrwf8viSAD
hbTNVP4Jy+XaFDc3oT3J0tw2Q4YB5afuG1Tao3tOGyREzq/fM/Vc+LABMd21TcHimkmPbjbGsG1s
8xkOguGpd5zfVCxzYGlvy8DAqdQLzApo0/W6XE3X3CKPBmBocQ/sAv1qcIcNiIgAHroujo1XyzoT
ulDYpHIAWoukYePuRrsdfCvNBORltvYmLkxIoKsxWbikQ3SQfO09vTDPQXJA8UClJ+vVkdB79Wxj
qx7t8VOeu4MWkhKO3sFX3LGjuqxMjjHBSEtq8zZ5Zj9XJQS1oTNZyRunnNtLEbXlb49Pxa4VcACg
cMi17rqrDPSUI6rDItREHC2XMvajLy5Q6+b1AQuNoP+3sznrVHEAJhasBmSWPM2+bEBuJelB++5e
LIKuPyxoP844TdxtzuHYQToaqMCGjWkl87Nb1NI41U2BWxrbIv+uD2n9f5ydWW/bSLqGfxEB7sst
SUneYzuO4+SGSHe6iyzuxZ2//jzMxZyWLFhIgJlBA+lJqVjbt7zLj2mp1XBl1YVBQjKkkO1tQCU/
MLMyrZ2+ON21oQstRaPHM/NQmf7Yh1C0+u9+GYhHIYb2oc+qwoyHCpEt7qSiEg+jyqvtFlysMRyT
ylqjARZtTqVB2td+RzaxU3W+vqilUMmFj3vmwG1kPzRiyEkonJ1UeSZ3AjhmY+MrfB/RgDJbPltu
PV7ZtaxQ518usZvObRoiQpbzF5j8tI+QJ5UdNKhBxJ2TBE+LpexrcBfWpdD97LQgU8AZIW5nZY9P
GvzjbEoLHvqksf09N5p8IV7TY833x1uRZWn88Vk4c/VvbAoaz1QfSe5Orv6VjuJq9XzGUkOzTMmq
vbLaEafSarYvrNi5L7jpV9LwQQmBEPR4akNBSQXv6559mjtUv8r8q0U/+EIQc26Urf6/6XFuLL6T
D9ho5mhqoqJZ1+raG4jSSYYTpfEL3+0McopFcmjxcAcTRJ8+ZE7Q53Zn+j1q09mgx64/i0d8qSxE
Ywecah5a1YnpflJV/xm39uUv6bqasbONHGOTj5fw3IwJ2Sjn4GoE9eDkJBizqtckpWWX2HIJV2GY
V91g6heqDec2JvJvALQ2KgWUuOPVayd91pMVO3SfKtg34ZT11Ty3FfdaX8yhnw8XLuntqj9p+SLg
w7kmIt3+4WQd81nkRWdpXQyUnapYO1pLeuhJRAHgZlY1R7S5svw5kJpfhKj+zX99/FXPHQwKqFww
9FN4Jk5C0qUrVGdgbht72aTl+Olo3o3l5c4DbPTlwgqeHYs3zwO9TzJ9qmmTOppva9oI0rfg8tU8
zUNKGQn/xjWbC/v27DISVW6kfcpwp0ILBS7Xdj45fVz3dn+d27mCeOeueOo2w7WzaR7/wWcEvIv6
G2gBehzH20ZRDiac5X6xuzG5TWvNwjQnMG6s1LjU3Tg3NZrKmx061SMgNMdDjegT9SNqAdCGO+cw
jIuM0sbL9l6X9K8a418IVs41GmDxUiTYagVweU+26Dh6E8qmMB9KujtROQ5+EPbzfNvM1SrCqezm
L9VqL383pT00SLYL9wDKQTy5Vl5Vf/Cd//tbTo4nEW1nC6rw8ci3QQYfxiZCwQ4yKKk4/P6Sct8B
cfmll3AK/khTa2zdEfIMSm0DHmCVAWZTdvtWzfbu46HOXW1oAG/nbzP8On3kDX2SiKOR+6aLlke5
aU53FF71t49HOddHBye9iTBQTtmgUCc7x7dVN2szN6iqPRfLtCLdz4Vex8D94Ri7/nTnWLK+SyvQ
eF3rLFyzyTD3e5UPHhQGCi0HoN71S5U4znVPvnwh/n7vjkwkADgWgDBin+zxk2faRDSxQl1sgEmm
+n/qVXr3tr4s86HiHB+apsMMucy9bjyYZq5egOMHb6lt5XtMd+WPrLGMElnc2bcuLNC5m4ueJZmj
wfqQPx5/uapBIcig5A3yVHlZ1E6JfwUk0/neQaz9gy2+SQKQG/DSAYs8HkvJAaWHeSE5EHL4LLzl
Hyytgus2y+ynjzfEmVnBZAImjPYAnLfTg12nWtrRPEFYlRvNJtidrA7TM0I2yAHo31+Y2JmnDlFo
mNxcJLRlT2mmNlKu0+hDM5KJb4fugG56ZU9eOLVNdQ+M19xnuf7NnKfuQupwdp6beht1dl72UxiO
19VQQwuYR5QhJ0AkTrlrUa086KN/SV3hXLxElX3DRJMQoV1+snoVpKTFMlqOcmVlV+0y4C7lNUMY
SJyLtd73IiPppiehcYloU4ajgLX8tksTI9OihNCLrhvZwemFnQBuSntaW8MQGMiLuT9os1W7DnGL
P1lSkjHwGJvPxKmrbp0M1NpnSmkVPnxjCLHLvwkmbFD0VOUhCrPmdYA99L6v9fLCs7QduZPAiZDp
f0Ofgld9CBm0/5GHb8xOvc06nWYX35DP6BdUN9OcBU+dLC9BfM5c1ASedJw5LKQup2ezS4JUK0sw
IWM3TiEKGuZtAnvpQgZx5oXfmAr0oagObD4sxzeAVQ91227Ik2GS2leRylpGrd17D+u00IwaYIpe
WMez82L9NhdGZnYavuh61g1Jp/Mx7XRZwzJQeh2aaWD/8/s3DkTl/41zErtAAUxxRaa4SFuj2U9z
mezm2vQjq/GzC6peZ6dkAt3BmISk7zTYLAyxCt0Z6HqhchhLLBEiONSXSorndiF6qqjFsBUxDDmp
GLkWapSN3JbKJoYXZrLFtfa8GxbVxikZy1W5uJfIVefuM0JaynDwopF5OBnUd2vUN4dfJdq6utEX
BKp7Bz8xTBHSC6fs7FbcSgHgmBGjPM2bjRUsRN/TjHJrtM0rLJGNcPW51CDQFbGouu7zH+yQTXLI
IhAAtW8e7/3JRxdazIRCVmuVKMWOdiTLuX+2MMO8/pOhCLtIRoAUn1KsjGX1tWVrtBldnsPjXeq4
9aW/82rrEhH73IrhQoVyOv+l9rw9jf9pRtkKZXhD2y6rtm5fh3YV37HocO6mykhePp7VuX2/Rekb
5xvBkdNXlvy894Zpaw/p0n+BEl28amgRXNgXZydEYYuUFbE3kvLjCfW6Bl+k55mjLKftcetowylX
zdVU6ZfemHNbEIoIqGS0G9BjPNkRAteR2fB5vZtiEHu007WrQsn8ZbUGtUd2K7lwcZw70vT+mdSm
ScNnPJ6agloucB8gBpVLswu8PHtIxTyHAz2rEHPZIdTcNfnr41U79z1ZL8qbQIsIU04CX1dqTTPj
eRKLMvdfoO1PuHwPzW0yoZD+8VDnwrD/DHWabJAXA31tqKPqflrO+yzNtIei9rQmdKc0iLzeKe+x
yQTzyHUXxB8Pfm4xeTeRJiVkoAZ+sm/WRmZ2o1HE2XyA7skkPxWO0mPdXNb7zEwvmamfOwwgtWAN
bKUc8OrHa2lieYjK6wTM29Zh/NgObumdfkmm6ezikbVtBDFuytOYr8WuqS1zakZOtoodtmbVbkqb
ltJz0l04d+c2J5ty05ujzgBI7HhCaYIwEzaYJKXrsIC+WZYdjtRV2CvH3Fu5hVVHit70x4t29isC
SaP/AaAJOOzxoLlZmlJ01AAB5eWHpsdbAp7HpZbZuVG4h9n71BvBc5xsjQRVD8vNCuDTc9kAEMA0
ZumTcvfxXM6tFaEqQiRAykmDtw36n5t4XiHWOiO7XyK8+TWTVPZg6iwi9HL3Eirr7Iw2E7GtXUbv
/GT3UYz2isGlWOE1vrOXTl1Cl/EvsbjOHSkCUq5HC24yUcjxjDZ/dpkOOqwfre+RT7e3aMApD02Z
l9eeV4v44y94rh5EKEAJckMgMObJY0aTTgdSARcSE2TQl9kaHAotc+9sbU13U4ItubU2zr5dpRb2
uVtFpHvJYTWX33aF33RhYGNS5UP3jcbQ8cwXPRCuVy60afAzu7PsQkYlIBbszPCWEFmlvRW5cC4E
5+c2EEplm0cIpsXA/Y8H1ZcmSUp3nGK7qLX7UR+gIrR+9uxLkP8ff+lz+4em54aKQBvhvT16lix+
MMFYS2cV7EXQ5V8mPFEPH49ybkLISxFvIQlISHkyIYMqkGXMkJyaxNTCypAiXjSfOFYL/oClBukG
lhrbZ5M1OblIasW1iGM3vDi3T0LpJHXYGsn4UizTcqE/cuaipFNASxxUDgKdp3X1Lu+ofwWbSFjq
uHtLdlW4FM20R/9MwVbw/IiO6yUBwjNP62bUSYKDK8VmOHC8N8ZkyArf6NmQlia/m9K3rmo1DpHV
qfxfemkrxM/sKUgG6/fB9bTsABLSuCbzP22SNyAbJrSwp3jUMkhaSGhFtWyaiKTux8e75d2epFi0
8Ro3Ig5qyafRkTtihE57rkEsueiipYPEX9NQff54lHd32jYKbxwrB+qIps/xh0zztqJIXzDKOEw3
LqiZhwoXkD1x4nM6ar8tX74Nh9YCnHI2DJnc8XCisCY1NlkT16nvHzR9ULE22hKvVcP63dMGT4Yo
AX0pbhBehpM3wVxoUiZ138RtMA83dlCucbfI8hYhrUsx+vZXHVVINvk/vgiMKdJTdEaPZ6X3ovRK
QRxiudNmE9E4oafcHClXLbhKQPCGCLO01w3l7XAK5t+W6duGJz1E3xSeGAXG4+FLlLvqrAPYU6Jl
tKNS1j435UYbJSqLVdXWka2WS6HKu8tsG5R+6IbP50E4nXOjKxzDStHGm5VR1MEw39calp1Wloj9
x3v07FCk34DVKHqzfY7n5648vJ1jNbG3euuhkyaXi0vc3ihvufAQvLvMmBUhBDKSlMU3v53joTZr
KjczpybmxdNViB9P982kFTqHorG1p9rqnSdoF+mXj2d45qwDKNrAAFtCCfL1eNiWn6ImYTTxbNTI
Dyw8epmo+z/4jtu0yHt4xIFDH48yObMgC2afVGNfHSxHM2M/842wn0Sw+4MJbTAArjBKpKdetWLx
tMBOmJCpe82zVXJIKay5KAl9PM65rUHpCXgmrx2S6KdT6il1p4XdoN2VlTu/lf/OQ5DG5Rhc6hyd
G2kj36HHx4So5R9/PCSEA42KSR27xupf+SBSwlYG+t0oneZ33xg2IR0q1ghow4YHPR5KsEm0yaNI
4jTZFNbjpB/8deYx7ezi+uPvd+b6pwMCl51NAQfmlEnJFshG9MmrWNTu0IbdUujy3vSm6RqwgT9u
ehR5eWHNzo1JdwA4F9XC9414zN+sjBnib9pN2S7DQymU3byGBl7Yh8r3LzXDz53p/453EivMRcJq
jlh/OoPBa930WiRnc7n2h8RChiFND02bX1Ix2rbD6ZNAWYPdb/DkvbMgqXivnU5vq9jUqmpHfVyP
Cqort/Psu5vCdhlOhe4RavoismbXvHD+3s8ZtujmD0IqCc3dO5mzlznKbRT3WIWW2HUhViueepgd
oyj6z3o+tdeeyYH5eDO9PyIbRZWaA+kybLlTdbvAnGz6MSgw8L9WuK6VdjOTU4QmEhC/fZWxZ/kP
9Q1UlBju+IgMNQEaO7qF/jc7r904L+HsJOXnUnnNhSPyvlUKw8KAQUL3DkQFhOPjsaTjFtrKzGIk
wvsML4nOl2Gl1fm3Yq5qeH84AUdtV4o+GmajuwdPzpObQzAzebFE9s1NclQTfBvw64Wj9P7dIMHe
rDR+EVz80+PbjjXlENvlM2iW/Cyp1kU6XipfPl7X9weWjhNACFSVKBcgGnX8ATCE7IvUJ7yRuqmH
eaY5ofDG4GXImzdz6v0LTcRzk2JAcnaqBgCjt232n8LBurjKbil5xr7b23sF0bv9hPG4e4kscW5a
G00WRicqJe/KnRS8q5WN00IxblEW69MCVI7rirAKOvHQDdqlEv+vkPP4UqA2RpK00QABepyihxFr
0qnBsWt9mYrrWcz1Q0BS+NJr0GswZWzsF29JYAgmo9fdJ0MwfMvdoIuTPKi/ysp3b7te+Lf6WJHP
WUE7XTdtauOSK8Vz0RhZbJTtRcDNtr3f/WiMcbciLfINp/QOLyFhtuxMQbLtKy/Uglx/anH8vrEw
1XwIvF6/q5zFelsMLbiQWp5bIRAKGwSNyA/51uOdsCCmNfujRVzd2/8OswgegrWtdplvvyqAvZeq
i+eGA1YEt5bO44ZMPh7OqrIg0VXWxQsORD8rzZmvBtwt0Hiw/BCVnkv1nTP35S+FMo/LkgjmtLSf
Va5d9aOmEOAwx4e0V0ZIFdW+bvzpUtvxzHvAUFuKR/i/wbyPp6bbaa/nmOAANlXjuvfbodlVOgnC
jWg5wIXV+XEHGvRChf99BQsRLww0eImQLqN2dHJ3qhpLWZUD+l9xTEXoSnZYrBnJpEJZiORLqjXL
c60PdSynJGnxtQy6+daxFr8JlS2KS9rp719lfg5y0Vuvd3sgTiqfVZcUflebKtanYXiTg41sul/O
d8qY0r2k6fYt9ea62NfmlD0vVT7sP75Jz5wl3ipuUJ3aK123bQf+52oLujWBZ9114PeX/K3BWSP0
0iy9bj1NRH4m15elGaarpvYu9SLO7LXNX53slLXgiT7JMOALOkY/D13c+JoXt+4kHk1dpLcgGIqn
jyd5diiqM7S3t7LlKYSnhwhNR6VG7KXCq7hchR0OgPaiMgPP/fFQZ04stZ9NWcbf6qSnTdN6MKDk
I7YRDzrGM4dVU1PP0+x4eWj0S7nrzPRS3vvxkGCnjpfQlxa+S4h54pHs0Td1/SQjOXRcLcpWbbkb
O2e+AJQ99z3/f5LgFI5HbD13kZqWKIDp6xoLV9Ev6pf1zskBEf3B99wOK/3gXxpXx0NNWmdkiZ13
cUBKeF/VZvawjo2GCfWSwRYqAvfx4wHPHQgsRKhwk5NyN53MrUndRl8z5EpTc8jCpK7q62DM/snM
TD3CeF5uvM4JHhA9uETkORNkULkAbYXiB/Rj6yRARtKg66xMqTgZcvdAkqMiZLR+P2mEgEZBZgMH
bU32k2t3acvBcsm6Y6E3P+qqWO8tw0hgZy797uMPeWaT4NNHE5WCF2ocpwXRrmvqVYwkVW6ClyTS
e208TbhCIHB7CRl65hIlDGJadPlgIJ928+3FMDtglGWsLGvootmQ7a0aYPqhAKR1Nz6aWa/pOFU3
lV3ld3IAYPfxXN9Dv7a+FeNT7yJB5vAfb9PV90av2lAL/OUz5r3Tz3GkqNdqtX1QFnUbI3X9nSAi
CqveDQ6E7faF33DmGqALTQJLWMJveCcgJvVl7jNM2u1yKvautKdPUxsASp53WRkUVx/P+Mxu/VXE
hFvOUQEbeTxhhM+7OcmZMFoV6W1Ru+mXceiyC6OcOYyM8qsGpTuk3SdvRDEYqUcQwpwwC/426rkb
BlbZ3gde09zmWBw8E8U0xIHrpXvn3JYiyINezmWAyNVpoDf7SzopnZKAMJyrVDV+XEn6SyKT01WX
dRqNNsOM59Wq954/F68ff95ziwmzmA7X1mSjnnn8eU2ZFxs7hv1kWCtXjvfWEiLvi8H/V9dS88Il
e+6o0v7hvgO7SGB7sphgfOy0yrgUVrbNHNZd1d2YFeCHlSbAhW36fknpxzMKHRiTQOyUB1v7gZJj
i/BaMCXLU+o6SVRimhGC53MOiLQ3dO8S2E4JP+Tjb/oeA00YDYyJ8gfaQMBQT9a0TUQ3pKLpYs8R
WPrlqZPtzEFTXLQ4fhehvpj2lbdOzq7wle/vFq8r9h2pTb7P69QO9b5VMpRD7pnhbKVdPNpT/+PC
j9y+9XFyA+6XSgWW5xQQCY+OV953hayzCZ1QNYvl1ly3l2jI63Do5wq9K7+/W91n+vxxIOwpDfXZ
da4yS/02uI1vBcIHRaONbU5n5PhnoCThNlDiULuqLfe618ZvAlL7bhntYm+gcrqTyXqpdPp+08PK
3jgimxwVHJztz/8Ti4rVrDORdPCa8J6RO22dRyMsUMzUD5OxoP0Y9GqRh48/+Pu9T+xr07YD8EMX
7TSjA27mWcVAzj3gNRLRjBTRPLrJp04WzoUywi8Yw/HaeqSr5BWbtjeNkZO1HRaORFCiPJVovV3t
E8sagzCn18X2b9Lpps/QHz/gBNmSTE+gZKKxcue/VqWN1i6wJFou+ur49/6gVBlp3jB+m0yFB4Xm
L/4rYrfNssdmWPRhV+ndp3os/EsZ4vs1Ym0cPhi6EVun8yRKWQ2tTgrJphwkuZA9uV4EXkr7V9Rp
ATVyLF9+e3nITgghqHZRgDlN1/BI5q/3chV70hYuypdN8LQibviinCm4eA++v5yAs5Ec0tLh4uUf
jndgk0vpLMrDzxxqRHufm1bifJvyCad6Py1K/wEojDOFGs67fawVGh6TTjnIZO/RR5f7Ytp0qBdV
NF9N2oldWNeumYa+Xqf3oswomA9jmlBB0dYHawArFKZBE3xpGzOzQgpq2C0kk+89yrVKX9ZhbcxQ
95Ca3yfSST95iT/cTb6mi7iuiYfCtkhpK+eFhTAi2MKu3hl+4+BTnID6iyZtcBx8yjH4uxqhei3R
3ExLtl/TSjahgCsrbsq8GKwwr9Emj4Ji1otwQf4tuMXJRUhssTM57nut9YfbkQgvfVMgQfEoMHth
IjUYoHJrCT15tObcaK4QJcP9ojIK5VEdc/3va4Pm0W/nV4AiKL6Aw6ZsRTvieIWAnpqp6VLFFl4W
hAIH9sgZRYlGchDsiiX1dr+7/6AcoRn8CyCxMRiOx8MaxTU6gN8bziR96+y22fXoLD1WExLyHw/1
/miRm5KjIptEAkBGfDwUiv+ihdbZxubUlofEN9JbbzFAXnn5cgvt5FIC/qvldXwd0ddjV3HxbS/N
abXH6hcLQBTY3iVx8C1dTLV+NeWQDYec/8NdZVnJXx2auyImgk3EY7HUdhnVlGrWyHOTIPlS+/P0
hac6q8OcZnByaytl/KybVrUhj0v7deht+ZjNNdWTNBOr/4C4M4l+O4rputQkanFkW+Ycqdxt9bA3
syBFxC5wXr3OEm8OjtovraGqJHTc0mngsRezCFdYMq8qLYc6AiTT/F3hTfpZl5X2rR+BzSEfMfmv
aYewTagy0V3TyC3WOKsG9SSkpv8DCh2V7iZI5Bp6S0XAvq3GV3Owh1d03tybosvNf5YRc5LYtdfs
L+I71eyMGTeXsCkw6f20pn5Jm0S23lM6Ft0rDM6VgrqWdGXUdNDIb8vc8L+s0OrEQ9WluhOW7NPm
8zqkU/roJZbdo2XQybWITaFXzmNSIhMeBYRdHDykAW4KP5hfrT51+kiDr/ymqTLrIGWpbKEa5LZI
bqIWRPEKU8o8HkCYlVQ1kvypyDeDadtIhocJWSY9hM++1KExUjXd19QmXgZNkr5WOIT0kZvYiwyH
UYnbdQjq6XGYV20nBD2xC/v79KXddNGJZGmac3ahb5zs74ljBk4YJNjsqubG6IPiDrqI9CK18AcX
BjvNT7bBPJ5agheYMOAljw9T3wtMdwbHwOpUL6K5GLy9nwyXQD/vqolbq2dz6ONl2gp4jnU8DN14
u4W+B5lcVqm2q3wx31JpSnaO4N4NlRnMnxPhDLfu2HbI5Ba+PYWFr2sS+rnRXsK8ou2xTey/h5pf
tH3nDZm9qYGfAjYRDDSzefGwl6gI6168odBGmnpOoFAkdzPn6yRws7U726dHY7QoJojJqdYrRFMk
iqZVO/cgC0wNZ/emV83rjMm7BX5qSsFUiGpKYzNQuRd2zaDkVYIrA5WtptfNCHxJnzw1jsytXd2Z
ZRomc5YYu7x0vX3XQcXYGaglPaqxE/zbRbpdOUHRhf7k12IPenEdI4wjlyocnNH7d9KztjoE1pgV
O6kFxhM3hVftin4OPok+mb6rxrDXsM0SJzu0tejfCh0uajTaGsc7TTo++CTcbo5St7Z/tM0IyjNr
u+EhKeDPh2KoJvdaVjJLdonZaN/yWrgPHgJieBHDew1iIDIcM0kYyhkUFMJ3dmvWtzJN5/HO1gf/
rVatveA5o8rrLl07EeVr2up7XfnzNzp//fWiZgkuJE+Ml8H2eyfUIPg8zLmoP9FFqmU8ixUDuNb3
8yQcBr+2ImF68h7ON7uKbtrykjfSu8EXgLAOBWm6KSXcKz/EFon6dQ/FZTiQUiG0mRfLeiuKsgJE
juNJ5CGr851zwC80wQTcDPrgCIizJcYnTaHV074V9gI/zZ/lZ6SXHCMec6clGE0xZgyVp/ImTsYy
fRQV0crz4Lfqeyp19J4FnoNfaPFVfjgn5vStQlFSiytzrn7qere6VzUKxWuUa6X/NmdCaUQ6ncgj
UBDOG0Xa5fNY9P5D6uP0Gi1aH/y98uM/z6rBlwGdDfdbXxuyjHTNDr7oM+T/XeemSRMv1Wp4oIcS
EzXezGqqGJhK0keLl4hPg1GlZjT3Lckc3sRCAs2x5iws3SXoXuvS736OWqEvOzDyzQMwM9oPVmY4
d+XamnkcDG1phaqF5QtAEbmbOOhquVelhiSUQvXB2tNc9H5WfbH8Q/Lu8Ve35mD114XvQMVeC2P4
l2SiUrvUn9cvDjyW5YtnCUxKsVvXuiir1KTdTYty2shLfSnjMfPcp66rs88DpEjn1sn5eiF5Mxy6
VXUZaqOVm5UHzo94Vtbo4xhWqbWXvIX9eIcEcxncOMKup2jMZnferevipeHUy6LaVS3NDoxultG6
rrq5esPwtpvD1vO0Qyp7PAKQokn/yuYqeagnvy0wN2r0N6cyey8sLUs8DdO6KqQPTBtKqkY6qE1O
92hrTmFGbrpY/4yq8PrQHuDuhDOCLA9m6iu2aD4WnwWcY/OAllRxm4+J79x5RgJAUix2o19jgGE7
kZR55shQVF5lRg4msndbE/F7qc0mZ3XO5XOVbGW1OV/nlwSPtASEr3CbsEzyaYyCGfjVbJlNS/xh
2Pje1LDMHlwSIXGVjFnzCQ6++6OpJk+F/YpLS7T5Uak9cjXDGFqKTXVjSyt/FJotCMetofG+Brn0
96O+2cjn3eJGdpLr4yeod0X2ZGLh20adVHWBAi093JCUyPBjrR/nZ88ylR8jMuP3KLc282ePhkMV
9VaagM0RflHTUnUZ2JhlVuw1VaVQnPwkXW87e1LFTbna8m8tIV29LqSolx0+Pqm+b31kSiNDSC+I
Ez7ZGvrzLPCDWrTpGYdTUe96O8sfkCAHT2Km+KXdwDx1m+wgk6ZOw1qsQXk/Clf8S4fC83ag+hdr
r9kDMgJeseg/5okGb4h2yeTEysitn2TaxED1Iq3DOlBujDa9wke0R8okapukB5rjTR54b1MWVBht
p9dvNK0OBEdxtaZIrhB37k22XcOf+sFzk5rep9Ez7O8iC6bsam2ayX2EFTwU+7YO0nJfFa3+tOTO
umwSldUnb0pZE0x/UjxQsmJlW5tFcy1Np/yhl3JsIjxIhyd7LP30gF9tNd8s41xB0qlL43UtVc/V
bM7pzYiSp0OfwqzfqNXZI/pR1fSaL2iYh9Pq9T02b1hBT8riuNSwUtp9aef+06gMrLdmo/ecGEDx
6u+0LklVaFVTRmuwq/x/1Tw4CvBBW71yLPUxxM5FK64nM9H/lvbaNjfrUBpP+GZYw052tXuTo6HX
HJqi6Hw+Uq2eE9clatSV6a5Pk5LiViM0JaJIWBbRIZl97YmmeNEyTe94CLvyRzaPtRk2baP/Bdk2
M8MkWfp7lbDN42lGw+sG3aquhgZgO9neSYPgyp3Hddpl+NGqsAPnk+zTqR+DqFGExkMFmSQGHqfs
2yBVPcrxsplbgF5tvpXFguV7O2648MDo+692vfSfitRY9NBVChnHfEj05qY2GtS88RLLvhFd2ljL
G0FdR94IaPlmysY0i2wcvxuiAkO7ITx1IFax69figMlenUPhzQYb99ClRkjekY2NyXNvvSrVchdm
65D9BL4rzFBr7UJct0O2mGFtjUX1mLQsy3W9jmZ7L33UWr6shNzZXU0nJQ3pqqwB1paV3NAvqfEp
X40yCF2rTIbdwrEeIzEahUVG0Pswe4t1UaE7LjR9hsmsdyDS1o4qR9ctV5v+TBoXXl2+6oWUSZi3
dfOp03Lvx2CX/GvSFQ7KP7NaPjUSqkQkBDfVvskCGYQgCuTXTJPNU0MPst+NueHNe2RTJxNTmryX
EY9Tgra918Acqd3JlBEpuNoXjVgoPggz1cPRn9kdqnOm+8Zo1xEYz2xMd4YxkyFuXBQ7cpo2ecaW
m3K5IZrkWdOMoYoEkJofs5CBFY+tniD33ugs06Ir9WC0te4dpkxl6qZxYFJ8zbKMCM6Tg/O1k7rW
R7hXem/+StUjNp1ClqFnDglSbFkh7pF0T/yQ4vEw3TupPXjhyt8KUrCmbhH0plaEcH0tCh4i0+wl
Hmqfhrvf6JKkHX9O3lHFzCNRmvMnb1gkbl6J7j6SUPnXnTlMWlQx2k/8SQXqxgIpjs4qrGJvS3Nu
gDol/XJo1sDDcVk6zg+dsnkQJo1K/gZRAAe4bHI9/ezlTWftGtdqvkrDK8pQ2qNxF7jjytqUhvWa
Ul1A7kfLtStkiDQ/HszRtg5c6O2dt652ELaLof9DtcDBhnIeiAcmP4nbuSB20q0kTa5mf8r0SLZO
qqLGmRwZo1lh/ISuoG1LIgz2r2HlMTpK/rBHxqV6tmpHYBW6mEsDhiZr19CEyP4doiyPR97ZIKWN
AqcDnoqqTqNaSH+6tbil5K0/yrnmQHdAT5DK827WElR2uEytSvacS9VGpduv93bVmUnsD6JYwgyo
HI+rZyuqGsDMpqgYhyY9DLCXB0gZLY1yUBHYBYvBH68yUzO8vVFX5lenogZ8QOOHk9DOuv5EbpTl
O8+o/OAuzbFeDPWkmO4Ly8nz68LgxQobK0NpNqFl8lnvlNHv0mHVf+CnpvR9IkylDrKY2q+ePtNH
IoEQj85EFhW1KYJvoRMgWUfQstAv6HX8lIRb+TeE1xYcdeqk5YGqlebGLe1SHWF2iwNc4ew372nW
aGnobqps+PhgjU0mV7tYKLYw6G0SDkpVeB8A+3BgpETYaHQvSeDwfTpUhd46gagPOzRd/EgfUp+o
snK+553Zt1GBGRA3Enub95zayZ2a24Z7Ru+Aapl0qjRKFF67hLnZd/fVXORj2CKFAFLP7Yom8hWb
N3LXwrH2tqB8ECZOAHqctYfKxcgCmOvUDH91MnMr7p8yeJXu4KOvGCg7yULscVx5SP6PvfPojhtJ
0/Vf6VN71IULmDnTvQASmUkrWrkNDiVS8D5gf/19oKrpFpN5mFezvssqiQoCiIjPvcYagf0x1qkd
cjFsN70MiPMj2bNJtmZag+M1Y2R8r0vkwjwdm6hu6yhNnT445eQyzkAAzfaEGKYBTl9NX79AyDHo
bSPrggqEofAApcMkKeD0cKe5LlYj7aIU3S5HkOR8MaaUx0DVRdsVIitM34B4sniLUWaLD1dx0nyj
7IcbscQj6FLAFi9NFFk5ZUFiX7ZVg0uKXjqlTRxU4/wm5C7/0gtJGEnZl4uXLdZyyfVAbm1ULfkJ
Rr76S5nF4W1blM3nbimU4tLIhlkJUJqboF4aSNas7JXQT6HvPqrDPDf+EI66xUjJcS/SaBa3fBHN
8FtqgS38C90OknKYPkbpDMglA8Cm+eYQGqk/ici+0KcEkDj8m/pKjDMRvk2cMoHdxlh0E46WmZNx
1combZV+9t2utX5YYhHuhahl/DHGZISv3w/T5x5FDpzupNI+V6ZLT0sbTPtMq8xB953OMG4mQ5tL
2n1NfjllagekM4vrB7OKyDWHKOUzjxKPJN9qsJr3WkMvpF9OdXihN+jO+WOWSmOTTHGR+0PUxPcD
csENqNcWvEviotl2Ucf9GOJRY42VR1NT3rfVJFDG6mKzOkdHXrzEdmJmm0TW1OKWNkYo8cIKqzZd
YsnRazNXeVxKva18Qbew2ulF3cOr6gvHE6UFu5a/QUusUCkHuqGoem+xh4mhmeHWyYbtaX4j/oVP
sZLakddOdY9LOJd6gad7KJ9FI3v9yi6WvAsMV1ovUxMWGIQudU45TXbqdVmapJvRTWm3Zfj/1MTu
gr+yGLiPPWvKon/vm4htrKbpqlcAH6BjPJLML3OYxOcRSmD1B1EiCeMPNMQ+tYoJyBLT94KDppYK
F2PXm4+qETs/bG0WeFho0ok36TB19uVYmPK27K34C9JsVr5JqBIyj65tt5wvuOm9oPsvzxzSLtfP
czX/rqmZOhKEE3oKfev093o9JtFeqoAs905ojBxAdSp/FKM+pkFGdpbRBS2Nz1OZD0+9nVaKj52J
WtOBKVw6MPnYTvuV+FZ7ol7MxhODOTR+7/T2rdIKRiQIQ5vAYUNE7EBtdnbPzedoV5BZQHSWTWTY
HtpDyY8c54B4DZfIb5dg0J8l/kXf+rSLM8ooplIbwFJ9tpk1A1ogU5/qmwyx7duEWp7u4ikemg2Z
WZ7SU0Q6c7RDk4+B3R39IHvQGSXwxset2gzis1oPDAgsN0Vy00gqu2KKahtl0E6q+NFYFjXFkKzj
TpQYqL3TBGwz2ysbvaLsxo9wUKLEj0ii7pWpViTJwaTsG4Yzjgf/rSU2D33qKRlSFp4RjjjXdqT5
H5uiMTBon4b+WSmj5jpvkuh7kVXhp2lOkq89GTN9asSeHxsNVWY/LKPlccapXPdiU4HampvO7Bmo
iUS+nuPhbVOfJZ6WRPpVO1PnbKBL2GowT1q0G3BWvmvnSt7NTkLLpau7NKOgboiKLc1ntFhjAoSP
fnf94NjzqHhmVE23XNf0EdJJGZ9qxax+NPVY1TCXErv1h8XMSm9Bp+8W9S7jHs2d7IyKoP8hFmnc
xRygl6muAO3ltE8qyn6Vtq0bGxZMoUa1Ri9EKtfxVOpQ3OvN2XlsqA4HL6bl8KRpXRVvQLTYadDU
GGt5yBp3TFXE0t7Qy5lz8muZDj4DmbK9FZShybnhLhAEUr0wvrSxVd70uj48uVmdDZfNnDsjY8nR
Fp7aWFF9mbSxUwaU4MheT+5YbZKucauzjLHBc0Kb/8LF8bE8R0fSvkWYbJWUY+RY++a8aGoAEbC+
dKQiH7JRWb6jK1k+wMC1s21ZlnSMe2a3V3a3VBHuTBaywCC2ss7r+lJ8Kgq0cjZL49T12t/q7nAC
C3VPM5Wy3XP91ltpFrHiWXrIBT4Rw5iJqZWi+gX39O2iEarhN0uakeD9BJpOqlbRGU2j8k6z2n4+
p61h3i+kyYz5BirmABRpk3gRPfeFNmM+nQ0FTVI/T9SOPdMq9O2LAnc7L23nUvNjR3HzYJbGVPht
n6NxpoOq+5C3RjPvI9fNnGuTmeGPHIfbxwpFtt4f5zWFjufMOYvCYkxJ09RmvOUI0BXCDqe/7qK0
bNGZtsbCz100cP0sa41HYVaMKyReEOvARSm1yyY25HlMByP0xha+7m5uo6UJwqS0c2ppbWLKOS71
93GekkdwuVWzQXEvSjdhLHAK6NreJBlgcP4jHMfpcm6G5TnPuEev1EobOZYwwOWO9Hc4F0uld/u5
yZW9NatRzyTI6sNtQYe13HXkLE/uNFHEGvWib+vQaIpNYTbpLb6wygfTrs37juFp4vWNZd9CWS6+
NOhVJkGZ2aL2OkXnn5xmLMd9SwwlNeFohvQApplw0VIwCt/g8s42sQxXuHEnV8PIcpZfSWTTT3Hv
EAztUKkjDr3D4Cpp035PU2Tp4bganIosSymz7FmtUVtUS7QysobkwBXJ99AYROfJAUQWumJTlDOC
0bvCg7leTR4cDf2RlMS6M/PJ7vw+d6bzqKo116ttoZzlwyzNi9ECNj/0RZ/s81mPH4uFDtJljJxj
s41sWSfk9wNliWnU4stCsRIHuA50hIS0y4glthO6/sys/xFlIJFuYZ9VYtPncxNvmdpGt0CkcnxT
NLpSdaW5O+Dz/RfRTPZVOykZU7VMV88A+KcVI6WWg5AVbnapMcCSnj5kyY2ia8Tzth+6NChlGT5F
AP5qrxlabkOcmeGEOfliFp5KCnUf4p9N6piXmQysIew+LXkJ6LWtuSo8RBXbR4iLyveUDfBdAmWI
fYYU4Wcz09MPnSRr8JexMRiIo++y65eW5l6c1GUfDFbUYWg4FPl5XvZKtNXUTjl3uO2sALEUs9x0
gx2W+6zLl8K38EUovDqxiDZdJ7RL05S9HaBRQL5F+QuFWbeTeOu2elT5cdtoZwsdegYKVdPvUkZh
wuvxGyTFLYbRobveyJLGmWUSnLliyTAi4Hwu18/MdNhNr+y2ckmJxKI/F4AwvlUmAq9+puUaeYBE
18JFmMDLe1ThfeZtne25Vdh+GIsl0TacjMJGy2PGys90+9ncWVquRhQO8fJJGmJU/Wy2KmMjFZo9
ZBBan/p2NZmfqhwQ90WMvZLutSBLrmZldjW/cQvtw7CspSWXj4gvAJdWD+HixCuKRNfuBMkzmn+m
YI5b5Nk5Uw4n9otUKvd2g5wImlmp/iGnwilvQ71YngtQDs5ZZZb9o5Mk0Y3VONskqtVuPykabbHC
anUaAuacmeALXPdKuvP4mVmFU+9hRxUXFEHNs5JH3Ay4qPITWaHoN8u4dC755CABh1ICfKiJPzhR
OQtN25DMgW6ObeaUmZkRB2uRPWyiOnM2XKyRS9dm7Jt9BbqLtlGdMwCacXvPL9vciLkszTG9ns1w
+tIQq+8MPk7i5YrUf1ROTKa7quVdSsOtph3PWH0w07QmdU2nkBa5wZ+pCeZYq+Qwqs5L7uaUoDbb
3MPGwoQXWwyAAPmwt8YY0tSnpy++WpNN2qC3YfIdMATKTxJtz9SzEepwr5jo0u1zSpPOFP41Qt3M
7FDB9Z0rUJkAlrQf4jIqVK+ykA/Dyd2SUVCVjXwwXTzBLnomGl0w5xDnKIEt2Lm1tdSYgeB0/QR8
JKu3s0JdHaAsSrDR2zhadi7d9kfo0cbaLxZUK/PArGk/067qPdllsMjiVosAFUV2YXo0wB2aPwqx
g/BgRWVgLiWigmR6Wr5NlgzsY6A6vas2ntGMs9gOhiyU64KmM561dZbL+qWO2za+niJnDPdjl2Rk
OfhUGjO3aKJnepDnkwLiZIjAcLbXfcI8evatzmj6x6ZvmmVH1lJHipeGBmAmdwKtiUadHiv3upxM
B6V5PQMT5UWFxT0Y2I1WpndGZDVD6KlIiebIhc6N8WDiq1teN6UyqTRfCDrmvlMtCFXYZupk1qWq
KJ/UuBiLs3QaG7wMUE9JqosYwYr+3tKGhfxKcRanerGrRCefYd7HGrJ2oS54faWIkdJ+GVVtL6ZM
H68ak+45o4J6KH8YyjAslc/8mOJr29ZWFP4I3cXGGhpF2fyiK3G+/ZRFeSSfHY3Yea06VWj5E6ry
00fmLK36UAxWNqR+6FqF9qVSaqFa2zxnOLgPtWFgitwZi7M8K1O1InjI4eKnEqxstmOZljFitDpt
z4REjAc+G6aicrg1G1l80Ge0zjTFc1qzQ/WpApFA14VRCioPGW8HtkTX22I/iKVX7guhV2Qa/VgL
+1MXDu0MplmqDUdKALRwvlmNYdnfesvJbLlLGJBGsWdOVlp3dJ0Ss/hcO0SZZ5dyFfU/ZzKSiylJ
cvlBzI22YmrjHGlvGC+hfTG1cDR2iTEMxaVKVW7uHNwzxiCnZ77cWjW/f+WpDjMC9Plx6HuOkmjK
H6xYVaav4TwRNhiSzO6+ZX/zaJaWuTv64f1wpsmBkBmrOjMUWmpjez4rPdrNVmdnw74rRnxCZJkn
I6Gy79JrEFBxs61Gu6/O20Vd0mAQhZF9RdojbKhtO6cNaHea6r4FW7J4aUn+ujGUubAZYtBg8Wdh
ls7njBNzhzxgOl12s6CEWVTiayAniSwCss7zlz6a4pd2WrT2zOISyDaTmYVflKitVC9ShvFRlHSB
t5Pq4hlfFUbvwZ7PMVEi/JkBgmZZ9TXqstCmwDLcaR/V/CWfuDGHZxHH5bkXTYpvB+DmeQcSU3uE
cURfSdCsd73epffmwaJRbhihRvkmc9Ll69zY1R10aO1hdiLVpkrqkqBr4qRkekCO6MUNRFuP2Ul8
VVJv3zggGkEum10hvNAK468SwxDNH0QrBw+x0PlzoS/zSCI7qOpG6/Xm+5wL9fPYZ9O5gp51Dg6m
ss76Dk17KjMrUAzOBSaW2ZmRpg0gAblcMv8Z8qCKBvOi4vSM3qL3zG3qOcSA10zG7DK3McEcTcnk
ITLquvCGWK8l87kCEEZN4+dbsWjTQ13VNi1TOx/KTZODZ98sMSPfu5Qb8UFV2o5mdFGDkOuFHc8M
NAxQB7lmgfKIebsPSQOdZJNVQ/sZoJFzF2aFlm2jMrTtuwpT708NhpUgdMxJPLvVkM00YERHHT2L
ovTFOGVBG7nTqu2Q2WgxRxlttXHC5fayk9qIXEfeFGeDOsb7EfRydSXgLiXU0YLw7bYl/QuU5RjU
oDtJv2fU1fgSzrrI/boP04h+c4c/L4G/ZOLZhLbpNcJuvzYRsSmY5gIAR0q9TjTOXJxt+yWc97Sy
InPTOV0RXwCfUgqcC5MiD5Jw6R8X8AFdQO04fyssLf6eKthfeSSY3bkR1aa2nZsm+drKEXyyE8fp
jazNhJml7lQAFedFMl6RentBvUTNiuS+e7XyGSJfK6xY+kB7GMAwVWXMK4cSc4O6wFfVw1C0I1gN
ual4TbjI+zimHPbUrEIe3ybTaTfmNE83MjWGmlcyCdWLuYEWL2rtnBtPc0FYRUPHde66KKjvNNqY
n5joA3kYMgSofbYlzep0SeqLaCLFCga4OgOX22o6KJak+ZI1hvmgulOYe1z77Bu9m6V+qdRtm3gq
I6DPUdRZOTVeB4a76lpGyVxGTrzFLDXe9mqt9L7N1Erb5prb3YouWlawn9Cvqqi1bpDWQfG1qLjE
PWXJnDmIk3m+ScDi3htJ0xQXrWtVcRCaQxr5DWgDGYQijByGPCQZW6dlHL72DWjlD6KPavqXmmi2
ml6kxbavTZfGDwUgjVc5DX4/a/3Xkthr+rmGDs4nOBXlsmlUwG702mI7CtTYTdBBt43ugunJXH3W
0sVJgsVUnCe76hzDb/BIGAION+IJaYEcMEZynWueNWolr4YJBysfKSQ6605RlOd6pdC2jjUquS0J
gv6xEUP7wh3KVCtL1LVDRDdbpfycNMdvU8yeH9O0XfYpGIqcvqvCTBY8UPbYxq140CakiS804t3t
UmgW+cD7qMw3QDLg4egqOageqeR0h6JHZS7nnqSK3mudtttiisXZkJ5c5ZANi94vckdIfqNP56J5
dAB9p0hprGIpHb+u6TvbOV9fVBpgpwwwxzQbkZ8gP37i0d4A8tZFf+I/oWDSRVz//Be8fR9pRKIQ
WWoTF+ELJJOr+wongV3B7P73l8IVGXQu6lFElUOGFgo8Wj5nte3XGoACw0nkLrKyfhdrTXlCq+QQ
RrtKJ68u7D+9H9CjO4DkxWNdcuwGxw9TcPVZiClCZhfJjrOQgdgsv/32/lgBwlhOI28GEvDgy2Vz
vYRAR1xwA7N+li/DdOZwj554f8ceCgQzHFYdIdQ3+wM6e2FnU+r6QPbwkx1BfBuhlm3yQTDuTVtx
Aj55ZGto2LTr5PGwI5jQv94aOojwroPk77tW8y0x1WwTjWDKk746pQty5HzhW6YiVsW9zmY8QIVC
iWvqRklcnwZIew8QwL7KyXpPvL+f8huvYJHsChdeHhvCQljhkJdbi1ZQHPKZFEnfPix7caWPIR1o
Hec5TAW4Mxtn8LVW2H4TqlRyDZiXIouNHXgacx0w9oEOXub+97ePK8B9m4RRWDUHeHaqPRuqBi+6
a4HP+4kLbAXEloHJzvsLvYWqwvBa9ym6iSaOz8bBSnoaQ+fG5NQHkaNupJbQIVRiiA2EnC3SvTpf
VxexZwAk9oVSaZsW9JO3jPUptc+3m8tAO5LBF+BcLlb34IQqsdYxX6HmV+Js+saQhQnojI7CZ6h4
ySnT6bc3K4utFEVjVarn8V/v5DTttJBZCB0yW3Ouart8qmtLYXDFnQr7wtxk0TCeIPocXXMV8uC0
roDngzWtyWkVsn9OjxjEtsa4y296094Wbl1vlMiafVUrtO37H3j9R1/vcB4U+2J2E1Bk6DmvHxTI
yWQ2GYMnSecDpjtAeJCA83Y17/SkmTWBrjXgTcv+lPnv0e+5+oqs7FsbftDrlUuzQYyzmFx2b9c/
Tt00fZyNnL7rOI3Fh/ef8u11AcF3dQohWBK8DvVlEqNL66Fx3XVW4+zUcW522sKk4f1Vjj2RoPyF
eMRtoR1qE1DDh/Rcba7bSbTwiSsmW31ZXMyg50+Eq2N7RejwwqCa2uu06PXLWzK3a2zUmnwXTNf1
JOfw2gQh9EVDrUENltIMR4+MIRXB+4947EUilocQLdaKkGzXV/BL8FdSlWZpTxm8jHrxNdexu9rk
rjTGzfvrHBJpNa4daJc2dE/BoNE4iCSdouGZMFsuRAOIhKjGcuJSqW0YX2SgWlNSxrEXzy1QyevR
cOITj/k2cIKsgQmAVIyJiuqhD3w/6MxvmT77IeLavonIu5fi+beRY4oQoipPyfUd2zkIPK7KrQZN
/kM1zhiJjnSG5Oo7vTpscYi5DfEQ2pSJ5Zy40E+tdPBi0RtdkrnhxUZWBWO10DCKSLNwU2AEevb+
Nzy61GrWqiNqgTTZwQGn9xVGbWi6vqkk5jdkLHCiMJL6Y53EpwzLj30v6BT/XuogSpGOWD1TKdcf
Yhd9az2L8GukWYThtwC2icnk+492eGvqYAZXijcc71UUWhysRyWE8Fuf9cGojNoObtIEdmt2t9nq
OWAY07C1I/o9xpx3J26yw5f6c2WEhGAcruH4kNmY6j2MR13vA6fLnB9FVblnGfNhBPW16sQZPLYU
8ooqdzPShMI8uGMsBPvzWao9lNrB+QHw3vQhTTzIoVVO1RSH3299Kshkq5owqsJE3dfXSp73rZ5E
YF0VY7piPKN9bIux9ZhkWHe5k5/izB3eniy3UnfRkQHZiDrmwZNpso+K1HGHYFISkJSWsxM/qRUw
LZiwVhW/B6O+E1/u8EpbF+U6IWMz16rQPUhZEzE00q7AbzpMRC91RWT7AaGSxxYm8ZZsQwR0hKrz
uG+cp3iexvvf3rKkM3xFaimDZz44+EPExK2dCxkUcyt3MttW1Z1RRP1NETsiYC5bgSmpTj30kT0E
b58jspqw2nCqXn/YoSf1ZxEZZG3KUMfSlcUnd7V+RG0C2uD9Rzz2WVeuvumsarlspteLNT3QEXIz
GQiUGX23sMbrqo27m1Cb461sQKMpdaWe+Kzakb2r8V5tNpSKKcihuHme2JEaZbUEr97q1zo9XkY0
jiW/5bJy980wjg92vGTnqez0W+rB/BMdZCNo4PM2+OYwVwvdIqGNBakjCKvQ8DRcxk9lz0d/SyBs
q84gINTDLT9R0WMvnQJdVqHvNdJZPHaJ2Le50u1bS+Tf3/8WP5OdXxPLdbvbMGLgq4N0UN+kdx2Q
xnae+iCGRAZ1cbIfpdsP92PVG9eJTptYj8Lkwe3o/+bNVF5gt5psoD2FF1mSd/vBrkZ3e+KXWjf5
m1+KwtREUxJ9mUN1mZYmqR6jwB5ktVVc0LYrtjbe6Hs7SrJN3c2LX3VSXHXqUgcir8B/89GDpkey
HUfW6kS+eGy/4lrjkHqjLmEeaveA/I/CSmdEvYxxcQHgXG5r6QwfqK++ZXVkM6OamhPb9diaaESQ
DiMySwA7iFyIdaqLMkYygFKUgpjRh3WUJe3bdHaGzGP4RzuiCE37RDA5ui6WA6vGJbCGQ0c1jSn6
EtOmw9jcsJg/yHIVnu1xKmUaE8OzVVSUy7LGPPHJj66LLOJ68cH8PvzilYynpBelDFQ9N/Z2mlkW
UGSZXoTQxDdDNWsMVWChnbiK1td4uNE4bUQ1BLWRfjzQbBiBBPe6AUUEqc3hMUmmbqP3lnh8fz8f
CSl4BMEz50yjNHkoPAD+NBfSXbrAaqs0cJEpOoNPAAiji37Acx78Tp90n2zBQKq1N07kd0derc6H
xOfT1ID7HaYipA5zm2kxWylPrYvUAm7vYO+0I2ntAlnqwP+a7pTCzpF7jEVpx5AorLT3g/1LcEOo
1iWM9T0zaHvOCNgzTfnMDhPfFuPw+2cUbSR9jdsYM6uHYdPpVsFmy5GBmc/KRWd17W0MGrjaqpAq
E1/NZbSdXXu+ef/LHnu3tHfI8nixOm7Nr0OZhGohQODLQOkXuZsrrdhLUasBtFznRgfjDrOwnW//
F4uadDtWJ6M1nX69aF10iZoLgrWVxdXFZNI3bx2hfI/qetqppX6N/+6cnTgpRzIEMgO2sM571FHw
f73oHKa2lZuhDKqw6GiSG/29nB1IuIbbwl19/wmP5O04Y0B2ZteufkKH6YjU9aEfRnKwGTKyAe/s
XIyLca8wB/UkdG/fQON7K7Ol/fz+ym9aicRDBql4zK5KW6sz7uvnVMuFqD+74JFoHjDfmJvrhiHm
D0gb8zauDQxUjboV3506rCG7g2sGDKLo6nmON/gj05zxotbHMt6AioJj8P5vd+xUEak5WHQ5qSsO
PoIYRlXh5iYuOoDdHFmB/AcTccVkXfXCaPhdKcCfL4PmNy1c0jTMNl6/jDl2NLtpqGJiAJaekMgd
6HQyd4ku9d8PAKuyMGBTTNtUDGheL8WsyehiiGRBCC59Rxb8seSU77hgKGfcVnxw9SILfv91YpmL
UB4S/Lj4HBwkuHCVBfC7DzADp32glf2HMSnnwA0BppjYxt29v96x2wJRPsc1yO8cDKVeP6NTqks1
zOUQDGao7qe41yDdd/IR2qQGLV8L+YbaeCLDO7ZnUELFBwaJzFVl8fWiQxIjrggNIaArbviW2wBM
yxNlA65QWSUMjBMf8shFYYAqNg0+J14ih+vVDhcwU+sxEHOUXdUiaT+1ujnv6LBlX95/n0ceja46
0nE8Hw1ga/3zX7pcYqH7uSzpyBQT9KbtNDb0YwviotIDGEdpfjmRlR1Z0ISdTQxnVLhqAb5esKxM
SCvwK4KsicJtaY0vhZnoe0zXQDUD7D6xP4+8SuQ3UQZmQIwGxWGhxBy+Z2ysjkHHnRUADMx2wCJM
EOnWKdXxnypwB5nQmgbhpYYsGP3lg3vPikGeWck0BTKN570wUDtoEqW/xbRY21ij7ChI1fIm6Tv1
vKuh5IjOXT6oYx99TZDQ/gYb3EQZwWj3w+rnYhsivI/Ctr92KAPP2Q/pvoT3so+iTJ6SM/spK/fm
l1/LVtqQ4q1T1qIZmHECnwtE21UgjEK4W0KfxAVmd+WnCiAISew8RZ9dwvFZ1STolIA0Ul6kUSXw
SBAS6Dbv780jIYz5AGM2jVTHZgD2equoSoWQastW0SypgFUqnFWtaUDFBUAY0hbZflHcDlJmZZw4
8MdWpltPa5vpBMpGh7eM6HGNj6MpSFX7Gb8Kk3x9kdcw0UWgST3/ZHVD4o2d259INI9sV4YijKCo
2Niuuv76kSMIY6WstSlATT0GnWZlHm6DRiAafPPef7tHblJ0utd16I6jh3LwjIbMI4NoOKH1EK7Y
fnMsdgB9Jq/uJ7CR89Lu7UYfTjzgkeO/3jQ4WJAXqPphV33WRN9mFYT4ekYRRQVQC9QbmY/9Mk4l
NwCSILX//oO+eafsZvJLsU4raPAdFiggByptcvqZ05d0150Wlzu9MscdSMxTM8RjS7FhUbYgiXHe
mNrVaT5YqY1+xorZPIeul3jZ4ABTosd9Io85thTKVAZf0LEEicXrnVJq9Zw6ljIHUIjp2Ret2fsC
zEsMymnMT+yVNYq/uhwQHaRVic46LVdwuwcn0YFaA5AWuYUEtPU1AO7UgjZXIdzy/qd6c+5YhzJr
9RlR0XQ/tKSE0DBCetGRdZhx8EWoOTpPRI0ZEoQx2DN4B8d9b527Ezjn91d+cxpWWUWLRJkLnELk
pzTmL3HQylyUDNaOOsTXZi/7rg46+Jkb2Svzlt74/EnV8nH7/qJHvqGgf2esarTUBYfWWjESe9Bd
NSBMgOGQ39CTu3KmqWdLoLb/m6UMrAzWhyNzer1dLJhzGhjIFS0lsb8VHfN85OsA2Lv2XwO7//N9
+q/opbr5a190//pv/vt7Vc8ohMXy4D//dZV8b6uu+iH/e/2xf/+11z/0rw/1S3kv25cXefVUH/7N
Vz/Iv//3+psn+fTqPyBUwDK67V/a+e6lgwf0cxF+0/Vv/r/+4T9efv4raLW//POP71VfyvVfi5Kq
/OPvPzp7/ucfuKT88tbXf//vP7x+Kvi53dPy9A+eJ6nf/NDLUyf/+Ydh/skRoiSjZ8slSB34xz/G
l7//BL9E2ohr1GGmusrolVUrY35I+5NDhzwf385i0rpmg13V//1HoE/ounBkVhdXIuT/PPyrz/Sf
z/YPdIhuqqSUHf/wGlx+OeU6McBGW3sV2COZZ1j9eo+UnbTssIZ70Ylcbgfo7uX1YMCpRoUpNGyg
p6FR5n5Uu0gOoFQw8r+YGLX7toK+i5lgA2QAZTjjqhv07EI0LmdHG4vB4wJDgLifJggsIOS2LQD+
NhjhEFSbOlsKTAcnRfkAQTw7C3NlQvKoRPZmB9oakawa6ONe6j01sl1WKJ6iZlz9dRT//6b9g57O
e5v2Pnlp26d/XL5U5cuv2/bnj/21bRVN/VNfgRNsQzIxnbLkf/atohl/rmFcp+PIrlV/atL+vXHd
PxEJxTMBExAUk/Ei+fe+tf5kREINRzuY4gOLEvE7+/b1LQoHjVQb8w/wK4IWpHMIDWzxOCkA7571
uas9zQXqK14me/kNjH514hZ9HQd/LoXosOGA4lhhZoc+N52GcHrTTGetgNw3UqR6qoA9+sv7//tc
/noOjy8CxwxLeYjK6ppC/RKKIDfEMk2mM9vGklPoIPprW54Swjvy0gCs0wahjkaXyDxYhBapA/F2
hEnlyGdmIjhV6sZ4C0ImPOGFcPg4gsC6zgG5qEjEgDi+fhyrBJcdjtUZPGpReUqE7axfZ0ho/N5b
+2sZcC9IGdJKNA4eSFqjC+OhPktCaTz0cRv6qlrK/fuLrP/If25InmOdp4AJXV2YeRb7IIqm7tJP
82juRQE7oB+lAWC8syQ8AH6rs9momxNAqbcvb3U3JEcH9Lr28Q6uZL1z2xZk8d6ywsKXJVQVgNRO
8PtPxdEGy0PdumLOXn8hW1YjlCtjP6Bs4GNACTtohAAADSbZOGDcTnypYy/xP8uhHPp6ubxol2FR
tL1SuGKrIlbly7qQH+KlN7fcI82JVu9PhODBRwO6QGvD4BWuMfT1eovVWX01lXBHx/Jr1ajJt7pf
1XvNTEsliGptRqWocLKbyYJAudFDAORQgaBhqsjnLpvZBH+NAltuf6kLbaZ5GU1J5k9zHN6YXcZP
57gVfOqKBrpB3cXdHgNodXjK8kQot/D4dNbuukY78dkOjzAaBtx4xmpsDacSctfr55Ius6uk6fcx
Gjk72x3bqwIY8342wuTEZODtFwPYTUuD+4hLiTzk9UqhhQtWPnf7MpIquIXI9vt2HhA/q4Q/yKU+
hTk59mRrQry2r5EdP9z1ORpC6Oi0+zJBBn8BHbVzIMTvc3XKHt7f+m/PF0/GzB6VX0a34K9eP9mU
IoIbwY6ElLT4XVkpm7xMhhMF6JFF1mucCEjYICgcfKg+K7GDCau9MSEraNpK5SXjSXTjkXfGcBWN
HtpqtH8PrybdSNCwsov9IMHiZVPteGkE5wedpeaEQ9TRlVhAqBgicCmtj/tLfBIYIBow6fZ4oyWX
qSYV8BVlHSCAapzoFR57cYzAVngcG51b9/VKDS0CpNCK/awrEGaRTPQTO/69lst6p/PtacJTQ9sr
fvzgcRKRNSq0tv2I0I43CqtDX14jjgADvfntzcZK3OJ4PNpMRg4eZyyiuYFiulfcZN5VIxiA1izs
E5vtdSH71+OQkTFrJ24wUTsIURb9cRNNin1lu0+izmcQvX19NULLviv1YX7W6qn++v5zHV2SLitZ
BIOVNw4BsRoJfZzTfbY0sZ9GcblVR6Z4YCLK/TxLBCYUpThl4Ey+xdd/fa+vOkWMKgEbrTj8g2Nl
272MzDbfdZQHTjBYo/p/2Tuz5riVM8H+FUe/4w725RVALaRISiIpiuQLQlyEHZkAEkgkfv2curZ7
bPdMdHTMq+0Ih8OWrigUKvNbz3kHE3rh2fFl0xj4VjdtFMtHabJI9eLZU/OWMHCA7NxjAeJAOGvf
wQbRX41ud8MmnpiuQ9jLz0zcNEMWcwSxIMXP36Tan4sjO0kQDqt2TgzU5KSe4DxSyvs+V65/F7TR
tHxrVrHWR4fV/vk+ZGGXdZzRtqO822mUpAkb1HAhg3atfgUNKzn3bu1bJqt5afwsHN3iqzs5ze86
SMb5ujA87gML6+LR2iwpj6s741upW322d9Kh1Nsq+9Z2Fzti25CHAYak19eeu0dj6sQLOOG5p6Dr
JGwWX0HRiu9AxhYvoUcnMu3BXV9RTi5+M/gx+6etVea5Ywhb5U3XMukfjk35aQ3NAJtsYc++D2rA
ImXprOCPKtvcxAIEbepGlLnYi92WML8McYznBDcrfK6ROnFWVuzaAgyj2caSLaNe57FZjc7bHeR6
1vkR5Cq6orULNT3QbG0BkHle7crhlwA6+F3Npr2bOM66rPBU8TCOhi0oBCjscNMbgTE5bM4HjDC6
Td0cri94zOR+YIBgu51BhoCISgbzYRk5AfthuxeSd9UXFiCGbvyiDPghlBYgT9NixDt0Ls0ihlwk
qhkuUrKqY6V9MPeLDxAi0a16K/iCzTngAhu9wD6tjwAdxH0lC1b5lN76wAP8Zpk6V6524MiMdRDf
QI6om7OZe1awfCG8W3hf1iFkxUucACF3Traz8nSa5PgYWqIrzrHhzpOjkqBNAw2lRq4zu0BMFq3Z
yHftPgYdN2WeGrxrFbftkwni/bUre+f2Aj79SejP0iRj0oDKCPMDA5ti6B9L6uj0IPcxeu5NLJY8
4kav2XFTpDMyAgdxdJsksXkh1fxmCmBF+VY5HettTVj/Wqom+IDdTuWf9h4TRD6bof0XTLl8xXv6
BhC79Nb9ZgeTY23uOpe9W9VXv/atFM7VKoOi/iEhhAbpHoQmTrVSbZ37OFAfAt0zrMXyeaLI3rxI
ZAtHygxyRg82bonSMmxl2vttGbndBfpgtiuJC2DLl8LZMJ/4k3UiHiqtHIWE9eRhd3cwhVFBz8Q2
si9TQjtFo2gV8rVak5ovkr2YU8WZNh8qeqoQkSHRON/3wrHsvIrD6WcI6k+cw01MRW5Mh0Fk7DeG
iCqz+8fEB1UPv6NNnsxibzL3Rrb2IcnaYJ4C5uRUXnld/0NG/K5UJQ68siZiyfUwVlX/3kJYeujq
PQBVoPmi37Fj23fAhnr/Nx6BAbrxPICK2ns5gViCnSDyhM+ihJALEDdbvZajpA6G4j2c6zLMTNVg
rbeVYG1QhrPrpZ37J4UyrFaV+8Ld3pvYUxuoTXZBYcq7ps6wFkxwSqqgAyK1SornuexXQZezW1VT
3BTGi5bUlJUbphOzXdUt9Bb116z637WX/2AA7B+u0v9SMLyp38yvfyy6/Pnr/1p0cYM/aJGy9HAZ
X0uIUklb/lorTP7gfyRWofJP8kS7jj/j77VC7w+Wz/+pvvi3UqGT/OHz5WEQjiLJn9XH/0nJ5Z+v
XtyNBEw0bxkK/7NL9q8h4IwXY0atAhdu7cc0UTPDj/Fg1d8ijqWHaAq3/yZ0+ueYk1oIVU4GzEjv
CS4D2jn/HAkG8xC04YpiCoJBA3/Zt/LZtd7WAYrnP3wC/5fqC0sX/xRXMJdNak+Rh14xfzl2Tv4l
gsLx3jWxAvixS+OWzqGTrOjbDzLxLM/0mUcrbsiqiOEb58Baut3sVR73dgtb+thP4X7p+tQVJ5uD
hrYpzyZUXszdrOcPb/YBbPfWXp7DAaDsDUBOyawRu2UFo4p1PougfVgUo0hHUEgeOPEl7LybZKu7
8arqEg2t3JFLchBW74j3DfXHdgwAL5SnMAIG2aauvYG9AMYblMehceYLrKMtVH4htVHZ7WHv3RXR
0s/fRMi9ewAmadrbRpbb+yLr+ctU7zL61UNN9W/jvYy+lUFd3EoT1e/d1sFYHQKiDFrDdLC3vIiS
3Q+hITODwametB3Y/sYubsW+tdAzCBnmmBiKJNHgOZwCD86lw/7HTdBHkwci2us0lWMrhLW+b0g7
zpfX+728AIdfBqtSYCi11eMr3MzSjfl22V5EA1KY3vkCdGID2xGgT5ntlHwe5GAKemkOTG43hb97
ByDb4ONOneghNqeqjlvoiKh0hX4eq0aPt1Dbh+ERxBWncDoIaJ8JSZO92k8R4IHZZNL1Njbfo7og
QznEmikqCJp2IFgNCDdoaRfrgOVV3nEWo068A2TKafevm96iifxVMY3dz99rq7+AUyTVl6XMbF30
sZ32vm+kykQFy/NbpOCzXMiSDXfXV/ioi31fAD/pf5YNNEeuCQDhZS6ZaZ1/dcjMx4RvXmzMd/4C
FJAupl7GPzM4ozNU20BWgm2C0WYoGXivA0AE/DrEiG89hOGvhQosGMFOvcKO9/fp51gaXqJxnU1/
lBM76DmfYziA/wd6kTaA6mjI1R1g3l2FDXkmphKgrw5agaOO+ul9B2Ky4/5ZmvW029Irn5apF1OQ
8k+z1zU1K7sIX2HMMAC+ugXQP4tnLdizxwwCcj8GpbjQjQI4OGiCZd8q4+QEcbY+exqQaW6PhHkA
+WPvKxQS8F6KZeU2h/6/eB/aCbS81hA1xJ0TdrF3061c+19qs1ZU6aRtrCiz/b3aHhpPzfO5GMfL
L+02rwFtHPfuXWi1EKvSrdJhcGC3oXBzEDHMWzRGruTsZRTKT1t0zB0EAvwDI5JRqRk8daa3eVng
vrQBZdsamIN9LS1mZySYbpS9+/U00rdaDuBQIPymjA3ty3osNmWF/VEEWxBmql379UTpGcCFKirp
sPplw9ZTixy21KuMPLtmDv3UhLLt86JmNCitXFhz6SKtAUpEMM7tsV8XO4ORHgxnFvZDG9vZsF0g
XzqxD56l2uRbi1FrPsul14+tg3nhtuCLzFoIM2rOQwlOBYi6BdixeRKi2MIzIQOA+czzB8goL9uA
68HKJO1SdRvGA5kE9gmrJrrFCJEvmHX4WcLaDlklxxV9MzSNXV1ZbtyNp0kX1cdA52nPqh2INvTh
dqwzN6nKO1NetjIB9OwPNTDn6hiE0tLpGA/jF0A/8QaIXgfMfYFwW3OXC6HPW6detgfeSrDupoKr
/UNb7qa31GG4gXFrcOoc1i+MAcq+JbxO/GZ/wTHnO/dFRS4HwDPejHithtW47osDAzPhvdQN3+b5
wsRGR+GmlN6ArRyE2uGQf5TjMMxjnDF/Voj5bcXWWtP28sxq+foDaBd1wB9/Xkn/jo/+42In+19/
b1n+l/Ao/+zF+/RL1e9/uf+E5tzxX8Tvv6jq8y8klKX4x8jp8k/6W5PVoSMV0ES9bFDTzr+s5v81
cHLcP0h8CJxYJGfP+c+Rl78FTsEfXhTj+KHOFIUsJV76r3+LnC4tLuJeZlYuGFjKrIH7Pwmd6M5e
ivb/p3ABHDVk5Zk//fIvakF/zs/+QwFthTNjWVtSpTUJcYGn0rR9OoPrl+K3sFFwprNhFR+2aN+N
LH5r/MP2xAvKXjY0XQcTOOl4lzSKPSaPjcZiCqurVSUDAOikZ6Gm6Pe9PtGzi775ZT3+Chkhf6ha
y+IQaGsrOuhiW8Aw4RiqQeLRXk5XD+dIEOCMJfsLR9wZTiXCbBf0WjBD6PrGhw08XviEnMKL2dyf
lj+AP0P00f2Yo1IAYYMBTR2joCyTeSvHAqC1faquFr0qdUm83Z1lzD18r0hlX3joKv4iOGMZ7hpE
91FMUUvfWSADXOymLkGZhF0FQDCaroXXAFKaDFBw/O/c1ofBzPYKfG0sftRePbzD6dsXOFws8aem
FrCN7Vl1j7PQpPuWXy8QSmZreF18Zu3ybXaYjFXYSqCHyOE4bQqYXhIo/WBRbjCpUperaIj0+HNk
PlsyaUBYkLKZDzXHUd5QHsBlapMlkEcp5wGlBI/DWQkhXif6WQ8uSnO/Ba6bxnvdvcYgRvEHMfwL
yKhb/d/GbvevvWsA2ErIzfcbRHH/rNjr+h1ZWAxxxNTAMkZu/OFsFXa9HxMzlkO2ww1DKeP7EDQb
NQXuEd1uxxNxm+UBWLKN5iC07EfZtMEryV4n06ZV8VOwVvPK7FPjPYlint9bFgEUAsXN/rKz2PDp
TeX6tHobmXkzFTTs2T9wv1fC9z+iZR2dFKYhYHzQ6HTlp2BFvbdIzzSHfRV4X91lifEprFSpv4MS
Hecp9QffKq6wzQWgRdpa1+oW9iSUOb8vUbUATbWp3BWxfQx7QoYTFhLrdVSbubMb4tni5Ehg9VQS
0TukXaGa68kr6c7Uq21sdRuXFmK9mW7OkPrdcoF6uSW9mjVC1NBd0L5z/L2Yo3GDstYOk31D/n4R
Km3URIq7SbljcVhtep6HOBlNjaEkmbwjzJBWX4Vu3fp2KovEBK+G8dvL2snk1AfR8jJ+2SmUrDd2
BfDpio6RsI/SHa2Fn3hc2gNwTwEnY2xdcQ0Db8V7scLe55q3aGmERdfat9ZgAvfZA0ZfPoCEr4Os
CBeUP/MU75qyBgPpP9au47IE2loVrKBTtXgC8urqO7siDviytFYTPA+iTrovA9HqjvNkGWXyRntL
NvddNHCPIrhz/HsbcQTMDi2L8WRvm9Z3Ui7R+kW2g0tU3S5RwgNLLOpDgA+1d9Cz0faDP0Jiylzc
MXArG1icDR8if4wTLZBNabUGLx0Y3PKw9PDpcsBn4Vvv97JC9rAjqSq7Ghlz0+juias5BH6cTGAO
SwtqwD5RhLox4UyXggY3YGHdOerKYQ7l01/pyN1qxI7MmfSsrFBwFZv1NbHsmEIex4w6TkXlLb9M
5e8PRVNHKuPcbdir6yCp3zpj7xdUZ+jJ3dtD2OJwELH/PdIibo9VUqzfQxpzHZ97xaHEZA0ULWJi
fVMXoda/S5cg3y1Wvs111ww6rT0+UuJtdvqQEVjuA/dT0z8ETV3f14AAMcIMZHXa2DF84Wklf6Eg
GOzF0Sb2/k4iMb/vdbw8+yDr3+uosZejDjb91paUoRtqhxNYKPr+FSBO15shKW/Q3c5eS8ElZ7UX
WchCRVmnJZhhi502Nge/J0NN+Wa5TAWDTR1UkSlT87CsxdawcQtH9XwHR/OVd4AaL/oYeINsnvW3
lZtQpCTt2vHTlm40IPcidyPzTNoWBvKYmN+urAibGvCkW4Z3eCPoibse47OoY3laV7u7Rr0GG4zn
6Rd37aDaH6HbYffaoEZblLvt8FuH91KkA3F2DXHV8qjeVnX9rMbVe+kiA6IQgah88cOGqFsbgJZw
Pbt5vCdzkTcBcM8OMFkfbnyALhSu3exVQjbbDk/OCAb24KwV9rSFOYmXAQHUA/yaaab01jjm1pEl
0ifZF7/FXAfQ3ennPiLCm/VpdHjxzqG39jBUqS/aaeAs/SM1z2HBEcAMbDpx5yQwQpwNApSzSswZ
3ipO3rhQpIyay4/adjOiSFRhsKt9ZAi8HEPCq4Qe1KVIUMhuPSAy6Tri1tjA/e/MyzhzUNNGaAIM
WUp4vFy02svrGHIrVTaY2CM4vi2YM/ht0Q9mHReZuSZi4pgKhKoy3lzvLKw54XreOM9Spkt1jybA
KP7TEvZNL9lzTH2AYAlemHomv3D3KTy3GupjXksbkl+/a+vicZhDmW9Iyk7g4OIoV42MH13R8vlR
gU3uO99WdLgpYL913Mxoc/eG44yJG/GN1KcoMmQ03o9V7l6cthoKAO+E/dqMwTznMTh8MGk8jTci
GooaOlLbSzfo/o1WfVRxI7uaR+yNyeU19qzHavar570dk4/ObTX5D+EBmCEPn2EajMDjsyjpba7N
Kr5qQubIwA77Y3BjTyMf4eKAPE9ZqWMxOYn1znu/9Vs6u2hDD33tWMFDzHdG5/bggL2zSjlV+byN
c38TdeAks6l3rM8WQJ1gP1U3/sUWLa92EK1gs32HMmusneR5TRrxddnaAFBti7kFl4aYvrLpC0Kj
4bpGm741y7ciKkZ12iQT8uhRCK5AtULCOrh118NyKzmbaAsV48GrWBXGTuL0aLbXwa4PvkQRkxb1
TidmEAug/HqUxCkt2MPiWLYVblCqffI8twsBmg550Ke93Ivhbq8t87JO3iWfBK3622PtnpdhruON
OXIqDzfzFocXWbjYb8LJkx/BVls/28ItH0tTXlweSidvUMLAFHNGms/eZnU433kxX/AKJP1R75Z3
MxXLvKbK+JMPNbavz0DE91/etMRB6naWr6guexbvaIx6lpDWlk+LQ+aeGneO7i5KnSVjW5RnoztN
HgsNt/nibaNCnVyPxbUNRoDl8WnFKEE4+6HLXrJoUM/9wzx142uCN+OjVFvS5vYaMWW4rV79itFF
d2lfT8OPBbHfJxOs8lujGQvK4t1OHqcoaa9HrZdfhK8M1cSOnt65lafvQoYbRgGBnIH4RzZPdVA7
LK2hXUzEuJ8pQwl+4tFyX1fb6u/ZQoA451AQMKmpSF78WUHA92Euv43Qh39CzAx+RUuZ8Okv8/Am
92nCAd6aBKBySHwFqbli3TqZ4peeN+V2ixZWtUTVdLQKPFwmGUA/9IIbG71YKHcZ3+jI9DsF+WYb
MYFZUOxtmMJv4The5OwA5DwQ2Yt8LC16bX21bUh0yy3+Nvk+HUPtTngr/X1PHszQBayRzru5okHY
lmkTt/onZ5ptXYqs9BwGDu4ys3YPSP7mzas4ND7qt4O8vC1ui/03Hcm90RtR9YTBHmMcP04UtD6l
O0+vdJ/mIUOkUjRoZxjxT31XWT+LrdfvoQjtx4YTA9SxUhb1UoL8H6ZpKabNe7OII26T/bzvhUew
wHY6CXY5W0VWqC00hyBQa4SIBuo5Zjd7EmeI2Lin6IwhoqhRQ6J2tFqVnFUzeQTMaLEqVCfE0/AS
W9abAuFLeMHGj4GedtJ6LMD8YpGyfHnNbymexrrByQUpFGtnDCEDPXCLSxuaL2Pot1tXDP15SnZA
C6PF5EOKTSikX+TDQmWrAiR9vBKxMx3T4yhv4wvzce0b8blta5gAYyfezV2gwoSsJuFmsUKv+cXY
+UCxxtu4fKRa7VecF2SAayXnkNOhnwNqR5ECgmjzhx5qvXnPfM7ym4Mk8mWKGc3JlmXSdxbmhOeC
HrGbRnui4oPyY1Q7PZzjY7Rb6BTJLUWfk4Fh9RjaQn/ul4IpP5JjN5mcR3Z9+bos50IkS4D9tdOQ
ztBNYJUqbQRRE6meyHEFkkDKIjBD1neUWtNu7MLq6MO1MvlaIPLi8O1ZhLJU58pzDBgaP1egbJWG
7RCxIrhw1hwZOG7GFC7KxkdDrw+DHFVmeZrNRr3McVR8bBof8wmbwhtZR2kSmK6+Nbo0ufZlurMC
NY+nLpn722hrVvfYlLCiM1qxhaA1yVHGJL9huYWqoFMflwHYAaBaB41OG0LKwlrNUtpD5zWdC5e4
JCWN9I6IRniCa2orQiVTLcK1OfV7ezFMCeHIfPX6cLhScQf6rxxaUgS621zo9n4h9AE+TBZ0Rd1A
09XbhuFEMDM/WmEr2msayUwHeJ1sOTJaR4Z5JyWn7FoGwR2QO4/qVKmt+60ntD3N04J8wIRLm9wu
SCc3ZJcxf7UWR8QHYiVJXzi65MPUqmRxlGQbdAoYZjHXmHVHxAk+y/lj1y4Wey8yWVORzK57jS8v
KX/Yychgl2SygOKr6UDBThXMRJQ6Tj1TBIVwSjfSIESOtokZwaTkGkrnsYbmP9JYqI5TuNZ04Ne4
Iez0Ot5f36sqJ587Bx0eKeFY5GtQUB1AkrCCOq66JT71tCeKa2ptUPZmCPvy3I1RU1257F5F55KL
WdwVmvbwGaWKRJbZF3V95v6vS77fKqwO+LeMupI2aplsLkwEyI0BP1LzbRuqY+zUfMwulW71jTBb
y5QZ+NH9YJidcQoZ2kOPMxBye2Yzl4p1uIImkzpdvzenho50dZYrXfoDP2Arju1UTjQUgp5EXy2B
mg4tCEiZlySIvxtb786JYviQ5OwUJx7uEJfYR+2s53xdyNW7Oyuq1Z5v+whpWRkWK66SwPhLfhmM
qEEPGbc++vrSXVpd3v7v8+oygdl2bQEjL24iJ7cS0Bwn38bxsuTJQDCY1u44IWOlsq+v9CYipllY
rVrvQLIs/ReHM6L7ngg51Y9FNOJWU3Wx6pc1KHkfYY7ve3S/7iSbN4nXBZSXdYsbDrej9ZOq99Rc
a95qaMsunYsj/rWieFzkWjvgjGPWGvG4jYM5jqS4E2k6lZMDLxSdiY1lGjfrDVOdNzSq8UOjGtqR
Fmx+GWfk8JI2DOa96uw2vnQOLkD8hq1a7ND5XNUOoIdwSBrgIMJ6jiO8MNdSzJRsqfmJLTc84v4Y
s+igbiYPwjA3am2skzKlZxh5WLQ84a8ky4z9vaEaBWneydjOB/Q8NnpwDn7jxICmd7CPh1nNsmbg
5bITWsOxZDnftrCNJME0hfej51fN/RKhI+ds32V/ilpvdI5A7ZctW516cHNnX0tubo9HeQIr7t1Q
WF5MzuZKKDKQ9rVJV9eb7puwa37pocSAJ2dJf8YsE6HvNGONSwVqlDoPZTffxeEQfcP41/f0Tbrl
NVbOdAIavMYnl29UeNgmFBD5wE8scB8EhISV4F3XyCWon9vIJou92fzcuN3IJ7PH8jG0RYLqWzsK
djCiUehhFATrA7JyuLq1cGJxAEPdfaM8oCCed1t4RekNcbIRTEniemn6F8ZLRAF6OFF39S56c7RI
dJ/rKU6eknUwkI1D3tqsWET0CtC+fTOO2cFRN7Egz7IM01c0Eddr1rVrgNouz5nTkhoi13lPLstG
NyMOjHUZmaP1S15RUThMQTAhWJMHio6rpAnni3xbzB98+a0pT6JpNNfrOjvm51STH1yZpNyeFpTc
NQ9/msgaS3bY6FOuehFUw8p2aW75Mg0Tw2DrpvRdJ5d66U61mGYCKWGTOXsZLvEyzEOrr7sNoFJI
3nYqFmebzoq3RN9R3WrKx77YCC2+TQDPvTuAXslqlfmCH1ce2wRH/NEOsc4o2l3lLB/sNtnRSFNQ
Cg9B0bT6fYl311FcZwGbynk12RaBe1GPpJHDstnDIwyMYDzE3hYu+Ri2WJfLmHoRDiwz2QUiLX/B
LJUyhiZ9C8YXQpGsWisG0daJ/WNugKQLz13kFWjyRhGi3OW83g8+tkaqFB60luDk40iKcU2qaHd+
waJO1vuutPv47FdF4PNhh2V0P7S22T5neh9EqMiNyCq/6DoKxInCgE0K049lwM1DglxxXLRSx8t7
lVSrvrXlRGY3QShbnTQSju3jVmNIhzkVrV23ZTCLoZ7xrWgmU7wqF/jxY1v0iuJlbRdkCXgkQgpj
9GhnddGLDEngPxNQV/NjUCJyz1AfxtWHW1saEh6H9xY+RDIh+MbtUcsuBeKMRAmi+dp8LXk1xD0X
EnM17E42YEe5JkGf7N14jW7PwM7GQX1a8WgqzKFLdGczA00lDIwurUl/P5P6j3g1XWsJMI7ity/E
Ho7XCxLwCqEJOuFUb1X3aZti/JTsSD8pp6HSU+vRHg7e6BMe1mNYSQ7XrZGnUrVNlSfOsFtXflsP
iNstFd1EUk3OdScTNKZaxgV7J45fB+mGWn47oTR1GIookYimDnk4pxj9/IcZoR+N9nnU6tq7ILbS
mOdNDDu2MVHRODh9Dk25dUnLHFYBJfZoaDaLPT7j+ao+rKa7cFJNaz3QRk6w0Tmydw+GCtOeJbTd
fEYHRfVtdfknZYXGqUOZiHFjPYIJJFBS2KdqGptY0gRyd8r/Ma6p0gNP2Fa6+xAYNp/mPdFWXncx
w8q4SDecVHrGjzkBuPntUAXlrxBVVssHFGwUAdxtdqEnRSVCKRGv76OnMFhRLWNMKsbS4Rwao6dn
MUAXYZhrde8bDcM9d5jzeydNK4911LX37UCLl+0d5Ga0sscfsWiaPlv2gGk3pegsUki/9FacVTfI
ymVMg3umJ5vyNpONb54zbtku9+hVbDqQKZ6N6XONllDlzA20301kI6SJ94jXbAWvdcYnp++LIYIV
ZCix3/skKIIpy6b6VISI95RDeDqrmvQDQiCwCxxqcPtXaw6+WfiDBn64reDUhV6ZMHPaNzUtejaa
6ZTXyAk6S+ifPbsr5BjS32+TiDVd3JE7AaYlCyLRfW3IGnVF6Q91WG23h7plWpC5jSn+BVtaM5Vi
y/43ngj1ycpfTYMZBrJhwjG8sRDCq6yesEFfOs4cOGttBivt2Zl48YmGTT6Kkmq/tox+LGi9VFdJ
Z5WM4KJni/MLVVdDxoz07ZZYoaDK6Tef5FE1ng3JKAijGYxDDoUdYJFkfDqbBmltV8zGxrhkIW38
DgZaylmjBto1gQyor/geGuO7Rjv2njfSjjhTutZvkISEo3+wqJI4B4wDVnU9LaUgRFYUkESbdCSY
duuSunI22umOW+axLLsVm1BT2wx29DFjjAnHkp9KC2xbSi9saC8VGtpBLEKQcsrJovBB0hs+FNqz
n2JFQ//YY6L/7k32yFvU7AyadlSaPloOd8ohOmatfRAr6ThlDOYDJinH92Qbtx9IZoWfroUz39GU
d8csCoX1vdtLjG5NJMySMltD12vp3OJxQgu+ULD1HJN5+FTHFLSwVd8REsbf5YZNgxY68llq2TOq
i5K6b3Tewz60c6Znqudk3Eor61cvPENl1/IIIMeZM9sdR0o5oenbTK3N0l+R+7kPZG7RdVESIh9m
vwm23C4kDq5poy+Xumvj7FkTDjut/tGbmhdEg+p3M649oLO+Wz8if+/b+1DNKsld+1IApgxDIyhm
9PReYaO2voTQDe5UEuDZHX3VPId9Z3/X5F/q5Euf/YKZn+8GKG0SpRqb9hO7OI7MuOo8m3rPIH8z
g4qHztYuUcaMHpRhicip7lELil+MVY74Oe1xfhoTUW6pLTvx/u/mvDKXbWf3sgrx/+7Os/Ncv9X/
NL745+/4z/FFFHcR1qbEh8PJatl/duGdPyIkR6iRWP9EKXaBCfytC4+x5I8EJgxJKngIOJOXoce/
t+HdmP+PgX8mGN2YDZf/n6XR2GF3k3+HrFxzz1HX/pfFOsmSn2NcwtxwnRzcoep1dgIBDiz+76hM
oXvZn/vHfj/DCBfoOEws5jWJ6/5lw2QeJ4dzvx5Tu5vi1FpozWiuiLTp+g2l01BsAdG2nrPRX8I7
e+2qA6VI/RD1BTB2Ws13wtZcdDTQUedeYKo+rWUMo/REK/eTM9U/S7n95OT1rudltkDMuIz8siv5
re0K/8UzZfwgYnFXOVaSci0nhzlgf2tirIlkxHtnd8hB/1w+c5AR2YVMb6UheD1a8HVhqBgST4RZ
sYbr17lXXPuj+iy8oqX8GURvcVARPCQ+DqvZwh2+NZC8DP4uMa4i26M+Ieuf/ANSgeHDxH2YhtA0
OYUm6TFXXY8P08giQC59P6kOoE2jmSFnVX7uJZM/ubeV9bFyZ5G3HpUjQjjaAdakHnqwva1D+bG0
OvshqUKvcuKzQE1WsKS3BD6xnJ1Yl1beugkT6etoiy39TE5Eu7rSDRrxRIPZ+TolXvJtbZ2FGcdL
E8cifK+zDp/6L4oQ4Fjoe/tXDMM2VeYLZcKUINR6YQoxRKpSiI8lFPW9s5iE2lxRr+AWnXlVWYP5
7VXtY5hcYXwKGNirXJ65o//EsVVe9MykNwypjRtjTQdtb8SP6OSOzhQWnNDr/IP5BfIfTYU1vPb3
mfPMGS96PZ/5WwyXFPfwGjl2/dMVc6OuGRAxmLDIsTj90Qkm10Lafpgy/dKixO6YUzuwSeVDfuAP
JoOcgnFMSXYCOh5jWV2zLQS41mJhTaMXn4anIBRGHfk7qMfGDujW+Ilh2pLp+fB3vMUCt2O3UqUs
lW4pS8WVR0PK7/UM3DUKi9S3Z9dPPWNXZSbayPs5N2vFBKdDEzRd+sH6RIE5Ea/UnfsRy9ZCxhfN
yU+WACwabAyHDSmjZImVrQllhlRUU3K9c5NUaR9dRKbeii0KVcPlzRUMhyLOdLqv3IjjhP813sYj
wl3GlCctnMuvVuPH3qJlIv0oWgH/OCKO1y1g5tyd/HEla0qMKr/PCrereuVQMnL+bKfYp6utKv3i
dxb4g6G3tmvpdu1+wMfDZRvP4aXnZ3XOSHWK3PGayRBq05FS/a+w8dpnM1VI9zrPwcFunJWH0wMB
IrVr6RkQwl5U2BYEqSKfiqj87gVN/M47QbQt58Lm4QLI4xSJGsJF0nPzNlVW5R8UssDu2DCNUx/o
BnGa8Pr0L+1uYwJs2L353+yd147eSNZlX6Uw9yzQBN0tzefTG2XqhpCUmfSeQfdG/3PMi82iVN0t
1fxdjbqbGQxQEEomP0tGnDhn77WDCVDpzaqJhU47iltAbdm86nu35prxaJpPd5yHLJvDkVWS3F50
nFMWbGTPWS3lE3lQun0c6hyJLyuYSYKwrSzMWya0mRC86oRwcrV/3wa5KdqbVIZVxWj2MJDL13pK
LTi+GuqoZ7fqOE9vJCV1NCJI+iKouq4odRNFUW5j+pQv6hzJ+MXIXONthhVEPuRQ3DPpL42gnmjl
+LYyEpVFxRdpsHXKWOCQMRJl7j07KVZCnMIWScFt1EwrUd+NTNpQM8t0PdQy7u6JQAGW02xcJA8h
ZPyRA4beQpm2xv/atc3mJ8mInOsG0jFDtaSkulFJW+Z+QTpie2MVwWTi2CVpeiYEhob61CaErhIP
q5/cejWbY2toXBRjkhrawR1MkoG1LNNfCLfVDQ577gibT2xW7rbabiRdqDH5wAsULVy8i0WmgTqQ
jaurrfJI0yj+NtCgRyxJ5KSD5NgdwQaXQ0S0mzG9OGmrFwct70bHm+HQ536qK+jDprLsnU99TjCO
jzfVupBKzDqQ8GI7bt5iROwSF7ofq9oyXBWuWcacZ2JzeHc6rSo/EE6u89c60jN0lpSHJq12jVnZ
vUtbyblDqK6sJr3VqlgWL+GcbBK52ajTg6sgZL+G3wFQh/NbRGZ1Vfb6JlaLEFo2PmAoO8c91deK
scdInE03fM6aciwdpU4TtEtjA7GSx48OSark8hwnRBWjzBVkOtoec8rI+MgI5oUUij8wl14/jIpT
e7VtLvaubg2FyXG2VFBLS0Vqaxswxo1YkVS77Z+Qwi596q853Y1ne8FlxOIcZ+1904rJCBykoOsB
bU4t9lFv2EU4IflnKRkincWPnJv0FKc07A/0+IV9qwxYyWg46DV7KButfCk12sUbRVQYtIsyuK2c
I7CikROoEvNQZ7JKyW2fWnGf99wdhyrH5H9UCLDXmFYAes3ejAl1wycUvzTmUSWZtG6aumuzb+uI
aO2xkbTZrsg8mssr0yQiKJhLsXSMCifmFZem5wvdI18poydOO7CUXFWMyV7PzLrk1SNQD5knTTcT
idlWmOB8Sq5Yf6eJE6lKqODIcNq8m3LVuJBjn5rnaW2nMSDwzND5hKy5us9dVyEhO4msb40miPhV
ahfodtoXFSqCtU/krVwM/asJjFJ+dFhfky9CaKW8EhxF4ksNKUs/5vTgMw5fKh0jf2IZVUkarIht
2HOpMMkJaRt1i+knIkZTr67L22ySvzrPnPndLC1RbaOo8qhSSj1g+OjibHRX8yAL0kT9rOwLEdRL
mvloahA4zRkVR2TGB1PMj5luVa9EVbeE/5VmE9L7TMMY3dU1NcP8YRIWSvw4y5bH1dnvBOxJ7mSS
a8turm66vEx2umz1xm9GkzVXaUQ4jlN7BPFT7GfVYIQatWZgD0tzHMd6fSb6ItEQKegm4FG8sno/
5N5iDoQex8JUrio4ZXu0RCRocyYPoINccz7zqsa2D0ZjTBdN66fd2NtveDbGA6NTy4c2tkkJMES2
so132TC/rZL8YIQ4ukf8X1LQjpGf2myubjEFTtgtEw0MusheKsAcr3NedjnzUDWxApSpLl8yQjN6
tbTTiHZfKDKVwkR2ZNvtzsrMgyhiPRS2RTJIX0pyWaxG5TDGMdsKiMAodioTxm9uZH3lMulvZ6Ep
GBU5PGcgyq46pCr+DO21Z7UqujAx5Hq71EUesPI1p9Zqzb1mDpB4hbg4CcO+VkHvzuFauYGpn/gN
orpTRgDiwwjWgWmvLcmkjzH37p0++WCyx2SEuGL2yYp+AMN383qYO8XXRfGMR4c491nBethP6n0T
KWNggyQ+tl1MkyupyocmmperSHPaq4Hh8ZEpOcVPCbI2W2J1x7hsYjmlfEK30ZwW1D/sbAIZrFWo
6QU24MM8uHGo1eTDGjFzLXLTqxAtZOvlcxW/cPN2gR3L4VXVMTamyqxfzZ3ZfFQkkN5FS297jSF0
xEjGbeJWT3pT4UGmUX8ohuhDkIh5mFx8flTGAY9MD93parm3U3V5LmhEt4jbxGfay+QGS2s+VpUR
U78Db96Skrmpicd2rC/SjexbY2Zbt93evLLYOPeNNj0z3ytfF6ZD3pRL40Qoe85S1dZvJJiOPrK0
+qSvRXGskuLBbWlCJBMvfHMsdDgVpyrMjNLF+4miafKJKnly0xYnlaCL+K7VlUVQCKqdD73XU3Ky
9SjQpVm7Aa1DYuNJ+doWeXzxbqMMMgApk+fcdtnwvpaODBDeK4TIU54ShvmCuNXmjFOYgZLn5hE6
+EznzJjUUCeRkD5EMsY/vPX/X4j/P0wbBpAJgc50AM5isNvgX//+7P9UpcP7228Pw5fhvf/tKuX8
/tuNHIolreLfjn3xpXrrf1bn/7cP/wdcyjZ/VzcNJHp4QIb01Tge/6HXt6zfNxogUn4XDMh3XNof
nQKaAbrmwPXHoKeTZLhxJP/RKFB/J7EJFba6SfXRK0K2+VuC/e14/q/jO3QB0DuEFUEvcmzyJMSG
TftJrq/jmYqpjuPXdiQvcWQ0fo+X9xq301lp2/epKcN6RYO6zMs+JzkmE2U4OC1VVqZNYVcZbz99
1Lc/nvlnPtSvuIU/Xg+IakhcQFHVzarw8+uZugFmwDLGr/iu2x1paXR5t18A1KPozG3HK6X66a+f
U/u1h8FHCPcRoxjrOh5Vh3iVX5+0N/SK+NTUeFws5WxqXViSWvMcLwmHR/Lxwq6dhY9ZrfTbKnm2
SDP+6xfwq2cC6yqYB5PyCLumCW5/M3X8/KbLpJJ8pLNzv5qLty2AwOaWHXMSSMVHVahkH6XG9aKr
6/HvPvFGFuMio19FFpH2Jzdo18cJFg/DuNcthcjqTb8GcJYjaTQ+uOzGvbAeTK05tLV4/etn1rYe
2U9XHlcwXzAQdb5n2KUWTbNf33Q2CrNCMFPe5V7uoQ/0rq4+H4+lb/vxfvSiC0KRkN3t4ATW0Tqm
e+vYna2jfa2EOFIDEtNCxd/+fPt3zQGezmHwbhle8r+IEI/67eChw+Effhv9b7dWUB3U1+7shiKw
+evs6/S63BbndT/fzffmVXxsQu16vY4v7tN8N92i6Fpu9ePo0cPybB/dZdiF32550G/fSEoIZ58l
2zP8NLgzA+k7obJDwOVP/J/hKQcr7AJ1r+7rUN2PO5JjP7JjGw7B5LsH98AoYF8f+pg5n7e+qdfa
cbmfb+Yb5VyerdC+6FfKQd0vp8lvQ+lj0g+1Y/f98Z3QPCo7w3MP6624No7bIyHL9T8O59qTHk7c
YHsZbtAeyHQ9FP5D6WW+4xvHZB/55tG6TvbuY39g0vgfruGNePe/f5+6iokZVh3e6T99n6krsUWY
SnG3C24eGdidW7/ex3fj13SmRCKL2XObcKtuz+shDlcvDRE/ecVuPeA62PNPw9bPdu/76xNHLq/z
HxZvOsRB5SNA9JIwC2l286oLPnKiSIPqClLD5N0lTI5gLXjVk3tbCbzJnhJMByXAIOxvP3s4/PWF
K+jS/vl9wiBCZqvBwt2W9F+v24buzxCNRnmHFh/lHpnpp3lss6NbV9CaE/gZCx2sOHa+IgRrLz9+
KRMCocrk+P13mA9Qc4/9vi0JvGxscqrSaiF+dEZC5Iw1mgngDOoRB45PwUzq/PYLPK9vDMEBoUDx
4LBnIKcm2M/jNhLnQZtuoipTTxE33smNgXB//6ViIO6R32ZjxPrHn33/d+3MHP2vP5nvrOF/7SXf
7+jNgA+NDHISMK0/fTLRWs3ZknbZHSehkyKUi6iS+2xILk75rgzDgxZxXkjza0PRrsDsPiDapfV2
HGM3pPdH/PYpU9/ixLhUYnpEgv6FVLS71k5PWu6eZTl8gnTmRz0K2OprKqbXfigP9ZwENKJ2KSRx
t7b2TKKdDWQDe+BWONqepsdKuZ8gmGHuJ+fLTGRWJtJwwkFRJzcm4W/D0ITYusLaRkpujYcickOX
bHohhnNmpjcGPi2tLe6NqnrAvHuajOI/UBH/tAN9/+iIQgV5YPPRseBuF91P2zApZhLiUZncqTlb
zZCh0tVpLE7qB1r3/kxgsmbeLoO1m2N3/A9Pvm2pP31tfGN8YeyANkd2RhD6n3YfJ5pMWoFahPK0
mv3WnRhGkvvqUfivUNyH4b4RCTKx7D/RnH7d9r6XTex9ALAozTSNcIdf37Q5dU5Pm229yXr9PS85
lyVjW+7WWL+JYuSgGQ4cbPe03dys1/Z/fbVqvz47AHvg55qN5pMhDgIBcysKfvrIGyHRs0lTfWy1
XD/Qg7nPmPmeNUnbSo2UYmcYfNR0uK7qpj4StyivcvrIo1aeky36wxIVR/61ov2C5iWem29N1vSP
OP+z/8BJ/O9fqUW/Bf4jyUt/qokqR03rgvrhUWrpK0F/pl+Cf8S1Y5/xJL3K3PTqtK3gMBX/iaTJ
3OnniwNZzkbNZ8i15evpALK3v//pU9KmsnP0QdZ3Bc6RYpqisBnX4y5IbaRiSQf0UuqxOJb52l+X
aQIqx66ekF/T16paKPLYSS52zYrfJcN5FNqLs1TT3TDp3b7DMO5//y2R9m1oCvyGFSiG/aAuTyT7
FdcAuW6cVmR3cNOjJzFccwpbLll8cu1kfKi1hLBk2A4e6lmgNrOZ+f1Ujae1qlQicPvh3o6jazpu
JrEPxtP36+dvHZce65L//sx2/oUJ/X8bBdrclqZ/fzZ6+ILq8DfvC/Dm//lfxXu5/HIQ2n72j4OP
pf/OWFAF7qIT//qD+fzj4KPwVyDkqfyEbttUn1sl8cfJR7OB5+ralrnyT4b0Hycf/orsap1EI1Yo
QCkciv7hrb79sZr9wHT/Gxz0r9c1IQQWmxSHLm4nsPkUwL9e19EQU2/nk45I0oQWjruIOZWSBmP2
ZLTVXo31fTvY724WPVppiediSPGldTCh5YB4SEdxenEQBu7E4r5MhMoGlWscK+xCXiaH50Flo87L
+srllrQx3frpoCB9HRFBZ8hSvU5DCGfPdI6qjESCyqxfGeWb+061T1yw5Y+9+W9drX95Kf560Y7v
3SC7998gl/e/IRh/w6deV3++0Ldn/yf9/P8QiLnO2e3fX76nunv78iv1fPuBP7z17u/bhfU97Eff
fPKswz8uWUMwnafxZROYoZLXuuWL/HHFGiCit4vYtektaAwC+KE/rljd/Z0/gJuCGmDbWc2/BTDX
v6Nj/7VPg6gGifT9+SEsIkbQ/1Rgj3MKi0iXg4/kUDuYeikv2VrjthPQ6OzD0CnF4E+xmh0Btybr
TrHJdDaVpfP7jkomXu3p2GvGM7jE9jhhmLpj0v0qawBowCiuK4RPT0ppG4+60rmVD7WcGAkjm3d0
zdfLTJcDH0wz3AIXaq96s7T6E418+oEF0rUs1OF9dDu3MUrjRJVHAJTD/KkRjDywhPmW2vVXUrXk
wGkJaVfEyEeL8vfCLMz6S+T0oncCg5g2dvs4cRTGOMkSE2UT6RsNJSutztnQdGjzF1vArEnVqvGM
SdjnqWUSdybTxAkh8dBwL7NNzRyZ9HjVriyjoI5j87ropuno1EwucORwttaGtbpKedzST9DvMNeD
ajTMPt641bpO+zohw2PuWn2PUtUS95HSNXiiMtWp7+JoSY/9gN77hJNCU1tvTehCOgHlanzEduY+
Gr2M1IlFwOpFtfFC2rOZY+RSgH6+YtWeASS1TXUNctsJcOWt483cT7nPUjQ94SXRsivBOEpeY/nl
cRH7bXMjhKFfDIZ9vIcUBMyjai1VebJWRRoRQuIsLuNd0ndR5noJVLxm189jNCYh+deZG3CQiJ60
jtbtsSHvpWdyAFNYObnkkDNwV2e3gARJBNC32MqJMKnrzLTP6ujQ+mB8PDD07yzyTaQjK8fTHHCJ
UHKymGLRibN6Z/aZ3DXkD6j+5u0uv4CCIZm606JxxOFYLMZ7VeBNRBhaxv46LVqHbMosFX9i8gRN
JzULHlFZvw06UtlgnlfN9KtIqK/bPDYOS1q26oOOgnpjQonomZzN+EsB9WBF6+yaKOjS3BXo3ZL8
QcaTyWDOWQrh0eytVR/BmKz9RM0c3ltTyzNWwYmvREr7xhRNgXAUAu1Nj092RRdiYhvXxrZvAyUp
02M0OeLDFthiGB1EzhlLBjwYA5LMiHCiyTMm48K+KEqDKi5tbfdQGMWKGCOf1vtytaEepLHgw1pm
4V7lqoPvnJqtOuadkbY7fc0EWcn1ujx2Zpe0fkqb+quTNgOdfsxUb+AmpesV9qy+dOuwPBlNrUd+
Q+YAk3lGcSKI6PRFvmgBQl30alRr/DSJ4e7NulZwbCdRVZ1jyq4BY1fdvkvkLzACRInyY7OWKAED
46FifmRqV2KM+2PmOMVZU2xX2ymNZORQ62LE5pEvo3rBdULjPeqqdvtAEOvvVmyOzE9IL0OxPRom
Nh/LVcqgx1JNlV0+Kx0eg3CF0cexFAH5o4puObCkI64xrPS5P1prukMfzKwyS/HmAJJMAD5Rvkv7
DnjXXOxm22ie7S7u3yUyD2NnrsqMSB81nlMzyjY7RKwHDjp2yQB+nOMAeY9q71rbnm/MLqvAaMDg
DLRFi+ZQlxaibCTpiAh2azSDGTL0iz4zB2emjGF5sJwdk5DSw4Yp4vDvF5H/b6aJ4Db5q434oaGQ
/Ll2/P7vf+zD4ncDuhwBCpzRQFMSOPSPfVjRnN/pVlP8sZnSK+af/XMjFsbvWzW5sQMJznOxWPxr
I7bptIvvjGrOmlva6N8pHTV+8JdDEc0fNnxtG51pOgUper5fi0csSD0S4/FDmpoz3iW2YPDfu9Og
BszHID7YBIoRHr0swFoVY70AtFr3zqSL98gF8PkaVZE09mw8Bt09Z13yT7HdrhjK9KpMgnxZc18b
DfgPkv6/9Drs/LnfcZ9bkM9s5CXkxUprpwGr6B4aJQLqJgqjvkU9rhl7THXWGMoZ8u1+HSOGgkzO
cM/pVovIv1pLq/SRMNtmmFnlGKTlihKZmX97q+gJGq9EVxYNIFnW0YhWs3nw1ixCe9tGjfKUWEuL
HbBMo24PT6H6MKo+ob1n6Vl7nWpp++ro6I/OYE7gmyXd3OOSrdzSs4eiLvwxyprEkzJdt2E6tFMG
/4qqhzzIJepioYf455f7Cb125Bmgal4VvVZjiDajVB7WNq7p3kBWs07LzHg/LPIsfUw1qwkZEqTT
nuiVxfBqp+Nz7JScmE026Xb+zE9jxJXNPE6PCX0i5Q6xcCPBbJg4FdSkVjn9t5p5NaYxvh9jYCcO
RkS8KBP7qH0dQDhKH9QJUUbJMnZvREVF9kPCBJKVwTSb9eBI9D+I4ubpFQ03nNLEWTTSIOY4WW8l
uvp85zDuhS7Yaug9qBpwb4hBS4guhR4HIcC2r2MVtfG9vbYj3SoUAJgtMr15rWWbuMd8ivS7SSNp
Ak9GMpyaYQVOIsYxmXeLu+AEAiI3t9dDYsCsRRIiFoaPbluGuHbV9lhYxFx5hlquJ1tvUwwtauG8
yF7objButpfAIBvuU1LZwGYKAbcHE89U9UcFt+LkjVlVtq9TWmYfdZNgZKorEWtvNQsufL8E+ZIc
awUACiSLL1oLIvxEcusU7SIaddBhnCVdwr6XWRt03FMIkGozTp4aeDRf4fZg5611FSV5X1BvQoKO
oAeaUST1m7VjjHWKZ40HE2mNrQNYUhX3WOmVroRJxBvj0x1XKzrDw+1VxKaTo+0qSMG3FbILjbps
GpUHjKKOODqKxs02aA6yxJpRT7STi1YkgdbN8+3MXHYRgO+2W3EYOvIxQbyMPATS/H7+jEPMFIdE
WTYVfJ0YM2N6UgKT8k3k7PYTMFzifjpPyVOqJ68xE9d9nqFN4VdLLeqZYHXn5tXpqZBvCgrCaPfj
cl3h9ZgvUqNNHJRKztLw46LrCBV3d04zqhsZjt7GhXqCYs+AL0c91jtf2JdocYhUabnosdi+6J1T
W0e6qBlk4MU2/MbM+rtNALTBOxfxqgxRfjELe7ixtElpIWAk4it+bEEfHcFnlhOZoht6dk6IaAzH
XjePsq+5lauGPJDY0cdDXFYfMSARGi06mk58ZPm1DRR5i55QUzLA605ipoCi03sr0soQwo76aR5R
KVLj6SEuguV1bhz7urZVmvejg+C2iuP6M9nm7plpbGr4JIXiZpG51LGrRWXQ1XXxjE7fPbbmVF+Z
kjhdr4yb7BagAMQFUuOMQ7yF1QK+spOnYoaJkWw26xouS+wLFbPOnaNPEh0Fj0ALPbYzLEJmby88
hQRrapnoJvSa5n7QR3q6+gzusVYtZtsGjWYv93ndKUmgIyS4tbSyvmhOw3dgKPJRzm6LU7c3T7ix
GbtgY6nxuk/0n8wuvYdxSSPAqpzlZq1ke4mnOg/RkYPZKoannDRzZnzLh5pN3ScM3rUZrmZEujvJ
85VyHMs6+jTn2YNcu/g4tLK78O4xvTlSvs7AUwFHpdExdzlDYL6s903OpTsODdGVdppVp1VwQ6dj
MqDDnEGW1w2HNZ+GI3duRpk7hesmqFHNAqVJvZQPrNgl5vHItRCcYZvf435FNd3YZXIzua2bh1Pb
djucfyVlKeBDGEzsCbqftWV2WV14PMCte/nNASCRgShIGyUAWhh9qVfXOGhlpX+WZYfCEv9M+zVN
FUsNQR4sD+2ERgqrc4vtmuiOPLAXTFY+bC4dYaBlXSPTyI8qwNc9K4m8lFMO6afnNMaxuj0g0lo/
jxi6/Fjqsty1SWMZ0Laz+itbI97vHN3GIauz4VDiHg7iFfa0NziV0E+pIG7xUJQZSRZQPHAgMTEY
35R6Fu/Apj8iDJ1XUBsgWVKKPC3CjV4dNbc/Y4qd4H33zdehmjiaMgqJfCyMQBhizPhBynXBU+Wu
fc4AWLlnZIrtPZDUKKCxMJOX4E7N+6IO/YeT9e0tKzziZYd77xqt//ANUID9IJNRBt2kgW+oo9W+
oAham6ADhu0bkY5LBpTOlxI92l2G1vaeBbMMAWivn3JtMs+Dk2isNk105aDs/darq/YJvli+0/t+
uDMJo/KbZXC9Sl3qoLSaeHwdorRi/bDdjv6unqyPILsNIAq5w8Iw9F0zHhCum+5rTUUWb2gULMeo
AkF844F1Olj043KVIFp/zfOVmx29Hn57DrJTqJCC3OG3l8UHUBaSu7Op6Z8d5L2Rx3LgcMZPYaN4
Ojgej2g/fVclMEAB0Qk242ziIvIqqzLs3ZRm87xjN8g/5dYwWlvy93hmMjbaQaO6xCgMvZNAERhh
yNZtPah3YHr7wzCU5nuZxfVpTVjcARngQ/ULGKvrPqFDlOC7XNIypDkuBXA4vgPnacRcAT6OMDqE
xAXTO6Z95D+96C0v2p9VMzODEk+fOES6iIsAP1XShxRBOf0Lbq5A06rGDeoIdbhuy0TdTU6cRkG8
+VJ98FttMLqIqEmQi2GJNmPqst19N0FyEIOCLvVSpSxx5aWB1YqJPup6GfQtQ/z7yU5BldWja28u
vU4Dmmhphfa5ToX2WRr2Mt9KF1FduQjR7M2UUog9QMUiVk1jm4TdChbs1qJSQvAVzajzm2jRh1Ns
SnfmmxiM/OJmbv+SLqK5Y0d2xpNIp5qJPVVHhpwuZedacIC9Qd43i71aM9XYM9WCe2IDfUYi7mrG
wcimMt5nI3Ztkbh2448rEnTcsqaF1clQqVpFlFnaXdGKAjifO4635nele55ozV4ajARLWNEOgih2
/EDiLzjAJ1NRsSqpdV6iBsd4ms9QxqI4u9flzL6K7cr8oDi6tr63iNpeb+2TZvRz5NnWWuGYAB87
c0lCNN4pCCrPEzy8M2LjRuxVGcncL+I+F+e6nLn+4bWNKDWVqUu9hDrj1W5izOlindrrnD2UAKG5
vhMIvLNAlaqLHblRKTpg+aD9g6uslgQxCNwkTr5wsxece8KSQe0IeoBogY4Eg4ciW9mWV/C6V50m
rfdYs3vQk8nig2oDrTBnlnKdF2Xz2dViZmgZaD2+jVZamueKZio9QjFBLEGbk4jbQQbpDERTi6F6
jxPpUEFgQvYxpiCuTFRucHbVtW33OtZPw5OrqVzUKnPaYJWmop04+CDMbAyZ4onPehPcQeW8MCaK
g9REpetNSeo8t4aalLxo1h5Gqm5zxBZhnPQGqBOOZZvbt7MqXmZi1Pqz02TVxa1mPv/FGMycCXdm
X+iCu913b8qTMeQ1xoRm3OeDm30WqUExrxX1/KYPWnvntHVOwkmbROIoYc0cK/Sw01HF4pL7ppTq
56iPix6P3XYISApt1i8LuRJZbDhRCOimXXfjCjzvMDhTY3ABiQRDRsRg1ANP+sGMPz2rqUoog2Y7
RyYbw8UlTynzwePIJigTYzUCCb4PpJcrQZuturF+SrRuBQq1SBFqllwf7LGzSWNwS+NcmHn6phsR
RKV2BmA0OVxhcOSE5qvbYoEGyaBDBb/s0Olx90D5/b1xaHvOMqWHJtoOhEkdo3xA4HqF7r8+9okC
vgju2DHB5GxaMF3UFWQzN91EmrUTj17eoQr3EKBaaM+jfKc4TXKH3zp77wTJDHI0lfuS6JfP7py4
DzEZGSFNaSPQbYUWnVlhRKehCrwBns/0HqE1xTfMkeVlkDH5xnWyJkYAgQwactst9qvW1QZgbVjP
hOTw0YMXs/h97QDtG/G++HpSDzsHRIOAjgFDgQBsBWYUJLrDqIvqtAzpvGeznKDDQEQvbECIEf4o
BBLqfKtSeewzt/uU2nb8pIFgPNOkZLFQDf2wlvOB6m252UA6L2Yz4b0u2yk5a5A2DGiXcbe3Fr26
1RUDaTlXex7vZzHL47wU/S7BwvI0F5q9t2MK+FY1doAKcIgNOghbpPPuZS3stxrx9OrlIPS5RQHb
nJ2KMJRhxHvtR7HMMx9bvnNK61k/svu8J9Bt3yylHQ9LohkhU/8ZOGGtWBc1szsD2oOV1v5gZq7m
D8WQ3LNKFlfoQ8twalJ8OAUUBMFe74L12WYPO4JErBcgmcCR+jijla9R2jL89ksOfj6BNB1M9LRC
izyNV9NavKMldWGgDMqxs4ziLDJFJ5Ld8smEKkXY0p1+d7LGCFO7b29ccmdWKjxQ57usK0dzn0BC
vBZ1399VUZTv7UZTTh2ejCLsXVxVirQTpltjjDKlG1oogoW7Qh1VSurrqC/IUMKSfgK7N97hRv+y
xg1GI9sdDvlidZdC2ioGFAw92HOL57FEERDOGJPZm9noP00ZOsTEjDZSsE47mglcOu0MFP6bWwNY
KSwY4zBXIN5EBQQBD8rAl4+eDWMzHfqzNhXA/6a0Vd2QHvP4UXQtBxeINAbrpJujPAIVtJ8Ua/lq
T6K46RtYoieEe+Ntj2eLJQvYYOopgFfe1BnLk6fmw0oxOxifuoEzoeikVu1zuo1fo7wC6JlRdXD3
LnGNrVzhgMJlvFKTd+TsoNdO5YNwSuVIMU4/PlHNCKBLDJhk5NgUNkaFCaqXYty1kf4q2lY7VxlY
ubLShh3EuwxNiKJ8VmfV3uujXfnYceZzEinxceb8Qd6M0oTUKOytXTaA68216NguCWcDjczFA/w8
7QnzDyMa1gUzD62B1zyjfvrUQEAffBh0mLNGN7+NCV/4bMaVVXA67+tHZjOPSAiHG2AqdnecGED1
OzsXMnvsKmi3OH6kOvjSyqZbwBRKdLOYI5zNbnSfK+yioWOp037pkXuja5kw8FAO4LcnJ/6eenDd
aZOht56tmd3X3Ky6LzKPOzpm7fgNiEveBRKBCjCfArRuIfZUnmjfHXcSmyCLiOtyVK7ZANuvUlPy
28SMW6B9Ixoia530K52jf71nPBYdp6KYjjWHJJxi4862C2dFxr4UX9d0aBbGZ7l71JLynBv4IzQM
WwdNlCwUck0Odk0PZaJYx7lOH/u9mzDg+IC4HdTo9gI/Y7SUDlCiaq139jrKF4xzC4Yt/BG3S5cv
uzoZPrMdlw8Z3AjscmVxC1roKHm3e4Ab3OgONqB3QVSSeVozpnGnGNzCFDJEUj6vndm+OOVw3WQ6
Wl2an0Ac7PQljUngAjpY+uaa6zTQ1PTVzfvmoMQMETJbeagjgXSCVtlyoGYm9mswFKptzskkmcJw
u4xyzY8cJ6u90UXWZ0gxGoMqI7nK+JaGerSyYLCicfaS1ayO9HrQN/b6cpSJUO6RC/EeVJw62CLv
mbvIE02/GOyn0u06RRFXkRiWS53aShLq61ARtYIhCRqOoy2UAKZMoZK42mskqeymnpiiECRwfXY3
0ECAWvmznRggAorlQyvnaYdTLH3WC0NSWEVpgO8+O8Eh767ymHGebhdPq0L1X43Vm1076qPZ99xB
fdlXN0SPeGKa++cBxVoK3qganns8K6e2coZXp1IhJZhGXuu3GXXE/LkynZgmLCEWBe4AmUlynhEc
nJwpjTX8e6XgPf4v6s5sOW4kzdKvMg8wSMPm7sDNmHUEYmNwX0RSNzBRFLHvq+Pp54Myu0rSdJUm
b8amrW7KMlOKIAg4/uWc7zDqK5vbZCkYpqqcN08Qm033qApCVDYQBSY2VuskiFwnsznEDqbiDRnT
VKmwK+EUJrlhPmlc00EDIw+FUTy6Z6M0+Q9o7OWtdqfikTduO+5Zp1JLVVMVoQTKI8YDI81IEVg1
pr9zj5sjDio2RAoVZjYlOzFbc31JZeLDqWJZJ3azix8b2wfcQ8oZwgj/nsbs+8ScrZGgoEQOr34V
+6IfxuTn+N9QDeoLDwm3OOrFhQ+pAdayPBtCsjLCVl+rzKhfftgs/KX9+FFS/rN8ap3W44S3HYkI
nz2Px/T/JwmTJ8eusarli1d17Ht9ZzhE2koDvGawcC0yRisnH+6NMHOLbYrfZv/vP/4XoRmfL9kJ
IoVBYwf2Vf0aZTp5AwvXBhuUyEd4vGUEU/qojFLCYKoLCdg0Y2KJOdKCnT6SzRrMAIwgp5G+So89
hBBu0rngn9jhWhK7OS0CTOrEa3eJYPuwBZUEqo3InaIO/GKKvfu/+yMgvXG4iAAKePcihPj5EsZK
YEKVDMMX04pZJpulYgbqJ4n+GhZQKx5rz7XwiZrEtm5mwzTfgGq73b5VDGh3UzswYqJtadJAkyJC
DPpg6PyMwym0DyK2CyMA19TMtxWJNlDWdeoYv0l5tVYx4T/VE/wWKJ0QcLBVQmqPb+KXnY0RS5Bo
lgvaA9WBRLoWM8pfw2VMVDkMGHd9Zlk51R6WMZo5j4sbwffj0gOh/ISioigOS2usxJ3vvwWjMWR+
+5vr/F98SWSgpqBwW10j3zXWP6jtHIf3BVjdHEhBS9LMSpitzsUY8b2oPe7wZyff/Kxn3ZRigH77
867wK5/7xG4iG7NjGiVMrFQbayagYvF/8xx/z6L68TKifeHaIXuWtjBdlC0/3wl1KpbcjxuimNyc
e8DJdO6RzdfU487QPOFfioarFkxYt7OryCZiasO5GafXkUbldxbKicQxz2usvK0dJ/meXRhpJJPo
XHb3LdqAGuck7GhV4y+bem1/EiKUpBe0OVJmr2PNvW8ooOegKOg5KKob74A/lgzOlhvpg9YpvYfA
wNAVdxazXUhBxpc6nrzpbupi+QjAjjQbB9Fv9bt7bH0Mfr44xHfRbAmuEgAK7xdBK4sLshIbpCU9
ce3j/Z+Hamd36XywamaQ17wXRLeXCfuYQFWtlidA6Et+7ZfxPOebRvcW0w9Y912QNwS/8/8dHqOw
mS19LpLGgZTRT6ykr/79jbeKnn755qv5xUPoiRdGSfHLA76wWykUeyks4PEcXxsJ6Pjt0CdLCBwd
HOgqUHOdq67t6QnbJLH1efFllF0InMD67NJ33rDA6MjlKFnRbuGtufWRkzFLz0hU2K1D6YELyGYX
4nuTDWyfPPho+mxDWQDnoErMhwRyD6n3pZbISU8MjtIXdhSmfvz3P+zP7wPYLBLRLwSW9TZGeGz+
8luCEai1m5HtU3h4+mgCUOolc34qzKK+kEnLSMOsJOWQC6xZg2LsfvMQ/RLazTfgIuMGEyaxK0Ii
jvz5ISKnSegyhU6wxMiM9jKyXOrgxWMs8udWisus3BPgeeiDRoVfPo8hVDF/jOyvIhZAs/JaJBBt
mS+HWztn3LovnGn4XKa8x2mgw/BkjBPw7dX2dBBDltdIiGZ68BK5BCqkAoY9kltmrYd/f3W/51f/
8yFA7mkiX1/DZLAWKeQy9s8/nIhlZEKUfae5aq4YFpWA5Yacb8+Qw7+iER5C0JzKuQhVFn+pTQRB
gVJtFu5Mzwud3eSXvYVnWvo3muFuMOo0fbBBwWvWYpZ4gL2QnuVQ8tiYoShB45V2idvGnKwriFwE
YS0Wk39PO2kW1GUJX17z1O0Kv27v3ZB+7je+h1V08MPD8/0nRqogiT3m/+Mx/OVMhFAGC5uIlx7J
GUciixvaoKpbx3+oEsjaZXo27rnHqivI2TOWpYrRMW0FnVnfOPH8p6oEteV/LW79RZ+wfiHPhsnj
oBgnxMRRv1Q8JK8l1EFkaPUTr/NTBfXkIYWXrzbRYIXY6R2pn8ZmtFhG93mIGUJoL7z0YXolDMz6
Dpg2u/Z0Y0XC/yhjL+2hSJjyWjmZY+0HQro+2kSwbRV1U1wBdW/yB3PyZlrEdUfLQVO/2nUnHsXA
ymGjCYGgYV//qTGSlrK3zZHEMo3zcAwiw8uIXQgNbpGqx65ujh0dqOgqohpEXVDvEofXQRJkEx9t
w8VJkkNRzR13NFBOhkb0FZjVzcnV24JTpH/xy4q/LP++RLUL14mOpSIHHYKRBVY1bOmFRTjg//Bo
ytnUhtWMdTcnhLSE5wP+T6c8KYNhZ5dgH6wnMpEZaouK9m0DVU5hPy78q9yspUUCgZX7O6cvqMAF
ojcWflxdA2zNwMbs+7P1t1S8/xea83+pKPr/ULALiuqH8+X/SMl6qABK/o//4G76+uUnudD6x/6S
7XpYbB3YxUwLeLW4q3/lPy22fwDZkjjSbAIX/qkyN2yysmxl2yakLA9Sl88r4C/RruHKP3yIWfge
UPryBPHX/Q2duYU296fTgYaHktNbn0iBwRP58Po6+qGmc5NOeGK0ITuxLbaDyJwIybbzTiGaVP3w
as8us/jRKDt1GTsm8RAQ52bFkDESXX3tkPvoXspiaFh/1+1cbTEZa7bCuJKWa9cFTXk3EeIUwb5a
+ii8z1y3HUmmM/OVS1P7LaNQmR4yAWXkwp5q4uM2VjmQM5JIdxof5GISWAiXonS6rQIOQefRN5oY
RstSkFnygiLOC2YmSndsEGBW0YRo+dlEwVBjw+Snjg4kQYE2gziIUfjG8VHuVBDVXQK6iX7J+qdJ
1ZLIINtlljR7eslvILTn7SErwd89mLYhMuLCl7p4A7Kl7tYhk3mHxsn1LmTVdCsnqyLGxbbmYiQH
sG6qY84cyXsc0GCKLkhGDwq6P05l/oaEsWYGyyBo4Q3Zh1VxIuB59K/Gqm8BoI+LUvqKMEKRLkGP
4JlR5YxyI7oGjDB4IFVbIOSvzEmN5WIisqH+5njAO9gQjyStfMnjKiOfAC9KQ5DjYvlhDfK27GxY
mHiJ7morTtvPxF4m3XUiCbtCqlFPEGBYnHof3tD1w9EaqqX7pjNlVVABiC1zTQSTk2PYQW56BCEH
uST/moU6iULxzJxlwUSTRvxKPmYzlxS35WLhOa2sil8beUCuM296q/ajm3KijSMyGRiB5AccQ4OE
KI8vm3AhkpxgC/77liyTHL2Ocz0iolxeDKi2CC5mxpFzeBpzaXWf3dnqwpfFjufmU0M4UHWrmnI3
5X5zWLrk0cFqf0aKkn2K6qw/RQSDkWiiXlykoO8WISszgqnxxYRuHmCvW1MWXVJisqzauhJZZlxN
zECA6qKWKaJo5kJQBDNiqeBoORH0q9fGzvLpLGySEyimkskMusTE7+kN2Le8gOCuUswIhhCS5nNV
EizhokJOx2W5C42+3vNLBaplxExHcWGg1gscH4lDJzK+Dqz8LGI+n8rXJnQsHJwiWYXvBQ448zqb
2ZbcTgZh4OE28pjhBWA6E3ShVu3q4TJBoGIeEsOelzfeKyHIIkFmin2dEZey3BAIkNnPKvSG1yzX
hH6wlWR02evCOVR+zjRXd+Er/6nNfmNwULi7dpMh4OJ/mEbiVl6YFsy7rWm2Y39v1FC94k3cx8Re
b8wq48FlKeYaL8mou/FNQ5Oe3j23872TKQtDHI06n5Krhtg9+6M1TRDvFtTv8EJOTUpAj6mHYbPM
zpD3N21XV/1xMbri3nXcFEomsmCLW6/JnO0CGXvrDl1r7lYF7Lx1FQzM7aCNipc5xKUgzdbFb8zr
crkGOrJcMP9JXNYhXFSKPnQRAXg274imWiiSxQl4cquikVtf9ZW/i7wK1BIBTUxnByO9BPFGGoCV
dZlzDpe+WI69VbEajsKKKFV8NZ4NlqoqXgjLhHqkWz87s8IZb5GsGEjY0lQiMapdFn45MoMXtuXL
t7By5dmSqHnGIZneK9sbd8zY5X0Rey9LKDRptIAjTgk/NB0r4/P9ZHfZocjAkSP5GOkjG85Pvggz
5kWZ1Uk1iXVYqpGoCqKr4LUZXYcOZyY1IymM5GsEOfi5REV90/N3EjTQJTsE8PpelF5+qIn6PTTh
oC9LOye8Pi2mO1Csjk1Z3H1IU/ZQapJy7XWX+hWcaPWUqsnTW7O37I+RogOwOhU4ewXETu2SqGlX
eD28V2dZ2PGVY4R1FAYfmiyY1fNAYg2JjPjS+yLNLwbZqm2YeOKTK6eZcB0A0RsCnKCM2BVlTz8W
KibPL2xugNOpnZxCL9tZZhtivu2c+dvQjk89oO2YKImxfAEf1DxyAthAE0nFWwkKRnYaPM99h1Xs
46Zw0WGLMgoc+sWrvO3Cz1McL9ZlXvXTboTizGrCntIb1aTqjss8n2ThZ5+BnCGltSpv2K/RkuC2
ItNFRoN/muAZFn1wGSwIBbUt2+eJlz0hwjNK14MaXfc+BwfDqajil9JU41U0esbBDC33UeKReG3N
aaBWlRKphUrua9dBUZjP5nFUxoX2CP9A0vCII7e5nlx/Yn3RGdmxTTGeO3UxjWTRCn2mG4cRW/fH
xO5t0jHCtjkOujQxx5jiiUy9Nxebx4U1R5dZTNW+IQ+o/2TVeL1t33SvlDvcZNrLH+tlWQLWju12
aEndpuvutyi6LvvKRvc79O3dgKzrTLwupYBT28UrkiJ1YX+XfXSaEJCyqm5MqEiBnRnRKyCJFou5
GncNrfcH/Dgoe36TDjnw38q9m82qyU61rnDUEJYot1hFor1BOOVlvgwfUZLe+Co5lU0TvoaWfatI
TyAzrzF2BCa7z42RYGtJSPjOe5QJzXBK45qcDIPm5iOEXrdp2/jstsw2rcaNP4Hjtzd91AVzWdDb
RiPlQtddEJuGYWeVznL2mGuqCXMh4oCm8HH2K7Hnzbduygm3IbFHM1sfDn6WVud6Kvdl2SImHbsc
Ll1ttxkTlJoyfEj6G8Rg85kixztyoPqXhF4Yh6KIxCfKIEN+bipWlO+z1JYPuLRs7lFrkKJT580S
+AljwU2Yhv1znjP7D1qAVU0gmB8XAVusAZ66ilpi0jxWK82xiKhK7q3FnNQr2pbxLfbQTgWdjvUx
SYcyYGBjwjOyPuqIHNQ9p1zxLeOdf+0N8jmvjPQVDgbnMzlMEJ9McN2MxJqzg/LnGPY+uZrEYzLV
g0T6Og9oOktlNlf5zKpcSEj5bE9xL+o5IxpNey88GsYaf+CIQ4VuCVktYt19Ra35aQadaQCEW4/t
wYrwu2MpHvq9arX+OseQQTc+7Pj+BgtHc4haMM5iLtHcJa3eLuxOPyPgLtgUYqoNQjmi624N29+n
HcqGFEXQLqzrGxIVPXTJnsKKgkghMNjR6E3Lzuwy7JFSolsgF3xaLlEXQ/UqaNIv4ZbNUDt1eaiA
iNaQ3hWWE2sadyHJrmQyFmQ9ED/FgbohInbaz4tN5vQIN8wJvXZbJ8ATUHNm07ufZuUDXq7y1ctE
9qKN0X2Zw7i/n31RWYjx4EiNpvaevbbrjwx/y/08VO9Locwjonf0ranpXdVwAq8qOdHKe0v+XrC+
OAxkZh5R38L38wc0A+QM3bSjCYFApgiwoi65HyfMXkgxrH04FcWTLbzlgkmQ9Ryr+ikHTUiN7MEF
AYn6zRZNvZ1z9Y1ONzuM7Nq3pPgSnhErBnHZeE+d0PE2TVhMNI0vtrJrvFu7DONTuqjoCtcf96w3
R7xsSaXPqu5bkovU2PIA+IFw3eYe+XIFNreTeHCIjHh2HWbtFcvXw1jl8dtEKXmMtccT19lW9tRB
PDy4XQGUdxrcz1NVkjGbFuwJaUUYUBqzoQ79XFOfqlLHNy6jfciJaVZtQlIuMyK9MrEl+MIvKc4Q
229Fan8Ayx9O+UKBwTzTJJ9XFej+skQxbxRwN7eE4eXDzq4neaqzhaqB6AqKBsN2sdIVLb6qwkPJ
1kRtaFx46FXrLYGNA6q+0H7CvJT53Jx1H1RexHAJx6D7Ytit+BDk/bzZ5KWw9ukpFxe3/Yzkww6W
oguZF6emhKrVlfUXx/aKC8I5Ie4sUCK2LKfMHUR/ZgxG24x3Ra7iOJjkElHTdbfABN3rsZjbg0Xk
xa7Ii/4eswi4GhNMx7YDsLgme40kt4YJ2ZaQ9LB6QUa8kPYCojIn1stiCaigCYLHHbKrJmX4N9RF
BwWEZNBta4xMS9nEIey28zwIVbxc4tZX5lXFvZ0HpUbljS4WMvPGJH2GTbdVTtf+oLLHeZk4tgxN
ROMZV7w6xo3n3DeGqSH5AJK/GEkSCYNeuN3TVGOdIRV8hu+IYUBsB2SPRCfEmTU/D52+au2SUBQ2
6Gg3iLeNUa6Uzo4aRtwiqzAOTeTKr8KeTGeTZ9Vw63EOn1ydpZfsrKI3hUi3O0UYqtUuqyq2Qa5A
jIDag0MLjby9TXA5Zjj28nY5i0owDHa6ZNz7asheDQTd5zCX7SOD8nWqRuG4YR1lfrgeeZAyDNOT
wSn3HA0ieQPaDkumT8eXll0fwUScT5aETsc6g7AZTO3GzcAS+sbjiHe3oV35z4AP1hKWbNOtpkG4
YdwaBnG6umNEXHlUD455nTiZAi/iTl8sasodBEf3K1HOSHXKVJhrgiTpsTmH4qkNG9B+riwfS88v
XxW2SOTYbl9Um7nu6/u69s19U+b5GaWv+Vli/FyV8fJk4t+tSRhbwne37qGqFuH04DntdGcuBIIC
JobbG8y2iHg2RbIbetM9QIfnpRU3/lM2IkdzmPke3V4Nz27mtXvuiPqzMAfzpN0w+6pLlV42iedd
9HCXD7WhV8BIKeAS4kEKWPcgWUMc0vajftAIz79J6J9bzcb03FTcjog5wq8ikiRUiC5GQzln9xYH
Iy+fZJg2Pi3THdGrOTfZ3H0BY+PfJaEZ7u3ZJ/HI8k5CmsNlLovoAhtrZrEN6M1tWebNg+cW5KL0
DBPtuqXrnobkEsslL3MjzvS14E42bBZH67Zo0yW4krdJIZzP+ENAJhldfZk6kbVrnOqhI1xghVpa
5Ow5eAj3nOGEPjfosQ+If6DJIDjeWkNC2p+c2vyTu3STs0UkYHKo5VWgChpDzvDCuiMqoXsuG0XG
KKDoiSp+iDJ3ayHM5U9M0r+LIlnVvGxJzNgg1aHDZoRCZR2R3Tx7pjySo40NucfQ7SP5mccvTVu5
L8PcTU+1tRRi684w4XdRY3mfiEdxScRMZ//UD6L2z3ohqu9tQULrH9OGQn/yi8w5uW7WzHuTRq87
UC+/5x0659DsptuR7DecOo33gbt0fO2S3OzObMCG9KZi37jOAebFBIJMpE7aZm9I0mdYoSOj1ny2
2VFnREw+r+jvYze73QPTj/DQJOx+txPZeOK0hg4wYm8jfZxAO+LuLkRC6AKrjiKwWfLtvFS35YUh
XChFEzSZS8DoJjHajOGyQ7s4zt4PsXonVSPeWRU0BzjV6bTLY0pyZB943+DqGkEG9vybXDSTkAqD
2OyrYtp2GI4xaLrwaXYsRCzY0XIaeSw8GylJ36J5NACDP6J2pkopBWFFDJ8tEijMunki3i0h2qsn
xQy9XIVNLym+Dr0lLrp4JMJdyYckHMagHSbjK+YC1N+agEXwnPNDnCbuJVWqEzCkUtu5sM1rg9zY
OytfyoM9OeyzUEZeDYY7PyhiuK/5SenGsMW8Qs8ktJeUb6LnuoIACddysmvtIXwp4JzD2KlTRD4e
VvoFbdBV0zeV2vjMGsMtwR3JXpBAfi9RcWyTrmTajIWHtTV9V34rDaRYRPhVwryyVMh4MLMKlCQL
kRTqAoHSggqIZSTDt6Zn587II8JunrCSJZ90ECRvKoJ3H9q6q6JbI6wHmjfurKlAd5/Frvzmojwo
3+CxpGKfibZBwd17iOQ2rWyW6lPicXwchyyLU/hjYTaHLz1T/9bkLpShcbCLMR58bH7ETR1ygN3i
ltDExT2Fitz2bTpOdDO9P/nhObZHHJPQbvjUuBfqUuAP+pjSPvU/zySXsLY1ew6nXdU5aAXHsFC3
tA9u+oTphbB3UsyT7uRW7Fv28VCF3lVIcxveCWj+1R5G/TCdlomDcr/0GZ+K1U+8kxAAQhllK24u
lilwyRygvcC4FO3tzDbajXxUC3Zo7UKl+PfYmk2HsOO0zo/YZoxhx2f3exLdfWsXDWN/dqe4T/ZT
wavmvpnwOu8TvM/hweRpwmHYef1ybjNcZkdBfHJ8ZEhUqHNOBC/5avPCWBL592KF94Yn+HCCPwyP
RCPDjQ6MC/V4ioiCRDxm9PBrHS+L9SH1lGnssxjg8LHvbIDjaVL7KBaoYcC36s6usETPMrzMzRm1
LQFj2nySpiU5dst0wEjRpi5QfEWreOsvYKaCpceptv2fOKO8xpwVWzty/S4Rr4A8St0vPjr8i84k
VGGrYz9aAngC1aXCNLBskW1qby+xUeutMeGw3UTwIm474lEvw0EyZ4ZzHcQNjycdSn5c3PAgJ6Ol
SOpX2GO3FAcMwPa2z3xqj6KQb0lH7tDIvvOJWUaxsc1WITSrJtBDtnWWemlRlYRZENq08hlK5l1s
t19lbydbDFIvEVGfUPjt5oohrHoUhdfejDklBhY1NU748M3phrjp9yacn2b0dHyW99JqApbTxb9I
6u4CvSm+FAmkXvjkxVJ5sQdC9r9poFDjZrdRb/aMteI8fibAjmjTFNR32hikWvUIwkgjLXZNHMWH
eO6MI3Jw+mGXMqzEcpNl0wH5m1zhmgV+tGXahwW6acvvhx3TcetWdE1IdmLkFJi46jg8iW5kW5bg
V2SywgGOo8PfeaWVfOmc2NuLmVM2yzpL+1twSY55tbRLeoxzdTbGLjqmTlXsXHwEq3LuvvPEl0Tm
AAkLjvg78jetw2hG2UlObneKdW0/9pmsP7Qn4zUHbgKJW6NUzGGtRU0DU9eDp3BlDUPz6ppEKpmd
zUqdBTUeSD7u8+Sa9E6IeIOCZ+pMYsj8AZGZhHRBQOpGJhl6l9qSb3E6Xo7LnH/Kxz56HmtDBnQc
6qsTpurNLBLmllzYF9VRd4ykKT5oHeEGmK3xGgGP3rXsiQj2BUxcOCPzpnH0t54RtXuzQoZg1vGz
rHydHnAOmBxiKGi32vaje2OQBE7L5Bvp63Alkag7TBXB8CtSjAAeWyjTiJhOTKah0Cz8GWIxIVqr
MNR7Iwcz3RZMyBu7eMerQ0QH3otgWcTzgFh+YynXCmKAZ4HRN+F5VG19q4r5C2W9sS1zkkTWGc2m
Ell0m3ga5qXFTJa9+HBHDfZW8NCuRjzePnN6y0qy31CkTHsL29LLUmVtucM70JNyWjcPWZ9AiMcR
ld8vlb6zhgWh0zyYu8WY6lMxRKit8nLGQIapVedYHksne0jjwsBD4bct+snJOmRxV38ZM/N+6Z17
3esnHBNHWcJwd/vqxSA68QyT5Qj7JDo2GfdV6kA1tOblKhn0RUhC3E46Li6euAY1z0b+PM5tdVUQ
7HZhCWY+E7XtqbENep86nnGLCevgL2V0nUz9Pmo861uDEPKhAwq1zoGxkslGDifltF8TAgx46sLs
QjWq2XpzdaxyliV2vxK6G+qt1PUPI5u1IBqtORhlBLC5ky+coePrUE8Xbj6GpGG2YJ+HdHXLNy7C
c5V2x96vLnRuG4FAdMmIsXBgvoSWmLa9PTo3KPzgbOB4FwVdFBYFujdc5hbPy3TIQ5mcnTCU147k
tq2xXxx9h7DgZcyfazPlndqG1pOZWwQzG5qI4t4vLxTRxRtdtKQti/KpjeRL1HJnZkk/E6dBvK5U
1nNhL+6WX9bataXkQSQYZEfKAY98B1M+Y/H6Wsm4CcDN0Ka5yDqoBYrdmJQCDONgvPuEm28sG+V4
PSmCa+Lqqc74lc4DOy+yoan9mryzgU+lOJi6JnpeiNc5wInsSJZzWOdlKZiAWBavI0vEXWvomauL
sbtO2bitAZrizum66QApi4PcQdjPi0BH7zSj1BqIVDYz/tKYc5BknKWK6ouJAfAm9MrLIQubT1Zb
W1tF2iFB8rhneeuUR2UleOUdZcw7MxLyOETDYUzQ33tx37vQRUyNs3hKLodCDhdMCDnDQePPZd7d
oRsRZ36H5TeiNVDJZCVNCtbkJ3cYusspzbNHfP/rpkLQB2ztcvq6Dog/DPK3g6obqidbE1E70Esx
N2F9FBQ5buTFdGAwaQu39FVbc8eelCs+z8yRT4ZfVy4vvLxDtznP5tUIqn2/5qcEhTW/xbbhL8FA
/l26I6c2wTOUGSa5vaUrq8OkbOdiTtv+OWSQeq40r8nEi+s7ltvlNjMSQsHXQdrWTCZ/48SJ8YXx
BeWzkR1odkBqYq57WsIUfMFScrs2ybunRRQwkrqzSv+uNzKYPdSIckuwHclyzRIFFpZo4Dsutrk0
xh7QIvem+mjswKy9r0na41lgGxHiIpVNRJ3UZvUGS17qbO267jEmRsyDpYi3gkUa9Wxh34ysXhn/
IFwbExxz5ezAUaykZMnc1tNeLzanD1nU477WWoOdx21euh6LPN/Kvw1LCQJ/Bm2UmfqcdJZxw0kt
D1rzUqZMNYLWC81HSYLLRmlMLT/oC27/FCr9qBb+BQyHLEu5EGzR7Lqma7nqF51oU5BL7ZSaSHJM
7vRm+0wPqFG0Vr9Rga0ys3/qpFCgOUCXIZggQCP5C87Sz7oAzGWYlsMCOpJTus1FIRN7PiPZtMzg
3/9EP9NK0PQhggCkAjLFMgU4p1/UZiGWsbQuiBV0WKaqXTViNN+wXAlfR6z3OLK5qAsFmh8/WpEU
428EYdZ6xX74QdfPh6vm2I6tvouxf9HbTZAgwkr6CZBbA/1tyBDWBdOEbsGNlVPuPVyt9QvyiXS8
MofcujWXmhmD24gwYJ9uxJeRX5v+ldUP2A3/3ypqfiTg/a/Dt4rcuG/dfwNOno+G7V9j8g7tt/LL
+0+Cm/UP/Km3MaT1B2IbbwWGS0RmUv1DcLP+K3A4LkFwClydQG3/Dz6PZf+xPlro0ph6sPdTSEz/
0txY1iq5QZ8PadRZiaN/C5T3ywO80mwdNJV8RRuWJNqan58rTSgemSJIzZ0UlUznNnJnWBgpBSan
3zxZ38mr/7y1sbXzWXxd7k3bBVZk/vJZZBfH1px3uCiY21+hp6CECl2g453+TPfc8dIh7y6e7b2e
ovoWbzSD24j0Z0/PI+TmKN1mfXOY6NPPvJ/cnSwWzL2RMRymokLoUhEcl7X+RttGHZREaW2WxcX/
l9fTd4jaNkdscFXmvXP3wy/8vzgGfz40vv9kJLmIlbWJnxVdzs9XUZWR9NHFYZMwrHzfOz5bvLkj
EIoJwMYxMOvngy95UxTiN36Jn8/F//xk1DfrLbYewz9/MoiUsfdhVK82+WgnxqIMFtPVvzl9bW63
H06l7x8j0H9hPkeqjTuD+/tHWVY1kdE2EKCM9ByPZNAKs95lQzwE7C7odYvWITENRh6jQisKv/Zh
Gr3qenmmX9Bqy7EkHxRaB6Uz+4BIkXW9yCvnA515cjf7+JlYhLMdQZlUIc1KhyE9z56Vfk7bWQW2
WhPDi0o6Z6dBOzNMYn7++yfbvxQC/nRs3fy3pX2ujK9/fYpt4y/vP2oG1//6zyPMdv4AaIwuD0OS
z0t4teT8JRl0/kD+vioDHXRrFAD/OL/4M0DmGLTyrmYsIled31/nl/oDoDl6ZP6ZLyXo+7/FF+OP
/nRrKvwDQsB65i8lnsNCO/jLrbnIwQX5dTEYWcNOAExmMZ1aI8ZG74UxWZZMk2igcjYg2SNpQDFj
dox7C5p92FoYELYxFgL/ER4AemQpu1ruk8LR2ZlJ3myeEUo197ZalmkroxQ3cLq+axmBLEavsbMW
7JS7trTbp9hCFrYlg9ey5000ppSsUR2JEblSLnWmt3JIqrNI26nrTtQz7K5TZ2mNYJYm1VMSha69
zbnDi03tTugpwG/exkndHsrChI0zu+aBab4TY7hdA5kioPaDW+qAKQurmwL01zXxRqV5zWvDwl7M
tzIvS2lkLwuc/IKc8t6SLx4a8i+o/kgNmvFesw8r7Vt42t0OKpZftdc1c2UoKeETvZomkLsIVQtg
3FiEZTw7/BVBRuifcz8NxdJek4JWGS8tKZVYtCJGA2lRduyY+aL1vO44hya/xJ5QUPWGUeHclG3s
xfemoQcWqSnNbv0+r656tBJmKkD6Zy5NKJFN0UMUE5p3Lwxax9c6aitNORwDWHGIDkREajlLkLXV
W9wo/cGU3v2+N3TYRrV1Lm9cTanchXUKXc4Ji2TfdWK48opySW9QotIXGp1t3+DDCA2SkQlQDNKo
tPSTR8jqt5QVb31HkxoTihX1kwKeQbr6Y5P44QX9nArYissjYWrJXblM2RFLGqJmpn7zpku7eZeE
duw86Kno6FqUcot5nyQqIvAtr9d4261F/e9f+cDKsFeQ/O3DUkc/AEEN7MJM3j0uRmWCz3D8aUDR
0eI13erebiB64Txra+YqS+0zDjANp18YgJRhzfVlUJtvBjJPFU5FxFvnPppAOILpm/UJ5h3qgxo1
l3EeEkKWD3Mo2ZOHPS0h85I0vpBh3YSbJuyZ7pPd1hOm4SnmjtgOmvLENkx8QhdH3paBvLVie3Xg
HcTUsmhq5DPovOtLjRD92iB3cM/aFJX34LfF9eBEumThvBhXYcxMZD/mDrszYv9arLi6Pc5WNd5F
ca1vUqkEuhw9G9de1wx37NYt9ghwxrIAj3/0yTKM8ggQQXCtSh6JXYee7fC/uXuT5TaybEv7VWR3
8leZ/S7zvjGrW2YBgD2pjmoiNHGDRMjd4X3fzOtJanQHNathzeLF6jsgEUl3IogMAXmTlcycSFSc
dvs+5+y99lp6U4Nr0N0iuiVbWfMJVX5+kYGkfd+pVrYECGX+5mJaxdzmPOLCE7Vgb3uZ0NM8otaw
nw2cS9mFQVibQGEQ+uBRNUEfEJRhKF2TfK6+mK7hf+woNn0DZCKaFQ1cZGV10at+GeefqrpdB92d
r3ZrFxyKW3FvJ1iUw2jt9y3ZsDavmu94BV2rT6AUhfl01q01X6OwK4u7Gvsk0Yg8uXrmkNhHlUGT
c+hsT3zU84avqqKWrXrll7pcoTqzbgT1AYK38jzzpLU6nLhdMQDihaM2qdMfWdFqBAAFbN/y1wtk
2oL2mvjYOnMhkE3thmBY4lQtufwOUI8TXxFfz4mY2WbekT1uESjVT4ukkImewo2hn2YO5Dxg5CwW
fzZUcvjR9WSGeaO1pdG2n2PXp5pkrtsFOX6ghRCsnAXIdakwO2U6VeUmQDltVlpJ438SKvMpXB6q
2SIJiOpG8pkQbmL+RhY3DT/aatR2p7C8pcUNlXxBcWO65RCcwDxQwEEF7CKp3xV+R6hiXcChBqK2
jRGyVVq0IQH8LevcIFwkh7l1DlWHflZpHoiaVI6/+mwuoWnCPC2rv/CNKLvUmki6hWO/myNqRvgJ
3pvw1IS3Y9HDl0AVHw3dDEZeXNqhaX/wE974PTx61HhpUBt0tl1LZ1TxE4np2vI3TWvVeVwICT14
LWtCC1F8GtRo187kMlGgnnSiz35vWG+9Cp5/gKrQLKiUwiy0yrNmMcWqF0kVkYUHEQ18Tg3PXTPh
bQ+q80LOKJ+e5X1nwN1VW/OqpfSDnM3AlayMzwu/Sa8d3DmKwvnQfwwLwwfPhoTdCakpbeFCAtDO
VLVTz1Sw9AXpIJBJOpXWZ2S7lE+QL38Y5GoAfhTXl1kt/zB1SfloZfB7UwYPwjQpCu3C8bPkc9RD
jXnVs9bUYFrfKiXMQXR7Eapx9bpp8js30sr0JoPXQzkJEbKHkMSyys+d2pBXC1MO299glqayDV23
NPH8GbqO7k1XRLp3FwblemmYpir9anYU+V8XCTwRp+56Lbk8xoGnaC0mMyuBTDSCi6hF0pbE3/vO
6rOzoJCjfpbWZvLGDIcOlZJEB7up2gByTgPgJs2MkKx9Q1VMmRC0xpfmcV+drdWyn+cFpVXkdsAI
5U7cv6uMQUfhN6llB4YAkMsXZk4NS3gy9LZ2KoHRh66aOszBafKzSMvsr0Y9yIu81dGNlPk638dl
bl2769D8UBWDZcxL2PKKmaYn3bdIApwFciJbUng2yAKVFJ4SW+4hADb68LajNgMAGsisZQMRRECV
js8xQ74lEORkvuH7b9zQa61TIj8UebqUG19pkakCczMMMiseHBY99AE/QOt4/RnciAUfPUwMdfzu
H3aZzlbJbVWsVhXc+f8PBAJ4/Tx3h37QwvulWH57dRIHhZDEe3yn3vzn95dqwxTSdDy7iVMquog2
bS/VhvLaoNZSF1S5gjr3USmOar7m4mxw5d3S9v5xq6ZIx0SXjqowx7EQbIBZ/y8U4oxflRZ9Usyj
QABACOohMPH4uWc6MYXJ6lpdMBZq8XQnuQjcxNzzqhSv4r/FA+57IYRBhTRZc0ogWYLHvdgaQd2s
qFGVkI1iLqWt9hVu8RQxU6GfaVkcmo0JZSYMrZ+jdp3em+mfFv6NQx+b7nWNXhVLdWzCbZPuoyGA
I9Ls9UVL7PFEioHTUoyiLbSCO+8jM9gbH9h2pRtECNhvitXHM9WiyFdViQRLlONk4+Fji1jlPF4j
TTpYfIXUM9WgXoLfnu92xzaKEBHRI1nEijQebo8XuGgKyYhiiRn6ax7priOdZq67L2Q5roa+n5xh
s4sKxcIU6E4mFwIXG2zXMBayBB1I30XJV4l+yVHFgEDCsP7+/KymFaTCOkV01rENk8gYGoTjaTnU
Myl1a8H/VAGEVowqvpDWBuzBAxi1YsGJ6dZzM4yt0xq49492iL8GcppAta9kn/aMRSzhxIYZi66j
22II/Z/J5Mugt0AAevoibnjnqaa16LvgrRubC89tqC0ehn6euuWNwZgvbMCaPAHNr966Begr1/n8
+eHsMOnRaHh1P95wm6dG4OiStjC4bi0Go1zKXM4uZe4U/h6T3mFbsIpDv8DLm0q9aUSo0sOq9cAI
8fWUzkWXh7dRVqpXPzEfVkVXFFyiOSVCiQBs1pBOsNN8qZfwFFBzZa3983Bwsz2B951L96iriVHp
bmV35lrXFjLY1bln+c7MqrMbIPjhyfOT2rlyJE10qCsIg0yDhZqMfDWVRxqlF2S+SCrkV622X1/u
iWEiCsrXgV+zidyZYr6PCinDdUPmkMDZAjyPfJHEQ3/RwHsI7IOKtucn9HTpiFBj/JDPkw1Spspk
YCR6N9EtqP3auPoMQSivaTtWP3ulW+zJNz1dO8JQWBwnkyg5nPoapLXWyLfI2aKnRvLMpy4BteVi
X0n4ONopPNqGVUSFe4ejgbNhvHa96VArkyoEni1VWZmltr4uB5PqMsj5zlrVVL6t1cY9/6urOO5U
eJpHG1ajbhRbbpstTCSnP9uQdszNtWxVMyqmzT3G/nQZxVbBKoEZGurmWvK4rxQVFd0ozJIdI2QL
Z1l+meuVu4fh4+nBgFovCQysj3gGqbvxjOA9gMigod40USTlXCsz6xwJLH2mtTHLqEjGm+dXcMe2
GRCumEKkCp7jqXEYqJb4GqyfiwF2V6AyA7RwrtWB6qZU4jKn0u2E+sR0jyN8av18wxQ+ixsbJAJT
vTkr9T2ezYTCQ0ej6CAp4kvIGauFvVaKPRPcsaCiPpsgvOC9UafUCb4PkYvXwWk8yHXzFir5+hbS
SoR+si4/hRjW7vbMbcdRyylrEFd9KACfeEXI5soO8vtiEcprbaaWFE1xyOVEXaJW440d5DxtzLQw
lpmlh/G8qOrqvaO0+XuKgOxmj6MRvY0PWy63rDEuDZoqgr5jgwoAilpxhGq6EVHGAtU0VB4nSlXB
Z4qUQQ6LWh9b6MWYyjBfr5W1vmc5dhgYfhljFlLTlmpM/EJD1bICWhEqPadyT7WELFPUltUiKpVl
vXb8i7xuqz1zfmJexMm5QqjC78lCU3A8Z4h4lKGqYCxWlWRNCY9AHae2BBVYsnr+83m62XSFJye0
xtxw5JOuMoIjtkmEaNEmCoU9EM+6ZzaQRagvK01etDxkz/oUOAZVrro1V13furBbvb60ojYPFs+P
Zse8hSyu5pD7Z/YbhqpH7pDS9KGqVamk5hysjyVZ+QcjUvyPuZGu9xwqTz4rE6EfHjw8nISZqxPP
O0Ax70pGXEF+ncLpHCDdmUle98n13e7U62v71+en9sT70p/KqUKZIGFRMrjjLTWlBvZSF49RoHbw
PewG5dShnuHi+V4mHF6cYnSjkRcEQAicQZ1u5xpK3mAwWqaVhe6VUgoVrzRMASRLgapc9npRnIQA
lmbrTvNPexhMTqywCy7bzK7eUZDq5bOu9vTrwa6Ck+fHtmsFDOiTsDWVp6w9WXFTjRoJtho+ZFmT
LxFv6U4HKqz23B6FvY7cBTo23H/4P11Ayy1M7JEJBTUkDJEBO1QfBpk/95shvKY00HMXWV6rZxrp
hptScGOpKQkAI3AcaY8RT9Acmz2AS8Cy2Afhtp2Jx6BOIVQQvCoXno+KAxABQBpuks7bVDWuKOKu
iCtngKlloqa/YqPOu5KsCrSWZYjWYqGcZxCk7zmWdy6LAVhno+ROjdx4WTxKli3QXXxZbhpkJ3om
81boW7my5hxm4TnczUhzN3J0SV3uQOECZFZ7nNoTR8rOmBzVvEtNbo4byqdHO1NENmTcljBNtOfe
ZqzGzAx7UQItOz8GUQNfSYOy5zNXnvYKt75sEGmgmEA8xccTN2u5k7w0QoQLygS9eJOk1Y1N8QRA
GxJE0lzRzQvN9Oad31+tIblOwgvNumtKQOUtMUlge7E3vH3+S9gxJvgWibHAGUgOyJh8Cb6jdL5c
mBQUFVp9Hbal+qbMlPwdxXfVQloPxVurt7Jvz3f61OFhko6ucJcgc0sKdbwQaBK1tW2m8oLI7/qq
/xGWJ3qXxSccbfFfPTJNPLgG8IVz0wQ6MFnzmALP2hb4OYMy6PdavK4JoKIMHUaFce5GgX09aOhI
PD+/pxYuOiVKRsiD80MT839kXoqOdFtus6iQPlYLX03Wl95QludRjyrNDFAtlcLU8VHFAz3Wm0rN
hovnB/D08KJfkfnmYNGIUkwW2MtMY12FAbH4onbBubfelQvH1W8UUKl7unrqSqE/5EYikCes8DSI
hoqyuI9RkdZFhnsXJ27wOam1356fz9NOwJsT3eHzQ9TBdia7iKgBdUqCbbgfFGUlIeTzPUhQO3i+
l6dmSS88AGRZJ+LGBW+8bW0PfQtsMP1CqYvowiypyCOgDog3KyNt7gc9+gXP97hrXrxLQCiIY8K2
pj1SyZdSp9cvXHAF51qRSzdq2zzA5v400Li7l81LC1w09+nJvGSvgLMk4htH2nahrI18Pqzj8PQn
5sLV2DEVolHAXMe9DHUTQI9d9ouIopLTuFybV/Xa6/aY2449Ujg4BCefiMdMcZghsl0E1mzuiKSO
LtI0Ny9iyc1RZqHiVwEosuekePol6YrAfRJcFAyE+uSu1IU1OHCD/mKqUC8BqUnOrACQT3qs6/ad
jLsmB/UqzHSgUiA/nZh5GVUEnEupXkhuBRbAl8/WMsQg8vod1pPssfYdVgFyhkeEcFLiWBrvl+Ih
3ZL3drXIi5zST6dCyd6HX/d5q9ixfuJbAnAD0JAQzWT9UhRFfU8y0FHWvVXsBlRRBRo6NVZ69jMd
8T7jaUpsdmrkUk06UMngk27qPPmQt4k3b4l0XbtDvccZ7ZoSddpQFHOEo/E7CblKdtwEYJoF9kzJ
3mmpoZ1IlpTddlmn7dmjTWB+fIUUYe2/9aWONwnSZdWzLV7cQBu86wZYSTHXLCoVEABQ3Pco3yGf
A9GiUs4bpxgSblBZV53licWdT+tLKIksV4MTszLShtIvyn8p9qmtAMm/avjQJUWXfGylJFsVRqOi
mxXGAEtiilT2oS+nOCmeAzqa9Ny1sDmgWfJ02Qp/7TdS2iyM3pNPfF9DYLirql8RfipODCd2TiyX
MuZZrA/StQom5hzl4OwnzFEsKJxa4BXJb43Xs+55z1KK36Dto0CZAWkQjy4TkhIIMvd0teNjFtc8
Ljq28O7GxPJ7GGsNE2++yIFU3YAR0V04FKXsGuLbljJwjeKz5z+BnT2SUaDwXZExmomxGAlb0MA3
LOiZu4tAM+vzwvEAccOzADwizPx3z3e4w4WAF5cFSzYuX5li1ZWhhLhV7dsFIo0pNY99OoPWeL14
vpcd09I5tdiyzR3AEb9/dJuqIt3tqYpoF/k6kxdryCcuKWGCKE8OirdSCbDh+f52WSpOHyk3oqsC
ND2x1Hitrk01pZ7Ho2Bh5vV5fTp4anLarNfIKOSRtIS9dS0tiNy274PCcb5BDZMb+759YSCTb58r
HLFLTgOiToZY/UfzRlzPjEAsdTCZVVTwhGFyIRFS92Bm8+vrTo/8t1piN1fgflCfMZHHq9YdhcbS
oBOzrQEwozxFABLigMFO41MfQuV533jpIqJmpZklEFrNBY3tniN6h38U6SiZRwUQOFh7x+Pueb5A
YCa1iwwNSZSqTIm6qrhV3qET3H5/fq92WSAWzyftaNx27YnJOzDGyXIcs0Y+igN+miEx0Bne6U/0
wsdMlgGQgz49KqGVswc1g+SEBJ57DoI8vcycxt9nd+J4f7LhlJdwESSFbjnThUM9EeFSDF2JPfOu
jfKyppzdB5MTuqZzIceeg5wacd1PvRsnyRxvK79pSjm6cDTzhwxRy7nBreS0t6hLNPQGma+eIAew
Nrn5/PyK7Bwqt33uKbqqoWg33mPwknqH3mC3IMYxXPRZEF+jZLCGl8F14W1Qy1kN8d635zvdaVgb
QWFCkaYy5VvPHdUARprCJV6FX4oaVXBZztuZB7njyfM97TSrRz1NplcS4FzLIAsX6E8UkLesoxt/
iNo9gZDd8wE4TNYajsfpiVhXpkeVbAGG0bY92JBqBMaCCtbaRIUVaY872TklGz0FVMkAaUy/ynXo
1rnU4tTCNlRO+xRMaAEwdM+UdvUiwqYWwGpBrjy5weYWGGHdgAFUhxTkROl9JG2yrt9z0O1auMe9
TK6uoSKXuQK6dxHzlrutU/jZqy7tP+uZ2+4rPdgRlSaCJiK0GB01L9OkR6voUByCv8UM6nbh6XaD
bl5StpeNF9tfWkRPLsFGFb92mRx9UkME2ACuBld6DDp3n4cQJ8/UQ5A4k3kbEFo0zYldNsjdUxRb
tuABlQhPj6BcLPtfOsUqznwz+dFoQNjqwLsMKorEzC7wTnsoUv/6x0H8Rod1l8u2JUqDHp9LazBg
cjd07aJw8uzcaABrQvoa7zlFFOG6p3MlraVQd0xJC6iVcTdWptuplbLkZeFZV0Pshe9D7q+Cho1S
eRXS8sug9CyIzMLkmwS6fu6i9/arSkRv2TdEhPZ8QLuM7vF4JrcCBJZRmELGGuYEe5jVBQtAOgO1
JhWW0b++wrrDIUCEXgXjMFnhMORaQiaEgwCFvVnrogwdZ+GDnP2fhgXEVzJdYJBeIiTJi9NwtPEC
w5tiN0brt4s1d/Z6FgxxCMWQSD291ykrSBZwnGXX6CMRqKKcPw1/wo5I86BQwXuXF+LkKyZlC7mb
Z7SI3TjxZY7SK0KlcfHh+bVUdu2bCcqKuxQ/FImOp6nmflhXNoGPQuv9ZQQlUwC3WC197BvHQF+u
K+N5t25g/4X05LsRoqZH8QTYmIsBfYcvrUpR2swwikw6K7POvIW21FzvWYpdxykLK1AFlH4CRhuP
MQ9zuQsbuSWqIWtQFEIlIbeV9W6w7fjcTA3K+PXY+Pj8yghnMd1/cbmEv0bnyTDNJnrQG6phjGPr
04hyT798V0vQUtWm8ZtSSZ+f72zXwQBJN1AwrlGkhCaeSwUC28mowBNnrtVLLbcrtGaN+ieOHzCL
tijug95FE7bw6MrcKKEBTRDrqMGd6lVJ/G6omuL2+ans+m6oOhL5M1LuyASNOwko6+CeTY4gr2Sk
btdKLJ14bUitIMphX10JXo+1q5UzR26VPfPbtWUWUAYHgRySpdMIJVm6Zp0CFFqgqog4V1D4l3kG
5vckNkOIV9HECD89P9md+0YmzyQ4CdzKmHi9PFXrhhF1i7Z1YCnUoFOQmmB9+nwvu75RZgScziDw
RUB0sqR+oaLGBfcDBGHKG63snEvyMRU0a0hwP9/Vrt2zAT+BbiVYBMp03FVU6KZkKGG/sD2tfROi
ovQJMsTkvCsojY/Z9wsKqNpfE2oEfmIpCb7KIkDK4alPPoFMtkrSpBK3Fq0LPgcpct6I4uh7Ejq7
NozIBpEp3kMU/mrj+Q2RYE+PNNxd6SML7bSxNmspRvkZ7w3zvkjjCeChIOV//KllHMWJmfE6hXZI
OYERqj8z+yxfPL9buxwjmUuuk8B4WLTJmuUeFlnoHSz2SJLdwIhNgW5bQwNbyE5hLmD8kaBSi9o9
QJedIQB0NxW6prSVaPZkdknlVbLCDbOtdRndDVjl3rlVX37CO5rnqOg1FyU4UBil183b1vETqHXy
r8/PfefNE4phYIU8tJChmVwDIKsvU5hy4BVpXfU0UpzmDOh9tlyXboAATaLfyeqg/cZrAU6xqKwC
lK0r452HBvFPXEgej2Ti8taJaWahT7WVbmb1FQQ76ilKrvmefPkO0wU4zuFA5IAg//RCYGSV7gVG
yiV7aJD2bOD6oqgF/pw9u7ujH26u3KGJ7HOLnmZ/s1hRoe6sFEhjyvi6W6fNWUGeZ8+a7TBdMr2I
aAmMG/mxyVmUyEleGBp1b7oNG73UmP132OSSswKQDplAz/BnKqCHs+eNxsEwJ4c65gobhqXSJUnd
seGuVT+ngCVSFm3uq+/r0PJP0dvoYHlNVKo3+gJNyi6fyy6K1EOYZfKeWe/w5GBliD2CbBe4ocms
C5TaQt/zlIWj1PI7CFGlEysp+lurlX48P9OdPREa4+K4KfKdfB22owwe0p/ggkq7v8r1Oj+B31m6
lbVq35mxw2CAy9gcTRyCNtDF8aIGMHK00K/DvwTGbNZZJvxEqe/u8XXCl023jvcbKAuTiApRoHEv
dmG4BRyNysKDJilYOGbpf5HLAnF7uW5C78ZLqDzacxruAOlwW3rUqbCnRzcmM0RkrUL1eFFHIVxd
oe+rZ42uVicDZabNPI119ETrVnCPWSXVAnYH75Nr6p/VQLqy3QqyaTufe7pXfn9+e3euOXFfVkNF
jVFXxwOrNSgB14RdF7y/86s+7qMFD+7qr7scGzYEAerjZs1Ta9wL5ZcWqQ5VWUSdwBSGkYc+gKLu
WeV7nM14b7nUA3XhpUNOnsfWuB/ZqltHKr2aO+JgtecWVKG/Dpo605XhN62HMCiCqufMaGyycEmX
+x9TK0MipVQoIz/zazd540mJ0swRB9Wk82JQKuNjHaDk/BZPl9ygbetBXFw0QpU392z5Mo8dv5r1
dgfRkaep6+w0KArLW5ieR704kijOV7fLAmgNCtgoZ5XUG1cIY3f9+TDUPWEDeAm969j34QJnDNQU
t0mPzFJM5TFCCy6QLeiMPepmgqIDoYIgdqYvFNUrAdGUijlDzrh0TiAhD4aZkuiRTXW36133RjZ8
atNhTdwuGei/s3MHiZBGb70Tuy3c6hJ23wz5A2o4YFHzQ8mllZRiZJW9ItBbh8jq9bWLOk/uoDRf
FEOtnieGFiSnpULgbu6je2idFA1oHoiyy8w+ixCpRVQVklPKXPxWM8/ggrPOYH91oktk7Mr+PATR
mQNtJCF2VWolnNkAhDwPUbDMvHU76mcWele1sL4JEWu0QaBBniMwY4SfNC/ojE+hXQ7vVaPtEVWI
ukGD/0mWcqgtA2JSXDmtDrFeNfiiEs6g2khDby2FMOBXwyg1b6ZaxWXWU1dAxWuQpfOopXY7ITgS
AqDvc+lSariLIbpbD+eZ7hoIVXu900PnTW303PC0dXMVqTVlm0FTlh9K9OaqhWKHBMS9irT1WVSb
6JvHrmtdU9wMSYnuDmpHPX8nf1GhC+1nMIJrbwKv99czx+ccQWIPmri5VamlOjc7P8qvc2qW1NOY
uoF44Wp1fuVoCNTgNdBSXDi1lcI74jZWft7Ycla/Va1E+uxmDQzPfQi3lNWSl7iyqa/91mOxS9NO
2rcFBfhXdjzEJLnlFrp8qZDN07BZtx9lPYZycK0X7aUQAQYDtQ4gK1S8tIKEse/iLsDEPfuNXJWO
dN7CE9v9Vtt2ZczWyFsOs7aqIHlpqyheL6JG1n7Apin5M0nW1meNVEg/EDRuoTdSKIg5bfMEi0Xh
DnmRAhbWkyEZ4i9GnEQSOhaEY+aEHP2v63VmX6BqFq/SsgjeUaDcrN+6nqV/CYN8XYHp0RV1hlyG
Ly9sXXMLLCYGChw7FaR3rVdG5UVs9SW84kYffEkauQjBY7Ru+q5TB4mq75ocE0WcQXEHB3CazsIo
STIo27PmaxX4bXaeV3Ycnlhrz/jiS1HbnCmq6apzElXaW0pIHYNUauef+gB2pBOqs4dy5us9H2WT
xHF9oocwNJ1YKKN5c1UanLehh/TGDCGQcB5Q+4QKPJsGf7zTK3eUDztvEkdrvsFzJ0lzFTpr9JXt
UP8CKzmfom1lA1SkUO6Giw6kS3ECGAv6aEcKKxnqXpvLYuJIkDOUlE6/Qwym8lDOAfgyb1xqGea2
2yWQ3a2j5MLRA7hqgizRSHgVNXr0halWPmzHudNAOLGGKA7lGlLUnR/U+gIuzyRbtLbRrG+o0G2N
eTAUEN1A1gvVveQ0BSXK8GsWC55Fya9qK5fOrG7idH3WOwVfpyr7NvSkZeMiFdKadTHL1aDmqElw
CuTY3QrkmKNRzdvZxq3kt7l6mkdDEZNKN1sFScgwaCl7LnM0KAD59jgcwh8zygCk94qB8s9ZZ8K6
JpJt5nAZN9Rdrxdx3jqAimujtOAXhqbfVcpv4PCSTnovQ9lqDrMKASUp+pR2oW1C2ABLPsm7/x/l
Pl9F/ENfNGWQvCG65twauKKPiC5JBOxyQd0NMejlOkd4yFMg8VAtCame3FI/9b6y5tdOWXyy3CTD
olCzSPbcP58gTm0QJQ88PQA/rGlU0QM92SSdoy/WpnfLcomaZLefhRRCL9LG5dKbFPlCc8M7TiWU
idZIC6YgfmeOjrPJ6vLT5h7xl1T4/k5mnX9QMfDDUIVa3klSQbv7vl4V/YdViVpTuS2SFb99lwZJ
9RF11p/5R8839Gq1afRjn63+/d++pzWYCkYArXkyqg8W9E0jip7NkDbjfa6FaMmI6zua1pzXQKbF
NZlgn/gh/BBRMv/wa8lxXstw6QHKxDTFz32Hj5bozxbh+fndr+bz/+a5Gdwvz8Xdv/+bCMsctASS
pry24PDTBLT8/me8BhaMbBSQcOe87+oFTV7jXnrQ5E1440TNBJHs+/3n2j7af/O1uXmyAQvY/PB7
OnxBSyAinActgf5aZtfBNk9M31JfE9IADUzocfPz4nZfBJgOmrqpvYaejeQvWdLt7j7afdV4Td4Z
JnywIZuf+6V+QZuviArfg5ZAfw1ghweeCGJvfnBwj5aAON5rAFpk78BNiZ8XuASHOkAVvjYKf8Qq
jOYuicmL8Lf430v77HHIB+68ZL6mnoq5iQDm5me89ZJlvBbYC+rIkfEWPy/u7NuUnh1m/iwCGCVC
Kg/2P3aC9mvy+JSrbldAZLbp7wV5gIdNuU+i/3Ep+ws3IOhTcHGCIVUcA/wwxZEDELwrtsjM3BvJ
i3MAm2rsg4xA5QgEqikyQ/dLwK3i0RIYGz5HneD4w28JdL4sI4Dk+UBnAB2OQMTaQBP/2OZHSwAa
4bVgpXQ2OPWXNXmB4j1o+w0VR0jNNiny+7lP7oDWa1H4Z5DUu//1SzwDD95/vAA/vMUf/CCf+aP9
Nyyhgk5dlqAteVnbLzATB22/DhOULN4Azviz5/anw5hDuu3FHf76oXPWzNdw04Ld2T5rx1Mn5P8a
yiCopjgOX9Z2A4w6cL8lGT5wseHwvDz8jC8+G2dHBZVsiGSo+Hlpi8Cj5NBFUG1Iik2NLP3Y22H1
Ar0Pk/qLu+3Zhzo5ncc8ICiol8d3HM4+AwgWkKH77X55G441HrjhHPCUAxoysdZ7ox87eMt5TZAL
8jrkxTY/L+6iq4qM6kGOXtzjSIeT6n/YZi4Oj844icce0FLW52EJBAf3C3N+6qFrgOM3SclTrUEa
ZPMzWgO4jLns8N4X6I8XNveHs+jnXzrEeqE6Ap0siuofbzxz5hd8/VvDeHnGf/AtR8PfC94Ervij
yWvcckC/GFTF3NvDi5u7KAs86LsnjvNa2/yIL/rxxuMR7sO626v9fVcv6HkvqgwOmzwHOoQVMqiZ
7fN1tAaEd19DrAeIR3uhAT5qGg9cA539FwEec7sCE8ev4fgpmQF0/3AffHGPHF7mh64Bk6SOGd6U
nec/+jmiApICyJe6BFTWHLgEBv6fKiDBQ3bv6sZmQIiDJA94TtBO9z+b/l6SMxAB6oO8ASvA/sKw
8pDtFBRPjxwiByE/gi3uwQpe3BtAFQDNg5aAZCass9TzTx59PHlhYtABu99f/16eDxD8jAdNnUAX
6we8FwX7zc/4OFSc15wGlIw9hMFeXpzLPvTZa7+GH40oFwjS+5+xEUhEwXCAiIs9/PoFvgQFg8zB
VgDAm0qS8TXY4HEMvx6J/u3kNx39Xf7v7/hHfyBHKPOJ7jaYkWAF+ukptOTP/sEWLfH09w9ICQGH
II/9Nyb3zb8UGJL7zv+GKfnvI0jJJp/z6Jf/jTfGoz+O/u29/N6j326TQY/7eliOpwPdOYXtX54H
q2JZfPf7kw325WFSQvPv3//tl6TiV1XwffkY/8JzfvvHnUgZ7GTXUHb/7aOt2I7o6QTGuJWnv3+0
E1SzES0eNfUvsRXz5VS9UKBQ/mYRT/BKf3ytz20wooirJFomd9umhDGLJ++hDd+suuB7um3n/hPZ
azX3j+znxnu7BPv16h0mW6xeMexXN0Fer7hLPO4JBrTtH//MPvf39CAScVs9UYcQ6K9Dl2dOA8Uy
evVLvComXxfHgHgs/2kP5SNH/NxSzZdF8O3bajlaGp4apBxEcf6e9v+JH/Bm/od+wI/H//D9P/6r
E+HrtgfBqK/tb7Z/+dwSz1bA8lfbtRRGLoqk/nRl/96NS8tq+erDxCwEr82hLZ9Er26XUbO8S4tt
Y2LQIhZ/aNNnNd9JvIxGB4W4xxza8Hma3NXFEqu/b2njSo7xgb9hgYulV49GvIlTHTrkd7jqeNys
YJR9vtld1vmfc2JCivcveF7+Enm41tEuHOEL+iWBeXbU6BFMfJZWZYvNbE1kY+LHaHeVBCPvL2rl
nrfC/eci5VF1chdsGxJjFTwMhza7U9f0z8HYf9fl5sMqq79FwfdX6Y9Xlb96NQdhPbqS6Ee46CxW
cfodCSm62d/fESxwzsW8SMcXHqFNcvAGpHFapCM3K7j4Dm6WBjYXnR/inpP8sUbbloX9CBLKg/tZ
ZqtXn1fF3eg4FimXQ1terINvaV2NLN7c6873f0gnHvV52+GJZRCg2kMHe5JzDqf4vejVWR0kq5FP
MY9gJvDqIwQ3alaIKR087sqHyWHsrgXr5KHtfuSzP1vG38Yto2V8cMtny2/jj1AgYw8d7pk/OQZE
6OngRp8YAq+Aw5ud//6/q9Wru//vokmDYvTVgVg8vPmrVdKPzAzuwsNbvQ6+TW8FgE6O0O6qTCt/
dLhAQ3+EdoNvk1UQPDqHWsTN8m7pLUvuv9u2NleOYxwjN8ueqtKxOQi2/MOHHC3bYNvOZriC5eQI
zU4aPcJXfMNB+n0S/BCl7IcPtsb7BvXokCZ/dqyWl8nYTUK3foSm00H4X6I027Y2myfgs4euB1XW
q7EFH+PI2LQ6WQiRATt0tPfnsYRSSLmst81t1kKUeRza+off/6NOJnWKwOuP0DAvk7uRI1ZFDuvQ
8d6u+u/+KopWI2MmEXqEprmt+a9+2Vw4t62Jdd7AFw8fd7LyltGoXUGLdHC7IqS5fHW92uhB3be2
GbSA4B3ceEpkZmzSEEYeod36bhxe3KgXHTraj+n4lQaF3BGG+vv/TF99TOPf/2MTNn5X/P6/ku9B
NnJKcIEf3tFHPsNystZCavHgVVkmw9RBA546vOFP3pMPXMg3HDpe4gRhkCxfnS7L0bVIFSjyQxsn
OxVM7vRgyQ5v94Q4TBUkoyuBeowD9uuTNwglL4eP92sQf1t+a8dWLOgOD13g240PvX3yfYs08KFt
z4Li1UcucyMnuuHGPrTlX771q9HeQfBHJTF8xKAs4SMSHFj7xv/Pi8OikYEYkQ2VIiNVbEqijIPj
so9n8w9Lg5yt0sIbuzwhpXTobn6oy6kjFTwJhzb78ff/g2fqx9+MALo+3/DjlTx5yB7958TnUcTT
/xUz2r9E36YH2hG8yy8J2a1idGE9gi3+UpfVJJsgOOKeN5n9MUASiF5Qx9uG7i982z/9fO56lpY8
5TYXnfNVMay8FL3R0ZIIoP0RBr+E3mfb0Gbwe93r37EmdeSRuh4Nd//nub/dxSqJl0X4eLimsv3T
z6/1RbGa4ieO8bY9Kat08hwXAqSH7tl8WH33x2t7jLftafAERCJYMg4d7emySFevLkqxwCM7E/Wg
BzdeLJPvo1NAVHod2upZ8I10B6ipbVPisxASJQc3DGQtKVf9tqVNu0d4GJ2tiniZjJs9xjoALBqv
7jGCEfMi5X4+cg0bQvxDF/e8TvA5o0VAHG271Ac4h+9PnANo/yO0Wy2j8WgFUv/QVbhcFRMDg6Li
CM2S9iMsvBqlopVjnEDXy6qZWMMxnq7XQeXX06uJwh3s4BW+jdJmGU6HfIQ1vg7w69UqKavVOOWP
pPThw76uu1VMErTwtm0J7wOn+faPP/+F3KTRHWuybWjTrpBYONSWb9JkOQ3BH+ETuRG+fTu6zWCP
8Yx/swKeUDw55ZAv2Xb18wv8Ji3a5dhXHONofgcMZowaRU/y8NG+S4uqnsRXlWPgUT8QAp3cp6jB
O3zA4osGZjOyCWRdj9DwxmsWQTKOnh3j1XGbgaLdjlAY8QaTf+gXd9ssedAVd6OGhX7WwQ23q7vx
4bEpyjq8WUTC7r+67Rg3a3GMI+9TWLDEo8slUZ1tNz//MX9Kgmp19+oqSLy7dPxsPEYW+7OAMWF3
c9g3t4PdrMlRMrhpwgG18oqxQR/jVXO7KqbR4GOAUnh4rAR27Gac5EBLQz2OYyZNdbP8vrqbvvSE
OPQRDqurtEyb0WpDuKijY7/d2583xN//h3D/u55mcJrCXOoIPXfbQF5V39/dPy+0JrD2/5J1OyJc
NU35HeNU4jbxI43Ch43f2pHwEVBZqVQWoE6EjaGnQ0Hr9td/Zmb/vH3/owxii/LflBSJcf7Fkq3H
U3j4zx//1clRygx+KepvowvGEU4SKrsCsO+bGOFsWXwj07Pdro3H3/7hz/Zuf7wNqHQdRGOwtCij
PfTcFqOlgmEUDzqGtxRQwdnSB7k/alpwnxw65Pmy5/a5y1se4wk1n1jHMXBRizQmDTou+zvGS2fb
7m4gsHkE86CibVood4yHCfUtd9SZ1WPEwDGQO+dLMF1bGxPfHjRo2z/+/Nd3iR1P9g+9o8PbvVkW
IkE+hXMdAyrOk70qBQqm2g5zsxrHQIe/I3hapaKmanQdUgUzy6Ef931J4lVQVeXGm75ZNcHYg8h7
T8L93vS+l+v6+/SpeYR74kdemcHd8m4z/I/pt+UEf3OMUN1H4CD36zPHLtNylzNUj4HwvV+ozwGx
fSpFxSVVlH7cewWeZOOdOQaYdiYwmaX/6nNAEnynk4f/7HAz+3T7bA9HMOQZIbMJkls9RmngnPK9
78vxh3cMoObtcnwrUq0j+LdbUV98wvWZp/Akt3mMRNm9dXKFqfzf/yNaxaNnNmToh9vJZgI3S3oY
x0wEofTR/ND9KfDqv5xucmj/dTtq4a9Rb9lfnbnrjvyfA6bQ0Zw4HEzxePz/sGs/l1ERRXq8uII7
49Dzat5nk6z9MbDpZ8th+eoWjES2HeH9VeYIfukCIxs1egzo6kVZLFcjBJpyjMVlrPlorII+6tAd
u0yLCc72KAGoq7rl6rkd3ma7hNTKoaO9XgHrGZdGKcfAqb7lCbUd3Wawx8A5vkdPqBi1KojoD12C
22V9F7z6pVhOo5KC+OrgxvsJOEY9xhP1IbIsxvzq5P9yd227bRtB9Ff41haoYVPUzS8FLFmOU1my
aikO2reVxEpr0aZAignookB/o7/XL+lZXhzuciUy3kEsBAGKuDH2xt2dnTNnzjxyPMKVpxKF8/DR
DXfwsZ8kEg7k4cwX5Xf3UTZ3qIhm3urYt7DpfggtNdYFYNO89XcihGZNo/mSC3LZQjqKzcYZxbUM
Nvpc99QWqoSoHUywRhfzyBpFIcvXI732k9YJ1uivu8F0cHc/uPzbEpsHFBhrqu5/KOuhYIgDfi/q
CKCsCKqG54PZ5z8X7ffgm5I5HdyFbWNaL/zFL9eIrCr1VkpRwUqMSGYZCtH0L+N8nUJRz/e4QvKg
iL70AvYsM9ApskwEjOzmcxYngSIHtO97vprBLMpvma7sYAFMS1aCaRPY/ysAcIu1SD9Xcpkp2AxX
DMWF90WeKo99NczyLoqVUdtCj9B0qadI3IQmjLQ1bAoS4ySVsJHcSLtLYFAnbhDl806u9OpwTvXq
fggixBykwSZlLkyX9x5x5WfIgElGqHHMZqDtoLwpxL+bUADudGG88Ow0jUUdoVFI1c1gs9mjL30c
CqSjB+aqGraiAFDEdetrgTyHoPm+L9DPH4cutMOeVj/pHmcUqCQCtYJTJpiXcBeQh6dhUVPw7Pq+
n0eDJWi1RYBLX/EHXryDOhRtgksknJslwArh4yT8Dr4IkHarJBsdFMmrKeWW2UKQ5eJy+wTP46z9
JFtPfGxhGV80O60b/Ch9FArDgECYRDyi8JevXfDGsh2azGG0uAQY7eX/T5oE0qHyTbHveV9tiYYc
4oiAePOWEhNHkf7bXwfw5hBDzqYjd0Aw8rH72eozT0MaomBSjbmi00DBo7pnT1Alkp8TFFj9mEGL
TFpgijMrFvgPF0qGCr216+RdvX7bTfhugRiL1rgg45OgA7YFqUNMoSz/BJlxig48Vb2CYFPDSIVr
5nk6K4XqCebDTuMu164HcsDP1kWI4GAItYw04ilOLJCYJbP60dNaeqcgEde885m/wdtU2qkQO6do
F1kreTPiBms4FKONQORVBkuwMz/i8/I0AnwV7SIZKGhQcFZKj8wGBYLW9/h2K9gD+aEtLngLwS4I
l4PtBmblWbvZoqDWZ1Bs9j4ZgQEeWLfRzovxXtQdEHSKns9E0Vzw70RJkcoD84b41zlqINRydQSa
BMewQiXdX0DhuOJ3jkJJvSRHI2RXFWAhm3LNx+XLQ0+6AxIlerN2lYcw0hlKG+rrRjqIAl8mTqU5
7UbDTDwcrYB2ogBv1HaS7q3yZ1OysFG7qayGRvQ7hYWN2r4VJ0FmB+lQBqM+JgiXrVS2Omr7oZAR
dPebDdQyxI14UHUTb/la4q3YM0zZiDqBDGU6EdRG4zt3Bdtet6MeUrog3ppet/mJFNYUVQlxmLrn
qE7SagFNSooQ74Wq6nY3glLg1t9BwEY6tghitM5bXRhCFMXqoFTOQXSwdmdstQ7cuTQrx+mIP6i8
jfrCHbtxEN+s29GL2Dzentpctm4TuvMOVlEUADmDTtTBlJK027ezUihLVlokU3iuOJtqzkjxtwe4
bV/E6qtKYVT9e3ZgxAbXHdzvb5aJ+TKd1hFiq3+uIBabeC7F4+3kP7zeSb1AVtyc8QeZbkHg5V0E
CNIr1575cMEnWHkgZ4frvK3UFcp/ev1CjBALepTpIaKE714TUNOy9dYR3M28HTFYCn24HmTZZfEr
h2CsUBuf+0v5m1Gk2E8DLuDJjWQDyw/igjmvubiIwMquJUX+O2pQrKyh+M/04q744WwKKcz3UCwq
ocNJwXHTnYaW5U+XFHQ2bfVXtpW3r01BQBrGwSp+FkCMtMAUOEnqKQx9RbfcpkBL0he9pm0CrG0I
TuVmXV4SgnN9w5QEKooaDshlZX7piFBQFZAagrobyl6mEHyEnsOSf5KpbjZFGhIaZrHiv9gUBOyx
u5XlZ22KsJjgEUCrRgcv2RRafhOonpQ2MoUs0gSMGwB0pcyOg15NTVsCKv2KbXFtFG+kpBSo6RU6
WzOuBhgaFG+LGXvg5ZWGCmY+hde/hmaMQwo6byd9YxHcRCIxSDwL1d3RoLiRPjzPXc1yUGRd3nN3
B0qPtB4UV90tuKD+J+v9DrGtrXVqDVDOw99FunAi6gYTfICswyEg+XANadZTK/8r13XaaVLkgU63
CMJ7se6+AehCEXQZ8eUS8g0DFsq82iT/Y/8bvi7gka3adM03AHOesGovf02ZFsWNgeKgwHRKIOrX
v24Tq8LwgQLu/ffPv+GGxQy5bTHqOWAE1yhJgqxP3aJC56DtUJARZxxlgk5uBBe3OMMOals7FHmr
UxdOwSbf7uHpJWd+DH+JW7+h7JScRXbeaXUaFJlkl/5m6WMBZ2wDN5LLtdvORXSFIpI0ZBFYBxL3
HeTCs3aHJi574vGTBbQdT8JQit5lfRCE8KbwtIsfPWuZ4A66Ydsd4r+axisNlw4o+zapZDpI0xRn
Ks7mOEBCHTD9Hc5Sg/Uf2SyLW2NQRoQhXCJ+Y+GBS/XL/wAAAP//</cx:binary>
              </cx:geoCache>
            </cx:geography>
          </cx:layoutPr>
        </cx:series>
        <cx:series layoutId="regionMap" hidden="1" uniqueId="{D9378F56-B2F4-4F66-A557-DF17A23FFC46}" formatIdx="1">
          <cx:dataId val="1"/>
          <cx:layoutPr>
            <cx:geography cultureLanguage="en-US" cultureRegion="SG" attribution="Powered by Bing">
              <cx:geoCache provider="{E9337A44-BEBE-4D9F-B70C-5C5E7DAFC167}">
                <cx:binary>zJpfb9NIEMC/StSXe4qz//8gQCoBSigtHCnS3b35Ere1SOzKcaC9z3Zv98VuUu+m9nSJg2rkpBKV
dphm/JvZ2ZlZP5/dPpstkrgY3C4X2erZ7PbF0XVZ3jwbjVaz62QZr6JlOivyVX5ZRrN8OcovL9NZ
MpoX8fc0uxoxQsVodh0XZXJ79PI5/LWrJP+Qz+IyzbPf10lx9zlZrRflaocsKBrM8nVWbtSv4C+9
ODpPr5IijY8GSVam5d3F3U3y4qjxf44GI/yXHn3rYAGGles56NpIEUK4VBp+bT7yaLDIsysn1pGF
j6bGi4X/6vN4Cep72HNvTTyfF8lqNXC/a4oN42vr6SofV88+zjeGnp/cP9moyfblc7QAz4pWavgx
mDYRpj/9nsyTzBN4OnwJ9LWwmkm2wWytacCnIpKMGGm0rMTWf3UFv92cMHuvh9D7ZUx++qZ/8idJ
sYyzO//8HaCnEbHUGq1IxVY30ZOIG2KINqbaFtR/dYV+D3vC7LeKCP52HdN/fQD0x9dp1mHO4SqS
0nJNrdjGdS3nUMIjLTkXljeht5oRRu7UEHC3inGPz/sP9nG+WC//7jLLCwh2a6naEK2RHmoWWWIM
5cKFuULE80XeZskPoG81Mfet4BH6j/2j/5KlZTIfTMu4TFYDD+Pp6YbbSMIpqwV3BylyhLURoYYr
7rcEOmcbdu0yK+wNpI5cgqTYL1+m/ftlks273A+MRVwySZQS2/Re2xfaRuAKKIm4rMRwOFQFV5X9
W60Je8GpIfpuFVOfHEAi+rjsMOszOHHhw4yiIeZSg5grA9moCRuM2FlyhVlXWgh1tYhJfzzrP76n
N3G68yl/rqoXUL5YQomi7oBtFpZDDgew4EpR5wqCmLeaE4bu1BB1t4qxvzmMtJJnyarL1DIkkYW6
kVvqjlRCIJfXkguFsp5SyolkvPJOM94hH7TbFOZfU0U+qEmwHyav+w//s3gR33XqBmidoNrRUvoI
R04gLGJKKqNIdQKgDbCPQWEfPGgiFzwIsAfO/uzfA6/Wi6u408mCYDBagH1gLLSttfhnMhJGKsUE
Kjb3MSHM/EETMX8QYOavDmGcAKOj+CYvEp8Anl5nUqhrNCUa5xxoqcym3VK0qmhQuE/3sSTMvqaK
4NckmP70AOi/j292FxY/d+RCU6ukoFJqN8tpRj3lMErTkHEYDNjqtWSrGWHsTg0hd6sY9/tP/SeY
SRkvOpzfCChhmJSSmGAFT1lEN4NNGOFsi8069VZrwtSdGqLuVjH1yUX/1D/lizib+4h7en6RcGxS
mN0I7Toj1sjt1EYwSxCM8TD2dnPC3L0eAu+XMflPH/onf7xelUW86LS0hKNTM0OE4b6ub9LnIhJQ
9muYnd3zR1l+L5PCDqipIh/UJNgNx1/6d8MpHK9xW/z/yhuDtPwnKbrdhEJFhlDoHqDDu/80h0km
gu1nlVD+1gBNL6bf97IpHAgNZRQKDRkOhvG7/oNhHGfxvDUamjdMuy7PFIvkpsJVJJgNhxZqAmIo
XOGwylGQLeunULs9YSd4PcTfLz9Cf9w/+ot18TXp8PznBtpsSyQ1zROIQ3fBOZPCN9co+C/++7f4
mt7tLLnD0B80EfYHAQZ/8bl/8G64ewoV/jxf+vjroBLgkRXccM8Z3V0OYWtIImG+6rYGQbG/v11h
d2B95BQsxq45edW/a6b5urweHF8W6azDpDRksDWs4ozo5taA6oEYTQWzMAupp6F97Qg7oqmN3NAU
Yif8dQCJaZyXyeD1b4tvedreiP+6QuFtmnVbJCgewYRFQ8vpWqBHwWAZ3IDL+y4JTifajIk97AmH
w1YRRcJ2HQfB20n/O/HkGioDD+DpudFEBBogZrgb8G42XG0CNoSbEHAK0+7VA5gC++92bxe0mRNG
754CgXerGPvJAdRj50l5XRXHKw/g6fA3LaqQkP8oHP016jJSTMFtt9buTgRB39OYMPqGMnJAQ4bd
cH4AreqkSLrNPeACoyS1ys8BmrlnuBmFWSFhHlaVxTj57GFQ2A1bReSC7TrGP3nTf/J5B6/bDU7h
n+72ANxvC0ahNlZuEAPZvbYV7q+g1ObNJ4mmkVtbBtPjz7vsCfNH6sgLSIp98e60f1+cJbfpLN/1
4D83FWZQJXO+edkJQNc8MKRwASWhS9/8+K+rkn+7CWH2Xg9B98uY9tkfXdD+cUHkXsS8f6v25f8A
AAD//w==</cx:binary>
              </cx:geoCache>
            </cx:geography>
          </cx:layoutPr>
        </cx:series>
      </cx:plotAreaRegion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  <cx:data id="1">
      <cx:strDim type="cat">
        <cx:f>_xlchart.v5.7</cx:f>
        <cx:nf>_xlchart.v5.6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511ACF5E-CDF6-49A7-B8CA-530439E3FDE2}" formatIdx="0">
          <cx:dataId val="0"/>
          <cx:layoutPr>
            <cx:geography cultureLanguage="en-US" cultureRegion="SG" attribution="Powered by Bing">
              <cx:geoCache provider="{E9337A44-BEBE-4D9F-B70C-5C5E7DAFC167}">
                <cx:binary>7H3ZdtxGsu2vaOn5gs4ZiV7ts5aBGlikKFHUaL9g0RKFeZ7xbeft/tjdIFlyFVhmScc8V3podre7
GxAYmRGRETum1L8/9f/6FN9cl8/6JE6rf33qf33u13X+r19+qT75N8l1dZIEn8qsyr7UJ5+y5Jfs
y5fg080vn8vrLki9Xxih4pdP/nVZ3/TP/+vf+G3eTfYi+3RdB1n6urkph6ubqonr6pF3B189+5Q1
aT197uE3/frcyeIs+TO4fv7sJq2Deng75De/Pt/7Q8+f/TL/VQ/IPouxsrr5jG/FCbEsiyqLP38W
Z6l3/9gw2YlFtKZcaHL7o7Y0X14n+O5bVnK7juvPn8ubqnp2/9+7X+6te/dFUGXO3cadbFqk8+p2
V7/sM/a//j17gH3Onuzwfs6UY6/mrH+XBvXN52e/ldd/PlsmQXld31RblvxzMTDIgRAmTEtCHNPP
njgkP8EjoSm9fWdZekv6Thrfu7jDkjn8W2ZSOvyH5hL7bfnjJXYKdX52Pv3jzW9XW349gajYiWCU
aqb43cmge6KiVJxQpXCqpNwSvRPSN6/nsHRmn8/EMns7l8fp+Y+Xx8V1fD1UT2u8JAyXKSW9kwQR
+6Ig7IQpqbQi4vYPQFJ3dvNOIN+yoMOy+OvLmRj+ejGXwMXvP14Cm/Rzlt48qQgMcmJpYnKL3vsJ
MhfCdB4o5UQyfme89oXwTWs6LIWdT2di2Hkzl8Nm8VPI4SmPAWMnXDJJlLpTc7JvkUzrhCuuTMLl
3TExH0jg8dX8Lfenzx5yfnr6gOsvfzzX7z3Xm/ppXTe3TiRYawpu3rF3hqQs64RQDQlY4k7/YaR2
rdA3L+uwGGafz8QxezsXy7s3P14s51l5A415HND+7+G6N11QjzdlfJ1+PraIffj5KKpWJ5pQGDxy
75n2dUKfME4sJdQW7M1O5Deu6bBC7H08U4e9d3NlcE5/vDK8ya+D9AnlQE5uZaB2cPNulMNPpBRc
KboFELCcu2fz6HL+RgR3u5gz/+7pnO3Ln+AM/tZUdXkdP+4Gvi+wNJg8MZkmQvMt8/fBGRcnAufD
5PwgOPumJR1m/86nMxHsvJmL4bd3P177L7OnNUMS+JdKiwvz3vOzfRFYJ4jvBYMxuvuZaf/x5Rzm
//a7GfO3j+ecv3zxM3C+rBvvOt4e/38eJgIWKM2oZUoY912bY55YeKFN6x4OWzPjf5kdX8rf8X37
5QPOb1884P3bH8/7lze1f+eAq6dj/6T6QirO6D775YliCpkt07zPpCDRsmvxv3ExhwWw9/FMBnvv
5mJ4+RMcgZeBd1M+pQfAAYBZ4RKRx90P8iE7BwHnAD8m1dvXM1z8Dev5GylsNzKXwPb5A+6vf/wh
OLvOr58Q+HB1oqSgUprsXs/3eE85uG8iNcJmOaqjyzjM8vvPZgy/fzpn99nlj2f3pr6Oh+3J/+fG
XgBIMikl0QcjcMqQEpzOwDZHMnO0R1dzmOv3n824fv90zvXNT2Dp1/51ejTU+/YoS58QIBem+daT
woLsGBiDnkwMZ+ZU4bj72Ur8Lv93dDmH2X7/2Yzt90/nbF//BEHVuykb/3h8/e1M/0+l4mFd71ZP
Dpf8Dr56kDQrb54c+GslqaW20H4f+BuT9beEhAu4d81zg3R8QYfPxmb74ex0fH0+Px8bqCYKlrP8
zoMH/6ulvTeo4V7nSEM93SmhyMialJjzZDjhJ5oiEajoXUQ24/s3reQw53c+nfF+582c+29+AuRj
N7F3/aTAUzAgT5Qk9KyKioyE0FIpJmbF7G9ZwmGu//XljOl/vZjz3P4JeH55UzZPp+wGsp3KspS1
RT8zrTdMeUKE1BLFuDs/PIP6x5ZzmPd3X834fvdwzvPLn8DKrG/K5Dp9QtApgW8samkY8Tuu7ke6
FLlPDQBk6nvUObM137Cew3z/+uGM9V+fz7m/+Am4/6a7+XzzhAGWRHRrCstk8j7AQkfGDvZE0VMy
oqU2tyn+7XG7g57Hl3OY99vvZqzfPp5z/s1PwHnHD+Kb7e7/eahlcHpiKsq5ybYpnD3OGyZ8L5IK
JuUzK390IYdZfv/ZjOP3T+cMd36CRM7b//vfZRQMT8hzrlHkt4hE08serzkcKudMim1pHxZoN5n2
LSs5zPS/vpzx/a8Xc9a/RY/Pj0aSdnk9Bk+YRDYmI377Q/Y5b6AjjN1i9y2Ex/td1h9fyWHGb7+b
sX37eM50+ydg+tumjG6e0K/+R9vj+lY55hHtPGx1kM35/IT5HMVO5ATbFTlYrjIsJDWJpnCrd6o/
nYldnT++nsM6v/1upvPbx3Odd3778Ybm4qYPPmXb7f9zr8rQYMo5SoWm3LPwMEAQCnoVpn9tyd13
zx1dwmFub5c+4/b28ZzbFx9/PLfh7J8yb4nkvJxYPSUCtnnJXeyIJIEpURaferL39PvYMg4z/H71
M37fP52z2/kJGrXQW978p8v9Ps34/zcVdt8vdo6M2Ocs2arfP7cvUwO74JpvgeLUwL6j8gaMjCQS
/Yv3ln9u2r99XYfPwPz72WGYv56firX9443Qm6yp/We/fSmDT0/ocw0GbG+hTk5MeNMdkSBZhio5
FcyaJWu+dR2HBbH/9UwM+y/nQvjjJ/C7qyB92ky9Ao4XykQt9j5L80AKFkOWR/5Nov4b1nNYDl8/
nIng6/M591ebH38Evg45PJ1hQu/0f6Y5ZmNqtxpzDPyvyuv00xPmGATAPcOwmcX205iQj9TcVGiY
+gqWdkHR8XX8zQG4X/9c/+8fP1D/qx+v/q+QP35CzUf6GD9Mq/vmV7pn/6WJ11xpzABuad7h/mOr
OMzuu69mzL57OGf1q4sfz+p7QHA3K/Bsy4B/joP+Mywwq/TujGF+bahfXNfXy9v51m9+uzVZs0/v
w6eDcrszIpvPvz5nBIHW16nZ6VfshV1XTbUzMvX1g5vrqv71uUHVBKBME5Nokws3p+PS3UyvKEoE
HIUxLc2pBqOl9fxZiuZO/9fnmp6gNmCZRAlUCVA3A8aqJnyHgVx6QvU00IZ2IoHOaca+ThSjgXbw
svQrn+7//7O0SS6zIK2rX59PM4f53R+bFioU+nuRuBUMXb7ColRidfmn6yvge/xp+n9cnvlkCK0x
tHMivFWTkkA5XhOWzcde1Hlst2OYR/UqK+KxvCSkHtWVq3UYnlphaQ2XJe1zHtk+t7hOFh2PkvY0
TMo6s+Oh1tkid0vyOsqs7L3vBVrYZRKHg512USCXma9c9Vr40nVXRpYYfm7TNNWlcFJpZH21qqKh
8BOHhKorl0XBmis5toTZFjPIpU7L6pNFamO4zA0rPGN5T0enrUhGnCELlFhbXtERxxWN/EgbXlc2
Cy0vWZBOSGFHfR5fyM7tAjsKAuXbnahLbqdNGhJbBaZfrcJARleGJ1iFJbR5vCKspWpDaDjGYqWq
AayKDatIqV1bpTc0d1HCXS/NIeEckA18G9cMfcIWmoX3ZVMYacvAMzO0jcwLS3voyrKCQHLrPIlo
GSx2tPYAOTr9vn1dkIxC1+jtv5G036fnBl4FlatFaIdGOAqbtR6rFqHyRPcnYQkr7bEOCh8jtdkQ
fxqtir5t8676OHQVVGAIqr47wgGcgP0VoUcFGT/klwj+h+KzFVWeMYael9LArkKirIUwMrZostFg
jgx5N67NsPOrpY6tSi1YkfbZMk1M79gyGJmtA4VrCwdFYE4R9TwczX3OKJU2oxG7g2/7bh2rRRa4
GXsVpVFg2ZFfd2QlXMMtbIbsZHTee4rfEBoXC9obTNlRlLPxmnttZb2HymvhreO+9YvUjnSTj59p
zV3zStS889907ji4n2TbV7l0CKs7mTqPixmmY4+nEDDihcmsENTIMNmyvxcSan8Iapn7dhDo7I/R
5GayVD6PwyP6hPzfjBD6HcEzZpomJtdv1W3HtMiUu9AONwHTzL5WThHRwXwZZok2nTTpg8HpZBI3
R7Y3N2h6goOcE8yUMouKKWrdNWiJ7oo8Vb7r2Zp5nu1H+bDiKnMXZWiVp4+z8sEOJay7ljguTDNM
skzvd3boYYgrZlHc+Lar4j5fUB4x97Qe0lafDUUt2XnddH1vHTkVALz7jEVBn1jIlYC8QhPvjGzt
tponlac8W3ijcnpaRZeJGxaNnVpu9Z4OZbWqE5VfP77bB5wFWYVBUYLxBFT19OwwjizphgxN9SBL
xrFwqOz6i0brvLEDmolPj1ObjtSuMdIKUym36QWQhb+bbdKsI9aOoxl69mhEzWlZ5ubabThfG25s
XVYmI8tE8fHMB4OPqBCjDwSrMI0sp+kjJGGnisO+YF03KlhQcOhP5fZ56jmRJar0qirTMbqOpRaV
ZSsP615rOZo1tMyLytimrRGntR3lhErXFlWtqO9kUamGS7MP2/RiaHmlHJI2MXtV9Ibq4CYjVoe9
bTVjNr7usqrP1i4EnLzOxrSsV6qjg+/bjdsVw1VeEzXazFWGej26bTB+4UGRy+6UVCoaqN12Jhnf
FUFrtDceKUbvXSe6Vlt2OOgwuhBdwMTLICW0eJ1aieodj3mZCp0u5p55HhFzGJjT0U67ztDF2fCy
8jKRLHvdF+Ww8saAjY3T0DRgH0Ijq1W7sYSXiNxuQtOK3/ljzAPb772R9ovc9EVph3zsx4+NZkG8
8FqZSltEuaeEQ8zGN/Qmj+MuPK89wv2XZavTcK2GLBGn+B2eNa58o8/c1olAOfwzTv3afcE8UcaL
CBN9MB0VUYbOXvpmqMNkA801+26R97K3FvXYJhJe3TeMKLMbk7lyGRcs6fllQvtiEF9SrtKuPC3y
JDaCRcZTa2DL1BCFbzoNdwfBbG9oh3TjBYmhbywjsZp3rOyi4UukZG56dp/5Zv6nIfOcOYGfFoUT
8L7y66VFO6O6AbIx64U5jH54Y1lxnJ4Z3AUmsdMkLNgLo09zVdiBN/rZAs2CfbeMRB1GkS26qskc
Fuo0/iDYSDu7VDTrzlijEuu087qEONLL63bjp61hvFRk8OB9jNTyqzd+GgzpJbBL/iUJc21deaXR
+cppckmjj5UwPR8+PSZtbKuoH8gFUGHArobUsvh52w9VtuINGzQUVwXyTNcS8GgRpNLr3w152Z96
lulGqzwTA9ZFo9h0gjwJO3nmm2n5NiAJtZZZ3aXaADryGjX+qVPD7YEwIbLMDmOdiWjd0Yqn9Yuq
YD5V6zwNaJwvrC7yx8HWnqTL0agr7pAqHc87pVu+7qskijddDr/SO7FZB432zrRnSLNYmqElwrem
yZPm/ein49A4RRkSf9PzyvChupom/SpiPM6FXRESjKZdy44XH1jdCHKWtV6rEru1XDVm9tjHMuvs
RqTM5HbT1UotPGEk3aLkgwg3vG9zw6nzXCnP6Y2IsEutBnDWzvJiFH+y0qPBBsL186VwaU0WiVdG
7IxFEoCUdF0f/tGzkOiVLLKieZmzLE9fjIOmw4VKmi5waMCNtnAi1hXmaeeStn8xZCb117ozqXdB
pfaC92YceFFz0YZJrqtl1/lZPThQDtFv8oDUrv4zLj23eucGdRQweyzDuB/gjLs6bW3du5b/rmpF
EJwqUeVdc5aYQqlNG5kR91a6x8VD7FU5xIZb2iSpzex1pnVfGYu44rAU9uhSEf8+dB2rPzRGogM7
GFEvfJ+YDWnOTZJk/cYoee1eGK5fX4m+E+LTUEszPuYQ9801IiiC+yNwMw6uvwHiQC5oZq5T6UeG
ds1VMRiFk6VRtamSrFj0ZkHsvDfbIw7iIT3GqYmpfXgH4G89g1Ah4YI27WCtIrfzT1M/q04zk2S2
5jDS48jlEXr7vnDaH5sgOSHoJwMcFhMg2MEZhqvatu60tcqjTDvQxn7V++3oiNqtXuhGUztLXL0w
FM+OYLhZTHBLWmEElyHLrNDMNnXG7pJuMuCKmI0I0Bq/8s8imIreGfrYPSfELz4Q1Q6bGBlq6eRl
KR0vTLpkFRZhFS1UltKzx0HBA+yqNFKAwK8aN+hw9Izur4Z63Ah0F7pf/MHjZ2FD2UaaAT+Cr/bF
K5BKxO9GgRWjmQSXx1gzKqbvhVyObvGlzJKY2lFR+cMii4Er1wWPm3Sl3NA1j8h4HupokykgSJNC
xAJx2EzGyh36PDNr90uBU9Y6sUjTaF0yEvYrxOhdu4mCqHaduqxHxKfuUG+0G5Lh4+MMfrh1hsY4
XE2EwQDASz5bRS9V4WruT8DHdxGQrfPeK5PGSWPNy4sC8aGX2LzgvDiy/bmKY+ZS4JYxE5YLt6Vx
OUl+R8UZ9wbGCiFOeRuo0Hb9fqjXmjX0KoV19NdZJWGX2dgqpw5kwE8f3/c+tp3UnExVFtRZMIQ1
Xd20T95gnmqEDMzVYFFyGnNWnHms81+6KYDSEfU6QAuJHQYbgTyOFOaMxzGrRx4iTF0BY1svPCAt
u5cyusxV2C+/d1sMu4I6QZc5Bp1mXI0b0naDLIxV53umv9B9GJ97mVEENuF1fter+LfpimndfyH2
W1MBB4sWbiStTOS6ZpHXwAKMwKWet67CUm/CMrIcX6SlzfLGdbhOibKz0OBHTMIBqtrCIC9ODsIw
xCf7kvN0BfDLhbGKZVy/zhjrNkoNzYL1hL2JDR051GhleUSGt1Hy3mYVRrQJIgdc62IxMWUId/VV
pyZgCLOCdWaOEVknYdsB2LMhi21GE7WyiGe4nkPHrBmXcZwnmVMNxOxsi5ShVx9ZzgOVQmpEYPMM
iQoBrzRTKa9pXS9XQFVNSI3OyZu4jN+3TdHaciiC+ntZfmuoEPCKqZFW6uks75zVsPRpzZqqWGtd
tuUqiJLCQZmgc8QQJQttJtXnRgU6PmIi9m0T9MuEc1cYW0IxGuaCzsiKtsh6v3CrdRf15E3IWXdF
0qrLnKZpDBu5G3WM4r5NvqVoMZhDAgfIYQxnGk0iavAG8G/tdXTJysR7lRqhuU5ZnX+AUn9kIkyv
ktrrX3iAc68fP7tziwgxIumF44SUHIzT1F61y+U+FyQulFuvhwxBZxRTpIuCrHobC9baXVrRVWfk
5qIPo/6IfOm+m532zRjmYAA3EAdbuIZmn7TrpYbnt327bhtvXAe6Hm2rT6xP5dj2myEQiTN2deRY
NA+Wcdt0pypSah0RaS3MQBs2a9p20bgsr46owAM9n26cBGOo4kjFqenqhF2eZLmCc6jLYW0UfetY
ssnXRjVet0l7zHI+4D4oCeQ4cOOiZQpcUrJPSQZF0mTVOKzjoGROnzJyNvpVvYlCafxeG371gipT
2Ybp1dX3Gm2QVgzOVUzE+TzzkQkvLcVoDWtk1YDxZFtHNseMlAXefn5cx27PzJ4Z0xoXU2E+BH0c
U6lvJmlhVH0Q0o6uwYFq2cS0t0ldZus00dGmiFXlZMyNHaYL72VvDXRdV6FyNCnJm3wc1GqMiw8i
YbnjIVBzrIgmF0kU+TepoY5ZnX2JAG3jnhJAUGGh3RD5EzHLhtdJUoCQDhcykJyexUYvxj8MIzZg
ADw3emXmZnWVtERl0rGGjhyRypw8TOs0EcmgDUiewgztK0TU6b6NTTmuusxsN6mRp69l0V5H1G/X
yCDETuV31llqBPXqcRntOzj4mImwCbCLu1hMgZtk9wnLpOoj1ftkZQqafo6NqEsWvlmS3km4mRO7
EKp9H6Bc9O5xuvvmdqI7BVSoV1kWen9Qp9qnS1mUeWY5kFUTaLZG0p0t0qxn69jPIOmqizf/A3qQ
MQ42giuhZkFVPvAeyR6k0qVrVufmqLsLI0QVpxzDP33akyPm9dD22JQFtyhKX4BJ+9szeF7GjS7I
SonMepXKElFb7TfSbhCMI+2mXHHESR+kiHQtxXgn1JdPGrbjNrOaWwEFel91gngLYhVsPSBtuORu
G9pJL7K7Ozr/Fo9NGvnX2b4T4FS9B5ydppDmaeJYGG3V5wwMFYFne/7QXnV4smjVoP8HpLi2GIgB
CunbKuPO1rTkgM/MHVejm/rLahgMaWdZr5eR27vGdzmBu33BOpoalRj0gk9XVOzysaadNwgd0FXY
9fJFJX39QhVlbqfI1l09rpMPWTglgnH0gGvhCM2ZTiadUmMXSrJirWUuLd+KbCLd4l1UFeZ3oedp
V0oi8ILRx1jwQ6xRWzLJQ9wSsYpUlS+laMSi9ELt+B2ifSL9bAn7Eh2xLYf2h4h6khxEhJnjfVY2
yu9Iq2uy0llgWnbtiuxtLzoeb4CLkmOO7aEJVbiheLruC0gdBml25JjVRK3fBmwVmEZTvKKZWQw2
6tY6rO2+rHixiH3m9vbIU+m+KbqyjoMjG35oTJFBmOrc2K9AMX62YRkxYxjbhq7YaFQozyW9k+Zx
viqQCHDy0FRLMYbx94t2ivRgbHDDJhrlZ57LHOOEyQ5EC2UGyykFsPHg7c6HwKTLgg9ykTRD+d1H
EnkMHHwkqOA10amzL1owt8F90T1fBaH62JK4W9EhFY5MdHV3m/bf2plDPJ2AEtQX9RJzXjY2qqBv
uJHxFeEA4yyNmw3iJmDEOBrXrWFVNjdyufjuk6k11xTNEbid/PZS2V0jEKB/IJRjxeGdBn9Rqyxx
mmKMTqu4kMvHST202xAZQUEBE8rwF3OdCTgSuYYa6CpIEoa2eYO/7Myge+H2hn8VsyQ6Qu/AoYSG
AvfhDir0hsgZ9ExU1hpdCHos8/iCjnV/Kfzkc1T09enjO9vH+bc2B+qBu0en+w8Vm0ML1I66KGqG
cZVbQf2RNGlS2yROwyOe/SEZZB6QtUMlDTcp4mKJfVW0xirpy9Sjq4r4YkDVBCkmh2WMf3h8Ow/t
C/Iq6KgBSEISCb5hn462jN6oQkFXJNbQCRii1Yg08GfiJ7nTum25RH6rXYVWcSxB+1BFplYd3DPN
UHRGEmkWKI7aqOOsHumqFZ2xSgv+RaM28MJo2e/II6ojun+IGjKTKFCiK1izORJOETdQDxWhVc/T
AhGX2XjLekxKh8exeVYEg1l9J8Upuy4Uqty4LQcXBlozs+kahZsl3lijPGb5TmvRm4aZZ73KXRtl
6O47HTyowa0jMYamF7RFiRk3U5q0VkasetkYLdkUwIRrI8nc2E5iHabficpuiQHpcuQeMS2vZsZZ
IlTN/BrE8ob5a5ZbZBElTXE2tl7vkDxTR87cfk5hyixjc7DLU0PYdOn1zAnqgKC824p62dNablIv
H143VuzKxdAk4TnoVRfuWLobVin5Ef+r+E7rMtGnwGjQHxPAfq6qVQTo1IVGvay9uHeQTw1XA+q7
dlSX4xGtmRsyxOhA1vgP8AwitnkM3Vuti/4Hni+7Sg2/t2Gc+5d50VThmQry6PLxw3+ImIXrzFC1
xyUe6IzYP/wcHWucBgIwKU/Dc1dH6dLKUCGtrSr//n0h3TilIiSUU89F2HO3EYUS+XKkflHaseW1
xDbcrEL9ryvSP757Y3DUOHzwPaA2jVjverqoUS4awXD2PJTUV4iS9PuosMJF7afizeOk5p4cAoM3
QPMM9ALB9rwZMDTxl5QUrlkvE7euz1SlNggtxFIpjbBo4KGT52N2RB/p5M52wxQQReISuBcZNqjL
3LZ4moUuSvTVklbFcGlIqIntq7I+HTvUd92I0nOTNe4KHXDEdZCqG5aJQWPPbus+fROnotoUoUWH
I3bhAC8UmiuR9MOVMOi/m+lTb0V1Sk3U8jGeka7SfrRipxDZsPTw9wmcqqQMVmUuvPh7yeLX4fYC
wGM+hW18Zo7qUHgcnSLdEt0SA3r90FQoSskd9GyNG1KXSDrQ+oh/fnB0JppTmyEkgUiAzK271xu9
H2XdUgxx9CXgjbWqgBc2WU6q71XmiZRA+hZSR0pnjjh42GS+HIJu2Qlp2HEScyds42KTDmZ0BJaK
uV6BFGJ7HFIMjcEITbveiUmDcSzGQqluWQlDvAzNMncIcbsjR+YQ7xC1AUJNISLa+/ap+HyoGWvM
bmnyoj3rWVSsWr8yYrsyimPR2gOVnHY0VTpwNNGYNPUL7+6Iy7rhRe71S1YwvrDkWNgFmnVe+3ng
2jTq1CpumvR7jd1kvqduuml7CBMn0LXLRjfqKQ2bftmEvrcQdRafwfwMS8qSYvWd5mcihbZTAd1H
bXeOa1g+1Gmjkcrt2MA/a076xAl56jp9HtRvM0H6tYuw9M/HqR6Q4G0bJPrNpvTag8qjT/ySl7Rb
BrL9wpuMvmjQu4LkmhiOpJwOUxIYYTThorDHfVaKJEVaW3Kcs4B4p6MyYFGsylokqJ8fMSNzKAxL
ik39RWpmRkzXN1yRDt1S6yh/EZpRmttt7laOiniNdjDXvzRaL3SMMuuOAJxZ8xwQzkQbrenojESu
Hmqzv80y1IGZN2O3rGurswkg8cbyPP8yNvseTcVJ1GZ2GlTyKlPKGm2lB+uStG7/ilRldQ5HEW4G
y80XUZZUqATnqIAjlCXGERYdsA8otcPPwYErlPmn9zuK7SJ4tASyjEta119oGg9vW2bqI+ZhDtUn
XsCdTrd+WhiWMSfnt0NkVHGEtA1EXrVmdJbD+q506fIXuvX5kvYDPZJqeIAuJ3rTX2lzGxxwc7Yp
tFTlMKot6BWCraoaFW3eiGA13Qa40LqpVrAfnlN1aPiP8z5dP36WDlgokEf0CiSGlAObkW/EGDVu
gEa2QvXxBS1oS9aV0v2FmZWjtjUGu1/VspbibsTnb1MQB9mMwBKtE1O5bN6xMdK461sClYvRn7FA
RKvPq9pkC5XE5aKN9LFiwAEdV+iRgNbhGON20elvVNmVa1uho3FUtF3mRRG7tl+p8AaZTvkW0xB9
bbdxKVYDenA/t2HXLvIy8IqFQURxkw00qmzi5zVGK9y4XrakDzIb/dHZwtO9vn5cIA9NDpQBQSJS
T5AH2mb211llbYJcdNsuWYugNB+jnC5lSTPqUKRX3CMY/KEYJhyB2iESQRjWnu6K2OUKDhtXOdrb
ljwirY22lfF3zGfAyri1j90a9IhBPURPoEaJG6JxhIHH9+nRPB7jdtTtsvWitkNj1ODG77I4aFK7
akILDVmQU3aE6AGW4tJkBPlIQHM0PMy8cC1QUm9I2CyrPIjWI8prH4iHZmuXeWHoPC6+hzZKU4as
AqJFbBO6tr9BdNANeiDxsPT9prphreDoFza7D49TodOv2YPgAC67ZGZ8rERXdioYh2WLZqhFZdb+
R1qSsEBow9iXglemcUF5RtHTbLTNB7SH8kWKBtxlFlV8DUajKP74kh4wGUiHI+ABm5EOR0p0f+Mx
4jueASesqFv5iwRdT6eZ7xJ7QKS5fJzUAyVCWl+juw4YH04L4GqflFd4oxtFpVxlQdtcoqdMLL2E
5DYZirSwh6jpjzjIAwQpkYgfUcDA3wk0L5b4XYRBL5Oyla5k+oJA7u+5xkyPtnx54Tem0R/xdA+c
AmAVKmr4B7JwFJzd3yEit7hOh5Ctepdkr1jgqSvCI/7FE5hCsRP0hSIpR1A+OfMaiySnVWCMR5bw
AI9M1DVmM1CImgq4Mw0D2LN4HLVs5aV+8XuKIuZLguTAR1LV2eBEfegtqoYoDGmw4oh2P1Ql8JLh
71RAXwNm5vgMdZl+1whXDWyFkso00yStaim5bDZeMgjriDI9cIDYJ65usTA3C6LIdu6zOudmLMWY
s1XbG+kiQPPxFTj6JRm8YCExVncad7RZPK7AhzaImgGOJjq8OJo192nKnOQdXBFbZflgnEeDUXWL
Iq5M+THzXKKPuNoDyjRd6MbQm4bo6kHiveeWIUVX8xWi12Ah2NCfj4XOFxnl+Rued+WKeFF80WJw
zY4Jy24e3+wDiwhFQS8qRrBQ0wBqm5ixA6i8cHTHJo/palRRcuY2prsZrbA+IsZZexfYCAwBZYUY
USdCQ9vMKBD0aiZl2oqV0RP3Q9Gn3aYKhPuxSmJPLerGRYQX+VXsL+NR9rmTDaz9A1lnUxxZyYH9
4hpmMs2g0CmxNVuIRE9ClaM2tuojT74v0G22aeOqOBIrPzRJU6MRrANGVwAW5o5blb2uU0Rmq7gM
vgiG4SKbWJAsOsaTF65GZ/x3SxHuE3/BFRKRgKvzY8Ij5bWITsQKaOGTj2thFtLQx+o2kyrseTUI
Dphg+mtR4YRRv/1/nH1Zk+O20uwvYgT35ZWkpG6pp7fp8SwviNlMECQIEFyw/PqbnPMyUvdthT87
wueE7TBErFVZmVnnW2Xy8GK4eYr3sU2aSoxClkjBppsinLsrz9Wr+QPCAEUuvgUURwSE27Xw166c
B4XUDjrFfavB1S6bBtSgdMiHx2AST4R1a/3+/L36NIyHTQkvhAjPCIpEF+NlYTtnbg6wPSn55IMX
V4P2P0x1rFRErizWqzsNg2UJaIV/YFXQr88H8zIei4mxYG/DwX50xTx94r0DLTly9IjsDIV44dyV
yOeNQTfsOEbfPHByIYA9H5QvnoKSAV8Icqe8k2vhn1KRJQdcr+kuLSZbzwkkse9P6+tjj059Piwr
kamBnZtdVh5mTxaZG/CpQaeaxyD0VBW3kaqDNGlLRj1/J7gz5RrEYr/4IjmqIb/2VL6xttuR2Orx
gOpBLT3/cn/QjeelEmvLabIb/XUFx8H1ZU/JtUrjq8sFn4t6LRI2+Meg+nGxjeTihURBq7IPSdF9
0MY2J8cg4Xp/Vt9YSsTJOBaAFzNUAi/eJ88UQ55OuLJHQeM9bQmrOnBI957fxqcm5fGJDMm1Qv9b
s/inWgVyMDgpl5loumSuzXKspMFKV0s/9EfwU1rwYaHief/73jj8oLxkKa5iXNN4HM8XLCfcLyYU
HxCrMr8evcirgoxNdSvH9s5rwmul77fmE68BIl1QYQHKXaxaRKAw2ShyeyW68CGcBUoQQ0B2oMUW
VUSEKZe0Y/v3P/LN+USJE+gtzgUu7/OP5KFN2Qhy/F7nPivHuVMlDb1i50O9dmWoN+YTeAlCCwhr
YfdShOdDgbBswlXRcJ/0nhWl7BHSlGDnFF8htYzrJsnUlefvjRnFiJuOF39udKnzEXnKnB4Jojbd
NKZuFHOgNofZAQJCdRda+s3CcvJKFvDGhGJbYixUVfFGXR5zmo0uXbDKuML7pkrXmO11ltMyZXw6
vL92r4Lv5E/YHyFngp1EcUnQkL6Jw64g/j6CjnPfRVLUg2lEHclebdo9t59yJ3eE6P9cKdtGBkUc
QAlSTCD+5xMbq9wO7cJBamoJr0EmnMspFkiwitz9H3YNgIctdENkAUrT+VDFks9p1IGqxWQDPtNo
XMWWlT+EdIIu35uvwZxvrR9shzbPejBQMOb5eB2Y2c1iccE028ZJLagTJCb8BgyHX+8v35sjoSyH
9AUPE8Le85EYCgmZ3w34KGqH8Je2fEmfAo/6QWnDxn15f7TXpw+pMJ4fPEAbW+Py4XVOhVFX4KKW
yJv3Xlx0uxYp4wFuF/3R71GHfH+811+32U0AI003MXvsX8zjDBIB7ByGeL9QP7mJe9AaaOjGb2lO
6PP7Q12I2bA1wL3cgGlARZtYBNYpZ2EawAOoRdslBsU0zoZ7GROqfqY66/upbNpMjQf4LrBmn8yQ
r96nKuw6Xpkl5OuLzKGXvgl1lvxnzBRTjawY2qc/RbitJ8XfsaNEaXcUXgdguCEkGUu8il3zw6Sx
43Vi14bvgKeDwJmtbRfcvj8jbyw28mJUODfqCkjN2z//K25NgkwGhqzJvukgY8AzkofHgYb5Hirg
scpAO74S1r2+iv7csqhwIrBLQMA7H7BvnUYYMhT7ZRLdfrFr+4Xk63ALgNDfsdGbPvCIkFKTVVy5
41/XmXFOE5iqgjSGazC5hEJpNkd8WAy4nFT6pEyaZK7WEQRAxhf53a2ROfEB0tQ2GdI734BwPK5S
HIQz+iXORrPjhQuv7MjX8w+IC/DllnkViK8votwVyu+oTQVCo1jQUxJOy66zajhRIdy9TPKn/7rc
oK8BhoFXGv6ClO989kHiw1MHou7eQyng4xjCe6Bi+drBdydb3W7s46K/8va8Pt7AQrbUEuxSxNOX
6AsWM5cBxJr7qKPDVPJJQF890VTs16BorjFOXiOZoH8geoZbJVpogrV38eA42BVDoohXFZZNqo5z
acp0WsJnM7uhTqd1rhPXQbDOe/4DN+gX+GVkFTeoqSYiFVe+/XV4XWy3GigJKEoAytzCjr9OF+/A
v1wCFaLmwudDPxe2q6D9ouLKoXq9izAOdjXSXPj35JcBtj+F69pTIFztYOkL97P2lPYBP3EQCcuk
z3+8v4ve+CxwE7bGvEC/0UDz4tKYunRoaAxmaWcwx3BxSO5zKvzH90d5Y+Pga/AsbBk19IQXe1Xm
cyPd4APV6ln8Mhva87LotD4tw7iE5fuDbStxBhVgh0IMADQW5bMck3m+UnbsLJJgAoxwovQ79Yrk
O1RIjbsFJOxNO5nMxju0Ct4VV5buja8EIonrEO/6RsC8eJHmIJu3iG1Li9xySmCZ0ZbetIwQC3r+
p/c/8o1tgrFQmUNItkW7F9sxDwATmBiYVmIpP1JcljWLYIcABQjd0ayjVxjIb463lYGxjDj8ly/7
lKcmX7IUTlmdIzc9y/tjhoDlNh+7uA6B/uz+D9+H3B1R4EayvtQHIqxVqZptvI84S3dFCAat6KDT
7rZkzJJ0vvaibItztmtQz8LhRvAC2com0znfNVFnaZSPebwflcvUXg5z9tFrzQhaBlHTzs+nLChB
PImb0pPTQuusn4qDsygH+0MAuqa8euW82k/4SWC3YztjV0Vg2pz/JAfqqUrAtt4PSAFRSw/tbjAg
avSZ7er/ON0YamO/pdC/bubMF28XZcq1qIzGe1Rf5X0jF3OgztDdzKBfWKF9vrKdXl07GA9Esw2o
hB0xOO3nn5a0hMAkLor3c6igMZw4at2ls8GcXrkMXs0hbgHkSeCkgWoD2PDiw7qYm0yuXXjA0WT7
2cTsYAsV7nCTf35/Cl99EshluHewUKiYonvKxbVjcm9KG/C9DxE0LR+xaZIjFAr0ipzz9Sj4T6Mu
vl0waI9wGWDC6iQEsXtKDoHwIr5rOxaGTUlMb6b8P08drsWtfR0eJOgmL8s8Lurj2Yg5PxAom36i
xpTekMHCGKvz9X8m7maQqW4EWowESdXl6euzQCUiGvND28UoIflqrmGMFN2RaD71vkf+Z2T//6UY
vJ5F5LFgk4EpgTIWLJfPt9/aLV2XKpkf4tSaHbBPdyJj7N28vyP+0Ar/vlMgJ980DZviDogZtEAX
w6QZeMBiFrX2dJCWUaD6Qd1C5bykdcFk2KzluiSZ/oATgikNIeogB9RKaXSEMCHt4UTYhQXekCnr
S62Gfq76LkqisjGTVfsANPxv45Lw31Q26qOWLn+AADh6TEgX94iHe/sJ/NnlRLo0/KjNMvtlswx5
UEH0H7alZk3yk5lZLhUkv/4Hk/vmO9UhvB9HoMOnmQHPq7PQdigsqrBwR+BYuP+6WM5hOWSWRGUK
8eJTo0NINooQ8s17X6zzekdkFpmd6Lv0VxFN0BiHNKYvRPX6Ow8dBV0iA0By10wxrI5w+YzzDUnm
5l5Mq573C8+8dZ8mY+tqkNm4gFyy4WPZdD7LdqkOm+AxV3L6pRfBhwOqvPmOwMEGplmJcfpX1EBN
WTcGpxHcxKjVS2VV0vG4Uj3t+rqPmeHyuAwajgIsNcnU3QQJW6KonPNGkaEOi27hD8PUN3TXqCYh
v6PYLGyHkAOOlq3fRvx2lsblVU75GExVG3tqxOTFC7ADBKLtuOeRLnhR+jlKF96+mCgzt2KYjfnN
5ZiMAN+iYsVFtFj7eSVZ1LkyywtVHCbU5eP6yl7EVjvbikA3cMbAcUmghX5dZBiUCyRdm13bMHFg
Mp5rDuZIX9ImdvsFlYmyEa6FFnYQOzXn5Mr4l/EDQnmEfpu/ArQViOe3e/qv8Hl1k7CQHLMdSY04
ztn0nayb+UrujfssFPPLlc+9HA+lf9xZeM42ATyKjBfxURIS2jtYiR2biEuy10XI1d4ZFcKpdECZ
sHaUt/o2DmWY3GbTmM872HSFJ+P8pThkJgmTQxaz1u1XMvoEhqXKz8s0ZFDuh9MwmS9iohktwXAz
/gex+B35CLUaNFMRXEfHe2sa/4jKajSWsNDCXz2cgieOAHz9PDdZIHbhqMO5TrMOeEUSdSYr1ZTO
8ALjOiAPfBViquHZOXSlzhrEQChiDOrrBDZSBpcGj6IiCwXeiwyh3n/owGK/Czw5inJ7bn/4a7vG
OzUyNtwXsHiIDnr2aXATsrD7N4hZlwylPyK5KnFfsOJRZ6F8ntjafMVK8bQKYNf3gQVTu37IEs/t
tB7n9qOGaZd/wm817Y8uQfXmn4Z5jbubnQV1hERjJuCuwDMwLocOmmNYCYB2boJp0o+tgRvswXqF
6CEtN9GHQgS2/RW5YjggkyVL3aEGU8S7BOUwr2QLitG0ShMoKMs0YErZumsVD7+MczMaeaNbSuVN
DifbFsahrAnA1oKZ2Vy2OnXJMURW6tWrKsbmMbLMNx/hLxj8mhHQBSdAZkEDNxxZoDSahz3fkQIG
gVWs4E325f2diKTt4uhtpi1IrwAIwJ0XOP/F1p9oqwE15eIIP6VgnKoRKE62h4IYB556QjRzmeDY
qz3MNtKX3hDzb9HgWniUA8Gj3gkwhctJhWCWzQB2lhuXDe0PPx/ofSPwhO/4GsNXLwpCGe9aHIgm
KuE1BKkuvAhtWPKWhsMD9rhmsOr04fwqrQtmrJcvxOPqNVo+gV7t8X2ScyJ2vq+TthrGIVI+HMjg
r3a3qizoytn6cECpfDqAxSkgLe0+eJy17W4Yeb7C1hUWevnn2E6x+5p6Lk++hKoXP/KJRjDhg8vW
dJu3Dcj+C0y34EmH+yDs7wsLh8TfrSWFxEWUTszez2kvgqNdumXHBxeyfUH7QilMUxS1VQZe4PQN
lb2ssr0kMHqjspiPzNFEctxniSWlJePY1q1bhSsDyhqyZwAA7+NQFBNME4eBfE1TvqblEIMadNsu
mbB71sTWfiB9I0F6w2acK9JG7Egm5S14OXky2SfYnhVLGfrGZfukhVSkS4DBPCmthxtbUNNV4NIt
/q0d4GF28hDcP3kJp3lX5sroCY9kqKxXUZXN7FMXZuEXpzhZYJ+qcPrgK+ONVNW8n7lf+1Hr2Zr0
skvqTOSJV6GuQUVaTSFeuXIAqSrffMosd6BsrHLVZUpF6z/4A/yefmYu8twNs5Hgu5mqRfsluJ6s
f0LIkvxjxmHqXoA7u9obApYfE5Y3P1XfB89yadbgFtPv23qE1+WXGeenuYHPExaZgXk9ejVJXHiI
fMayUqcCcnt4S0VfyBS1CWx1l7bG0xmNhxaOf/b70K5F8DDBbsV+l8UUYZmC0PT3pqN9W0KlYl6a
Jc9YFfqzrkEnRll2XvvhphGwi6qtljCUKklLE0i24ZQVlj2sdPtPg2fJt9iTc/TQzoHDgjPt0z00
1/wm0Z4NXzLHbHs3wW4NiJFcRftCoomz8KB7SO1uC4Xdv5SqnSM11kB+Or5zsR7sC1wvk98x/iG4
IbED47WM4Iva27Jg3TwdhgbP3E0zBpSkOxurKa4Yk459zxyqUp81IbGHsDyF38OJ5h6Lj9TRPNsP
QRfdKS+b9I2VEPt+oMWYRSdHPB7U/czkiqI0DEhL6nJT7EKxhP0vlM/W4oT/VoIwlUSL3PnZmB2W
1DawWWxaaiKQJr3WVQLSiaKMummS39YA/ma7aUrDnz5BHeDnKmU71ZS7uXnylkj9EwcjZClDaiJ7
sDqMRVVI2p6WxXT2g4JkygB6wuuy6+fAuwWa4SHsW1dEz+UyFsXCSgv3072/yRhMlWpOv0C70YsP
TPPl0zjA2ftfRF/RAJMxIuQRfm86KA3zg1+NT9k1K4FXTz5osbhoUf0GywdA5UUGz+IlXL1x8o9e
Z/r+EDhiXdllqMyZkiVTEFTzojzv47X7/fJ6x7BARRDSwBY9Ti/rEI0FxYAamRw7hIvDU64crNQr
QCLqZxRSmt4nanUEdj+gHOy8RXFzkJTjNouNl7jHwsACrcw77f5NrHVJNYlhnZeSJPD/PDiPTD+0
ntZOl7PWfgaJfZDfoVftGNZ8XZa1uwIr/ymm/x0pbrL+rQAO0vmWM1+yoWPkYp1Bef2YB1MD2WYk
lv4W3m2FqmHS3iFgFnDQ7weRf4qHZOS7kWcye8xjGyEHMKh73HlD0/pbUhPEYylQfybPSK8YdSDT
hBH8DQce7eD2IoLPUzezYyxkkHwc4i7+nCdzMJdBC3fR21Qu/Brj7Q8N4vzzNlEUEPpNuPFaAlPM
IKmSJlqPGpwoue8H3/+wpMih5ayGB2b9rtjN8cLasmgMoSB6T1+VHURUW1jWHr3cfo1R1fkNNlwP
Rim366d4WX/lRIfX1KWvAgfgMSAghlA/49UGpHkeM8eot6pssvqoU2ulLo2cmCgbJlGKLg021FTl
LfPvM18bsd8ocP/VxgUVSli2b3VtkGiABWxH7q+oPV4oqqAk9Y8z0M5PKF/NuxEsdNioMjw5puGI
Xd8/TsF2Ss/XxwfzHyYW2VZufoU64FNnmXtDegTNg/kgX0gh6nxFcnHKZMTyezCz4Zi7Nm1+9EKA
ILZUNsxcFSxZR8IyWlSRPXXr5HjZTX2/vjCW5gxc1QT2dUYvbVghgu3vU/w/ea96VKeufMMlAA1d
V7Jl/P8Du195DCx9k3VJZPJjM+X6ViIgegACX9yp0WS/F6W9Cv/CcA1CeT0q4FegwWjRC3g2vzy3
RbSMJFwA/Mo+Y8lBMVXoG6GzNX9setvTl66I5vwuD2D8fC3G3Xbi2aKh3gW3VhBZEObCiuBinwxd
5AEVkvw0dX5xl+scvsMzxEnNU4uC6KM3jlqWbIziqQzghR8+UPhwJvu4sQRGaAqWuDdYvPbeMraq
obSjSvqD4WH/xTQhRCARk1AeIL8Z/p3wjRG8U4ksrsgZX+28P2RmVCwhMfxDsj7f7M000SX0B++Y
pQusI9vmu05m+xtvSfKIt7DZ2YAuD/CuTH5bOIpeAfb+OAadzyGsVMDJQbaA9wQmiOfDh2srB/hr
d6fVRWNQ06LRd/08psBpEHrw2rQdvK9NROPxYwagdMTLn0yPMFZPTEVkx7OvUZOIZhdmCHBJtTpO
+I+cL+0Hm5Fc7DuHlLMSRmSTKSmoad6uxx2tbBnD03t+1KCs38H4MTalidECAWoWCY1kOVAZ/4oT
L0YmaiwMbJo5SOcdLNVpc0KtqghPiw11Xtqpk95XOSNVZrdxpNO8AlhV+LRMghlCYJ+SyT9cuS9e
bz0sG8hawHhB88X/nE/boF0BSMxnJ502xpVRYedjMDl9D+xcHIADsFOBqnjpB80vafLgCFHR/P39
H3G5c/BIwn8CtAeAmOA4XQL1hZBtQ9JlPQ0KNaDbniAWKXHGAzQyWVegmlHEUr+OA6WjvZcIvz3F
rfD7/X/+GaiFb3o9XAQ5CAjnU2Gc00He0/nUZVZFO51mplpgX2+qJKQ8KGnezruk6bwPq+F9adde
XNnEf2CVvzcxZgIcTx+wC1iIoDxerIYqKMC4lo4ntL5o8sPmxeDKac3hIermBa0/WmLW8Q4plvoR
j3Mewvc/FvfdbBblSrhkw/Kib2BCIdfZm/aLaldVq2BMu7mc/dDON/nqL2wPnfF0J5w/mO8Ea1wc
Vy3y0xATOA55WS+PU9EoGPLnapTpPkHDjwN06cuwe3/GL6sL+FzU37cPxeO6eS6dz7gOwsg1XiZO
Xp7+NH7urTWj3Wc6zjK+Ulx8VQ3fxgJ+AGoB1hcVv4uxGJvzHq1txGnV3k8D4Vlckp6j88462vYg
F6CiZauiTOzVMPNPmlBau5YvX4HIrbegxF09e5cBNy56H3UVbH3wTRCiXKDoFoCmVpapkwfia1vN
89qUMDoe58pPAGFW4dS6a1rYPxyD8x22uU0hKsH+xuVxGW7jOkl9M87LCUZ2ObKipJfRzSrCab3R
3Qw3zViMfG1Pk+813kcL0aB8GNHjou5sP/dfHAVA9aUA0PHQ0sJrdkPRqxMyuzADNKqC5Rd84rXZ
Z6nryYEBt59LlzZZWw9dx9KvK7qc4M2KhlYn9xC4dPoJei88ushr5y9eLFqP7Ud4C4lqXXFVl33f
+Wju8f6+e4UpYerBsIK1M2SAG4HzYjNITbx4aFZxitJovrc08RuQTSbZ3wQoS+Yw/+qCplbJNDp0
QZrlT8g6TL4PGNO2yifszyNUEX7dguXRwisrpf/0shH2xrjAY7W0YXS7JmS5Ssre9sTF8kFtggxj
E7igHheen5h5QNWfaqFOWYbN+zAJPOofWgpgOAjgt3tCX5nk3ncqIQcv7BP64K1xN1VLlHbwSUeP
nuzzlancRrz4RSivbs6gOMGbI/v5LwqVb/MOFAjcmpE8mXQFeXJBY4kgEA/LmNNHrQvyiPA+vFVJ
MrLSlyaSG4fVfG4U2JJX1vaNUwVDhXwjmmwc5Etej6GcaL300WkChgyox6W6zILBHeIRRX7no/Z8
ZcRXTHmQ6TbCLAqkuFg2x8bzKRDL2gfE8+dTpNdGVVpmg6mimbd+jcXkcihVrMPpOWD4l3a5AMJa
e4CLQLTp+ii5siKvJwCfjx8BFwbIg179Gp3FpPFlqk7JlKXtbe9Q+ar9Jl7TH1mjW1lPaCri3b6/
DS5uckQIYBmBLrydKBgsXuquoBY3uCxTVAfQs2StAru4F29r+4OIolXjlRl/YzRUYTLUzZFiI2bZ
Yvm/8iooIofYoEQJRUDghp3rne8qC0+9Y4SWav++/2kXxU58WgBpAKjlKOTi0P15WP4arLPpmsjO
xTs3OwXYEGUR1CK96EoS8PqbsHXAfEEOAt36KyMdWSQmI+DV71ounP6wBlNKP+sFlewbODwScgV3
uUzkt/IOkg5o47csHuLLLXv+67Osv9KFJCxF95s4CVgl0MOsQ3a4kBx5Hm4+fdBesza3PEAMpqoh
tMtaFwvpf3gbz2WHIg/tSqKxs9Ydj93kxhrOZg6V0xhtbeqUsVGyMl/Rpyy4FrZe3IP49ajiwxwG
NTFIq1Hzvvj1K+DrLHbp01Sk/BEVqYIBR4zhTw+c5IMTKf/mLQ79kgiDQ40cRP/MpdRfZByy6UrU
tu22v27A7bfgJyCUh7ZiK4hfxI2L9ZNBDDF9HppsCsombtKK9ib4phXNPlJjMgCORX+FAnJxzDHq
JubAHzhxW9vCiydsYDNiBL2uT7keyC+yUP5CvNy5H94wTqLuYTVhrxgqXHKG/zcmOvCBo4yDAJbG
+awPHJQaoPP+k8XaFLfSgIR9krEYcl4OpA9hIBHxLj2QqeEwMSpM2suvHh55V9tCN2oHYB7uFldu
g4v0YftVII1tjnog+YCScBE0SxcTtJCbzJPfud2c9TatsDludcjiBHYp8XAkJsZNBAB8iG4o2E/q
WnC5LfFfWwC3H3xK8S5D9AbyBdKo84np0IBn7iwJnoYxaFq4/KNxw0FJz3lfInSseXTzoIddq1a1
whvZTvQTAQuEHwdoEfzuGMFxKCjBKk84jA9wHV0rX/8RwZ3/QFwUQHZRPAZDBD/0/AcqoUjW+XMK
rsEYOJiOLdCNNSVHVx6LvlA+9+5iZeFoDpi9oEMZLC4LKqaA1Tz5uS7WvQIDADUnMKhiPHFD1A8f
wyFqphPRZrh1cCvW/ypQQeK2HD0g/2DtaT7tOWs0KdUCM37AfQOBp2kVxGr+yA2nM6r4VrZ53Uvp
5XMdNl5wE3Cb6L0JbMEfSDHIbu8VDevKRearfcpHlQIM8Wa4UakVsdCO9U3iHQVpE1UtsFp5gUl4
G8GLfSYLLCq5ZfM9CvRh/CS7sEGvnt5jOn1EDRpmo4MdgX2hRZ5cbkLTwlwPHQy8Z/yq/gswJ5T1
NRa0r5Jet4iQ/c7y4zKae9D0Y/5IxJBO1+Cvy1OGzbSJ05EGZyAopsBaz9dKegKMuHgOnvSo1zu0
sePAG6wdqoHJgFdDzPqw7vqu1fsGd3gdGg3v2IZuFTUoVa9QAbadcb5zIIpD0QWR3WZ7eKnomoWO
m0XE4/PsyIOeDL0pgDyjTdoEoGMg3b95PJCbYCXiym3z5sDAJYGJ4YjjPjmfBk/HMoRVj3o2RUxv
UCrjZTaAToe/zR9Zbr0v0ObjbyqIn2/ef/IvIzosAUjx+ORNDZiho/bFcaGyx14wlj5LndGinsaV
FcCPwY2tIK3pqnQmffTSrkFWOV+2zxpS9M99wfiVi+X1HIBWiB8TgsYIntUlT99DoVQx4S3PS4ad
jvZZYRn03N7x1aqDH4/td7QCpVU/p94/70/BxaOGGQAK8oe5BuwczOaLG61Hl07FufCe8gDtytBQ
ZKX2rmWKxTUIgxYq0HkN0OJLFFcv0z9fdb7l8K3ouAAZZgTW89Yl+O/QxG/BxlPF1D/rrVADsDoa
+y17segjClhm4zoKtDnlpSsMzCloEQ/uozEJ0q3ZFhGjdesZpu80PEfTGyRDmjyFuO7MvwYEJst+
W6gUNRoQEtiOa3Rpooe5CQtRmUKT/s7IhY5lTrvQlqk0Bj07nQpQpO4GdRK6ERxdv3AKd/OKMg3P
WWgr7vsGUkcU+MFvaYNG1mEGk1XYV9K42wOtFesekIrHYOI0dsv0gsBMPKaRdd8IbkDylIhxTA8G
ZI9hB561KyCD8Nl0mLI2His3p2h8QNPFz366GdKFCn0FJTnC76bH5TDDsuQAaJOljyRv+N3AUHg9
WF4kW88CL1wwVZiw+ajmccpqCbB0qbMVjlUVn8IUzACUrcaPoK+z6XEg+cxPsBNnMKYFsxjVVJGs
JBgqOvAW1WAYRXf7DDL5ZyhDMlFmlKjPHUgNSEIn5szXJOXJty2Vz0E2W6ZHUG6G9LC0K2cocyp0
MUYPJ5gjgFOqb3I+ePofHVt107WGgUeVRsq70xohXplLbekuZSj74pkaVtA40GljitkvpVFVhZ2R
CEGAaewYj99yDan54yZUco+gOXvBLaiAyUQrW2TNbkJEFFWI4iI33ox68D8w3MBs3DvtFPzF+YLn
zWUWR9oIGc1fVRpocQf9Zw98AxTA3xCb5Y+D5vqfUFiTl/B8WIe6GYQs6pCD9IA2gmFfu74pbsBH
QpJU+RxVyKqgFJwF6MXyIx1bYg+JRrNZ9IFGPVjnjn1GWtkXtfU2Gk/aw8i2Cl0DosMBXD2ffRHR
xIqDdFLaCiVacOqUyKcCcpWEkkqh6xwceJJYFf2tjUzv3+bBsP4Ye950NfwNYIWBS3PNP01IPKO7
peFLBl0Z9cYSbq9rxm/GnoWswoWwnoIMne8+zpCHgStggdnB14IXqX3ARuj59ylEmHNPTCj0rZcU
LikTz2PykC3ezEE21B0/AWWYkxdIT5r1zo1+gjbNhoY/nbMdDpeWkK/rkOdJh1otWiijv9XK+50R
sTzwTMfBiwc2jWv2aUunWxCehjncb0ENIiqe+Z+MJ+FojF7jkkA9QxKxZzkYHfyeC66lt0so0NvK
sW56WmPB+sfQLRaenR33yBXW++tLEpIW1MwRhAO/A5p3flGB3QsWSNrOzyC9hDUIcPmOSerfWV/Q
T2JZNpezOP6vDzIO3ZbXQ7u6oafxxdsEcBrsDai2nrsehRbO+/YlZ7n4WWQTQGqB8xycgGSThwGN
uK/xEF8/SEkCESsyDtQXgfZcxNo89yc4HUTJEzazC4JyyeF3zssUBxSSz63ROCWWr/dgDULFVU/w
Jqc3779MbzzOsLYNwIXcXFLBtbmYgHTiDqTTtn0ejI/QSPVN9zChLnUb85F8jFY/vkkii06Os8ue
TAHNije33pUM9CL9wvuIQwmP5I2ujrf50mXNMGX6IhD8uU940KEp7tza5oDzhUYPDWis/m0SqPRa
Y7y3RoVbPyIigAQoK198es+B3ca9k88ZOg4+CXiy/p7J4G7Aqu9hGYg6y5Xc6o1gNAWyA4o3lJlI
bqOLRHuVEIuN0SCep6wZhhtvMB3sLzOB7vWjEFkdLDTP7+2o/xkajx1QV55AikU090FBwfP4/tK/
3n2pj8IMsB9svs2v4fy8SQq6owwC+ayV6L9NsxzvuCVJpVFOP3Uo4KAPTINbQRtvuXLq3jjqiEkg
+gesAK3Xq3gowyvdm1E8R/Bsvl+XyK+NTpbvBuByafsEuS2b2fP73/v/KDuz3biNLYp+EQHOwyvZ
k6S2ZEmWLPuFsBWHrOI8FKevv4t6ut1tqJEACYIEMJvFGk6ds/c6l58b6C3pJ9AGTHWAnKfvmxsN
TMq5lk+DQodZC8kpqI1VkYWTqHeUilAYfv7Ej/c4i72slRWLEZbt5WKBj25LtNBV9mMmFuStJb0M
yGa4fjocEk5WA++zk+8W4EbWrm/sUmP/jtOg/85uoAEn8Zv1PO6TqrlVdm7Je3IUHMpxbC7P/HJk
82wuxZKGWjVbwT+zVygkutkM+C8y4mK2ulCJllhu8/mLXUwd2AIII9ikgSuvzbRPhxJzSYWOYZDP
hSfzZRN0TnPQkDzujXrQD15AN7HQI0WEbLD0rjV0PMtQMFnXnB67FhEF9b3z/hOZ7EermOr82XbS
cddpOlOGSAlnbd5EZTtkByhg1oOFIvFWowfV8+fvfl77Wp+/psr4J6VxXDbrPPu/XB/0fAO1cqs/
sVpGK9JkDg+wQhXyBy65eCRvZYfNonvdXjZu+U3VaZ6HtJvxXhAYFFQOC+f18590sZzYu2BUrtmI
1Tpln89syu2NluMhlpnInywMCwewjUuMrNt2DkCC4uOwtNcQDBfrCa4dS9cIVmCXSf7zdBwWhOQx
mXD7qYm12L+jAzlEp6ZATF41QXYYEaq+f/6eZ1ldRp5eNuvwUnpcmXpnd/lUIyZQUzI/qUkrvnWN
Vj15wpD7NCe6/vxRl0NKrh/pPVA7DmbqJ6cvB1UWEfEYJM91Wrffq9H8MQrfvSu53hehilW2dbVa
/tdLOlHsiiaiqMjGTOLi9KEt9T1Ubk38JDoruePO5kd0VK8I82Ln3m08764pCftCVvZwJQF6ObQ8
GZs+hV0SYszu00cv5lRNWa7S54rczAGTFVpYY2iTh7jFnXblHKSgwx93sjGCsmK6oq6ifLzO3dPH
VUxm7lDCeyL8aNpHhBNjQ7S1ZMWIv7Kwuz+6h1X/24KnNsV5YEBkmwjBZehWCiBruB6yadj1vYFv
w6y1f/ymycSuE6L4OvpBEe8sdCBtuGhSIPAly5TeNn7WWXkIFrL3ww5UYkelPo2bTe85gwDIhC3j
ZhyNSgGLDwz1bgg/yO8zh2Ze3LIy25ge+rXyHfY0+bIPauxKQUnGa17rQhQvjczTHBWcoMS6xEOy
bBOlN+8GG0K2qVzZJtEsO2sIXXbp+65VGFsIrHXERGnZ/vE7ey7CWXV1/8XpO+2HROOs7hFAdq9p
W2lvfqm693wxLLnFc7V8dZ0itqNkSJ3+qFvKebKnYnlHMMzlE8Yc/YUHUssRJh96hwrTjFWYz0n6
ZbRMsN4j9E952xeyelKxofqbsuwWZ1NRmYjo2oKiLaH4VIaqLxY9sgN/LLa6Oy3JgRbdeqT5+FFf
m8nQgr1KuvrfUfoZqyLHoLrPfX1Mn0tu7tqf1qS95lcE3HJDWFlNOyeQlX4HodY90g4510ISu/2/
/I10nSBzfA/cYbS2dq9EGZK0GV60cW7M71Vbl7dtx7lwiz3L8rcg0ZTczKmhflic6dUW7xYkABJ4
3YDcGW13WKO4JnDmv7sbU7UOMmG6z1Xu/ZwngIp1nTrXV5/b0rTz9Wpujza5C/HidLJoNjG3vSnq
6A2dH6aJWC1M03LwIseunENblYWBvh7bQqgqJe29Qxcf9aWZyZ1ELgi14dVzmiy+hRU1mMN2MWOx
ZBH3raD+WZhocUKnScpXhXUt28zJoPbD7KfW8wT71MY5k7dISwhF05D4dLbC1Ay4oALWWqaNqCr/
jeR94L43LQrZDViR/qVJ7EBGvSk9eQfntKw2c2/M9rHwcf7doMMXvxSNrt1dlQiNq/xgqaHaDPUo
3xOOqe8Jsr2fRV4WbajpdblDhBU491Ik/hd6eHjllo4psfdG+ruqN6TuZo/GyTUONY/5n4YCU5XA
Paacf9j8++5ROeN0rzTEoRtUxhQNFJubCgu3pyomKst4yyUuo69Zv9B3OvSE6z75MUl/tGYFGacW
ONuByyC7CDmBbGxUKPu0mbddJhrxYLc09tsFPR2IX6phsoM+BOOcjiE/ddYljGZKSJGTaiWQw2HM
qzDuEEYdarrJ96ybrJi2ntfxi9CGWM4Xmbb9W1uO6n0Vvf1Dy0pDi0Y+7XTshqD7WULAEseSpnrV
zTSXNcSH2XVDW8jJu8m6wiludFDNA9FYKd4cVXbFP3Hr9zYpAWW6kamk+d7gY40PWa2Cki4FRN6b
sZ5RdNDtsWlvUGHnDskNmHuPqPFrN8qsduzf424estuhByn7LJWTG4eymUFWUc/Ssn2TTYUT0jsW
JwXzEf+Dz2lxgG41UV6sWrjQRTpkAIyEoFcBCvlhs5INJ/YGL0k3+uDH9o2WKpncel5c2oygCbrV
l4UZk8HLhbHp49a+95bJm+VGVo4QO8JVl0ShnddveITFGConxk0a4gewFohaNv00NGmmu5IAwnnp
aW6ivgwx6bSoMPyyRVPpqiq0E9N9HeMGE1hst+0XxagqZ9PMKP/vrDo1FnrkkaSAEGzIYjc5Tr2V
nUkZIbNxH0do3KX7FLjII3IMEantRlOTAZwyqkzrwhKr35Y/wGz2Lu7XPxk9Iv4ssi5fLMPo1GEI
+ED3cT97ExYKfQGhLSpAuaXndL/qAYHrPdYXbyCWanMzmq3aSm/nXtcA56R9PnkbDGCVudcwkK0N
E6b232oMpBZ6eaX90bDoD5gYAqehH1vsXaPenCuUCYl8z0MZTQC4etfPW3p5dd0jmBmaZz9J0+mm
o8HATdoAFthk4EhAgTt15/6bZIF4INmlaVgQWY1GqbeUnxTyvy12/syJcsFM2jqNXfwxvJaeh+kY
133kwGTU91K049GbRRH85ygL48YaPhLsIHU4V+glrodKyEjb5wLCWM15pYLtlBt+qLn6oG1tNx02
Ik/aa71QLq8QBKyoyUnKU2S8KAoFra4xcD1YWVyFHO1BWxX7XvmI6JepT9lx+340IzHM4xtQ5WYM
xyVLrtGTLwNoQmdz1dDh8aNCYJ0GQQ2J2HysjOp5wQ/yu+G5qJ/SEXtaWmkRtir95r8GtVipue2T
uVjlxefSGtsabUZztp5QAyTHLnVkvdFtYKKTM3dPYNQzbM2VGq+Ee5fvyWORz7ik2rD9nrcdXtqu
MLtktJ7GNCB0W9J0x5Hi32f5Uty7bvX839+SuxApYehTl5du5K1zaZmd9YQOsvs5zdIJdZmoaEI8
NEfKAdTaNHr+X7Mp1PAh4sPdpmID3uosl1fVyJbkkObPjuI6EiZBAy6kKoaHji7X2ObnWgt7qmv4
Bjv/Gqfncj6jYlvbia6qMf9CfiIKvSRzNvhPaqxxUaFiRaJND/motZy026jMFoduIbkY1TiRvo9j
jPPl81H/y09ABQkLgkvhytE4u5shGWinQWXlcz9lWjiPGYDF0SgtL0yaoKZEvpRhoo/eWxlowQA6
wBmucBQupxlbIWU9CAc6LNnz2xOZXH3IGq975ppj7Skqjj2IJsO+tROaqXdmW758/soXD6SxNWlb
PrrNAcaeerZ+9U5qyLnNZ4NGGF+aEYfiKGznlspOc4s75Bqb9zJXS+IQPYRDUmdNmZ4nLL0KqCv+
y/jZqcq2oYLk9hxUAcKRUGlaUtFBWrgv4+J732xXIXU3rbF60BAUXkOmXCZB1p/Ce7OJsK6xKJy+
u+fgc2zkED/bpRrh4tjlve83NTSCEhuOkZdiZxqlthkTPf6Rr52+hdFaP9NZGU+1vwCS+Pxb/OUH
rc20VmEZ34Jq89mNcrYoA/nsb98MCAlHnVLID5VDG4yEg1cKOlYnNg1KJtJj5gKPPjG4kGQBq8Ex
a/13P9TXAGUXKwIgkrOSaT++FRXY0yHK4iBoWiPNqcDo7RTS6sD/1Xf5+NNOF+fIZvE2O511wK6v
32SicuorQ3I+PcEQIpil9L5OFfxzZ58omM3YyVXePmqNqNNbLC1t/tWrS7874POCWOvVDo7Az7/D
ed6Eh7IqsOxhfaSuck7HLZNSFDL3/a8ZaI1/+p5b877jv5p7U+cM2LpT0aqdNRZNe2XbP89Jsv8B
tEIzBn2RDP35BqSrFsmaRiIfGUvwO6ZFype6Wui5IM1gDLbOIrUfOYgHO+rcbk5vPn/vi9T+KtRE
2wAKh39ZxR2nXxvFXtvisE4eq7KZfk2mhhW3XGgPanV59gMXVr8P7ER7pP+kxNKSqZdaDUvoE4Bf
y11d7BP8lpV4CWIT3fSa6j79LfTUtDu0DvmjUYj5dsXkbblFyUMMTurOWjt8hioIkhgQSVfsY3/J
Xod2ia3DlTFZn/P/WR4eT5IWVvp6LOGjOzsTpDAsNZIsfpwHvbxp57m4t9vJ4x6IROm9hWL3y7On
7tkqfe0PCcoEv7FzZZO+nBYueS2UxOyZJOfO9WxBhstf5oPzqOhSVUVuqWSFL8LWX1q9t+dNaqtS
RTY2JTekq5Myt58PwuWC4DDE3AlGATsAot7Tb6Hgmsqp0adH8BvFY0Zj6N3iqSAy47La59ao3TBE
1+LqdWBPBx4F5UdvTKSMpPTONkPaBVlDXSTqsesXFYRuXAZ1OOaOdkNmR+4/f8OLfYYWnIwtwY8O
3wSoyukbClQDbVMYxqOv5yoJAUqQqyi6+F9Bh4NdQpusK7eG842VkxZqDMcgT6P8cIHfL6aO1ulI
uuxlCQ7TsJRf3HQS8z2yi+GGeZy9Usl2tuRwPVbYkqf+lY/6t1dmVyfQWdGvsO9OX5lmjUbV6o3+
uAC8infkvIb5PlHwzuNSGMZNTgkvv1Iev5jIvDUCfkYPfofJle/0mQJ9SdFls/5Itw8BmaVfugOp
FWVHuj941pEsUvFGRjAuIruK038+/8h/GfP1LGFLJ9lCYH32xm7fsGbK1nrkTKv6ELtd+71eOb5Z
D2TowOkl92VKlgrLgBfFmNyubLAXU9rC3kPhDvYmqxit9enrU2yo9VkzzceF+k+/sUWt2TeZAa+t
DeJEXJliH1ehkxVEztqgGQhaLUCU2OlOH9elJdApPQgeSwnvb9M0g4PPoK/s8YgUoa/2qsugfRRx
2lu4IV1kmZWTTdpvxCSWRcZ6GKyDKtGZJSIQAGmDIc+tcLBTxEtRY9ddcdd3s1578EGddEetTDpR
JR1uSbWn/LA2u3SLoxuaTUhHEuhIEVdV1LhDl5ISF3U9wN6YfOFsJmcN+vvA7h/EMMn+SmnAsHjX
87Egpl6b0q61vnOUZDeIvqKa5D7m80TKaageJQAqG18PRK5KxYTzqci9OyXqattN/bi3a7f8pfx0
fgMeM+zRjurXftTF2YJPZlVurLORTmnnNa/UNgcnhVrzaJQku/dCS9rgSNuBQhlR7pfangGvyTJC
ngi2dW8W2j5hFxNP0qjLa7SHi02eHwP/Dj0wFwJa7Z1tgWjf0naZquXRNMs0h4+SxhsxT/MQeUbt
bLE5j6HMYmvz+aL822NxOq+tAYh5/POYA5OUB++lMh49QCvOjea29HrLq5SsddPUg3bskEXtuqbv
rxSq/rIYOc/YBdYTjRvn+v//rwQ6tXg40fXpj4jRsn/d1l82aauZdEDHNdhcectzH+d6s0K9yAO5
3xLZn59m5I3KYFkG/THGM/IjQSOkIsW9rCTRl6cblAKLvEO+P25SVXvmtklGChZGKdsbA43x0W+9
efgKH8d9G8zMMsNGW1wvnJJW37RuL+ftWFONeFYItNMIOo3wNrCMmoPAzTyEVVaXwcYeRY55pB1W
7bsx9yKE0RkU1+xP55IBZMpMaeSpKx0NFf55xwBTZkkzWnV/V46AKL8kcUdmfBkkfH2MGSL+Wmc2
aU3q40URxfnivtc4tMYj9N/0PtAWMFZ9ZjavJb8tCwM1pDtF52P9Vp+CXNtjOUJjXSHkHu9qKx9+
SpNWPFsxa9ounjOrvHIfOI+LP96HAJD20uyouLrOpkom82oxkaPjFM2z7lsfNMaDzN2GOg01Jhlm
sVzELWnk4aEtO1U+WmTeVGiQgE5fcZCXV/wlZwcZZzYxOjakD0kstdZ1Tf3f1CUED9KGWucxY5Tb
DA/wki2RnhmdtXE9KoF6yLKqXk3hluNmnPEEhlJbCuvKcf7hBf+/XXX9IR+3Mswf3FrYPU5/SOe0
wTI5rjzK2J4aFZXV2I1vlYMGM6LKlIEsnL2W4oHoqFGHZTe43mYpjf44oyHv70a/7Z0UhSPYH4MT
pSL8CjUVGK0RVVah+39skUzwudDwHL26nXPAM0lVRm6M3vlKeHC2E9FIz/Rx7CDv5sLBwXk2qinI
ubFPYvNIckt13/XKEDdUZUdjQ3K6lirCGRE7u6XFu/Hy+Sb4gVA+GUievba1QcTGyuEHnA6kPgRw
JFVn3wGisyeE/chJaeedCozwQAyLsfgmaXCe8lsAhOGh67J8EFEej23XhU1m9hNldhnDfO3d5A2D
N/7Vbkh8ZydQAXOYO312Vygdja4JtQ8dKgpxnexWXmh3KMaaH6avqic0m6ASsiLo26MWC32tN5lz
QWvDNqOqJ/qiC1M1TU1kBKX10E8+6OdcyTk5QiBqb/0U8NsWHGTSR9aAZJTiFLPwrejUXO6KnGan
oC25NfTZ0CS7xDDq6QWTh3jtBxS1mx5437vmoTw5Vp2dYjjpKv/dFzQHvi2KdviniKlehMQ8HVcd
NPbFvgq4f+1dT6vv8sqB2NkXJvf1DN/0AaIazggvluiUQ2h8wj/W5OuxMXfklndu7szBHUknrdmP
jWfcZHVQCV7QHubtlS/MBzz9wKS7OFWpIn1AgM6u1sVI2tNUS3oEfFOPG0oi6mDrFHr2UMSXQ59N
xvfPn3i5ONGm8UDSyKsL82I+UwH1OHNlemwqYat/gmE0f0Jd94c9jSuTmjZDi8FR0cSl6YUk070I
gBIsR/y40qEA6ZZwwVLIwgt1dkNPbrNMGPN+SSpn2tiyMl2wXIF4nbV6FPdO4lfeQSEqsq7sdh9e
qdOxw42IiAW5FFvXRR+AQp8dQMBaejTbupc3Yy/L2oA/AdI6DLpa3qTmGIvboFFVgEJcVqlZRG3r
TbuRvgY414csPhIF9Oa28vtKdkAmTf27I5rgwSHfDe7bNnMED6OJcvQeBPX8ralBzmzbwM53gcUu
fwvQNXvOFmGUe5aMjondcdsl20xdNtEgUpMwGyNDxCbmgM7OPw5Yz+/J1AUS2Ozn3/bsHsVWhQGD
lC13CUpObJ2n24WiN3KT9EFw5yE+/1P7noPQVIC+M+z4q67xtcKBQglJmrQMrn2Os1D64+FYznDB
UIThy5w9PPDmZIHL7N+NXNQ4iHs54iqgx2/520srmbxwpco9iGSB8YuUkSNeOjAC7m/HHwUNJKAw
DZGrmcYv8C9934al4c0PFlL9wbg1ZDbLF1KByFXC3M8HNUWpU2uvLNIFVpMTF8l93KS62ACi9Onl
uOD52uGIyILXxEiDBz9erI5ZzSbXkjSAb0RMF1T3QGer7NBNbfN7MibkE1duWx9jfjpL1+IQyw2/
H5WM82FZHMlqrHXnblJ1UYE3gIwY3BtOo7ZIWppuZ3Gz3zuFLLN96mjFm62xV1I79p1mqcFPIen/
07SpK251qmgiLGkOrP0I2gZTgCQJVu48iAnmxqhJxcioaKWunqbWb3ptW1H/JAIp8aBh1StyDlvH
l3azxwOQFBsceYH70ym42D8bzeRXX/xMJN3G62THF3T8GVjnJIV901q4RZ8pdpbW1wzk83DsMd0i
80inpY5GQ8zO1kaJwWWgqE0DQYq/lPu21OPxGWgmw2p7g/fYFrAj7gMvk08l6knkCZM7tzWkhLqJ
v1eSYhYHFhkGmvf6mS3f3NgCdtGxcrQXVKSk+PpykuCcG7wTsY06B1xYMEMtLLW6/VeIzAdsWHNl
ev18aX3cis+/o0eBAusuPSMQOJ+uLZHrDvAUZdzl9VpXdbPW/0W4muTvS2eW+bvhyzINeyNetlCh
Z7Gd09XmOngsgI3yjDRpwzaeO/MLgXZmPLQfymzZ9tZLAoV/JdEVUPN+VsIZvOckzThqHX1sLE71
JR3e6i730vcmHdptiVMpDrZB09lBFPSS099Pluk5IFUl8EogJahTQs8rl5W/7C78JppCuqjqfTAG
pyOAj8jP/SKY71w0kR2WokB9tTTbUl9Yc6Z+Z7cDZoJgUKL7Int9EeOVH3AZiVm0bF0L6iSEnAsX
BcWfiZL3YNwpl4T7l6zXky+trXowAnmsk1KQBWgsmMpLu/v866+R/OnHJwDDQ7GGYwD7zlkRaV6R
lleVPIKrHDMM/lr5OJk5Tet0p/au7KTnjnt2UhLcQAswtNnMt/N0WO/orUW3VP/OSIqh5SrkJ1Zy
iGliTUNwayyrN9XQBiEarbHOIkBSmsNGqGnGrtB70+82uZq78a6Z5bT36fFlh/qSyOGxrMvcvGG6
jkUO5LfskyvDdPmBmBUrYJ6iOO0dzlEBupH5MhWDdocr0jf2EA11vJgLbaCeKlwOHAbO8Goo9ssr
D/7L98HfwlCB7+Of5+YDqkTVpPVSHP1UqglpJbmDF10lMLrRDk3OcK0kfLkWqMIDJCKKwnXJtn66
FlAZqSaVQh57GnnTLFWHSL4ZCKHjr0TTvnjw9dioEXF26W9F/6Du8fMJua61swm5UsyAGqxQINJ4
p8/nhuVJ2AvBXaNKeTvF66WfbVV/VBRQvph5vAxXYouPVMTpI+lXsZIUQCKxts/bFFAnzutCTzxu
u4YHYGqi9PCIVa/t7jS9apu3POlFF2VTiyo1BU2HxKZ0Uv+rkczFDzcxkhhc9QBY+xlXKoRXU58L
91qx9C/hrQNEHc0QBWwoGefZXF0bvTpw2+TYBDGxYzhrQ7a8D2Ov7rUZEkrYFgIfTLaW77M8rR/W
pk8rhrmPjYe0rPsy2eEl0vqj22MTCF2zSLX7oMxdJAczdrqDNlnOby02tFZsFN+g3CVeMSRXsguX
a8mxUQbhQ6DuBkphnfL/d5kvVVMvHfXtYzUZxq1MJEqhQRepdhBpjpg61CxOxS1uzbK+5iz/IFGc
fWuHc45b76o3wLl2+vC0Slvf0IR3N0o5vTk+cr8yRPGP6tirx4TdY+l1n8Y/fRyv/cfJ7UeWDpc5
BCYUd9GATmV+ngFbt5zeqix+LTaKwBdJdXV5pZOCQuioiaD60TSzdXDcbEhiwKvpepXvE/Ba28An
ZRNNS1EiMPa8ptt2Y6BNx8bACPLeNlot2od0TLuu3abaIMsknOusot40Dm7pHSeLGvC3gY4HN9Di
anvXFRD0QjbtVTpNw7AuhExa/mKZKm4yWBTdKCHL/XO09GTKd7XfWexeny/biwwN62bN9a+GBsTh
5xukJ70aeV9DnsNd9DHKfJMGHK2pFd+TBBhnhFAKLtTOqJEy3YrKK3/JyrA1dfP5z/jL3EI9tJbR
KPRQ8TgrOGQAp9d8QHL02S2LjRZ03Az8dNHRVXf2uF86199krQMG+j8/GBsc8xmpBwKxc7kUpEyu
IgktL9AXqIwQnvYN7ZBW/AStRVdYFPKIMebaveiDKnQ2nwm+qaqxK9jWRRs7Ly2IYod4uVuV3Z4X
tXJw290M8zQPq9wf/uhTLeNwABwf3Ma2v3xp+7Lst3E32hqadhuo8iikfyfl7G8HojxvTekZ8W4J
ALPj7Q8KsN86bM7vcZYBA+u6Yu6+ELga/iEmFTHfpcEs3bthdob+Vz7TduBe8+BfPS2Nnf0apoaM
idaMIGGcGKL2uKXGAGJ/09lZXA4b6FTXsLcfh9TpqKxkXgJazjD8zObZNFgLB55V6gGC6kpigqaS
326sPivnpwZQzSsrlhABMEfwjXtB9QPY+eBPG0zAS4c8miJFuS9Lqf2DjBZi7edT5S+/ju3HIpfo
UgTBSnGeRBzQHKSxjxM4VwtePaAWY3pjG4I7RrBkvrdPjKr7MqbKjV/MeioIsGkYIhqoRJgNvwV4
gK0NkCth/xrmuhX2f57M5H4JdbBq4RVjHZ1ukr1HZnfCv3ocnFHe6r7EbtG25FeSG7tnouxp00xb
WhuZddleiREvz//1OukixzNX7MW5ImSc+yUb4NjTi6Lz/6ULDTJOrxUHhAcKjZJbC/tKiHWZ7abZ
JulcAnB/bZxwbqMxPVmbMjaLozPhs79TeSzcQxCP/r4V5SPOkuXfDH5aCDx4/ua2I7LmZgyqRx1w
YH1lAzvXBn8MOXk8gmS8lpcZZgSrfm3mXX+Uy6DNIkIFrQ8bUm3+BD3GmQz7qwPb7EHBxtUiOPVO
/qiWZqCrDpVGXBnhiAE3pXWDjojxuanGwXZhH8S99tLlmh0/sgtp6U0HMqw+rAzo9OuCMM29FjK7
F1+STRi9OBzh1SFFBHs6i3IOzcJqRHdMSj+TP6VlpeUT4mAf1jz12VsbcXIFspz9EqQqqEJMDbkY
X+n0nu2Eq9G2g6PLADiikQ4vATmT/InYU70fMR798hnFffmkU7KDRpEv8c84G7wkbHDR55uqLvwX
4XGzCRtjZrun+hl7e6PMcS8A7WiEnW+g6tvjrVNlAkdgGk8rrkASHvSbntZPxSFWceFDRzCd5KdL
P6VhY2uZ7mwp7FagcOKUq+1idvTrcZxSFfeJk1sB9ebA/hmP0tBu+8l0uyctn9w1LnOxOuAJ8hG1
GqY49E4rqIFmSDRuFPOyCY3R7vuw1qk+b42FksqNC9A0PqSTATXQyU3COrimHj3Ze4prv9yMovtH
o+E6qUN6t+NXyN3MRy/XjX6ufXdhwwMKSK0WVvLnu9jFSQvtab3CETUjqnDOSzIO5HGHfjLJUXNL
Q/1OnQHfW4zL85ZmSRqUtJSoY5VhXNs9Ly4oPJitnaKBR2qZTeJ0WvVpTS3ERwo9L6vsunK09NC5
o9n8Sy8G0d2Kxqi9Qwubu4pmtpLfzli6P5a8ydo+1KcsmH8kDjcoqoOSyiLbi6hKdZO5dDS4TWyD
prRhD+76d8oRcq0J4rnikeWN4Jiy2oeUnWrhmUTBnLLFKsxSHgON5MfekLO3sWYHl4bVxkeqNYDZ
6S1Me+w4H/N9QQIljWxpWCG5MI+eGLDUryQfLvc/fhPRG+ZqNhygZmfbPTAMvW/zojgy5/uZni+2
LdEcV6137BJMRxG9WTin6R9i7bqkaX+XXhz8wBxGD07Nqkb1+vnUurjzYksFbLj2plxvoOeF6qT3
iGIQjh5tt65IA8iCXiVp5/k3ukvk/PnDPvynJ7ECT+PaAzUbKRQVi7PTOCdYyDNV0XMg8+sUSHBD
uyIafugZWkAaK0YkLQX+zcrO23SIZjUyBBsfxhpqiiLRmuGrgQ+jvCPQTgCi0hsggNdsk6oYQ79K
liK9sgQuVoBPkZk6JHZJDJmE3KcrANgoVTo1Okdvguymssp79vN+bkMTn+Uz1nVMbwXa4odySL0r
FVB7/cNPhouy3SrfQtSDpZdT6uzh9A+iUUpgHZkwfpndaJ1Rv/a2XtFMZ/QTOpT0npVS5i9rvCfm
1hGddOJwmlu62Xi46nBx8jlwNVJt08OUNiC/096fqy91Pmbt44r8mfcYGnPQGjTCMqMWKvLj2AwT
KWaQ4VYa+VqglgzUTibmZ13XbP89M9rsj52VgiZPphiyyCisOY1MqujfBF6tKZxhy3lbOn1jP6TL
UB/clfpUmXT2GroABxGCc4GYxzYbR27YYTRjM+t6mfwwVdUeR5miUAhzdImWihI6PTxOloHX98ps
PN9W2RnYFQyAGh7VBthyp8Nrjaguc30pb+lbnz/3DNjX2uwXGu8snr5HFa2e8KrSWctZWytx6bqb
HVXscPhVB72mYRXbdb+f7da4HXVnOkpljOwdPl2MPv+lFz/U1vlrvXUQpBHFnm3DKXBoiXm8vcU1
7xz8PBf/VGS3DzN+pW1t6tVDnv1HIhe736pccSgpAlrl+WfPJGdQjXGnjbd5A7FATPUQxbpZRrj7
x4NBNBIKyxuuzPjz3YitAQ0dekyCMtLD3llCqpY13mu/UYfSXopvjgdFMEypFvRhp5PCvzIB1u/7
/8vr42lsRXSAJw2MMv70+3t9oFHC09WhpiEjia9S6KGCWFVvZmNKmZ8BzKr/+il5wzUlgqCBSUe3
kNNnJuYwNg09Yw5o753vMJnaZVP7SVbe2wjTaHaltfm3oifEuvLgvw0tByH3MyQmqyLs9MGQFwJ6
3BvqUPVdu/FGp1p22L1FFyKh8K61t7gYWrKv1FLhJCGIw29ytrRaFw1SyWX3prCndDNlrtwGBWAl
en7/bmvi+88XyEeu4eRT8jzMFjwQHdTaBPX07VQRjPhFF/fQAs3O6bbUzIlCtbyK7b/iI7PHyFOL
uzy4Yq5v20yr3WNOy5L6a1O0XLSbxUh+0ivFFKC5NA2qWm+hFpE4ALWN6Urnh2/k+q+GDW3amjOg
p407VvJbKfGobTnvguAg/NJ8BCAG6DIrwQUcyzZwx0Mg8iJ9CeYFfNau7GOc2lsmnB2/i6RwjF8p
deCRaT5W/TJGja76/L0l74TVvUkc7MeFdJoUZmVF7q4sRdxHjSrUuwlOTtzpsNvyHY1fvOR7xj1X
3XTIsTYNndKSGxrQDU1k2bPDds4max5HAuBt6SPbitrGQiBpjt5QNagdLIObT5niHS/npESm7A1D
+82TQVb9+fxj/WVukA8MyBkFBJb6efdYzbC5A0ECuJmrxFi+mak0kJAV+p9xahd1n8+ZeWWhX8x9
6tgrMoLEDaGMc46+D8RAmOfk4ib7H2XnsSQ3rkTRL2IEvdmSZbraV3XL9GwYahl6AxK0X/8O9TYq
lqIrFDExs5gZoUASQCLz5rmNlj8iHtWaHTJF9T8lkUm1/Xh664gBW5X/1y0MON1EDasVXlSVJHEw
Ie/BnNMgmUC+EDD+uHFDzExRYdbbsgVs5XtKca2j5S8TRV200DzBjnC5XkUrVjK4YUH7M4t8DJFd
6OptpNXGgznr/fePp7mOTZjm0pbporgmPIEYeb7icizluKQ19g3nyOALvUoxIsHPLL3y7v4yjoug
mVrdEjk6ayCo5rWAnavEvYlgJZhferUfrNuiMdXu2g55ccoCMgG0QYceVgVsJasdMkl0bC0w67lB
PR4+UXwdTmrkAtEoynrGrDanWOYNfX6lCLP6Xn6LN/k0SQGBOOYGvxpW467eNf1oHOvUi7Z5hp+n
bQjsSxvDqG/omc9Ln3uM80spY/Pm45e4Dsh/D04qdFGN0pSEDev5WzQBAWZtG+pHzQOlRRu4l4Ui
aN25bw4T5Ffjpe3TYT86tYHxlmKVDx4tuTmmwpZ6F8WzO20jSw4WyXOMEx/Sth+esqx09c3HP3S1
Z/z+nR51I26haAJJVp3/Ti3CwgeTd+3YTI76WS/DNA2yduwCNuu83DRuk7x8POLlayGtTe1nOaQX
RNVqRPJvKlKHRj9iUDZHT105tZ9iXcmnzej0mqRbTNXegAfH0cFwWvPzx6Mv59Uf5xnzpU+UgiB/
XzLr6zTZJHujpgagH7uFfd6OmvXdCa0+UEpwcwoGnhuaVb1dm1OlbxV7vvJdXD5uErkklblBL/wq
bxUZMUsTtfhsHKMaE5q+qjHEtAr9kwcGWAtq15TzlV1ztXP9njB/g1rEtR3wzepDhAjZeZjMm8cQ
c54xyByz/6RUKUkHMxH688dPd7XS/z8YZVdarnjIXOvOvyaM+1S9rUvrKCdyw4+jI5VfwCFgG9uG
Oj7gKhcTg8l/79CAiu1q/OXQ/+au58gjTZWCb+1InSJ7VxRkEAFJHOfWBFB5rVrxtzmioF3YTJq3
8KfO56jDnhgkurcjtSKi23RUlKPdh+oTSE30eTG9XZuq7cYrBcfL1jq+2aVnfxH524TWq+NPjxO7
0avQPNbR7GGTYCKybrrOqQMrMcZNWRbtjxaqDC3nCl60sxVt6fbS3z5+w3//GXhzLbwv9nNt9YqV
CvLRqDjmsTcUDfKZke1sGM/QxaJSudNkbN/a6VR/n+LEfUSmFNJmmlxrP1hne5YPDfEFp6PGMrWp
JZ+/BDzRZSU4SXkJbScO2gTeZw8zI0J3EyXwM3skWc9zNtolXS4ZZBZvGOZlQ4nzG7qSxXTlsPnL
wgYNx3lNVRiM6LoJ32zMMs+azDyKIkMK1iTxDuS2vk0dL7uXYd1c2bcvlzUAOKIg0OWMSg3m/AHE
Kf07eO6Gz7Og08Bvm6L+ouao2ktSFM2VPeRy0yQSYX2ZgOeJS9YnqRdmsVLrdXbUxrrsnmSTzsZ+
bId+Y9hKjPWlm/TOpoyFeLMxDPrqqT1YqytXkct1R0GI2wibNxm+ixZ0SYJRqaypOlZdW7zze7og
HQajCbKqcOd9GEb6XRbi6/PxB3/xYtmn+doXcCYZI3rOzx+0xqHURwNMB5QTY7mjFuvTSQ0VVNbt
rqbYfWWal+OBjkAxuwjKEbSuc6sVCP8JUWh4rLIxDg/S6MpXs0ZeBhMpauU2M8f536pVyNcZkge6
5EDYQdeBdQn0HxCT6x1bS9bdofKsZC9yB6/g2irHYa/OtpldeazrHPLvQZeeae6yfFkXrTWxTbEk
r4rolGt6hLcPJmbNV3BM7vw6tqOZbpqWEPVWF17+QAKBRuLJw2R2IXQX40FI0YhtP9ixcmVhXXzr
gItwgOAShUoWbckqPPHiyarpJvOOhSO7T1mDTRZkJxe4EFd686kXGbdVqpr5seyLksu3k1xpMPvL
F0ADO1ItlfZhyhKrX9BrhaiMaYpOPb5bt3qU6G9hBVbTlU2UBZmWR9dKpcufeBYUMWfYGQuFFyEs
zNDzb3wMsQKA8uEdIanPyl1l5MUhr12X1Txi8525c21u4oS2noA0AQWmj5fYxV5mwgiA58Bdh242
yrXnw+daj5AerNYpRuWT7obMyfdtnUXx3qJwdGV9Xc4V39tlnotwx6LCfj5Yb8ikDAeRnVJFkYca
0fXrbAnjP1r0vnoA4nYwNVGoQxwCyfPxPC/PzuWdgg0lDkMzZK7HNirguw6I0FMKAeczwF9zj9uX
epCD0rzZsVUBrkOuIEMFXc5QJr9GEFVXFvtfFt5CAiZbRkf4Qs9cBYSljZEPCHbnaLS4ijYUhKV8
ScZIsZ6oBwAGAJdO9JLQQL8YxY5KeGMqZTb6mhjSEnumWL9vBn2er3z2v+/Q518hOA9EBTRA/E7O
rz6DUlZ62buZRxTH0b7FbNsSG9B7Tu/njTpha47rcIhrdKR2d67dJiLAO6fdxsjJohsXlxbAXukQ
pgGYjhTUXDUWX3A1c41bengUk+T4BA83pSKw6xxv/EUOun+W8OTnE76A9RBQlhL1NqZd4f3Km1/y
q+u5QYjxNPZXnWNs9dDTNJs1R/asMNtVGiz2DCewIfOSSXIkDfJJBPhfM2E2gJe5yyedjg2nye4d
tb/mRXFxjpr2kj5EKmibsBrWOe+OY8exaZM+IuCyKA/nRvQ5srXG2bbqEPV+4bqItSK7SV8+fgh/
GZhDjQwVvW/cRdYJBxsqfhWyBR09q9FwaKFt4ytVgKzfAwjHaC2b+9c4ipVrSf7L7YWITKXURK0X
7/p1koqNAN/cfIxOUlpaAQ1fEwESaaHhxzqmVxLtl5Hp4rcBtZU0B5c8dX3Dc2ukST0k8VOX59FP
NDlttpd9asinQRk8azsBBlosYGwkjAX60+oFjJpSbwwtE8amVYVyZV39bdfhurIcZ78lDOuLgxJF
0hS9HZ+SoXQ+1Zzmj12l0oilGQBOAZ4Ln+LheCgKM6RBRulH9Hax3H/89n8zxVZL4DcPY+mpJUG2
FgEjyIXUJCPvOChdWR/MRJldH0MGHUsgGhXnbZFUPRy9JGtAJ/aO9TWyWlCHtZmn3c1YKWX4KTQm
GfqKmeNHjLw6Rj8tnCcd06xnuqLiws9JY4kgnMbyZcJNwQrwY7fkIzyuKfE7s4ge5ijOfzodgQfJ
7tK4bzyorrsoM9LkxVWTLg7QbLhAGi3AWVQQMoDSgI9D+1bTmnxrdcgfd3GtJFMQCnQWe6uSyr7L
XXjpVghvn05dNfQ2IG+q5HuqxYLUeYfHTpZORhq0Pd891iJtiw2lpbWxvygp0et4Q6r6xLflM8Lw
frqXtMkNm65SYnGrarNqfDOs3JxuW2nq03bEkwvbjNitUAYmYn7C7tP4r/ZKjV6dLE0+ffzyft/q
1i8P8jUnB/A2OgxWUXDfVbmlCzs8SrOcfkzlIOZ97Cq2jSCtS8ygwrOBbpGJBkG/aN2ie9c5yiIM
0r0i32WtbHq/6YV8NEGzRn7vVt13CJQiCbKwausrAcXvmsvq5y4SAI07P/cFfvL5IZ+UIz0ckacc
47ks+g1dmnQXVVE4qYxtxfFdr/e5eIpkq7p7BUlVgynPwE2mLcLe9GuYqFyqmsHoha+MnWpu+bQ7
SkttGvnzYGjvc6jyHRi5Wn/ThjR7cQo1NbfwPdVxo0mYY1uaj4snq8bJfasgcWHgtqCJDVyoLvjK
+8zkH0BZDrngefl13E9iKxEvXFv/S0Szfhh0/HJHRGK5nP3nD0MlIYO3kRceqWQb6jcOOoxGfBoa
44gS1VSbX0uKY5gED1OpPtL46916iapUtzRAqYMVhD02qRVZn2t32MtAF8UG/lio89iauQmc/zBb
OmZlT0Z5yiigN09GE89vKW0qySM6Y+uGPp72yjl8OSLZWNJuBPYUYOlGOB8xHg2JGMMrTrRR6SoW
PtRdp8LpGz9qJ0pM1TVF7d8GhAHEdkd1klz08u//kImjlCLZH7b1qbAH94YTEDuWqaPMXCN00vZq
G9btzcdr9fKYJZWOiJZz/G+Z5zxSCm/WuvoERby1fBND9DY3Zi3oijINjK4AtdhQ3Loy7OW9ifhm
KTuR9YNevg4rCjo8XCtxytPgidB5TIAvV0HqjeIHpkQ0IVOCnz3AyUvld8YX2UYLpndN5388+788
cFY8tzdKMJDxvNU31Tt9ojdEMCcgYBjTtAjd2A/jN9uky7oSVX0lnP7LeDS5UqqB6kntbX13kWM0
KHCcmlOFRdC+qML/vBJZF91I7R6fwvj08fT+cpgzNUqxfDZwBi8MM0uQQ8M0GeIU4kag7dIppofG
hUUeEiQb064h3oi3xDiafteTT+ZQ6qs8OdEYJbMrV+W/zZ2GHrbH31Kn3/SMPz5uFQgKPhF9c4rC
cNhH+lzfG5lmzDRwVk+45qIE/nj2v6vb51vZ0tpHDMkqhqu15nFQsTJBF3QoMBMTc8wwVq13EmSj
dzPXDrn0tOkaF0+GiKFVfISQGNJA+qQCCSx94t1BIsQSLpRstVQMiO6aQyc6vEqMCM2MK7YwTIx1
o1ItA7WbkUd0bCMxLV6d8Wb0Vdbv4kalkXBwIU4jvaxa69kbnWsu539Zw4tygoI72mGW0xLS/vFk
PTNVjNGW+Uk0Xf6qxrm9o32ZVoDUGG7res4OnHuHjx/uXy6GlEOWnhJCRZvuttWhWdBMXTbh7JxM
oJ4nXidqBn00/hNDo+9tpU2/UFGWu9jreNJRZNe3QtMUPQgRMhX4FmrTP68tqkQ65jycWQs5c3lK
fzyFyZOJ0wKAPEWJlmG+POFLXGC8NaIrdfX7OgNjdyVyuPykl3QyvTUUMNBTX3TWJPWQpX3mnHJa
VhTw6tBbeQjTpyQF1EE3ZzNeCa0ubyeMaOCMuCT8Fjru+SQHDFPQvTFiFs7zW5xIM8jnObH9RpT9
9uNXTDMFf9rZAgLbDL1oOf/Ytpjn+WihlQmCvNhjl3bm7ltsSuAeNN8jKH4nDdOO7S6inbUHWCkT
Ha++IYNIHcVdZH5iZefeV2BySqv6rCgx3QEdVfBQCNs0v7EqO1d/st5aG+JN2rubKkNL903qIa6f
VjgjTEtx9G1uaG+PbkcVE0K0opJ4C5j6eFBHcAuvkTQi83GBMGd+bdGzxoPQ0s74RoKKPojbUa8n
4vye9F2+QWClTLd4c+gPelS0VhfAa1Jh75tWp3OjnDz9k8IdjYOgjsdX7rj9jAWiifumVRjhDk8c
nKDp5+wyX0lD54vTG/3jEtBnNw3alJ01jLHciJTM72ZgPeZwfxBG+pGijvEUDDgWqp/o9pSqnxFy
hkE9NPPRVYTnbHPL699jE2vLjWtV6lMhB/VFGy1tsn2rNPvwkKZVHd7bceQil00061i4YVvCAsy1
L1aZtRMycC18TquR7sWCBvlmUxlS/0k8ahmfS5ZhdVdFFk6t9NCJ9xm/kG9NR/ps36lae8d6ViDI
AI2Y/SyrpuS1qSi4Griqf8UTUhwTMxJTQB0pPBUZCSnQqlkWFD1puk0l8vYOoGqVBokYnZMNvv9z
GA39a+Zk4fc+87TcJ/teFodej6KvtVd4P0lNauEWgrWIXmikn42gyLgH+Dn0BiPAr0fmj6XRh8Nj
qg7VO8wbblGTlpL+FYYXw/7PcR6B5KHjwTWRL6w3ideqEsx82b7PdIm4d7EWpwK3OhcLItzDvHjH
JTEyH9w5lN4RHQJ2AIpa2HeuPg2fSHdW6Y5G7PKOMM31gsbGroNTIYbDMiWTONpzKeWW3qRI+mlq
11jaE5s7JwfDMcdXwdr8ZzlO9a2r9SF7ZFLxZp56t9vOSOdv0TcXum8Oaje8TC59cpt5xrB+24SZ
+FmH0DAJ99RhDqrQ6fJPHdVDHbOECgC+2bea84pLd/g+mFxvX+jGHfs7V80UETh1F8b7uMCzloTM
1DebUFTTHNT0eJqSlgJL8plTbfvWSMohQUvxsNimWEQuyyvCDDhJpDZuOsrtGOuNscZdzKthYCeL
QDFIVQFr3NZ77Wtf4njwptXC1J8imNXdi8Hj/0oGp+rfzdjBS9PHg0CvDnGUD/dqrzXVf9GASvdI
KXYGUzU0mCbiMd4637s2SodfbZyY9mMLAXPeFbANJr+2XXlbqYk3+kvLhsErglVqZa33VJthY91l
UaOOdK30tNlNDbbbwTAN3Jo2IY4hj8AOreKW/zDfSkw2RjuArUh6MidWWpDPxAo3bsiN83NhZTGm
gWotD/ksBmJNKafZz1E/qr4VFbOzmWZTOCcoelHF+81ad6MUatsHshHDUzPPs3bg+qPs7T61vD09
p2jSZGTj35J0U9LvSk/ijqiLfAI/DM0iOtgzKrTX3qy95pH5htWnlMZMbpN5AxlPE7r9TE9EpG3N
QhY/pYKBzJWj8iJg4NRGxrGIGii7UwQ/39cN0iU1TtQTwhrdOoagRzP6Q0JYcD3tDLfmTGPWPszD
7Jqg4eL4olCF3BdiGOE2et/l3/9xRiNCi9yeC97JzkvlR1ZFr5KURbLRMQFrr4R/F4ezBd6cayLV
v+X+tnZMVE0cmGhOcYFT9NWuqufiPeZqI/xwsqyTLpvpSoB7GW1TkLAouTMz2uURUZzPbiazBDBM
x1AGxvMWNKj6mIxV+YO+EO1Ra9rxVrVbY6/NVj8F8KdC4Y+9+fXjU3t9s6LIjWSF3CW7OqnxtZo6
ocpZ0C9UvOiTUem+UVMF07oqeVeqPN01aspVasa5bsQqZYDf2BTdP5ek6GPATYjcNZ1l3kUvXVEh
/sRHLH+hG1eEOzXVx59K3lGlyBoO3ltcSPUr98nLRKoFWZCAlBlzoeW+c/7scaGDrMUucWqNpPJz
C7OX1BHRg2gFsYFXa/XjgKu4u5navH2vq7D0SXdPqMpMkr3/GheyvhbYOncdglFa7M5/DKA0MoZ6
OZ7cAVjmlGoygGggQTdY0jl6UrnWX/6XdUUNkPsdWiFUBWudL4ppZ847YzpZdU7/s4itm8LIhs+T
rMJrTfnrzWP5wCjwkw5ZOJJ05Z9Pzk5dJYzcqHrprEaPNp4hPeiRAjtOz0nlfdw1zTMFyOLnx9+1
yx/7ZyzKsKZGmwBFfaJ8+jTPh42HGhpco9cvLk1i4VNYlnxPLMT2y2zE0b6O+iraFCX3rQcDG6Ev
H4++fsDL6IsVBQsb+Rs13/PRie7Cvga++EISCEZ8UVbOEexYf7DbHpOajwdb71w49pHiQjpKRA4g
3lgF+c6cpYZN69OLPkh1xMaJVnx0i3iMUkfT382ojuMrQ16U0yjlcy3HLpD2VzD56xwoKssBToAn
XgvFAPnsL0AuAwek0oFClIkiukEdOWifK3UkVieen70NghnjvYp0Sp+NG2lTACfLgZgTq2rvR2Pq
pju0tvq9ZYQ2B6wRKW0QF+DhuGH33g7uFSD+ysD0+YeqROOXCWX5Ww55zn75+IFefrJMDswNF6dF
d7zuZ+jSMBm4y8hXGY3FadEq3jfcD14zOU6BMrb23Zhk8a+PB70QdTIgFaSlU51sDzCK5Yv+47Ar
usitZ7esXvEdB4tUNHCtgs5JorvI6hzrEOPivcGcsqAte2os59bVakyfWqUx9vC2+5rW326q91xn
xxtvIsq50SdFjqePf+dy2J8vrIWMykZFdAsUcZ2sTywEMZlo9ZepKWs4yeRK5N6gR+zKpni5hBjH
47FyByfVuAbharKKyDcb+ksv2nTalbPzw0JxlgRar1Lk+PdJsRkyH66wLN71ei2y2mxhqr0opYJn
VRaV8cHBLWu6cu78bVJ/jrO6ISNhT/NBxVqDu4BwaVVBh+DDRZnCDVUfhGQfT+tvw0G2Vg0khXTm
rItzmDY59ejOxktC9ZuQrU7uLCvJv6txVl7LjV5+FyS+UZYv+y5DruUHSVpKJ050bhphNrwNSh3a
fk9W89O/Toms/tKEs6xPehFWx4kQKmBXasiv0Sg03GA7OXNsUmsLkrTR3z8e7OIQWQAsC+WHwq5K
iLLaWW2ApJqL/+KrUWVds4mL0nvn4geP3O3M6R6VWPJqJWn9a6YZa7iyAC52oWVwBIh0EFP15bw+
3w8QCxhzRj7ilVsTjoEeXdQG7X2u56dhlId7WWflQQvt+fDvkwYrQASMGG5pdj0fl34YGhLpL32N
ZRNSysHxZ1s6XfQ6Y6D8WsHxJTfRqXbim5aw//kwQ8BAGgXFGJA7NLer0R087hSjFnRTpSRLjSGj
d20slW9mK+pDF7fXcnIXS2QZj9CajxZxL3yj89mi7QzjAlnhK2BlV7mNB62od2MX5qhngGF4m48f
7sUqASW2SK8WYhW+Gmu8l24D4CT0wgG0iWRB5qQwf3hzfc2C64ItTTF+UdstgSUtksY6pDTNOOec
LaZXNyE98h+W4AaUXeFGuNw1ffdg52TSbvTO9sKtQeGKHOtgCyH2peVNt7mTWLmf20M734SJJYGw
WjXwExx32yHm1js1862wRd68um5c31Sq2miYiyldEWT9jMcqXBtu9b4sudHLPV358AMwp7MxvG/S
b3HSQmb4+MlevEgYqpwYDhH9IpJY10oaIjlHwht4nW3FQY0xOl81fCf3wu6uATguh6KZn3QqpkW0
9QPxPv9mhlmPaMSLm1e42vI1jjNPD4akPeHsZ3W7j6d1GWn9xtPTlITvCXej3wyJP8IC9LYJV0e9
ee2WVrR9OLb5jTOYnhFAN5HNL0+VabvoW2ZrHxtd/YLifyZvPo8kO7SwLeA7lPMclxu1dZTjpBZC
DxzRjogG+sjEdNCM5u9p5FKJwEZS/2URrd1QO5jqnSJBAoGJjlvxJOivKa7oWS7218XsAgDO0jBB
mLymqLDEmyyxi+5Vc9oekh9WKdDs6+551Jvqy6Q79dbEE3ufknW+8rlcBM3L26OJmJVIhvwiQte8
QkQhZoyvdUwuD4hgTeEco1mzC5pEFe2+iKP5mv3CxZa+rEaKhzQOsUARSp1/OJ1wOSRpVn7VhNaN
eyBbJZqUOsVrgXBteCyxltnlbfbPRwnjUj4EqUA0QDPO6oNtGitKEqPpX3UDR3Gft6rexsZ8cOnP
eeu5H2OKbOvXMioXy2SJDun+olyrOkRwq2Cnj8cmlQCNXsuOnCaGXsg4fK9X8mIXDk5ebz9eKRd3
emqWDuIRwHgcHmzrq1miNULVVk7xpwmt+l0iKEVr8ZDek+l7SJpqb5uJ9rTQTR9J1Fk3HVN+FM3Q
/tuXxdEF3IrTizoXcmcyZucvGTxKbFk1JXCnIKzYOROX1J2nA0HIWwxmAxvAbfVvceXvMU2qSjg0
EaYgBTgfExBhAec4VHDAclNJKwzKVnRZTfw4Fd1/Hz/n1WtlLMr/eJXYCMl/3zzPx3KEJXI8bj2g
y2r7fRiLcNsBQMccx5nU538dCxdLHuTSisCI66ttEeWKGzlDfOuGFqjffrRgiMNVbjaydtFzfTza
ak9gZjSBEvrQac06Qah4PrMFnGhDRg8Pde6ZN7k3tc9qOokNXkPuRteL9t/sJpbxOLQQJZN3+H33
Ox9PB5FnZl5kHywv9z73agWiJpH4VVkdJ+U/z42xqOpzo0KkYq3mpum0dM/dbB1KYX1OXKE9c2S3
t3ScDkFjDf3+4+GWj/yPW+L/p8aT5MgipiLgOZ9aJqMOkhnmHRlqkA2QItNXLLXaGl2m+aGqTDdJ
IWe0U16+Dz2j2H08/Hov+D0+2zoPln4ZMmurMLKwobQpMncPOPDGb7Er8ruoHNU3UgnFm9srkoqi
p2eBYZXufWGq0z5EWHpbzKZ65aeszrj//xKqr+Sh7IWcubpaWgZF5ZEc9qGEy7yxunn6DkzD2TWA
EJ9I9WWos0AJ32TwXH9+/BQuVyoNuCDSOXI8JFBritpMWaIlkLMPCg3ht2j+8BaPi+TFqcS1vuLl
fa7fN+cpH7QKJgGTj/P3XdDFw8WIoerSrHdDl1QbDjsMb/Hw2NsTOv+Pp7Y6SX8/VfrjeK5oBrkm
LFP/IyoCuNZY2aTxOWuTaZDCTNs7F7PSQGvVZtNMVIUDnmpzZdjLaVL1xY+PzMOiK1v36yDFgXcS
jubBSeL4K8WqwrfnbtyNRqsGkDK1K9eFy2mCYyCmpYGCqJYM8/k0vZlSlxINxqHPTVyth0TfeGYs
T2FYhpYvuAc+K51Oeenjp3v54TAsl3lqAswUzfz5sFEZqst+a7IR9slei4R1cFsiQfwO7ePHQ/1t
hqh8XFJKnFtII86H4mobtr0szMMkGvVXS8XyS5iSEsLi3p5Hn+Tc/IDvaDX+65MlHcIFGwwlYdhi
c3Q+LnRFEUL+9w42OqoHoYMMCkrFs+5lMWn3ChLYoHHt5Mo5ffH9LKNyKVukbDS7rWfroBpqi653
aYMynefIkQCSdNqjvpkm8Ci/yEz3yogXrxIGhMrHyrjsP2z85/McMSQO3VG3Dqkz6XiklEV8k0xq
6Md5rV4LQ0jQ8ced7wNwEf94nauYj1qOjt9LCzLTNoZTYdEQcqgbGwgMjUeD54+Nl3k+UvDGekTW
W6vvThG3dFwZjjyoZT+GUN4TCyhBrw8APlBZ2E2gz2RNgeVzdfbbMi2mbWHJ5uSUevXNrS3zLUoX
PbOhTuorR/fYBjrgYYXu52ig3hpZVfesGkVYbOc+LMQXHRradD8USuM+9xVM260Te7V1Y06ibDaT
GYb6V0T9SR+YLt/m7axXTr4z+k6tNn1Tz/1npH+68cIBp2G1UuAA4asoiAq/zPLwU4UgDGPQEq+f
baVp0eey0pRooxdJ91gbZcm9jAk/9omt1c+Iv52Dko4jFeDEzp1t0pviJSf0+ubohfMizXDGFs/w
lJuhiYxfOvYn76rVt0pAJ19ZIVhXktSvc6iTvsTG/cDPNFFS1V0mtiBkk+426tr4eZgL3X507QIq
Q0ML/JOTqNGJFpbsrSRUBJXC4/Mds/Fu09CScWDgKVAFoAnd4pOmlYivh2wwv4IKbUhaatosttEU
SmPvdiXV9WJUvjfCzPXtoAhL28wGiAGf/6+7AwLuAussGs9H55bXd4kzeWHux5nRPzi9h2gihRFo
P7gh9fCANKmCIZQd6/ZDnA481hnC/0snmijcF30WPzT4MDe+6tbD9yyycJ1F8tJBSImU76mj4deC
9it/i/IU6hIKgkaoRyWvASpbeZHnz1wKTeU9M8R82xaR670PXlakuzHWRbHpewVx6SDq0btV6la9
JzeISqGdJoEQTY4jUByLNo+n0sFQxi/0Ojd3ml1xwjaqVu2tGNHZEy34KAF70aNCR/MUZfsBXvEY
JG6UqN9rrU/rB9UB478VVHXsX62XRHFg4YjVPVWFNOZtZBTWL7CnMO7YN5p7p4VCS41Ftpr1FFoj
OjnXnqts50AF20BnCbvPat6MkxaY0jDvpUP5uPPJrIsBc5ZpVH4WwpuPJgZL8zcqCtVUbouwK96h
RKTyTZ9C5Vs9SFaPoIcG2XIdTlWO3Y6cYdhgtksOOaqarpJUYWI1ehGx4ZSbTJn6/M6Zygon+cxW
p4xdO8nUQKJWaX1yzZnywmpEypnrVX870NgCpj1uG+d7JnXFIbffO80OZyg5eT4HePwlSxUS4xki
vaWUJa3vKt7e4iaXA5wxXL7Q69G89iLtfjZuRrCnz4gzNefWbpVaBFUy5T8bkQiTekktlC1GrKLn
t7W5/ALecJC32CYXN04mY8Bgk1W5d1FVDeKmnDW63zkQh9qv4VxPd3knzPYH+bCk/dErZl0/x1lN
KSbA76Cvb1xpVVZgFl1zKPFxIH829cPkA26GH614gwooTSpWfU9ewMyfsmHM6ac2jOkH5Fpv3OQJ
2zYoyilRkPCDiN7yZPX2mZKw6W6g5mlfmmYonxNLsd1d1Lhj5U96ZSU4xWUpC6Odu5fSxocVDGbl
NX5ct1300C4mTMCAJBhFDem7TkGdRAdCGNV5oBiLXNnuq8Q7pGAGPpWAp21/cCL+A88YWr9z7Agd
WsWnsoPdnd82Jr57NDfY+l2hLNYHRSlzhEEUn7JtHnZjupmkUD97xaw0mwFbJbhjydiRRHSS4uAa
DeaREs80cizzDIQZn0jd3AvsAcx7ISL7v7IY3SfwMFRHW7Pr0N3kZp9unZ7n8N4M6RhRv+iiPhj7
aoT5CqYScLs9hobfkM2KdrXVdBFOk00yBBGiJuzwuPz/VCiB/xryyHsfkSa+2o0hrGC53VYonLzx
R9+l7D4GzMu7VEbxabYrwPG9N7Bx5HHsfVaU3sgPeqymYg/TaT6kfKbU2sIq/DJGuUAD7XbJf2Pm
qA+OoAFlo8x19xDrmRsF8Tx1/dbtlPHgeW31NVcQH/vDpNcOumpF0hvnGb8aRW/BdNqtENuwqElB
daOT/MBhpCSTWjmVtzhs5mxCoOiVGBSBOe9mBFreHjdk2Cay6RUtoJWElzS3MnuKYxw0AdLo01HH
USVGJ2Z1+ZMXZ+NnNJD5MU3CZN4pni2qJzMVink0TIWioU/QHLaHEaT6LzktnleNkYnsmI+zdTfJ
AeNZRZnK/+pQjm9qLKxsR2u1p+8A0zb38VLMw5BXmo/tlNmaP3Q2nXD9koDaC222750SUa/vIHN5
zckB/wTKp4nDODsDEC3R8lZMwPdcuzU3Dzp4D0Vg4C6V70QVKb0fyrpEvBVC774xeh6un4GEfgCq
ZZocOGbx0FuD/WkIa5X2UmF5txTGI2tjt2ZaHJpQDO3B4PYnt7grduq2qTwFW6a0Q5qYp624N5I+
p+nfTuJ2k1S4JwZWS5XStxNpDQ8W9ipPA5d6sUnVslVJqRaLYM6wk/vci7xx51albdyb9CL+SJsQ
FWMMyRsjgaGQqQ+qoj25hemggHWTPN2OSt/97NyifpMG7K8tmVt5w61WpdxTkLT0w9jKjkUS1h0C
czXvfU3JOnobPF7WnnaH7oQKDmMpQkDtaapqhzgLe+I3L9Od+anMTRcFaorrnv8/ys5rt26jjaJP
RIC93JI8XbLlIsn2DeEiD3sbliGfPou+so4MCUn+AMGfIDwkh1O+b++1Dc4tdagkWxhWnLqB/Epk
jxbahTF4TEOB8dOzs3qGuj8Pt4Pm9981oc/FjaXP8smoqCaFa0MWwCe9KvEpTX3tP1qO7GRkzNX0
lGuGKk4jMYj10TTaRFz4N6wgajWZeqE00/G9T9c8v/ipnH95k8AnmbqdMzwYzVC0OyF7ndJrWVnG
Ee/qltS0LiAvM9sYzEO2+sNHJx3zjBvkXBhLK/F9Qg6TPjkVyHbfLWOLZjztCyMPB/bB1hM0iSE7
+KuZFHHXutMuaCQynwYd5dPEejLsG1/BFp+FQuHpFLMLa1N44ktgS9R/tDfMPGY8T0HkCNf2QxP7
X3pSTbXkB033Fy/sR73LLqOx1DYFVCupj2Uxpzsk605yKD1pPWRptza7gcQgYtXGhX1ZEKzLJ5jP
qjtkim3kjmxVl5IT+zRwcppyvGMVBMVHLdNmay9QQvpRu3r+XS4MNBM1svjbNrAacZZGh3zaWgy7
OI6F8J/SoMYnB01/cveVqvMmqtI06VhffbOPi3bkrQdNWg9nfFM41xycHeljh0Soxys54hiqETfG
7sIGD3U+uo5jCS6CXXvrGtVtAgw6OXRtQkhg1iRZfirAYvAhzvg/QmqOcJvrJUMwZpLM1nx0bceY
zymDHgFz3SWfvTXV+tDUhDFCnw6aX+QdFZhHHLaCjsdqc55NONDjXPIBFEUCJ6/E7UGWJqVWrLX6
WO5kIPBWSFTDK0LnlS1d2YFYD21yoskS9UYGfexmatK3QZ1XVPaF2NW2n+r40BvPuMO/VEj8aBXW
VD0YwGItTlpcCrUqP1arLN67jdn0l6oyh1iC06rIsWkGvl/Zrmr47AxjIGPaXvwCb3Wq+7oic/Oz
3hrJHGE4G/gATKyJ+7nXGrKULZkaJ073o1GEqmkH9d7E1VOcTGepglA2kA+YwNN2L4apn0WIxh75
xwZ9ZJftmRDkwcsk8rHxe9VT6fAnERtTmTf7kkjlYCe7UftQUFy3vvkp/+WwxaSURBg3XS1uQedp
d0NrG2wNmLna2O9bLtuNZtXcwsGVbFOqUvvYNev82e+DEolANw4FBFmAjFo/MH/7bE6BO2lD3dzQ
WzKLk21PKOGNoOHNNca8jO/gO3pBhAignW9tWbGdodCYa3fsrNl6OaKrvU/ky2hfsVJbybd17vp3
A8j44aBJsGlv2BL/VVWgt0QdivIxJ+CrAoZTUIsZB2Gf0A2f1wkhlolQNkpGzd7r1fJ7M8oeXi9k
/CmKXB99gfIHlMdBoeK7eH7SnsGgdMTsWSc6FF5+Y+HFtOKKDbyHlWhBb2+mPlA4I+0785ykTENh
O0/msXC03tyTZAWS12VPco8mRKQ7wRTuhdRzs190GXgLriHSG71HMBeD7XA/28Fo1zew8I2fFNjq
vbmkS3rrOQUvb6DzqcXjNAKokhqHzY+tl2fmxVRzpQAsgEXfLXY58TBkkUel3tTv/XliUgw10uHU
t6LF5hA2q2//ptmS2CejSv17HcTectN0ynl0B1AdYc0S8hsnGofAwE20bD/Yq1Zy+vKRmig6FV1U
m5J4lwWaPG6ApsRBNcBN8g8kM7bDOfNIujuBc9KHPeWh9bK4s1nvDXIAjV26uMX9Evhjet9qyVLF
HAkBJNojfmpWhyF5o9vwolQLGAdPEKoHWhuUSq5GDTU1OYPMS89aUNsfZ2mtN0WVmbTG11JRphbe
TxSS/SFV4+fXB8/LKg2OGfRHVKTQ6SA5eT52BCd7Us2a/BwM7tn3quQJev8meZuzt+zLL0pQIGzx
PG0aM6QI9rWuiuwipeP/cE8qo+23DHx7AGWXqO0rDANJ+cYz/UclnutRvaQphsIXLejzW6NV39IL
SJyT2wbZ0czW/E5bZ5K1y95dHsye/CVPed3FzEZSRafEYw84Tq191vHwP73+mF+8YPQ0hFjwkgHj
o/W66gqwLTSDoUZLRxbkdOzb0cS9QEQaClJEiRWz/jc5mj/yNEm8N+qN/7o0PAzeL0QIB63588dg
tKKhXai7J0ts+zqOL3u2Cv0+oE/CVjWpxy8ej+niFdq0f/2u//UKaANASiZ6B6Hon4Scv4rllo3u
o/IW90RLBFpe3VleyNSQbAQCbYyoi5BkPFNeMUJjIFc3hNEIDndg1XwH77hUb8zO/xiCwCD5c2M1
0ky8Gu2W5bWTgB1zWtZJHtq5DrpYU5p+HlXZZlTScvWWOe0fj3/jTwK/QmdNYfuqKSsDWP1FMzsn
UOBmDIhBHGYHSDBekvRsGos6yJ74KGu1q4+vP/1/LEXo4pBz8m1bNvP18xcvYXwVhaJTEQyDvy8T
kX+n8joRsx5op5FM0i0gY63+/3Cj807rffv0+Oi25/H3KzerRGz1M0JMICl8L8vASveTiVltNr25
iSmniMjGzgWFeFmDtxQy/3rcW+eJPwzAvdeXXzS1Dh7g0VNQYPqrYa9dfLXMd908eHUk0z75KbJG
Hmt28dUbC/HLEjSYKIQdiGLQ7KEFen7rNXa/kgKHeypGKg1h3jEpRRzUyVUN5FznYY7eO1ImJyY3
m9xbeNLl/+6f8CVjLqBhjVk8uJ7zmnGyApn6zglEoYlatxMn5EI3hVevbyhoXn7bG+yJqAPIrUBo
zWtiovRmSJEr88pITXfaWzX8YlZIn8JZldpldzNVJXadnjA2bx90Rd59CKi1p3tU4/7NPBnTW625
F2GBhEAGBFjirN10NUz6z1+AC/rWIHPSP6Vt5xzMnk18aLPrP7hlsF4UiqacdGW13nllN5SXUSek
4GLX2CsuFViLGI41FYvCyPqdVknk8//zg6S9z6Bk+mc+RC9/1aoMfMkS7I/5uWwn6rFuju2as0Bs
CM98Wu1mN4Ep69+46IsPgovSNsTrgz4D7erV9L9KW9J/KIqzUxlaGvauMN/1XtFdUiHK9STLzBip
oSx5ehQ6TsH/Ox1wedo/8MYMIkzJxXj+Shy9M1lzbZKqZjyvQ410PJQ03igvlUZ3zPFUIhjBtIDT
zp0+vf7AX947vu8/m3EoIWh3rzbGvPnZXOlEnxLREz5jtnCSTDhokZBiPmOCbE69O8xd1Omj/vv1
a7/IU2XRgz0HW42dN8Kn69nA4li0tNWSnfSlXu7J8u7rg24MipNXTrsaOWPQ3qi6Q10i02pIHmaT
cJO4HafKopBAbnNsD81Ui2gllrH8bviqNS/kRgn9UFS9dXTHQn15/Ue/WB+31WJTTdG32yxBVx9Q
W88atT+7ZcuEg5cixZeF2JW96fS/JhXYbyU+vtx8cjmH58Pphb+udVPGpGjPdm57KgWQe5vC6u8B
vsV+qA2Zh6/f2ovVcLs1OkkbZWJjfl7dmt6QNqcapLzCRjBZjGi2sElaLsmPhsqy3dRL8a5OqvmN
NvPLeZInio6IxisyUWb8q1VhIy0wM07GqQ+qSZ2pqpq7waqn24yt19cu5djaA9zHIB2UVRLmjSaf
+mai4Iy2Qfxf4Q9uP/RhsEyo+gOrvHoK7aJRaBk662SAqHnE/Tq/ty1hBacqsKf6/7k3dRB0CJsZ
TFgb0ape3znBHLNTN0hxKG6hdCSEuzeOGQPPP2kmkgWiOnrM5QuW0/INrPCLgewzy4Jrxr6JN4lf
8Hza2TC6Wc0h97S6qjRDk2/n1qrpTTXm9N5tvdvXB9eLgbxdDsmCQRAxR7jrfa4gBVhRU5tOPabv
uB2W/A4DY35Qc/nW/urFOOZStNMRraKUQMJ1tZ90bDzu2VpPJzPT80Nlm8kuBzYWVYJSJ6k85rvK
EMP/fpObwpF+/vY8MaluP+qvTR1SEG9AkDydgrGe/Tit3XKKphIzVEjj0i6PYu26p7yrVHl6/cm+
mMJRqzN7gjbcFKTsbZ5fuaVa4wFPXE9IyJJHexXmB8q1prOzkkmX5yXzyGYjkgtgBywo2A6vX/7l
0/6j4+J4DCYXvODV8jVWVa9xOrFPpB4GGOx1Lw1Lu2zOw1yYu0JWT50BXe71i74cTagcNyIMu2eH
bdzVjJGpQssX1tJTk7XFuTScyYoIuvP6SKO+lBxfv9qLT4Vocww6sLc3w9kLS+YcpDQEDK+/tF07
VxAbWjpYQqT0D916fqKyyxP+35fE+Lsp9FDOopq9Gk5ZTcSTX87DBYmeQadzLum9lTkbBHTtSpxb
0Q1v3OX2zJ7VyAKqRRB28CZslvLrrSGxJHXCQBovOrnmxiEdwOCe2oGG4dPr9/YiQZRiEYIpJjzc
JFzwepfX0/p38xzXP0Sepj1lmnTrKKN0m/0SUrmffEeqJYhWNWcAPLDVfNUZv9Ut/ZT8ji7tnP1s
am92Q+LFvbf02C9ftrfN/ZzOOJMSam89/5xgP8BpE6N+aSuKk6GJATo00RF88ElEO1ZyeaMI8+Lz
RWOPymlj5huIc665VWQiAshVAc3bUinvLL3VfkeI229lGOlBJK4xfsg7Sz/m05wfXn8RL76iwNvK
HpsK9I/Mf/vnf81ZCLCdoSLv7EKe5eSOYWVZCJQdlbjVDXFm6Rv77JcDbLtV5LQUuBB2XZ+218Ei
oi6pm4vlN739oHmNXu6rEvvKGyP55SPlZG2Rk0SvDeP6NS4AkxR9WVdrLyU7mmzZgX6bNs70WDxW
zuKrk4bwqofzrFXTTzexm6+vP9fr6xMjsQELMMEhKEO3vA2xv57rlAm9ZylML7B1q69WYdpEOTog
4c2N2JH0Tf4d3/N6sLWpFPHr176ejv9ce6susP5t5sKrE1ShOo3wEa7dsLqGWQ9EkhYIHUWvXb8M
c1U/qLRXj69f9Pqb2S7KCOZQiZyYY8TVisvHnvtL2WeXLOGzDzM0TR/tuSMFalCkeeb018UbE+Q1
oYF1doMEkM6KiYGF9xq3iuTRJGFlzS/kpqY7MD/JCbjzcGd52RC7yi2P8PDbaCSl2Yj6AcGah6Pq
jaf9jze91RKQwZOFyci+mixydC2dpFt1wbduPQb06d5rwIcv/mQjUHOSXJ0DT5tjBwLLG1/Tn4X1
7/l6ewAcRBCDstnBtHK17ksUPAagsvyS0k0k24AOMAZzQTMrrEn2ue9L9Fz03nqSd9d2XU/4FbUk
KoRG43yYJ8KyenPZjwvqKvT6VgyGyT22CLYvtBLy75NM30Rw/ymlXv1oXP98FAxNdivXZ+2x5sDp
9vV67ucgf+cq0LixNiNdDaHoQUPKhhpoM1mHeYSspVR3eS7EbzlaW8BBXoCx7VlQPtdmJ5+Qdc33
lspEedRy09VC02WxuAlQLWZf8bOUap8ETZbcVJYg1n6i2XyD3qYSD2lnp08q04tg59Xu/AAIe5r2
yWL2x4V2LqrvVmi/0zZRBtQJixYRnZq87d7ToBhv8CL2ax1SvavzWMpxlJ8XevTFXnVdC+4TboNu
HrAW2AZvQneq71XTGTtmVS391q3dIt81ZjB2jEqkMBFJtNbdqCCb3DeDI2SoLcYohl1lSUc/2lbd
PKVAjt8b6Tp+q5Xh1qSYmdO9oP0E8WjN1O9hNloNRWdfdKfCtTgpBkx5U2jbQ3bRusSxd2Ppzfsm
cag0rSQw7U0r9ZNzEPTEpKrSIOgBYc1Ufm4QveTve2PQ56MFFuIdDp1NluCNgChmZx1A7zZ0eiLQ
WJ62y/quqG77skhONrxBFQa5240fFrdTRmQ0dLTZDSKHAy4mpYg7jzx3INjUA+JMr+b7eUiq+j3m
H9FETb0Kstr9yb0s2FeTyBlHisJBtg6nopXNEC4NnKSBUNcphInkf8P6SqqsaXaqiHM6nmMsSKf9
CnzT1sN8HmjsOV6qfoyAz8cwQzr25M+QKd5NhUWs/VCa5sdgXHqOtSR2Lrct8wRe7KmrvKhYFTqV
ahmsi0uEK7Rd3e/lLqNH8A1npvwwp2uxpRd7izysIvPSiB5+CuBotIK9NwPcOxiJzRBBer8AZ/Jl
saf9D/UMHK1pRkQx+/q+s9a+Os5Vp4sdOxtS4oy6G35Ni+h+6nrr5LuJnnx5Z3tJW9ysfmIbB21y
OuM2SDqLuszo+g/r6KztKZiQujieM48fsrW0jBuqiOVPT6WjHgKboHNyyKdWMtY4EH7yBQGUT2On
RHtph2BAEzha1TfkHb74jeohLT44c+Wp3w6dvmJX4xVMYJERX3y0RNcSGj0WNQIFqlOHmZMHp1Rl
LXejlVfZzrY6MZyWQAnYVGJFJVrxDbQx6Fsp4yRRxLjJhlnypOyJMjuqA934yIerWZ8SVSLf8KYU
IH5pzfZP2rFzGYtpUzwVWW2b4TqWw3CPEMp89FOmvTs558NONqVufM7SEa1ZYsAojhdUyO6XfElm
jtIEMLkBqQqr/ctweUgEFdt6H3nFWn3YuHv3VSnSIh5T3bmnFKeKe1DBenlf256SYUnlU54akYHa
nIRW9hqE6WY2cMyghZviYl6D+jvTtfxOn3D9Vhu5/ksnTCAj8xvpzbdBFqB29V76BxjAgREXVtJN
h8SYkxFpAomwsXJQYGNamPgX7WAQ/dmQ1GJCgEr6R0DdW3lQDc7NrFfY1sjqApNP/ktSX7peWWtk
T4Jo31VaRpR7Oq5e3J3jeyU7Stud3q/VV41OCkJQkgz5PpypGyK+h769oYeajDu9IxEr0pVL7c0c
0vRMnh6ricXC8B1/bytCVPjuEEIWCy7GaKt+tzaz5+yTunUaZMdzoXZNviZfZLbMfURhUza0rYLm
y4RltYsA0/ZflqDlo004zz5amQi+5iMYqVvPJNJaT+H3nbU+SQ5BY2t6NAk5VkcqRgCPwpIi7rld
zaw4oDBld1O1hMGoKCdZAMknNPWPRlov9rkh9TQ9mUB3T52zjs2HlhZ2a4Yw61IjRkqZ3QZ2MS7n
kYX9rFFtN2IAmLW72zTxD0GJHjNmqwZELJHGrDEjN9bXtIKMc2gD1NAHTmy5F/uIU/QoVVs8iGtI
WDrhgqYDgHQw1c2noGJ5e7Sz0qzv2lF68kyoGjKhvDXbCs/u0mvHJm3FUyIdA1sw8/Zk74bKsFUM
sBT58YIUkrBM+vD+l0CYwSPptNka6UtVeQSmA8uIkeG6BMgLBPQn5Oz+fMxSm1QoZNoD+ql8pPbz
fhmGpHknc3eaL5S+VjTUFcoM5FhNVsvh66ynbXaawRjclH5QFDfV1KtzBX5U/zgFyj5zXoLmR2yY
NsaLO7QGu+mpO1kGcPeY871ZndppGvJoJqI0iB3OLZ8UeWf3NmhH+9g3i5c+JmxJ57tNTPaVCaT5
MVipdrtifi3P6YKL+otDlWPepdACdTj9WmXEPnC64jPqLaM7jz5gvI7kuGyn544wvnN00ACCml1z
s7liTjjcSdysSreBmufK1nTQAOE7lbgfs7U9qLFdW75kZRfDzQrqznu3DvXcP41u6j2lZdM0e6pg
9nDUYcf9AiaLHhgwh4vKILFzWsEGDeAm3nQUiJo4WRxWp+r7H1RK5zZ2/dJ+Chp+ShQscPf2aMQN
O1aucIyfbeoa9U2wgkhGd48ou3yE69fmJ3IkjfR3MiamDUkyqR9Vie3tKDIgBJFfVtMRCKbtnywt
cx5Kg9rkuKsWnZoAFeD04jmLcnZ93WvWcdG8zsbsbpvlhXD7+XvmZdMQ546ma5e0AytwsUevFBFB
WbZ3k0y+fsjwq5b7pgbae68rPTgstHWAbunEEe0hfTT1D8E8IaK66Yj68jyYDJFCU+IeStZTY7+9
ThdaUBJkoRwA4jc2Mjm8FlS93jFDiSzWhWh26UQ6wmmLOCrAMacSbkFraHqLp9yvHjQrR5XZaqOd
7KvaYsHvOhBnqGrMOTaz2kwP3gqicM8ecUKQCOIwDycD3OFtvaCVjrRZ9OPOEKUYY3cYnEcVzIuI
Wn5kA0e08/Ld3ATljw6xCzbuYEK4OGSlt/ftdGIb4zcJO7SgQ7VracG9KRZP/vDyJtMK9tT6+Ntr
PKRizZBjT5z0jPrhlJp+ftvbq2EOoVut+W1Rt6VzWjw/i8ukypydtioLtqVVu0tozJ50orptrWTH
FnhB/eYVro3yVPOybwRzl+x101m9LyihkoOALHKMs9qf/HfUY2T6vvJqEI0LnMRDRVg7Wzo6WsFB
G6RXI51sxIJ0riNoEodOGxTghUKUnN4dfp6ive0zKiYfqSDlD6DT1vqogh54KTsMs4tn0HJftGZC
4w6wsazMaKJl3h7hvRLv1Welo+3wo6He7xxkalPtqCmaQR6o0Ecm1tZh2aXa/NPMGjGHXttY9o7B
jUjNN6uFwiS17IgJp3K/FYVd9DsCFOaCmYrSXqxMD9xFl5FBLwZNiqibLXmbWa5033ktHrQg1JEL
t5eGyGx4/Bq64ChlX0aQuZYbqK1LG/S0PvtBfYvSvO0pvCZal0cNm+PqZgY2nzNmSw2RBVLrbcdN
kf8DsRSjw+bR7jRv0/yCTsndqloQUffys+prp4iNBpzNLvNc8jssRQKau+ba8nNeIfDF2FLmU6cX
PWo7IB7BrUjKFcu6xUpg3rXBLD+suhiLG+wVQY+1QAa9qHESgeS4WSsj/eZqTtqfkjFYmLeojJgf
NX8ogLZa294TJ6oUOwkOJoXB5ZeaFwYNSEl6QWtq7VlRRwizOT2ReJBlLeJazCWoeSBWtylBbD8Q
4re014fASw9aUU7HzApUCyu7KIpwQIaj38zrrFkRWv+sjw2KU9W+ytivRSSQJZ+5NNGpQ7eszTnr
enc+MIg6B/tSrvQokYFVvF9KuWoHRxoVFcM27SITiFrwbhoztkt2mtbGQ7VumtFyqdPinCY9EABV
jFLuENi2R1eUmb4Di8UBz0AVTKJEgfgydppGp9NMK0hLstDpgq5hJuuCOpq03KvYigzF/MPX2JCE
5eA7aieCoNRjzGVOGzoY15YT+xFzOK6boXrtArcHE6h5CQpYeomkLG20u+3ISBpohvHAKYzCv60D
Ya87njL+5JQ0vykc2tX9XLkmu8/NhyIucqlkh9vIxds0DgrbT1mpjMmqEbu59Nf0M4TXZB+wyxd1
PM5B/+Al5pSfO7vJPhvZ4i27csEbO4RDjuE9NNsxb3Yqq4GfTv3Yl0c5dfz/W13Yv1Bo0io2Oz2y
fsS1owOVXBWo36vMdb4m64LOMzFXzd+hDWXnTJJIqwAlD+sANZt1w4jSgjmiCTOCRIoblbmevNVc
s7n1TVWZRyEJiONLxtNJdDk43DmcU6Xz3qqliKapT764PvKf0MV/FkPIcXiSqEu6qJ1V7Z0FkDhv
BwZ5+raM9sA9WKaSO3YgCU8fwbX7QIJ3iz7WnafizJLu76Ccr3UMSCx46plBigQVhDv0P4eiyb92
oG7VQ1U2WPL0BI9hPWfWT3wg3XLrSdSsh9moxTcoGdNy1oktWgivaYrhg0z64VzZvdHE6VxZ87EY
THNvtPA3UAunXXauGk+QnLIUa50fpjVInVgQLchCZmUjWgiqgZr/mSSUqT/PnL++d6swfrcZPJ2w
9Al7PFgj71axkFW7QDn6GtejRahB2FpZ16Vhu0psQOzPkUGaEp9fKJB7fzBMVeh7BKHleq6pMA97
b21aFXOoceYILUhzv1QdolG0FW6Ah7IrmEl1Z7UfPeLX1W6ZEqPdGQjPjbizMjMaachXj4Dp12Bf
EaPrfjLRLsv7Ths6N85WQn1isTqpvV+8zPdCO3NWP4JobqzfEukq9Y5FeB5iZu7KOU0Upzn5OjoK
sw7yt2LCzD0TPc5aFmd74OfjFWEWE5HIqRUfiCR2JdxktN3his4ktUMCMKsaNKcwZjaJ7jrsOOjo
TchG0J5vx6KXH/CJyPzgurXpHDafwXl2EVyFRllh23Hy1egOqwECE9UH0SW3BR/P9z5jooitIMn9
fd5N+YKJoMuKbJdYaaXeBW43eA8stIZ3Dy6e7X6IoKj/biSOzO86zMLGjS+puUYkUXfrLcYnA/33
slT6zvK64AczK+tY3ai0JXSb3WSodwtS7V7iitmVo9Zle5UL/VEi2dSjfkwRUCfkwKN2XWbx5Ip8
0DnHudogQtvIEq1+o8r4sqZrOTaUTvoEPn/jb1XIv+rJvbEWjDG9vxiAo6b3uWsIJku/RNOPn7I9
9B71iI8VI/d/RopQZEXlAMrXQRaNfunaU+9aufTzoikvVqPXe8D0TESahgc09LJ8OEhg4dMZUpBr
vVXe3drPzwuFdHChHiAJoMkXGFfVzQFGcylMrowqhC0cJ+1So+7VmvTEhdBxZHnVD6EKDBwmFIfQ
7U03Gimy/DImUb3RvH6hUKD5Z9EERDaHMpI27lWnRHrKmW1HKy6Vj/yC5X5dz5QMy4YqSNved+iP
h8tS9DStcH58y72UkgDyFWx0Bi6M16vtL4rOTB78j505ey7HuE7f0NRSpoE5iJtscsoHs1zzkzQA
LTCLlZh/iha45OBhrIAZv3v90i8K/RYaKVSadCbh7vnX5NaOD3S0UaGcPbJXv5hjn+w128L5YVvT
BfPlW1H1L26VgQ9iDz0KmRhYta66GWRoibW2luI8p10TpfPsvHdA49+u/EaGwFaLmodHPsb0rTf+
4pvjyhuPZcvtw+N7zWRRLgfj3g7Ks1Qo2nfF4vf5B8sZF4UDExlDC4aeiRubTxv5qaoJVFvY4ey9
GmrKovf4g9xlXIJdX0x18JhrSl8PBbOTvbesvuQAmWAu+r9dEbrFvBmPjQG9GDQlf7omf00Vtaoq
tCZFfi+FXHc2FtYqtFPJ3I4di0W+xdt7QymmRUbTFopAAiKwmNldGbwxVK4e4J9fQtN8s4wgcuHX
PJ+0tiMxcQgqv7fgERZxCrbvMGdrejDatf8STIu1A0/6lrj1z7zw17zBZdFgQEAjr4xPxLtWQ8ih
X6dMeeV9UWfte9gUBf57vbJO/dyseZhsjvwwTaeuDW0WykPvI3XxiYWjfNvi8YRRRXjM61/NixA1
fhRVcnDiTKLwXq6bcnkSGLMumCjaqk6HEKvwGHvSGjHfSTgwYdqNHptBXD0ibuul76gW5ybu3bLR
Pvuqy391TO4/K1w+dWilCCcjs0zHg5zL+Q1Z0HVzngfobaxxHiBlM9P9I9r7awSx73Dk2qXLJ76M
rmYnCE2L1DK8lyEJYXIOaW+CrUP7aZCsxiFQi0g3LH/bk1Z94d3I5bK0TfMw5ob5f3Nhtt9GVCjK
UOZj37C3DvOz34YezxoD9Yl9rrygzQ4+mtLJ9LCr2+rk8ETf0sRdTXh/ngY6MBZepiCXP55fsbYD
OdXaqD6VWYI1qxjT5CbgUANbgNJZFrbKKt8CRP77mr69ScNQoF3HAI/FVJmTp9SnjMLnR8/1ly8F
1q1HYynymI/e/v368LyaZP/cIypC3jcdc5fF/vk9bvFWA+9RfbJXB/N9LRuUt+Vyb7ae1gEF19jn
JYG84wTYviGR/telkTdsLUEgYvCqn1/aVQAv2Bcun+C5y+Poa87Go3J+Nq0u98Xo2Cd9Ev59VdvD
/es3vd3U83liw3za5A/TiNlEPVdXrgzk7ZIrs5YXH2AKdD05QxRUNWFab2jD/nEt+vF4zCDI2+gq
t6nyr2Er2i5YKntZPxWjIb8Yyh8uGwFrBAwBq/eNvvA/Rg8XQ1JLrwEg0jXijvbdVKA0Xj4R0UUm
wMDe1yDhcxxRFesjeI6iA6D2+sP85zXxEgRIpDz+2v75Xzc4D5MWKA6cn5g8foLSmlkTpR1o+6bo
bbBIg2yHN/bE/3qmDtgvtOwWFCT36pkalIssqMLcJqDNT63ZvK9lYT2Uy/Lj9Xt7uY7xVfx1oW0I
/3Vv2C43IfC6fGJ63mz7OSnDPbiefqy8+4ScoyNeSufn6xd98UCRh7DdRyqJSWOT1T2/qNOVq19m
nvrs9Bmn7SCdqaAkReB0+6xBmgMsCKfmG2/xj73s728CfBZqum3qNzYN1LWaQXbtapSe194jA7ba
cFghnO9UULJ7yNq8ums6EPAnYebmsUvpd+z9tTP0U22aY3AQqSW782o8em7bP4p09e7srpZ7DOfr
TTebUTc4UelNeHqh6qRjVCl30Q9LZxUax3cHtjfF4gDCDAlJ6SdhJ+o4JKLrIzeVtRuKNgfCguTG
urNESp+DVM/+YcpAYJDQvsxf8iC1kl9ULsT6vc5V+6uZFv9GmRNOd3IvU4k92vSLNx7a9dGA8xin
E+xD6LeYQVGMPX9Vdjt5yYJC+77nfIBjR+Q4uMxhUcnB6HFyoSVw6JrkFCt+0MGj1l06swdex6E2
1S81uZD/b+wwrVFvcTdSuo1o/EXqZ9um0vOT4d6o58BGUdEQOJvUGmkpHFuKuJL9/MbH+GLXtV0T
/c92TEIAhB7l+UMQVNu7uWmm+7k2xjnMOF2PUQ4Xo6ZGtM72zjOK6VdAGrMfdb7Ub0UwzwpOxmST
8GusTY9AiZDU6o1ncT1LbL/LQczOR8RUj9rw+e9SLZYKK5nbe2+YqluxjskRNZFYtwWNOsL/fvAY
UwNWURLkcPRdLWYUBlxSPSnB2E5q/UiS0f9pC2sWMX2RGX6A58/VG6PvenLi/tDubfofDoJQDMzn
9yetAVWC1433WkX/tw/q7uE/zs6rt42kWcO/qIHJ4ZZRIiXLtiTS9s3A9vqbnPP8+vO0r8whwYEO
sDe7XrjZYaqrq94ABk/Z1XXS/66IiPkxQUymXyAJyph3EShA1clXMKNbf12ALodNUS6kyWaINx1x
03qvNZb9ordO/V21I1TTUoI+4Sqz82M0RfnSpv59bV8Oz8EGKknZDqy1PQcSVh4KB5TM7Tckleh5
mIOTDN+nyB/NjVlZdvNe69h+OWlvcuRy791RdWE+jGOA8JFmNPHP1NdDd98bRNk9Pdz61RkjpFpi
rVbr7WR0mMM2Y29kGzosWoT/RZVZvOxbp3owvHIQPW8H+GrDHufpEKQ1Xq6o4qix2reboaCogdaB
4r47owSgT15WweXx1WgrjC6I93HOSQDZ35bttvc9DWf7JBTN8zAEbv9CK8H9wzPOKf700TgaryNO
HMUXE7UDxu2qEVbwSkHqvXq2PMV1/vvgIeb8As6yAL6C6COBuNzaUGnt0pl89w35CcQobDRn3jDB
S4+FFhbWFveLfEna9eoQ48cL3pjjxLOVV8XsKgclkKNYQQV0yMISiEMUGC/NmCU0On3Ll3I+tEO+
qr6ae7v7k705Mt8qRQ1qW9qc+IsSyESRusveufV6vhRKkUqjtS92pioIPo94GCTeMnRRBoJ/z68J
0QNwOvokYLyR0Z8FChvnMd3h9pN9EFSIq1o1zyhf2O6hxG7C3lGL6zssSSd8GCOhHPEeEfm6Rfsk
OOASZYUH18kpmCpd2PxMaUkvJVfzdaHK9ZeDTXDRdX7t7E7zgkjJdZzp3tvYqowVKJriJ2qQVb71
RmP4OZij91pC/heb+/sxD9d/x4VpL+kMvN7nnJSg6kCsDJl/EqZXAMLJEWmoOudL2AX59v5Qc/wo
bmLMUSLRubRgnc8NmsdeBVygCvFeDUV9bOqm+Nl5WOmJUFPXhVqG+jZ1Utdc11jLR4+8DazHxrRr
dyFfn8dS+Tsk6VnX4AFxZ89Of2zQtsct2Xsfu8HRHybMEr8ldZrRQO2RujEkAmid+e2kPaUhV+UH
Ly3uKo35/zUKgq36VzTyn/R2Up24sGF9ngZPUSJIFCj9dLnXnyP61bByab8trPz1hOWIBG6uYyo1
8xqirxF7BGpXJxSf2oMRm8WmT/v+U5pAeF9VOrez4ltjDhXSqvf3d10e3Isvj9kCu1Q1qI7QkOdV
5RDcTN9gunoq/UTZK3WvPOVJ64ECaCITcFbfbZtIN1+wQKy2FMSzhc2+PuB/yUEGKTaPQZD3l9E1
DkbPAfQZn/xu7I9Cze29CVp9G7eGWLomb60zZ1s+jsgCkXi4HKu26ZF4apichqnIdl1gpt9r2+hX
AkrZHrbd9J16Kxb1TRIvvUGv44dUs7fgR0q5Dgg6l0O3ZS/oPbvxyZksIP6VG70qQVtuSyAxh6l2
y7MnaMLc39v5m4mTTM0WSI2No47kSl4OOgwpvZqaijiyWVBogS2hAByqCCyswzCKhxW4KnWJ03Bj
pvJhT2ccEQeyzFmVU6gIS1Vhnp4A+lmHpp2aN07WRDaLeQJPHt361kzC//gxQkHHZWGp1mB4O4vP
UeN6U6tP2Ql4xYHunq+ve6orW633kLi6v6w3PhnKM2hVU1qTagXzIzvxsSKXm55yz+t+pN7gblUD
ARvskotHxLu1Y0Fd6jsGWeozrO2lXb09PEijvxRt6siXu8ri+2jkWOxqO6TDcWgrJ1vBH6GKm7a5
/bUcIckHqkeLMODBuimx3LAWYuStTaasgZq1AscOvP3lb2jCgWq1F2cnDwLhif+j3sQ2eqnNoCBn
6kajvxpEXn+wNibPM0pFJLkWfu8csctRizR0q74Is9M0Wv6D5Q6KtUXjut7nRW356yFvyrWSudB0
Sh5Y9zf91rfE00kS8YHgkAnOxjZFFPOxZid7BKS17sHYAi+phz8eelPJNp8Q410401cPaeqQNHts
Pl2KEJJGcjlm0IErt0M9OhdCG1tKyxX00LBvgm1jooIDVDEBPeir4tPQkSnsSaDNg11BJQNapETJ
whvnOkGQvwdKNM9GlFCgIF/+Hs0McN9tgvA8er4OvjHvO2+PLDCVEdcogGEGvIOGrRsXob1VhiYq
NhU2uu06pBrmLGzI1WdAFEVMXSYqmuynzBZnVELP6TTdJ0+Mmt8jMIanoMfmdd9GAwIpTa1gi5KB
fTLXraVF0WNmAwi5fyhu/gaqwQqPHrw85hukj1ij06kPz1VtTpues/MgijD5Gcfdz16Z7PdQT5E9
zbxgWvtlHCzE96uvkCWgo8W1zTdB23N2n+V90ecm8obnTPHtLd9LGdEQ9qpN1zTud5U+/RO6aeFC
SnpV2oDJRS9J5gzowtKLnAWgHM/RqY4qcUJ4L97kWNEr67DgGZdobvieGoONtnE5ShRM82SAM3ho
xhi7UF/pX3oO5kIt+dYm0BOXpXp+ETfO5akceJBAn7H9sz6gD7IKMpgUw5hPCvIikbLS09F+8r24
eshHJ9/w3U4Lp+AqrWA9ZG9Ctol4H84f36opubfWhA6wFfpvQHfck5TkekpsI3m3hGEh4ROWye9h
ivvT/QN4FZUYGjdai8+SJxBdzsu5A9nF+9nkBKhDnT8ggVSzEyXFpDIcD2ZXOPv74904cTxH6VlR
E3Xodsvf809urE+h2gHrCM9kWP1rqyQNTzFNWVuhqWwm0zM+Bz6n4f6gNybJ2TbAHfI6pLYh1/+f
QWMnRsa616Kzi9LvC3RvwkqpWuiZ13hUiyVK1q054nqEDgBryzUj//yf4UaeBhZUspgOte8gKCqm
tUbVATJogLim5QMD1rXEXQiuJn/rRR4OPZK7XLbX8UG7utVF0UNFH5z4nOlYuilZgJ5aOykQZmLq
LfcX9NYMXVsmosAWVDLEyxkabU1IhSpw6mw81QeK1a+FOqL/PUU2QDsz5lGrBF/uD3rjK9E0xDTo
DSBBQBP8ctApsISudKk4iVa4xcp3o/is95m98ROz25Ct6906A/B5tCPLXvhCb9yk5KJUYS0QIhSn
5w09VB0ULTIt7+TnePStNHg2FWSnSgvQdlY9YKcWhokJeuvI43pZsy7wDaUMC+l6FTdJv7+/Fleb
TYmcnjzvWzZBZuiXaxGQOI4FYP8TCuDKozWaQD3DulOcTdIAPFjY7qvvR47GueIBIs/13Dyi0jQ/
rlslODkidLdelyr70osPbYZEDArco/t6f3ZL481uZk8rh2aAK3lq/Tj8M9leHazssutTRHytX2Hi
N9r/Y4YIpfGSBBRDZjI7W0oaFYj1GMEpLIufvmghJDV2/FaDUWOCWfjt4xOUvT0TEBjl/XmnjaZw
FFFujE5KU4dfgYCmh9T2q53w6JqvSQid6PH+iNcHhuejSmFM+ohiMzuL86Hl95ThiuhkKS0+E26n
AkRUKH10RaosreZVeIAizsOR5YTAqyrzGqCDlqNKzTU6ORGxToDv9w5ZZzfFZqjScdo4tqc/qgEI
6939WV4fHAaWzXdqEoSKuSKKOmqxWVtmeAoGoGTrsXATsRFGGKtbgPj1O9wySH33x7wKS3KytBNx
VucDAaN7+SnCW0A21GvjU9M0+bsXwogBL+y6n2wxOG/elIz/eXqV4lKQBPGS79R1Rk2Vi44thVZI
R+QOs33NmzA0RKzHJ5Ib70daOehnp4Hu70Xqmb8QAQxR1CgHDQ53wNu9HuthC3Og/HA84mdYKHXL
xB68xCyR9DCiTKFjRScaU1O3rSIz9rdK3I806YT9dn/Fr/I1OWfyVZlBIi42P14wrMfaLUQMxUVB
cNjNhvpXNVK3dbgvd6FLyWAFTq/4kWU+QHeoGvHp/i+4cc54O/9N2KWI6bzAmIbB5MQTNSfkB1rt
SzEVwT72aQ2tsUPwd8qUJOpHk1RZzuQKojHOd3XVdlNpagxCN+PTVLZVvSl9l/q15RT5q4CV9gCP
1v0Nw6Zp91Gr+w23gRcs4JhufNY0s6klAhVCOnaepiZYSQgTP4QT2ExHrArVTp67SnS/FcrK7pZm
RO+cIZbmC1+1rN1fZDZM3SEmc/eCHqSLcvmFwfEkgau85JQaUVRvo6zTxgdAk+nCrt6YHy1XXiaU
IxBdmJ8rqwVWn6Z+dnLDWv9mNg70P4jp6xrC0BvL4b8M0I4Xbp7rxxDIOs4xzz88dCg9zS67Uh1w
7fGi9IQr7+D/jD2jSPbohbYUoITuv5JKVsZG4VpvfymtgeiCiqhbBR23ax+RVW+mrSj7aOlRdOPC
QCUHqgT9UN5G82wLTXDVRwosPal6GQTbAkrRiraI0x3R/K6GhQz9xmioACNgzfLDjJg3XXMDqENb
sKPQ2NryC2hzpCypedrxfyY0vnAhZt8ajsc/mQwQcCiQs5hNT6zKlQpEHby2Dgq5zhtrTb2r/p/A
nOz7/WBx4/iyfpxdcDwoPcwtqdS6xTIG4wnYF6Y+7QMP+6CDF2Xx+/1xbk5Kl+5pSEGQpc0OEnoN
eURoyE9jERffVRduE1r0dMlztVuIwDfuPBQUqN9g7oza2fxwICuKcA+aEyfLmVpco9SyO8ILUx+S
CUenrLbUN2Sto10y6e2CltyN0Ms9g2YuD1f6O/N+VgYyXQ/0MTspZYqDgWFVnP/Ys/c1LNbXtomW
HLNvRAWinTwlZL8052ep9jACDtUTOz/Ziq99xb4y2dS8whAfS+LnwCtKf0s/Cijn/d28NU+E+8Ca
8LwnIsnd/ucRqTZlE456WZyQUSjX2CKE20KP840+1iDzkZTef3A89hMAukZ7AXA2/3I5XjJCWSrH
RD0ZtIaPOALUgFsMOu+Qe2Gj1tBDl/qFVweWUeS3TgmKog19w8shheFQZsd24uQjn7oLkrF+iYMG
+4F0qAFT35/fdaZEQ5CmDahIBOnRBZzdIone5MC8Ve0UqWP9amdl/9npIa/t0hQIEjqBhVk+dKoK
RTYRCS5Ypf0IWmBJC+vqOMm+JKGAChj5A6nb5aR12o5oJKj6CUcz5QHO6XDG6wimgdNluA6aexzK
oiUfxysEMrkSVR64FrRDpULYbPJZ0uejHxvaCfOo5BwFHSqBCMN+bsdag041DOUvZdCxoVOa6ZwV
VbQZfBt/MnwRsdYuESgYq2D4c39Lro44P4qiDC1aHAmplMx+VB7HtaK0pn4SWRL+6uow8bCy6F0N
0rHnpw9VWAH+uD/m9ZljTITuEJECXYac0eXyNzzWo3yw9FOROfbPCE++TyUSC5DGAm17f6iruC+n
J3kDwPWlmpL8Kf98wbATJ3mBGqdu6I1mjcZKlmyqXixJjt06UbJ2S0gkOTTm1VTfaRWjHH0TN7Sk
eKKtb/zwOyxCal+t/zPx+khWra4vXQG3Ng99UbBQABowD54tpCXGIY/5RaemVWJr1ZodhMOwRoyF
/rr9bWhd9HzuL+itvZPycWRnxP4rGG7VlLQx/Eo/QUMwnoRvG+U+6QdEMfLOWRKfvN49OiZMjCyB
4MRol7uXY6Yr0jjST1Woa+KTjTyGvm2qWrF+35/V1V3KqwlwBjtIqwYlz9lXAB0VwMxk4lKsK6gS
G418j7uxp3wNiGW7zEHWfNPrsDzQrbWThUN6fXgYnbiIUr/MhObGwVQNiyxoLfNUhCqi8KJA46sv
yweEg6qND+9SrFxrLHf353x9eC5H1S4XN4nLMEk0wajK2L0GyLw85pCg4GVo5v8iyNELl9utNSaL
JdySprsI812OVyFt0GNZaJ0Qak+2iaMFW0qJ4aq0/PoZNZJyHXmoNOP70v4/ZspcKQ4g08plJ4/Z
P0Eg6nxMdNrJOiFahe1mYijhOsimutrmLopuwehjgfPxxZWdLWp1pLdXJfZusPFWrBLrVCax8QD1
zNsaLf6VGyCFFvjY2Cp/3R/x1iGiyaiQEdLd47u5nKQYgSjG+HKdmsJyzl01aOluCPHcWUe+BmNa
TXOauk2NvPASD+j20AwLalLl/Ms//2d9B2ZUmkhbnUDjBzgkeRWGhRXdw6pS60dsmVh5MPpLNrMy
ul08SSE4UG6RxSaEjfHdvhw2Hkcni3BTPKPjoTyY6PsMwNzyPw4ttWaVJNB/gQrbGxRKfGTYrI+e
Z0CE1KElh8+B0Tmfdds1CmxjUZzb0NdQYaqbsxqq7Zb/5q0LpLzf1WrUj3ZaBQsjX6235D/YYHJp
bbDgc+iCng9mjfpeeY78KEOWQTW2Zd/le70PQ4RXCv8Qpkm1cGnfWG2QTWCD0F8EajtvN5RF4UC6
q6tzUMHZqXK/fEIHsNqj+eRssXBSt/jYF1u8QMuvRt+IhW/4OnWkey67g9I/2ZDbfrnbReabboa8
2dlCdqNF5kG4fyxQudOLoo+TsbdJlvBKtUxRk7qEWfYgMDq3HmMsRhfi9dUdyE9hx+ExSQiBOZc2
LYbYYAPi+gxjCrdTf9JxmBzDn5HamwsVJ+3qCpRj0VwAVkZdD9ji5bT9KkKfrDaqcxIFhbv2SWtf
x95u1S1Od/VTNbbC35LMeggsRUGGY5MUmytx9qH8FIRQI41BRDX2ggmle2If1BLsknzsaiNhf9YD
U3i7uO76Q9bUFT1AVIGzZzRZWzS0YOvb6yCPp9ekhib6wYDFzKi4cNkCMZK+2JczmxJEJxoMAc4a
UqmbKZema5ZbbUIM2x6btvhEWlcs0F+v7jzGdCBuIjXDN0TouBwTRCQ4TNtvzjiM2mu3lTbqA62k
aUICT3GKj5eG5YASqC8pC0DKZzEKaJFbeWbXnNFnMc5FTe+R2C92vq2IA/VCsC5dW0ZbNZqydB04
eouiCBbJH15qZkwXVPYCXBrNl9PukO3IB6Voz8Caghd+6fc2Cf19ZwzpVmkr7cFrtCUs19V1j0i5
CaaD8IyctTmH+Qx+BHVsMNpzUqLOvc75pIGQmIjKtKNiHHo7dfa6hpvfipLTt/vz/ctyu7waZLGH
pxb/YFlmzvdZK2po5l1ypjgdvPexkj44Q9Xa6zLzM9jCZT3usA5GB6tJg/5pUN3qR9AgWCUq9L4e
21ptoc11Iv+vR939JcKjatci3fKAbLG/0ovPQb5ThOY+RND69mEL0nshgbgOt8yA9wrYcSI8Me9y
y+JR6SpcVJKzGY/R9wZq1lODfJu2MpDG2IpETTZqS18BSnCwKidde7y/hDe+FIgvtFSoSIAjn5M+
3Marc1/J03Ph6MHnEiW1T4HANhWDQnSL/MJeKClpN86Lhi6DzYYhLazNt6xN4gSTejU700OvnmrN
jh+wwOhQt5ymDoc4I39xXT94KzU7bVdeNypinSHV9CWGtfopQWzpdZyqoUUbzoBtPNnliUr9tAF6
724S02o24BXFF1qYcbvK66SN14M5eQ+VrqWvOgSxtT1OaJCmOtdbmJbGUxwHPKTuL6sms9zZyZTd
P16/kJFpkc0+xUG4SLUWWnp2gSHjUYOtLLYBVpVnq8as+x9ApVy09mNEdGjT6f4W4+y4eJS8fX2H
VYvTrNOuCH/VUyG+uVNgVDt4aYa5GgpKHhInM4arhM/sAFoHrShbC6znQksysb4/k7nLCehQbBa4
/IBYAJehsXl5QktaPFWODThZT1hVW0OLEGYsEDhZa9SMH0bbzccN3HHzE62MCIMCehWPSNZ6bz42
4F/q3uh/6gq9sw2u1AlCp+lk7TRFJGuUW/53/8fOviYpqmwATsaIC0obiJfZCwAEONjS0vAOYCbK
HX17dUOxIEf1VIehVZf2pkNla48aCQKwXRNu7w8/+5j+Dk+pAxYy9iMQn2dLFXlJDebfRaVTj7N9
nmF/E6spBQ/HCUjVgw9qFFAkpafNd4tkEHU9UsTLrSkmz64yMSWHEWkhCwhXr1lfMVx2FCmWbNe/
U9SRIR0m0SLzeZab/h1aUre4ZmlD8t6aDz3GXt74CUr+qfIJKYs0XOsgMN4FYmPROjO6//lKMC4s
8Bwa8ndYXj287QAqqgDDL4dNPcei7zrSwleUUV/pfZzvnTGLvgZ5n6H7BJFxb1U2h81sNOdTnHbQ
5Ao6Dr+tCoXt+9t989fwYYAMAVxsKfNytalhJiUh4oemFgH2J0Pqbbs20d8Mgfj3Cr9BTepqudOJ
9mxETO+LOlrjKD1FL1S6m4XYOgutfxeH/jgFIuqupCKz42cVfdspqZIemrT/E1p1t52yCuWt3NMp
GtFhWtkaepxKoCGRdX8pZDj7J9zJoeGjS+okBTiZxF7uS4Knn1IhVHcQAZVdK1DzcUV0+GVwu7zf
H+pv2XA+Fj0CBDIoLYPsnk0TKaqs7do4x2sgSB91PYF1nyV1+AWCXJ6/1UOVfx97UzivbWc177rQ
c6SocMPZu0QtGARFo/rfREM9+GhQn9A2IAJzcwVeufzTW5393upBrO4URC/G1/s//tY6kQxThydf
4s6VAeyfJ3RSTk0XxnVx6Ed1fKtL/xSNVfuse5a3ELdvjkQKTErh8JSbp8CoHpeOyPzi4AtF202W
byOKy5tumxZ+H+/uT+vGySMEMSsCAXygOWjJha85eLpaHDCiB1+MwF0/POL24X/qRaWipN3p6Svq
BAaqJVPq9AsH/8ZcMWWgzk9927Gu6/xKNFFXi4tDU6bRSxuk1ud6qvvvqtLrDx+dKQOp5LvcaOAi
5nhDkVedUY9ZdyCzRwO5wV1UZMJ8JL1InoWwgmeq+u+t5i9VnmcPRCCcoEb5yFwIMfSK55y2MusU
20M4FHlhJ3xKWxurN/mCX1jKq7hOuRdiH2U0wqsUl7g8oI0TWqGmVO1hshN1OzRCQwO+mvaKGMW6
qar6YfDL8/01vbq1JQmYhpgDOw4zt3nDxOKNbReWWRwqDZz42mmScpujzvqmDLg9Im2W25/zojJR
kvZ8pMPiKmn+u/8TbkwbNBrELl6N0hZtdq/USG0GGpSfRzoxNjLZfYGtvTZNx8jpMXHJqUytkjbr
Fk7T9aZa1JVsyCkqadYVT0HJ4sjs0QM75DjcByu1E/EXvUFo/v7sri8qzg4JHGVn6s+SZ3S5qyIs
QEph7n0IXIxr3nuYCkh9gWXJT9XkqsNqDKMQpW43VMVj7GhZs+tRMPNXDrbSefNQtDj6fr3/o653
XdpMSXA66GQX8YHL31QBZexQ/OsOSUtBj9Jlib24EQ+PRJlMX3nuEP/xIq/f4mZTPOoNBiT3f8D1
4vMDJNJFMinxi54vSosub2sm/UFVfP0/fRR6uxKJMX34i6IyDC5PVpIk9lsmjf+GfKuvxrqwu0OH
AOb3RE9O1HacLbjL4gkyXf8gBV4XMxN5YC8uSRqw4MzJSYC6UJGYTS4sGiRhLQ03OhrCR4d7rlmz
GUq7UkupSwnssn8rqJM7a6v2x+aIxXy5yzAkGzdoc1DpHDiu4SczFAF4Qt4vvDySwVzrZh+R6sV1
bW9SFdblGl1U9Bkhdnt4FODqbZCG1XiE2nYFby6OwE4NaaMeG1XJPGw4B6dLV8HkJS+QY4PiNXZA
8NEeGMFu213TvvmulfFXoURWvCIsXKGpSsXTeDOsXLQvfFDOQxaOsfpDxf3B/TN1as0jT+jQiNqw
660nyTtTV9VgVdaqUynN87oM4MaiyNlwyETenJHmKE5e0brFoTRz/SfElRrOZpqVo7YiPqjZBukA
y1wXJXaFtHnbZF8MRZOdyUHFnwwla/dB+m0imcmy5CuIkUgsdunwvyAf3Ccjw0ZtxdlrHHTW7cnd
dwCKnLVvqt2TO4RatcKlpHo3ojF+izuK+isj9lxsCboahLWHVOWwz7H3fROQulgvLBaM1YRoPmYx
+E0F50kbPA0AmhENf+IoDEoq0pRC0LfEGODRwGvqZ1KbPTr/la2LZ+S9u9cI1djyO23f7rMXBpm3
4UVZaKvOnvzppYAcUK50rbL7zxoMEbGi4hO+esjTxWvf8pJ4a5RF6TyqZYPHZRmlOOHVYR9g2GKG
afU/Fgn54ZImV7ZuI4dCHwYMzg8vSdp8IbuZv0q5DokaEpxOvgGJ0JzVTSZkei1yzerg6L1yChxs
7Vehh1LqKkoBlGnI2I9rEaVG8wygZNC8NYI78oAVrfKSmK6PfYnXtAMmpRRld2nD7B+jYEKUZ2Xx
pEFU2tWLaSkQyzx49lnKXwt/mA4ZsMrZ9Ro7oU9FI6wPNvpiGwsL2m6ValGOkH7bAmi1h69I9eW4
ZVXppxrrTChKmnpo4sr5ARxwWkLEyTBw9XscrnouIPgw7uze69DGSRvNqlCnxw0+8gykKEfRI2Pl
q+PCZTcv7cs9g4fGRSdt6IAhzB4JEIpR8Lez+sDnzUZx/ww9qo+AKWm4d59TFen5yuHRbCd5+jUY
ymDnJWCjFs7OjTmjEAE2g8DPm2X+dHV5OLadV2MtWI/WHheI7jmt6nCb6Lm6MNRVQYBeBiPZtFHI
w2FSXMZ+DWA0KUdvHNJKK78kcZbiju6PRIYkD0p13RVB8e3+rXaVycBM4V3BIoN1pz4wv26KzG76
UisPhhqYX/IozR9Bh4tnLU+nP0L4yOeD0V061/LNdXGOLEP6/EnQrIS8z0FqUZdpmduMxhFXHkq9
CMFbP2AYdejhWhD+8IWv/Z0ZmnW1Jrkdf/URcjObcWpEKP1NlIU792rdLXTKbCD4oAB5FMx58lPS
1GRVtnmsado8TjxYdk1iiI2qtWKtDd0SCF9+trPpU/ynEE7NiVrfvNo3dRaYhSowjlVnmlvug/53
lGiVuptwdszpONTRFz9AhOo5S2P0nD645UAdWXU+EplNQke6PGXGWAeDirPO0TP5iFt01dAeqPpj
ZZoIsCOzm3423Fwou/vD3lhkR0pCIqPDox+m7eWwZjnoTtc62hF3DHedqk5YnRISxd9J4GfKKbKQ
N7w/4lXKKNUuwOlBc5Adyjm6cwww1RWupx7tcNROTmFmO3VStT2iI/pvrCxdTHyw/kHc2dD2BqW+
YgGVfWOfoWLRg4bISfyeU4H8vgZGpenqsYKJ8C0dWv1VIIa6waFPPMTpoDwmll8+F4okN9+f+1XU
Ak/G/iJFCmuGmtvsu9baJuU/uuoxHpuxXmGTOr1plYsYuI+q60I78jpUMxroJgQQGA/c6Sx9pD/Z
51DV1SMfq5TnFWg8QE3XVgE57iYjrj3AC8v+lGjjv2KxqfWPgzZEH17uy18xm7PRAaxH0UM9lpXn
n83cImQW9qTjU+MN03ekiY11kfp+BUEt8/OF++rWiqP+AAgeJTvAxLM1GFPk97OBFR9aj44SEv/Y
zmgACWlr2OHC9l6fLJQyQQ6C9peP4Dko20+tVLFKSzsGSh/rx1ZxcDHJU/8Ry0MrxGTCaH57Ip7C
58TL22xhv68/ZWp2pgZih82mRSs/vH/eKHoUjDlepNZRTB7OUD5y6eNmbMPxxS7scEMjw1xQB7g5
ooSxQDSQXItZ8HDMvnVzaqdHPUuLbYIJer1SlEz9UriVte2Epn18N3nfU2LiRpZS5PLe/GeKRovG
AnKz9rFUoYPqU6+n2xQws4JpUlMuDHZjN+GXQ20gxaNoM1c8t4Ri4nhva8cYkuPLoMfWK0r000Hr
pnIVK1mPOqEZh5u88OyFp9/VqZXNJmC+5DX4FF4VcPoOsfsqnZAuy32j3inxoJAZx1ORQ9tE0HDh
3F7tI5VvTiwBAa1dgBuzYqyCDxWpjVIy07iQVkrhIzpB8TEEOf6YIIb00ZUF5kgYpOkLgZzm/mw8
q4qQv8OK7GiakdgVJV9m4YbNOqC3uVXzWD3HIgjf1aTTv3wwADMymYQOcUL6NhuzA+R2wuxMbayO
TdRoXxRr0l9iUIvrCKuLYnV/rKskjrEAG5lEXoBHvNAvD2uQEtnd0KiOrYF3kuk38aHiNsdVpwPE
oPIWXGlRuVTFvbGXwO45PxSMgR3ps1H9EEZO5g/asU4b01/XfSjeqtJ0XzssFrboPLULh+f6mgFc
g/wLvRNCAZT4WYidgtCxBPido/CM5Cu+EF7121IiW+XIWhllvpUVGtHJM6X4TwoM6RG9IC9wqUuF
+aIA4vWno/MEQq2EVwqt+PmvwXeKTytwxmOl5fZOSaUbqj/+Jm1birfXBTn4zTRoqCUTdyU2/XKD
8yZtg8pWp6NPDSF91CaLx3mneOVe6zMquwihO/1m0FGKKFGwqd6UiXQGI5ncGEeQSFERvd8/clch
i1+EWAikVSmFCcXx8hcVRgIsG9uuYzE0PpJDllonay/kiXTEJQxFQWS7nXDtB1nY7DNe3s7b/R9w
feYJlEQt2pigaK4g3GPqjD7Ns+Fo4NIBdh6IzJouRmI9TGWoGbsQp+n+B0wxfbGYMHuVc+nBl6Ph
zkvtbzdPv5w7AasxeS/4Ly0KtdMxsdkC+xi3Nbj9lcCxEbWYtM/9+OfQZnG79f0pj1D0S2L3VYsM
5GPpBJSId8up2epCRJ8fFrZEylVItUpwGshkzm7nQY0qB1HZ/sVvRteon4ZM8HAE9tXU9oOTC0QX
FT0NDErzg2+p28mjwJusptIu80fRBA0wOmLGtPT5zo4Mq8WRIUEiYpA0XAEzvSlzkQBzMeqkkDeu
ekrY9UMAvKPaVBaChN1ojs+miq/rruhGLf3go1OOT3Hz7yuedPxKia2mu6qyLtpT6ejFPnVa1+Iy
AHb8u8tsf68V3ZDs3DGJ43SVqH1WPKLkpYzoOXvDGh0cL1mIZ/Ib+ecZ+PcH8TpBLYDrUOOzvjxH
WRILLxCR/pRgSPfQwHsZVwFeY0vXg9zwy3FgKtEpwR+AKHJ16SaNO1p1AjbHTgTuhrjiDfEKJQjb
XicZPtbbLs1ya52FU5OuQLuAyyqHGtjk/S92Fi+ZLj9D9i6oONwwRG9pbJd6Lpyn2MTyapUKfvSq
KtFGgCcM0XJhuOvjxnD0LkBj0mKENXq5um5iQkwdLOepNbRh58Sjmj8awsM4Ng/idZmEw8YWqrVR
arSYFnb21tiwcOlvUsxBnE1enf9kj2FbpsXQJc6T4KWPOhGlK/pQXq89goD2xUPEu89dBeGYvULy
RNLp/krPYqNcaXAGCLDTRiCpm7eNoYZF3ciD9EnUKNAZUE42RCxzNwlMDKpxFA91EC6lAzfmDKcG
RXQpM0lOMEsHVAK+GSuN+8RzPCo3iR7hyEkjadxYRhgd/brHEAk4+Be96lVt4eO+NWNeu7jVgKyk
Mjkb3Md5CSg2M+YzLbZ25yYPY+Tpz5ainuss6LZU0J3d/VWeIwugK/y1ZCcdkY1zdvtyl3EG8odp
GsdnJfb1aDNGRu38AlqovuWmgU63b3au1OTrOustU+LR/zZUBR1K+jDh59RJzFc8W5PkK0g2Y1gn
pj+a9moc7Mw/N1brVcVqUia1XbtKMe7xT5mWiIzzL1J2pokIUgvnL9tPBqh/jmnVOSJ3GlV/wlwv
345upEZr3a3c51YJR7HwPc63iEIMrRaeN/ChWKx5U1HR0knLKIkdfRwgt2odYdGu5v3BiroJS+VI
/dp25lIZ5Cr0MTEyJqAfBo46wFwuZzgEU1IYAqxba0eqv9IKtbbf6N2qrbK2I3Ry3poUtBlNKW+g
2ZX0ASp361qSshYwxvPPg0lLVrPsq2KKwgd6+Utyd8AdkTr/89jYLs7drpimTZGrfWfthBj7fVHa
ff0wZvic/UB82MXU7v55/dsY//cekDw09LDJ2ngpSD7I5U9A7yTDGrpUnlykRv0Nm1z4KLACfl5F
bWmLjedP8TEaFcV/pG6rvlc97D+6vXoNha3PcYjT16jy99GnyiMElPS/cntao8bmeh6y/eHQPmT/
x9l57citJN36iQjQm1uWa99qOZZ0Q0iztem959P/X/bgHKhYRBE9mMHGjLSBqExmRoZZsZZfqfkr
4m7muMOg2XwtgzA0D6miocNL/SjU3jJ/mI3TOPbj2SiVbry3/E6Wd3FTd/0pMLKiPwR6qIW7VpWD
14YQPzyCpG75g9SBKsPWZpDnUK/1qlzRoMvsfV93eeuSP0goDmWQJ/JzmpGWJeq3pUtDMUn2EvB8
xDt7AMjNQR+GVHkDVD3e14ETjK+K1qiwoDLBrO8H9BytH/Ewz1/lEOSaq4QZAzu3v8fVhWBEDz/9
nkJRjbUWjwSKoVYIc2v4BFe2rBwNta9eg0qTXhqkFPdGllXFHcHkVlV0kbZx+/BV4gjqTJUx2C8O
6l+XXpuDIWuM0nmytWreFVLS3De5gNnn02i+JYgmfrCDgkUCPioXwgELNpTF0c8diEYgunKeutyw
9z50029dawx7Ik4Eim9v6lX0izEovVHNYXHwSS7dTDLSHmvqMnwG9zYrd4kRgWYDxC1r7kxrc6Im
Jxf2voqnVihkWihtW+0kJ/vICMNHcYvTjZt/veH8IpBOtJHFHiwnghrfpv3NLNlzbtfG7wl5+2+k
6CP9JKHypbTWVnvhyq2LLcDtMbpN05BJ0MsvTLQ3RswVBs+FobWPKmaPtDSjB3MYjY1398oUjG3M
ljGeKLh3yVYuTXVh75NnmepTDabxpVOj8UWq6ggVVSZgbn/ZpSuHzIxSHH0D0mCacctouZ/qoAPQ
ZD6mTlRJh7apnEPf+obpTibX25XK1rmHiRdSZT0cfzj5ZH26/QvEvl34T0IqQTBMxZWrYy7nJcah
7sqqTrtnObTMYp/Cu58+BdWUTb9uG3ond1xagsDNgYZP1ASNxResAgYBE6TqSYdAu++aWbOexgHB
j32Z+dqnqYDLxq0mpQxJ4mAD2QWDmklH3l1q4C7T2qb0VelAgD+jraSQW6TdgJajXiASbscGPXoE
ZU3ne0u+jsQWgJbvfuBovbURiF4dfXYMQlcI3ij6gXRerEOp647SLIOcVEfah66xlFdoj5QHHz7U
f7ta2sLorNjjcRPDLHgamqiL46j0jVIrCKg8d/1c7FLdz37xUqmTm2jZp6wszA0XfnX8qUQzBiEg
SYyRE/heHv9Gio2ecLR9tmc4MZvI9HlrzGT+RSrafb19KK6eC2GL5wJEH3ebzumlLXAwTgz7WPss
V7X6rMSjdHTs2H9Ugko9Np0x/quG47TxAa+M0o5mLAGoD24bm4skarACe0CFGdJJa56ZjII+0FSH
5KR0Jfg6ID7Wrk+K5OftpV5dNGGVqA2yFEpLNKcvl+pPhYrmdys/l8oMolAyoukHKMPw/raZq68H
coqYiNMiNI1w0JdmSnpkOlIZyrNV26jYqrmePRK/mm/qYCmH27auTia2xIHkNrMqaniXtpjEG+UI
ceLnMdLzB+6AekQeZn4wIoibkAjKy++3Da4tTtQMUQ4BRUZidmmwlCPqYHGPNjaMXLLL6YVofgZo
dQ8by7B1Tt7xwRcei5Sel4Anng0CEbm46czcMhQ4GcnL7Ae6vY9rysP70Yk72r0K479zVWkO5NFG
/b0ozeQMAAiS4wD+CsMtHHRDIBF20CsJxvazBlKp3GUmI1Yy0+iDS53Nkn6iS2A1jMagCPWfZsw4
ilNtpf1PAjc/y49pV6LR3Kdd9n1IBvtzPWrEiHI2gf9HjjsqPUCxEiITt/f5nXrqcuWqmHhh+JXb
yVTZwgf4kG+AZwiUZzMx5cYhh6jtGckq0rXpEGihHT0aKBO9UmsL0McMAv1TrJXI0Mc6sT8d0ibr
HpjLLtX7JBptSk2xYY1uliUNU+lQhTloY6hq8r0YoI/LDzVd9OEpS6GuaHYTzMM1w9WRWnSfi4bt
+0EkrER7v2lHacPbLZzB+2gP4QsRBZcGj6deHqkeKjEIS+vSM1NFOk9F1r/AoooCPECkQ+g3yV1p
+NnG/i6L/v+1ig+goskUGA3PS6ujmkAMGBqFR8smvR8JkO961KsfBW3Ak6zl8/eEQiiyZLLxMAZp
tosmRLVvf+SVlYtHhfEVUEdkTgvf246ZXMiMRHo1iDoXlkroEgc7/aF15fiiaVO75znyN3qeIhD/
62CJhZMs81/KdtS3l4AJRU9Jaiut8frCrA8DPWxGoorpPgzVb+HUzfcGeplunk39htMXruHSMAYZ
j2Q2iuEZ1n254w662J3SFIPH5g73baMF93gv6TCW8q+stJsNN3y9TlGdE10UlUaKs+yjgH3HK+Vj
7zkD8FbLZPKlmuxxX1ihtg+0NH5rED1+G5xuq0y3TBbYYmITjHN9qRBQlrxcKYMASjpG7eSVvtM/
dKiIUxPUHZp0qfJN9uXkWKZJxiRORZgZS/a0bxiauhsldStvWbjr//4SgiSYIajGUPW//CXhOFdZ
MbSj54+T+qcl4LgztDr2mqoyNj7vMrp8tyVICkg6YR0llLi0lfSRZKZGM3lOPzrk5NE8M/vYQ5K4
S2bLDt20BOVI0yyPHDcyyvl31ytoTLQ9DY77sHDCb0RZTrbr/Lh61UpoGPdROWrSQ5IN2U/DgGLR
jVUl110+aRvshs43vt2+kWv7BYkPHXpR2AYUf7kG254qCgLG6LGndPamEswJKq1TeYIkq96IR64v
hEXxhs4BTzh9vvfpzb9S5rCvirllbNOzrMiH+6X2k8OczUha9laLck6l2sPWAIe4ZJeXkDSHB4UQ
5R2FsLiERtCnYEI7xcsQF9ypmtTvSRWDyZUn2X4M61A55RUUmm2izgF1kWTcyHZWFg3Qggq22GG4
6xYvegqLnQnZreoNJBeHWDWLpyybZHcoZfPfKCr6z7e/6LWPpb1JngAJDB/0agJJ9etqDqES8aTW
9g+mlWS7BqMHU6mdoxSUwd4OYX+/bXR1ke/oAIB/Jg2Dy2NEqgBvMhAIr2RY9eTnSnqfdVn7Ysxt
ecg5Tht37/rYAoAQLUtOLtoCVw9J60jpzACvF9BnOjN11DauFnTK2zT2hvKxjJl7zoEVLVJxbAW+
cbG4edbqPGk0z8prJWQqw6EUNkA9ULv4ferkRUsaGehDXB1QOrA+ZZFkfVgyxqEaQXQEwyI4AW7R
5Y+gV1lCIqSZHrgPJXJ1SN1PE3DMnREU8uR2TQalg7FJ6XD1qGDWZqaKwSTBD7JMITIJxlODGREv
n5kzMMmL6YCimbiPY8nwLLiwHq1GnU42Mox3HzxTjrBKaR2UI+HwMmfiRktSqM2GBzl1/BOtu/jB
mXzrTS/V/DBEqBP9D/ZA70DXR4WdesHlDtvTaE884oanx3qO27Zo/4D3iKMXuy/CU4266sYKr64q
KyQoISCnfgiycREOwa7D+Ad31RslafiWlwXzqUgHHCWlpvET5v23Ghja1mj5ilVYD8QcJCIlVF/E
Xf7LCyfZPKTAgCVviqxvThj4u0JRun0mEnyhPfQnk9tmC6p8dWFxweRtdK0RocAfi7//yyhl+hQV
Q1XymIfIfpWtyTuoVeW3vresb7e/4/WRFaaokYqSHY5w4YvsRNbJmgbJ881IfiyHsDxpY6ifaw1B
qUHXSW7aniQO5r8tXP+qaVrDIN0Eic9yaL/oy04ZozA4a1ARTp/TqNE/O0aGtGzKEE4Fv4xkHBUn
Y+QlH5j82XBUV15YVMHfcaM4K/HaXG7yVMVirrYOz3pcFv/a+dQ9jKNVvTH0KhsEX/aWzMmqQfCq
DBGKEviScFIfHWlwSjU8j2GQhW6vwgbCtM4PuC1zV5JTY+PCrJwiwWyJJQrITHMsopW0rbVsDjTH
m8ooaIibCCZ2UocYnJvpuKCN/Vwzh1oJdJLvoMJlobI3UXGcNMun9aklB6Oif+nKqi/fqfWQVh99
QtFOpNZGfY/beY1iSEsbyU5/prkJHbFy1429fmxbOEV3Blwoxt5syur+9k1ZWR8mSYwIxQQOVr08
L2VilgSwUXAujY4Zei3spS91WowjCKTqn9u2Vo4KpJSMKyBhRy1qOf4R0vDWLOgRznXilHuaiMkr
SLPk1E5tfARj/ed/MMc+UjbVSTiXvRKJYX9jwm2fq26OIYqMW/1Bjev2GCjGLDEHxwzM/2JRqMsC
zaBOtLh88Ch2tRKn4TlVi6Td1UEW9Q9NnFvqvp7zOEH6JUFq57bRtS9InVakO+wur+XlF+xDXZoT
Wo6eFKeS/FwhtpnvkP+a2iOTv8bWk7zydODc3lFHMB5cYROAfDZh5mThGS1duoj0R6T8WDuddJrj
sSqfYWB6ThAo2ZgruV6lyq3gWebu04tavsxKVkdkz1l0tmsV6QEwrsauqEdeamXauoartvDd4Hgp
+12VvtVCSZAgqqJzkIfqPSBl7QgcvXuGzKLYuPHrpphnkDEGMcHCm9WtrU9aWbMsyLWL/VjI6gGV
BfPNkf3m476MPcRV/z9j4un66wGWh9KWKtkOz2U8DJVbWP3UuoFqxtKdHedbBf3rg4I1uodCKoHg
ZjnPXktK50gaSyudXp92XWBDAJQh7I2CuV28zJCJPOa4i68fvQ7vMEq8jADsXM3VKVUQipZtdKZi
G90paeecQTQyCRRKxZZg+srXo+BBpsXkPNWd5eNQmgzwDaEanTuW9c0pNaAnviVoGIpU/2i6w5tA
LRjniWcRtfzLj1ep05jVwxyep0zTn9CVkp7TdlB3w9RsZXJrywL9Y5FmCNWdJUk2jDYpTEJSeJ7D
MeOuNY2OVnY3NMGOh8EKNxzY9bMgGLiYv4B/Fqq65UGJOZedaibxuYZ/4ZM5FN+G0JSY9eiUr9HQ
dZ9vH5DrAO3S3CLGn8wiNOAyCM/5MIMgAlGY8fgMg/PTbszq1QmYIfraDCWzXAk/6HDb+sZilxmN
FCGy5zRBfDb7qKceoPauT/T0SRrqGbEDPds4Nmv2cJu88Nx8irfi7/+687nvMwTJ+3d2ant4TJxY
+hLYVo/44GT8qin9b1XfVg0ytsNAnmiYLAcAi1Ytcp6P6NxPjv9FHtX8uTCDctfac3oP2Lr72KQS
HF8MgzOXRt8JBhJQ5JcLdPROq3ogeWedgrLmNsyhy8/dFFbDIe/UfL5zukq2HodonOMd/bktBuW1
9cK9I/iaAZMDDL2030tWG/j06c92qQ80L0vip8mqvCyXi3/Yja3OwdrlhHFKYJIVzC4HHtNUirSw
8aNzWtb953ToqHVooALvzWDOt3hnV40hF8UeU8Vm5PtycfRJe4av5PBcSH7TvdZtX92rRTmVLyOg
xI0i/XUJGUgzE1CM2fFoUBJbnFUkD5QBaGt8zuhL+fSc4efbjWNkAEZy5taF/yT9aQPm2anh0PCn
2RC5naokTyOJ2EZgvPJ8ibEsxs/AWV8zTOV5nvZ9WnJxlMI0XrXAGWmyhb5zHHxONowhXRjdUVoD
BnXbRVxrpbAPYkoaaJsqCFDFV/nrzvptFmlp1ybnOFf9eF/57fRNN/16ZzaJo7s6fp9/KhPl5SYq
Si8fqpzYoTWcl2nu+udWLbeA+uJDX5RQ+UmgZ7m4RBCiwXD5k7Qys5iY8uNznhnZtOtjymCuzsU+
3V77ym1CI9SixUPuTalgYScYYUgwQBqeVb0cSdBleOTnuUnhQ5mYou6qxnq7bXHlOcArknjQFdKh
c1vE7GrC8w59fHZOg8x/nCZapeizzhA/+Or8T1Q50ufGVxoGuWDzuG16ZbECRIhz5i6LJv3lpiZm
mCfjDDen1ufnqpHbaaeYUYXSn5RDqWVu+uaVrwiVIGVowX9Fj2/Rpe/lngYpgN6zGmfdcCgqBkld
SDjMduMIr6wMSjJKApCikvAtk/QxVQLQiWV2LhNdDtwENOJeryMBczQqxEXNZmvef815MIBNiQkM
CVjA5eBfF2tGDclXdq4jXz3WFv3gqZnVP1QXg4dWz6M7im/tjk6ybuxEXw745RwfY0Wavt3+rCue
w6bGT/xEVg1gYHF9+0oN5olvew5r1ZEolcbxLoKnD+RAY50j2UJCUUvkw22ryy0HDsvIIZ6TXFdm
mnVxc6Ae7yyqpZMX6UFzmvh37uOow3eWQ//HSpzgowTswiBMEvTY8FEEQguDc93zFrFS+mqa/TjG
QXtfDHM9uvRbuidldKIPRvbCIJm86J+IPHDJ4AEwLciQ/1E9De7t/C6EhOEPNEJSs2+SeauzJz7S
3w5PGKOvR/RHARqsq9juv3xwSmWwRu9O9vw5SeM9hdSs+Sw5VhDutSpP5w0vtPb1hEiTSPPoGC9D
7k61Wy0FROqVU90qz+gmZukTBBna9zkOpkM1TfVG3CQ+z3KBPLXUfGDQ4mVffL6qDxVnzNFBYZ5v
dkOTrkYtG/nj0JMh7oqZDB4avuwHVZv51EUObNe3D+zymogdhsOA6rOImwgvLne4Msqy7MtY8Rj+
MDJX7VTtc2bQi5MCR//dS138qded9Mttq0sX+F+rpKVMk4heyuJyBnNn9HM7KZ5cVUruljmplouO
ir6/bWflg+pQBogklHDmaiBpyhhgiMpI9mZr0JuTAfV3v+8gU49OUazKX3t1MD+qN8HaRO9CUGJS
tYAW43JHpTZDO9opVC9TkV04IopIF95F8ieKHzqfAp9LVa6Qftxe6RWqBLPsJ4ADtLXZU21RVtBm
uMy1btC8uJmLT6GsZ3sZfqccltlq4H+GAMR1hvb6SQ8P9Tgw5qfW5kbwuHJf6Y2/V/vFpM7yNMVa
o3RJ1emUha203jW26d/LIf0s10jNrdHrZcwgVgz62qYPCIwWTZ/LjUbNaKyQrdW8xJ9m50FWpGpf
Mr3bOkkNdZ/hULppNKt4qhxrq8a4coDxD9wY0B2As5e8QVGZOSV9at3rJ63L9gDwY/3gtMEWkdnK
AebpZsrwnTweTYLLNeapWpG8aDpYIaN20DuIwxMKtb5+HqY5/kF7rHLubp+k1W0Vk210rnH0Szh9
nUi0wiOfpQ1DMJ2aoASE2TJVo7u+pklP7eykyr4fdf+cDvMWgmXFIUJpJSDJFOLoLiz8EfNHOU2H
kecFTtBfJait+jTmmZocYfkfHkZpyKf7pneGz0YbkAvEBrw7G4/4ik+EMJSEg6IjLnGZbzE5U/YA
QxWPYYo4eZwkpmxcK52U8aUOzUSBHLyQH5U6lKPj7b1fXT31OvgZ4FZjluvyc0cBMzPQk6peWYdq
8iL5Y7ZvZJRtD1raD9YuiKJZBMF5YewN/mUxKxIq59s/Yu3M0fz4/z9CvfwRkgql2ayUqlfJSvsK
qir7kVEiOZi50aCVkGn3t+2tbTcjxvAnQNxA2Lh4DCoLLrwAJS5PlUBj8DKnPdxzk/o1bmkUHso2
nSEr06Pgo5184UB4VAiRKdwD9V9E/u2UtrbSJ5oXFnXzK4Qx2X8OM1mSjhFgzOzoT7H9UxWDXLcX
vLbBPPUk9BrwP8LExQYPDXj1Utc86szNgXlZ5+gDcUxd1Zyjw2yMW5JEaztscZZFWv+uUnBpEB51
2nR1o3t2oTRPiTP0z4VVxIyuVImNaHKehyDuqV1tacGtGobKAZShoFRdxm8JqsS5VReaJw2FgryU
/J8hqPsXFc4T2S0jv0BadFLDdOPZXzWLLiLgAUpgXOTL9Wb62Ct6UGse97T8ZLV18KXPeno+fqX1
//qJoUFyBz3v1kTH2vMHEkYkkXgwMKWXdisAlRA5KBraLRq9tXLqjfGYBuUgoaVQWv+LnxJEepRq
aOfT0780Z7RpMAD40T2zC1MvKaX5E8Obtu/m6lxyVetQOxQhnajTx88vDx9zwDhJgR+7tDurSVgA
1dS9EvXjkxS3cbDTnaYz3ShycmgbUso5u9s21z4p7AjEUzzp4DiF5/w7E8j1aTTqTPfkSH9py0D1
2qrTTqSUhuhvg8rWpOnHbZtrjzzZLAUoqOuIzxc2JeBoWkhA7E11HgdHIGrp0W/RXdjw+mvHhlwV
IAhJoxgUuFwbtIDo8PYWsKZKsv6gI6Wmu3noAYvqk9yOG9bEr16kHCLFAR1G9QEI4OJyBD6y4YrZ
mB6zq/6jWnZFti/G4rmq67NUxulJwSfaD7D/qm7m++WG+ZUPiR8CXM8DRyV8SXYMhAhJI6swvWYa
R/Mk9b4ZQIWoD16dj3N9B9kHs2t6Fk1bgu0rC+fMon8MFg/OpWWfyI8Hy2SEHcuGPgj2X23vx2rU
um3p/0ugYcZuEKgUuYaxQKZiLCJd/rhjEpS0FDLBQJKRLE5UDP19oWey5RWMgJ76TEG3UBppb4SO
McMYO8JYRCd1i5dh5cGhWSW4JwksaO8szCo2vT4IPi2vGjQ5OlSGlvTw4Dr/SnHQqW5pDtrGV17b
awHgEm4fqYLlGN2kzTKfObK8ThqCrtulYxz+Lrs4C/dy3/nSUcunRjo5+lygvVxb6teaP9niiVhb
N8VsgRUU2MTlOzCq6iRPMCZ5cZ3V7twOpitVY1i7Rux/RiE53JpI3jK4CJ1QzmmldPJNby4tpz7I
yBCZDz5Yk70NoWnuKnEgVYfbXmrFe5C/0yYEYwi21lmUE2u1Gcc0r/i4eViW6GY3sNZ1AB12etB2
G6OfKy4R6CwNZdCeYjxk4ao0dYStWvcNL0hq3XfRmo50N7f7caMssbYo8itgY9BhAh5ZOCmojyF9
YY7bQ/azmqFdgPnwLRxLNIGiUZtq7+N7KJAb8GkJ+v7lQdHllImbWTO8YoKH9iEKbavZ+aVJ2zOu
cnuDbW4lwxKVFkYheMyATy020dKDWMbLG56ZMym0iyIwTRVqmJ/rDJU/w+nkV9sO4oewh4vu9kJX
TYO1Z2iLes8VZYyZp5QHBlP3Rl5acOya3NzriZ7H9ypwo/pBhWCLgfJwiv6R+P8f5GcA7EycAj0D
H5UnSF+OvqAw0TdJ21qeFkJKjexQ/FPuK303VVa9gfa+fmeAUiHFwfHhpSEYvHxUVSQ5Bj1SVM+X
g3rYSUVT/gMXjTkd01QzuoMtR0xKy1VOL/b2Hl87AZXSDzvMGB7v7PLzSuo8ho6ZGJ4M/cQJSrgg
20MtpqtfhDjE3RCkivzntsnr64JJ2IjYXsFXsixcKlpWBYPRg9Ctsu4pkPQo21WksDtZisKt3vK1
DwB/jRQ7hK9gSq7CItmZGYpPI9NT+yL6j2JNSnMMUqfaolda20dILuA+EWg1YtzLLziqrWIGkLh7
hj3X+TFJrGjex5MlGSdTK6x9YvrjFgXKyqkB7EItFAAn79eyum13ltkYSe149Fu16thUBS2puIpN
gdNp/MfS7u0/TP1WW5XK6weT/JdqC4mwEJNZclyxiRMdXRCjflEYzg4m8+AY0duMjnYTaL+yxp73
06DM0U6Sw07fw72abDVbVzb879+wbExVagMddhBE59yQk9egaaP4kJToqe7tDgZzfZpb/8OuUKT9
INtF2R3licU3tge77Xq4x848OXP4iChQr+2qyEk010SkHCa+uKzdeMra737cdhtu/9obCusQbeiQ
OVB6EBvyV1IRTaTMBbWNs+obyteJCoC/I5Iwv9atDuJmzONPRKcFJPyZthEJrtxYbivBEbV/sihz
4Z60qjHTVDclb6QO86hLTFtniSV9aUEDnW47h7XPKiSyiBCY9r+ijEkZu5zzMQnOcLPULqwnwScn
9qd9N6df1NExvt42t3KFTNFPEKQcTNAuNaZBwcioTiWSl+Yhsq3w/YzTIWPzo4OOIPoYuPUEEi2w
RnOjk7vimMTMOmahUiQtXkRfTRfA0Wj64Zky+2Qek34IrFNrRcb/sKHUfiGoJAGmriJ+x1/HptfK
uKhCIzoryN+eeGRGOCkZ1ErtuW9OkSFRYb+9p2ufkCeFThi9VUF3c2mxzvrIiUctOreMLA7HCHhA
fnKm2gjvmCGw6vsMbuC32zbXviOtIWJ3urlkLIvLkSU+fPQ6OGG1haxhmOVxl0nIXRhF67yZnVEf
Gj3bEhteuxaUfimLsbt05RdGpZnhErWyg3PIDOzoxnjDezXSsremZmDx9gJXbaHvTooPvI4y++Wm
xhTmJDBFYObTofokJ3K582GScfZFN8j5xplZO5uEXXw9Jj7AzC9KQ7kFW6IFodA5Udvsl6wkRXBq
06jK9x9fFBgRYnR2j9kD4fL+OptNONeNlmSOl0ZWf0QPzPJ3WtsG2r0xzY319ePWOBp0CpC2JWxe
nEvNgDRBkWTH6+1BhqqzEdK8eivn0aGJtfCf29bW9pA8lvY6SwMOIv7+r7WNfmmFKZGGZ9Dcf4GV
CQAQkKg6Ody2s/Ys8BC/w61wm0vSDTG8ZSdd6ns0PYzszgms6Jk+if08K4BYIUCz8x4cFESDv4LR
kesN82uhAIURMlbKtZC8LzZVlnubsZhK8pLZsTNX0hCyY7y+eCyanrH00amObHF0QuwkaQ5Z3uTf
bq9/7eYLqj3OqWAduSoXBGFS+jEePOxK/9lnqu05IWd5yo05pe2AkFxTZ9rGbVxpYAIoByQJpQSD
HhALXX5dPVfQYfUjx1OCqU6ei6L23QZZT+2EjIuOmmDuZ4HtQq6mqo+0y7IX30Ax+pxDAvHn9gYo
4jZe1siojoEpJn8gHaT4d/lbAiqufekUvpeliKe4Ndt9x8h86UPHoLQPcu8Ep0BJWgRXJ+MkgQjO
dqSlysGnaTbtUqtK9pWRb03drD0DSDVx29B4A5m1cCJBoxozLUCfgaoi0/djk1bDfZnIEQPeU9Dd
ScjD3t/eilWTXHGEpDkJdAQvdwJ23i5QC93yxnaGVk3SqvaZnzfYB00fNUKzMDO+3zb57jUWuw9o
5x14B3iVXOrSZglFRp4NnUkZvbQVL5QdZIw5GZJypLRcNy4TFqrmFrGU1bswahLjYMzq0BzMoKFT
l8yj/+Y7Mjy9SRHm907lj/lZkzpkXW7/0hVHwc8T423k8sQCi9cqsgrH14zAp5FTxpXrTFnn7Cby
aa/tVSlGaVE1soOhpbbxySgbbfyYfSYyqb+LEJLvAgHt8qLCZNOAK4DecErC6osem5XsJpKs3FUO
MNRjWpH63vmWYC9mcMOcj7eXLxzRX99JmKcJDu8tXIswwCxRzQhG2QGhlv8MO1OBPpza+cOuF3Ib
tHFRQbltbbHZWMMTiT64gAeK5uTlqagUSwjkFOpzWUT5burS8GDpYXZ0pDi6M+ykuHe4rHtGmeqN
JGXpmoRpUbMgItEwDcXOpWmzm5qgC2f12WyD+LEeq4hySWju2tjRLBd8RbYvy1Z9bitZuzMnu3WR
hGi2iieLq8ivEOUi/kMHiSGjpVPKQznWu7jXn3xUL16bDh4JPyIM85Ni2qkoeW2NWy/eAYY3qZsK
ACiIEg730t30DjlvMbU8flky/6nq+McgpHWTkTQpS1t9F8+xfXf7K1+dKcAOzOfTMwR8ytzIwsVF
rS0FAKvj56GQosegG83fTmf+jBwn2yhlXm2ngFWIhTHRxNYuuzuT5utyPcjJ85wUMerIil9Wey0f
JhP2maD7yaRmuwUqXludJoY5CDrF2yL+/q8Ipiv7pqYBkzyncZvfz0EnocszgPxCUy34+vGdFMNa
jIszcgBW79JWH9pNE8Zm8jz6cEHZgaL80kBP/NbyqN+KmNbWxQwODLzUTvh2i7tZYD0LdCXhbpZQ
AtUGrRVb7u7BdcYbSd7aZyOEhkgO7yMgiJfL0sMel+xnKU6nFMe+k5+jIY5PRowCyiEOlHZLdPn6
GuBt8DjYpKinLLV9NS0mAGz4aBHV0+9GFNvfbd9ufATs4pbbX8xwDgB42qKgunY7nFCuICh8qtLA
YcRW/HVaJjmlVGlbfEGnD3/lRqIf+rQBK4zEXXssp8n6aUqOEu2yWJ9/0gIYv6vIUh9un6NFOIoX
4FeAhKFpRqEGeNflr+hSw+inOWLDO3n8JLPzRlj9kwRjL9/XdlG7ZDSztkeVJtjBXrrFwnz1vYGy
US0XxTg0za/aG7PFaLOdDtOr3qZF/wjtqd4egJjFlQGPq5wGePze8O2Np3UpsCdyXrqFUMRhFYDI
O9L5r81v26jSa1ATr1YSVbbp5pWUfNG0CtaiXVWXfdET+4SIqLTU7j4rQjztsfANZiVMKTOV3eTb
8T+oPxat2/fF4BguYEhreLAyI52eLD9SdZcyRvf79tdahq787ve8hfFXkCWAlxaFpcEq4W7uq+4l
QtZzX0xTh5ZB2BcuoZBm74oGMUOrkfzH0FGkL1FSOKfYUct2N6BiIu9kvQi/tn4bbJyi97Hii2CB
Q8w4BXgFWBbEFPflMZqN1vELqe9f+mjqENPM0zTcpa1kvgZl1LYHdFvqb7CLhc3k2iNanG1p6g0x
bm3HOyUqy/EtMRic3MmR6sSvyhhLyobHvDrpohjIoAnYJ4DjTLhe/sSo6PRCbuPkRZ7G0t6FmgoD
ZWfEL1mDuvO+iIdGPzp+Z6Oxbvt1czJh8drCkFx5G5MYB11H+CgA0pPtXv4I2ygG2APq9sXMYM/v
mGv8bcSV3BxsJ6dGWST9Ptet2bt9bK6XTj0Lek76X6ACriQWWqOr614y2xeQUN1xrPz+3pzi0XRb
mPWtSN0VRhbvpam030rT6jd8+op1OhfMs4BcJbhZTlUWvjmMnex0L4EjwyXbDnJ3NCxjUE9UuuTg
F+Pj7SfytZKOVZ+Ogs4KstuNeteVo3kHdIJZFRgB66o1VgTUxnkB2hdVMv2jLYUE9Io9/WM3ir+r
VKn+cXvLV+wJySnwAND0AD9bXIjaov5KUSp+bciwA3ecgLjtnDwpPylZWvwx4epJTrdNXjsHXmga
UtxBIkhWuYg/JjsuoHjv8teAMNd2p8KfAsklqJQ0iNc6H41rUwtrrl2Z6fIhGyWzOxL61mXhdgCt
vhsqs5JPWtJpEUqnehXK44ajED/h0k8w/0MoIXjV4X65CsuKIXTUaohe1WbKspexmQIATXXnf09g
EtsCa1+fPPiE2GUeFs4fVcDFbVMgcByHqnx1rHxC/lkaQv5Je5vRqi9Va/+AdVhz4WMwH6YqkrdY
A96F4RerpeND5sa1Y8xs2Sus46yOGQkNXwuEV1+TftS0HZPgRfRpNP0KOOKoT933EIhFvre6JC5f
wj7RU7fCuf9o6mTy4Zcz7O84tDrYdbPvBOiWkY4dUzkjA2mmyQCsa5d0sMoxRuvWsAp1PNmJWtAF
MHKi0Jlmv9vIhaa/5JzzZ2gv47fMYXTc7aIof2NmVHVOlTF09d4ao3ncNxXcAge/0NIsoDXfIGXJ
rDL97MaXvsRFpMZvYWC1v31EKeavphaDHQ4Ch5MzQ/qAH6kS9WsqWf53FK4c7cGcxyk+WKnlp39A
izTlY0I9XfuWRzLTWI6W1treCPXA3zNL1FcPWaunAw1BkfgAQajKI2PZxvgAwqfWHyvmDX6MWlNG
O2O05uZeQp5Xu+/jeKpfOUIgEcd+po43FE4K6EYKGosRTvn/SDuvHbmRLV0/EQF6c8t0ZZVVspRu
CFl67/n054uaA4ySSSShHqChBrY2OjKCYZb5TRlKx9vnbWV3ka4iLUmvG7DnVVgsY0MZ5nF0Ntp2
eJjqYvyoYqv35FNe5PTpTfVbSipjQl1UiTK2WbpVoL3+BfBYQL6QwvELgM5d7m+K2h2nmygG8dDu
fS2l4ccwzNp9bclwO5sUP7RIkvV3elT6R6CyW4Cn6/E5xUAdkB5gFzlLonVaWzOK5KpPrQ4g4jEu
HFBlDkpW6U61E8FTcurZ1L3Y7qrnDpWkdO/Q6kw2XvZlSQkZFxIu7lh+hyALLFubqWFOc+Go0TnK
59lyMQuN5A92rTVPw9A3tquoWfbEu2x5OZ6sDyhnpB6c28B+P/P4m1/SuCzjj4pPn+WrkaJw/hin
jWRsWUpcvwk2yZqQXybqpC+4uI6aCrEUFBOqs4Ld0cOkxtBNw4ynyZXCnpuaZ6v4eXuPLil7Ymno
RNIpoNIMrWs5ZpRhFuQ4fX7um1kZDpI85B8ju8nrQ9ELWm0aGrh9u4nSRPGnOXS0bKfm0vA8KHGF
E6WkBYnx9fZvenvwL65FESayBlSDBW1+Wesx5hxlhSFTXuqiTp13pR927ctEEq8+BXLcDPu+AWLh
prnuhK+TMRrSs5WUEz5PctGHrlrHYfoRFbxi2MltjwmIWkltcujrKU8+40QxlKc2mwbn41h2U3Ao
UDx/V6PNNL5HhjQbj6WvBfJGkPMmqriYFNV85Nt41/hj+eBrVZfYXa5rL3iWz/fyFMw/7a7ItQ+W
6gcnra2c+EtUVZxLJxwi58FBFiC919uu/aKZVZHuQ9wFn0w91fUvdRpWT9ZAueKES1wnPSl50mef
HCOKpveZRfVxV+dW9iX11ajfKNEsmdECjgUvggNFaYgHeslSCM0hj60s7c5yg+QcDE6tQMlVLorg
fT80VuRms+SEd1lkDPimp13ltoDiPsyBHmiHhM4C/+/RbMuNlO3qrnnLz6nW0z4AFb1sy0Zh3Hd5
1o/nPCss5Q7JuuDdHFXFgw/XYZfkafYVQG8E+9Xqx4/zYEcbocvV6eUHMDaQaMqy15dM78eFOljO
eNY7fBJdbFH0X5lZR8ZuUEARyG04bEz5ukRAM0wUywDKgZ5AlefyftdCmsA6LkVnGbb6D3noH6Y5
iI/CJMSNScsdd7QT9M4Uyy9eGhLdZ0onW8Da61xZ/Aqa/qJUSM/I0S9/xTiqldaSlJyhRCF221WV
3u6lfFQfJMhCwa6XcmW8l3s0ogvEoPJHbbTjaHb7KtNGoe8BE3CUZi1+Nsy21/fS0EDAVpyUEvpg
NLC3jEnZcmC9vvj41dRRIaiSMXMBLoJhBRYG4JOJUmpT4t2Zqv0P3o9sPhSdOr/z2/mnxY9MAKzW
1kFqJNS44iF/lQpT+keALicKPDDCQ0TdINWQR71cQB22cFcmYgFL3TqGsf1LR7Tio4yr77skbUrn
X2vpjPcm8Q0BBVblsqYzR4Ji1drTmeu8Rma/mV/KxtZPdqQGH8JuNtx5dDgfVlcb3u27/Sq/FYh6
wTkFF0xV7W1H/1VXoWRfU8buzfPc9O3n3k+aCNHvQLEOPq3kF61J/0TwJj/fHvX6aJJpUeeldcDo
kLsuFxhHzdEpG8MCWJllvQsqLjn2ljl/zdomfu6q6M/t8a6yGMoHRPSCRSck8pf41cbq62aQQuM8
z2A0skodP3Zt3e2EUfzGHXB97V0OtZjabCa1ZBexcTbzDKM7O6wxYZFBaezDKhyOKPNFp8TJ0sOo
jfEZgv4WD/M6uMIPljIhdXtwcwQwi5JFUCApHdNwO48oGyb3elaWzV3t13Pidk5V3yG7DCLGjO3s
p9Mp5dcWZkp8SttKf9fTOPqhzX38WuEP1e0wQ42OeRJOW82T622nCVwdSubkv7jIiA3y17aTeqUc
iUHVcykNiJvLY7eXzXr4iIwImmKqNKcnn/5q8a9NBlylhPSdEHKiHLdsoZiONtYxAfoZF2J559tW
uWtC3XotKLTeUWcI7m/vuzfm9EWQgQwAKrFgvbBL5z+ymKfTRKNeQiY5T1yryikhqtBcP0lNxS1l
ICgPYSsj82zL5nivdANw2DZoHIkHGV7GrodVL+3iyPD7E9bNypkkahyetLmTMJiadPl3qUb2dLLa
vL3rFHnywXEVVeJW9mgV2c5X5XhfqFrqHEDyDMapaxU8sdQo6WFQRrqduGqWT4JYYs3BvlElI3k1
OkM/wfPvEIOSpeED9cA6/waqVP2sa7PExSB4QW4flcN92PaT/1ADA/My9FZeo67p/KeBLLlwa8y7
kZPOh9b4fXtVr08zWgAAoagO0ncAVnO5eYymKbqiVqxzS7ss3PuZ4UuHHA44Tc+u87e4Tm86xsuP
SKuBKghFaOF7dDkeaB0JGL9snJUOp9WdVugEfwmdCbeWDflkVVYzn5Qp6jKX7L8vDlrPbX0PLE26
CyNLbb8NRUYEEhczpAPR+t13wGUUN3IwkEOWI1Go6jUZYdvthVr75cS2AjSBXRrvymKlshISTzAk
7dkPwN5ZVaaGe3Vu9LNFwdT4GOidtAOaLal/sqRLDgndK/tFqdq8cs0cNexDBPbjVJfUCgC6dkWf
uDKghu675BTFrlHtPP3AigfzVnf5+hYVDGscFxHuwIZ3qYgeJFFnVnhtnDkSSIBFRejKuaU9NEVR
urUjOft8rL45PQr6PCH/3GklKWVzWWCdIdZd3U7YIdl5MnTteeLhfFUcP/xWAE5FXDnST/PU1Z/r
pu+3SOxiGy22GTgjEAQgNYmBlk+x1KbSjOpvcW5GjDD2SLD5e6u0tbtybPz9aNdNe8/1mN1lQYHn
2O2tcv0ik0HQEeBtpN5sLwcv9MKIbCOtzxkk9zu5gm61k22fsJUqpJcHcvL99oArLwDsV94oA11Q
gLCLrYm0UmFmU9yfiwpE1X70ixEmd5cFSP2Hwy7sy4BMIUs+3R52ZZEpewgKIY4fkN7Ez/rr4WmT
ap7tsBvONnlS6vEDMNK0LPz49kPQlM2vmrKL8ZzPRl58sPyp3bi7VseHRaMyQfobyygXRmpOFFZ0
ZxuPhwQcCDbInTYBip2c2k/ZcSasa2lCKONUSIa81fhZW3aBUOEL08nk9b2cvzbgSZkqSX+O8T2p
AAfGkX3U7d5/1XJk99D+lCh+j1K0UddY2V8ixqSIwGUEiWDxuelzOX05Ocx7BiSlDhE0wxDTkx+q
H3GbDr6zFWKsXH6weUAUiJYpz/BS1SQ3E61i9w7n0bai8SEftfwPd3yq7RPLTJpHdPiTX4noIJ6U
1PF/DrXVS/u6Gnt/p0q9qT9qg5pIJymvJdxLAzMpKY9ZZuYiedqBF9XtGCHyPjIPt/foW1RweRMI
HhJ1IArh5K/LMt2gxmpRTPl8jpVoeFVhIGr7Er0vWvmaXz6NQRK/hAHV6d2MunN4kEzi2/3c9239
2IRhVNALRaDNLXBVAfmG5WjlTg4t4R1qU6VzV8IiaFyqs6X2mCuFmnhlZybDrkhH6488t8oXWO+c
v4gytHPSigGR0GEO8HC+PdHrTQFxBdUO4d0oIEuLPGtMLaXULAlVA02O72oepU8ByedzBg90z6no
N8Kx664nVSwOn5DuF4xTc9E8bxUssR257s+KXSXp7Hb5GNMJNqumdzW7y7p7rkE9wXPMnvVvYRcN
j5yl0DkYqN7GezU3cB01okpQ2ZUuelXM2fzxr2si3J64D6n9iTLp4oBKGcr6Y6PPZ9UJFc3tMCrF
k8qJHnrS4yNKyRjt3R7x+kpgRKGvRKILlGNZCKvH0pkHaZjPrV7H7qCn6kMwSh99u+SCKuRO/plz
E51uD3r96amTCCkVXlcq0Uvac2H3mV0j430u1GLa53miu8kI38ZO5bthtOqPt4e7Dhkvh1tcP7jE
4NPnD/K5n9Bjh/3SfkMs2cviSd14YK4jFwFSpexCXktSvwxOE1sflbQu5XOZTc3R6gffOlJ6MtIf
TSPsVRK1GWlqaTpajcWc2MkuGpPR+UfGJlkOdQSkj4QYATadywy7izLHmkLfOFvKVM8urXoVGGAg
Hxoc0DaO1cq3FJE4VzvIPK5csfh/val6aFdFjqLEuenT+QSiYkKJ0Ujxy60b856cJ1OOtz/n2og8
oBa4ADYQScDliKFf6/gYj8pZqaT8fWwl4ckZ9THdBVkX7Oeh2YpWVvaPqEwJ/TMQQAABLgesg0Zp
QGup57yfx/mgZ0Zvv8ip7uCXo6q+vpGniovv8gEgDBTsM6G/Avh2saJYrqlOXzvKuYi4YDIJ4ZUT
boa1ulEEv45GBJiQ5gaBiMhwFugUKSxnMEOJeh7aotspjU4fKDWGY4Z1846sSr5Hkyje439KGfmf
PyEnhIRK2BChv734hH2gaWNFZfacpFUCtzby7zUf4AnW9t0ehaFN1KiYy3JN4UXAdyWIYbMuPmFU
UVvERVDFAznXd2MYj6cClYynPA3CJ8WPnZ2Di/Ar3iPqMzL5zi6qu+mAKtemfcLKhSuUdSjSgG2B
fiKukL/OC0l2lWvYy515ktMPc60kv3Ki/zuda3dwcyXT570iqba0cU7XNjHFafQXRdntqszYDeUU
CYW3M01f7eQMdh+5kriBTM23Np6x1bEMCBMILFOmXebM1J/0BOakfDaKqv9WxVL9Ad9B8NC9YgQb
D9jqWAJGQa4LNG1Z7y6QTQjVkXmVWjb+6v0AS1ty2l7/XnQ2hvC3N+7a1xPynVjYyYLatthHSqw7
c00h9YxijXOHUj1SbnHeHJ1Gnr/S64epWM/Rp9uDrk0RgAhwoLctvCxcFaXedV09K+cIFfdXTCLk
h0ytMCOk70ID9T8MJpoYKApQL13uz7axy8mnz3EukjkuH2W0IA+aLaH0G0mpsbGcK1c5lRngcfj9
ALO6SjwHuxuGJOYqN43Y2SdoMckk2o76raoGad+hCP6PQlPibTSIN7kCCD/4hIurZw6zUC+kVDtb
kl3toQ1oOXxiO94LPQhXqTXryJZWNmDrK58QFBmVKx5IOgvLfthk1d3QzTr3T1SqX3m2U+U7tZTm
jkdO1/8VPQWuCJs/OkDgZEE6iB/z1xVjkx0482RSX43q9H7I+99lA9+iTSmQsz8TbcvhZ+VUMKCQ
4udIEMAuToVl5+UYUdM6m1opdz97oQl3Rw3S6E7saZ/qt4p96L5FZX7eEO1cG5rYw8JjF3w/K3s5
1yg1YkQwYu0sWVL5AngrS06WNmX2Ccxa8o0MaYD3mg3/Je4xka9BL5GiCQX3xSKbQdLmIXf4eZbM
ZF83VtYdlGj2n+fArs5ylxb1RkFvbQ8JwzWhLytERhZTDbBXkrVGU8+UjaWXCAsea18VfZwcE3PO
ko2FXWnJmZY4kgKsAVBj2QcblRIyF/zhl7kmG7RDJzP3VtZSNsil+YEALTr2SpK7Q5u1D5JmBdG7
sJSCB+opyvvbd9I1Vg7HKgIv8nhBQ4CLcPmVbS0NEvjK6UsUmHzrom813Y3yMXpf1PP4yKvS3jfx
VCJzbw7wxo0R2bpyrH8Bm6RmjQ1MsYP2vqXPfh1BUWOmsCH0kzhzy86SUoOFs4y2fvGhgiRu5JeE
FWC1ngAAUQ9WB+lDArTKjSZ83Dfevbe78TKkYfORzQrGD6du6XIDiC2Bb6W3bPryN5rNAPBDw3hC
ecY6hUqSvc/rvD+0aqS7ZhfUD4MR9xsXzfXhs1Wo5bScBNf7ShKY0jjWwrk9vhDQxN1ujIDAjZRH
XlGLiB3XVmEmNpWsbtm2XD8b7EeKs6CZ6HBBPrjcDjkyhH3slMPL5Gv979l22nsoQY30CfQ+T7Ch
B1bwzy8VAFOqVwTlmCpcVSz1KcO7qA3tcxYop7BOVNVt2riAUJbZ77O58r/f3vLXh12kkTiIIV/H
G/B2Ov+6w8M5GlrEli0cBtrid9/3BvVR0/8y4PX94fZQ16cLq1/wPcRPwrKVrXy5nHoW8NjmSf0O
w6v5vtPH/L6rCis5OEPmP+ipP5z7sJMPYZto9a5Cf/KTobVhgXS5EnmhNhU/o0Qp2o0dfpUHQbgA
eqrRtAXiAm7t8meptV+1IF7qd1mnVr8h945QnehlFHe353+1m4RnE3kk+iZC2X5JMW6dKNcVv5ve
Qeqwh5Oeh5wYvSVFN5og/x3Mpnn8v424WHA/Nlt9Qsr1XQdRo9lJtp7e+UHbPEXAYU5RpJ5uj7fc
TMI7gg4Q+AIw5ezixVtVmY0EpynKnstcT+55lrXnQvPPSpj8MzPwbShkgJFO4Q/KmJcfLa2yKQ/K
LHuOLJ8el47vMAi/tPDA0GIlbrfmdwVFt2mXKEip3J7m8joSY9M6gf5OgRuop3I5dtcYozp0dvo8
jvSkorQyYQFmthuYdLrRqrK13zmK0F9vj7rYPoJrCphRBMuixcttdDnqOE+J3Uhp4E1jYzyjutjt
zdrOd3qMdgynbdoironH7q+L/38GBNPAI0IPHYji5YBWo7SyOsr+lw7biOyHnpe9B7rOv6umSnae
Y7zjsvdYDxrmixKrg7Or5mBL2mCx1G+/QfQRiC+FjMlVeZ3mWe/Ps/QFRW0/3Fe5I5P6VADSfw2U
T0sgXmblAxUK6vJwe72XD9//jM1Cc2Bpq9Mzu5y/Ql9b7ZG+9+Kx7w92F8S7UvaNYxH6knNnGYn1
pyJafNfoeX2S8zaMD7NZSxs/Y3UF/voVi43eN83Q9A02iJNWNMNdqpUjaNpIm+tXM4rG38Osx6h0
xLW+ZWgp5rf8/nTOOFuiW3fFwkr9DHOtRJO+QDDDPrycdO0VrnXMlsf3d+PqWIQ4b4sNjI/tDS8C
FpZYhr/eISMy5KoOhtADuFzL72U1VyV3VPCc3RPyBI9609rJb4Lk4ZSXebN1c60dLtRbAQUK2wgu
6MvhrdkoCaSrwPNrHBGdMovPc55XXxMHTgBhXW5uBNlrhwsaCM8O3Umdk305oCZNTjAUVoBpxmAP
+5luwgEEXaztW+5QGsC6ZI37PraneNcWELx2lK+laiP4XvvEmAvRJBSIJd6+y18xV2WnFHMZeBa6
p3eD5vh7bWqMfWUCEr99nNaHEgApknryKPH3f31gyUgZfzYCTxmH5HOtCsEc1YFtpLS9tZUorg3G
Y0swD5mPCufihtYU7kizxWUXM8/xmcqmnh7LtCqxeFciQ/23pPtt7+LeDoSb4IF8abGKBA/D3NiV
/yWsagVYTaKF03GQmmA+QP0drOPtlVzbq6DiSfDfCGtLjTS1acegEGJLRoXC5WCpyT4pS/tlCofA
DfxpS/p3bTFFNiTcPxAuXLILqeYFaS+X0hedwNAtHQsNvbQP8o+OHqZbbjIr58ImxXeEvAHTW3am
9Br5Tgm3xC9AVcId85wfFMBt991c3jVT73zMtcg6aok0JK5d4De+cS5XJktsykUkEi7+tfiWJS03
EFtN4LXKFN813dQ+diHYD3hPxBW3P+Qy9RUbh8EovtPPADa4tJsyKAKR1HYSL2xR5++sQLJ+UTXN
o71t99UhG+I62s2JTAm1m2e52FW2APXlgIH6fdWU/+xZJ34QqFTIcKJPBz7l8pD6wZiNaaqwtUpl
OMHkoGiVhci1lmPbPSiswRYeZe17862pp0I4sK7WO0siqW5CI/N0tf8TWNmc7anqOtqu4e67s2Yp
OvtQhA6+r9l3tbY1/NrnFup7olhHDeItZfnrVgrUTFfSyMeXyYi1b6k9IKcdzvr3nIv/1+2vvToU
5VyUAGQhgyn+/q+hTCvoGs2pY6+LQsnfyUj55C5qrUPpjnJabeSRK+8pOQZNb4XHm8bZ4kHT1TEe
WygRXjp3Wv2+KI1MfjFjsxw+UTi2nN3s9H3201eU5lQb1Hxeb8925ZKyecd5UEVtl1b45WxLgNZ+
kNqxVwb6BAoDqeM/JLf6R0trjP6YmWO4BaheXWCBnBPNF6rmi3gVITw+cCLFnp6b07gzR8NKidho
F579eFS+3Z7g2miiKmdSVxYA+MVofjvW2hhVCfZho5/RC6iC2TpnmZ2pP6Jh0P/9jUH9h1xdBjAm
5F8u1zPtMgBLshV7hY5nmTtwS+b7tinmu8oqwi1Yy/rk/nc08XX/2qu+Cm9bCaLY01pkQF6naq79
RyDaxi+7Dbe0FtYGA6UlfOdQdyA8uBzMAHCv9xIGw3mZ+O37MU5jezd3ONS+qhDIjY1bd+1kCNgy
1GPunCsQGpXFQprqKfJUSesz1yhJnNQcuJSbaVT9TsFgO4UGZrVvfqERPLT/4WTQi2TLCNAf0riX
0y2BCRRBaSVe09TW98aarJMSD8mhkBrtNQINu/XMrK4vapdC2A/TgKV6RqubXaQC0vYGpZbnvZOg
VeCqYdgPu0yuNnuuq8PRTEDzBPw9T+jl/Poy7NsSeWrPDDWYtU2tzMmuka1s19pDvWE+JBZrkaPQ
6hClBhi9VLEWgd7kt03epnHqOd1gV4/yFM3a4wCVZCN6XbnOHJhptFKFsvgV0kGznKCvKy3z/Gw0
06MS6UY8utFQT0ejkub5obBSfUthZXVQ9GFRf1QRdVgGXoMWWlUv3Ci70c9RQRsBCblSNw7Nvi0S
zTwqaORu+U2ufD7sXGmpooZGF2CZmAToGRpqJSeeZNQhKjUKFVe9Juf2ywhCbg7X5/ZFujpL3qo3
rSWij8VLNan1GMxNkXhGNQ1fnXy8mwJVK3dlpWQtNfWh3Ur2xNuz3DT056im8EVBBi3eJgX0ezwh
iOPNWZG/12duW2rKs9ntjIpb9pkWPTB6We6s7N9fZUSGEWZFs52ncdlEnmHA2dgrpB619Kw6GiXC
NVbSZNpzOmMlvwtHVYs6Nyh92d7VUtbbn28v9trXBRAh0gdHqPSLv//rYkc7rkc+xcw8NUuKX3bv
SM9mr5n+DkL8ePr3sZAiImEQEQiQzMuxHAn13sivMdgMKuMpUvL8E6mR77ux3H6/PdTaNSAkNOgN
0l4hnLwcStJbQhH0773cD5Rxn02tFRzgkG2ZC6wtH4gyoFsExxpXzuU4RW2qg95auReEtvGDZrmN
s2SXIxOSY4h7e06rYwlYOjUR6n764p1AbMvEndvJPLsx0jvUfooX7J0ty2WHbbH5Vsfi9gQUTofn
Kl8OOqT3oKmmXpXggXWfJENzanOuiBOOV/nH2xNbO34qcRqxsMM2XJZu0R4IncLAojTpYxPvD9lw
bWgq52RA5MTtxvF3rWvj/e1BV2cIDgaQJ/E+OlyXXw76w1x0KRu/Thr9KW3T7tdk1P20N1oA0Pvb
g61daRSHEcYS+j44ZF8OlgmUmCKz8+M0T61TnWvZ5EZKDWREntUAD/Acjv7x9qBrMyRJp1GG4qzg
oVwO6iC9LEU6Nqy2XBeROzrgaQttsh/LwNrCU6yOJfjjiFhQE9AXY1H+M1V/9jPPMQb63iZctENh
DNhKKVq41YFcW8031UGmBrR2ebgj3YpsMzWRc6Tynh0ROkozsMd1fVCyOrQfyIn/sfEnEnNo8aBV
//+Qi91ig+gu8WTLvaxBDeUpSrX+G5ZVdbWzK7l7P1R0qW5/vdVJCt0pLmXaQ0uESly1fTOkbeGZ
Mr5cMN3Hd74UKbHbY+p+Pylx/uE/DEiixCUmRJr0RdfLmJu5VJys8EIrzE4Dn9M1zUjedVndPPI8
zRvX2eoE/xpvsWUGI8hSPcgLb6h49pghH5HSo/6b2Dv/niqlvVHbFIds+cpTtqfaCBQHSOXirp4a
tkvQ1IVnyVmd7WtzVCHiFXa1ERqunQUiBKE9jqwP/748d+XYOV1AAQfT4a76miqadNcEWfHaTs6/
ATbfdqWA+xJAYLPDe3c50twKWk3eFx7GgLF6SAGGfK/ScDMEXPtUQq9QSPth+HXV9g7yOI64P7zY
qoPXrKj8D/HcdHfQ+t7nVa1tBEVbwy0+1ABsGIxqXHi1LRz4+ix33CJXpIL6vxqUe9Nq/kPKCfUK
TIPY/Xy7RWhC3OzMnarnXk1aqu+t2NKOpp/V1QejVpMtXbm1nUhNApU2qPLChOXyu4WYiiVBOBRo
1BvWSyx1EQJ6VWlsPHEriS2hOcGl8CiFkrIYZhj7xG8mI/c6lPD9R1sN5e6UlmZ1KslcnloDM4td
7YeFDPOo3NJyXvuKf4++ePNkqxHhik1oNGvya1AkQXPMMqVw3AR5BHnvlHgw3b7C1tZVLKhAt4rm
4OIKy2sTwaNYyb2xy+LhpErKUB3zXt6CKq6PQ+YHWRB11GUjsGozCvqkCh5itFL504mUoXxxKP/8
oxTM2wEXSjAIIAsh1qW7bWyNUzFHHSehijLpFGb1gz4i65Tm1ruwKPz8Pzw6bH4RypIG0WK93Jh1
OfsSWWDh6aPfV246+MV+CtL5rq7aztyFhrOFLVvdo6AtIC4AUqRddzliXmlJWTVS4UnSUD/Yxdzs
coBhf2bagidOa/OKYVh6P6q8fLc3y1rUafw18uLI120+aEOalN7cxPZBGofpLpWazE2aPDzNGFZ+
cUpf2v+HQcGcCpw9te3lPYOITxmEaVN4aK6heyTVvu2WA4zomFBmL3ONdzt70LeepNUNa2EvjsEK
UBtjkeCWyVDSKQ+4cGx6JyepSyz7IEB2G0/f6pr+Nc7iazqzTEUiNglahuoAlTb6iYGgIlSuaMof
IqTKn5OgbZ9uL+rag4s6Oe+TSfgJZvByD0WoowEZFPnDnEnjKUbbTj5W2lhqT6izGtPGtbo6nIYs
p6jck7IsAheyhqYbayfx0FxRpR+YWXXJs9wZpdm7olscf709vbWPh4KYTP8FCgi4rMvptfrI2xu2
OSylmkKdoqQEhFXtmFsOsWs3Nv0BQQGj6Ioi4eVAplIZBRbWqWclRfSjLdRgvivgLObHElYWPEBD
6+5uz211SJH5Ueyl660v5jarkyZPTpt5OHNl4dkxANP/6QulbR6CFj+JXYpqW70RXyxxZ2/XKjME
iwEr99pHlB56ZcmRJWEJOAfG92YGJnwkmsqU34reF/M+09NUPXU98qrndEgVC/XRutUMNPf0Iexc
q4AsdqqrJoyeJoK9T7dXZW2HkZeC9haGxBTBLz9E05pBVyE27OllMH/IIVH27hSn032QOc6H22Ot
HVn6QmCX+ArUSxa7mey3zSNNSr0O8me9l8OwHD6orR77rkwlfuck8TfbnjNzY9y1XQ34jSPEBK8B
Fmg4tEQhHNq+7lLnM6zpVop2ijzWWzDDtT0mQiCkiwW3dVniyse6leJyyrwGpS1/r0b+9AejZRkZ
YT//ZjTKdLq9pGtTExoz1DQQZLoqeFtpAVx5itjUUtaOr2E71+mpLux82N0eaG2fiMOjmQKRe4UZ
4QUz5iQnK22TVAvdXqmj7s6Wp645NuE02Bsv5upCIlPJUQWlAmjzcltmZY8pvAmkLm/H8RQhDfZo
z7izuVEbWdYuDsfR/y9LaRIWiCIN9paLk1AnAMtkVco9JcYC7TAXPt0QHYz779sruTo1TL1EQMee
XNbWkqxEi7gl+TWlNqL904X4r0aIsQ47tR1Dcx8D4Nvy0BMRxjIhFYspRP0FDWVx9LJEK5IJ+TZv
tHARMeQ471zfnJu9NdsTdGD6f0/A7fy7LE7KF+qq5Y/bs147+6QhFGNJVslUFx8UcyVudzoGnoyb
fOT6rayUkH3bAOpUCdxKbswKoc7IMj/fHnhtuYE0M3EQwFxzi9grnrCLjkn+PbuQ5APBOjrYZt86
5p5mcPOpAcE2bwQJq3Ml4MJyUkjxLGN2uSy13mqlzGtza4iPiQM99kGSyq7+LsVziMRi3WI05SJp
l2wFuetjcxMILBs3wmKdq7Q0BgE+9WaNikBgxJn1iCGJQOfYaf51tMNGc3sNJN1GN2ztgqCpQM8f
5vk1SUU2p8acpIaKe4zEJT7gSTM+2iYX33uIOnG4VaJeA7CA6ILEBfCJY7skcZUN8s52ElN3rwfl
szGG9/qgUnWXuzF4Cq06+VbHffgQy1b9WU3y4ImHKfugdJPxenuHXS857yfVMxadzj8PzOVdpURj
Yc2ABj3Jb6pjqknWo91mcQgNCT1NtwRTAkXAGZuX2+Ne72zGfROR5rmBHrEIaHrQF1Fv2aGnWX15
UlPdjw8cXKPdpVE3i09dJhvx6AouVYwJaYbGoCCpLO4ReR5RtkI4kky7TSy3t+b0TqUoOnxyJK2u
XVpLpvUwRk6THic/+UWa0DiBq8ZjuUVTvL7S+CkkAHh70zS4ImBaFuR6o7MiL67IbGaYMr/LIZqj
h6wCq3zwR3NsTxKG9WQIUmbvjDbRrdPtT7CyCfkRaC1AD6Fkey3hTmkgNzIa+lZMBItod9H+zLXO
cMukMQ9WhI0BJpuA1tjEkxeZA/9jGiBtTpbSbIoKXUcDQudTyL6gkwloWJzRvzpspTq3CJiOoTeP
tokihl4q2ZFaHrKGt+e9OpDA29PYpyy+PHvFJINbUoLQq0J4vQgbJ9FwTK203sLVbAy0fDZqtTaN
Kq4YSHOqu4giBbrNSFiUGx9y7SyB2kE5T2DruVAuV86uZTlJ7DHymgRNOZdKlyyfdMTAhmNlwvRH
FVGutsxfRbJ4+SizayChwtiB1IeS5+WgFa1aKQ/UyAsQIAkfQd+NPxwlDd6NRT6mJ1AV4ehqw9yf
8qkyk41vuLp3mQgBgWBRmkvRWzUyOkWrKkwe+674bGnh8NSHbWAcx4D6kJs2IQrdQRGb8yGmWqu7
ytgPZg7VwVZ+56XcVvvbu+r6CWE9iIg00XnkH3HR/rV9W12Ofd8pYy8ejPxzKs81vRas6Q5mxjm6
PdbaxkL0HdVUikxcaYujEjal0ihznHgtHKTxGTkYFWnyuh6dreLP+kjCHEOYlF4DLSM0J9uwYVaB
bk77EuRs+wcjinKrq7K2fMTK1O+AFvDnojYRp2pTWVICuEdN38ljWHyV+vbnNE9WsLF11qYkZJKJ
YTkIVEIuP1Tqo3yXYffs8TOG9IAqbIeuOX2BZgN5tnbHoyqICQwPDrCQxXOTmeDgczTgvSgMrem9
Uwxp9B0Bqyh28WYso3eJHfY+JES56k691AbndjD9LRWftQf+71+xeOBlrccKIqtir20b+a63UxQJ
MwLnfTvU+oORGuojyIqu30i51oYVl4MwOAJXuARsxDRxja4MY88KhzzZB0Gg36PPI38EZ4Up3dyh
X/EEW3bekpFf20hIuIM5EgI9Vz2DqBswi6/U2IvAxz8CpiR+US2MqoS+vbkFKV8djTr6WwkCOO4i
YnXCCV78MMYeQmXpoZpG54MTlRMlvDH6cPvQr20nbncwWwKfT3/pct8W/f/j7DyW40aadn1FiIA3
W6DRbBKikaM42iD0SRp4oOBRuPr/gc7iqMEOdnBmOwpWo1xmZb6mbk1LFDlErRQlSYwJxODDOs3z
IOkTSw96xwCEK4qizPwE3mugaqnpfnr7V1z6YFRJtgcJTxJw++e/otPGcZ1g4L24MapLgbpkmvjY
VNns+MbU4H379nCXQhsS0fSu/3DX91FGh5M2zCUhVFDo+T1Z6vM84rqQo9L4FUx3fmW4y1/3/4fb
7o6/LvGkNaW2VhUut7ZRdCHedY73Uawr8Aoet9m1KHbpkPwpKW2o8S3nOR+u6gdX77QmebEx0yk/
VLoa92hN4quT3XS5p3x34na2wlTpbHF8e2IvfiklCgAdxI9XpTPCoFygRQHXt+z5E6ZLm4OLIsqD
WyMy+fZYFxcRGjSEw42d8KowK2ewtx1jpa02B5irWVErRtUHpp8eUmdx3t3A3ugWKthtyMDIqexu
eMXMJPJySvKymma9HNLKTryDso7JlQv+0hySvFNOpzBBPNld8M48gLdXxvylH9rsMe+6aiu6KEXV
BoOuj/qVz7o0jZReQBaCwAWwtTt6XjVV8diSri/0nzCFWk3rhyIbI3TdOX9eF+Nq7Lj4gX8AjS4h
mcz8fH8aBcVQG5DIS10l07GcUk8EStEM6JGiBnR4e5dcHIzG8tZVI2DuiWzYFiQNSo/pS6obXRUi
tNhIX0fTZEApD7Wqt0e7OJlAqDCK23yU9mhNu8e+vsuc9GWmRXGPhYO410BsHkDh5FaQqRm54vtH
pPwIsmnTvOfVez6ZGuwcmY+8b9AArhH5Gf61urj4WLfjHGrzlF6Zzksf+Ndw+8jU2bYyNkhJvzSY
ZB3qdeEZhyZGyPs4+3elmvD7v3zexoWzgGi/alCOC8R+jJFYPvQbfwGEu7ekjd1ePdrSj4U1/Yer
mvYgVWOSxc388nw6WzvOWo3Gwstk15oMhNLKL30xxN4Nmb5x+/bHXXrscASsjYWPksi+cqAjRTXP
VCxeSq1VQ52a30kAs4/sVPUU3zX6BiFv1fNXLIF+vD30pXWk+AmRGI49eetu22CGV6q4jRUvcjD+
KZVFzX2ce4vI1BY8VBO1/Pb2eJdiErVOJpYbhlrrbryiqHqrVhboGY7d/qa0OtSHqinqcLIb40Q6
6528uNPX8O1hL51+Sl78t2n7vuJMo84Cs80ZAVKOi367zBSigs6GxFTnQqmunI2Lg/HM2KyaId3v
9eIGp8n6RE1LUGpT/wIDmhNiOdMYdo45Lsf/8GVgUXkJAJoBQny+UUs1q4fcKrHISaBKoLRafXSV
koZRb6X/JaH4g78DMgO6f89wrJakWicUy14WZWzXk4Nr0A9bpPUTokaWP0hcE3x9SvRrjOfdJt2g
jJxAqmrsUZ46e+BTQWrqCSWlXjSsaqQ37jfN7FOsLNYPcyWKK5nwbov+v9EcIvwm0AZEehcIi1wB
B2IN1b2tzrjOJggy677EfycOhZZ0QQ916m5tbWO8sm9eDwzXjSWkVMrGh1R0vpRtGpdZYS7VfR6n
8i7Jm68j09xDeYm1U1YsJAGiXN7X+uVrqRPS1QbEAbYFOabzQSsYpLFVJ/V94roS6F9peP2xzMyF
W92KDbz/5r65EqsufShwOZSpUNsAiLv70KlNYj1n495z92pHo+y9k2pgupVgvPbUS7sM0J6/Nuju
VP75UKRi4HbzxCF52w2apJOExCPq+1YafThlq2aGSTKu9znoj2usapNZ+6t8RdWV9oZh0tHloOB1
sDuVfZvFQEssL0w08C2bbnoMObdSl2vv7/3RYCAP3DSFfipDBNfdV7WGFpdT1XthGiPYEkvT/IQT
+eRvFl+Pgzs0V+LixfHI1jYdZ4tX4m68Odc1ZRaOF+aNcI59zc6seZeFgHiWAEL3leH2i/bn87ao
v730qRDtdqfGfeamiu6FpSva75kytKEY7OyGsvE1zv2FJQOtxnfhhULSti+nar0FObIzcUuoGuvQ
JPoQ1PrwTqYJG4NGKU3GragI7nDf4bTaOY+NevHCBftyPzEbOzRTHBV0ra6OtoKYVwNr/QYNHj18
O1C8/j5G3uIE0hHE3r3mJl6FlR7bkxdOueEdbW0ecfBLrrGGro2y2/h64oGZGAcv5B7TIvpt9jG1
MRp4+1te78LtW7b9x4sPSMG2bf56SBezZoja6LwQIdjNanE2qVhA7netYQyzoff8t8e79FUbxoiq
xNZO2yvLwHBrOxPDvLBfnfyYrbxmKe7px7dHufRVG77Xon2E98B+FDVWRTdUiRt2q2ufCoh1qd/p
tUO/3ZBk1mBR3vtdGAABqQeLpm1ed3vUieqs8bgMWnFcJ7e5H2zZ3sOBzg9vf9erQ0ymgBcGajRc
VWz53WolhWYPRoEVVrvqbaDaxNClq/MQ/M81XZpXfmib3xfXLdEMvRCE0Xb7T7GFovQ6jkJ90uZf
S7qkN5Y3KmtQabrz3azG4Yn7PwuN3k1Tf2is+HGwe/t3UvUjXkQor5pX9uo+2G2/CHYESC7mGE33
3deLtcRtIJ6Lo5f21W1l9PXdQs50oP2BpLy9ancSie8rj/lLU/73oNtW+/uAZEnTCfRhjojZdsdB
6+JDrADvn3Icu9+/ulTueVEjIbKJl58PZXXMrpIylJk2GRo02J7iyj3ImmpwXl9T/7n0YRYBb7OA
obm5l5oc42JUjLHE+aPPoFfzUnBtKpFubx8BzbfXVBBfHUkWb3uWbUr19EP28ugTjiNyqOriCDk5
e1ARCoMphAZLjvrCscqdd0KJtG2zAOrhy1BdJMRuF9Ff6wYmIZ5MnSggzVZHnXReQnQ16kObkJW9
vW67R+c2FEQCiC2kYBt4aXdS9NTUk9qb4tCsncT9OsGdrU5WkTbdrVnS1g1KnEf0Eat0C9+fqZ1x
Inv7F1xYSx5IG1yU/UNjcZdoq9pgJE4+KqEez9avuLNz7bBUhniKraxprlxCF1aSQhqfqQJOBYC2
e9CryQo7aFDJJIpmAeBSZzjuDM6Gfs/HefbQKutWcQXi+HqOORi8A0lgABpDOjtfzros0Ahyt37/
XDmBXq3DQcz6eFyhxjyxZ8fDkHQpUiIiufK5+5E3oZQ/p2TrGsKo3+VpQ2xjFAXOJarwdlhvNlOJ
75ln9A9wtmDX4XrZe4GtV12UFymaie9b2a39vdGjaevBXAQLcf7dXe4kToxRaKRWrtsFWFC2PzE1
McKJtuqV+3X7W3+n2n/GAgSMRzvNC2xHz8dCcK2nqJBOUdJPehp2E9IhKAnL9rY0Mn04eG2R559c
O5lvh7xOnA+kDF5y8/YH7y95fgRoJjBrXIA8Vfd5qpEqZVF4+RzBcmhOsacnH71cup9y0XsfAYYM
R6vSvU9vD7rf0owE653327a5NtbM+ZcP/JrVEUCJ0ha85m+42hRzjh5UpyFUcm0dftRcI+n7yu1U
xM5H3X7VX1eUW6SGjlDzHM1dvhbP2uqU1mEG7Gh9M224vQHP6vnL21+6vym2MYGQoFuwdYl5qJ6P
qSqNNel9KaNa6Vc3RGtomg5YoxWa72b9fM0/4cLEAl0h2/vjM8Zr/3y4SVDTrGdPRliw2TeTNSRf
C5O4PUk9FcEo8+xaivR6/wCBppWAiqBNNra/jBVN9Vo3zdZIW7kpfEsbQGu1/aDdqomq2KeJcPAw
IA1wpcewBzpsq0lCBtqSRw84qX2vH8uEzoozOUdDoilf3S4eRz+rMkc7dGv9pLutA70MYOBT3Md2
fuzMVPsaKyi43AIcHK4ZUr6+tcjcuDk0lNUpg+4pBN5kDk09pUvU5mPyD+Tg5K5o1N/j3CifOVTO
I6LH+SfC1bUK0+tLZEsZt44jOi6bQ8z5iq/5WPWt0s5RvNTLUc+M5JCAY34GMaZ9qNM0/zjT2743
47V/VDQbfa+3N/jFDwdei9QdVxnaEufjxxOgYcthGahrTZ+RmPc6lHMntCzQt7DXIE2y8rk12vI3
WMLm+e3BL2w+2nS0DMjQwbnv5a5S1DLHeOHjy3RVQvxnivvOW3Q433IaDrM19PgAqt2Vp/3FUXnE
bWI9G+J9FyMWNIqQe3DmKG3SLJSmIyMHP4KDrhaio+g91DfcmdcswPYovW3DI9e9SVubW4h6VYDW
1NQaMFIEloBkv9wocKCosgapztR7quIlC6dmSY5WYT0qW+an4UR38x8mHOwAIYt3LA+j89WmFcat
ifR9pKTx9MND4SpN1ZTKOy2+T3GatZ8GJfWObw+6pY7ncZIPB1S9vUM2453doEiwDKs2uAsBv7Nv
FIQ4hI84Zvzr7WEuLStpJW1YZAiY3t2ywkvfdKdLRLn7peP2ciSCcKqiimDRMycJjL7QHiUOw+JK
HnAhRmzlRHe7zxAM3h9hU5ZLXGQVu9gR4hhXQ/w0t92Xuq/qKzv30mFlHBstHcq1oArPl48nojrq
/bREAgOVL30r5Ve9KdyTkpT6fHQcOT4meufx9oIyfOXCvvCVxHooa+jScVXuVzFesbikZisjHUV2
nwM0R/qUN92dsWraNXfxC7ci1VkuBJgN1KycXag30tJdk6yXkdZNOm8QYRxSc9BveWIDKcqqX7rq
Gv/aS/7FNHLx890b6U8RHF1xZOhQID2fZZtH/DppzhqZUyzjIzklfDI/E22cBIscvfRDPWWjenAA
tl7TE7mwwijrAoShU7W5Y+0yq9HIISMWC+EYkxrFx0kuXT+Yq8xAL7vUFroc22l1ULBWy7OpvsY3
/WOatDurXIsQMXlVY3K6n/jRLOK57BRW2XMnRqo9SzkkBkzh+1rP1jqYFVk2adACFKwDBM4S9bZe
tVwcKEDYOrKzedqG5iY+/12ty6yNiqxsDqM+O+p0JXRduFcQIwamgHM3gM19BrFu2oeZoS+R2s3y
xTVjM3DUNn9nf3u7t+nHwhsyOHfkgbvtMFnlYGlpJSNKC7kTaqtahaYBxx+uRpXXN4s1qldebxe2
P4SQzTyeZh4P822X/JXpIjEs8lyXa+RRFsKXsZumhzV31IcaWevHYdCS2gcz1be3hVoOP7JOxUbk
7UNw4bjTsUQ4BFAGFYh9H8GEc68MVq7yEybYRGoxZl9iPAFblPumsnxn1WibY25O8l4wWJjl7UJE
DgUQtG+lRqXdyHthjLhGy02Y8rZOquoa+OpCpOC9tqmU/Blt7xyGJ0NWxgirRa6RzDe5ay6fMjSF
n1VjVE+Lu0z+6BXyyuvl0poiDEiKDWqQ1uzuSiNiLo1WpWqUY5kR9J1n3vVCpr4m9CoE+oZgIMDj
j4qbicfYaJMrQfjSNyOxs1lf/Sle74ZPZycFyKtpEUVI52c1rs4HOkPpXSk0rQnIsNPmYMvNauPt
fbT93f2FQqrB4aEY8brQ6yp6mhTdpEW2MOY4Q8dhLceHjkiNGkDsKoMZ6MLJ4n/fHvbSPYqmFdGD
i4FIuTu0i6HWma5wMFOlMA5o0BifXal2gabA5UJePA+7he6iUS7lFcrNpTyP1huHlgYjBft9F9dS
6Xbkc79GE+WrLBi3o9NTF+g050vpFWPu5xPU8H8GNJbSD/TOATQW8NtRG4y1d/uPbWeYRiAtHyyq
UCDaVZ/M2uQATWKN0rrDTrPAhAziUepLVcwHOXeDP6tTd4M+pXc75siixI2p+r2RXsPtXHrwAcvb
ZA63ejQAtvNLDen9JHctfkmtTO0POdrix1IsStD3SXbK5GIcHMVuQJ2MHVX0NZPNnTdQRtHmhBP5
9va4cBpA7fHQBlSA4OIec5oSAXN31lkjlMFOFpW5kNtmnQ8oQIoHvVDhyNd12l45hBd2JRAUbrk/
GL7XEO3Ubmq66zKSntKrUIobOQUFlZ0kbGy3ttD07vEzdONFHHJTo2p45bsv3OrUIOnx0IxG5Gf/
2jcUKncjkohRKlXzKOK19TsX/qhbOdr7c9XNuIR2N/Jo+EHuTqDZLN1E648YhrdvJPsc4hknUvgz
F9693uNk6vcyLyoEHgyjvXl7gS+eQjAFHEOSONpauxCq1I3ZK6rGCmtTFkymtB40rSga38VZ/m5R
mvYAEUE8WpXJE3uhtu5bbQMz7O3fcWnCN2NV3ntgukBYnW/6Um1azeq3TW9qmOzVMjskQur402fK
lU++kA5RyqGYssmAkxXp50MZGNGMsKLUiMeW/rG1yz7UM037+PYHXQhjZ6Ps7pOk7YBlDIwy2KX2
bVjK+KV2dPeodS7ajNrofnbquLwFY9UdDDw5vr09/P7gwgJmi/IH/4g4cVGffySZYGYt7iqjoou9
e9cp25eiXfJvqqyynEiie7WPqrJ5JT/ZfzX+Vvj90BnhWYH5xb75U9Hz6XTUNyNglCu4dJA6nm9k
rbwpqkGMB2lngkKraD+3gzt1h7Kg+nWFHLPfSttv2NJPCBe8pl/dWZ42954sNCeSbj5Bc6Bnah60
LgflURa9807IFbkn3UwX0SBQA1Ty92/N0kMwGg6fEyVk/F+rKm+Dqo+ryF69+aPE2BUinXtN7H2f
LfwZlCovc80y2/t7OXHHXJh17UYF+KPAE64E3TUMzufGLLoHdDmdPnzvhoL6jOoviGqWl2T/fEO1
omfpUuFGMoZyrY7D+DFd1C6yRqXPDp3SN59R86/XK5Hg9T5m2D9kTUpumIPuhi1Gq7HMMnWjJNet
W80YcdUmB/U+jumoH6paOoGMneXadbS/I5jfDWy1tYU3d4I9iKYxShvteI89JOwR0Rkn9bxDZZt4
5bw9rRc2KwPRHgAaj0vA/h1rdmM8JMh9R5VDAQbx9PHYxpZ+W0E7vnIlXBwKcASXAmYdr0Sf+qY1
M2/O3chax/S+7ywdflorgllPmiub5dJQxDMexnQPXWiW55ulh+TlwHv0IjFa7b2mlvMRGJT1bZ6c
aw5vF04C37L1fzd8BA2e86F4FHpI3VdeNCrJ9NitDscPEe5ojpP0qReLd/v2gl3aGWiAgBynuryh
QM7HW7QGjTen06I8KwaA/2vxM9bT6coEXtr2wChp+lKA2vCw56PA2wFmQlYXuU6Do7is+h6kiTNY
twIyb3xjWHF9MxmZew2esa3M38+QbeNvUnwb3uRPme58YCfuQYeOhREJfdBWH/9EeWdidXbqLUWL
AwCI+k1lq/LDiFO3EsRWdRXDuk/+/vwEbIvgjaHk8wry0tTsHS+x9WgeWxOmmOk0h65symNXLROq
T3YpyBLyrPRXvaS/9Pb6Xpp5Z5M+pEAKCHpPDp65DlrTTIzISXtsAhfRnaaaA5IpafdZZorr9xgB
X3n8XdpU2826fTRs/P15AXujUM5KtchANv6Q0bb7XzY07T9vf9qrXI+ZxfKL0rK1oWZJ+s4XV60b
NwU2r0d17eV3NU2a0B56DNWUQQ/psTtA2xTx0CaYsJeDXJtDn3nXhJQvTDBmiCZTzB5DHWq7O/6q
2egWsmVr5WnRYpmTmYTYZ/dmgIBJpQXVYizFEE70rxI9gPHGGQnenoQLuwuHcOrCNL8t+xXlKjOm
cbJ71YzGOUnus8rVviTN4BxT5KqGQK5L9dtwauXguuO1qvSFq4qawlbc51bcFuL8y4knTS+L1oyy
DMLACbm60Qp6ODYvRr9YIg3bYVb15MpVcuEuRg6GNQcbw7DuDv0TJ62nzugURQsyXWFsrf0neA4u
RGjDPr09txcuD94xvGU24udWfD//QOQUEjELoUeKkdfNcej02T5MXSJMC4At8pRByoPCepxNpc4+
txhB39az8MT7TxP6ISwuU81C7+cZI4mO7MjTsUb2Ss8fMrMMXUeY65WtdGE9EcxgJXE9RWh+f5xc
Oetub2ZGNGRe8m9DQarzV6vtw6R3Z39Mp2uE4gtHZwP3U/KkHccH7DbQ6qKP1Oi1EU2zuv4o54I2
YL9+zCbh3oAunj+suVddKcdd+kjOi0oY3wbe451MfRoxBU6NqOzx03bnyQRvBCZWs0Yz5GF8DQR+
cTwavOwgHuDUP873EKpqZK8TUqlZbmYHJzYXyFhdHSDEWd6QwIy3b+/ZC/cBxQ3owgxHJdnbfs9f
11FBJMjHVdhRGU86sjbUjL3lnzSV7hhiOq0tySnuPZq9iM+nynKcUc68BvK8cDFT9Qdf5cGq3YTM
toX/60cgRtKIdCjtyG1NV4hAq7RUfJ2r0SHF6LJW/WDl+TTp4eDldf4F4AhKfkGvN3L0y3gprqW/
ryeFZxMWYDxuqPy+krdcPFw2ZNPaUU2FvQyTph/vityagsQwi48FKkwf3b7wnl2j/g/hn7GBd9NQ
oiICYP58LpZxhSLE5ormcp2WgFiC6mMyNoUTKGojpg+zO2RTQPlNS/werPvvtzfE6/uSzY4YDpGJ
vjcqXufjr/rQaJkSmxHW5o3pr3U130zVaud+qxrllavq9Y25DbZpTQKEBU+x/Zi/Fz7XiYRmbUVO
ncnQzdP6WLSpczLm/jMJSPzs4a70WBtpfbOOU15fucEuDs8cU+40txLUbq6zMRMW5kpmxHjyA4g0
OmmVFX+aUw2tBxmLh3QEDnuYnVIsvtnzAr6Sbl2cbUSKt1ngpt73pjyUwxxndQjHVlV9kWr5qdfn
5jZblmsH/dJIkEvJfICukL3vDnq3Nnlrp64ZKW16wskh/plkpno0pyV9Z0UPfMiGmECAEvMRVnZ3
hRFu2xo9IQuoiteLJ1SXUNI6ghqolqcqHfFqPGBP7L2A51STaEWD9/n9W3jz6CH4Ycn4yhosM4q8
tFrbiop1NqKu7JdPatqOftri6/T2UK8z163hB6KbnslmO7f9/782cCELY2wmz4qUBA20AJ430O3E
Nupvb4/zOiwgfElFh7o4Uf1VTF8xqhCmaJ2I93J61NzlI5rMU+oXsWr4TbxeK2Rd2i3UzhAd4Pqj
wrM7mIkgFrYj48XmJBe/7w1eQ8Nc1yd7qsWVDbMds/NHFx8HKXgrAhCE9p1TpRVOyzPHiRq3tJ8h
q89d5OGqUv2S7mJ2P/QZ3XK/i4fGvBL9Lk0rFwwCjFsjnVL/+fK5wzhbahHbUafSMvddS3ED0VhW
oFRlXvhaU/zv/etIqsT9SquUM7JFnr/2S2e0utskrh0hVCSGk1saZeebQ5k8Tl3lzSF0qWu1skuz
C7CG7UPaDZxpt5RTO7nGJBWbjF+0T+1UT6fUae1HS4zlac0StQ9KN6uv1QUvxVDuM/Jhg6zilWEM
92aBFCI7yOlMEQygInmwdkX5Ic9EftCsQcpwRovm8zKq7zR+IGxTEQEbiWsHqRvB9HyW9QaHrizN
3KiOlTFI11IJsyrNjnOr4p+HN+GVbXThtECfcFEl2FRxXyX+o642vaYyHkVd6xaAnvsBVabq+2y4
2pXq7oUdy+7ZFAK3mX1V3XUWHrFmK6nM2cII8ahDFjGGErKW2gS7yLlGLLo4HpVH0jO0xmhJnU9l
PpWx7cQUIOthauElK97Dalfif6sq+4eqmK7Bwi9NJbVklMkMGDlQ3c7Hy5wJW25F2gAs6/rQLwPR
OAf4uRhSuQbvf9VqJL3b5A633B46HZrX54PldSX60ku8CBFz6zhUmfKlcnPMV+tWHnOr6wJTMQpu
WUdOBw3dz8R3Ykv7RlHWuAKben1c+Clbx29TZqL9srsY7Iwcmz6IR7hC3hbyUfqtlpY2hWs2lLe2
Jo1n02yT5ohmQv3j7Utpr3O8pbmQukDhYxABxtTYRTG9cxMd21kvKlddhWJb170/O17/o1ezqfQX
s5puTa8aQyVulNG3GgcnQcsbzPIgzcn9VuP18+go7rVzzDW1u71QWCMZ5mmynS16Vvv3UNIKUTSd
gialpgMQaqyiMALKY8MQpEVSGb5dxWp5mKR0PnYWD31/6ORC93DEFg9VqbmrD5bijV8xFraMcEzB
AQSeMfKuMsrG6g62hgxUjJ6HFa5IUxnBspgY8iJHtRzgncj1eevznDRRKkowW3FuyABVUn0Zgjz3
EK4JKlMvtTFYEJFKRn9eKy1fg6mfsvghX9W6+Ea3q5t+JKreZsfaJkc4wV/J094XuW3Fz8qod4Pu
x5XhLMjDlIpMcOFxu27+PTXbJJ9sOc2Kje5qNc9fTLNLsvsF9+fxmGL/rP5DaaGRjyJr6uzWEKbi
vVhz6rinWJU0Ef2eEKBNvtdOcX/TwA3EfEpfE6+6E105IVKdJ3Zya6vCxD9mcmPtyXJbEK+FGCcR
pFmy2KtvwcsSKAaqzNBaFOvvMVNlOfqauebiVnY63C1Pul120ydzW32QrpjMxzRB0D/CU9nMbnSz
L11konXUt3yoztWpFZ5a3tYwTpevQDOWKqi1sotD3ZO2iZhfJ4tT5lLqDQ0MMKSP2oNlHZWuj90Q
awWtCmj/JC0OLYnef5xHTV9/ISCkG/fKbGHfDA24xF3Ls2TVPSgL1Dp/culHPo22na6/LKUrsqOL
ZUl6P4z4JhyXQlGHj05Sl+tNYaPPfIDKv7GptAoSQQS6bUqWW+Cvqxd0Zbm4LzgyNstv2tqLhuK6
zcvwrrRRAP6JQULdiMM8zDKzwhm+tRk0Leawva8Za1uWvpvWSVr5jtEaox4s9Ng2heQGztZXfUTW
DofmWBmae6+UIj7gGzZkg18aTaLkKBWhbPVhtWvaa0qzDPNJhzTEP1vLrBFZQEfITrP7eB2c7j5T
oKBhaGpLo9QOWVtr62mhn4UFcwceVHlIjK3hHngD7PY0IFnI2m8wydrqTkNkRzlSLh/bMvRKZTJv
HJnriPYLAxlndLhNzx1mX5PtnM5whFeQdYeq45BWft3Hwr6rPQcy8UqTpLlFAL/3njSRGbkdaCMG
ug9TnCT9ryReiyxA2yPvtTC1q7HvA6yxAf2YXmsXqC3HCheTN89McUBfIkVwWWtS+nWH0Vq1OrTy
dVnDWgGR6i+j4jk/FNSINnyi1tx3k8wbP9aKwfM3ulH1XPTKMoaDEOjeeLxzKXBXnSieqcm4CvLp
8SCOa0tzTw8MPbX1B4cW53qIp97UP4yW3Vq30nV4Sh3KBgDJjS7jqv0eVzQJ7urKdtfPczm1Sxoo
sh81P5/XIvklsm4E1qNqceaRz+atuqqBrqh2fwP9vgb1pDgN7jXruqoxd5U7JuKUq60z3kINy8v7
Re11+dRbsu9n0K5J7EVLl1irXzW5Y/4qGh3rcF/N5yn3M8NTNjjq5Kjxr9isFPnDEI3onlH+XMRd
h6xh8SnJEvRcoOIkaG1RdTKpuyP/5bfeanpPcaeO6l0Ko3KNcsXudf02baQTC79vaB4c9GRAYeNY
WTZ4CcSLK/t7arRK8jMbp84CIUTrMkz1MR9vCiHU9qiPk57csbid+CmQmuju8dpVpOrbZqFyFtBA
Suf/jUldrEeoYW5e+tpoTdMpmRGkIMy4g/aT+r6aJD5ij6r8pMQd/8hws7g4dbpE366gWpc8ir4d
pwctbZXpVhV9tTyzQRw7MOalHQO7M3txM9na0p5SfVLTkxyEVt7ldbdM/5ON4+Rr1A0JrSd7KrX8
dhiaGR9bmYmJS0ooNIT0pMu0HxMAhv42d9t6PC6DGi8/akFACVzASGir2o27SWAaSbcJVc/C7fvn
1WtMZH7j1oS5oSapqX6HFiqsuzqVUg7HckFs6gUNKOQfZpegoB0JO9V44wnbEz1mW/AhwxTCxeAE
Ys3zJsjjeRYnYmDbfkEYo+lfQMqpsgntEVXj74tk+xAslr52eOSAXxKPOnb28rZwgaA9OHZKbRP6
PRLi9H2X2guQErWb20odM+WWsR378zrLOfuaJpzqW5UX6nISip4BMbesRmZ+aXrZh2mw44GXae+W
PyxbsedopA+yCeYOhbSe6QAU5YssxWzruMlyZk6VBVShIWgWvXZTtJYcZ19S07ZvRiA/wydqzGZz
IGNvqE12whK28IGp8VrxWoCCT5K6dh3WuQvwwK+sqnHxHW0yzJIEWfR9m+MLHhaTqxiDD2I5yQ4V
lGslqBXX7kd/WEhD/RFhkeaUyrEjWLTAdwPWVkeCo8pM+5TgJLL6mxOKF3m12qRhgepY+o9lN568
M+ylM+dwMSpnvgP47nr/jP2kZJ+SydNHxE/7sTNOXefEnr/0A4wiv2xtobcHlXOKdTs+EV9HFcTw
h3E1Y+VmWussS0MQw5kj0Im0s/VH0c+i/LfvWpVf2FDp9p6whWnX5yZPzSIPBC/mNZBmhfNbsJgD
a4qHmbc8roNnyCM+JHSX/mco69SaAXFyiT/HyBYcsUFpB+Bl/ZLe1PAS9Yckk2kT0TuD4HqA8xGj
06NtM1KCoPzFrVQv4dBU5QFdA0iZUl/Rja7XtWyf8lZhqeSMc2EAvEa1fEV41r9lWmSfna5LJyI3
dkh34zj15GfJMkbFIuOfbdbThVdwzWtDmTqKCPAitv6xctfNHoSo3eKm7N2uvhnrggRcRQMDnjMa
PkeIndj6jSLWqYdiwOrxW0etfpi72HIYDbjzjWz6WPPFNEy/MndE29l1k+x7Z8TJc2dIFVhj4kza
MavG8rNhJLH1uJTrnIeAQEZUdYpBbbwbyC5mcRyl044flqLqkpOmjCA324wweleV9fx5MYx4eWpb
V/H+ietCy3w4w/YnkwKy8klBS3L+2VaYY2iNNhkBaV/8JFeL5VyMydIiVa3GXwUEuCIoTWF+7ofG
eMIAeTV9r9a9NkJDsDjIjQh0qzYqyhzCWYb8UGmDTSaMMiapHQaRSyATqTU33LaJdRJ6v5iYwhr9
Z0EXICMoME2/u8Zsu8DRUJc9uHY8JofGFOnn/+PozJqk1pUg/Isc4X159dI9OwMDw8CLAzggb7It
W7Zl/fr79X05cSIGhl4sVVVmVma980AWXuLIt3ZS8399mur66mfbdP60MgmG/06Ly2dxJn3M09zM
nmtK7D9J7GkOmMufNJhb9tnp1XS8ax+HOZS7wsg7i20OVpnS6eQTfdIMkr32NDMLxVzRr9cq+Ux5
a92HA3IyLLP0DLccO9/UvbQ8rlbmgeiSfzXaLYazjPHwKtCuzFfV0S0XxznVPZqAPdxe/QUK8Wnz
5uP4CB1oq3yetmOsiJ8Q2V0/QRrQRFkhrt0WiyAqlfRjHp8oMEmlwyYhOOskoCfzuAaf9n1z26sX
Ciduae+yeMq3PXK/DP1g/nbuKPcy4pV87QMn0xUlLPTzON3385OtTy9jigppE0hdt2fWlhZzg7mI
BqX6sj93/O2hl2VTdsojd9pJRTLfTeyXZz8onzKqOqqUc4VMM7bOresuTnlMLITBVadyvPZButYv
zdIH4nufLMlYHbO7BtfuCN2pOJsoWi641rTH83ouG4zSPK7TL1CTbaicpKfEiYDr7Ifq7OTf3zSA
LUsKh8nuRHAE0/cg3OMr6c0L0h8ZnJvMZW/6psqOuD1emSySowx0n3ZINZVn7/2ZxVGmRSyT+/rR
ndJOcKyDLnngBkHqmkdLusRF16vtIpDy72V8ZHLmE/U13LdvZF2Sp3MkBat2jbpaFrV0Hqail9+n
xQ32i3SD2ZbJZraz7NOpJu2G2Bn33pAcF1f+sODf2c0964hBH4nzqz2WxCXVbpjOYpxwAnc5QrRY
4o656jT6qwVFRUiBQjs7kPaunpZb7nSxGNrHqDaJp16dPaDUHgVpiZ4PMB/DRwx76j4kevDCslZq
TQ0jcSMSGljWzp+U3T38uLiKcP8Lzfy31X2gWBj0z/M5ltjRvzA7j+Hvhm9Ulhte/zxvu6eZ4UTI
P7VmIzJTz2zx21mjPi27bWMIMthvfaSI5Dl7ixN8nGHQmntP1QNkjd8cwb0nNr08zD5x9EWTnv2Y
t+6aveF4GH0j9vv8GdHLurlRO6aS43bOKbsp3jlUnOJgKfr4FOkvMuPcrnA2OBc2UgeLl/jcB/eB
HcLPknkLoGT1MnV/jg4RYcobgzjHOORMy3mZVp23xsFutE4zI0vHnCYtpnnaP229h0zIawzKhqGr
ff3YT+HJfcCKWN6BT3bl6QVLk0+3YN870/YiKJppDj9APLL2MrWpDgoh51EVCmuduersjIYrSJsk
JLS2b8Z8TGV8EucnKXNWsie7rqMb56Gv03/ZvoofY4OdeJ6ETfzPXTLxO7aJlcXRYUUVZMvs8aP6
fI6cmzLBHaI9oefIOqeas1AMuT+L6OOAEP7XmF3uRUNKx1nE2S5/9qS4N8Xccg2UiMYnpp+5G+t7
27kb2a8TCmI/GNoIxSeISqnDlm6fbPjQywO8Fn5HxjlU3kMym1zhcPE1XhhO8tY3cVeZfkgcFHLJ
0BcH26Ps3B5bP5eOo1eHuzTZPo+HXLKiBsV4cnbM7/Jdbt5aqfAUOKPTZDp5sJ43o+/wrLdi8hfZ
5tJuo1e0DCdNcUxLluT4KzafRuOeSx5jRGivOzPIp7hvbpLzOjL7heV6YqvpC/QTaVds35pwsx8s
AjP3HbWyoAPKYHAtsAn5uvndNBVHEvZ/GM8mtoSd5VzuzO3sPe0kbHiFp9qWOLQ9Y5M4O1fvNQ1s
jz2Cm+2vThj2W9meJwHrI3KppwM3mmfWJgaGVS5ITAvFOv/z1y52q5p4qBlrJWe6askdXaKW6tYi
wfufYmlwV80HwVicOyaDObXZiKfqGi/+P6clZrnwVmxUCp6yYSl2PF6/hLwyr0LrJZpKu6exZdOe
WOr1gBZJ3reb/DqPvjny1MxUh2aloS9F3Hp/ZOCavdwmz+vKDuCR1yK6mNKMkOp1CwxpWWPsNL8m
X489a7296+QMtKjdo204SjpKLS6W4eQZqRUoKPa2EQOdYeOhwrwq3nFp7VkZSRMdfz8mhmydCiOY
e2P9Dk8+RnkQ2cDndraBwSvPRV95dEgDa7NiVZatmi+4W1ManNQ2zARe0G01n/Gtg/NJEGjKScf/
Jc5tRVX6Z1v4faJI6Dg5N6733jdreptso99z23k/TZ8eZbac2Oq49di9bDtgC7dJnX5V4lzayxLE
FNwGxY/KFbobMJDJBh+YlXoDqxTRzFgOdnDHMRsDLkrlyXw9VhPkXaDCpBx9ewp+9yErzJlmtvwD
nOpyhEvNUXpWTAOfDmUiX43n1ezByZCd3vGM6UETEidugvr4yGvV7+yhCm9XeTJ3vsBAcJKy9MbU
fYnbVbsUZxdzSCTTmV+IuMv+C4OpZZeNi++j9ZuozeM6wXMxWfbpM/2Pxq46IN0zP2MyiXOfbuD4
jHixRiBw8rIUJ1cVgQ4GXET16dD0zLM6iqQdTPgprlH08ol4/oXtfhAuT7pRXUbt2P6mY/DZvFGb
898xrX1UmWGJ30aKsiymrZmZr920+ed2etIV8NP5U/rTNpVyY2rLdcNmWmHJPlnfEC4L+alJtFlf
JjdQD8ket29tt6RbPjVe97xRpMeLTZH5Pgxa8SLHLfEm2IWtnisxypqYzUN3RWfmIaK5D2AeQ/r4
ux4wMSkwXGcPj4XwuM55tuxUSACJ5oKcbZguIbjTeQE/ZGiZCF7NyfG01PVpr5sixC5aFyJih7ei
uVi6xwGcua1cGJXsq7vbGlwzPgYGRWyYz8Np00rhd8nMP2vZV/7mdp/j1gnde58TcxQsxo7bn8Fx
UUZPwxJuT54C4r+vN3YQ7urWEhKa0QvMJZG3y9sc2A7YBZcmRBajr0CFmZJ1oc41YUaf/fD5hE33
cjPi8YDWOo78qzArWRDnvjX8EZ2E4p5exLhFKh1rcjfAIaOAMIVr8kbCk+5mg0NckbYRezq6Cfnp
sB37TNrQccpnx7GjLvcw5AT7RFy5d26HCLBd5ri/YoXeddAgaI4KVh7drGAi39scgr1Zr1JtI+NX
thzRRxJ1yX5JVvCgYtBbJ3PgUK3/zK2JIBQcZs+iE2kiyzGN8NDMbTq2KQ+AO3k3OPj/TdNmv1pm
mv5zav3jHflaOxfzHPNPjZoYjOemA12/jmJz3jQIr5+rRS4tDNQ+JVOxW8djGWuq43+hP1PgRtxf
ZK7ajBF4JOmac4+0x6kOpiJTWH/17+dMK3UdkV28CzSXstgF69zKjyZ7qaNteV/6rNf5yZPWlQPz
nsR7BEKnotIDGQbT2iRVmMjkkyTvhQPcHNq99PHAbcd1P1dJ1jp9AbVwfvGVk364wkm7h1TYzXv1
lZL0Nz7NW8V28rrkVBUVPN9QW0UA4GntfYIg60vLzsZaHmuDZLSXHMqLZ3fsxjnS21FkDbPvPUso
9atytVDVNkfeF2puJspauuPHemyRyu3NtuWxJQE0rEBXGX2yIwi+DKClbT6TEPy7T0jMIL+GS4AF
6m0GjmgFPxRz4wfFFofqnrxFuxUilNs/vnvn77Zl45z39AP/8LtkuBmnzg65u4QGLkKJ9uYbBYdw
ybpBdJXu90xU3XhMaTEk6/BnCuy8VjOOJ9Rfe+4vk46C3+Ft8MlXy/hwZRiQAqJ4mB7GlFm7PNPG
r8tj3rcfrZziXzF84L/aa6dfInNwBKxrZ/Fy14a+qSgudFXdKgHDVokhy1NP4lJFROA6lT14AO+Z
qS6fo/78NOzrIgvdndFnvtvk5DCH43uokqnH8aS5Ods2e/QuGXa8Ip3tFtK+xslW8NrkdBH9uIMb
rinlq8akY8yn0Dam2rihn2+n8hsGWPVSpGybyaqGyrCXGKDnTZnk5pIQHd8WUoRM2fbSqrvTN9sb
OpaxKcNF21e1UuGqdJw2+9gCCp8VYxZfV4uBQ1bI3YEK8snHE3zse9gVMU4IS6FrFRzFDEQyVgtZ
PjrPNpRkeWSGhlENg2I+52aM28Lq0L7I7Sb3kvS+hi+1yxRQwdomZbKotOyGHdOdGAPGC1iCLy6h
u5o/HjU9rsQpxf2OTVhfjgZyBGJuxRPnqBvQjy6cmssWjnyCI761Uz6ptnnbphhMnWd3/Jg8Y+iV
jvjoC4nJ45zrbRpfrWqVKvH07r5BtbttActt/9Y7g1EphmGJirlv0zczKZVclVX1z2xyhofDWfT2
JOKwuW+jZo1p773jWxcd2i86lBUGakmPZ8leEenbum26+96qJLukNQbNRQRz5DDZ6eYBrOXQeQR1
+6BCNOK5v9jlKHZ3bR5RIfVLMcR+PZc9heaBaVjhOJAsgS7lSuZLsZwITgq1zM0Ndcsmlx0CcE0g
1H2Cyu3FLSREWfFtxahJVRG8E/0YnVhX9sLRb/TT057vAXmW+dH0PgvfrJz/C+qUFeHen+wzb9w2
z1HkNMdDe+6M+r6MxK8UHyYnX3ZA6OIWy/tMYHXH3U1k9o/5TEHQ09YQfNapYfuwy+nU+SlTVRcb
2MR5ESzPvbuGHU8XVu5H3cTOt1C49S9yA9aUvqcHqz5txqIu8GufsyE8uQ9LICZiKL0megzoSfci
CM/xm11E/c9wA585Q3T/KWSPNMjB/actNxiteoVwPedHZxw8zvuMEbBARm27yiEdDX4vmIyfy3pM
h0Juzk2g1/vAT/2c4XG0xzyI5bGzRViF2ra0euccxXm8zbjzTJlI2pIV8m0t0yCFTGQ05nyYbjlg
RpxolDkrT2ovjyViFnCX5gweok05XrFvKwjRHO7ja0KKFhu3RpPthY2Y/K8z2YgmqZbmI9nnQ1zO
KHP2Erxor+8dsYz+i4N4dLiIGLCXct0mTxhjHz4Qjmw/vA0PQxpff5KgBcyJ5Cuoc7944eCx2hW7
VMp59zgbiToVfedp2u/BzON3SZpGq3yyY/M3VanFTNzTLb9WJE1YOtCl/H3pH+ldy0STXraoAUEz
Xhtcs7AZmqszQC5cl3mc9xfNNmmS++MBCAjvsTMnL3SyFZtDKi3oZruW+Y07+oLuqz7uak9vij7E
9752JmnsFeyaRnaVzdGXCd415lPLQjAnZ5DAtrcH/QubTgvO9cOxeBQJEsUHDjyxbyCBmT2OXMTx
MV9bvfqVbEKlL9O8ESp+bunc5yAImXsXh0P0nTuVh5OQiJ6nbzjEmQfxFjkUeJoS1tKX83HuFw1C
eTj6zB0QqzbXsHzg9KIzHS6COs2Kw41bVfhdQ/+YMSwPeT1mmO5NINPffU5rXZrFJ3liMhtRXjx6
/FcJr3+Q3Zq92cnhOCN5A33cR3tb4ApN9+uEwqGrGZEtVI04fe+u85bT0tVF9a9AZpjSBmbYbOkm
TvOQ4L7zXTcNKmYvXZgTUJdkQ9XFh55p65FcoHNzMeDu9711CpiF6J3l3G4vsC/obbltfvgxKmEw
t1FB+oxBI4276x3LE/zFJK6Qhp58SJOo7p8dea7iK1tmyrlDbELJ92y4Q/zP3vkjazcFJyaxXHiM
VNvp7zwRq58vkcY4o6NzAJuv/aMj6T7eIfwCGXRV28wJ133S7ulFHDUklxMFX7KlbvzKmNHhT/dx
62INLSYadJdt1OebwO58OQBg5DvHsJF9XmeHfz4Po9fJt4Oa/14LX55v2AfykWOJlcoKhnf6HS7B
Ki+8LCI6iSiog0+rZqPvR288rZ5rZN3b9fCbtUp3uvu7aZSUxNlilZKHSxj/NFOgsZGWHLq7Ccf1
4M495tF9C5Ev2PI8ZbhWaxovXMr4xpxcg9p+dlspTwIDd3ij3HpLE11HgCsvVyOEztM5gzzkIS2r
JnrJ8N8e5NsylGP7FN37MOrJx5AgSGFjKdvN62w0X6hRqa/BS7toeuvWxpGF3QPVPRJ9lgWXmcSF
7NXu8e5cdDztc4WLopwem5QouzzwoVDvIju6O1Rz0OpiGsNjemraga3X24d0PI6ZjeKvB1b15sXj
CRP0MpB50ZuNVsIzKqSPi+qqsGUwppkkZ+m5N/P5ZzwldWun7NwtqV+/H+BOrB7tBi4sGLY0ydW2
LHtZ92L5ve3QfhXcWP/TIhBqKvLUhqzc43Nk31g3w8sexae8F862FcBBe6Hc5jMD9cKd1n+i3rzX
cVoXWbwsv4djW+650aIPontDJkoyOH9adu6cF+8IGXZXNgA4Mekvolrn9+SIvve4dGA9NszfxJ62
OY+IygO5cXGVYT+N13YRw7unTRhf3HnQQAWN+ZmEJsuoVUO9/TcEXv8Su6Sko96Y4i0PlbLOw5a1
6VSgywEL7ZYF4xq9R9lfu2moCrbJ2zuhooxEQwNwVdci+aOCUIQXqn8WfpmSc/YvDd2aKWUneqwX
3T7Oo72N/TuywewV0jx4BO8C1wsn+cVHinoB30jH3Gmb/U/o426+Io3gvgk7XS3p3O2XY5y0uQRt
5ttPncQ3qImwCKlg/MfKjRos2Vgfi8qUqQQiJ+miX93YAAOk2+16EeKsf0Njz7/S7vyE0Dwbyz4h
KCLflmykePqs1+WrM6Iwc5SfVIvQgKMrueNbaQ+9X8k3Dpci1q7URMRSo/KGzFS35NHJppzbdRlo
JBkttLG7y7ENGRYInNg+7/Wx3q8tG74MTVn/kwZBvqB0dRnB4iW6W3gmA6axLUCbOYs+vQxD2/zD
rSsG6maa+xHgp+QxnqXnn0mwrVAc9dz+TRq+lCiyjf7MvmmSI5/rG8i3bXzpIpMMF5K0luBDnen4
95hND9jsapDpRDfnd5xzBeOBvQFAkec6T73MluzjRAEUvHTBuH80dtlGkEZpnLt62IYOYc6SHVwr
qFdyGzlHUkrlcPpT7cMXLqiJr0Ftk/qi3KRdnpUzHDF0XxP9bdLJ/Q9JrFhztvFd98tJV8T6TtAe
3ds5uKxOynRP/xKHyMmpTddX42jW5hodCczrQhP2hKSqf0Bj5eF3IlBzhHxXDjyGWSsd9dP8hUeQ
AXCWpvcurnbXo2jjTi3VQfOrSpaSJv1Xz822o8XxKTYO979357HHBKSpANnKALZkfzoXozz+OZUh
H6dAi2vbpUS1M7Xohh59jNZL40XiKBAIjdlYDEhA+rJOPDIVhszQwi825lXFNdPfkCA7u2zZGTJr
M3PMt6XqdS1t089O4XXe/D0eENHkRxtu+Iso26X5vokacUMWgI4GGF1kNDchxSB1mmTNF7T+iMGO
uG8fxOJlJjfzHP119D6uL6ez09yFFpdIpCjkAPXYkv4hGkxPxRouRpM+JpDPHCmi1fIc9eDk9dnN
28Ng7elfbpMB4JfLUxQfIO45VTesK31SvfLMJATPidmqCtoB5UemuwzJUbi1NI4OQMotYwnFS4e6
iEH6VFAZMwGoy0M8NTa+S9j506WOFnHeD6IPm6rlzUSX3YTpDukTjU0ej1303Jhu+Dw3ZvnOQFMz
cDvu+EXUXnRPrdFumdlNMYna8QbVb4Nzv0grZM6m9dRVdbuMX05o3N+dObOXcA7mgz5maf9pWkoA
ZxjYqRAbhD5At939u+QM6L2Qt33q3HP/6zptv+cG8VyQS5XJx27q9L0CaMSBBa7r1pl6hDTLwf/L
0C4RHga+/Dolsu/KRXlQb/0qBi/vY+EmhZdq82NopLmn3ttHAj5duM2wEUPJ7fRZWJf/gzo5WKl2
vLQc0uHEhvlo+OCT2kXOFnvTEeXQH2dW6TRcHvxuON5DXOKjYqrryVTtcQ4PBmZuesBxdAhx5Ha2
iKVG1b364uj3x524xH/tiIwyZysfb1ofAiwg3Nhb3k9/ii8rWz6oCXycNS8jHfXN6KrtGE0ctSZA
Jn095NpmNOO+aedvUdrJv9yHCEB6MTSvbuo21a3U2zLdgrT+myIJvKRpDdHaedGAWkTVy3uNCwZk
LI1xeo2yOhrKXo7cBVRyTAr9BgERh2YIKWjmpEaYcDk2YhvYjkWMIY7Ljmb/KbOG+gJaPawFbse2
rZB4QBs7066HL33njT9CCUJRHKEng/97rg1PySQkrJa/zfNZto3fQKKhr6zgfvRwXXmfSE51FMkc
tGkc4e95jKtoadq5HGIVwi8EHUODsbhgXxVjxPiis8097mvAIkhSwlOVOrsvK3R5X+lGdMPbUPfs
M3W8XHoHyVsknAgChBBSN7zTba17vgjcLh/Iopl0Edk+BF90UCk8rYJRqaT+Ce9qsZ1j2o4OB8mC
HH3wvtgZ3Lse0T2z/4ljTaF97HJy3Q3jVg6J1v+Zvhc1LzolEBSYH7nuxvDzO06mxi+hiKOmQEkY
uMXg1smvKDKYMRiI69IIxbL91GfNJSGI/GkIj+UPn6rz153Pea4UQ6h7F4xJAnWGhBJ2qhY0oUnn
LxsKw25afyOxZmJHQO4/k+tuv64cp6loa2d/POnFTeWNnfsbX/Pj6cRvq7kejpt+OVg2CXN/GLbl
Lt4s3Wwkde8XHJRuYGkXt8IikDvGWBoVKUiWqicahQmbJgaEOnm30Qlso/09yO7CuZ7r13UIRXt/
IuiIiyTcD4lrVRJsxAe2kX9pndmlAGykiZbK4qsLaz5k7vWMYzi+xRvWF4tdkCp6r14nnlDU+VFe
u8kBXbBk2X4Na2Pqu8NfUDzpjgDqaE5pSPou7YJ7hiBW2TZOe1RwVx4Oi+zAfxc7dMELvqEIRDx/
br3SXS3gKmDsluQiMu5MLz6a5nvTtqnz0zJAiesEKDYUPKHT7hG9No/HPQUy2ks0quB5BulRUhI6
iyI7xJsquWwJmGdxHFF83B34/cgi7n1LyUYlJ3imZ8rJFEv3V4ao9W8XaX/gJdRrdPUYQpLb36Q2
dyfH8Q0utduKxalT/qYS3NQIbdwvrYgPBMqsQHV56MCtmGSVH12NtuwZ21zRXIJjNN/7Xi9tcbRd
HFxCZjNoGjKJt+u2LYYrIEt67351qNfXvsVx94kMu9m5MH8lJMtCZyVXeixQzA4Qz71jh8VxSnXs
y2OgN0Idxpp7IE17Pl7HUf/tQxxv17TVdUgH0vaWC8cJl6fY8OUVUrX7Zy1Rc4ILRUuQZ8tNZu9A
646XqLad+GSHQGdlvAXhdompEck/P5mTd1Zia3MxcJjJQ5el6++Acw3+IX0QuTkmHCt3AWzxyZMC
tYpdRlnQPC3P3ux2j523hpfe2Y/nbG48zAUoCS8TSQbfkEgSc28HVhoQBaZr8LwhfTiYm4Pg85yE
VhSLwrv0gRDW8Gu0qOyTDNXZl3D9kszGPRrfWAIM5KNA/rGDLTcu/FhaO3dbpoBVYjP5bpVAOTLT
hN37uQltv8luivs7yzt+YSW0x8gtRhBzdXp/fmIfCKmL2tmQuOlEOkXZZlOXoh6LuETleYg8PHRI
r2sjBuMkWFk3d0KsOVAmhhImKas1KBpWqAWmqOIfDpHZeU3YOTrLLrPLH1SxaIEbsG0NtRHay8Eu
duW1Tf2AHa6eqz0w7bdzjXnWbmzml/MUzO2Qqjf5uGi0W+i9bX8YB9g3j6nDCF3rn4NckyeIavMZ
Kcr5HztRCXsGwNwgNIhccS9pejk97W2I7mU89rDa2qh732YPGOagEpYuotszn2F2vqCT2f6YHeUk
g0GXvAbxLSh7bLAou2H68+MmTPqwNlP2dYIyfiEZZvi7ZhvT1Ip1ykOn+ui19ff907R424c7BxlN
R7YfnxQvDqB/jobvnaKptzraTK7nJfwrLScV2RZeb72I5KNU1qXvYg2vDDPXPCvpQiVSS2SUkCq7
WBnbP94G8D7vN3G+juSHTpl+zm6grxmgvHwRu4VKQ1PdgOOq3WJ16c04X62XjH9nMwT3uo7i+3Vz
x2+rt3qPIlwdaNSQkSga56bMJqi+aPWfEVBuFXP08Rnp6X/NuAs+D17M2OFM5AwenQXOTChZZG3v
hib7xf4dFh/djX+a1dVNZv0JHVz87Xagr70PpecYXvZhw/ZuDIS+pmP6JGYAcD88wxwrXwjmSA0/
EPJmL3C/lywbPo9D6kNvUmuLKQsv3X6ujwKvh9HdfqJQ+Cu3AynCeD5OSBRzfkrsaBCbp3Vep6/1
gnFm0c4ocY5v7ewwXuH2uRU6nfepRCkXf0tvGVhVlKxBMTJrPkdNnKARn/XyXxxbP7703pA823VQ
98carwLod1Eo4dMJ8Ui7v7C3ztMNZoDaOx239WKnfdqqputPzGxmLynitI8+tG+dz5YF0PclZSmk
mcTyaXJG8d+BXpzWCheHX7EM3e8bA8VPZ3HCr6MjvU+w2dOruw7yQQnnWEu36YOLoFY8edMuqwwg
+hFWny55O335b0JmidBmMk2ehnNcbSiH4N/97OXU0U1ptOsKnHX46fVoo/Ih87qHAb74mqKRhjDD
bf09Hs/0l6bqP/jQpf8yieIoefHgSRRa/g3Mmj5HXVBKmGdcK8dvwtN08alSj0BlrK1LYec3v9bu
r4jNk4o2APJ2V+B1mfV/OEuIVNT2frWtS/gt5azc9cfeQmfsAJlt/yao269eEvCrnCXxf7fZbenC
RAK9X3Q+cOcOsIf+uCJ1z1rvArmWvGfCyidaZCJ8ubuSV68Ph+8U5wTqrvYfXAfTT0QQZz2RSde6
V3Okw6M7osxGOOSM0CueNL+D0Gk+m5i9nKHtnJdk7M0X2y2+yYNV+Zd99tufzl4HP9pjUYaFi+W8
p1lzdlZHwvoN7wD5w2Dng2jYC9u/S1MH/H5Rt0Ajavd/AgjoLywkzahVzphnzkwDv6eDIH9FAU6I
AD22yO49GTpgkRkLTFwjmNacqWBtYD84b2JiP2YeZVsdkwqeEVPOjxp55KOPgCPXyWg/GXzDmgJ5
nueU0TEihEwbrrqBObICKpxes7k/YfRBEL/VYm0/95DeSEtdxwA3i0n83M563Ni3QkKkrTP912yr
KFekcWke6yhjaIhaUim8rjkVisEwes5oI19mR7OWFLP/9QdeBQViEKb22zRm7PRnbHixOBbfNrEe
kIWu+y/XGojwfLN+o+7oRLzwc6Dd1n9gBAMespnjbH8nqQ43B1hz34NGrTFacdbYf9Q7Cvi7XolD
/lmaeew+cXUFwVM/nNJlykvrpWJYsVGRbk7/FfljNKBI6UdPVohLSF5W6zBbJqgx9rAfsvMimsLY
sY8m3tHR+w/sePTnPQOGRr13i+Jk0cdM6UE5CCd09IyYjky/LOoc9DcnbhDZFdD2rb20iaqTV03o
uf8sJIroKopEes8ijP0PT+xWFs0pt+auYQCYXkdJp3BBDGSMe2kWT6b2ZXLi/3F0Jstx40oU/SJG
cB62VaxRsyzZkjcMS25zJgESBAh+/Tv11h1uSVUkkJn33JsyEceZ5qIpT3PCgK7epVILjQMvE7b+
ISUwruayU1v6OaA3xPRFaO8YGgJhLSaFCEx5PgUTEEeNaW5jcehokRoOcLEp1ILaColJ2IGccO+7
EWiRRXMoMDSzo9v4swDpRkuS+xWybi3zwMSV9zggLKVnv59VwSeJdiO/OdN8Zqdmk55WF79gQ8ev
ft60c4I8q9WySzXobkC9XixsyXLTObUzm8dokd1jktamfFuchHs4XUiZfISCmRZGGHPgtuwCxTHw
HnvdMlw0xroEDYQy+xpCCGR0sKsx+7D0C+LOOzjMQw3k195XYaKKnL+7nl1EMz9dP/guKqj72Kx/
Fvy17pudOBh/z4nbr7QDrMqmzSnnsnc/ycP2CZrZKFTbl3hR3vQoEHD9C87p0T8RmDEBxocTWgzP
QCvwQa1dXz/GAgkPBnJ2g0OIUpOcurEY1L84HtoZYQbg+AcmhmL4NQaLh+xsfJ+BSLBKylNdC69+
XHtMr8zJWSnj72t8R8VpW+MVUY2ejJsicB1FndsDm+ZlSrrRnQuoUWzYO9KgPjp+UAcflaoT5wGB
0/L1TrMz28cCRSt9w8iCn8AdqpF4223MmucOUjgBexyC4ox5Mil2hMnb7dJb/HhPc1bPBeJ+EtBO
bA4/tNrxaaXl2UkXuwI8ubNSfq4DAYTMpHGMmie2d3AAb6kLQjHEImLmw8ayaXpyKs3oY1c6si2z
vUKniKITf2GWnD03aSGTcSIv3QXr+oJanExI57vYjGVJkBMdc/Thduni/QmbuMAUYhQelQNOYlEg
cWJ+ukUFFVO2nMaSoucg+BV9L+/UHKpTYNmpGVw4y1Oq6qWemA0NvgiC38J1eEaSuXV8hw3QCb32
zsGrJTVZWQX1Kr6aaL0vNJPaHSebM+YF32eyQPvdhh/7wBkE/AUj+ML72bhjIJ8jCKHmqfBSdHDZ
qW76tyRRNFypM5MJd1IFqg0PFDbl1VMEuZ8QJ5TzB8ikmP5Ncozmy+AzoD1A9VYFD21p5WlJFtPf
k6zgZEzXm0yclVwHfecMRVHkXgIAus9MGIS/cZmGzYHYfGOeG/gl5zgzAcTDOmC73tkkZSSG+xjF
uhpowpn+lXI7OKUvYp5Sn5Sd3G0r4+de0/HwH1Mm3OUvakQlB/RuZw3ca5TJejFHrhMfwWCqk9q5
Y7GtTjkGWP2AkN2Sqs51EQ/w7BQ5q+no5YZlugtDnQlE1lk1YS6T0LGK6Yiy3g9nRW5AVaIJ/xFv
+EKAbb1APzitHZJT1KEBvZu1Z0MbRgb++00OhiNYJ3xedwYsSN8wZNvsWQoo5Sfu4sZcytELIo45
XKwjSXRRg5khE6o5WD6UxZ6LiNzaH6MckRP8YAybu7EQLlxwULpM/A8pU2D5pJKmaX4Lryl5V+nt
/a3LxwRrbHGk4Ol9dVwabxTiMmAr6qdTx0dixc9YMZ//dPGq+JahLO/985hGcxe/+0WAn3lXsYwh
zr16SWs6qFJ26XUQ5fBPc5Rke6fTTXaMSqUxLMPiu9upWIPW3BNJjvV1o4PSz4kdubdrcmheEqM9
GqCg7de96Yjx4c2YA3/+Gkla93AnRogK8bEe2RnytGTj1PZ7JqBOc59ErRN+JtvI7k+WGi3DcRAR
Cxx2grO4crGnY7m7yDjMivs+iT1mEB0r9MKrg9e6OwQcmJy0cIzZnWXgP15AFRYEa+kP44P0Rdte
E65YxBuDuDHuwAZMxsO0Ge8YD0xiz12wslkRP0wwlb8Cpy3HMzPJzPHP2rMi8N4nNsLb7yoJxurX
0JLcFcCfNmusduiM2wy9xK6qYafnNoYGahRM0MpGhuoQaeYJPm2jmdV1DjIGUwfD9iZxPygPgw2Z
SG0y72cyUeuXIUWYHnZduo5AxkiA3c46U539mQgJnEuG8U5VV4QFkpF9DKcmNP6BgP440E9ptAzb
BUe1GL7wQyBw8FcEzosQTDnvvRR4usqFU9Kf9WZdileM2ooFA4YpRbHDGwzQPPrswr7j+QpaJKKt
jErMoYWzniYq1r/RFkt1DVVB+ISj4wWFJJGZ+LG5VTZ9VA4YQci51mbiigCkHEaQCGLjhNsjLOhr
Wj6nKq9Sg7xJrSPj/VqmbXuiORfYHrqo7747gsOq55iQi/4flKSs/gXmtsOTVfLEkUO0A69ZSrTa
lRi1ZIRnE89gkDt+2UeMX2td/sTT0DWXBSx1fIrhD6qXzsNnddyaMBkuxjaKGmgj8am7BDW11LpL
cBFi6Uy3yEUyBq37owfFpUS0nqLm0WYWvT52QjkNXnGVWX2qItcrx7zRaANnbJuI8MVtS9udu7Tx
cJD95P1nh65rX8Dyo1nDpPLuXXv4rWvjMxilNMf++zEuWVp8Q6Uvxtl1CwR1LqHAkjSPC5GIL3dt
i82ebVkmy89oIL9i2FU+QU67kpQSMl3QcBjcp7psI6J7o5T+avXXOMllX2p9FEit8rOfGK7jhnS9
9ReIhR4wV3D/eG8BSA03kxPW45QPIbjZo/BtisplPbc8uYSBQb+EwjjMjry2OHL7c7BqhuWoU6l0
kBS1Qu08dn5zA8WQRAMEdHf1L56/Ts2poGBazmNCed9QAjat87kx2oBkrWs3+xUuI4ENe8aRhVp3
SxI23V9K+hJQl7hZupQI/bW4t4FKJKkcDFdfkXyWYN/AalNxoZkOzyXAlf1ZwnyRUeFwXedj6sTh
N/eLdE8GTxnRqkXNAFtXBADUu0BGhTzWWe3LR2yWTn1IlRXh3yJxEz3vQ7cPzbEhrauhJoFXXvkF
y3j6w7CKJcEhSVfN3nNCJkA7nHZ4b23U+XDdZe2QH7CkKBiOqxVBcvOgBUuni2GObuVyKd6dRK9A
9tFSN/1RTSqp/qmC4wxCtFw784bdOrUnznhyzGl41pKAcQpE7+YZw8gIHEhL4nsiGL7sNhTGzUWn
qSWWSfOCxIO2yRs596a5B67Bxd3oGw8wJUvdn+txcWFO2K1BOoOa28C+hSrD6I80EYs7bMS0UE7S
2GaliMS39ZsskWk6yQjf2VllazcqnmThrD+IlECxOwo7M4ixkcZVdBqoeqqcLaq+Z4+OgSg+tWlJ
g8tXbaJTHy0x9CTgkh/gI5vXAiB+tCXGOlP4XXTP577Zx2WtAnEMldbZFx5UTqzcTZViF0pZ+/ZN
sO32E/or/BSht3KLCWCi+r5ZIoZ/B7BSkhgif/GqO88fHAxfPOfNBC+imDnlLCrqtntVTf78i/Jz
lr98g/2aHcFcVea+cx0MnxRiyZTbBbN4d+F5H+Y0t1RVuGh1wgXq0EJplb65Ld6K9CSddimhRYtm
YxFVN5ARnopsnY+yna364Qe9MgaY1FRDiNggoDUvbQVbNJ9nXGGNIqZoW8YnL+HNHhjrzxuPsJgI
XfgBc+9Uzxvtsv3dQqQ4fyKS5davtmRB42XkYK03yFLXy/7wsY72ZKcY/gmz5NqUudsLtYLXyZQW
2mXhwfZNXhnWJoo1Hfq8qUkGE474VdVOsIuUouHnOZTakTsyL0InQ22Eyub25sKN5f1GZPE8HRgv
JuMAzzDrOMjDaEWpPoeU4s07uxRGSHLohmj9m23lZL8ZAbjqG6Eu9l8XHKvJv2ppjf+fu8pZtztE
0LDzHzrIaTMfCnfQw0m69cz7PZtMJymXVGlUlHvrSILEPgHyxM3SuaruTh3zfWIYfDzsZ9T1Ojyt
uhzSl7HUnr4j0lSq13YQafQ4SacYXick1eZDjqBcx8psmXh0Ud/iXeCEDTt3aO3rPxHD/uISgUtz
j3CLerlmaXa9d6uQVYwekk/4vjHvj19dS81K2kkw3P4PaNr3q7ZpMN2QScuCrokrBIFzDHTY3xWl
u3W/oqiLslc8bPj16ZNbf8g9wYl8zoom9s6SiVZ4SEZOoDvFcyFPhD0FkD3CJTQ4rdhHkdsVj/mV
5A7X3EIFNnqQiBiGlUPJyjB4hsPZwnPsEfFU86EEy6JOU5rBySBzmw3nTmST+qp5wOI4xzSQ9Bdk
KOlv5E6HTHKWcqudQ49YEynuXOgxmbOtowL3GqPUmb7Ih+m7ZW8wS5LGb6WzhnfCeMPq5Bu61f9b
tRX7MXxvg+8S9+8WNXYHnRk4/5mAckSwSzIu1hPYpKkfI4nVhrXWW1Ady24uo7MKGVVVxE7QW1zn
dcPUhS99XG44aozx+oFvzbV0xV4vQABMKf0LzushPA6b0yuKj37D9D/iWEsfqMEG71njkrPTAfu9
iz+Ak3V5UI2Mh2Ml1yUSkCOZG/+hVK/IEcP1S0s29/GwR9JmUSY96LI4nzQQ0coTDay07sMQlH3O
QS1L0rprjBu6uc/Wqh5ozodWBZ8Os6nwRbYcWJdqRdK4G2B/MQVyZ2mSSVrPy+chTitmh005NNcF
ZbQho2jjMGPzmmSmTTyMrI4b/zB70VVsp9NMxNX8NgGM3M63MUjin72lff+PoIRUvC/x0GHeKvw1
wW43IJn+xEDjklwSw87+1GMWTEdZD9n4CSJg6Z4p7t362whXixdAR4dCDksirzG0ha9fHEtyMbqZ
V205eGXXv6T9ckNWPOlR/k/pgkNSx51xkl02ykLG99XYAdNPJRjHcVONXk6WWJf6EBJyEZHJMMFb
3Ldlgus3C9e1/zGGocieRLuhNhq18LealOrNy1nitpgPU/HxCmqfiLP31DfMma4ds/D2EPHZZ9m+
XcssPJVJOn3ON/M/ns7Mgo7owDN/0kWR3nhlzIfARC9Higv1NEsD7xOB8+93kYY1s3h6PEHN76Mz
ND830ggMFRuwbEthH0NwwqkVGAdhI4Tz2ZFlqt6QotTwjkaMHrobl7kyD5AHZrv9YEamo8lwmviD
YoJde9lgpyevmso2Odhs9Bg6FypgNQj4Kh4WPbgBHnbpK/vIvTkiQjkKPwd45djOukJcr0J6gqaN
5h5eOAAbaBhs1Y9FFkpnjwFUTX9WO2/iDKc91vuyjgk8SCl3IIvq0hAAyq6ZJYrS3cosHmFFZuk6
PYRV0GXvqxgzKN5QpG644/iqJP2HTzbPjtnYGuF9SSW/coqrNK/xvKXv24CzHmtlXXCsHWqvYXPS
FI0K+/goEwdDWVR6w5aPbtGl4WPp+VQelzaU7GqO5ehb8Qxzs1TRK41VwK5qtrAm4VuTuYG5rFNH
4LTh853xAtssYdDU1MGRUDzXf+n6oVYvkWXi/a7ISvA+3BTR81gQTNLd4R0mv1W7ekyLXVxFRUyU
QiLSR7Ootr+29TxiCS3rkC0up8qGhuWJU0DSfgOSayvI2vG2oRQt3G96Wvto6Br1e8wWwYdRed7V
pJlTP+GAE7SC00gpkw+YQIaTowWC8A4YEVNfHpcVwj9KXUUuQQ91UWHqaKeEthUbQTFtBxRfxqcp
zD59mFPH4XQgw0lnTwx1+/rMaYMCxcDP8dPPUVD1fthJ+owN+fTg/DEeMhLD9euF74tjKZd32NZB
uYhfZK6MBJS4/Mq0Xs1FYzYN84Z7Sjb7uhwYaCYsXfJfuwIySe2ToSm3T0X0BUFw7IQa4ROAvAse
rSAcFn3IJEwpIGDVeP6BcCAoud7V6fy8oUIx7wdSyUDOnIWcy8SWwOUkUXT12a+V6quHW8zNdOim
zUIuzbRhw1PLUMCtL8utLqspJDABDvmi1QiTBKsZL2l5jY2m93sUJsOeAGEfqeUfnTDuyD0qz420
GuKmW39MxiMC7MgGdm+4o+u37n/bLDMZsLpvqnzn6Idru7AgaBn5RLcNzSHHn1vYl05Ubv9KoEsa
m0uyBaHorrhMVPOIIac5jjTf7X8M0JkwIVMB3Slsp4SH+N7y5pl4oX0VynyvGMK4L8vNvDKXSJOT
O47136qEP91ta7QECWNXd3b63cbxFRydJdt+hbwUfwtNRBMbg4gT29FSBndtuE7mH+W991yGQ42A
uVSZl0cL9iQMT9J/WmdmVMfOKar24qT+cOw7WwU4M9f5RXs3jANQWSe/PWaqI8kihggZSCFASoNB
ufkxkTA4PFbcwu2XxsfpenTlWaUZOvlzYN45Z5M02LnxGNufk7ZUGDtaJa87jozmbhiqv2yPs8CP
iENxm/Tem7yZxifUt44AlYJtzfh/oGcrCazkr3jK4azB5I8zVzxRGEk5Jy9cPO5X11UQ35h8gquJ
kmo8QTfTmGuiwHye0ZGOdr+0Po73Cs9XwbCnRkoPerv5ORrd8J/2BzLvE7CoN0CdALCB2FP/Y+5T
1mp0I5zZOVqEbK9NOgQeaedZ7x+GeW6W+xpyUb5ErEALfgHcqvBX2YeL/1SkDDPuHHaaTnc1kAGp
MF3c+9MvRphhdCEPq7uKWa7M2+Mhy2BtiHU9ZUVFcC5/rNNemq4oFBBqOcbBF2TeMLn7qSEI7gKD
kzTHKtjwasWemzmPc91ppt29pePZIfGm28+qjXrzADhECIT5fzo8udrVcwgaSsJEp7LtmvVOrD4d
bstUUS4y1GSqMlT8DPbdeAuIG/laGuQEaQ5NQcuSJ5B35aV1mbVu1A6qrgeGsFmfrAe+uDXrsURA
SSDnjV2ftfso3FpwL+LXmJCC5RaD/hUwMA2hzVLm9147O+EdZVTs3pWwd8udg/0phAttx3b5FUaR
dK5uBpXP+D1afai3bNbT2WeIH/1xMkn8GwsTInNRbYvLVGRj+wRkug5UXEHSHrxoomCgrjGcKqnZ
YjJdCI1pYdzjjHOq9vg/09UAJDf9GopD2g1rfOyYUoc/fEIPMQ02GFpFDhei/tA0ryZP6cIxkDbG
/lidpmGC6puAcKUSNPLRl2Ybb6aM+JnV41ofur4szWFGcmyeTWGyIHe50atH29mb+cA0v2v8OY8l
KCIOPA/c+RB3kX2VDUz1feAQwHW3ckQiarWTf+3wLlEiU3QwKt8SLFIvDOlwb5LQ5AYn6eOUBjRn
Yv48BW1x6TjysCItUPFP3D31vEs5yNLzDXcJd8RLCI8nIcUoFi5xjKEpqY16ApZtg29DnkSJUzRk
vY8DyWonTFxazkDGRKNVkmDisAMmmYgEVEPETExQ9bKQZG4maw5s62UhQenS7nMympAQ2n0zuUqT
XOE4GfX16P3jPO2AkSSmuX64ljXwanjCOFYtucc0bDvMqy1Dxpp+/5Wu1hfzfk3l+EmGJ8bhOln6
9LbbUDkZDykTDNxhGFsFIKOo9JWlix1feuETlXLaoiGJSW4fK2c8b6vb2RdCO3BP0VvP9t1WIMUk
0QxNaJ/GsQ3+ySAY/8MD6kanLErLx6CgxDw09UJV5Q70KLTKtITg4DMblXGB1eojAlvVx5Ji65KU
NYnRqnA6Aie2OuB3I0XhNrPuY9UeC4TfVzD4BrMWruF7IgNH3OIw2t6RvyN4xdo1/PE8v63PDV9O
f+ymKWKmQCKj3SUUKc6V//l6bJxkq3+IaP2/hYty7Fq4LIDNiThA8qVp5cVlrhQjVpjqO+hi/ZZw
wn07fpja+1qqZHpUoyvf+Yvm8LPs23n5iipGQAy1VTucvVpP46XqJpRROYqyOKAfk4dSZjM+BM9i
fkcVGduDIF0C5Lyq++XFB2G3Z4fRNNElXteW9zxawxfrj7v4uE118bowCgxyEVJdH3pAKM1TgNWS
cUFUpTnxp6DUJRtFoFem2XWHP7ZVUbnn4aYqqmkN5cFn/UL71Q4dIVIMtoq5wxA9RH7j5y6qMlB6
BkeJw0x2Oj4TRVwSuJE2lIW4BwQvkj2wWWwUe5QY2eerZkb+26lDsV58SUTIs+uWhb2lQrFQFXRb
dAkhDdKjwNwkAOuucWcUuF2Gz645LG3tQJwRAxc9liiM/zGvc6K/C0mmH9Ps1c0PdGDIjwS5+RF9
kKDYdDP+Ba2MW76UrnXOTDnTv4yeumvmkNCFCyOsBMb1JHkp6cWbYzwbwljwe3pkLRMH3BMYwPLo
fTcRW0cwC+ZpuFn8GU8BrlbGgIWsCRtoNxR27lXh7zUqv3zHKzqdCobelhKrJU6DUELhPhbk5DSX
MYsAioug3KKrzHj90eG99Kl09TDu1Yq+cmViqDsqKkEsnx49sEbBRZNj61SC8AFrHn1oTL0fifzy
wKTS5IehHRPHiQfmn0N46i15YLT0qLCo7jFri744VXPqXnrRyfCekSV+yrm9xbzQWlVvLSMfMv7o
Fvw9oavpySIwMt6POg/Ht8PKwgc5JPLJZSFyt2f91/DX8OCgyWqWhsdM8VgUgcDusKSkR7jdefXg
xUxEgD/ydkha9hbrbE7OVAIIo9q0LogZ8hG7rMw2vXIaAO9udTWvOdlFG2wlynOQnayS2+OQROJZ
FSbsTvFNEY8RbZJTvIqZhNYML0B9N7KiKwyOA19Ue0YGKWmS6bW8g3TmKJmuqWDs4v30hBMpecBM
WMEC4Czpf5sl9pr7dsaue6Jq6xULV+Pir0VhuysWLxUnZRrS7QKMBh8VHDhCKT3zz5gcD1o/yid2
YsTcE855JURY/dEd1pkTleY25GUTcRQylscCXraxzytG7RzeleQWuoeNQZf9Q/QJov6XleOAddot
+qojYFAULmtQseGmJZCETO9c/mXSv6G8CW6aRHJkgIZwgtcv3mJ75Eyvqr0SdmisitVauOWy7H92
c7adx9lbyo/O3QpiFH0CkfSxnuww4ayAzM0XExNAMfueF+z8QGePJOouqEkSTOQIdotm5DgOMUKp
x/sGdT2xPQmHaYs5mutrA6df1fJRr163kgo0rm0eEBCWHdD9SemdjE9cDk/I1cV+OZ01uyofU1sn
a570VrNAptJL7b2yekS3f1cpJQpCkQpCewiX8YJfQFOsPDj4tEbjxZ8SoqXUMGafEuUlOzCSYwpe
d8JfzqJX2MLTolyuGM+i9Du1xDx8cMbb6p6QiSlfMzhx1JRlvdR8lAxG+pR8aPiM+q/fxiya5haN
LPqDNE/08Ovw1pEx929e8PvhQxYdcQM++wt39TzMbZ/L2sAQ4wiy5X0I+sk4pzFEfPg9fM7FJ0Se
nJO6t93JtNkaHe04dfZH7bMgFCE1S8VVkmNaAQj5hTylUx/hrBWMdXfNBkLLLJi815aRJIrGWZhq
hb9KCZMoQeebI8AO3WZi1u4lRhIXea38VhzXyl8IQOla7s4yzczysIpGXAXPOt6yZHNOvbgtz1sG
6b4UsnHSQxNEy/0mNw/ue+PNvusgSXFIj3K5NAHW+7z0lxbg39ZgoEXhIYHu2PUlAAtVMt+vmM7p
oDZnuh9KiWdu0BRsbxMRpNXJ1zQyu8RGTfS7Vzisdi0D/79cseVzOuO4P2EVa14c44TkHtzEIubO
0zoBM6HBOztyO9CmjLdGv5P45lDhWaFzx1VIuorEWZpbT1bPE4EE/Huty18zy+NMjo/C634zZ1+C
HSDg9kiKkSr3TI8S+FImd+RwdRHIeJb4IRCvwlJ09DBgi31qtfM7nh21glZ4tHBLQ4QbNnv1tVqN
QesWzwCRFLOzjY1xmMn7ml7ZYyvg+zomitAPL4C1IrXY/I6ZrNZPXeOWCxZlhzBDjsx+Us/jNPmY
3PEZNafKjaljF0djP2CR14COsLFaZFpnbANrRnA09rq+Pk1jIJYHSaW7nGVryi/dcAgzWXXXt9Jq
ExwWuxHfVKPeyZyBEDUN6dmu3HdsgDkTFK6Z1lfN8paVdRQf+8CY5WgaI7+rjEL71hSr16FxIoEb
1MFcR/8QkKQDNmvwDm/hrw6ovzu0rQ3a3Vo1PMRhx8W/o5M3H1kpkiHvhiFockIeNFqX8NPTsI01
BkBR3/el7d4VERNAkcPQ/gYsLLs7QfbtT88nN+eOuKLgBZ2/+0mkzoaa55fzNU31gqMcEAfubbMG
82SxbkH3CJ+W/oeiWiaXkJg3c4WvG+VjFkfDZZkFDCkBEdk7RmtC1HWHjRryqhH2MexLLPV1iwRX
ad0EB0SF5QBSaPGDyaVjpMPSJ3GL6SqAeQkuyv6Lte6tOYb08/rYiAjlofDJ3z4KFhQUe0Insmtb
ALLk+BJbc251EF8IRFQnIgsVZgNTZZDahuLkES9l7x7q0Tq4uAW7KzC/AaH74LWnOqjYlKNg7ej8
Ntty9rSJGx8JItvevaLxnYdqRKy6RZ5PeBBJBuAFLojHNqr+RH91eWSt0Fny2MVN4bwiTaEepWs0
qasby2C+rLLspmMN+O3sGifLfq+yIHqio+IjbHf1sV/F81q6Z9yQdL/ZgCDyJts0QnR31iT6wFze
pNweM8CE25LSnM9L4hUjyLiFY4oDm6Abbskw9LkoSNImZLxUy6fnZ7Qbu2Ku1LtmBxizX09N+aKc
pH7tbnDwTg2ZI5/aiZ1RJ9WxnPCCBdSxJ9W4CbFgWgLubLKln51nZhf7DdCOxpH9VtP9otNh+J5J
OHgyiq77vpiIiAU5hctnEBMSC75TcxMP90z4CRIj105LqAmXw99YHI/5uG3NSxsm3XfB3/hjbmh2
8PTzQTK01PqNOFA1MXDsNvTfxBKyT8Y58oCI4L8DMSSMwkvRDnmdbKk4xxZmi2OtzbzrlGTJdZ1t
8DNK6/6RdcUE6XggbT8r1yeBK0x8kkkZYq4/LOUTeS8YyucHqEk083KF4MSEvnhj7lXOkPzZDNsx
rmwbTKtTPdOT02UyG84FeXWYhh1SEIlB4bhpFFaMvR+S5bpLiL95R7vlC27sUHAuVHpVR6rLLs3b
SAcEGY9O8zFHsXkntpwZoiDi7SesRNHes8rOmT/jMmE5nqur6cjMonMfCVyOHoYAuQGlsm6+rVsO
99XUTc1/sx+4EztZGEtT6Kekm7LUAdGKepiwSq2tQuEy4SY/DFY4rCs939sZVL95VyxJaN+V2uRD
ivrb/0mjMJLP8FDmnyKlr9l33ub9ppoSw5VM6qmHhTDtl4ic9rmf3RZAL/ZJkrOtmwGqe8qaBz9y
8Q7R0TA5UZk7TS9ZFSE2Jnzb91Y39fcSFK7z5WKNxaCYTDY58lgU9DK0X13u+Qk+ICTC8LzOjAIu
pNvo8GVDIJYfdBrr+I9Upmi969zKT18SbPJBDsC/tldv7NVf7WWuOC0m68Y79kN2KDl1hDo5GLCz
nUzlqpnd2dnNjR8zXNqpyNnkj06EffYMf+uv/MTB/W9s6yy8+lHqu/xYvbyOqivMda57neCA8LyZ
eFfY3Gdak654E9gRir0GU18PE2mwrys04IjisMyXrGHk/mMkj5fVGsESndphJv6b8p6AJdwIDWDE
J5RaHD2kBO3WO53Ce7JEjB0L5zYDvMRo12TtcXZTmLAMdWYfEgt9IGOcDZxLHTrB82RYKnhfWB8+
lCDAZd0jgjFV7E22vlS2ZIcXlbvSexvU0We7Tt5Y7sfS682uF0UPmR0RcweiIiuMPdQEJCBORfBf
ODIxeHABr34RsNe4pwJdIiE0yFevkeGOyuNq9Dd2iYhG/Y3IQkPpyxjMEEXLh33o+Zpha+baY7Ky
zWOU1w0q830lmev5Ub+EH4mSS/CVUnxeZvYhMAVkKU37HYQ2mPfUOSOuAl4IaIhCZVcmDR5d/daL
+1qxYTLHBVcQqzrSVO0r9jqgajbz9DmEXoVcP05RhHE4kV9ZO5AJMW3hVCNIKVh/0nu3v04R0ECQ
Ah3+3XrMGQ+lWSwaV9oWSAAjHY2cF59OjU543LHAg2qN4F2gAT11Dk3roAmjI3Uz4Vnqwm5+YrUK
8xp02zLZR62xBJfOrHWcwM4ngpFa1orQZY23jEFYqDM0RMFMbAGY8Gri9lCeRDzvWVU7SAY4nv9O
wR4TvB8MBIm1LUEsQRUtO59b6Z9ngcoJw53Gb/YDlOyooKPgJC4Y0+1cXahnTJ4Llzf3Y0VOZGre
DJTJNwnvhDNktTaWzsElDswNNKRzZKP17FEbrzvGMJg7JTFNLzP0KqhgR2TKTgIMBTkRkMtn1W5E
iLYMrtisEvZx81BvCUkZCcYEqN5Ijx/bjN5+o4sSsqRM/9ptdjnxxJC/Q8SB8yJBZgrqtUZegyxz
cVFGjk84cLuE/4LMZarhBEF3rG3rfIHXA3lFU9Y8LavgjCtI7hIMf7vpJ6AFebBJw+oxRqH+vP8f
R+exLCmuRdEvIgIESDBNb673VRPilsM7gQDx9b2yZy86XnVXZoJ0zN5rl91tZOxhc7i5Q8CF7mJ/
ER+dyNzXoZ7aZs8+Gv11aWrBLzFNyx/mJPV7iO8vhMDFpmYjat8QuMPgBAYVoL0a6psMcaXW64+2
7KtfqxQZ8FB2NGTj1QEmtmQcEwZ3pZQM0Bmtbjw/ql+yWSFCqmb0tny0Sf62IFRP/GjSbjOgHT22
tzx3Dm4mO+LA7U1rW5dZ99TXnUjxc+bMG1C6jcSX2BjuLgGxa7X16M7eTCP7J27OCh5hyIGOfbEh
x14iuv6o3RnN/JK166epJRpA3sw626pJRo+5N1En0GgbfJDCsdXGeAKNKGDNFrxOgqfukGB0ibZE
ONceDULBABztf/cxDWL9BhlQKPyZiKdT9oWw5MMp+3drjyHUr+7yqlQZQm9Da0UVx/dNyZYy+rQN
qR5BaxxsbRZbskuAxmMv1AJaFzxvtLmpLY+kzDQxllqNl71gGJJvC97nMzi7qL/Yim3wJgNjgT02
i5C3zthcfsyinNHAQ3x9nkrBWqlqkuh3hXcWZInE53tQnYw+PFszN68oYV8YcfI/EbLe8mrygRfT
GU2n9murQHsMQPbWvYiS6jlPvey7MzfQIAY759Bw7WRb3Q08XcBvkgfp1diHKR7YFfJFcBnbJKaW
Vmm8tNslv3UiddNQJFVCtum+nfyBmV+R92gpiAp7R1zKsh0LzM15bWN9njyUIbsRncFfZ3XSvwT/
aMEiPxLnRNbr58Q5aLbxUKmvZXF0xs4pz9/xAs9fVR2KCNdXYB4j2EjutvVnUHuTy621yelkX+PB
S5jfSgMqiA02Pb9foFhnDoEKERtVGV4KNbSfsWWodUn48n6jIgQbAjuODn8tM3VRqFjzQ9UCQ0AD
MJp9YxL1KEPrmP0Q1tmdqBeOZH9Jigw0R9g9TkMT/bY5r8sBQ0bsbIhMEvUeViT7xYktBWNolr+k
D0ja0LVb2DmZcJn9XRhqmKrsorw/XqY8BH3BEg6n3AzJc1n7UDAmH9nlbgFV3G7bdpyBUOncDarN
7AvBw+LOwQWDmfMdM32KKcGX8oHvkrX1QALkmc0XnwD/T2oODeFNtFjD0l3bgnH3Lop9yz9h0v/q
J+zS+g0bHo+SES4/3nZ80/hTmP/U3p2fOQnchA7E1meBOEodogE2P1YgRib6qdIoYzcEKPH2NmsP
Y4Ilcxpd0zCPfrlCo/n2W93/myeEBySCtPNIzucIx/P36gFCCTa11+no4QYDQIzGY9WieWNC7SPk
R9DRiOMMytt8VVgANN5jAhUWQEQIl4iTSfIT0uqOUQIahmkk+NWl0v1SoWVEf7A0keEJOiobTRZq
4IZZZHPl9Fm0nFg3Y7dqJ21PBTkIlIaqzMjqirFgh5nff+da6mgfZV4FU7mX2a+Og+lbQQ1mbT+2
cUaDnTG1W5oRg6pmPPknjju5Jts669XYXlbt+9GZOXCHvTZGVcvXr0NtgruJi6j+SxqPpakdB9Hc
EqD0rZOB2lbTUXSxiX8qD73YjplsGmIvYyNzFF2T3fk1quPtrZgD0F8tGNEsHgAMnJUeiu2aM3Iw
VeZh8feT+ZuVdIDywOua5c7CM48hxQui5Ply23pGNQSidepfQkwWvcTZo4j2yKnc8S2njGjOZtX6
vXQL/hzpE7Z7zBfmIRtVOdF3nACxoirDYrBpkFyXT3NaDgSwlEn5SzFxjU9GjdG7o6PZIjeUuGn8
ujX/ehvgEauBRfLDOJB4CYWmqd+D5Yv0MR769g3Vog43hrIXSkWjaqJxUr2o95FAw7cZVDdaAj8e
7MlbfDDWKRk69hjjo+72Ydu49W5Uo//AyseMHAWMXaMNfq2yv86ezsdfKVtW96+DXF1wSwwVeB18
3sfZX+RTOjNw/ezyma1z4bvdfG7LqMb/DSmtrbbMsvLq27DuHIddk2EvpqawKe7bjYffz7mjt+Hl
QiSt/kxmhPjHR3Gqu7xZ/RgOyxCyTU6KPrwOEQpMMpTypNiMQdiRJAXEaRCPRN1TBnbw/lf4m5lE
COeXZYECZJ7tlq1bBosLZUi97Du3SjSQblH68yNHS1b/Ddlz61PA3JacD8NQfwM0KG1esbO39sUr
pH2xKFiZVC1TxAveSmCFPKv5DAR+LcTryvA94xqPp+wdlHO8fGZDMbV3rjcKcZ+R/M1xVxQB7ATs
AsnVIOUjzajGDrdXEncSZuPy//1ToR8ZJBQAjrqi1LuO5G5K1ZAFy4ZRezI8RkZbe+qrVl+53rlq
8NvN0x8mYqQZhciP0BzYBH2ZaYR+T23RqPu5DONw5xr+xp+VKdrgCxOpp54VKFe+bRTJTF0BY6Ed
IgjLPHKIt5TWWDzRhpJ04R5mY9Ij1XiuttUs2LPz+Jl2UyPkHb6RhDMHBWuE5DGxM7M7GD0wI9Nq
mfp3zFJwL9JIJ+aBjUAb7lvDiP2HWXlHKn4zsL0HJA1V/gxejAVJIE31gWayl5uxt/NjNswAjZp1
WlGIgm9VJ78Ku+XKTrcXH+3QrdPOCbUkmIS1NxbuOXG94h+7gsU/aywX49NA3l330fqSx4RRClOP
EEE2D/2fmbUuciJVo8ZYvUEBDzVI7UnFnFHr0JQ0pCnAng9wzrA96q40pLRdNUKf4JkwCh29+7C5
8LyixEh+REJm7gsowwnaF03uBQaNVg8GAcpwV7GtPTL6aBpE+GgXzjhLYPasHkPJX7A3Q5Y56J6F
c84nRxZvFIzo5OHwV9qdtnWBj+UtUroJ3vCA+dADGcPh4EMH6WwHeBUYBnEgu6DNQQa85Ugh5JFy
3z2hjKiiN3Z/RHB5yCrzXSeteJrrPLOnENbB3Tyn3lsSlxgQHcwC+9I0+SVsXEZvrCxSaCp5TbEU
jzz628WfqrulvxlKpGF19lw7rNIvI/Yb/Ly4RbAaTBYYD6rC0TmvSCIzXIwuKMJHf0gJivTXYbYP
bJFQahLonfs/S4+l7Q/eqSLco/NE8UGnEnKFmwoJ50+C4tFdKiYKRLdVSk81GfWWgQVFrsIUsVEB
d/NFMOPq75uW5T3GsGS872MnRhDowtxTGNJi7Kma7T0GBCjSWcw6eEQrde/7cf+Gxqn5podVyXfM
x/w2amCgWQpRskjJ1+YfNjcdMS6rBCukZVmy7Ly0afaMCHtNdyO0g2FroLoCK2F7cM+wV7OX41fK
q20vittxFGLm2vZOLXZhEfT1S2K7wTsEa02fOi5IV6GlzKsl7stVj2FUh9GhjBsGBWGUsYhopgV6
R1L38S5gp8RTl+dzu5u4j52PkImu/BpH5z3FcIOXonWOgeKqCBq+4Q05ECK6J9BlnZjc+C3XusZf
JChZ484pHtpgWTEZj2XOdlL3LNQiq5a7UZBKTZkGuZzMjbg23Yp7IWrv28rV77bX3Y3etnruU8Gw
2LnXENGDJ0D5ZXA0vO36GFneuI9WUF5tRg+8HIy5eCqPxRjGP7IsUn8jFMQUBGs8/SlrWZPtMJgO
AgH89lc9ypqsTaJ2GtQ4zfJBX4ukw+aTdxc0KKUI9JozipEep9YpYYCJ85p0kuzsdSEsIQQSuEjX
nLCFY44D41uhW7CvN6SBfYzRnEI27dnp7mubp/lWIiwsjpXb5yR71v3vKq7clj7b6dBNOvHsn1KK
tXYfovG/62O2+jsG6+7MTLETM0RV3N7InMvqcbJ9yAIJMIr7AQAHCB1walrASdVivVvWAjav58ed
OdVy6PqDdZm5o83pRbUl5NVzTiXebRp0vwDJBXRglFuSGF0GggqT0y5hC/YcUkcCEAV1PAxoV03O
c2idxn4G/4fLFP2S47QVpLzdo7BfzlRCQXYvRNt90ZnWw1F4MoSBMBh47KnIhh0urQ5TDsC0gy+b
+eAoMkE2ROfa5VAPsc7PdY7kHfCJFzPw5KVhyCdntRwT1kv1g0eFsF7DUE7hfkyUuMV65FPRnkSY
BU+JmYLuR5iTGk1WiB3MkWWu+kjIDAO+VrHuxJUdwWCDI086QS6ccaZdEgKkgaKiCmQvKbfjLJXd
c2C96hzIKneg2vrDevAYjnVPclqHvzGyVzYY1kZefR3a1O6MuKGvmS6tu8lhVn9lWMt2w2nxNzxN
0PjJucFv8VSJqMsPHgXHLbikLYKvHs085vMld74938XexqInqPeI8YyfbydYE9WJ7cP6soq0j5ej
wI0UUGBj0Rf8HLPPYt5fHeeKogl5SF0nlJqpdFjDgtDD9anL4sBx4jwhYOy8bTvitI4J8ytlvY9k
oKZtk7FRQFytfTpT05ifdojKa7ig09rGjN7jozS+7IElgfKRlJKKCndra6m5wXEDqDPNtLcg7Zdc
BHMDnZiNyAp2YGWdKbMY6Wsjl9L5zJAgXrWp1LKV4HHsgeBAck97B9kAFSWVMByjdfxc8QTVB5R4
EJFHA5EI+XD7zAHnvpIIkqzPulcUeKw224ZaacFyVnU35HIY1g4ghGr8IqcOTYeHjAhBbJO8Jwjh
frJLFAW/4cIAA22U8E9tHdWPXh+0321zg4WsPYjkPo6tf1c4A5f/uIoFjFLRute686z5Vbt53D27
+BcPFMwdPb0NZfPmdXWYXhR77uriMig7BrmvUVQsjXCfO7aHSD48Kb4D7/ak5JGYiflrwxbsiR/h
8rSwDue9JIkkoTIxHrNvz0u73dqlQL3JhSQriBWCn73aZUqCXY0aQu0WfoVyf0OnBhzxJHce6KBs
w00/6uJFW3dyj4Ehb3MDAYMhC2s1EBqTcPHpMDI3TnJklyzZGw5posJjMnXmtgsZ/PUlyPTyh2AL
+benJLoDApmhTxCEVR8Hrab1HS051UboLckfbbp0vNeekzxx4ADEQrc8QhHzIbVu/JEq//x/JMiX
O1suSCTwOhG/R5US9ez2+En2gMk5Oesua5xvZ8DYK4Quo8cyy8MPvB6t+4PdahO9zA3nJEpKrkKX
3OS1C7de6K7jD3+ZXIel0U35sMuyPkoQg+Bc3sx0AAjk66zT5xwOr3pDohNAwmIn6vwY1iC4Qray
Gl5g4eGWiksDdNyEPrh0l38APTXEqwO0qrnMnkrnHUb/6g6l35De8xNVP3B0lmRsDJ2aSHdoh3sz
QPAEadtN03X0MjLkNplfp7zQ/OTNd8pcSH4F3TAIGoemJJGLkStSdXoifhbD70uFB0Er4Oypid2O
wAnc4f2DEjPiY/kJ6iCOOAPcZDprHS3NqVLIdQ8BXE59yajwwpPrh8l9RSe5PgXdiuZjUOuSkg+S
ifRMF4wYe+Oyp0wu/S16+wlJwboe3Tzs3EfjwxyvYaOhBPBqMFa66g1VasOnxf5YxiJ8bvxSX24e
2XXf3hYEwDL8Jwm36q+wzNJ2EyIpxMLEiO8wAHoXXMGSHVwbpenwVk7zMP0enXpoRnRfWtmXNsoq
Z6/n5fagCyFpHaik3lJREgS9mXmQvlnIOeLHTeDg74EfJv6TN+cmPscdzdp9XSt5WUmyCO8QVzIV
jHjFx0+GmKY6xpXvLNtsiEc4MFYPO9Ap1bgfGFpwm0Y3F+y2koFcvm2SDOCIeXyXcd3Gap3fHbjd
/mMIxYvtM3HSjPt3nXXwwN96tntE7bp/YJYoh0NLU4EII6to3NEzlsv3aBvDYFF38+9i7hL7FE5L
j3d7nGJycjhvcbaFczg9M0nxPOR3N3kVV072APJS1UzgGKixyydDaytCOzfP5HMO1TGb2CduZyJD
Lm49SuIt5pFTtMyLrt1B61OPN0cu7RJxjMFGLl7tPDVEkNlN6A8kq4w9uMWDO+MGB/hF/vtuDp30
lcgP4V0Q+Co+hkmn+qChCLwtPTz9LcB0RVzKMmVs35ZJpepQ555zITgJyYoo4PHs2YRSTXVj5PXb
giRPTDgFyibyOIrCqy3Q4NTVuxWAjjz4TN1+uXFhE9YR8fDAOOimzQQ+u0sxY698Gwt4PnwfVCBz
ZqCBMbComwMDGDbsQMVvoDNBbORWjaDF/b5bNMEzfjfvGOq2T2mBHXvbJwOdAgJ3TQzCLRDYevDl
ttHoTC5bvTH8rbratO8jxm/xyMbXFdteph7KT/iE98gOy6sGrrhu1wJfGaFodTFfyNUr/npAgdJD
Cuns6iudp2AP/H55b4reQd08xs61IERJ3uWuv8aXPA/bCj5WsPyNRWfyT46y6bmOc9VeWNVild0o
FmTPRewtNzCxOzNJjCYkpD4ZluSWLx3NxczGlEGUR5njmREDLbHV4z5ps/YLD+JaPfJrNs0FCx25
bDaHfnZmh4ingMfct38KSh7uDCOHeoutTxBMIBhh77hoWM87XTKTyt2QQERBnVQhYSMlsvYO+320
8QzWqghOrovGNm8vFexoED5Mw06qJ3ECdCDDrJ1BClXuVxamLyvCQHViSyiX92pUeFAGwA0nHegy
3aJkv0VOknvTvowp8h0Zz7XzGi04KzneWPY9MT4Inp2WucBTyjdEOnqWMOIJ8K8elVOgUe3YeH23
NQnDm27WBmmBCpajY+v8nrW9CI4FJ8hldpc5QxkCe/MhDkJDUAoHcOFjfQ2j5hHfrHuUhNhAqGwb
PRxshp7/lXVl+kZuatOdmjJyjnM9Ej7i9pG+lBHzxueFdWfxjUvegLWL5Jr/0YVD/ikYUB58FqR+
/zmh2Lgop3eJyFwwrU+9k9Z384opd7Po0gdrrPDVbyNMz93FGmDYbMHisDoo4yyAdixpDfyTGbCO
x+fcOUQ6MJWY2KYRoxKmjxPEu+UCyQf+egbc8x+sQ4OUib3eC79/xueLVK72pQ+JADnBWJnPqkpa
7NSKnaEgkpgJJPuWZs91qIPjyK2DMYccJ2+jbQV3FKeFuasbdlVPrsYExewC+zABqHm7n/sCzCAL
kJXy161GQiznIVn3yTxDyg0Zyai7AHjpUzYRWbftsqz8HOuo8A8RKfM5Yepr+Ggbb0z22JT6ELPi
jbm9ssp5RkPDgoOZro8aovDin3iQ4N3AERn7h5ahuNogq+l+gqDLmDwlN7BhQSnHYmzCQOPIqiCf
r6DF24QWSsJzPLtICYVbdM8tVZl7olEQn+FgPNbDRTSfiBtt1qfFRZyFBA0pNmbq1b0WHeBt8jW6
KH7JVB3p/SoKzVh4FP+YiM60dzx5fyip5ws6UQTILmcxZJRJu/9u2mcCJ0lR9C+97MxzBM4o3DrO
jPoHcRq2UUvO1w2G3RNJZMrqjzfkCNi3VHbRAWJLkLyZaMguHkTL6i/2JR/cHO5XgZAvH3r4gzOT
efK5/cWdjgb8xPIR0My6fxLP7/NThNyJoSD+ZQj5XvM2JSHymTXIU+y/aU/054512TRe4WFEgORx
E+1X4Ps4FZrAvg5wQKi04szGP4j+UwB2BBxAwCZN9kCmguWVtj7ao8xRIodSueQEL+ZISa9JlBf/
BiWRmEnAZyNDmajw8CjcojXxrlMUqUmnr4tep7vZsizetmTQJlt3rC0JifjMHgV3zfAWNlHSboZ+
bPJjMzkBRIh4SR9YqfHBhTZk6TVeK67xCAJwo5MVy8CMgJVzCq3LLypsk/IfDpi7b7Qh8vCkKmAf
JzM4/bENMOkfSSW4VYYOi/ZzX/fladEI/Le2UiuevtTTVziyyy/EPXVFXgSV1oPNTZDssqGNQBUb
5O872IchblQJ6wCNPYkNJ1dHNiV9IEiI4vPqMvnHuIgjA1SIiXd0zM43smi6x6x1ITcmQWDqj9Im
K2umEOf6K309pFRH0TJuUUggHROFEicS84w9yLWV3WWusrC9o9Rb+D8KJ/wHXW8EWDUIdUziKALv
JWvktylu+v5MfCCmOQtrLGGUzhf2EY25/wZlPWJDLLFVgaVJBbiNAp3giglDn5hudONXGnVKyatP
mWx/NOuinfNC8ub9IGucSEwagw+JiEVu8yEgWQuEwUrmwuy0AwpAmXVoAom+hAPgxloeeX+y4DjH
JdS+As3O26BJIztBPM/g0enCiFuSQQAA1h0Y6LGoo2kXU0lr6MWmdPA6LObmGnKjfaB7+whJSASI
Y+Ph1nfhpt6Lwk+mA4gDYmEQ4IPhbic30huyZEGQcuGaO9IrbzwrxLn0JnZxYDT5xbpjjWD0Lp6t
/pxmIpyoYdCj7ZlgYT6IlDDvoHNHYiZpA34Y3bJM7tASc6xDWnPR8ZNStUloZ2ISlYfxBaIVURT0
pA6uNVd0Fz3MUt+5NMM3uOKo5qPnNv0Dr2m2Xm05BT8Lp6RrJ5RjWO/KwrrfAzlE3TZZO/U+zGVD
V46VnyBSTtJsi326tiz4aQf2IBvlO81xSmxC4Ts9gSJu/LCU7hjdD9XMBQ01w3vP5j5+YFJd5tx5
WcWcvJnnu0a0ZEGBTZkOeoWMdl/Oef64eHOUbvtWE63nFKbJLlw85WNN20ryo6fi6H5hzIpT2x/9
fwXwjaOnbIlcH2TkgSmIIy8AMBcOC5FkT1xm7rxhkS29/bzmSDCzFtacQAnD49T3zhdufvE7qnrS
NDEq90fSf6q/nXDaX81IVhoipIRBPJ1sUTRAZlPvKSSuEsBQIByUmPD1aIaFZUqxHbwRGXriDax1
E38kqLVlens3kd0mtrzUQKDGbkXNt1E8vHaXrjY02y4A2rPzZqc8tAzy/G3d5X7wzBa9NPuF5Kbb
Cn7SyX5dIXsjVnXq7p6igZC/zUSA4SsPTEPQIdNLuig/GT9k2VKKuQUpUji+Y0Sj3sRLsW8iNOk7
4AcYxQdMvn8DMUXvJWUtYcxL1v2CK4laRCyzNffd3Ir+02fjt1e6MiEjQ4fFCcj28ZMED/hMEinj
o9tliNaJZkaxA1nrsyb6Kd7ivAAckXPah2yqpvES1tHi7krhsyApiW1+sgHD7tNQjMt4noc8eoFo
wNwgYGoR81c3BAznfOfEK0HT2ZBHQZffxAmRiRhCs+gU9aFCyiMwXZ5JBkeLDINMkOxHYuSHTw/h
/EJinIDlmrW+X8I5TZ/9SSGpZm73hdAHwU8Y4qrcM3nKWLKnVdAMn2GbxOuZbs1MkEXbGJJ6lKzu
SfNNM/8m/M+9QZPC6oXgDftojaJNyfCbnbG4pfWhIyCzfWDVFV0B74Y8dBLPDsSFFsz0SkxNda0h
s3nHRP+PY1+iCDBpC/t+JBJrH69JoI95ANXjJyJ98TgvFIU7jwQMsxUacBfVl4W1sUUAkpFNssyd
qvSmAzhQHrEJTvggQ8cTXF6BVxE74K/Pk/AV099yHp5r8G1MjMcQC9dH6BID8F1DqJDXGKwsLLFY
pcbrnqIsQFK947/WWIfruvQYXTDz9FmGciHOIJCiiqTjFcwAD3Y+Mdv3ENe8QlSY28O8zNEzhWXQ
7sd1aa7dULnTLvQCrOvtSkHyRVuUpUe2BhOj8FIMl9gHmrej2PDjfTXK4b2xhvagy9wZ6JDNw1Or
mDnvhRbyDx5hw+FouD42XdOIz2IS0RX0ZPEVtWRabEhkMcTjadl/t9qlo+5b0hVIvkUxswlZkNHh
eGP4hJYzIRxPtUO0H/XQtHge2/LsI7IxJ9u2S3BkPENQECUki9ulRGh9JKCh/bES2el8ua4lWt0B
ilfRzyTTibDS5SnG44vAwunL9ttxUOluY6gH1LCyRUpI5p7D6CPTtf8Tiu1ankfyA+4H+CrLRiR2
/AfUopC7NfBxy64SQ/eJ2IlZ7pmetfVlmtebcwH+EqpVQt9i1nv42NG6hcNv5aXhr6zrcXpHzlit
uOtIe86mBqsEJtUqO2eN5zxjbtd40iIkF3fEMSTulfo8QQltRT+Hx5bMrPRMJm+1gy+JXGML+Cip
T3EMj+Q6+xYKDTgChGwBA+0tHU2dXdnc2uck5yE94ea03M0yI+BTh1yhSPrA6Byo7JHHrWruw1dc
caR01qnJ/D3uI1wECFXnGTJGQPASYDU6l3xgfg4A3TdZvldjJQnLAFNkl1sLgb0ESolev+LJzOHZ
cash/12WJQ5Fp9aCrBXo+2j5NtSPK5U9fw7M3oENa6m9XYGfw9+TCkXcnmwDGtqadm6FA4E7kKAo
/sU7fFUo9uFDjHuq/fivQUY6oj7uWQS1Ae3CJqTtZ46jq/Qz9RtGmo+SNUzySjwcNksYjTG+TV4S
hDBXWw2d/5cqZC0OExfU35bomx/dSGb2OY56YFYzC5oVYYNga8IT2MQX3BX6QghBmly6fvBex1jW
vJZsK7xDhZ1qvhAVsfwjhNn93TAFqm4vTBXt8d5IlqBj1K077QLkRkvoDA/Q2mbnXUw4oRKbM2Vg
3lj6NMppjmSL6Vhp3mr4Mu59kjLL/tOVpAMcLZJEvlMoVsEXDyDei+0A6Ck5Zfz44peWo+udbY6a
j/lWtzjVSSnfLfGuiuAfTXSPfn/hJ7okiyQ4dud4wYg+MmAK98cJCwrwiHePbIRk0O4ZABZ+Ygcp
b3LyLA/lJcHsiqNDIB7lRBLA55PQDTpFcCtq661MGOWanViAxUJOAXPCJs53Qq4x43MJuUnmyPsO
JLNz5c7L1n0aw1rfQ92Q8sXzevbOuF2m/OBO/I0fUEcjzpqHUJ+l40j/vKqwYiYXSJxaE6Aun17G
CftD2qvqgec0IdBsYkoP9LiEP6PGWu5z4FgBXynL5OXiZojwmBGHkXqvsTjAiau08lkQt+bLzTvx
3aOdid8GzIlw8FkQXuJ5MITrykK9cM47BJrZmVEraILmbuoCcjf7tUaqD8AmPg0sqYix90b/asAG
L0dKTJrtzokipovYWupdGC1BeEBioKpPv2D1cc5mSvK3OINgsjFjmsl7kiUQQUOUljnqgqKW2Ssj
2ZDmvWRQII9jD7Sb0W5941LEIXhWSOmK3c1uTR161o3qCTF9RWAV1A8rmKr8wCQt+dW0MEqxLCJH
O9QjkZjb2ptZSNEiEdu3qG75ctZp+crULJ1TF3YquGemhpUPKWW50zBK/jSmC5AzysIH5zp4nrOp
sXbPaAslg6YVrUK5sZOLZb4wZpn3NTk3MTFWQdecgnaNoz2ITvJZQHN1GMMnopAuqSmjN9JquwcG
aixM4psafwdAfajIAkJpzb3T+T9UQWr7hiLaAgpNQgSMK/YDkskCl8ydyE3Cn5QUnDNDQ312FJYx
xiZB5oDgtiLT6FjHAVnzuD7hn4oxnJ9QZEfVu2KYd8sRNuLKx7I+5yUikl2ZxGA3fR9wb1x1tvoR
4163YAe6fHJe5NAgfskN5BWsv6g4PqD4SviC2HnQ4c+IBuRem2LIrwnBzkhznSArr7abg+bHKgnv
++YvpZPvLhS98r6bgY3qCYt6Gh9af/AfxoiuBh94ljrbqYR0ceEWWkFSUhjy3/Rk47wUAKwY2qxd
v46vc+u2JZpwA4bgYoCWyYMJGYxd2FcY+52Jcvq64U3hz8zrxDQySdwd7IYsYJDj1Wl2xlqtHLDA
nUIbOqaTe3W0K6PtQgRhdyeriXjFmMEcY+U8SJuZBDROVNgW4OiyrVfq6OG2i0HLVOQ1uEkD5WuD
3FddC5GkBImDuUEMT4Q4nTISKaivt56mnVZVHJeoLoI9ETi8UnKA/AJOsZXTK9PnCOCQjTnxYZo4
83ZJUbKhgI0D7rZ2TJPf+Fqm+LnT3Md35bJKvh/Jn40fC2ns8EYgni6eJaqdm2bHeAm1BGE5WJpZ
cZ4bYFjw+cD1YbgvbC7BXOFUPqglFjQRkOw7xH55khxbmUHs33gL3xPGihy06rqrF18LUsJV0HzS
/i7PrvQbDzptjjuBsZm8uKyXHFp7J0Aur0rxSgT3SmDXXEHz2ONnrHnYOWyx2eRdezSy79V7EOf0
mqwo1wPebLwPPSCgETE4+xt2UjO7/VwJ9c6hi0YcO7HkLdPKkIkIfuvnMCnxJ4Mxh9qIAxQ4acwQ
CfGF635mjGPJpURHSD6524U/l7wkupoChXh4ek/SJpOONB6AJ1yiT2iDiPPyvcZ/7K0MiVWDQU4V
2Q6K023TJ2B98KJrIBCijHN3bxE73ZJPZOgeV6itb6yf2a40KK3Lo2TQgTgs/T8XGZIfXhGjhXsJ
FhEXMOklEc26pr5hbTgSUzrqJfiJNgWECXs0jIc2YloPfrUPq2tc6/DgM7og26Wv5LKjoBSctwTS
oTeXxcIqzhjkX5xKHbR2PBOMpLm0ky2ojfRvPro9qYvtBG86Xv0/JieKL62S/BedEawLlIl/QMoS
8OBhHD/7NQO0DSnkhfOL0xmBfzLwEO4pHcn/rBxPITSrQBLetW0ApC7wTd+c8gWtLNI46OUPGU34
z5oJVrFTWhVvbhc8LmaJq0ddLOJOKVMuW6tDn6AYq2A7xtZx/VMvlwD+B0tCJuWwIHKOCBScr3Tv
ozywcV1zKOuG4qeqbEF9Wg9UXaD/1rnBk1nTVYIuQhYI174pn1UnpvzeiLX87a1t4O3rGsOD4ZM5
NENbuvr1V2lRFh7r1e+WLZpV8rdTQ6d48RgIDttGeUW3cUrZIoRoavdTT+X82Xu96g91NHvxXhee
41/bNE6+eCam/gjcNEw/pwpK91Y5A2Nzpay8ry2dxi5CBUhW9NKlZD31ibDcu4l4i6OZhLouHtfp
Q/czXM45Dt27lpiTege9hHhQxmH+smu9IPtorIsfyy9hZ2BAYusY75YYFd7WXYahvsdx0lLnNg1a
HutZ9+rakMTqDjsqxIwoNS4auOI/js5sOVJci6JfRIQAAeI153R6Ks+uF8J2uZkHiUHA19+V962j
u6vbzgTpDHuvXVMRvgjsgOJpwpiVX0hJ65q/DNMHYNEmw0C18CTOSfVEP5x+wORj5IZBi0nXGCWp
3AapcDAopjUa4HrXEz6A9K4NgcttTdY6w+3aRGO3XeiG8ucp0IZDbI6CeBcjPMNdODH8g3WGU2VG
fGx0UkkO9VFgmOudkZ/xqjzBqsLYFT4UD/jk9umxaXsssV1VdzEgdYBNHcsNnRZM1IoOV4/uLCPL
Jg9H5L/WUS6icbx5tBpV77utOGakmtj1DityxppWO3jwzaPX5do90I917dvSiJX4Lt/vhvhQ5kmP
uTzMMC73Icbnp7qTIx8suDlIFEiPRyyYrLjj5casiBsPM5k59Z1WTRjeFvnA+XhxU9kSr4J+W00w
7jjnJDCELhiPLOvH8Zvt1Bx8JOxNizeT1SicyUEBoLB1e5Jtd4Xp1uZWMMJHY1Yz14UdppIBhpSO
sMxPDNaro9vwx5+zChcU3DUWGMh3uzFwboqR6fVxFXWWP+oKBeeGMYDmX6qtzSDbpYQIoISfzO3g
ztX8WaStRwqbs0jCG0TVbONO9hcCaeT6LIDP+TfdVEGMctxlis4j7fG8ySlMyRAlpYLJQxMuFMFS
w2Y6WpYKP3RFFsdAGblIzygt0VdxSTeggVJYQvRXIEVvDIvWcZuMvrfSNcPZ3rlgP8EjhMI2u6FF
WbyLPWesnkRB8J/Z6JAE3TuzcHEhAhugON2xlAjHp8Lz++YOwcHSvwWWnpiJZ5mmu8CZ8RL6yHMB
moTt8DME/prdY6X3bht3NC+Iv0V98rUHMizEIiIYI7Rk2iw+9WHVeEyIWrcR7IdyPdwW8wgcubLJ
jAJFT1dMWAs96rMp0MxiDirVd8n7ZffQRsOKiBYK0c2QQRdDoCpisOh8MTI6+jpG653D5w1PS7z2
LOGoFastOi4SUeE341GK85jMRe5Bija2Mra7m1uP5r3REKbJ251RFJaEsMTncpCj+nAZ5r636IFR
wiDNucuqIl/vnWkS9V+4IyZ/JAaBk4C9v10RiZsqjp5Huje9A8Bgv9reoZBvAyqTEyr55APFcHcG
YYYWH7Wc4KWnybqdao22cbgWamQ7Mod6YQ2howuUXdwGAkmmu7V6dufTiNrA2+vaHcLHjIcXm1gF
9uPeGQl62M1ce9/KILI/emEwZvgiGTlujKvCYuc2XRXf8ETrxwDs3zW0wXaf7EsqswtCOgTwIv1y
M/N9i60NGDffatQGaDkA0g4X03XpOp6CcXXrf2ugFueG/0NUP+eunh+Jf53FreOJ4J3KUNYVEc5z
AYMTZAOKk21X9Mp9n2s5L+WR76JMWU9jKgyYN5Jz+rfL/DEhzCYq3nIWrGStlbx8mPmuVPVn1phx
xlI8bobXpEhTg+/eM1gr4eNV7iGgQqvuWEonyV9e3tWHkMuaH0WDzlKxo++8mvmH2pKZjOvJRDVs
AK8ovoYSiuf1rKQvKgLPuwJQyiDydp6qGPeNVdKjrBzzXOpny19W5zLgFOYMZR4tX9p1mG+yuIDL
oLlbyLwpWnzLXQhIHnJwcH3UyiL8ojmT/XuN3fSGJ8yirZ8Ufi2vC2kPiVWXoH9TyMTfuLMCeYpU
QVB9Bu6+e6/Yp3TETvGt4/BfXORnGu7gwUM7/h6QGX+PwIG8QABYvT0QN+YNSC+SbmZAEtUDgysl
3+BGhuS2VZPjv6Lcl+3RIkdyz+UVC0Q5RabRUxjg8hntMFWnCiJ6ti8Ct8MNimTuYrMujYlWwnux
9138gJQuTnIW3YzzqF+L8puX3Py1eN9BzIbC/2CrRDjdAioxPmahR3Izu7Xuo4kSlxzbqU/fVl2P
j7CnmGe3eCAQvZEuje+jlVPzTVUW29/S8blfuoBszF06mny+wXJSPzXxqP7LYJJYgtk9q5DIKnBZ
RTY05RbB+Ly+RbP0zj0haf7W8en8tgNz2o7FDlfRkTVrgkC4GUGn5E0gn1tllhIPFpgq41bXiqlz
a591xjVXHSV6MTNEJGv0rIYJsU3dTXV9yIc5NDtLZUYeJJh2YoWRHxP6O3csk7M4bRHOmJyJJsxK
JI7UZq4htmT0DiNZ5c6+DILgziudESXI6hcPXC/s56fY8wDMmyhgnd/OoY62ucPpdCBaZVbHZI6u
wHCI28XwnpRXBFFlVGpQ8wjsmX1q+6/SzWGxKahC2ICJSJhwJfRMUz2/fmmQ6/CeU8jJjcW+AkoW
07TXP9kxRiSwQYG/encTBuP/1hx++NZY6ZTbemHCAyaBgJwa1Fv67IJwR5Un4uWNfR8VNGBAB0ok
sHagpbnbIuyNrPPbFzq/yLqNy5t2Tbvs5IRpc9eUpGdjBdTT5G3mfPUJ8JbMenYTNrPPGd9cepOH
YPreqByKyyhMU1yNtXF7Z4mTED9L4JFHhXs3gcPjeOaDxwZYd4p1QW+ZKgcwj8IiffNdLDdHXXvo
L8/Qvuv5c8IxgKh1DuLqODJPewIbqP5NiPtQ50+1Kz9tMozzHdk/5HmimoXiDKC/JRRswJq/UZnX
sX90mx+8F+qOvFxkDT7ej+fIeoQQo6SQ4kE5jML02V3FytYTKst437jBQJiMMLX7GKxz7h8DbqMY
gbgjS9MdxqmsrEaaTpTCCFEMWSEVfBMosVxiKr8ITpkbyWkDJrp0aFZY7LNE1EL9wyulJD8EIdAn
VDpTROYxgt1NnfeMH3A5Whg5ol8wUeduD92+WULQUpJuCR9ejQeGynO+jTviuQ/SCnUDbiL5niI4
m7uxcv3ugzpyKgi256z48iBnvME2GckKSZvfyEz22MjZf8OoEf1m3MjkX7h0BDjHyesi7fw+RnFg
GdAAyMOuAkWB/npaTrMoYPh1pIK8odTm0Mdmx22sE8F+JNIeU5rMhkFygR28/kWrsn5h1vT/wjrm
l/EUyx7mehjtDhHComu+Dla8nISX9bSOlAxbXCYYmmJKwQ9yot2VTz6O5xPxHOPVP0hz/sA0uQgf
0VQ1AvELFZe+C3IvXG9BGDrLDg9hhMucXBWAgO4VxmUauiTe7QhaoEFtVX/rLrT9uYPaBPEg8ovq
kgC5cqA0k5XyFAj+VLFJ0GoyIkaBz/HZIbe9g+paYjacTPS0dgPRG4j3c2KsR9xuvA3EIudcoa9+
J5x/2ONd/xQBLRN/5mxIuL3RGJCkglut3Rm/rov7q+b9lbeEkJm+qJYtbJzCY0G7lCfP1SUc6zIh
s+sHhwuS0CHx5GkkK4W1aSHn2zAuenkuSOYE1EbND+IeIxKRK3nMMr99c6qiphHL6ZoJtMUmv/en
mgQeOU7eAIwts93f2Xgm2vnaHdYj69xyuVHMtdjIg2Fu/qEujvkgCt7v9rMOoQsecRv49nBNDFre
gtKZhm1RXoGgIC+IGGHZpZP4yS94z6lcZYiTDNM/5CXC1bam7Iis3RQoWDaidXT8kKaUUzdhXPca
Oi9K9ORwvc4hxFTEa3lyuGpefdd7aViiZexGl77Z+qSte9uVlM7puaKSzw7AtcRTm8Lj3Ijrt8y4
sx7yI6afMmbE0XKiVulg0RfZWtwKoeoT2ZMEWNAirfoEzQf5QEFp/1ksERaHmJP2NKF95fdFlPYI
pSZMvgGS5Thq0lBT8iSGfECWTssdWw3iLJIscABiTgH4LsWR+2q9BSneKF22qHPoG/CNg7Pshedr
/zFbppXbBn8/EiFU1S9D5i34E9dc302C6zn2OhsfMukymWJN26zofytJ6C1KEPNEP2Gw9uIu+lW1
9vWF4AFLgMGcj7e893WEWld0L8g1SP9G5UH/YpzSJlAKlzHbj20QPBRsD1egmthIc6PX75b3PaW7
GoEdM6wPXLycrP/AowC6TWAp4IclvyA64cRhMw5dBhCfpv1DiOXHXnH0OXWac08XNu0N+OVmPLBS
yb0936uLBT6zio1TNfrrXjPfifudadm/hEe0HgPno8jhVLpPXlnQ5WkTOM5xaP3FHAOv51PwcjYM
PIopqpHCWcTrKANb0Ww56BM6wcxpJ/I8iX7nteoSoqGI8kB+pqHpNcCxUV7ZuecVY7JaPSFnXJb7
osN0xbMM27Ydp47LlPiEO1akIwPRkdPtCDYh+GL1wVB6pq8ejrqBQ39GSInuKi/hLGwD/BsvV3tY
xv3saMwTzdTfFQ4F7svIqPlknNkbmA2nA1XjUHlIAEk+SPEPoXIYbqzDhbHDGsPRSQhbk96EhOBC
sO9V+sCsHTCQxb1j95GS6/w6FQNBKpQNGcy6lJTKD1WK6i5OoRsQy4yfBhs3AvHBl1uGpRzniaPV
t0RmAiZPo+zd9czLGTE02fhnTXtiT5g8qBviOMhk7Mokvbilo+I3LcbxVBEMUm5CNSGYIB5sQWMW
kx1FP2jNKkVzBOTp2Vt2sln0BBEJrC9TenVfu4L0qhbH2u+a03XvkFVauRVX88IprLMZ0FEQ04U7
CFotaitfnrpsAe06BkQQUAA1Sh2oX0b70BGVtK9o0KN9Cp7Dv+1VbPTekG4iN9MIpOBQFh4V10TI
WnGeYaX96nRGd4dJEfomYYH/mZVQuVMWRrC+4bgQs3JiJZWvZz1ZKIV5QcHOmyxJV4edZdLjwD6H
RW+kuaLvO1Qmkc+30XfTqSz7/m9fzEOAzonQ52vUN5AH7m0z9nl3i6NWq+kUEtHX35TCq1zUPVyn
H67u8CTUFhIRQi1d89VYb2bfqXEybpG/Q3U0tDFfOurKCR3CopcJuSbQl89EVO0Rxlgt3iQS8fIJ
qkdi7mfoWES0wu4HOwiIMbwGp+YJ5juPhTSzxRX+Aio2nMQbzaCteA7rCE1CRLi2Yp2fUREX1O64
l8q0D+9xUhAOxAbgSm5ZSRxatq3Xs2Uoy6m/ulnqkqC7vGSgqFcPskafNM5Z57yszIIqZufE2w3k
36Dd5fhnX14tLGyTvaxUQxvFUymT4uBlRF9CbRlhED+VtXDjK5bF6eenGOE+4gsddPWwKQm2XNID
DUYl9W5d2vhv4FRlttOus/avHXFu5a5Cp3yPEW1+zp2ksBtcsAx6Zrp4te3BGd81DCSfakOhzMay
tze+8tFuBtj5n1InzelmLEntB6I0i3OElHo5duBr5adDt14Q3IImqNhOTpHC/FvzClhlP/Xr5yot
8twtL3cFXVd4tkNTC5zse8jH+hqKFdtQ3/uMt7gPGYCibFdBWSUsURGaLsOmTjpULiLKgbTJjBHx
/RghOrko0HLsCesE1eSOuy6QB4K6HUXEBRnl7T0HYCKReqYBW0ns9dC20I2DRjlKhmwqOIGrAhG6
o39rR2/jsYYE5466La9+lI82jdOScxl1PgFcUNVK8hwRKlIHZM6to2dvuRubNOj+MQycmd4krgix
tLde7h4boEho9yps7tjmwUGvatgjyi/Tr9ZVsbeXczanFw8Ay0jcpTtnyfoxc139y9DIzZRRvaj+
kPiCS2HXoRuZKXb7yr0v8vjqqKL5fTM17r0ntpG+/Oj8wQHt4cnJzW9bsZpgP89AXvaIiMvxV9JD
yIRVawYxw0xcvsE929ygRuHYJsBtqXT87EGRke6ic8oLgwWvWiZzj8dzKvecg1XzADZKojCEe5fe
5gGCjkfj0mB/J3MPDWrv9nJOWCkj9sxw0LOkCX8CygnvKghOqg+fmw3nx8gU6yYWgJg/Fgx7COPr
vhM5e7eWXZG1rPa6nYeVO95T5EPE4b8Ig/grnsc1TF8kpgeWiqxY8ujYsnCevnupXINfN+ucg21N
6B6VHqiZV1iBGXyiiOCNXY9OLCYRSyVWYKWuKbG2nkOwCtvvLGpv0YbHKYlr+SpZuKB1mdJz75pA
QPPSoV2+W8KEo+MkQ1akYHrxK3+WBXUzckwvS3eTbLsFyaWN69u51F5LeHpGBz0lkEG+XRtAt7GM
ogbkEFwCyQMkEG4HnHwuq6w4E86J2a877zLA49EhmjpQL9CaVecd12I18z1g2kgycYObgwxIzPHr
zMij2vd1vETHEedNf+hQbBfztg6Gmth7+DfimUAh4jYZTnnmLPyuJ204l2XFmYfRxwdr0iYTg2f4
k05EfPhMb4bFYvVy6IJIhFDqx9Q3IHKhNBxADeqmPNWgH2SLLYPDkEi1KXJ5a8kTKsRmYWPefZbD
MIQvoUY+SwiTCckqshFRmNu2sJnfYzCno2V/zCQs7nZRgeGEv8m24rsZl7LZ4sHr7WZOEyE/S5WZ
Irvw3kQ+ZukStT7OgYYT9YdnrabDXomfuUuFSUCZhazUN6rQIWRMI8lwYBs2Q30CYoThgIa543cx
3NsfM6MP/5Z1RSl+wwa5Pfrc2QFpjIJaKgImSoahkIxJNA8FWnpQjpE8+V06+ugOFzYKN3XIoPVk
pcqvFkjhc6gTH0IOFo4ahHkDI/9tgL7jb0UZN/1D9MDUj1gjT40kpGjQKRJsS8+NZ63zNBCMQVMl
Lc+8dHUYhpjCWavfReDI5aPyweqMcHahPGEPbbPxaaT60vENw+weetwWK2gOk6fBA1zl9xEYIVvc
AyxsrTq0kNe03mMG9mqwi42IhNqC0sc8vZCHYJG0q2KdDmVTRNVnQhkwXRQP3nC0jSGvok7j3LJF
b/r4NM3uYI+dcEnlc3oJw4ipBe5X6y4LiUtX8uiZaf8woQ3OEHeavvZghlmlSFVPQYDt6zGczxWt
FRJRPqR6VyNiY4+MWIF5WVHlT8hnNWP+YCpJO9J0DdsFc0S3axpK/p1j44HKiPEFzVrWkFiHnNrb
9P4yZCfmNcFyilj8iR0bLYGeosjikyBo+ZtDnhljXYTytvUHgm3RWrzrSnjjXtRlY/GK91i6JA4S
RkpBgogACwJj0W7OpjOxUclv3/pELHdBovpfNCNB8EVn43Z8JcjitiHaluBE4LK2f5DUEYUzzj7I
hbbo6+jAWA8ucql7Z9sSt8a2z5+ciV0eB1K/6zD6WdwnRCp/l8q2FwQjBZS9cqWJcinaqYeqYMb5
kXo43BSYUlzkuswvfW/a+AKJYWqxOFeI21KC7L09mykqtShNiTGJipwHK3LaAklnOwcrZyI4R/S9
KvtwhjZfTzUcx55n222SC4cA2qlhUsNPxtLxRVRiZuOLDQ35vNtSDjcS9QejKcoEZuL0axtVqjbY
zHjoIE0sIe+AAwaVyKU4jP+6kAOCx8WnDtlT3IToT+hPshsSZ6LpAf14kZ/7OBjEJZqrJdiTFpG9
9pNUCkkwLeAdTHP9VigUl19hkzKUawIYWzvkL3566ErX+ZuqoPodsJk3fBtu/zo664LPihzAemuR
f31DkMH3TzYvG4QuuWZyTqHQT/iUa++8kub2U6Vh18J3gjqOyK9bc1IEU+ux5SvspYfI+TtMCMMg
lMbx+ocsreyhBQO1HJO6DvSWBe810KYVUbuPSHgmeMZEzQnpcSZ3btfGmhEoysc/g8eq6TAYoqoe
1oHB/jPLKpI5+HyyltOWyKQN+4LgSIcEQi/ryze4Cv5/QZsXJ3TWoO9xc+UvUo+pvilCHx4G2Tuw
0kPliPslnbADEzdaP01CTu2hDhdXkboUS+L1wN/qjQzz/lk3c8lsmsPoUKB4bo4qb9MHJdlsnyaf
YRdRPFWMV3UiPnLv9DqEKCWzRGz8iPnzQ9bUNgQ/PkocD/2gmMekhbMN3RxfgmDGGp0ZscznyHFR
M402knQJTYrjh1xofQ+rlwgeJ4ywobpohwiuxS9DNEUcOsfGJCRllAgFSobPEpETTkPW0ISNOo+t
miEVArsp/A1KtRSpJvan62mN0+2gQ17jryTF3baLEid4QnYEyH5sbPpH16L4J51C3DZMyZnD/Z/c
5cQBWv5yXa8HIoZ8lIr1MsBlHwomaSB6m9sAdgWisaEXrDBxf8fkIsE4K68kw+ECgCBCg9av3DZh
Wdsf16UEjkg3AL0Rtfl5Ip7gOmbCEog+cJLkdTlrPexE2OnlguA97W5RrOGTmIvsk6JvCQn26tKX
EQNIcGODjBQs7A7le+MM3XdBoPy/AvSme3NNd35xDDrMLUvG5kbzK+W7DH850xqXDI6X1u3jt5Rz
9CmYy65C/sXhKxDmG/FSg9ntziT0TAfWfnzKKokIJ/S7wG4jFOk9tQ0w2RkgdPLN1MpHzQG6rDqK
oPC9k9Aq/1mFWP8pdkukMI5rcYyh2mLVcyqhTlR6C1vKmN+e1GqR4l/l1YnpcYWNdjXaD+K+0qC/
HaALSpbjPCmMTdoAnKcsGZmRyrTe2HGKgHKhvr9DaTWkZ75BH5CziyB614igZM/RxTR0s1MmgLuH
qncvA8bGfDP6M2Yrbt7mfjG5nfAsWBdUkec2O38FuXO7rka/jaocPzA/wtiJHVWW+yiljNyOg3tt
EPO0+6uZBQFCyZmxfTbO1P8zq8CNHw+WgCS0IkWoLpXXhNM3djymswCJw+/ULryUoyf1vGG3J36J
Ql1+WbQ2461eEzSam7BJ0h8XBU8JvG7t/ZPKSf/etFB4OE2RyHsHtOWquRu1CppDT1fnb/1IB+ZZ
1gl7cKLu4oNvspHcD+Jdry+tGV5sCpplzxb1yhdEQ0FoEmU7qWpAYWh2iybzsSGhc9vaQeKiSLPM
+wzZBge3PQlh80uDpRrSjZ/VRPmiWcIB7UywfvzEcc9qjCsiXkpDVRwOSdBcUJWRGwqFov0pnJVh
dE5d/6xaWX5gL0u/E+B4dt8s3N2IOWIa02GKsLvn0jwkHUXiNs0mSOrtYNJPcNt4kmA5hWzm2kQz
C0rZ4W0ixmoJQpt13AWRTz4W4VVVvS0l1n9C76NrUKF05BPaH/aNYU4480xkt3qs3dD/B0VgAn4u
jf9VZchJTngwaIj9Fq0PAWBLtA+JOGoefLwkJfd3Lsp7V+Deu7e5Ca5oVKAIOKsUlvNdFaj1DIl9
hltYz3AURR13/i6fXUwwnS17ufN6PcLLRF44nPTUztDOQGy4RzdGIMhPVRNoNMAn2WV4jcUGy4ca
/1hDx7NRBv/qTdsHxakZaRIui8400HDDAGCz0v8E+8wZC1qFRi9nOgqJQph419C5txJvRnQSCT3P
HtepP70zFc3EQ92xRvgPrw3m7f0YdRBIDxMK6zy9Y/dHsPSRPYPfD/siwmhK++FNQcHnXKbPziyC
HEJTnIzmthkD/5VDPIr2QZYV/XaJqvSzx0bR/1sXTNdyzyh3cLehxdBNiLf06y+dVeFlHPAU4DlB
SVATDIXweFcuctR36PCW/jDapUVPiCLGmXcBlVjC0+45WCN1wuTuiRUvNokAgK7elEvlxYAbIs+8
h8Bf2yPW3K69X7CLOngpEyDQW7hcTfZIGljuMfhemdkgullQFLM3BfWA6ZyUHFBkYbUtHbnai+Vg
zE8rBzQyL6IEU4zJaIzOyEcGekkZTdfwgTDm0MAHV23XQMyv2RobiQW4r80BVZFb710EiU9BivNs
F9VkCjFNcarXgtQA7y7pQopX5hGoTRnsG/nKUG78jXmBqZVVMBETOIdcyxiCQsEykDDbLU/N9fiP
Wl0fwy6YolPnMllmqQXX5sRux0v/EfmFFhKGoQwPbZeh/o5w/WYnUnUWn725NKK5BNk4jP+44L38
DlIEn1eBi+9K1mnls3et158QQqTJM+ip60JxWSXEgmrhsT5cbeTZwa7wv7jjUuWdZJCiuaSKHd+j
JVvyY5oiXN7ofsZpRkOOjp1WXjBXyVyal5CSEVxNWKl6Wyhq3m2DQMl9CujpWS3UxKsXD5nCtcoN
AFeqXME9UxSBgoTooFSgoBV1yyNVj0dWgAIVdQfxMfjtoXYst0wxVP8yuYIgOEbiGv1Q5ETnuoSc
9MfmlL4fHTaK8OSnzIZQUDUWP3q2TpslDZzxPcsC1d60Fj3tlsFqJ5gYaRM/+O3ciz1zSsHdQGRl
+5/nshE8oF4LAJ9mTcYE1Afu+YzofarOU2aZmDGOiVE+pSg75R8f/enniEnMvzMkGQ8HN6HAAKzg
4QFaSr6uw0Sa+xUhYWartzj+MlK1jUFz8sOABDM4yQHyFi3g7AKQJ94AVaqTdNlLV6vli7pimf7o
mFBnYousGxwRwHn4iJxOqnqDAL3p7lLa5uJCgkNU3Hctu59dDNWQjTUGkIbZDvpyHxcn3kCg/J4P
cpX5twLOhByr0zHxAVjY+tsW4ctg/sx1kBQvYznliP75Wji0loJdPNdMnDiPeehGxrzQaVjiSFM3
rVlAOetAOIWWyRC+d7hWZsgWI0Z2/ony4/dBxUv/r4hpo0+4o8bgxKDOzd+58lznkYG5TZ5kWuj+
RBlD2qCdIx8jue9ypdRBL5vHGWl2tr+ufNyTCDDC7cMc4RY9NdtsVk2CXJJE4kFP6oDilDKnJ3oW
/IVj0BzJA6NpS4XtEXCkbroUF84+DPK+/oFSAOxizqL8Q0ubno3TOcxIQtfzCPhIplcvZNCBZk7b
+exOBUYxmdrwJyn6td8a5tIkEpUOl2gUT959iO0wIaCdZ3V3vcHC69A1fI89eEPMu4FHsf9rYdWg
EoLI2fSuOa2TGK8IK43LSsSoPdnYLGUHaUDBJzWNWm+SCH8TI68ZkKSelNBQAy0ZPT1joXRbDuhT
TKXmv06TV3+WLM4y3FRZgGATJTY4Z0B573PH/YhP0qSvIgMEw3DeOncOzgfsSz0v1BY9HtU8mjU5
XWN58zfk1sN/ue0QIzko8Fkod3nAHwGbwTzdyeGYUwD+w42NLzlATJywQsYAuAuSEX8k6m+UyY1d
1XsZlkW706jtP5D1s9vLw9mSPYv58BNJjUeIEPkq5zAg0m4/MRd/G9briqf36uXe8JDeATpkrlmV
rRrfYY1WX+vq9VfOmk2cbRaN/h/4QfbJesnwSY5l85/Xy/I7IYP2xvPsCNmxQ5e/mbnM8b6hLPpi
NorwyizadHsDnMHZx3VVfMRjAxfPRf78mWNee3aQxmeom1Gf7Cw+xvs6I0RrE5sW+RVkN/PTl1Qr
G2y+7SuGCu81Fr73X5nn/09wGsdou6raIM4eQy3AYbolcYGIj1nepY2741HjXJxRnpY7lsj1RSHM
BIdE9LHeIGAEtGxhmDYcehpT4yI1iUZ4JtljFAnnGkkp7I1qFeIc8mTBebsWCy4KnaFd26he0BHQ
7TkVNj/Z/mdk14dbEjbNL3VWm+8920Q5BUwDyrNovOgyoDkU2Kski3DVdvyumsCbnLYiiqub0K8G
3EacVyMBUuhWlUCiglyxSKYjh0H9ayctvx3LeXulhNfOzdiF+idiwxcj4asb0mBj5vH71AGHtR9X
qe8H31XP3DlpeCKdj0yHBdkshIyGz2kzcq7SvTl5ZM6GCSjMvymtno3uCar0uK9J+W3Z2e5dNi7/
yX50XiyC4NOqO+8B0PIVuQOrqWdlVmboTbjatzYuvPqYJynOtCWr1MVUa/zagMYYtyNwB8SNbYtr
JPcoUhCB4PmNWQg+Omhm9NnWynuapiH7oxOXuzCVhGpBIkjne7efGmgdKMn9TQax7ILTb/0WE9X5
NvPJv96EM104C1YXm62c5vnNigV4Js0oa09W1gZxtt8wEs7i+hygdZq2owmGP2zV9EuRLu1d0RCZ
tUEyw+As6KP+TwUKkjFNGs3/uWWBdIRFWHj0y6FqD4Mgs/zgOKTSb5GdE2qp9Lz+xVOln5WZUuoR
V2An8RQevwN1EynnvPfttBUO5dS+CfLVbm2uYF6hpRMbZnzlo2rTgnZoJUwVaH6Q7zA2Fk8xjW1E
1ZjUX7GQiMLHJAVAx6NAcFZHT/YUwwDi53Dx8exZIuhLfLUpbNe0dhi1rV35auIFnUrt2OA27dzG
O8SUTnoT9QUnaGqYJJElxMG6iUGWfZh5jrAkhzwAlA0JzwY3GgIhDgeI7WOXu48EJHJQgelyvxBS
oi7NVhse+2WoPoLRqz7AuTSfw+AjrOSDkLcsHIqXpAkhRA8N4/rzVBf1sZphAO5m9tqfyHBokZJI
I+W3KyIoioeCujfyWnicHmrz7AT7geV4j+l1OsuG/lklCL6BPi3suQxvI9CmrqMemJjW081HAsYx
zSMhk+Ua/RDwbixws8B81LSbz37okMSMAURhB9L+nwW30Lx3cGL9rbJserAK6x71tRdQtU21XK9C
LMZggOaqV0eg9NpgKBVoItM0tjvGPX2xF4iAEHL2DII3/RhfoexsWxjntJH7pniBWaiHTblswiEj
iN6WC3IXwbTvFPVgj/dViRxgj3oCFDSJx+V7QCSY2KylJfC8NL2CODdlhEboPqER07KM+TBSd3hE
GNPNO6j4RfpZ9Jn/X47UKdyg4eqZr1cDJow6a79yAA4XkdtrJIB1YRbTdqSKuJWleYcG7C4PfqIM
B4TARmpc6w9nk/IhbkF51ACMPA3vs6BzaU+NKa7CS8gU0KC0EeneAcg8XQBYskyUBoUn0wo3uA/X
Pv5viJv+Obj+1EjsrAt32KRQvJfaRf2OXQ8PxhRcJa+lgVQYF51+Luc6+o5Nb7lGOQRxr0II2S/C
k7CWmIXeylEC36RDA+CjQKkRIAmBEcUzWzkWNZ5XzwQigJXjTcRcCF1HV0dijNtrMAkv2mlkuwZy
yVK+73NiStoNbAVivOiOMeC6NEOkv3m9l+NXFOlNw0HE1JgImf+ciUtv6wB9Yd8RQgbCB9MsEpVT
QeqcVwIQ3Yi4x4AET7d7HYANwiFjdX7LUpg9lhAT3Z1wbfNeEZlbAN1vkzeU+rg9k9T6x25gc8m3
g83cJa3wmqQ5q6vtuqF787r601R1k10oIeSDilaNLLwrsm+cye1rrWoG0F0i0/omBbzBaN4RzAhy
dkn9wUyqfU4IzqGALtPgTmJz+h9p59UjN5Ol6b/S6OshlkEyaAY7e5G2soxURqpM6YYoOXrv+ev3
oWYXW0kRmfi0fTENTDUUGcGIEyfOeQ2qPL3ZffG8mnuaLodRbnyheda2NXG3X6lakgPsoWa96Wh1
2as2hCIJUr8qP+o8faHsS6X4xlHHJsM03exXD+0Hl1kwFiBVjSZ8sx2I1XrDW3KXqj7yUFDz6icH
FyKKjWGWHkCw5y0VKAszsintpNxh9doxRnuejgjN4onijDsNKpZ2eog9f2oAVBGAwQbuMDYGNGC5
jwofuK2u92xTPmj6oUeH+7uHfBEeOGMRFGu/jrzXCjxpz8lN6w92lvQKbQxO60qLGugrsV7WGB84
7k92OAUdBIhTyuuh+kJoTF68MS3Tjayr4auAe/FEy6GWawrsBQrgyGR9cMd6wi7gZHe0rKE74F9r
qGsOgTrJVLloagivjTz0SvrxJMA6P0AHhFmhNuhrsHwqhTdLtjlAfSyoO8RGfaQfWQze+0MvkPRS
6ayStkSKzDaxo+gPgt2IhUuQ2Hd4gsNV4nNq2UYvdXqHQ6+TjtXYTqprpSs1mtjkJ3CBxOh02zJS
zHILSpvVR9zTeo2NgKqtD7qHykeR6zeVMk0tT0RxNDWbB1zSt1QyahDPT0MycaVIb+1Niup+OJV6
4MUWJLUQh2KDh1kDa+CmhHaDj0vQtp+xOkxfeHq333o/jOAVVbjnKBQb8nVK1ZLLBKNxde2Nidgj
4YXHV6V5ek6ulEavYNbL1wpBvpDrcaIyBMpAy9pB4xuZhhCbL70NrF9EFdvaQD4JoQ7HdffmI5Z1
HHMasCtTp467xUQuMG8KG2bZ3iNr/VjZDY8v4OEh4K8uDl51A/oCCp3Y1d/6lZI+Ayz0AevAm4eo
5ab9Fz8n21r7KbXKDRKO4kDo4klfgUKJNwp4ge4GLoH3ATYXfS2d2gdijQH3Dn5liQzXkA1NB2p+
4NVrnV432ule1n1LYno+O6hR1VbgKECfsABtQ8GzLJUNbfzWf6bC7JFw5Zmy6aFCqh/qPqQj7qQx
QLPBplF7qPEd/QSht7pBR1ClQTiCd6RhS5OVHrYWNtuwGV0UGdgS+gaBHv1Lo9TISZb4UtYH34bj
vpu2i2R5OUVb2tlIcfAERcQS4GCJVZdimcVOgffMEwqT8AGJQbzI+6wgwYptA8kI28DzAJQSbrD0
VisVZUQn6/a26IpmTfrJ3QFPuXi2sDDzdoUw+69V0E9CMKUGY5imqwGEAbwHbl51k71RbTVQM9Dg
oawU8MafQ3RuEI8ROOutihT05caIIiR6VDUAHVIitI16XZCJtzpHe3oNSV/7OCJDBE5GdlhKtYC2
sGetDYK37Uxqs5UfdeNB9GFQ7dLEjI/2MPhylSO+BQKDhCG+qavcwVsaKp+7x8KLhwj1QxRMSx43
v8ImhASp1cC5DoliVYgYkstQfTQ6w73xKJbAeO9xxUaGKH4Yh9ZQIL15bfrJtHBF2cCbcJ0PIfH5
a+N3Pt2irLDFpkjdjgcsLr/fKA0gQdL0VU5ZiW6e/oRkTF5uIFyGj0FU6h24Bv64UbGd4lzAJcGJ
2ybL2ehS8U+jkQD79gLde4zbVK+3mD4Z+9ZSsVrqZdQ8kPD1wV7jURmsDC4ildPfILJTKZH4ju5T
+CYaJGDWZa6k5Sfk2+2nRG3oLXajVqp72QANBbhc8ryjixAg640wFVUerQjf4J2mP2GXi2wdqy6k
DQwpxbhVDNNXoHRB7yCsBwpVFV4qCPCR3fl4YbYbLsySVAbBr1Mb2ej3lU1tvhnmaJeQY3QBEtPz
J89qs2lv3EYaICFxtkt3NinvT50SpLcJAZKTYcJreYQvxIUrMxp3sLDqnzZFmpKihGahsQQtzt23
KrR71Cpk8gpkiOZdXtXGlpIKkBBqejzlYgQYPlFxy+8LynKQrOIy7T4l6BxaKxA59FsA5+C1DI5Z
ozAZWuGk4o8hqZfI4KZSZWKxi5MBLXwKrs2PEWhVuK1KQBYbEVvDKSK6/0gJRy8DyrTBOpXmuLV5
dCKbn3nyVW/C9E6tMDjZGJlOH12X2dfE0sHRIC2VP6J35n8cdduAadDEwy/qtP1PFT7LF1LJ/Nam
4hpucpT/ELMy6mQbI0L66vOBn2lTARWKGor7gZ+hZ184qQGoPJlqbU7eVD1tnAQ3Ktg80QdOGFJH
JLttl6MEj+Fz84PsiyoqhzIP4ydQM74JSNXOWo1iBOF5I/yhIYiommydFwcyWrqr/da0VpoYugi+
TalabrtKbDrRzXoU/VDfB5GW0WEGaVV9xR6AZbIiusyUuKtA1Q8e8v0NzZtsKIAeUVim056OGjWv
tVASesAB+3Ny16j1YF/jItjT7R5UTkohPCcyuPUAwx66qoEbSOMPVZE6cvT+UcNGFTKFJIIVj65m
abRvEBcwsWULzbjxXjVTqIm9bvjmUECLUOIHgHQW6pYvIVbRaOd3udXc4WjnGDujGUK5N/E5TL9D
atUsBCO0vOqQZswzc4uyA9qJt7qDYCu5vycatOj9WJjQeCl79vWDbzdWld7YDlZM5h2EfVoQ28C3
Axak13OEeLZVBD3C2KJQ2KOu4mNnt1Kp8KvTy4E3PqS+nlTNUcbHGPn+ZA/mm+Ydyp4EycSoufC5
oSrrNsRWUFn3Is0wowDthA0rTKtJIqxDvz3Ek3xERwe/4LXvw1lHc0Ej/ED/8Y+hg/DYKiwBppJZ
BKmARGtKnRc6ud7GwMj0gwRbn9H4BywSV8SnFQRs5WtJye2XaRjlK9XcslqHaA2QUCX4t6zrwJVH
2toY+zSZJgDhSazQN0EGg2ajenasr9vWLH9NmGGsATojnNRQSgkRHyw7DuiRjhIpuuQG77F++GWb
MK2xx056ekLg+sl84DREW4hY6g2YQk1ShMjLh7xR5LBCBNz5ZsXdsEMAnvo8Ths12KOmpo5mGTqw
uK6pgy89GP2vHv55wbZP9ZTKE9LPGJHRGZM3/A6677ZiqOMNjCmyfHSDScryvkDZ3RtlY/B/FfvB
SGDFUDuUFjCgsYZy2Jtkq2uEQd1yixAStvGZxGwkaFPnRG0dAAtc2MS8NWnig6msIhCQTp0oz6pp
UKGRelj88rVUH9bJKGVzZ4el9kLOB3bLc0iMV6OKoei2M0C9rKREb8lQVT08YIkCoSRPaamsYT+C
Pwo0G2d33VCs4raetsgmhDej7NWuHwOEpQSmIa4bWt4aX7MQzQ8x2p9NXrO0U0FSaFjqtRpMMMCf
WIwUER7r3QBCrKeRRQ6nUfbJcxjghAds0XgAg/BGjiDFT6TxS9u8qcq0vg3dyjM3Qat17dqWrnjD
ycrhf43cjlyFaeZ+A0tUHR1goSSpsCx+WrpWvoFz7Jw1Txt2dq7VaMj3yNmughpN0w3cNuPoqNR/
dyl16icgY1SYmFt00wCyf0J5qf8mUz1/0ExsbncBXRx3i4ON4WxB2uncmPqkeKSXdK43hgbzeC2B
NtOKcM0yXmO2QV0NiVdHXSHAhWiB3boD7dIw/JHGKZataZUqH9B6ipGEs9TyNo1SZJct0y72SYCv
48GBc3+n1mV0snwCMtah6AtuEDwAhAi8GQSTqE3DWrljkBxBeQiIfmh0ffODaAAJaGF7Cx/FqlZy
8IJgRWmYt4/n0q1ZsRzc/BVV0c+mr3VftLHOHl3Jh6LCmFKESBXk7HEW01HRHTr1LUxkSqO+CZ4j
MdVYg0QfWrTXbfabgRUd/Luesg2vPVgEJK8wAiyvC9/UDC1XEQUtpAUFJQeIT2NwdAZhmRsfNKGz
y2lR5ysSAnoFaC1LWHqCyxrd885HKQLfLai/8OcwdLO67zz+BsyTi76+4zvyKg+FG0yvLupxq4ZQ
hMYlEkL2JKpgfZGOMfGSxwQ5Gt5eKYA4bCo+8sTqsw2EAtncUJssi3VjCvmIjk//BoGxfAt5sXyn
m+s1PPjG/hRDLn6mA1qfUPMuX3qky/MVlRf0dYRuMmO0IVmI/4D6BkieTH9bIFua3xSq5aOsUTqI
Ce6anFbQbQCwH9cqEyKBtv33v/7H//qf3/v/9H5mj1k80Gj/V9okj1mQ1tV//dv497/oK0z/38OP
//q3pUtVNaThgKu0KHkCQuXv39+eg9Tjfyz+w1cDvyorWs25ntQPLQr5ueu3j5cHMc8HkTwQVMdw
bKEZ0tFN0zofhKKhRafUik44qZZfjMy2P1jcF/sx0DtkaAWuV1emNf2L76b1x4j2+YijHUgbfYro
VGXq8Ej8wzpUKbyn0rWNtT6MUAaQovH3l+c5/at/jGrqWMjotL2EPhuVYkFrN+innhzLqp9iGZov
up4qyhaTsgAS2QBQ0I5NdU+2Cnn78uCLi2zpSERrFvvAmH1JgCyUPECwnsKqHO4nSpv9RCLn3iMh
66aHvCw72FOXx1xcZlvjAYXkvaVb0296t3tEguGwWavxCTMv2Nkj7ZkftHGDL+0IF27wRbdLO4EP
z+VhF9ZZqAxpWhThHGziz4dtAbflsgiik1n0z4lLLbu1I5BB5JigBnpewcdITNAnILyxs748+OzE
TFuLwW0bPSe4gUIX54MP2kBrM62iU6wVpL4ZpJpbUN9xc3N5nIW1FaphQkexNCZqOufjmCUPXIZh
kgpmO4ric5NwBVLK6dr6tUNqcp/i/fDl8qiSf3W2hQUwU9JD0zIMyB/no9p0uHs3tcITm3zSP4UH
OuBhkIdAHbM69x8uD7e4mBwXtqwBHcSafs67DQSvAqcgJScylB4dVxHKo6/79EcuD7NwNoTqqCbg
dpvwI+cbRoxVj4hGfHKzHoopxj4lxu706ywuODBbha+5u8tDLn0+obI9IQiA8pXT39/NTJkQvSXI
p1PQGVrw3NkR+aPCSMPW63Ij+2oXntoiJcpz/Pby0EuLit0TB4SgboHWOB/aq5DER6Gb2eYDXYEQ
/d8CzV2v/Ysd+n6c2Q6122i0RSAhpQDyg1NeeC/A7IotRmywG/wAod/MC779xeQor2kmWs8ad9b5
5ERuj9Sn9fhkOVndfoyiQmufTOBTm78ZR3dMULI26zhbREh/VtLDNT71PPhQIK/U0XvOSjCXVzbK
4tcyBQ0VW0ebbT4h8AAAmZo0OQF6lvsIlxVvi7IqPpCXJ7S4IR1NpfmqCsvWZl8rjqVLgc9PT2Zs
eZ9JWXyx1VXdQfovrCzelFKvBMi9kPz48shLpw/+zv8dWVfPPxkxDA4IOLwTKubqR2HFiDwSegQ8
FxSKv1U1lbXLIy7NVVM19IJAzGscg/MR0dAKMbOs0lPYACR2SXIe6rJPnlQUllGQzGigUqSKroy6
FDs1tiSAA9OEgDwbNSiMMe+qND3h7eKA8lfH/Buyh/nJwkDi++UZLq3p+7Fm25N2ctbDq+NrBnr9
6ij1pONVYJHcw1l+aqG4P///DTjbPg7wfVVvw/SU2HHJ5BQzSLfQmfIXUWnGlyKFRPsX+4bohRoy
JRKesrP19DGz1HI8905ZFxt7unWyfrBDHPbWY2xLBNus0CzuLk9z6TTSeze4djUhjfkpAY4O47Zs
4hP956pYly4ut9uefvmV5Vzcof9vnPmZkGlYiNCOYwRS/TeavwPUCl9/CuxI2p/wou2CA17C1rWE
bXGLvht2Fj1r5EX81qriU4s8lqBek7hgoQrajHvf7Y3gSmxbGo7rz7YdS2h8ytmm8WtUPMYgSAAM
qu4ugpt1IDP0ULpOgk+XP9zSguqC0y5N21RxIjk/8lyHuQezlvRXM/rvE9/hNtVBO6xi29vzPr5B
Eby58hGXDiHhRaqS/2jgMc7HNBNaBtLnAuzoP1lr9JbyA8wq6w7TMI+SZVqU95dnKaZYOc/P0KzV
LXAzmqPZ2vmQAwqJtakYXEt27b9ZQB3Ktj0obQYQBPTWVJCCK0sFqqdPqdh5vZPd5PB5+WcsflcT
oBgynY5ly+nv75Kb0alLmeh2eFI8lDhWKHY0dwj6wP7mxUGV9/Joi5/WJhmWgiYi3/Z8NBkqOCMO
fnhygUMf4CHnAPrhNT+bCTXHPC7sYw8A5kqEXYoEOiKmU/5m6HC6z0c1UGmb6r9TJuyrEBiGttpU
1C77zeXZLa0liQwZsA0LS4rZxo0hlgNtaaOTgSvRXdO7ebPro7EQWNoW7pXwtjyY5DTamjalw+eT
arMO3w1nCE8IqBpv6FErt2rmmajDqs328ryWDoehmyqVBXoOjjEbqtYHcF2KzlcTqo2ZPa2mde8X
wyPGI0D4ISUWV77Y0j6hgGZIhBVsVVdnx7FIMjWxYASfmrpENdrP+u7bUJkUdhqduh5OgmVf7qkA
iWuZ8NKychwg8xs8vVV1luHYlVtwIQqSfXoEGI4GudiOqdS7jY3AxJW0WyyOJjWqIrhNs0Nn8+RG
dNMBtNkJSG25zinLf9KEhayIVeh7BQLXhiDQQDI3h+7FaBoT4UnftB8riIl3dColIkt4vdFMo7r8
GimFebj86cX0C+ZRijxzKvtQUiKFPt9mWMBmMc6r8QnKPuBwBCNuEqUcf0agb8DMiQigsNSfWgfj
TARHRY1XCu8+bedjy3H5tywdY57PjsXhMqnIzT5N3XWqQEo9PMUZfpJoGKpooWSdWvl/cde9H2j+
VUKtr6I84ymbqNXXMUcYZqO1QohDk4F2v3K6pugzX2H8OG0LmIQmYfKfr7BaSXChdkEVgk5Utgac
qwB3Kk2LRhMSc5QD8RcFGB58QPuoWl9e0+nzzQdHsWi68qbnrTYdxHfhv+4r4NDQJI84oyuQo2rH
hjASa9+rEHL8I4YThvKCru8Q7u3c841X2GiF9vnyj1g4BaT4nAHqT7ByxGwFmrzzy4rfdpQawliI
3caNeWPUMn3NM2gNV6a8sN5cAUAKuO0ojczf1HGLrARlNAcOUFO+oLWJ4psoEDbZSZgGwcZKK4R1
Uq8r75USkOBf3IGaRZ5BskFfmLL8+ZJrPcTFqDCcowDdb091csIrbYPCeRoEBjquAXr6WWI5mF65
n5bCDSI4mmFaYIdorc0O84RJK0L6LUezNenutY0mCDPe6DzmCeDmHZVqL32GtQTU0XY65UgGDVVD
xcVvq7gOWuF63Xb9vYdQELYn+dDoD0MPh+J0eUMs/1B7isCcdSLebFvqNCjhtmru0UHoKdtTpcMo
W5Xt8IiMiIqqykArTrQ2fTu77sfm4ALx6/Z+EPT06/NWunuv4MrCUduJrD27wd6LWA2v5HBLG5eK
kMMNrHGC5Ww9SwiRnZur9rFTYIsacMHuA/wwvqPb0oz/PHXSSIf5Ir/j8Ly+FiHE6anYeh/1FuVl
mm8jncq86MSd0qZegaBp1fnGOm+EE3y8/DkWgsR0OiUnUzd4DM+miXNEr5GFOEdw9Kg5NDXmF10s
ePUbKcibj1Ups1+oDMRfq1zEzz1y5+HN5Z+wkBBQIJKsNaQehBRmITmmBQox3XWOYOroDCNVA6c5
z4zPjTtCx9Ha0P6KXHgkD5fHXUh9yIxR0pK6zqGZJ6zYeDdQC4V7hJPTgXDh3k0n5Tokt70xCvZo
FAfplbkuBSgEjoXgOrDpPszSrdGIEJnJXfcYoeYc3OYtnb0QlxcH+0FouLApm5KuFtxthN/89svl
GS/tabz9aAQ4VKqFnI2OJFsq4KYpxzBRtGEDsy/u8AayCz28aY26HLaXxxPTPzi7glAPYpVN3SQg
2rOz3rXsHpzfXcrFFYhh+NPWYXSjTLx6Ya8+t0U2vIT1MLkEBAVYvl4Lb2wlRXUxwdmYpUkzdavY
rnqloL2U+pD1UGZWha7/eTFjm4IDVq4rR4nWx6tXju1DxNrQ0EU1Mty0VZugDFib6CCmMeRWmu3O
Y+wjG7UP4mm5Li/UwlakXaHSu6YKTYVmdm+4FqUqzE6UY+zSNuBhKEPj5xgHIPSoTJUbkvdeu7L9
F7YiL3GhI21DGwpa6vldlVimih2k5xybwtJvMzzs8dnFcdveOGYRAY7rkIvdUwDxXOCmQey+Xp7z
QsrHdKmlUv1WhWFMm/VdeiJibPSAgVhHpYsSrFGdHK7z0ILSujzO0trSuZAoZNGN17VZeBHgBQsM
xZxjHCSgtdJBqPeW32IHUqHIiuNA1rZPl4dciGg6MYUKDuNS/55NrRetk/kYKRxBcFV3Yad3/r4O
tAgQHu6HayBbNLYzryPqXB54ca6/+ycoChBdpm/+bk1lA3DG6TrnWKFtfZvkbgEYS0Mo2VIt63Mr
PCQP/mJEyu+EM10I057topam+YCWhntEctm5VfBn/AJ9F+YOhVskkHFgFbvLIy4EMW4qnuFT74tL
Y/Y9yyYDKuzWzjEimO48tK7vIi34FJV98/nySEs7lEySyMWR1OTvTObdaoIKKGoyOPs4lEawgQGF
nYnSDaP2F18NeizIYpVu5R9REvVQau2JYh+Noqr3BghzNJ8bM3zWFeRhd2mmiK+XZ7a0hhwIoBi/
G7PzK9fsRRPAWWCfTIJ8cIzoI65xIUXxpGhxt/rn9QxdCodlpMY4VaPOt2Xv+0GI0zcFIKB0QDiz
EfyS3yGsotqQYC7PbemrcaOboEDIMkkozgcLUYlGfjtwjjabcStp1EyQJzQw/+KrvR9HOx9Hb4te
j9vROaIi1T3HDv57u0yH94I00KTbYGt18uPy1BY+29RxsR3JOgpytvMhxWC3uJ3o9lHRtDfDjZzj
qI/HMirMp8sDLRUwGcm2eIlycyPMfz5SkvbIh6AOfnRsfC2TulQfMJ3yrJVUynSPKAves9KB4Jsp
gX2UHWh+rcrjn5d/xkI4M6gIkK1IklBrXrCpecphMdWzb2pU8PXQFJ87rCXXjJd8EJixXpn2wvry
UKZYSrVGhUU4C2YZHq1B4zrKESF/EvDR9p4i1xfI6Ghwgi7PbWGbTnmnlFRMMQlUZ2M5UeEmqWa4
R2VMEXDHdWzAvjeYqqaXB1pYRIk3nqDYRsJJLeL8U6IdiOdZKJSjYVdgfhGyB0laJlKpbvD4S6vP
IgT0feVZsZBcEDKm466DGKC9dz4oFCPXK+vRoymEL9aLn3r2Vmg9FimyQyh/g1uK5j/kvhdglt0X
1zbOUn7H+BbIDxrDAJBn+xf7T7Msetc7QbMR7U5jIzkwEtrJAQGE4ZOQnnagLBGAAE3xIIr6OP0C
+Ro1a+joOEv882/AT6F57JAoqsbs4JogRLTUUrwTZBeIigLZWhqrKaoXEYj9UI7i0+UBtaWvzq1M
4kgJCPLE9Pd3dxeguxwVK4sPYCsIEFMXkaeER1BxM3TCt9A6xN/SewQ4qmNsnuehcWpjKHW4tWHs
tFOR/AxvPCxcUEKwRxF8QFgV7duOjli5c0wD0SiRGB6GAiO3f3fsuUEfQrtSxEe7mkhe3CxqBGA0
7gDDurlhbXNgHd49QmR1+e3ybJfClUn6LE2yLRBd5iwWD0qGSG0TeqeuJE/2cTp8Nj3TCLcGllHG
1owQyoIk4J4G3d55PiDGncxAyvzzlBqUjK5SwUDpg4zhfNE95L+qzmiUI17trhWBRy2c/mMihvRT
36bWUyKs5NDHpnXf4hO1vbwIS8GLZxY6j+gasvFnW76owNoHDmuACn716gaIF+Fol1ariIrrlbGm
f2v2rgNVZZFiWlTaeESdTxQRDFQM5OAeEdHgqYrShFsixYFyE/rT3YNVe9D8JfToCm30Tu1WqOEb
4ZVDtZBl020mehJFNVoDs5qxrlVNOdTT4xKRNmxtcfryXtzUV5+5UOJu00DKfxhq2Se//vlKk1tM
zSAWgLLm+ew9K4GbZNXu0UXlbmtW8IfxuoWJp/py3F8e6ze084+ldsBF0UQAdT0v0BSFBFwNZ+gY
q8EJ+HHw0UV35hDkiXuvKkBIER4K+0eRYYi1s+1aQ2tNQgzDqxH0NlzRss+vlMaWnvXSpmJDG4yG
8R9ArRQXWYFhGXUE0w7uG1zqHrXcMff2IDBodJX0xcKnAmcRE4WbROqvZoxfa1UqI6EAjbFV0HuZ
c+WeW9oOfBSTKgY9VxLb86/SOBQwmtZ2j7mWoBNuAvtWbzI87dUV7hK5WKnoQaItRCS4/ImWB3Yk
TQJyamMOKPEspxA5btTHILYhMVpV33xU/cmqzqOlsB4VEGBbbLnxuL488FKMt0HlSUnTFTzL9MPe
x3i/kx46ic5Rj1C4tJFnWqkNGyQNxQGV+e7KZ18cDuVV8sJJxmj+HFLHDLJ37bPtnTL5bPYUZFd5
qGjr3kLJ5ZabOGg/XJ7hUpwhkJLJ01gGTDY74qhNdLkTNnzTFl/rVeCa7kpFISP6kNMehFdYGAmU
uKiJP5dGle4Mv7ZfLv+EpbDKbJEPJncSHMHzRc6gpVVlbzrHAOeLm5akrUbS1frRhH6bbS6PtZQ1
TdcGCQv1CjkvAwURlX2zZ7oSfZgbyIywk7iU+x+JCrRGYAquPJljjTS3nYM8vRJqFmZKYRL8B9VJ
k0tkdoAqAVihRBT9WE/EtF7LrWIvu/qtVYoiuDLTxbEoOjgABKmFqrNVTaIRaS5cC05jUgaHCC0e
FC9x+txJaXTFlciwsHGnbgMZCB04qq7T39+dk6ZVe1x1guDUFnb4NMHRVoObxA8tvDx8xbJrPfWF
Xfu7qQryAm7PH+gP2HghbNAiODV6pEOzDoMeQeyyLuN70xt+q/kN5jc1GY1bOAi+f9erDX66l/fS
0gpPRZmpdoFE/R/ISMzMIyxAwBAoU5sdIFz2qQP8eTIqVb8SGX73tWaXlPl+sNnWqVuISU2vBSdU
/ZzvAfhkdZ+EotmXA6r9pNyIT6y4ytEvkbzFX+qsRbh+1UMtg+cBK4gqtC7NN1vJRm0NQXgor+yB
xeXgY3A9AOBwTP18D+iRAcTf5xeiD9Ej81T6trFP9BrZcorhqDhdXv3FLQfuXSVy0Y7UZ8NhzycB
3TkMV0LM3sUa7le7HklsVCsB/fj3htl8uzzk8kdwTLTBLRoppP7nU3R93/NApHinVHNAWa3gqpnP
ePIMqBogj53dtCoyQocamaP7NHFMnHkcK/pvQZr+oJIzUN4qIoBJ2GblP+zG6MQVzPPSV6AmM11Y
FO8oGJ7/xJT54/wKbt1H9iFEEszATALTgxulRBzoyjdYHGzqA4PynFBJs/VActpKKlMJTgJ7UO9j
NSp1vRtxW633I5Jyvy4v/xSx5kdgaiToUyYK3Gx2GRetHCx8DsJTUqR+vJEV2MVn1OrGa2F6KSOk
IUmez1tSgKGZjQRCXfbYBaI0WihogEaUvN+QjIC9puG7XKxBP6E5oQGgpegc9gdXD/Mt2NYMP0hZ
3KBn3+4uz31pt0sA2NxYVI14dp9/1rjOG1/v1PBkfw2Dsr2VqVJ8EK4fuAixGNW1eL743KNOKv/P
eHJW5q6MytNRyQhOhhGK9oDdV5PsGr2Hc66a/l1BtcV9xF7DW5tmjT0RLxB48IlfZP5fRFkTHCrl
flBvfP/zmU93CZkLAmlamhTDChfdcDOmrf5D0khd//NVpmRrmJRQVXKw2X4e684ZoamG0Hgk7gNV
byXYVDZA/BDDKfBLICVSr+QECxkJhVRuEZ3i0RRazufX4wGmiSwJTglvy/TBcfuo3gskFx/QafWi
XVB03rBvckQ3cWvpU7Tv/2LSJpAtsKI0LefAIOgijTZEBLXRBDWBWYwCO1X1+a3boPUmu1faMO6V
QZciB/hUYVMApfqpT39/lzAoitm4Ksf5pGdK+9rlA6bQscPFlLTJ6fL8loai9kJiJ8n5xLwJXZJG
AyOs/JOPAFl4a6L7t8WzQt8ladaoN5cHWyqLgYrhwQD9jOf774P1bmJdnzdwr6gFJhrVDyo4GZdD
qqvjrV/HqDfQiqDnhwyRou5pmuH6APc3BxUoYS2HFbO4kjksRQ52tA4JGUQe5iXnKx3oTWpl7uAh
MKhYt95IXtQUhhVs8wGxkQ0dmOTx8hpMO3YepymQcH7IdRl69qTI6xIh9bL0TokWlRKt5w5d9AFp
vew+V6S3LhS7jTdoP3TFlVixPDJtwf8e+XfJ7t3iq26k4kxqs5Vtu9G39HRl+wxx2gHA3ivWQ+Ik
6JM4pEDp9i/mbFuSRBt0FJiW81U2sJlRuE680wCN6Qm8oXtrV+h9vrX8adWC+LFvrVEtfv7zYX8j
PKeURLOs2ccV4BYpQdY+2FxR71rkx1YBgfvGR3Xjtc27vkbIIYzGv5itTXOQAwUnT5u/olDXlU3v
UWzN8Bp4cbHMeamw9LstVDTYdlGC4dLKixUM+i5Pd6ksQrTgXp+CNACn6ay/+8CoJ0nu20A5Nqro
hjsbqfMDohJI6XhqbWEPCfk+toPSugNgi2eyZW2Ugs2wFmUzIkig5trnGmC19xdZFz0cmuDse40K
6fnv0lFNmpBh3qnucdxZcbHCE089Nzy1JcYIV4Ln0pGmJKdbIHmmODMbzUQ0hn1seCcv7vAJzlqr
bzdFCXvIakWziZF4+psPbrCzeaFD+zan1OzdulNggrekxsFpst157kccb+0g739pSdQiHMwLfqMq
V/uMi/M0qIICrpwi+Gx3o+QQoJPt+6dwDMYTvZxGfeycQh+fXSBN5cZAxvZat33aQfPgRUZL7YUi
AdfhbG2ROEK0WLbBCVGT6ksZVpPC5Wjna0tP7ObKh1yKV7yWGcog2+S+OF/WTEvSoIQ6CIXWr1AT
wbLlCZsJvCWyXi/jXWxFCI6UQYZ41uWTtLS0ExSYqgvlAcqM5yPrY1jzSOP+9REYemsj375HEatF
wF3zvxYDDYQrqdXSulJg5VKcMKp8zvMBXSXWkG/Q/RMQWHDXGn436m1UybzeIlQTBlfgRwtZFc1M
NPt5GFKxn3en0CzLJ0kgnss8zav7CmesnHDgDQisJWM1fGiaCFMSK57UlQIcWPPd5QVemK8F3HAi
GNKSoh1+Pl8dgehsxK3rhOaZtsm1nPdCLe0fAwjHl8tDLXxL3kNsoQnVDRtmdvdgk4TakpGEp95I
MaUdR0Pktwr1H9wM7R7oZ+ekw19ctVQTTGciUVIKnp9Ns8G8JK2MgCdSKzaOU/oOoozC+oXCnLxD
tzLeuwKM65VtNAWa2fHk+cPbjP48ueOcjGIh9NMquL0eAdVifgYUuGyfcOfooisRfeFowiowgW+Y
vIEgip5/v8F0NdMre3DOBp7y6zi28LqIKN26Gxtt7fgJ4yazWtOrB93/z78n53KiNlFmEPYs2Bq+
hqnMEAOv8LrsHtkxY9eGeY2ZgKFtaqEMV6LQ0poCHZlYNzwwOTTnU4WnVcRYcwEyaJEVPggZAZC1
8ri7glFZKp8gkAC4graOzlN29pRDbSxVHNT3jmARu0OIJDuCfUp3GKxBWSP5E33SEgSY9l6ZIZrc
KT8o7yBv45m1iUKfNNERG626wDZWb6/sq6V4Ac9RBwNBiv1Hob9IRjTtm8o+ghRy1NsCT1LvRrPq
rvkU4gahrArFaJ4BUejF3qAT5B3++Tcnb6ACB9GK/559c6ttJUJ/IGUxlsFvxq+GzQBcbzf0plxj
7PIXxGAL6A+ISCKHZs+x7GUifB1LM/dYwS7/pua6liG1a2L/sAnyUQmQ5qRifNeP2HA/XZ7q0nYD
r8C1Pt08QAbPt5uLRDXdgEQ5uhZorLWuFE2LxL5Vff+LcbjjIK5NCJA5FNfFJilBe5TezRj0N1Fe
WvHaoCh3Df2xFOnprSLaQG3KEvOiYIaGMBobQBFRPKzXCHAld7qK/iOEwODz5SktD0XxkUSTJ+a8
P5QmtYLWM0PpShTdtIn6LXLL7nNecZf+xUhgGoBAkdBSejn/SBoKWZj7Bu4xCfx6E6UZlrh5q96z
h90rV/XSpKiyUX2YPtUfQgZFJNsxocV7FAF65ENSJbjJB7jkrrzc6a7clUthnSwEpCpvU+ix0495
l8giiV3peAQoR9P3cLUK1A6beStvR8w8sVs/OLT4xltHH7Mrn26KbfOLy5niuaOSPhvzKoseU4OV
gIFPPE7KN85H/hJb6re80Zx7EfouovDmpMcf5MV9HdXllXRkYd62Sj6C6Ae1gD963IoLH7b2Wh4o
iZO+KFXSD+uhdfI7TbbxV7Nwgv/N2Zntxo1D6/qJBGgeblWTpziJ4yRl3wh2uqNZoiRS09OfT9ln
n5OSCy64gTRyETRYpMjFxbX+4VsbIDh5IayeSU14rnGxLB1jrtJVKSBHEHGK/Tw5Fp5fPZUKDx1/
6JwodLXcfiBryC4El7MDsmWXEM6beL1vJfLovXAy8lrseX4gux19Gbv4m1Gq3OAiKeILE3wbzMBA
UZhcUO6MuIZ4N4uUb40U18+JMs4DOo/cVyRh1sv7x/HN54M2wpcDg8HTkdblMu2/tq2V6WWlYZJ7
7MAnfAsqw5dhP3oiCb3JkkjcWX6KLqfzYa2M1bir1ACVjmw08K84wu/mUog85yvCifWhpKiDrVOq
oy0/RR+9C5dBqeAYRkA4AD1/OtliZGMmWKkce77mlqefvc1bxH1x0TIfkNWsPxrrGI/nJbAm+LJL
DD8dz4ADSXUUeQoXDnsPR0JYeojjrNA+p4B8io8exWW4pTRIcczn5l2l6xh01KY35A1a7T5yNMlQ
b3EXqq6olbWHWtjuBs9g78K5eLuBOP683onP4D1B55zOcRprUdrOWB+XAsr1aAa3eZSidewOVLjL
JtPCLBnaCxDFN5HdYlBe0S7PPqKts9q1Q1S3CVqx9dHAOMrbJtSoHoop06dtIy++gs4OBmCXTwnL
gwb76QxRk59Q+yjEsSHf+aHqWnz1BEgUhMb18aMZ8zKxv8ZaZWt96reDOVXiWExYx+xQS0f4F6Ah
6qjvn/s34WwZaIHckaixgOtXpDmLjFbUgHKKEP7XIUf/FcPrfBN5sYnsqK8upOjntgksdJ+qHo8B
ANCnizhyG7TAFauj5HF0Ldkc14jNT0OIp6lz69Wd9rVJ5e79Sb7JvZnk34OutonhpJh3Wll9LNt6
vmNnaJjMpiNO4T4WMz9UU8SvCdacYY9F1IXAem7XIDkEnhBgn+V662c6em0jeg01QIKqAztV+P12
7NHs3tLOHn++P9E3l8UyUdJt1P8WpYy1pljkFx7odVkfMQJovubYQ6O/XldVvH1/nLMLCgMfJr4H
A2t92E3N8rS5U9VxnmhJBiV2VnEw/9vq0etYe/qEKqyT0EoTVXEhdL/Jcv7M8H9Hpod2un+auTdj
LP2qI3r2/g/hUzxzZ8CuporFVaH64HG2xIhtHjZg0QKU1h7fn/q5A2PAeOIdxe5FyPH0B9gKwXeB
A+MRIMStaQr73sTuGpMFjBP70aye3x/uzHkBW4N4JDGVpuG6zCQCgjZnH6Wj2pah0McSc06foiTB
I39EmNS/G7CB2L8/6plJwqnjBcDYUGfXZcMcNZMqUH51BKrv3aZ6HR0g1lU3EB6xWcyRBGk+muYA
WeIiBlkN0sLjDjld1kYMbbdkjsdKyHw3Jq3ZXLWo7coPX8Wn46ziT41Gy4iUbHVE9jrCCgiO+aFX
vYl1iKT48f4yntmsPLb5bnwM0LzrXFGVKQlBWpfHzhKNAZ87UNeGartfC4r62OQZtGSMCniMhe3i
K/OQYVsZHN7/EWe/pQMFiuyD23ldiG1VY6QUf/mWSLlTWsrnQywj/4qEBF1QCWb+/fHOBDywZ74B
+o0x3yQ7ytBgOvdWdRQ55iOaJMqFHZ3Xq3kOqurCtjk7OXC8KBrqkNfWmZzpNFi5RnFNIEoVhlf1
/EAfXb9uu8S4x3EzvnAcz06OF9aCQeOErEWBDC/G33ZmcnXet3ejsrUuFGpIqq2WjoF14RieO/xo
T1IepPVDX3mZ/V9JuStMry26tD5yOnDjzfB8mSNP/2r4Sn3hUp93kdV5vz/+/VD9AwGDlgfFm1X2
GLt6leMMzwmxDf9TIAwoXmj1P1deeUkx5NzXg08Bb54ek06gOZ2fUSOFPUyYCkmJovpdaWWpdlPj
IDZ9Ikceo2ddaXQXL+yZs6sKYxVMF8VI/jsdFbMBytUwd46Z0PVH0GO+dZD6mL8ajek/NlH+qdYT
RKnfX9YzV6aB/i9x/E9tZV3u9aQNTNLqyqMeden3AAfUUCpT+Ft/SA1cUCsnSMJk8s36KsE0O7mQ
552dNEwwJAIWYac1u4JeTx0ZGqJdRYHyehRhhNQHTeSHmmyNnUpm5LWLHj3t92d97gs7kGb+UCKJ
PauwjmiBTHD0JRgMbQmKyZ+xcqrEVdYsku5gZP7DNBcyAxAuwh3v2NNvC5vNqvBDRKzPMIsnjDKa
bQs3+cusy/7akaBIN7kZiwsQ53Pflj28KD/Qp6Arczqqr+mRBToVqTAzQkl7QheINCj+aegYOY6D
0nbKsuWvXCb5t/fX99xnJY32qda5/KWv9jJuNHhTdoiUNb30PiGSjpUctgdlKISYtmZbim3giEva
aGfuNaLLggdgVJq2xul8215HvCONmS/J3pVjucPDgDPwtppgU27TTmD9kuPMjJFYEDkPSdt7r+/P
e9k3J8WuRV0WWADwTDY0Hb/TXzDnvaFHDb+gMmc/u0n7MvlM/8Qf9++PcybeM87yTqFrYbwB25hZ
YreNh9RQgyVKu8G9Q6nrdm7zGn84nBCu/sNwsBcpJy/SBmsQHjUYk3K8mx2RvGAn1XC3zDs3sqMZ
nlldIOj38ajEvv3/A66C/TzMLu9l1LsVkRaLIU8bQ6UF3U/R8gjEPQ6HuTGtXvNmmC+AeM6EBoYG
SkMbdaHgrI6q19ZmnnvoKlkxBkWhqzC03+MTon40wRD8k6Npf2HTnDksjLgAqVHSAya/GhGV8lHa
mKce26ZNPutW4oHTGnFcxRmq/V1pfYB1mIujzvsf9dxp+XvY1RqrHjdBw9byYxC3L7WovdvKljnu
NXXfvIiovQVK9BknM3WDP2vd7N4f/ewyU44GVoGQGYnS6UnpqsmMTMkXnnsRH8Eb3jZlPL1I3Z6g
qXvDx/NrngsAd3ii8We9g5HszrVsyIujq+Rr19a4UVmxcdR6w7kkNX0m6oLso6CP2BjSXOtHiqFU
VAV6ggZ8od9EjShvrDYaVdhpsTqkMpWYESfR4or8cQz0En7+Gnr1SYPGz1P0l4uj0WZQWLwm8HaB
Zjs/JWnghRU9t2u5J0GDA+Mg4q2uUDDo9P5zOzvWpeqxYZlN2d+YTdFjIqh5wTbXTCzT+gaXqav3
t8654EehizYeHAiwo6utU6k4kIUG0htE63Q7OlC/fMgAv2zVqQt5wtmhyAF5Bf4Bfa2GilAFV0ai
ZUdgx+2138zddV/DtixQE3/4D7OijcqUoEBxg50eCK2enHzCDvSIES+qadgRhmOu7PvU4yL5D0Ph
37xoJFLEXxMWvJmNayzeCO3cYM/Y55O9dxMbL6qk8OrxQpw5dx4QfPl/o602ipzyEflHpBFNLPHw
iBNAuz4Z0WBv0gKPgAafpShEQtg7CKerLqRAb/HcHAnggYiIoGzAflkt64yFuh73jF4qEkIM2IcC
FU/THNBSgJKF2Wc0mneU4ZxvJc7hmIKA7L8pcBi/xNs4t5cQJSPkwSXmDbPKDcxGTdhAZuWxHLph
3ye5d0tjvt25Dk7U4ce/MBh25GFgDHNSVoEAE2sYVoZWcKVg+ZCWKjM2Iu0AUjeS1vP7g51bY3A4
9qJFid4nDYzTrVs4ndCmqs6O9E3lBOjXyIfdpM9q1xetsg+Wa6hh02E5O90YeLvdB9i5iS2or+br
+z/lTFDifUjsxQAD14Q1QDAOsmTsCoTl0rrw7qp0sIKNpw2hE/2Kynz55qV5aX+fuclofmNYiG7M
gmVbrTWdMBcXVwBeDajTVwdonrH3cOb1noasbRAFSP0q//jtSZcPhAxK1UuGv0oZpFmjujqP6dFX
VXYTzWONt3UwjFdQOvX7uNe1D0txg/BZnqYOwy0KOatIiJyDjm0ouE5t0rwQgq5/jfVn8QWaqL9x
s3i4NOCZVBrMDB+SFAHZjHVzyhpkrXs9A2ZG5m6UNMd6lxuDoV9YynNbBmVqHsA8urnQVpu3M2J3
jA2fpey1/KuZdfiNl7U9xLcDLc740Aif2mKEvsT40ZE5MbSmFvwaZSJQDafHJk1BS5gGtJ5qCHhY
99TNE6SbLFEA5c1jtEiwD283TlB5/3zwmCz7hmuNJxrCjhianI6M8JCO1HCgjrFBe3zjYcil6Ey7
CfTp1B2tjVHNcj/1xqVQ8SYGMvBSNQKUAkSR6srpwFnl+2k9lgOC+LL9VNf9TazQIcZ+vhw+WhJb
kspFkZcmh0GzcbVh8ZXC3TpIvGNud9NPHCrHhxQbq03QT95Ho+0yFC1hIg4AB07J6ayadnDG3si8
o6L1OexqDTzAzkqc8basMJ57/9u9CTfLtKiCkTWDuwE3dTqYyCwyqswunnwY4bu4i+ff9uBOP5NO
r78v++xSPvvmgCyTMymqUe2H3riWcJ+FVXStzKunIXHKnd12bYJXV1DeFoGYnxEgG6+R2Qz+wzR5
xwNLw0UJGtTq80WRdKsRMvhTE7Tutqp0TQ+hnxQhYgDlFb670vhPIzrYpfCVEDldtXAEJzGjGV48
lWIewhFe76fSU/GnBFvFvaj94cJ4b/Ii1pW82V9ULhYJ3dUMJ8sVgzb65dMIJWg3qVTbSd0Zv9Nt
UXvMYpMmLPMx4+EQRB+0MOLC4BUPqxY8MnH9zZOzrLIEs+Yp+yaMFuPNeSMvmRet+UCkOORclCi4
FiETkvSc7lMkPDTldpbxYozNtK9bIZ8o9T2b06xDSraSJzF22j73c/mdukN3l6nuK3Ao+fj+cfkj
B/RXSYbfAdzvjxbhAnAk3p7+jqqWIEX0uXl2zMLVRGhpxdjf4uqs0FpXASJTYQ2nIN2hO6HDlMiz
2OpCL+qy4fNc2BjBx8qv1S8p0b/Yligd//Dw6nv1coBdMFwwIkd+P60BMoBtDfr7dnC7f8HqOj+x
TNa70LDL/t4Srkp/XZjaEldOp4aZGsgYCHRLqFvHHenKQaSRkT6PA3Dne5AO8hkrXYypSXvB1k+e
Hu9yVKKdq9RqbGvXuKNeWLsqrYr5dtKFYXzxUi0pwjnxhmQ7VVk8we5MZ3HQpjqP7g0g1fV1FlP0
wCITfZ1rUZql8TXP+UfP7S3nAnJiFd246wFOcOAXcvmiVrkULf5qLcwA+iLPa6YXoMb1g6mCVIWB
gbWCNIN471b9BZIYhNX1IiJaCnACqB8FUpLHdTxNh0orIOM9O0UqnIPWTTzEQoDxjXszl6MX75re
DuKNByzG+NQqqGMB+kbTzolqo8K427PLfZvF/rOeJJqxjYKpzELgX72/aVJXJPtMS9rqocRwMw+H
eo4/Owrux53jSwvDehkM1SHxG6P62dlRFN+2KBrNzed5lKKRnzCiLQ+2RY/lYc4QlLzKa4UdJbYE
msBT2G7H/kA3pr3Rs6rsMBkejfTLbMTDp8ptTT/0NJW9ul2CzWJtt/OjXaF7s+20njNZeEWzz6Zp
7K/wAc2jQ531ZrcZi7jGPq5osmyvRDCqm9GfWypwgzVF7n3dl8WvnLJYH3pm1DY7z8K78GWyJwTl
u7zwsk1R5k4cjuhw2tneLYYo/QYPpHgKJpbstqJR7m0apyyyT6JBq1tRLLBpzYfSaRzt1moi79kj
PUp2VhMUn5t2VhJZBYzPDw7yafGuC6bCvh7xmhVbaYKb3M19O4gdHreFDGUxBg9Iq5oi1AenCw4g
9fIonBzo6Zsx7iysi4U1yT2cHpVetxp1GtQMZu2h4zKLrmrUBsoQ+NWYPAbNIPxdZbiJv+0U6Na7
StdFgdy2Wwb9DhUNPd2AxR29296uDY/mAcpym6aJMuhB0+j/sCiTurfeZAbNI68nW907tVPZYADm
/MZUaAd8Ewln9q6t2vFed1qlwsJJ0gCd2rmNr5veHAMuwLZxdrZVG+VBU4GXfdJzM3fvRSpd0L1I
689XXepnQSj9BBR7OVeQ8u1Ru00VDblNr2dD9RyjiqY2I9f8q+923rRp3Fp8IXwuq5bZ8YiduJlM
txZ6EsW9Vw/zP/EsE3SyZe0J7IyRLEHwodDbyDND0aeDv+HOcqdDjHlMeT8PumYUoZUTXMVWK5EN
+GSTmESPWN0Y6rpp4sD4ZOutVl1HOGGP9cZSTVU+xmWpxfsR3cPkxejdpvrc6V4h620ni8jcDZEp
0H/yylTPfkRaohIzHIzOq81NOaSl800HeujeljUQq2uvqeOaphGvhw1HT8lH3dfMKt6bs2WJeDOk
mteHQ+na0c0wuCNuJW0a5y2M7r7wMxliJ4LEYxuZebI13Smiso6x0lFMSax/T+JWf5hpDsZhS1zI
rlNCs7FH8t/8N8Iz7NY2UAfYwhDH6dTsW916nBNtGl4MS1jAUXpdZd8HpMbvbc1KmjtHcTeFRChE
k30/xtG1iYZg3MSOKdttH7iAcwazLvUHnJKzfxVQV+de13kXTVT23HDUsnLe4A/rHGYkno1Qbz33
1Z0r62eDBIbB9k7w6nanGa/jSFhDAQ3U67qwRlEo3phNjB1q43V1h8qVj5yEXYoRwNGcGkjmzuqX
jxV3uelyrfzSAVz0w8St/fGqotkyhX0XR5gBe1Vd3jRYUnV7PZHJ9WwVlrFtJd7pYTDJSaKCp2VK
35FU1eUWdVr/c6/NWhN2tlsZWzty6uRg2ZlpY67s4Hu8b+GM5tc9zKUOLAImjs4TYiTlr6i3OdeF
KrpkiyBtb3+GjyfVTdGiRXuHGn3Wl/tMn233Jm2j5KdTZFO3LWbLSRDqN3Ep95rYeYR6ng1bbZ48
bGnRfOzrOGx83tEbE83sz7GdR/JYBCCXNrSJzAyHQH2ZXS16bUtv3xR7sgAEsYQiRH2te7O/0ofK
5NHWwiXZlGNSzrfdUETqMxRsRBIKOLrHlubRb643O/4eV9O0Hw2UpH5Jz43NjdPNQL1Q+S+6gyPm
6ose5IGzqd02c3bWaCuxn2g59RvhNva412huguDOccIMpxzk41VBlyTZVpHt/cQPNp1uB7nwjf3C
sdW1ksFigwoXORxmKau7NgfztRNuOrrXlTGwn6Fsm25IH7FuH+y0SsUBLFPv7iK9ApPeCU8z7voe
hTxj2yEPZbxOJZJQ9zpEU0T/nDErzLt4KaSCBohZz4A7Q20iXjPip8oGUacHqOq4Qm8Lkczl5v1s
aNXOoPG3+CEBZ6HmRTVqLXRP8zxSwZTPL1nsdP1VHcvisUFhWn2OrIgz7nON4KPNFMd9LaUlwrJS
/gelcZZfQYWPvIVqCfIsa7YfPgcGdtiu8RJZBe7JBP2jIYO8gmJySYjyTarEULzdqYDD1uRFbZ+m
SpAXsiSWwnwhKlbHbpLxrZek7bMU89QfhOHllwxOVi8WJudSIwUSjAgj7/h12SBHlionsU1eg8JO
nFDzxHBv9KVxJzUkyWKBm4BXC9wTRmmIC593VTlY+rpUFylW/HkTOmuAXeUMdIZaLXuVUozNJp/c
9KmkJLV1x6K49GZYlu4ksfYBCv/pyQEUgm+9Kul1bew79KeylziR2kMGJ0p+4u6o660Bn8HfOjGF
3EPl9E7wuSwhgO8aXTb9ro1nkrLcymAWwClrriNA+Y82aOCeMq8M+t/RkPi1vYWsr9Ifg5bo+h6e
Salfp0Hb/dNUrlsQN/2yvp0BOfZX5HqVdQHr+mbjQNdHVoSnGYeRx+6q7tRno9shI+W8zGTL7XKb
G/GX3Eza20HrWzZto+r2Qq3rzedjzIXAvjAnF5G31SusVZU/mRR8X5ZbS4XwI4b0RmmUTsI6iNUl
BVxn/TRicSiNLHV/WLBsndUc4wGp0TlJ9ZcxwwltL4RRqS+j1uGN7vCQGXZOa8ywevh6zrYyC/8Z
dEZvbmjOwJaatCIdizCD0Vl8SxoE79wDTNK5vTdFpYwr7LXd4GHGT1zgkL64K1ehsKxE/JtOInJI
z3vYCSNK2zhPfhfcZPEuQoqjvA/8oiw3JtDFfGcq03hC13EwQtduGrCTgi4ajxyRdTd1mczJo90K
p/0SV2atcG+3RlVvQXnr8UbDP1zzN0hkRtl1aQMqDes0MjE8hrSp7Twzd7J+I93e8PYoAeN5vhnt
zkMvh2BBgXxX9k6/2JnXsqKJFmWi7x7smSvsZxDFZfXqJa3TfbB2RaxaiII873RoMdSuViELBeIs
HdpheqJfEO/SucKxKEn9e2+2XrF41C70udZXggv7jQcyXC4KqSYtrdMIKdtkNIZE6k9azVth7055
vJ+03PyiF04RH3R/7remX1hZmCdWE4edW+f2hY2/Pmz8BlR5CdGUQGi3rZVEh1jX4iKozKfYja2N
5+f5YzXUSUgF3yblgMp2oRj5pvDyZ0QONugJ9AOoDJzOOheGcpqsM588m6wilZD3i6RN90MdRaE2
uPMBfQ5jU6Xyh5Zq2a2h7HjjN8UlMf0zM2flOfRIVlBoMlf1tNJJSg54YT1FMk2vdZhXO7tvp68A
r/RbJdVw9X4CsBavoi/B4aSsBRSb5ea2OJ14O3lqcAbXfpqyoPvHk4V7H/DucW+h03h6mKrMD7ZS
5nNxwP5L44nbau1Omb2Yt9EAPm0P1iK6UNBYVU//50eh4wqPgXqtvSYWxNjvKKhu9hMwoGRjoq+0
8+tG6eHcV8NzWaNFsJ9bK9J/XliNZXn/vsOW1aCDCd2GW/OtdGiXT+DbiIxPSeJHP8CYtOUWIUtx
1STSCnZJnUzzNo+y5CkP6vYn3dNsB/FWNz542/z5HYwPWInKNDXB069iB2mdOcPoPKmu979krelt
oiBxJUlg45F0+nWuDu/P/cya4/ZD5Z+KzkKpXQV/upG6NqMQ+yTS9Hc22PWtbtc4T5XQrraU6+QP
XIjMj+GGlg+NQAiMYhv13kVE43SevUFJQi+V+9SPg35l6wmeHMM8jw8UuO3Qd/L4EhnnTHhDuGpZ
VMQegLWsVjYgxy56UTlPVdvN7a6a2vkWrxdvDpHkju7BZ8l8Y2VOP2zgA9UbvbWmC+31dUa4TJqp
UsCmMcB2W51xZTVSLzomraMGcJCAP27I0evNyCNrq+dQD8vUqrbT6FxyO3pTt1uGBjcKQgv8Kr5H
S/j5q1KoLAps2Bf6T+kY5cOnrGJHPCSF7YAGyR1T7dAMy9t7qN5oMLnKt3Y9L/hhk6FRfl8jc5dc
l9mgXfVupObfmM+bKg11ug7pvus8Y/w12oNUGS45ifEwQ6/wNwIy1x3UoE58+JKgAkmrCi19ukcA
1E/n0rQ1ElV1wTIKrvDMUTILk9EuQEsEeX5vgCi6kE6/3TuMCLiNPpJPD2Itou/GdmRIatRP/QDp
aLY1eRw1Oe1lUpY3AdZVV52lTwfB1XYouEgvBIVla54GJ74e0dojSVvOy+qOwpFQ2ryN3aegT9TB
9Gu5jZNgRD99nPfvB4Mz9yHBlyOJ7ixASRoep4ubUE2dolG4T+6AxHWoUHC6loGhkrBuXFtue18V
VLGU8QlD+Sq4khy3nUlfC9hdKur4w8GJn8M1BYRd95du+unPyWVk98VkuE/NZPZfEzdqdomYir2X
CCOcYZYevML+oEQpwYlBWXBoWMiqoz93Oujoa7AvhXSfSBG9g1vrw2vmeYBCOvg7H2u8/t+x0PCg
gI8r0vrxRInY6tosd5+M2sx+DCgohhWK/9ddXVcXvu3b8LPMC2GN5cYHP76KuU0ALEvjyz8Vbo+1
FTcwMnNmu5ny+jp1Ym0Tz6g3mk6cXti/5wdGhwvgPLy29RwTi5qQ3TvukzZ0wXZM++oKXwocoKoA
4WpV7/qhfYkco7wQb9dKIiwuojoMygOcnBKZ09MP6fQqdeykKZ7tEaWSR/DFgRFafmzQ+lV6EdYO
3Z79VFqDvW9Ku/G27K3cwBhHDOWtnRiSDT8Iqshdb2U7C7eVS0aZZw4cPUUy/AVDC6F53flLa1nn
dTlaz4mQz1FU5Hunz5KNVRTmNo+xHwSLaW/sbhZhE4/Fphvj4JBRutu+f/LfBhlsqkBhYtKB4IG7
TkBlqncqSXr/CbGuBOBRP37pml57mQZHu1R9eptygIBELYKXtU13fw2pA2AuSpcX2FNOB+I2Mqz2
OkqcDNC9rv2YDZmjqdleOtXLqT2NovSJwLtT+6E3TxJwuhmyOfaK2e3T59a0aF7QhH9SeEN0PKps
tRWtGv95f0XPDYgC3WJNsJSd1t5OlCWGJLb17LnvnOknAN5uF7SmfoDQMB2V1F/fH+5PcryeIPkF
1JTFyY2W9ekE4d56Qnle/NykvnC/1WVuig31tE6/LRI9DTVBaRSBrX+6MYluWwtbxXDypHEQ5Ly7
3u1ykJRDqoq9M+BEfxRQXS8syZkPj5BZQBwnB4F8ucqApmCcrDTq/KeotcW2dki8slEWVMPy4Zdd
Kj9sk4wL5v2VObO1EWmFX+bztkIYYSl//JX8aF3RzNhrMyoaL8CVcvNuDkbnqGtZl114UL6Ndeyt
P8KSZJskJ8tv+XuswsmKBN20Z91Ls03T1f2hbLsirEjfb91EVw+TocQmziGVfHSWjAaRAuAZTopv
aAcCQ4BuUEnxjKSYZ4WglKrN0OHCEealfUlu98xmYzTQdEAzoSijgbyaJ15bahq6/BnLTN3cVLIZ
cS20Ed/9omWYOu5sWTvTNi5Q+9oV+eB7L1C1x8+CHmwUOmak/9aRQvRuJ9E30w4lSj97zGXHPv3g
svCWAlvtYYBEoflN/S7FEhOHEJm8phOXzqbGanRLljxFO8SoL+En3nz9JVNB2JMnLC9YwBynqzLn
ZYvFU5C8lmaU3/VuXhz8sqRPzvKEfa1Z39F5vLO6vr1wxb6JNUuZiAIC+SnyVDAyTgdOqpFKGYW9
l4z74YUS3Xzb92L8KopmfIEacslq4/x4gLjIw6lOvSkWVZ5V22NuvkRdWV2ZBVZd/VgVuwrBvCaM
UWK+UJ06NyAvGPTiac5wVa4m6EXFkKbRaL8AxPBf5n50v1QF3TEdz8Ot1dsXbZyXoHASTQlPWDZx
hv+82rz1pzT0pFWOqf3yy1a523poJC8eM6EFHgVpdWu1SdG/FsbkOdp1AuG5fgARLeW3ypqaeI+j
ak1orXIziy68ncnH179t4QDDleAS9Yy3eU2nx1krx7L/BSog0dytGXQJmRRY3tTbDGPlO9GdT+3m
EGt+MX+2W7pBtAU7Hnda5iTBvYjNcosITeVtR8Mph3spFNIwlWfr3VVbeUN1PWoxQkMFRGsEGAFF
OVdzl9rpVYttZ78f9L7UjjJSwB8pVFrFzlcy+WWRKyQhuTPZ+dAbafWQF0i/JxsYoNWU7VxhtU0T
VnSOv9O/1aZjkEjvyXJ4GH8y7NR+IjfPil+z3cdqlwVVkWwALBSviZReGorKw3JP4BZ6COIGZf2h
H6fkS2O2lCqksPhfN47OYwT1Pbqgw3Udu0764GWZekCrMhqvtCoqv9ngmaZQW3BM2ynzaANq+Shu
J1Oaj3PQSeN5Kmfstuo8L7PPPS2AWxdNyDSc6SgWi4mVW37v7FHXr/2xA+sWzh246W3nWtldAOXV
v7Fj31KhF2stJiVFm+OenIpAXtMpSZp/u5LK0aZrjJaOzGzWDxl8ZJsmfZoXd3j3WDqfL4i+O57C
S6Uz6skNHTe3kQ8aEm2b1lADDog1a3dRWY7BJh28un10mynRh52yG5FXOzdClTfBdydO/P0IpP04
a5lu/8qTPhv2aUmVdx80mvXbTqO5LiEy+QEFc3cAEjVcuIDfhMWlnLUAvslv4a2uy3pGEOtpKfTp
FyFCHpJiUPvUlvF+eVWHLfg75HfRFNfTIb/wBHgzsgdJDBAtfVRKLlwDp3GxdpEGKKfe/scd9LJF
YAJe0RYEnfGV/lL9vQWdg+UE1c86OEgs42kcvH/9vCkdkHggyoLSFLjBhSh3+gOmckydsqzi3xKN
vvir5Uv/qA3GTCJWtp/hnGfZ7dxE7S5LVPmd22m6kNe/SbnA2VI7oBXJy4tu8yohod1mVDxc8lfS
e+OQ4sIWb0U1VVaIfsm9hpmcTzM9EJdAk+uATTURbRgSblLuJelevb0Kv5GjaHX3dULFfd/MU3Mt
TF8cCtRHUUhscL14f6XtVVCkjY3qBDINdD/B3659HFURozfsjcErim3eDIaoL0JtuaMvgODW2eSC
egdpyy2EnodLSfH0i+qaJmZu2eCVSlEa2mPXPzp1XP4L6Mb5oDAa8k8IFCz5JNmLufgunY5lTnY0
peYQveo4MF1l3SxvurTR0cVFnqXpL0op/0nA/771/gwILAnyH4eFNOZ0QESxiyIN6oCmtZN89fqg
/xz5kJB7fZDXE2ZrcRgJagZlK+xrqxEvphTa1fsf8s2T+M+PgNNFHsXOBRtw+iPa3hA0tovgtWyU
2W4jd/bDlAzveyL76WaYfHuXuFn+axjj6F8zmYfPhVPpZeiUur9//7es48f//BRK1fSHqBmvSdJF
pfRxln3wKgJfuddB31dt2CsMScNgQMVmaxnNTPuxzr4aaoq/vj/62y3N50dH5X9HXy0EQly2o5D7
fG2GKt26nT/FGyu57NT79qwyjk9aBQWdGsSabDVZ5jgEsmPBCzP/ZgdwctxZOgeuxuHWTYP5Qpvn
3HhgV+A/YwMEJHcVk+red6cgmPzXcXAs1FxHrM6nadjgimM/y6ZNL9w/544s5A0yYw4t8Phlnf96
lPULkncs4+C1iFvnizm28VOV+OP1bGfFJTLZubnRSafUsJCNyB5Px8pbMsIW1+NXTOq98YB9dHFb
W6k/h1qhBVj2Fo71/cPbBKyAweuGsg1iRqvltI1q8LWsjl61yFDxpqN7Fe/1nKv8Qog9cxoW4wI+
Gp1KGrWrR58oKWTgURC9drqoN3UVBaAihLZzMeu9Mtup2DR11D5mWdsd3p/imS+4vDKg70M1oC69
+oKmRIDTbtrg1cDCPTjM+pzhVGXb804fgd9dyBrWdyanHjlKHvCIKKL4tWa1u6kptcKItdfC1uxu
KchORdiZbvIrEv+HtPPajRvL1vATEWAOt2RlSbYs25LsG8KW5c2c89Ofj+obF0soQmfQ040BuuFd
3HGFP0gJUUSTukJz/OfrH/nO1uGSRwCCyhi79KLujJkKFWaD6fUrgdBE3h1IFYejhJXB1ojbD1q6
zK8Ljf6ZGEMKx5hz7PLPsaAZWCWKPEq/Z3zESYKVs+lyWFRbyQ6jW51ZWGu3v7eMsw4WcdBMkVEX
y0jbKXJ8JEx+CzQ3xQZWre9JqhllXhZEa+Yx79yejEWmxNF/63+df15i9EFdBJ3/O9OLVqWRrAMv
U4ZJXrld3tstxB3k+3Tv2S6LE+90VanFk+X/tlLRHie1H7dxEocn+tb+rVVOybEaJ3/lkXxv0Nl8
nKI2PDwwG+cfN+R+7sR1K14kMgVPT6p+i4c0lh6BUh7aotXvCjWMVk7h5aDopVHMVGmgoqax5Bv0
fieHvmyKlzYMoMemRtnRIYKUtrMHUd5mauUULixwfXP9YFyuJOPOERB1LWhAS28eKtbVIAKLMxE3
WuWWLAQhCSWjv9fHudyeXKBoNDGd4G3o055PKk5oZlrnbfAy9JZzq43p6Ea9ZT7oquRsPz7UzKIA
70FuwA8+HyoVYRxhNhgyVJ/ejpIafcMNGWwzUhYfvlbeTBdhv/DmzrCa86FEWQc1tA6+ytGyu1Sq
peMwKhyFLri1gzrfXf+ydzYJ2hw8Dtyhs5jN4lbR/cJK2xD+Ti3Xxia0hubZkbTkmDpRCGZOU1Gg
zdeE2ZdpFpNIBwWdcFoXlPmW3wi+pcr0LA9fZLnv9xpFl42GI6kbjrH2iQpzA89wUB8BeQxbJ5bN
lYfxvY1DaDGXwmb21lKL3w/L0So1KXyhOtcdeSYjT7ey5MGauvB4fXovHwnubSrZSKNzFtit56tp
5HZnTGaZvtRDopVbOQ3z+N5GMl/9ToWq+SIKSNdrwlPvDUotjINGMklos1jTtIhjIOx5/qL0kHxl
PIO/UBfSbschCw6IbAwrt9s741EnIHHGtJNUbhloZI45VcCf8hetsgwXKHOItmhfN5t+7PW/EWXi
lRf/cgHnV5CGFBp7FDWX9UyAQVEm2iF5kUd12tm5sL53oYY1kNJNH/SOYfkg2SFZTDcClC7V4vMV
JIzIg74v4hfJp1PwbYwr0n/f8VPpmEMX+HZ9v1x82ZzHwX6fha1o/y6nEpVJUfRa2LzMMk8/G7SP
XIUAlcdX0rr/x1hkZiAk5lIHxbDzLwM9VpjyFLYvmpwboASQtdryJkLwqKVwrQVxcc+QhFObnXMj
vow88XywToezXPrq8OIMdX2r+aHpIUBpfB666Ng50TZUs3jl7F28Q6DlAAODT1M5Bs4SkZkXtp8l
IlJf5FgmfGmsrJS3KrXClbzvcs1mUh/G3nTqqdJp8/H4JzBz4q7uyNPUl4YeBexaPEZOweB3jZfI
zloUOM/TWcrPes1YO/in6C/TAz4fTKkNOC+tk/xJjFYD/JgZ3+GFRt40JBYA0DDzILI5WxGr2Z/r
W/Oi2oBMKBILs8o1+rMyCKXzobXB1NK26qq/lEzNXyFCZzdkVuNDGcE2SirR/ykQD/wW6cpwwmHS
flTTsV+Z66VZ2Ix3tjS0SimkE9fw9/mPCDNp8PPJaF41DWz3djIjv3KNsBUldbGxRd4klNE+Quxf
/y7paQAobtSUQ9obVUzNOFV/NTHo92MiK7m8W5mh5Y6bKRo8ZwjVkiUjYLH4cVqIgEiTGOorYkXa
Q6f72i8JpNUzFe8KDzMFOttA9WhbkonelFHWWZ5jSMrMacznYELvHqspHp5gYbRrigwXENL5xwEg
nT3W2KnAh89nTqnspOmUSX2Vq8a5C+k8PSuGlJSuWtva5x6OYO86DbJKbk+5PnXpTgTBpquK/tDo
ARTaQC8DY2U9l0/H/KNIhIkEyGpmtvb5j7I64sQuNpXXaUyGV6NU8r9GQlVVZ9UeECtb8zx7Z/9w
QKlRI9WMRAX6CecDDhCL0kAZrNcor2TcKPqsQRXRShu3DGrxOa+LTL61glF29SRq7U3OU/3gZ3rn
wg9M/2Qj8cwuUJs02lzfPJczQel3TtZJgMB0L/MSO8nRlWgV/0/cGr+k2PRp92ddf+tbaDemUfV6
fbjlfUyll9463Hy2GgnJslbpO20NFUIVr4JHwJ1kPGJqqZRuqqJujr2WdSe9t4Pt9UGXl9fboHh3
UeEHt0vl93zyocsFcMwYNJ+ArDZaoO9peTkQAnPlvkX3dD+gMXOsBYze6yO/M7vc0dS1KXTPYOXF
svdTUBpGK4lXdIr6H0Vj55sgCrUbvR3izWAHh+vDXcwuDCI0R7mlee3QIFl8KJGSHIZRFL1ycOrU
1RDWehm0dqyR6Eh7l7oWCr2G3q3lmcunCCkQZnWuFAAquCwIK7jWtLhGxK9VwtGBcpNvhFP5Bv6+
vHsf3bEMRmsTZjmh2Kxdfb6aRWWpnZ218SvQinB0Szit0jbRqH6Av5e2CHdUxQcjd76POj7UMw1c
ELHE4g6DJBnRKO/SV0OI7FD5tn0DG9g/TiEQ1utL+M5UMhQAXB4aRGyWnLsJUncRy0X6GiRquE0d
RdoNgapm0BIpEKx818X2nL8Lx5E5w8QcY6lDQhUyUiRsx15BLwZeGA/aoaUZtR/HTrpP8Zz7/4yH
UI1NkAkwd+mYIzegmiIlzF/DyBAoQhR52RxldTBuRJXlklsUurYCnbw4+/Mnchrm6wZ86HLp4oCe
vBRb6asZRcMXPyqLbZVHplu1MYAbuVab21I3Zmvkol8Lmt5ZS54XdJDYO3PiN//7fyK00SBhEFA9
X4N2yKEz0e4/1GUfhXS6U/P++sZ5Zy0ZjLSEe5xYfknVyDItTBOtzl+nLNa2OY71WyCFw75DldHr
od6t3DXvjsfLSet0xpItJzZV1TYo0iF/bavIPFCQiHELrNJ7Hq7sUPPMr7QDLicTdSWFui746Nl8
aDGZ5ZBaok+V+HWyevmhFG25ocA83lPIX8OOX4acBFFwm0ic33TP5MU9qhTgOwmWkldhlwUmPJOa
oLlgm09OrUZfcImHMxbJJcipTvtswjnc1d1UrrQQLyeYH0GDgNcDHRIqW+e7h6rkKEdjzuG0pmhv
xHmE3ESm/bGGIj7UTv5RtA4j4dEFHJaiAaWmZT0bXeOuaKQpe61H/Vfdls1BaDxcxWRtQlKl3fXt
ermcQMPoxFKWnO3Kl7JVUITaWPOl9lWLdf9TKE8I10ROeNS17vXjI4EkJOyguU97exHrhQ42mY1U
da9+rxa3k+oE274T4Q6D+Wp/fah5X/yTJQHrQtISdCwQBgUZsKUdzzjVSHVIqfpXZLkOX7hWt7Vi
9ziRS8i8iNo8prYhNkEfRt9lG9Tf9eGXsfZ/48/gMm48jVB73lL/XDg9kM2+CRrlL9QHXd82dqk+
NnrT7jPRG5t6LORbWfg/ZF+1DyC4AeGY07TTrXr6LDfp2vW3uHrnX0O1hB4Q2T7xwTJBpXULZFpp
1L+q1FkbZA2gYJiZrz3EqIPva19H+CCtfcWN4qpbCRLmF3mxEmiHcYTpjHNdLCun5oDVjCoy7W8w
0HASbT49qpElrRSElmH9f584fyDxCPTfJZQvbShiZpmi/W3A/BwRZ9HcrHYQjVGrKtjJo4Ffe4Su
H4Iw011US580BEiPodUck7wvvoKfrtYMW5aNcX7TW6mf9458leB9cVHaQzs4Uqprf001/1XnqX8I
QLjveCN/tFZkV66C6P+0cfwufCjHEJpI2ALEmghqrm/HxRH/74fwQsCPoBJJ/ny+G4syQ4lQTfS/
wBzDbe1E5jEMUESVOl3aXh9qeWPPYwH64mspUMCSWJZ2294JZ/uvQLiSZqOiQUR30/WN+InyTn2c
6incGHXub1Kk8DeD5FPQBvXz+/qvWITf849A0Y1EXNOBjPD3+Qcrws57A8SOcPWodk6t7Xwpqh5R
n1Jpy69RpcMyrnGPW9nr7+xCBM+YYYIMwg0YFOfjjj72p7GOcIg7aOEnRCX85K6FCoMUiTT+rZPB
3uK4Jn4NWpbBZ0CG6GgMUu+16LKWXtjJxamvabatRHvvXEf8nlkTkQwb4vgS5uzERmA6SYXsK5hU
+U4MbXBEw8x229gavCDzh9OAwAnyIYm5Q5MHZxar1m/GKVO3Gu3qx+vLc7kf0diEl8WrjigGE3Y+
TY3qdGYj55FwY0MHKIP95GcWBbq5nq+xWS7un1mzFUjOPBYluqUxaZHlvSTVVifoDaH1ArocxaGu
SEWxsvgXe46BIASx56B8cdznf//PlW/15TBWnTwIVHfTKd46eASom6RBcOxLxu1suqD/GnFqVdRC
Vq6/N8Dw2S3L4MScc5WTngoX7fngfmkGfTFpbDwfqtW4m6h4qjdBUoj7MNUQTUtsq5HBsQOM3IxS
KTsnxUdGDcbUlHtlJMzMLbN8bFw17lMy1kEhropcRBxC/T5P0YDzkIVodBdUr4mRL4ok4S8janPp
i1kVQXYyIqmTEQXA2M/VTHkkhlcGhJ0K14fHGg6ergn7N6pK2XOQBihHmpNVae3WnypbyzcUrCa4
TRXKIs/XN9s764JWME07WDvIoy8vP6rfpZYMmiJck/fgmNV+eqfpZeoFQZH9JGkdnmvbrtZYDBdv
LpEOTJIZBEEpgJTnfEU6A1EcvU5V4QbQnepjX+Zj5fUdqoE3SdFZyQleV3+D+lyRbksaNmuP/iJq
pW1hvKkjz11EeLRLlJAJJQ0qUq8FqGapzugC0m2oucM7kL3cydrfpi6Mldv/4qMZExlO9EWI8uYS
9flHg2pH9KdD+8nVjfxPju3c5wwtdZrMvXNSh0HfGzARduYwmSsn4J2vJUPAWJunf6aOLG5eUrnY
cGJ0H92xCg9WI8r4IFR1Eg9NqNX6bU7Enq7kBRc7i34+hbNZrBRSGASZ869VhN5GLUXNCLSwrrsN
qomNp1SGkrppLwpPKiTnrgJs469cNW+1wLPjTvYFXnNmIYJ6gZ58PjLCTrmTahp0mEbumuw0kPrW
lVe0mpI8NegSgIbWW6U52LgXho1n2UCNbgczzNo7K+sJBXZk/+hxVGhUfm7bSQpcpVKBzKdS2hYb
22n0fUBgDeewqNG6JiFAnM6FdiysP0GcmO1GJ5SXj5ZGYo0wFP1F/8ZpOM2qK2WWEuLtJdXTVk9T
OfxkxhSENmhpV8UmAZD5QflxwkvuPBzrydDQ5KTpcD4fMbG+TI6mPvVOuzHU704SuOn49WMXyXKQ
xaTHbd9okxKoT9pXpD0kdxjd8LOzsqeW+3g5yCLhbQKcyg1JqE+kma6meEI6VeHRXtMqXm7dxTDa
4nYyLejjhfT2LeJgPchfx+PalyxTsOUQi2wvF4ZRqAlrgihCcKs0rjRuzBfxrfmuPlxfmOWtsxxp
ceuU0N0tuWIk5XN8QjHM2Bp3wQnrmOvDrM3ZIopW4SXkcATVJ/8u20Qb+Wt/VO7/tyEWt1jY640v
+aH6xEXt6RvfDbbS7voQb44r/94dy9laBF8hdklaUfIZ5a/yU7nfhTAk3PZ7B6fgTyi54bNzFBvp
iKydsVa9XeoaLM/pMhFNQ6mMm57vi8S+0g+1743pvVw3biUZJ0V10a75ZNhboR0VTXIlowQ8dJTk
m6ne8Zs3Pfoi5jeE5GrI0NenZRmSLmdlcYPIEA2iZGAPBdbvtP9SZz/aauX+ePdA8FzMtXL6PEuC
qRoQ+aEXwv6J3W/pSfnp/BQbscsP17/k3W36zzCL05CPUegEMcPkf+ND/jI+S8dx/78NsTgJklk0
Wkpr9andiu28TUf3o9H023r88xWLk9BoUN+nZB7iVNyKk3osj/HaSZhvoIuT8M8Yi5NQBXphVTpj
KJ8zx+1uwY/hEFf9Liq31bz4j/z7f5u2RbxQC0eWmpTdn/+dbqRH7ZTt1xZ/yaH/74T9802LfWzF
SlBICGA/+T+LW3Wf/zTve97tU1ftmsfguz65zXOwYiSztuMWD2MT50MVhIw5jp70ZJYbqfCcb+b3
/232Fi9jVogENUpmr98Oh/82nXa8PsS7jy8FXuJlhMY4pudhBG5AE4DCWH2yqlMufbX1r0Y/uVr/
438bZrG35Vz4STQxTBFsHWMfxaei8EJ95ZBelJ9I+KFGkfqY+CCAW1o8wI0FR75K5OmHU9tB5irh
0H7xgWJ2UNoh0e/yLEdFEdWu8CBhLJJtYnQl/4ZxpRN2YNvw62NfDXgEjNgMuAWWQ5t7cS+N/VBp
UeMrP+w4wapOHrLPFREy4VqpuaShw0okNc/iv6d7BqtgNgRWBHwT6P7F6UYVjp8TO8FPYaSO7vpR
mOBA7VtrYeHy5SD6J+khDwBjC8hnKa3fDj4S4rrq/+hq1S4DD1xeK59IjCdb8Wis1R90FwP8A6SP
GBdU/8zLf3tk/yk0JEBrQ1ElxU+tTA2Pc5fJni3hvGUZE3bFUVOsCRwuDzh5M0/WXMlGoEPDCef8
XDRUtcCJaeGvWpXCmymIw88m/ot3iC/bn6d8ym8TyAUrRcuL9Zu9zBSbSUVEhzbQ4jCmWiIPEiLR
qI2qIGaoOuwxMVC967vyYvVQ8J9RAYDOqdiBTDv/NKmwEYdPlexXJZVO4SEXnn91ZvvnPXCYdOXF
ufwkWDuzHyhYSdLUpYCqXVA9xKQn/VWYWXtbYTH5JSuNtYlbhsNMFqXeuW2GbAfp0GLiZH8Cv0d3
5DtoAGRuJdO466xQOVjjLAgUmiNoV4HaQELp4dv12byo/s5j075CZICaAsp4i51iyElcSoGwv5cB
TwKU3MGuflmDDMA9y4MWBV67CkMw4RNs428oZ2aq45pCxNJrnPCfrUz4GxD07BKgaYfoFNVP+kFg
XRa/h6fQR0BeF4+NhEYzkiVxbWV7o2068SVFYsS6qZpMVzZ0yqvaEwg2O66ss/O+VqhCFK94Dbej
79Wo/MWNa0IcN0vXSWqzPqVqbRQbUt2mS71RUNg6jHod6R+0YAITRHsGTibILfYOc3q+Q8vEwX6h
j/XvY2dKn0AzI37c0UV+quxU6XaI9eSAta6v48WBt2k+Upbi+NHCAqB1PmbF5g1sM7W/FwqTRsHT
d5HssE5o4WtHHzzznZ5b5fH6oPNanK8V5x34E19LFg9v4HxQdUDyLIYX9b1Qu8ncVpFeJzh+1hpc
9raxrX3Sa8p4DNNOznYmInhij+q5vQYOvzw+tA3hIANa4TSC5zz/Gd2cgulQwb8jMJRND73UOJqL
U7qpHQPQceVmqqjlbXMZfe1tXhaG/+X6PFxcSbP6ydyloZIGWWRZVpKjQjdCWc0fp3gMe1oH0TDs
jNIfAzdrTbF2KV0Mx1yDC2RzgVQCmLs4IraoLFxBrPgxmZKEek+dwdSXIujvbsy8r9wQF7M7E294
LQFV8y4DYz2f3T6mz2YErfQdW6zxS9JqrVckWrYvYtG79kRdaUyiYUOxzl7Z05d301txEI+f+S8g
h4tNTYXKQMcmqR61oJI+Vanj3Opd5HzKx9bw+Gj9RotT9Yvi68EnXQn+qkqTrsRkF+eK12zmNc7E
Rv7PktnoGGmsS6IkEuehiWb9wHhbqH38p++N7KSX4keIvtr2+n5aTjka5MAJwGoRA2EyvsQWGXo/
RxOt8VgVeXZf04L90qe93n1B4nz626tWY25SYyqjT34w+e3KtF+MDvwNlNg8PtNO/f18wVFwL+PO
7odHM7fsWz+hBPm7LlQn8UItqugYgDpK9zxN/T4fEe9dGf5i1d9K3zyFNAD45wUax+8EZU8zHB97
EiPFCyLVPmWx3cYnrcMsx83B2H/KarX4GpW1ecq6Mfyt5f5grNxuy9xi/h1QCCCBzIhLytTn8yAZ
Su+MbSk/lnXjjy4BQlHte7VJKgT7hAAB1abFClLnckwA0sgZMOx/zbbzMdshxY0CS4FHBwuXTaN3
zuepdJBIiaUNaKQ1Yerl7ga/hiMR+iskHDLieIubJDaaSa3ronqMJoRNgq7p7xAhmXaS4wjVLdno
aBGn9Z/r23sZVGmwJXihkIFld/HWL461iA2tANlvPGot9tezHGf0ZOijtvYmvjcOhwd1Qwajl7TY
yGnb22GFPhH3ZCeFp8mXEstLgRfoK1t2eSHzQSBHuYuJ0bgnl/iquhkd5ORa5VHEQ+3Gip9vewTG
3UD216wWLw8nQxHRQ1wAkgss9nyDOC0UT8yglEeE2PNbbaqsm7bXfdqybFFYE9GmCfLpd9IhxXR9
1S63JszA2S8PoA5rtkQ7K7Vjoa2qyo+YvFm7LKks+VQScdhuGZvmN63F7unDIyJRQBuYLUpAuERj
9HEmx3Uni0criOudb1rNzlEyZ2sjw+JaED9XJJAuTgPAWBhmaEUCvsGObDG3IkNzZ8za6THK1WRf
jZSUMmDInswZOYpUNrdF3j5f/8aLPQq2ecY76PNzPmuCnq+n0sUQ5atseoxzR/ocJ5q+0+oxX3lQ
3h3FBjUGYR4i35L47AvcF1qsDR8dZWg2Y5noWCMFw8qFCV2UX/tvQIgw1oz9wzUYL0fYNYtExuiy
qUXSI/zuS5WE8GA1YqxqankZ/x7MMqxlN4hhcRgugLnSiVwtCoPseao6I52V60F6/wGRUY8Hs09s
7GCaJMCNN8pwxfESwGHOb9og1hi7DqIR/rPmRH5XelJg9pXjAgxvJZ7owTQnT5t6P/1ca3kL7Tkb
6sbc0/RuKXJFMGUUrx+rwIg3Pga044BAsFWkN6Lw8Tdw6cpT9d3XNZsk8KJm0kwq7TbWRkccaOAc
uHDIExuISJV29OK1RC8649BiVoyZyJirpWK6AUju2KIqCX7I7XrIJLdOhJPOJ7gmWtVvED4aynhr
lLUd36CfFuTPYaTm+Vd07IIwOmJEp8Pa7k3Zx/1pzIZRBG6hqNgNuQGSO6XkqmqRYKKjaHlHniM1
Jr3A3ijLI1UNJXqaIrUCORv4KGuo7tQXgdmSKVGrOKSyMU6fmxrJpj1ZnR3/BW7mYJKhCxQpP/vG
2FLyxFox2lUYeIUvcL+ybBviaqOA/QDWyJ8EOL479bwg/o7E24z+5kMTy7sS9aHeM8qpMx81RJ5K
VzNiNd0NYT7J97bQg+ZWFYkR4rajFW0s3EQLZjm7qMH21LX0uE0+NYqfAH0ZWjyoD1C9LekghNZ0
DzqImBSNZe77rTM4iXEfV3jJ/JBliiyDp0QpciEe7Cpdq9gkWS6Oiirlr6h7F7PCrjqEWz/RejBd
AieaveNkkrwZ1Xqov+J/WGf7kVA32BfU5MdjYBZJtykGzY82XRaIemPZktC93u+T/qYVWqXvsZNx
eq8qNeyhdL8rqhOWmKb9Nbal1n4e/dGpJi/qgLpsBynJhRdWbWDsEZlJA1gUpt3tiMfgVhh2jRlw
MtlV54782eGmU8CmxJ4T4qyCEA5wbGt0VbO344rNjtXXFuGNEhNBHBmb8V4KJGk60Y0Szee+a9Xw
R6fWurHvfZAk36cu0XC1F8nQuyl6gdMvEeEFuMWzpU0zgrp6Npqj8FbL36ANAfO2TC0w7a1uFeiF
oqKqazvTHKz0DkCoPhNwzQ6BGVfURi1ncG9GaO2u3SJ35WqJX1ff+Al2fxzIWpNDVHaOvG11bUgf
cqCyxWtJmh9jBIQEy/1oK6UheyHqXcDp1B4pMpXthzlQOelj7hWxZYyZJydKVaOnT1Scblg6LcSx
bsLk5VOhBxZez0nod/7Pkp+EgZCEBZxvbJJaRyykL4FM/dK7YfChEGkCcek04yK4i2I/FUdoqKFt
ennRRM3gdWPmTK+yZCm54oaZiCbDhSfb8qYqmZCUQ9cBuv+TAZkImwMKdMzERi3Jhf7A5rDDbQZH
yvl9/aW4eH8RBfnPgpQ8jBrpIprhMyJM6BLpm5LUme1qMjhFL6mq4c5MQq4aOSvClQdxGddAplYJ
gWnSA0Rj0y4CNbA9gIIqKf0RBVbZbHyhOtWulUJteEHwxbD+Xv/CZWyjzxEhQCzCbdAZIBHP38Is
wrrBqeKK4XrH8Vq/qIJXiBWZfRNXHbeNGkdWl7HkU1PvA9UYlB/Xf8HFB4Nzmu3ZHQDAcOuXmBRI
B0XBlZM8FRjLPTmBFvwZZLv+ouolhoMfHutNe2hWlAR2vHyTtRqrxbGxoqcWXdlDXhiDuqEa3XQg
e0u7XIneLuYW3xGyaIrdOupdCGudz62qjxLecm38pPQ5fm5A3ZwHHHSb+z5M0z2WieoPAtxY3RRW
kj9d/9KLvgZYdUoIhAuQD9AsWGZSoW5QkiE+fELx3v9WmBGFix3ExUAH8ysh0b1LRBI7Hi6f6kte
jWKAgAVDorU8ddIH5Utn+dKwUq1+ayf8G6yg7UhSwHRA4WG7LaekTkM4nKKSH1HF67RwH6BxhbJ9
ZhOT3HNbDUOya0aKC5RyosmiihgFlf0sMisFgFd3SZ0jWC7jzeM5ZWaLA6XAzBQbTOK4XbSiX9Xo
vNieZMPU8hEPm/VngaidL6Ij5aPQ/Ex9HpAsNPepVcbqoS8cYiBio2At17jIxGctfGJG4mHIBjML
53y8sGQnhqMhP6fRpGufKLqrw8a3tbrYhUOZgprqBdfDXlWlJlJciytI3IvC6LVdZVj4Y17fRxd7
GHAwYTKQSaSt5590/nOGUlZFo1vhc1371lZJ4gGgHEwAI1LqjToF3c6fjNIbpDhb6UxdTvysVsL/
ECwCLmos4loWXwoLOw2eSciINLUpQOC58B0d0VkY5ukHqwAoTBNAzwwPc2ZALdPytOnrKSXofbYm
Kz7CeAuPZu1ID2HQREezVZMPglgYD2kyheuea4iCx2JiM0mpGj8Z6melyX3MmMwufWzC1K82TZmr
lVtPBrxALfX1FQzg5byS/MxuAPP5A3G/qD/0NG/nq354NkBSR6cycqTsLgizKdpYGYLiK/P6zoae
nzQk+uHho4u+lNnIaIulfddXzxLULPlbCK0AdkVpZ3iyjEKPTtQGEP7LMQhJN2B/m2EToGMZenYe
xmvlieWDTtI3y0nzU5B3Bu88T84/XcE0Tu0g7vrgeQalbkbD9I+19qmyNE9QzTpcPzuXM01eAVGR
mrGODv6SSj74Khrk9eg824g6fM+LXrmPChMlcBl9zofrY10AlvgwZJMwPKN8NsuDLr7MN7PGMdtK
ek6bTJBRoeBr1aGHQK5D/zMvknT8khPVp7eIbskS/rTIIzwWJU2820KThGho+8w2HPSAkUFWdgUJ
iHwbj0WQnFJAasi7Y11mfA8Gu/96/ccvJgrimjy3u+feEzcf1d/zVZlARw6E0/lD30YaYEk7OTSO
TBTuD/HKm7wYCs1O3kLK6igkoKFF3+N8qEZgqWtlsvJEh8gKTmy98odNthkg0hCb0uZDHzYrhM6d
IcrZfBhNksWiaGklIxScmk+6FBtPOPqCVTMlY1sWhb1yzuY5OntZ34ai0Q1jAMnQZYN9RMQOT17T
mIGtypzmiU1YTvUhRSd+M4ladyN2zZFXPdqKSc8/GrYyPCbHtGvn+iZM4PN5bQ2gSHFY2k8+iU5I
K8rJYiIMzGRuhJAdaWUZL84x/MJZJxqW1jzukq/QIv5KLUlGyNpoG0/vJs2LWiFOTEENTjyLVsA7
y/HYNaCmaYDT2adKvESlxSGe3k4vq7871by37U6cqthsv/V5+kSqtWZJfjEaPY+5FQBZHK0gAMzn
k1nUfRPTrBheYCPQ0J8qGSNgK3fCvWoVYbEdkWdeKzUuy1VgYMw5CZg5OVzYS4Jj0jVV38aT/OI4
fnYPdyO7aSOrXDkQ73wZZe9Z/2UOKMiozr8Mv9kw0+1cfpFav3s0OmPY4uWQbPIR1UpXlcrXjx1A
jKm4Wnhr52YCmJDFeC2G6UNR+PELXu6yWzpBsu26MXW7qJxW4pXLT6N9w6Jx3KlLEy2efxoVLua2
SpqXbDCrvVxM/Z6c564gPr1DUqr7YCrzBqnn1pzJEzOVbzEcMXJUjuY0Ijfaz9YidrMTukg8MzfX
jLbmP+rfq8Ugh6DwPZ8Brk70VM+/bIhiPWZyh5faanOM6tPpGCJPcRvgE/14fb0uJpGFwn8BbTfe
aF6ERfSLDK85apPRvoyNkzzbCNXYwgoLjC+b4FAJc+XVnIOs8y+bjxdlUwrdvNPLTW/IE8AHaDcv
wiqsZyOSDYpzg9zj7N1aQ7ZFaAQc7YxnEh+8L+luostAv40jx3O0bLPqfSGPk52lL07Og+oSJPru
RJLtDR222Ct75XJWuU9oktPC5vZic54vYGWWHc65xsh9YjoHkcfdXws6w5Od+Mb3VuRr99cFghlO
DQ3cWV4DqAuAqEXSRO0sSGBOSb9R+LGH3ya4uekoWVHoK56dVH4GiW4a40LdTviI9MdiCHHayMow
D46jbyDJ6HYhm9EtWrtJN00XRlmDK1qfRc1NxLuguoocylKL3ZLmp4rboqRkgdVB51nCerVq6cyg
w1OsiYEtZ3IGmSDuxAtAbxx63uKZk2slTUcT5fPRV8aHnNLoIXHGcouaVfzDUMZ+ZeWWRw9aEhWR
N+si7jGCo/OVk9tC8tWy0n6i5hR5AE4GV0L7aB/TVlvLzZcvwKxYxdM9g9e4UWDInY+Vh5wBnUz7
N1qXnflayE6ErpoYRSslmxajoXwnppL6tBoZvIZeF4KsHNywnImsntPMXhkeHLhIizY1QDEdQxq9
al2uXwwbVibmor5hotsC5oY6AjRWECCLm52XM+gSv0heWt1p+le1xGl3k41d3GNUTpFY2mpBLcev
nZC0BjtqpPm/CCyaqWjGRMhin/Hcp2txyeJCodYzyxMRoXK48UhaxgmGr0u+XyjNQy5Jw0bVOmc3
Jk1yRE+j9WK0oiihBWuym8sU621UeLQQyMkyoPAtjlsqqsg3E6N5QBUt29lRHxySzClPuUptpTL6
7oYAotvp3NqeCffvMz6wa2j3xcmYfwMoKAJP8IickKUkX2tPVe7rTvlQ9HEReYi8KbaXtqO9t6ra
/tRA318jD74z2RQNZxkI8F4kdYsNCzi4L4ZcKR/idtTus34o9hJ2PM+BcJqNbXPlTL6u7q+/UO8O
CtSSlh5IiQs5VSkEedSkffWQ4kV0DGiC7GWlDO/QlPM9GJKdK+VRv70+6OIaeJtcNNMMNhUFNDBX
50ezNOyC4k5TP+RxVnkGrXUP5+JpA0Hzo0L1/41lUq2kLYWS8jKOSSKpon2iVg9BLpnZsaU+IWNu
kuv+zTTVtdhlsNVoGql2pDxUSqSPm8BXq8jVbUltIMgpolx5LBc303/54fxCcwdSE1tKiyD206i9
nGFGk4TiTnKUbtvmwVoEvMig3kaB9s0NyKPMq7y42xvl/9g7z964tTTPfxXjvl56mMNguoElWbkU
LZdkvyFkWWbOmZ9+f5R9+6pKvq71AgP0AtPdaMCQVKd4eMIT/iHkRCiL7HbIx+CizeunKRWGD43o
B8hDadVCQWQEX7GoXAOY/Px7b3hOgakVq7P2BFTUU9BrJPhG1PlqeCtMVnTD1Sk4Vj51WzT78jMr
+CezOWMH59uZdAbMz/Fiot00JIKW5rdChzaiXw/NFb4E8eOvH+gnszljQKhHgG/Fv+0kkkvS2MPG
SChuYwleHl5tlRN5nu4qVmAsulYt192o0pQuZ7d1bOHPSdidnkezRgs8c24JML5zrnH8lEkZ94rR
9s0tpLfgSvQKetKiEoqJizNA8TnTfO/cBTrvwlfRJAtoBoOSCCNOB6zhFBMJhqOIg1Jub3FUFXZB
7w/+op+E+isgn8x3QRJLl5nXtE/I/fUb/FOEp9YK0icJlcEvCY/xwybsP56G/0T87fr72PU//4t/
P+UFlF0/aE7++c+r4jn70FTPz83FY/Ff85/+61eP//CfF+FTldf5t+b0t47+iM//Mb772Dwe/WOR
ocU73rTP1Xj7XLdJ8zIA33T+zf/bH757fvmUu7F4/scfT5jaN/On+WGe/fHjR5uv//jDZDn9x+uP
//Gzy8eUP1s955UfsmC/f9aff/D8WDf/+EPV31P6oahNdg14HoGyP971zy8/Ed/DQAfnQ0EW/UfS
nT/eZXnVBPyR8p4CDloZXLNzSCYzPqLZLz+S3qMHTYWT7hllao0m4Z9f7OgN/fXG3mVtep2HWVP/
4w++yvEq4uOJaUCGg30nH2eHHi/clIKs0eHws5jMpoxXyRjN1lRGoR9CrVabZdCysZzS7xR9qavV
8FHuEvORbzxsPBPinA0sOAjAkLUqeAWcmNotEVSU7OpYsR40rw0Tu2lSK3bMEMkLtHbiHm3Qqeuu
BtmoMTrz5SKzU782UdbVcXyqLZRhlpNVQuk0sZKyK1R7JjsAe5E7aWwUCkSVftg3jaQAgZZaGalI
UDZ0xL1oTZXZ2jc6+EGfIO2RLnb5LS+y3o2QTXicplEh2wrN+BN0+0SxjTHpqV5yYFyCJh8+NWVn
fLSytKdZ5AVRTuoeWGBDwJKHtterRm33SYqcwuCn9aMel9LXIEslFSusML2XG161TZ1Z6W2vocBv
D1JX4qQV1Hh6SU0VPyD6Me2yEDzVBjZduQql5EpWK7qBbW9VWzlQ03iV1hlgWNT3c9vKo+hrEMXC
aIMxGreVjkUyOUfDERb0Y504zKokORr+DomjVkLXAZy36tBuPLrntipwAS2iRFG8hZe1BSjtTCku
8iL0O7sQWvmzWmdSZOd6Ut3QmPGJZGsxfwAUU8+O2mqi2aXcmFdVrOiCk/hmMDllirmoPaipKC8E
Qa3ulVzDrQN3QqoeSuzjlJb20mMnSFLl+EFqem4c9M22o7umrzHe6UVbKSLgEZKcNa2dlGpp2mie
T9d6TapnZ4hUF2szQinGBtmUqUuhz+R1N+S97Ooi0CEnlybzY5rR3HQELzJ8x1JjDC3MRhpDGABZ
KKyQ+jEEV1UFo9yWdUF6kWhiHM6iGkhNFLlVt07ntYW8popZLgfVygebtNbsFoEVAImowmp2qYkq
+YPZN8ZtNjTBJmPg28EbgtlRB6c6B8uy8puPPCZpZl13H6FxT51jGBHgcImmqL6d8KhqnYjr4zHx
sQByPAR9d6XZolqNqWaeOjKl+wSDMs1IF1paKKETTIJ5gRCIHjtqb5jAQgpPkmwvEXRzVoKZ0Ggp
Rw81nbDStHVuVrrv4EkFcCDAfjZcjEj+fs6awfpUCJS6HLUxcWoxa7VG9cQidbHNpB+X4oglSAXW
yrfLtkUWYiyqi0nJJGhMUiSum7RL4kUf5WxbRR96mQJFYECSE4bxWwx26JPRTiURWtc0io1viTaj
aqxQcyyREwIV07L6hvhPQs00F9AYoQct+bNLBk+TKEKeOC0gjntarhnu8eoQIaBgqbPwjapWhzoL
k28JV9zntG7KGfRfeM9NUei5zQ7sL7VOppWUFChsOS16TpITVxHci9iqktb2Qim4h3Am906vlDrc
ryFAZqhpwMo5Md3hCeJIlNDRxcdGQwzYxNpilLIcS/t58TiZFtXGNlObUrbVJiDzVOJuSOxC7dmn
miVM1+Yw9qFTahiZuyL1A9Fmj7aVDZAoI0cMakOkt2f20aoJyZyA1sMRWkLQknu0oSH1uXo06cp6
tOLQt5F74ThUfHL9RTWhyA8JsUgLZwK7VC2DCXjE0iuHxFqKXaw+5FpVqiQCQ3gwm9z6mnti+8CV
pwpuL4Z1t0KjwZeX3C3NHc6xeuhECdK+2Fs0crZQ0GaWlh5uo/0yGyW/4OQRleiJrzMgxKWn4bAU
9Vr9PFhq29s8eHsbGNjhLdJC6Po1NvKTsvIT/IZv1SpghQgCXa5rM0VmeQFwLPQduh9qvOz7ui9c
I62Tr0Kk1w61XmsZpXrqFoV/Y0XKwClcYrHnBLmRxnYXF+sMDKeteaLmVFPIe6VuyPvTLNA9GuGV
rqWrEHun/ZRnF1Evq3aZehuNd0/Vd2fm4zXksoXlI4IaSr0tpe1l7Cuuzj5Oi+5KLcWnughvRC3u
QClKW2BmKwU7CdfzevomabMmu3cVM9vpRcghkAJmxMapLkpzEfrFrq60B4TOv4519mGIFXZpsewk
+VHyr7umvEhjDG/CEfuZYFPT1C18azFC6J/EzJH85GoIx0VaBg9VZwpuA6hvbVT9XZt5xGVROKwV
HWpklt1iEsnZVmp24pkXWaDITlJqC7HkhGlBjaMt3nW5C449sRPRX0UV4C/wYFtLAXI9KsGyScSO
fZm4spcucWzEDVtR3SlO3FoZtyghxVu1VoStmbZ3EC7wAFNrt8j7fN3Haxl/0A6RnE1MZcYOMpOy
aLoEGnlbS+2m060toEIOn8h31OHL1IkNgFpj3PD3917l38O9AkyZqR9mN5fOCHZocO/jbuxs0Zyg
dYnjqisH0RZEPrbw1ZsgGZ40IcoWaRfUltNrUmfYWlUfMtG3s5Sdih0k+Pll0Kns0WkXFeI2yaRd
L8EkSDPJLjT1qg16Vg1HjkjW7Hs1AhSmWT5UQu6SSD/nurUoxWTdRvJaHM1DURuDrU8BYkepGR8m
UUWbt7iq0ZiVQkWxJzO94DBSbH1Iw0UwRPkCy7QYkS7pYOQNeCVpjmSoxoe5fFuVqemAegPfNImu
gdtRmZd3nRw9cJ461IeDDWCcm64XK0KjfBaI17ioSxRtlsQ+H0oj35Vl8ignwf3gNSZxtCTdYROx
bDErtWeGrY1cdmsL5nBR92LrYpfrtFo+3HQkPjbmIfEib8sev2pBVnfowz+ZqoBAptFJF70kjTb6
SmqRZKxqHZRe7kZmfBmEuJZS/NQsmCezfnsKdE5SKWx55cok3nDlQvg6CZqbFf1iSiZvKxdV8QHd
B2ITeXK6AQek+FqlIGRnym0kFhimWi2MQ8rsOTGLin5DN+2n2Hfjsqc0W7Z2nI1gr/plGgUu4JPK
zkzeIRD46zQrVlV1WfmdvwHScJmBoCyEZlNRbGLmwy9TGFxMaIRPHvfG4F9Cqtw0o35tNJFDhBE6
QyG6Wap8kLVsdPCLcDEBWASq0S6CYioiwh/fHmPkicSykV0192S7idN104r0huKLsfJ3iJ1fy1J6
mxmeXRugeTlSaTBey1w0GKbABJBqYGzx2ipZbFa5QsorMGPgkZ+DWF4KVf2RKOMBhKFtBU9ZYe7V
5CYcL4UWHbws/0ApaYvNaGhr3SNRoOCEVs0fh2vFn/rr1j/gJegYUrX0qmbZWl+FvNmPerRoG8+7
SCqNUlu0xAczdczRs1v5uZeADMKeXJQBLsJ42hY2l0yxqid5srOqXUt+vUDkXoR1ylBY/372rPxa
LXxRWmHu7QM71F0/1q1l18dXWsclbYHeQhYkyOXpKUYUEbCmNrk0wlqEnYhGxKn5mtXBEtHGzo2m
lhg5U9eWnl72Wr3Lhgoae8JxUocPaR9ULo+W23kfW3Aaykdi625t5Y+DLBSlo4ujFdp6kwafDXwR
/Y0/icZXJWmupN4rA/KCpjEXgQBi3x5qE9ZhHrfVuK70NP5MFx/J6QgxWmDNgOAWYd2IaOTnOoBl
nHaFZRpH3AV10YaXaocKOGXlUEVmTU/Vp0qL0kcAs2O3oGbjFQvd8PQKs0YMYh1P04Arq1kWVm7X
JtJa0ztRd6xB50psDNmw1cKrd0CIpNyGuq9syWDaZ+Y27jay7hmYD4ZeH7EoTf0m8tP0W0LBebI9
sSpuK8rshJ5mSS9oGPzsICZG0O2FgfjqSvfC5tqwuiBY1EmnfihkXzLtvLDUxA2GVJXtaByKr2wt
cbJRF6jEZdoZU+rAvQFID9tXiwD9gf9BarX3bvoetoMjNc14he5Th7uuhLuxOzTp0K+5ekQTwo6P
VVqP1dhkpxkR0lYsdJVr0cS9eTFaiaxvgXcI9/2UC5dEJmO5i0c9XqT1aHyVGp1rpihmj7dBiKYv
L9n1b9UZ/rZ6cFRx+GU14t+wzgB+51eFhrs884/KDC+//73OIEiG8h4eFGAy+DSwZUVKVN8LDfzI
ek+lHKqfKCnUHOdyxo9KgyBp7+ffhhSDUAL4t5lC9aPUwN3wfu4svypR/E6t4UQGBfg7Fxh9fxNN
OIxAaW0dlxqMGF3zIBy0j4OZQ/Ns8npDVCW4WaT7txrZ41qOxexORRuOODi28rUKGnEzsjmcki6b
C70FxcBAqqYzBe/j6h3fDAEMms7QrizsJ+g8H3+zlIuC/E1oPno4lrte07WcCKV0XepdvIStlyxf
vbYfZZjXZZfjmuiP8XgdNJ1nSwDzpJVA6NJ3E8feR7/O2kXCsWmnUS2da1rNH/NXhfD7MCCdKfPO
LmJgwo4fC14IRLUs6D4WRhwvMsHKFbsKTGHlBVZ/a2LBCvXSbPYpyiBuY9SdI5RVe/3rZz0uMPEl
zBnHMjvRUlGfsY7HXwKPNrX2LDM/CJowrmuApA9jOSaumZrt/QjWZJETeV5TrBFvKsxZ3F8Pf9Kt
msefUSY0919ECJFHPx5fULV6AuQ/HECs9Y6Xc1W28mBeK2IjXeaa0bmtFsk7payHy2hQH1ryxzMv
4s3rNmd9/ZnoO9sE0as7/gpZEwtoX/vNoYK071iIFLhNZZzjyB93bV4eFPoXdWD4Peww+eRBhyHq
SykYmkOpK9VGDuPeFoNWW1VUvs480Imm7jwW2tUK0B0eBuzEKW1gKrpeytVxPIwSBnV11MSXQu4p
GzE2rW0na1QE8yKQHqxGeND7Sl8lmdCsQ6QK7j3fk1N4xol+pm0zr+aj1T67jmGeQDMQwKl8iuBV
DWqZhLr9QVeEzy0l1AWd/3U0aDc0IOwgLJQzqLC3E26xhynBY91D7e0FI/kK3SmbqHdCHxoP+RA1
ixYLGdeH2EL5JTTOrOI3Q81tVhqAyB+gf0A9+XgFNaU21lqSd4cEQjIUddVwJwKCxaDW58RX5k7J
0TQyFPAbExgFUDB69MdDZUUZFQilt4dWyOB0GZaw9Vq9cjyqTLf5qIsLyagM2o6psvj1Vv3ZQ0LF
ntmLQCrQ1TgeOWqwTFDjajiklL7XUtMKLoKpyVLVxnOeN28OfB5So0Myi5DQ1D91IcMJM8OSWR4O
noq/aB0/SB1s78EIFRtXzu/xCpHG3xTZfzKj1H3pUwP+ASorHz+XUchG0lFnPMRDQWwLWi1zoLnU
62JMkdwPhXTXZnjf/Ho232wHLns4vNz6nN70+U7eY4WZz5gZgYhiRep9ifvsSYEqvVJCWVgLba24
xigo33495rwMT9YOGEnm1ZR4WHwvjp+Ub6F2SIiLh873O8fqScwmPmD926O8eO7S5UPNF+mm41Hw
X8JFCVXTg14Dbgg0WgSmMnjLX4/yAlM6eRjmDfw20YrGFBKavQZve2OudIUGxzEqzIu0JV30RUds
iuskbPddtZCUTw3Oila0DpLDIPqLSBzXAxQ13Sd8OAdV+8nmmCMFQH/EYyox3PG3KSHLwC1M9YNJ
GaIOY3vKQXxM2f/LUyPMDQwIsB8cy5OnHmOjn7qx0fH5dOVw0ye2sgsvzA89hYAbJgHRv6dptP2v
VkYV+XdPVDperwc/2Sm5ZCRWiqrLIbMu1HZvGJd+cKZt+nYeZRlsAwuULhqX18kQHSLvYiJEzb0y
gKVI8GQhJzQokCVa/NvrlJuYjT+D4EDJn1o5IlWlqkHcWoey1/tFLM81pjIvzszZie4wawI+O+AQ
GvrAk0FwnbSeJSOinwVQ5wBQOI/tIMmbZ79H/MuhLRLlrpfLdWXr+VRu+yRJVwXV729lloiN7UsD
OLa8VNVPYptaiS15ehC7lOmzr/CkKXtmjTSlNuorpY9LHorBcKgSaiFTiWCcYyrNuFOLsruuWj1D
QENvXCwlVeqRrZCLax9M+GjTRvTo93SB9Q2SRXruoHt76PD8s903OHSZa/LkbtSkuPThcxuHrE7y
RZF6ilOBaT5zOb0JY5llzm7yBItE5o1yd0bxuZLN2jqMHmdn7ElAbL0mN+StbIX9JijVsdm3vThd
R14clwupTtIzVJr5xD4+kAA7zZ47xDb0fk+zFPpBRo2NuX/QetnaDEMLJUqM47XQ59kiRgD6zFnw
dmKhhM19YVQXIYmdIjdydYIAVjXxQaz82DUmVXQospzzZ3g7sYzCx9McB5lqiScbUh4kD4nXOj4E
3NQ+xN1CW0Zj6a3jvtOuM7+rdn6Gm5iCpLA9+hTef33O/3T8OS1FK4sU+OUaeBXFVaOmJnA04oOF
wtNl0XSfhDKTd2FOkKOnguX2w2AEtpILD2Ug+Wd27wmwcN69PD4yCkA9GR3xhuNzfUh6UwgCPTok
gWr3orDieq12hi+C8lTG4u6FGK4jmbBvMW1xdLzQ1+UonaNp/eRdm2TAMzUMO3vwCsdfQ/bQtyoE
3gKOVtNqCBtMWsAkrX491z8dBYcJtD6MGYA0v4tXc91PvlWWBisKZ7OUYtYwbAsUws9A4386Cuet
xa2NB/lLRvhqlKRPjUwz4/igNwJcczSG3Cg1zql1v/iGHG/HOZabNXFFOLfsk+OHgVHQeB2ctsMo
xPjGxHl9IWgVZBi46bQ00+spKOZu6aha99isBRdJaqUf9bQXn0T68w6oyAEjD++bYQwgpHFpLe3Z
NL0AS5CN36RYkFfqoExQ9gGtLGCAa59rL5Ycr5NwcPj1m/nJLuBh4ILPTzOn68cPIw8+njBeGx3S
qUxWLcxUZ/AottS08O12lFWa7PmXlLZF0Y2t++vBpXl1vZnKmRhO4MhbO03dctqCYUHefUBzRlsw
d7SAhULaVKLULONCilajMhjrvmxRn9B67TLvvJEevBgufWRTz5yzP1s/dGHga6HSCjXlZC50Kj9W
n2bRwUpEY1OLYb7sAzU7sxfenuYsH2KDl3EosZ3Eyp1lDFXTTeFhMukkefEQLEPLT5HSg/Aw5dpw
ZryfTPLsZsgUQ9IGrHYaNgPErViudNKsvvtUGBp2BBDs7V7Sx800KDrU0O6hU0F9dHkfbaRWFO1B
7OqdUuW/yTsm7SL9IgIjzAS+DPbz5OmDMDWSaMyag4+hcok7S1NvSZQQq7DqYMWqr++ZOMAqvorO
QxH4hwA9jTOL/k1Fcv4W3OWwnmZpJ7by8aovBd5zrBjNXDKgZZeUzT3hqb/pxbxd0FgrKX77wkqt
0myJdkbypWmV8c4T5OfMAnM1NrejVllnCmYv5ievdgN3wVxfQa8T/VOEA07xp1Lew9Qwve7B4Lbf
+20RPeh1jYm1p6EfYVcG7XW7rmops8d+1C7AVpQPeolcmy2BJMBtI1GSyzJrvc+B1Ig1GWeiXehG
oNTo1HRw81I9oSM6+Z10l6oDBjPCGORXVO0TBGsTS3yQfasd7Knps7vSyiX6s4qWXNd9Ld1Qbksj
6jeheifXBY6pilZC8Kxyv/zsh0nwlHOj3iVpHikoitYZQtekaShXFVOEk43mlTNgMfucpZV0GE1r
wJweeC0NUAXAlSPpUfAoiw38A7iz1i4f9OyiAoD31KVKxq2kyfkXZRrzu1wKlK+NIdCfjdAI/KJ0
aIE5sj6oXyS8km/USWxohgK9hNhRiASzE2tpH+Jw+1RYRpqCMiI4V7R2woPKsqo7oc7HgUpsYU2O
FkxC4ORBEX0SM1zCXk68/2lh/AGS+dXhP0Mxj7CSd3n8nDy2r7GSL3/xryaG9B7pOLjSc3Wc6Ij0
819NDPk99Sjkcsj6Scjn+uafTQzzPVExJBkSO/ItAkmutz+bGLQ+ILIgygzUGrYCdLLfwEu+yIO8
2psUV+lcUDviS0PiQq3g+MQgE7HGSS/ED7J0o5RX4Gy9ZZTdjPIul3e9v1HE28LfA8OyvcFJ9Ut8
hOpoOW1Vy67uAUFOwT7B+wyR+WLr6/XCG2z/G6CE2tHuqmWPc6bkdNG1MVz69JUT11evQMkN0q7R
r7v2wuppMBMY7kvUs2V1o0+SbUZOPNqQkyLvY1B9ou8NXKhc5YPTdOYdvgBQ/EN0k7Zadh2GnwXp
k55dDeKFNWG3epXIV0CU0JUDIaFfSDEHMiZotP1GdT36+8T/0A02glR2eVWXWyK7c2fw6d3/MqNg
vXjlxJ5cu8czCsu1yc0gFT/UofagYT3pDr5q7JTJ+GwM4AMay81LYdnfC0OjXRjKSIu5b8/FP2+u
Ajq0MHwwpiQToAJ52qbIstos8CSaPsSBfJBaybzl3Ah3ubLTwuihN/NHvVA/pshfg9WrVrJYyI6m
JOOHPBLcqZM+vtoV199X1OsO0Rw8Hq0zuHMsL0q93JAiudHxrOS5KfujAvW9kmnntkVoLYGoPTTK
uEojfUs+LGxmI+HvWe7/nEt/sMJevYE359KHRwDS79bPyXP2+L/e/e/66TmrAYG/e8y+vrurgAk8
Zu++Pr6jZR48Hh1e88f+OLzU94i5IuWBCt8scw9H9a/DS31P8XOWiIfqQpI7p3l/Hl7G+7lZq0I0
ecnt0az/6/BSRYDg1HTmwt/LkfcbZ9dJJwxLLCL82Xt1TrzoeL6pHwzpQPUl2IoxXLZlbaDymrjZ
5JWYdmdSl35UNa3Iv4ABGwqUAwTixS8K8Op8EclGECi/t/Pp0VBSAHrO0Q2RQX7jWSzrMuAbC6Zl
ElAay8yyrTwOvyKtFDC1Yx4+CV1tNuBKtLSDO4JGiVWvh3pSYAiGRu5lwmIAcQ6ctbKMM0nkSWJO
5E+z5SWtQ611lk/nunmdq/pWmlgGyHh00SJ5mBy0ikp5GzdGkKzGBgtw2KABTiXolxPfqpPToBhY
XkcZXoZLAn/BuJF83xTPfa/jk4H6D4uL2HBu6MJPQiD/+HvJSqlkgh5uq4yG0LiYxFYd9kJstdwm
ZZ9QJAJ/KgNhs1vAb+Vh6BW128SSFRqmI3VQ90xH6YVxolFlZaXkqvpYR3eplBj3oOhpw7tkYmGg
Omg2AuUBdTyKP7h0/w3nzF2e8r9TjsgRyuNvsSD/hggP0ttfHUPXjyfB0cvvfz9f6OVAJYGASMpC
WsB58OfxglLreyp0XJ5ofhyfLuZ7eCXz+iWgQq9lLg7/CIzk91AoZ0YWtelZVB3mx28cLserkgIe
iSU9Ow4ZxGdIM+efv6q5dHLppXlujHsrTBtXoruFxSKgdfBLcCgKUoxCGRdAO9LvN9bfNtfmbfjX
RTkPTO3OQC6AY5fHPB1YLHxw01Jf7eElABvWI91BGyRbSwOw2Vev4id38nFd4MdQ9F5m8Vh24ClV
pkvKYGz7rNrnHkrZcdPpy0HTwzMP9OKDe/JERJd0CgHjoJh0quMTIr7bikAj96YuEJhVJv7popZ8
NEa92zah2C/JRCV50VQ41zZyVMYorMGhBsVoktSTzmV2WEiZ4k5wuVfCJHuNo0t5kdvyZMhXpdKK
kdPPUjRIHl2w4FqOsmYcP0rdWN/HXdl/7cJA+ERqBSVhKi3NDoeou+yAzwJjHILxNsLg/iOQ8PJT
40vGDmHOL1odAeDIgLPL3dACrPTEkhaRkg6frUkS8jO3x09eBoRCcB1UwnFCOcW2yBI2nlIvNvu4
N9qlhTSK66GtfeaVz2HWybtADZkdAheTV/FSA3y1rPVIVP26N+u9NgWHrnSV9jIo+2Kl6F7t/np1
vVDI34yFEPmskEjycyqpVLf+EGpgCPfeGC7LUXRkP3VLT6Ea7iTtkx8tC8o1VlwDvwwdCg/LtmtW
9SjCeWlds7qW20fUoTdhmT/7ggo7yFyl1pVSD+htXmqAqeNkhsEqrpYeTC11W6DyNPtgRuyl6roL
t4C3i/rWw2I2ED+r4X3UbRHASzJHmHwHO7+FH8uLSKkcM2rxqY7saFphbWUP+n2NWXA+3sRxg4zS
PpoAIkY3o/7sNYdxinZ9eAsFYZlIWw9jjkK6TI3R6fWlYvoLuYOcoT8aSnJlQsXJ2tsqqs5M7s82
1ez/C5F6LjFC5T8+n2Yf8i6vpXpPpUFa8c+lbmbiElL1cxjnozPGUrjX/ekxLXNhZaBqiyxYF9xJ
cXwZZoW41LxAcNPA03d5lQKxp6MFQuGBG3rZqc/dTHRKInXCQjurbiKKhtdxmKMpJagfGkOa3CZQ
FEeif+OYvfQ1KbRmg+Jpt7PyzrjQVeDjmcBlXJVJ9kGJ9WITD2HPm8rGlZwVwebXi+2lzflmsRFy
0kInvsGY+3g+sKITi6jVm71Wm0ABvDBcciCN26mYNEfNlO6b1Q+c4SAX7IjKywNINXmT0TS1/d7S
oU3ppQ0/CJcW1C8cAao+GhmdNRNmWlBWRb4e5kaZ0cbpQgXVceaFngSzL4cxxS76fbOIF9fYSYIk
oLAL7FYCvDb2KhLOfung5aavmmJUF7BtslVijvGuN4fBLqT23ojkcxoEP7l6AEdyVnPr0M0wTtYU
GOdOjOW43YPDn5vhQrQT4klbmZqnnzmHfjoUdyuAK+BWWJAcv66M/mtZT227t8pKtgd1lBYpYMlP
GMYH52b2Z2PNGDIZhzJ4+adSF5TczVpri3qfFGJzmYLTc5UoVW56vAN2TAb0ywDkoNFX8T6QxGJR
ylW91FCuXBtBqV2Nba4v5SaqYTCm53o7J6iM+b0bBDpEwbMI/6zFfzwTvpFPfY2W8N6vPHlRB3oP
a04MEjuqC9MReqV1Dd80EQhRHrwyVFylj7y1lvUwnKRJX+lJP60FAbczLAPES18bfw9A9f0b8o4o
UqGfgPX4SSiken5AZqMUe9Sy89s0qyCLxEOy1WFzrYwxiDdRPel7SWmyM6tkXgVHm5paNmkBcl7E
DSDTTlKDEgh/awRZthvj2lwgol64fovSz6/PjrejEOURVfJf0MGQkY/fQNFZRVcOEbwSsYIelkLw
jYzsnCXqm5sX3ASddnRz55YFZZnjUXRfpBo9dtMuHaWVUlTVGjINxS4JkTABce+XZ/pvyEf+f4OU
a+wXMFImzRbUS3S0Hmi1/D2X3aHRVjxXDaWPTZ1Q/Xhd7PjpZ/1ZuRWt90jXzkn9j2LFn9mJQAvj
PYpebAeaXShDzcj0H8UPSXxP2xtwCjiuWVJlBrf8yE/40azZS7UVJBlwHfbRb+Qn+LkebY43X/20
32b5ddiGrRpt2nQXqJFtSM8pdDwV2IowOzGOl7Hhyj3WCc44fSz9pZgtiAIi7G2x0va2tEaC3FYN
p1EXebw2nmLdVsWNpd+W5bXuXU7WiqqJmqyN6d5s95HxNexyB1alHTZPpXojqXvPv+u8TYDBrOFI
sSNpj2HwAeaV0F4axbaUd7V+nZt7Nbqm6xbz/zsBFZTwqh5W6Ms4ibebwww5vCQQh7k+OVNzaagr
H3yvGH8xsrXn3fbWQQuvcqzbqsxu1ctqBuBAVMq6ZZFcpNE1xQBdWnbeTssXenZH+wXuosymitZy
tQn6R7nDbzWHuuxB02xvsewOlLsJy1+UpafPXbwxggsPpcdmo487v19xvun9Ui/WUQIhdq9LoIOS
A4QSOXaaASD/1TCu9BAY51Vg7aUeMvquLtZDsFX6i7G7JoCtPTcIthPQixymUQZVbKlQBMfRW1kb
3bqaHlzNxxBzO/8vX07qfTDctPFdAY+cWzdNLzLtslI/lPUHL7mIgrWgOVG8CCBqZnZW4pnlNvSQ
9W0lrI3CluOLQlrKxaoMvsti/tY58vOKxb9lLYKj/e+PguvHon18d/ncv5vj4efH1yfBi2XTj7KE
Zr3nJsCuCpVzJHdncsn3lg07/T16L7OGpTTDh17TTviJMYst8x9udLrf86HwZ8tGkiiJGpz/lDnY
/zhA/s7WP76vEHhFQw1wzyylNl8op33vnphVGBDS2tcmduF2ozTCtwyL1vWryflJdWC+9v66fF+G
wZBwVmOERAJP/+TyTT2YUAkxyF5oiuSjIkboJXHOXlZFlt3jKKDeY4ogbxQpFe/LQD+Hfn/7lJbO
7Q/PAhTc7Ih0fF8KuVXVGr3Oiww23kqKTdSNh/7218/4s0HA1FAZnYvIZKnHgwSi0SS55AcXsqUR
9I8lSQ9aTGfCmOMAdJ5JMFGgGal9cYybp+BsAWYM+gSQO8WhR4Auy1LESabUFcxUdH//geZ+Iciz
WWryVEYsbkuWNW4dF9EYIZSTmwIBTUXZ4/eHoaHJ7QgVZ/Y0PZ63JjC1ESJscDF0aUNijkYAcNPm
XGn4+Ip7mTiCY94/b8fUYfYfDxN2dS5Infh/SDuzJbeNbF0/ESIwD7ckSFaViigNtizpBmFbEuYx
kZiefn9QnzhbBBGFqN59o2677WQmVmauXOsf4mvkVfUVZ5z5UBlqfobY+mMQY+4DrXVPhpTueaDh
7/fjXJ3aAhL3m6eLTzOgDsSlKM+sgfw9PbZQGdz4ivaBfELB0/Ll7OQ7Gla3GeJ/ZktKwUQ5SZDX
Xv7+b7UZb6ItPxp6fG0y9fsA1B9hivqDVWMxM+mj/fZIgb1GnHBUUUhduzhJ1hyjMTu+kkPIC8LR
4oAISrMD0tkIfaAxSK4t9rfs5NXbIWyT3taLNr0a8xhecL9p/KaYfgxqOOxssrutbILxBmKCdSFF
AIa6Xb0iazUwIGlx7cos7FE66cVD6Alt58S4+0iYFEOPwQEDqA36JqtTEfZ6kblOzYkxFzBgoyL7
bkc1rq2ycD8gMtm/9TP9MkXm4Qq+kNhbjzdphhhaESfXcE4yHwEfsC2Gu1d0vl88ynTgJelag4Sj
P3u7eE1O5RNxmuI6otD1OKdGj+R5tseHWbWgiPDFJ5x4W1zZFuO51Vu3sphh64TFFe5teWhHU/VT
vRm/J2XlneMu0l+muf9guI34Wfdt9RLqfXlEWGQ6v3E/0/hbQOY6zI7l9FrFSmLlE2CbMr6asTmd
cE/6HirJ+OYvxwTJ9WlkcHsBcr5d01zoSBYkbDAPzTKkitrEnxx86988lZtRVlOpBGIQuTHF107H
jSTWsXeIBnevOnW3jblSls1F3oHJDEWi27l40+jmmKAV1wKOrR/Zw/QtjxV5Aprn7qDFtofy2Fq8
+4GnrM58FW1ut3LU4joVmv3JMOI+POjN0H1GQ9nec0Fcjp+bHGfhEHMCUg4HKYFC2e285lZEU4V9
+rVo8/cjdbnHBu8ncPDTkeIfwiQQ0N1y6HdSq/vtxrCwR9nUyylircCCRoYxaxeN1dXVIgWTCuyn
xLQLRL9fSUZxfimqciAS7reTc9FowozUqq6Np7n1sdcVXoog2EJklbouiXZKsBtruaAB6OsvRvWg
PW6Hc1Iwjv2c1VdH0E47hQC7wYDbMjwX7uwGkTO73ydF2texVhJxeH0b3B/LJCPk3GAwaTXcqW5G
rWNWIGqba4WKGuoMY+7g0la26dc4zo1vca6ixPP6kHfLS+aDdirHGSakDLtaXj2bR9Eg2XSNRksg
VZNH79GeTHlaa9aOOcFdvDAUCQjvDwBaC9T0dmkVNUkdu666K3Us/ac5JFpQqwKRszfPaEGX62Ap
6Nnwx+0wwySnWSvz/jpLrX+HbhtUIilQrECU98vrQ919LzIPXiekdAvjjbLI7VCVlyExTKX9ir+4
8HM+0tMwNspxdqHVmlRsdzK4jY9FPYbXFwmrhmb4ssK/5VZR1dVWjHDJVdGZkMB32i/bckC8Ahj2
61O72wfL1NAmp9AM2Jrny+1QhF47qpmUV7Ih7W8cldKjEvXF82g5A5ovbYV+jNfbJ6eIrB2bhY04
YS05VfBaoNT9i1n12yznWc/iDh2j6+JDem4wPPlWGvG8AydfTqebQ3OZ4G+jrL6d3SRNJD1dXo1C
/SrNcjzp2NU9FBCm/0CWaTjOYTq8NY/8NSZ5NvRFtN/X7R0DiT/avoyJk6Djo8T8pcHZ6qSEU7ST
G2xGChRJKrWQopx1NRikSdQbnQM0sS7mY2XAoMWazzhmtraXhmwOxfkMvJOSoL2mJpZDNfaTa8vr
PPTVo1ap6hc1VOenRJjlzjdbgeVJvVg4Kga85dEvYCesolLodj9Eid5fXaUJk0Ntu2kwK3b2BAI1
uqpyBGIwAqJPDhk2Kybc0EL/4TRt+dK0mfYB59F8r6+wEa0oe/CcwqZrgX+sflKt4o7FRdhfp6Fq
CZrBfDL7JNy5lrZGMcjBlmMGxYj195yTWenmjlFwkwwPSiPHM/qS5un1Tb9xnvGuX/jAKgzzOwGM
BJkCOenWcNUHrtqEK/CiItv36GhA2aUQ6ZvPM6rMgK5QBqCaxHvk9pAZJi8WSqfO1yG19EV8rj06
Ak3EWdNr/61TI2hA8/E44G3AH7dDTcJBPTA31WuqthxbhRA6mmQG9QxfaQYnpE08Fns+Q/eHKLV1
eqxsQ4BrwPxuB42cImx0LVpYs6M3IdtlieSidNBpHmfDRcpIoAncv889I6uuOYUXZ+d2vz/keOXB
rOXGwJIEU57bHyBjXW00mShX223dJ/RjtZepUAR6ggAL6c0po+mnIkzMnXHvw9Wk3MaWcEgLaQmu
UkMrRgPf06vwOhNlpzJrBbXrMN65o+5HWW4HKhpQ9KixrU8DVQ+n0a7c8Bpm3XyeTD0+OUm1V4yi
XMgq3VwVtE4WaDkdE1iByILfriIMPDPnQ4PR6VmwD6MzguOgmW25HyKvXLptFEvp/zazNj9HXqub
T0VbViimw1kYi3Pa1EV/xLUP+usczqoN4aLNMcA5FmEt00BIg8KIYcIzfEQvpQUK0qZ0NQojGlPf
kn34GRF2FN6QJaOTkdU4pPhtr0AELDT8UA9hUzfCl2Oijb6pYr5+9BCotb616VxMR8yV57/yEumR
95lM2GN6Ugv7XRmKBLudaMzq6pOWSC87qHVvWOe2h1b/d5L1Q3c2et0M38doIHsvWWqJn5ZoNYwy
vVyJn8vKrc1HvfRk90HmUd34sxWh/GY2dq4+GGhuZn5qSvElKmbH8QuapNEzHie5h5oWdJWDLYy4
gBqNF+8zirv1s6qO+eeuc1rjlFKpSv6wJyvhTiFj/ns0plwPMCSvk5cYkuJEF2F2vwnKS38pQKjy
y+xlwFKFPVTRBVuAUP6VZ02mPI8pfOrH0Q0jpTpNUxhqH9JBs5pDVWA+84JeiDKcQes5fxu08F0/
xqA2e6xKUTV+OGJq8NA49TAfmjypMNRKe9059JVndo891rAQVtohdc+hjk680o9a7tdqk35puwLn
Y0+ioHoSJlfV0ZCGWaAiHyZ/1zHM7kOjWmV87KjoPipdlKW+JgTEoHosFjvtLBT/hINuf+yGkQIh
6WSfPKudWcWnuja9H32XuzMWADk2eUnHiwEBoXAq/NlWavOqlL01nLPZGTR+hSBPRF6P+v5LYSh2
d2yUXDr/cB/Sc1MyR0Yp8v4WGpq1MyNzW6FK9I89u+Ifu63A1CtdlsuzKYYo+5C1iT7CaEdm+NtI
WS7+MTveoD+gl+hWlxxjTnEa+7gGyRrZsTzPo5lZZ8dKc/UxhLkJZt7KBjxgPKA28YGiXTbzBo+b
8QlAsrAfs86wFOMAcFeah8QD4OCXiMyqPjbXYIzFPDTTUWRd1r2zc8frDj1uvPLbNGmNAHM2GMk5
yYw2OYESqYcnDBwbIQ4TPiUIkFqDzcIrFuGe9liRvmtFmWdXy1Y67fsQirmsT6mbxvVVjkg9HyuB
0Rf3RRPqjx3iJQmul2Gt/I1VIybfteNhVF3papVfepF43dGJcvsD3YSY/mRC4Vc92GETWY/oS+rR
2cnrqr3MMuzqxyTjHz5MqZvkOOB0MjrW3RCrSHeSkPv2AmxEJFBNwtMg1fq9jSYt3tADTY4X0UIA
P3R9rWOLmucZzDPaD235edZ6O8QLGan5L5Ol6Wi/jnk01n6pYnstH+s5Q0R2kag0xN81kqXdx4zd
Pj0rNa+cS4ZGZffc1UbX4f4ejxgB+3M8VDRNy85Mjvg4qpxZNGFLLO2eZstASTUbfka4/Iwx9bZM
yzvkGmUNEFrXfsSa9bVrnZcIzy3frq1P0zASb6EVHdFpVU+OJYqfQo7luSt16XvU42mJYniqRMhh
Jgbar6ITwazrf5XCJJSSCJnDVH/pEgVJb2vO0j8nUpRDQm39SUqUcu1YnLyQarMqkUgwwqgOwkYb
zt5s4n7XTNU5rVBI1DUMwLQxbj6kodL59Ty7mFg3L0ltdkc54HvuyqoMwoSyHeK5P8eoBdKS2Ne0
jSTSkpbyEUya+ZjrYPnKsDz1wxg9zJrxzxT3uMw7yrNhdeLklmV9tqhoXTqJvjL4+aCFNVsecgUq
oW10D46b1me3S4w/5FA9e306n0aI9o/JnKYPJLT9sdT09zOQdpTWSu2CRPQ71Qqd5S/TRhVze3HF
JF7yEoRgbaMCbNplfTW14ptRWNoxSqcPjYO8stJbAjf4sME8aY6+oHqY+djbfxGaTrlNV4fDzMP8
yY7z8tI20KPc4gfIhXM+hOGD2dnhFHvHuhk1QXcCBu2DJo0GPVe7gBRwoIE3VJ9qEF+KLxENqt4P
BTqFD12OWPkH024tbIaR/FWeOCc9+WTnUZ8ssrWGdbSRP6teqilEDmecy3l8PyF6avmq0lbuiEJ3
Ug4/pnaq+p9ZMun9Ry+roi5IQfZRhadKYlzqVon1H4WuFoCa1dqa5z8mSBT9fFCVSPRPDR4y7b95
Narte7UqysRX2dHpCc1JmF/FJA1OSV3NPyrCwKAHOBKcHi2VRfEAnI4nW0/JyDp3CIZVPwskjSWa
yNy1qesXE1UyeTQHCGBh5Jj/arOTeH+HHNLRyRZqI+nopxFW7qWrDemhRa/DeEgxJph8TAorqz7W
saXnULud3j6g4W9/6XNFDs/cXoh6uHGK+oeiR1lQidFrTxSpXNNHGM77XMSFy4ULRfI7tuy1DuhU
mcd3XgGW6TBW0NoP1Ti41omyRGE+xBr2yofOmmvviOkEbu+drkLy5KFt/iy7sJ0PQ2E1cMvJSPPT
kKfJN650oz1gj4xrEsr08VPc4sV0yBojSXx9cvPiDMFBfT/KzvCO0EVMZioRK/kDZe7436YYsvmo
Ys6YPMPgLrkGkRjOfJTbpRp0VpnnR7dMSuGzLiRvkzuaNc+AqP6OG2+o+RX684BZo4n+2KjEpv2+
HIu5ffCSKdFKTIebrDuHOWTWSxvOXvzcIiaOYGfVasb4nHYO1LxFvdr2C72Fn+WOVH6PamsY4lj2
dotmDzrzHfRbKCLCp/ilReNBore1KE1Y1oemHdFRjjRZfqw9Sj7czGo2vcQFaRskOPwYPiIUFbXv
QYkCkZ0T3Xb81BgmqK1tJ6rAqw3c+bBW9Hj0W0gYPqB8rYWXwUE3/8lp4175UBg1+uVFo9bfyArs
93FOv/VQ6oPwDhijyuSUk+R/I8tXi6eGLcmDXjfS7ruM1ebZHKPeAfkZ5/p84bKw8F6SGZLoByNL
8MYM59AqLyOOAfax6uPQvGQ9KeiiUa2iU2pkEt9FzS3xGh4Febripm18hlsw2H7u9HmJnVbT2eo7
WmTDdAA+q9tnGM/pzwkB5eSR/3vyKTJF91m09Yj9UT8uuUTcjjUOE3WmhOhQV/isZ2gqJ74FdVv5
WBpN44GHm7gXmijEwOIg0K3zjlwttXiHkVj93VoSzce+xzkA+e04peEyLj7Xvs42HS5NpRnTVVPH
qDrXc2nMl5AurrzoRQ+r2cQorjgWKSVAvx3sOntE+C7+jP1tax4MeBGfyllN3AM60E11Qfbf+54k
mp7C4tZRaUZ8n5ZzW8/R35RNoGNN5PTlOU8zRG6NqEvbncrl3WuNgptGK4dDFTgppa/bdwaqwImr
JX0clLEdBSloXc4WrXzhIgsBlsIFOJhy2CN83dVvfo0KFI3kj+bjuoVKUp+11STjwOEae2ytMjmh
Nuv4IK73JnhXX1iGAlBGgYHKInXF2wlSPNe0upvjwGPTHFpFRc0ZildyKOZQP7Z6leyoyNy9EBmQ
oslCZQMCB8rkdkAn0qjFVXocjIXhfIlcS/uaeWa1UzbZHIWOrQ0KGA7QGsOmNqOsR8OJAw1qhwDl
VNvhC4RkNd6p6m0NtJR/UQJcdDO91bO6t82+zeouCRrLaB71XMwnY0rby+ulkq2A4FntgihZlCt/
edP8Vn+tOxErUyWSAOxK9OABR0BgPS2vTo7pxetDbQUE4YDQztKOpgdx+33ydiJZH4YksNT2Y5d7
HBNlhpGpKb/S5v3y+mCb8yLuUPxjb1F/vR0srWKnda0pCVCkMl/UaEAyDcOUozHpe4X6zQ9FPQuJ
puVzrVsdZY5VmtHlFCc1I+KSbftQfFY8xKP/eH1OmwNRfKX7x7FBqf52TrmZJKVBZh6EYdnx1FAc
+7OhDl73X4T4ghlYqOBoDa2VLrGoD81SSdOgQNf7LzhPY+dXM1r1by3pQKulB4ZX2IJaBYp2O5+5
KUN9lgSEE1vSj2JNP0+OG39666rRZXUc9j74B77SahTRxRO3aZMFbjuOz3nTq8+FneU7wJ/7eIN1
R7UI42E4q7ChbueS97RlVA8eiaxy9RgCmDmSBDUH6n/6mz/P7VCrCpWKALlbT5NzdQapXRu1dF9o
TpU799NGsJF6AABbSqmLSM7thNyoLhqzHLxrnSrOYyP7CCcXr9spdd8vGzAD+p/EANGG2sTtKL2X
I+qat1FQ9/FwnKoCOrQwG2XEj8hLP781EgxMTulGgk1Z2JurSHB6B6ZI4eFSkEdq+1KCFSyutHfN
8+vjbFztN+OsJjXbc+HFShEHnd67hx6KtCZ+KE4lD05ozWfhRt3bT3HA5fpivcuZR/jdLmM2dm6y
JOCBO5lYlujZUDzhP6gnDwPCrf++Pr2NyMDsF1mExfR9MSy/HWzSh1TBXyoOEBDSAvg/mUOWPNY/
Xx/mPjQoFwMtw3p9cbxeS/tS/FS9lmw1EFGefp2TvjkjUsNbP1cgzP3fxlqKwr/dgqmbu4prz1mA
w+38AWyp6VdCHU5UW6KdT3W/ektZ2eJIgkeskUDcDiWp9oXROCZBVxjhZwoDGjYJifPWZgvSB0uX
jjYV3+muGVHYtWG2aHgFfZYI56TZgwenD1QbkrDZ7Bo723hzUnwqIL5oOBEVt5NSkSlzLGmQRQwD
FYFxFMdOk3vq2ksCd1Oah2RGXR5AwfJfSPVuR9GXer8luWjDPhl5DAIhaTiULNDpqls9S/ydnhHa
VgLTrEaqHxoKTjun4kZQQl/ErBOlQlrW3urrQbClDjQ1aYBgcT/wZJvD5CirtPpLi6Ah+a+H5fJv
u5swGmhL14MEba3LaEZmPcRKmwamNMSZVxBNTrvujpD50ic7lR2yjEJ/wM98752w8UFR6llaOmS4
y39ulzrBksPLizgN0inPfa/RkpMc9GknSrdGwX4RTBtYJoSDVieJ5Y6ZWjRdGqCK3P9lq2lc+PxF
HKteX8flYF+vI8Qbe1lGWp7rwAkpdYTWyDoqxjB/sjuz/oRbXXjEYKTya+q/bxPRJT0jQEmg2Hse
bxEgN7fLB7MWncVBSYJaALydXKWHU6F4Tx3+qZ9en9vyJe7mxiFsL7co5PvVq6cs57RJzTDBWEtI
/PPcCAzpte519XOFURleMP1ew29rE/z6YGRVWKKvE96Banye4PqN8Ztmngtekk+OMiqH1nD21Cq3
dgDdTBJ4m1MXfdnbhWyTDtzGyDkmky7/ZMdN/q7plOJp6ErcczQrtQ5tWHtPAv3g0+sLuzlLtByW
yKQcsqaWjpTF4fqFaTBqtvhmeEiQPBpi7jDzMcJurzu+GaIu9DBolQy6ZizGcdFMLmMErnSRl6yN
2kdMAceIXsP8TJ3Nr6/PbjNsfhtvFTZF3VLYou4VFMMEd9fJf0RSyQ4F1n9PNK6KZy3bFc/dWtFF
Y8bD5ING9ZpPaJR5PHjKUtnEjPxdmMYufnaxLL+GMdK+O2fnip38nz34+2ir0KHsRHcr1dNAa0Vt
+mOJ0xXNv/B9KtPxUqZlTE+RQvDUudI5CMco/4I+spdZrGwa/t/PgPmyAFlAT67rPF4Yz96QONzE
w0DFs8yd8nuTxdSTOsegYttXUZ8fS5umIS2savjQWnr4XiZ19IAHZfo4tup8iu3S2pPb2ooA9MWB
+pKFLKJEt1vLdcVgh6maBpMm41OGhbmAnotrJR1mXWaXoXT+4bLf0/rdDAL4h4DaeJhjSLIatnXD
UEoa4dKi11OVxuc5DdVTk9vK5fUQ37pdeI+RZS0wexCWtyM1rtKGbsfZYYw0h/qwTH176tXz66Ns
nVAUt2jb/kpN1ngBHHSyUsgpDSqAM4Ea2+JTHvfiGUO14uPsdN47IzS7B60Jox2I5eZKos/Ht0Mp
/k61zWwztRb4xgYZ9rMnT8zNKdJ74wnMSbOT9iwfZX3JAChB329Rvke0/XYpucBkQhqeBfPY/ig8
QrUTzfxDNIb+ldrfdIljd/pa4aL6g56n2MEIbu4hNEAw3uBdBVJ3CeXf0nM8FRv+TpjBZle9i6IU
HZSWeXHc08e6/ZTVSYd3qZXTtUfYYSysr1PZm+falcanVlXo/sbWMO+coFsfHjaKBUYEnBbM2tsf
lU1TS+mYFEmtDIqnrabN57Ceu7/1Afcy8AvlN7oK4qOi6fbOgmwODWKLuxcB21904t/XY8D/1KtU
4HAIcA0OBkJOSgskpU/mt4U6lD5SoTR+NTXDVxDJY0/ubK2ts8OA3L6IOwMaXScdCjKhPAZEGuhz
pr00QCv+hGeUXhfFH1+osXXx4h5b3te32tYdCZYfDgslxGVP366416Qj1bc6DTDXq6ODVZnV0ryK
lZeeSvmjUWp7DPitLYauEac4q032sXyI3wIvmuIxo6OVBq2hob4/FLLy/HxUrPDgJHm+l+1sLSt2
CDzaHJ7yZB63w/VzqBZu7nFlxa3LOEPzj8gicDtenMTnYRi8n8ifO5//i2WFNbmYoyxyy6tOBKwZ
aSeQJQPZLzq0c5QXtMzpuV4WoqQ8G1ITf74+5Na68jLFD4tHkQaU9HaiY4dQDYJ2DDka5YsTR+Pk
17hMLixvM/vwXwxmwVBbWh50K1dhk0Tu3E0YQAW91eafLQk68FyNSf5P+8tG9/XB7lGrpP4Mhryg
DQMT4f7V1LxSNChEAPSqeMcoaTbQix+iEx3Z+WgjXt/npvYhUUXpo4cS+4jA0f6JkAI8KGO814TZ
OrgB5XFDgJqi2LCKqKVMJZ2kyOi9yuxrWHRdkFUxxUnyHTcwsrF5kTIL7YNB3/XZcmkC7Fwd9wyq
ZUEWpbylDMGnXn3rBhpRYyn8hDYT5tHThDo+z701+WmTzC+16ykJkqzD+07rzGclcTQsszQJKWEY
9t6BW+cmCGn6QDzJKNSuUp4+SuPGiNosSM3YPVO4quKjOUfNO1m701nK2PvXHIv8WleVfdqJi+W7
r6/QhR0MVgJl0Ls8ULRyinIly4MSafzqwKmFlCgiTl+UzkrbIwKA4mL0Ekfzeai7GsmnBl0ApYFR
vZOxbJ0yvKaoYsAEIVBXMZEORZ5ls8wCTU7A+7AuN3AmTwQtaDSdM3nusij8iT6LOu906LZGdmjQ
6TxzOFHXjYWOeZUK59mC8dGcQ1SXanySSmd+zCXQBIzxhgoT3W7aK5lvnTcwi5eWJ9qN6C3dbkpz
9KrJHBRuDqvKn7UR51tTLZuPvb5rE7Y1R7ichBiJGVNdPTsULIwToBy0GwC3n8MRhRmKWvYjuF/l
nSjiz4vx6866bk/vf8dcpWfCcoEF1mUWqFTG3g1T9BEsQfkOCaji8fUw3rqCqVrSs3bo4UHCvV3I
Cohfo4I2CMKqQTB00LNpviBzLr2jo5eYLg1SaXeync0xISXijblowK0PkNAzoCdNdRYMuKBmWMDP
Ujmww2FOZYZ3Qrxr79rfOidIKJfkyiVi1jXaUUlkkxl6FqAGp57CogYNp5dh86Drmf1ucJK4w1a5
kL7i4YT9+gpvxg8ZFWWVJdteO3TGPeitXid+lKh9qtQwsFOUTytbflASBO+mYq/OsflQRjfi/4+4
OqBLz8k1d0yzoNTBz5qkXr6om/AEoLx9ckTX+3izfC300bvouCVckljqO0fS1lMN3xVagFArADyu
9ic1W8CwNWGlF6V1STxsq1077HfKjZufFd1I0pz/MGlvgzefYwM7HYHNdulkZ4va/kFktutHSh8/
90DWz303uXh/TGBvX/+qmzv0t6GXr/5bImnHLg+oUKOZQXdYOXh2Hv/ZuGAeD6qzgIhfH21zORf1
gWXTACBYfdEoEX1rijwPJmUOnYPb92RWdTOMe9WNrWkBlFuQ8qAUnHWPBtlw+gHJ8jBzazyXU9sa
O8C/WkFBoVXBxL8+r83hFiV54Cu/hFZvV7HW6zlJI9R6SnsxRknKvPkLEKz4qdihfJv10n8KN7zt
ltb00qkxVmljPqaxUs4KR53Ma1+A1z/i9xbvxOTmlFxON6Ke9smaLA8zQFSRl+RBR09DPZox2NiL
Ucbdp0E47p5hztZRSioIIx4OEwIfq+RUEXTJPdnmgayM7FNndtPX1vDiL8izmO5RUEL4L6pMPNjQ
iNAg/vBWXSUbYamVKFzMeWA5ikOOX9SX3uvAIuZA0/F2mMz3TSimhzcHigfHlccMBXiECZd1+G27
dVaYu0ZJsmXORjgc8D/JaR6CTzu4itB33hdbGS4E11+PcZxuodbejsaJjUe5TvWnzUt4G70tnhIz
zx+bCeVIO2r1c6eHxXMK8qw+WK2K0JMpnC+5JsqdaNr4vrgn0zHC1mZRFF7N2xYhPvSIUgdpj4D4
I2LeIArDQgUr2iaz8UdXtuLb60u9cV+hO7SU52F1EVZLgP+21G0JYaGfB3I66qz/aFUEZ6VN1FOh
9sYLlK/wDAAec7/XR9044ShbLnxV9iYClKslF3HtVRL3wMAs50nx29jpwEgOurvrkrPkTqu8nRMO
LjNFnkVuZ5VbQUJ0lKpsi2BsJzM7YdNOA87Wq/zPucN9ZoH0pw9p3xzT3kpPpA2Fj1Ef7GrUV65h
LpoHuxyV969Pf+s7L10zi11MjrmmXM2tFza8oIsA8JN26poeAUBFq5oLRBr1ETJq/fX1AbeSBJQv
l+KfyUP6joyph0PXFzPnFBlQeOwwcj7OtT7BdFCHhVWhHjMawBIKDKhYlRX7Q1WycmfaW7HGUUnq
ST+GS2B1r9FfAh7ksa0pq85/YGz4t6vk04Ni9s6nGrz+mXDb01tYImn9/ReVY9rNzAVNztv4HrPc
ROtQ5oFbGNNHGaGJ+K6mfN8ePWoKPkJFf2W0pCaQPjJCbNvzjPnz64u/9bVJByllwyukqb86Q+sB
Yok1sqtHbWrtQ43qqeVbPA9/OG3Zd++8WVrVTq1ta6n/o+mN5ghUylXYt60R25lp54FQ8v5PPZ2V
x0JNzasz9ZiZ5KryEEMHPL8+0c1BKddTaqbxjI7Saq1HazLaLioCR++rEwQu5aJOCTzjXG0eIC50
X4dM6XaCamU78uuip5TJLlrQQVBG18ln3oV5p1hFYKRJ9RfF3gTAuDN8budquKgGqrZuMp2A7s8H
BWVR30bZ6UhLp37U5i4+uW1lYiUDee/1xdiqevO7FoE2Um5KOKtPEFZKwpmtFkHpQiHoFVxYgOUN
qBeDCTgqGryv0IAl1CdT5Ju6oAmKkCIM0PBYNVNL+TdOd+7VrUjkWcJLmhQCQZrVT5rSqR70uCkC
2szOcBh7qKisjlxIiImKLG7bT6W2sxBbO3BpOyyvaf5c1yu0rkLy2dOLQJmQDLTaRn/0gMw8QuFv
UH8HM+C5CnLIxRhGB7h7016AbIUlHnRECskg0jurIyBPBgRd6ToHtonYhD9I+nSH3jCgEYBnny/e
FFtXguvYwPBEy4bCtw358sCh0h5bJWueUtFOP+MR0NRhbN3qe9hFeGGp+pB/fz1olli9Pa3YdcsL
Z+k2Yta5uo0RCGrNNAQiKmt1kEfYEtqfRt6a885OvU9bYfou/UxORoqca3xIlo7oqSy9ta6hajfx
Py0uwVpWT3hYQFd886wWwxQo0YQdg63CrpmlB13BBsybm3bkN3HVzBcTZ9vhzWkF64agFEbvS/K4
xm0YdVmYZUJXHJvdBj4ZivaIK+xJ0S3X1Ooj4WcCqoeuIUnFXYlINwSzpbxAA7xKgH+5tesDI0nw
AEiM+HOB6zsMOgFY5dCoXtb//fpy3m8objOb6s0CvkWOfRUkLnkF0LAkC0BaOe89mEvzqdR7NfpS
K21NLRLq8b9CcRKulq4T4jQgLP1mtjoKKtQgF3yptkCAlx/5W97YxHQkEmXIAieZ8lOe2ZjrCRBe
GTsGIVhTNi6bpcn1r69P/v4I40IDfLCAqNkj69TJiZKoIlXhWdeOenhEF22OTqNwi+liFQzvx71Z
vx0RyqAgXU3eXHz2NfKhRBay1ke+eIvR7XfKgfPR6a3+YuZG88zDPPnSeL2385k3Zgr4nQYdjZZF
DGuVNihKZNdSUvS0zcGjzkv6jiZIXkK7NEYvgQqVq+7x9dXdOBeWfJRMUeNKRZPk9qumcR4X2UyJ
ZVahY/uy6J3sIW+Mxji4hSL/eH20rRnS1FjQlBx42DHfjtZQDahCt+BxaWOpAJsXftPsjsqfLlaN
AdX2Ttk5IDbmRwcSrcPFyGABd92OWAGlsGsvzANN71T7ce7UZjh1tF/qz+g9tG++bh0eVGDFEeqg
3Lr2ZZvNVKKNbpSBkc+Vr6KxEPRFCz2NUtbFpEvx55vXk6I82u7IktGoWePkkEzLStfNYcKmdv4w
d9g6Fp4+/SjxvsTKDi7r3lF4f7WiDbWIgSzoLryeVhmfksdamsyyDCBW6Ipfj+FLiHAH7phT/mD1
0nvn5Zq2B8/buCUpD3AAU5EAq7fG5FCriAHPzmXAAaT/qUCY+6fBWObx9dXcHAUZLIRAFyuZNd9F
ayNTpsDzg2qs0J83RH90lWEvTdzYA6wd1B3Wb4HjrSIS9dayMZuxAprBe/hsJuCNDkNipfp51t1Y
Pwt90rKdbXA/KPhXGIFI9PAwgYtyuw2MOGoTKbwyiLvE+ujEs/nJQHTgxxyH1qe8krblv3UtYSjx
4gMkusDc1zSltFz0aFWjCqRtKydZQw/H+1nZ6aNsTQsldKruiycwj4HbaZWRaaax7TJK4cBM1HEo
sIoqhH3bUiqedeP8X8xqgXEAAVkSjtW3S6fQ6VxUAgIb04Rr3EHGNKpp5xq432L8+83l9uFdBfR8
dUh2ikKXrc2aYMjL9KkM5/wURn3PPVvowG1FMn4JIzfUdkLk/qRchqV0guIzzJh1r7UOwWqOhlcH
CKj0L1aUak+0xhEEsG0vU94eHsCM0IkyQMMADFktZCJ5w+lR3ASt3f8rsYm7TNHbdW4Wp2R6+uw0
dPzvoqOBGj55/dAGqWwwF6X03XyZBJW/0+tRsRGFpNbYpKIBRVSsz40pLM0IO74u0HXoZH3tRE+a
q//U87oMRqXeg3rfD8cJTA0fRw+ANXcSelNlIrqRzUMQV9HXsXGdo6KKD7bVu8cun/ZIgPe576/z
/lcORl14rfdWdE2pom0xBlr1P5yd2Y7cRtO0r4gA9+WU7O5ZpGFrsSxbJ4Rtydz3pUhe/feUXuD/
1WRjiDF8YAOCVV3FWjIjIyMUG75apDYBbkdDfub59t5XU5l4KHm1ZXsWlSeOyvD7w8BlSfsUtT0e
VhCd2xPuVlD7q7xdOOEIQFdu93XQ1t9j+FRBa4krLkPt5Y1fk0cNqqPkuQAwkJjdjjhaBu0Wrae8
JJ1D2/tsnhUdWYukcnnfVu2tEcPP0TBAIYPBt8PY3GCa2tOD1mjKS1ro6iMJ2kALWjqsjzz4duNH
3A8HI+7OOYAzAd/PRFAa825WNJ1HtS5aMk6k3Fb7NNeKMvhxpDvfOzWZrYOzsXtTGY13WyZNTI5Y
+nY1KcIasChk98y04AQxj8pHc1yOCIf35iS18hE/50CY24rzLLoYkzAnDcW8Iu/hLtoJCx7lWSkq
8dYggQnJ1jfOuxTG3z45RWJlFVrJWdjWc/MMk6c4L5rQD0ro8iPcZJyMgtCmzOcIfHYtqtz20WSh
xRSOwCv4Q3MD+0aaASYOZRxVf4sqzdXC71Fiid+NRjTjbZF3unekbHdvYYljKXaxfMj0ydvhl6Qv
UdQozmc49UCOUX0e9bbuT8g8WNNL5tnjf9gs0DOJZ7lHgRXlr/llNK+frBF/L7L5CqI1lk51esJ1
ZRgOXp97s+JFkAQ6IjFKErfjiG4pF3g2EGoKJ0N9d0zd76mrr4EWoVzznwaDOwIAR2q35U9HQ6TR
0cFgkEAnUAMvw75tWLpPa1kuRxq1++PGJYIJOHRtvIDUHeNSjecyiQHcp6UxzyliHjgarN5bq1Y/
146nGzqgfBM2EYpAz2ewhUINtGw9OrqsbkiRoDCyf2hNT6+6XWZvPnV8LZ476mQgINo28CobJFPA
x8qQaoXsAxLSPGnAPfNI63r3uDI1Cq1ovBM00MW/ua+mrIoSqwO77IphatGq0UrFR7apXk7O1KSx
37YS53j9ydk9cgzKGeN7kagyzc0pw5Dc1NK2jMO4NpUwVRX1oqCxhfJLVz6uTf+n3ifGQZR5Z6LU
mnR5jf30TtxAdBklkiyF+Rua2Zzii9mYf9ZeKz7xcmQnJUL58WCS+0PHjpSeIhRcYUBvrQcat/bm
WVCgyGewj5NXO/0/ihovv3XKgjrM6yu6nx21ECowLtQ96O/O5pFra9XE5QygoZwVpQ50DMGbk2gW
pUWDx0mQpLLK9siDY/8ZkS+AESNp3uRZWwGNzDML2y6HIvRWvI/QbkYirFjM4ZNO+OgP2Rwjhjam
2sFbsT/zuEc5nHcKfURIW/ITKmb4BU6UHTyxwkn1MuiZs9O9OSySnurwIAkBqdpt1XHtCjre6lDB
zJ31x2Ak6b9FVY2/u2bVQkalhP759S+42S7UiEnpUHWULGA6zrcnfoUN2St6Pb9wp0aBJut3LspK
OEw6RyrbmwWUQ7EjdcpX0F4dOmxunwMV8pTauPbyUqHO/rlLaxtEdU0P4q57o1CIwUuHXwzctjnk
w4pOFI6x84tq9uAlvD/nzDSKg42/Me0EueCv50CDEsNNoRl084ZakZgxorKWF9nPkweGlrX6ufI6
pBzTlrNy8qbemQOndZZ/40HH4Baqi/0+Jjk0QoEu459aXDufanVo53NflYbu20Mx14Fp96mCK1+l
Kn4MI2zy+xI67JNQkRh7NutMGV76iRMS1KJsiwvVZ1M86ItRJxe1iEr7OnainU66mXg/PKc0F8ov
gtTPX0wnjt9nttMnL3nj9niINUsngljtVFbKJHl7VKHdLE+V15Zf8jxxVuzLG2N+2x7/uXZQ+Yn6
Qbg4UptPtOpag0iTq760Y9U/RUXjnbWyQGvNy1pU1Vr9bQ1BcjxAc+g9lGTI9beojFbmiqmUQnsx
RGsGmtHgm0aE64+rkR3tC/bwLwHl/4bSCXd4tWmQ2IY8VCYme4lW7UXNh8EfY1gPax8fvZ5ygbaj
QBqn2sgWRFx2s4AmPu/Iyc7GCxYmCgqL3RxdhNNr51jLlUBfxn+HTLPryzLRQvf6fXHneLGQMsBy
IC/tyv6GIqYynYv5pbWq8lQpVfxR1QvnYIdsrniWEVgTzhXAHcUQoMjbq8JAP9OeET55QWnrNztF
RGt2Vb+tkh8xsjL4Nx9lNvtpmTonjxKhJFBQwr0dUKlGYXeVor1kyAY+9ln1ZTFx1n3r2jHIT0EP
QBIZ1t0O4tX9OGR2q7/EAxT+MdaSC/fFenp9lP2NDjaug+CCMHlU0jZR41A0g6FQO3+BBBHVl6lZ
e8uHXA0+jhrtYTfhnU8FiEZTPOrDEHO3k3KcoY2WaDJf5sTT/hxRLnwyaIt/hrEQv7S05l/mfMkO
3uI7c4QPy7C0rkCy2sp1KZbWLwj1mS8kxcp30+2iL6tIafDCP6V9WxTOXoTUzWnDa5siq7kts1ti
0dIuc80XRMLQNles/GQ2Cd1lSACeIopyByfM3h1uxpMFOKmlAC4it+ov2Vle2iKOAGResigXpzmy
ysCZezQk62n0kZacP76+X/YfUEbEP/0+KD1SeLwdL61TGgfRynghFnamIFqMZnhyFLfqnjSvd9p3
PX06kPWLMrcOYtX9PWYZFNfoacAOQwIzt0MPKiGeWDXrJUWSNIhmNfobIjRkKXhSD3MXL59MuhmD
WZuORMTuLLJklULNBQGgS3QbllPRjhcXrSDqqeLUZNGAoOQSoSaLFF5VzUcmyfvxQE24qS0KEfJ1
2NQc0e1uGxphQbucuPJpIc8f8jVNAiMt8slvp2X69/Wvur/QGA/NcxJh6W5qbi60xVsTs0gH5YXV
N/1hqNAFcduj8sOW4snhYBhaqOTEqHvsdIrm1cyd3FZeLMUKKxMzy35q/hKW+q81GLHvpsPnNHH7
k6MuV6FZj26G5/XrM91gOP/7CdIqnN4hQqhtJAZvHMInkU04mvaYnOw5ssXnvOaMIR3puQN6sOgK
lA9oeyfRj1HTUI10VMQUD+7d/TmCBEkhhpyLtJYq+u1mXk29TfI0j0OvjTx/6cZGo07fN3/ZDQ24
TUbnopnM7RHIsp++dDwk+QKpJCnayutPjjdTKC3TsLYX+5HmgH45m03Z4Fya6PaCuqVq/2Xoi2X5
zWoMXyqtNX+8/gX2e41SBsCqIQtRPNabY+w4neqkAnpagsjUS59r2dmqWnGwo/dHCCxJQv/YLLHh
thyrbHaivIAvHFaKrvoiE8/Ujlzfm5RneARHWMGdOXElgqQSD5jkEpsDy2U1tFk8lCFWOtWfuVGZ
Z9fLxOPrK/czG7mN5JgU/EmEEzVUvra4e4KWuLnqSh2mmbvaut+yernfdQCjD+OopT/qylTXk1eJ
BvlRBVF08RyjiCFOboVapd2okxPYJY5Jn5F5877HVEk0X/OgHwdZr7b1adG82HjixnGyg96Ne0sE
2szrS9lAlg5uN3yZjU5djV4ZZtpoBxT/lcCpUfh9fYn2Tz0EJ+mkSMMRfOMdWDnjULN4URU6+JXh
6+naJxEVdtBAg768PtRuQoB6sLeg8RJyktpt4rMxWu2mcqI6HDQvDcSUKIGLUOxBMXV3TzAKZ4U9
RQ5E/W9zM9dRNlZaIRoObJle2s4glOgWG0PhCLMdHzL8dBltPTnYancmJ/UsiJdo12aamw1tGKKw
UTJpw8Ee1qBXRrpuTW0+v3kJya/Ih/HHBbXcQpZFOaf5gglCKCJtCoZ+iEk7m/T0+ii7PYFInbxl
qQTynuKbcrvzUHe30jYVzAUJ4Md1sbOXgtDmBPJzVHTcD4VA0s9Ykz5d2t42yzavWMFM3tqEq+jt
h340ndMU27QtKsmbHxACIFpPaM8AvZMMuNtZgcTkBuq+bThqs/6Vb5OjgoL14Dlrlzn1WzFGyN6s
+lvjWzks/l34Of5kEm5mqA5ZpSdN14aZbtBQNywZMu7R+meUJ+XFKwvljd1KdHUyIKQFQmlyrR14
ng6tRCKqNlTdonl0YWk/JHk+nMfceWPZ7+dQLKbkflIxBjW8XdLZ0kaz6DSGSrXmUc2Q6uxTczzn
YEPvMqRcP76+MfeHDE0VgiGQOzI87F9uxzOdJvOUyGhD6Mn2uS6t6lJqyhtJpv+bFQghRwDKPxDK
7ShWO5ppMXltiASpeopdrfQLYa8XS1+ag2Tk7oSAISmTYWNLM9vtUI6W22JY3TZcLS36C6aV+NAP
y3pwx++vRJbtl1E2n4mSF94JSC+FtIlYQWo7wxwYmd7hiwGv9btiiX9Ge8q+/IePhSq9vKv4ZNvE
rnUqS6OxuwvX2I2fhVRcNzC0ePsKst0hsZBHorGwtXG2zCFSks7uwhFpX45yhp1Kki5vvhGJSCS1
WUqP0Xa4eYsjxPjbzmWj91GWBybysaHbxvOzgz3Bh9eX7c6NiJM4BTTZd8wTsdnjEBdjGtfWNown
L/5cdKv6tGjJu3hJp4Mn6+5IYArQYSX3dgvlpsB2VjU4Leqd6nhyezf1tSRzgyWlvvD6pO7sc+mJ
xb0LW0bSt2/3OWHMYExl1oXDHCtB2ejVRY+NT/9hEJBIiSZQfd1GsKVqj3afVF2oycx+KFfhD4t2
dJh2cfLPnUDoK7tFACE393k3obPfjBMbjpP61Dbo/LcLFiYEa+1TXFZH7tP3vpIuiTIyisUnVx7u
X/AKJwXV8saFWaXRnBEHLqNyqZR0uI6TVY8He+Leh4I5CBtNiogA2N2OZtBqGpXL2tH+bTQPaaxi
Pmzh/fP6l7o/p/83ypYbFnm0pqGx2oV9mnYnYP4qaDO8aeok/vH6SPfmQwWBIIbAzIADcDsfehCH
FWCyCzslnZ4ysZpB3M/R+T+MQobIR2L77SjPsV7VCBF6XdggbXfqtOUfrcRV4j8MIsVyqIYQsW8j
9bRrhRKLvA8jPcFZWAziIVmstwfpBM+8fHwcGII77i/Kg643unUfQphwv2nGZHlPJkad+sN/mA0N
sLLHjbd8m9RiRTXYa1T2KMV26+p7+azafldV7ZF06t0dAK2WcgG6ouYWvxg8a6ChK2XZymU5kRo4
PgZlb85nubMlZQGSPeJYvHm3+6wYrTmdTKTl8LoyzlHTYx7lQMV486KRo0lRHaSo6GPQN6NMcKOt
zkbArpi0IMtS5WQ049tvOIIR+CTSXU/+ezNKPGU2FqIWXQNYUXzQ01T9h04442O8DvnTzCX01+uz
kvHUTZIOrMR8qPMBd4Gqbx5Xt5pqZ3YhY69Oo46PdTK0ymeRLOP6Eomlbl+qOYrsS+rg1v1IIXqI
3xyigxyCBBvESFKqfTNhUbLkszk1Yd71QLRJHGs/mgJXyYDuMOUPBIbGoxtw/4qQ9TCi1Etmz2wD
CtPL8MpaTI4ZEcwYVJVilhd4DOuDYWGG4jt6WR7Bwfsxpe6VJG2D3BApyVv5l5dEHWkUzaDJhfGi
iuTkqUVrfy1WY4q/KGanGH81eRYfgBj7m/52TPmbfhkz7sU0g/kO4TCq+vsccOxkJ+Xwx5ITg76+
jfYHXV4nXPVU3KU18+Yruu7amwoajyEdW8pp7mBRF23cHDyQ9xaRrYqWO1gZmM9mQumkDZPat2O4
GPnvpdmPPhZa78dVfxqz+ii4vbd60u2WGjftx7hD3q5eXWtrDqQ7hhjN9c8Iiv0Ns3l5cFeMyV9f
vN1I8vZiR9ODQFmLJ+Z2JMUA+WuGeQjdulFOGWqhNCQZvZ+uS3cw1O47cW/xIsOWNglndr0X5dLW
qY3PcxhVqH7lmTeesqE5OmB3JkQUCAEcmpVkT28u5L6dJy3F2Azlk7TV/XhIv895VGJ4bmE//ubF
Ax23ISxwlqlBbvaEiWN2K1x9goRk13SpN/SqYoHkaU3Q4lx5NLXdffmTUQ87jmxE3h+bXUHcZHV9
aYpQdwXPwAjVsApwy7C7R9zILMrGS4+PFqW66feWlG88CET2S0sgKtU4eYcAu3bc0QX3Dj6xGtpF
kZ4noJag16LxQazWkd7CLnMFIWZj0qjH2abuugm2ITetSStKA5YvJqN40dVkJ252wZrZDPWic/4u
jCh9a/WTghl3M2+SlH4mdb49C248t1RyOyccXXojHqgAxdYDmuwaNr6TshwpL+3PA6gr8svsHapl
1EBvh5vFOOXxULs0N09qMCSa7av64e24/2jS9IQiPD1ynL1t2qIY6Jt5RraGRUJr+alzB3anM/Ru
hfMjwmEHh1wer5s3HWFY6lYU42gpkM26t5NqtEwaNCxGiBW5eUpqKE/24nYX3ZpVXKVbPejHlHoy
IPBj3+pHb8Fu3yA6+FM/m2Igt8xW3sZO4HCUo7OGiLx18cUVHUP0Rj8U7yhzdRbGojhSYjuJ38zl
9ctgdzoZGtII3BSwZ9Io43bmppbgrxnVGirlbtNcsslItIvXJIl+5qRO84ln13IDK5mL9dwovflG
sR3JmIJJx+rDu5bOMJuEsbWJomptMsNsxX3Oyj33g5YQSyWi1z7jxXpUZNl9amhnGs1RLlEvdcLt
TTuMpZeuq23RI6V0j7oS5faTVVsFZUreyHNepRj3idaBGmEOOs5nJpmycX591XeHSP4IaSouu7Uc
QuPbVVdgSZRLkVsADAjvcCUVz2tl6Qe1hd0hogUA+WjyFTBWHVrm7Shl36zu5CKOJhKtfhaLk58a
cP/TaB3a0N8dSpZboc5zyXqbA0SlhKRFc6PQ8gZzuQx4yJRBjPXgGpgjerD+W9cPSWFQav4hDAZC
vp2ZY7ROOU+DE85eE/t2jNRym6bNQdK3C56kuB3JHsxSUJSdNHajexSbctcJJ3C6q+N2+j8ORJan
RuBN7pWV+u31We0XkU1BtgzvkoXkw93OqpgUYx1G1wuTxc1pQ0EOIaCgW3y0kV17643H6wToLqv1
spd/60XS6VaBzWcfhfTSV6isK0t3UpquOau9aWEXisUvVEnFLfWzpiR2gfi9uR6s7535Unyi4ill
32Xx5na+WWO51FPYNDWa74+1No6ntKzd8+SMy8fXl/Zn7/jNDW8Q/YJZ8zpTdoYTfTuWbRSy20Lk
1y7S2sFP8D9uHjI+vHHN1XbsznbKhXvCThHPlI5IYbioXdeZD820LMojN2JBLmDFPZ0YQvqDZkaS
LV/QeKm6i5KlIvL1arDzd91qdNPJTT3r365vrdqvrUlbMJItymny7bZBhDrJPWP8vVtSk1EQRO9O
2ViMw2kpshqBpoXTZPp53NFWSZdXFf2Wm2YkHtW8dmO/40JRfKHZ/cMCQB0FyAqZxkNuDvNVKwdb
fIw8O4qeshG63HtNKG33osVt1516r0FPY65S03iqdKvOcBk1hxICXWGWX+lvW9ZLZ3bRHCzZOpe/
jQ7NuQ9drMbxOdOHfj2pFnmR7xb2/Bf6LlUWqAYH4pyWJQKBTUbj7tkt49n1hbsa7ce81ydsnjvb
Uh5RFY6mgHMm4gvrqprnNUeu5+NYUbrrfW1ZhHdRU6fvviZjjmy3X5CNGUiItO1gXjtFtH+OfK/p
SzZ1bvlt1sex/KCkHThw3MR59Nvc4pCGqXw0J9Gza6TV+CGadXX55Bl1v8BJSbX4aRWd1vgN8lTN
AwQni/iXyNP+CHHWrR9f33T7+wNsFywP3jaFSWKZ2z0H97THKbDMr4SbxjfRtuvviYHJgtG45UVR
m+ogEty/5WSvFLjwXKQ2gwbo7XjVrK0IMU3NtRaF9U7jxZ5OEfLmXwGfk2dBpfYF6tX0o5+1+SBx
3kcwFJ9IybAP57WireJ26Mgw+2VS5P1vF/oJp6P6t05FnPdcjQq2O2ZfeRaYczb98foS7x9SoHOm
i+IWW8fY9tUhEZF2+CBlV6XNBLbIizD9xG3t6iCJ2H9KCg+ouaJgTyGPCvDt/No6N9WRR+0q8oEz
ONV68W9Bv/DvHA5oRl2hWc359antb0eGZEZMD2QT8vrtkEaiY/DWGvlVyddav+jYrRfnio7h6T2y
Eat7sFn3K0kWhGKk1EmTdN7N45PWYDiuinZCibr1uZgW7RKVb22JJ9qDBgCJRkac/Ie3ORLVLOKV
ZsgozA1zeGigTn6qx3V6VJHEO+dQJMY3RwoMyAeTgiKyULAJL3UzMzNMY6KQrjr9wcuwt8As6o0e
jXJadFtC4uAx+6nMdfutShCqyrbT7Opxyq7GmtiBo8TOwSeS5/f2DXPJ26VSKV1m0l3rdpS8iEuM
hM32WtHBOj02VYEILSIeKyY/i+HUDwtCH8Oz0Gg+e1ipLh0w5/dbhPHJESQHgmrLVph6clICptpo
rgkmF+ceW0y/0eP+YN/vR0E5hO5jsE32Iqnm7SxLqy+bYizEFWBx/NiU5nTOEv2oan5nFDkJ1hO6
H5Qr+ee/IH1FrK+gBra4mnq1PKN1HfklwMzBF7s3CuL2Mr2Sg2wprVEOiG9bxXz9Se9sSyX9MTfN
eqQPsr8qwBy4KwgZ2ePIld9OpoIyRkfQNF+zrnqXRIoT5EOcYZ1DU83rl9JP98fbPSip3WTkpC6w
g7dozpqardEZ2XLFxXWtYOLHyafWXjDUdopVr06TLlb3Q9PHnXom/rDaD3NuD5ovaFURf8WlAn7W
irWK/cwaFfdsRY54b4lYsb57CWYwB5vpzsrIHiNiPtqG+b2bW01xilgj6lmuBEASiSzUx1kbxqvr
EM28vjT7JwL9P+JLDgYnlELE7UeIDXUaV9rqrkS0U+f39A0/VomYvteUX39TbNH1l9dHvDc5Ih7S
OySEeCQ2WZAR5Z3IrWy9Tvk4PdOuWAYL+OLJXR3tYB3vbGSPLFL25iOzA4PmdnJRlyuxOeTlVV1U
7XGI1ySg4TU/WMJ9FEEEwR2K8j1IKKnX7ShOqhqrQjPtdWyn8VHPzOZ3OiatswIu6HuoWZ6KcVwO
yin3pgYFW0qmI1e0S12lInw8ewODNjTiN2lVBjoY6dHBufOxYGKAaCGcwmO+jVTibhozJauqa9oA
J3gUMh7gIlWBUI38g7mszbcRIYDSp2lMPESdeJ5VU3wzs7h4LvBpfEf1vDvHNTQ32yyP1C12awBY
KcWVJWeEZryfIou/3IZIKy/64ozadSorQALL7X1VcfSn1/frfhQJoUMNhd0DZrk9IVTlaDCLMeJN
Fji7a5prZxfe/cFW3SpVcvSA0AlDZT+SZKJudlFGzlvn+jCGhV4utu+ZRKY/kHgY+/fxarXqSzWS
0j5Skl5oyVsdt3koFHd1n9u4ivUgGrNsOOPEvs7+bIsJ+GRdyiNht912kKpKxN3sckBH2J+3W93W
KBKOXTeGuqK3fpYa8OwQ9fEVPdcPtt5+2WWbARAb3H+w4i1YAouABIw+7pBKShdMTlI/GFnund76
ceWRZQQ5iBSzuZ1QgdgwvuXtFM5mD8fE05MH0NPyreGc7DCWvByYxsCFW3Ni1cx7DS69Gq6KrT3X
U16e1HFRDrbQ7ir/OQrdIOCEuFNuucwtPW3w5DtGIYnxx8z6ezTWx7rFeMaO4iPD1v1WAMRiI1Cf
kEW6LUxniYzkszA0sG4vSn0jpx3E6tsYpLswvr7+le6OJWvl0pcKW5PN2aijnhZO5C5DpcpQF+8S
M6gV3g3PBvB9faj9tmNa0lIH1TJorNuEAr+8YkSEQQvFENuBpsbRKV3boyrx7sngU8H9pYEYBRIu
8c2ru+aFGPSVxcNTrj6JsVrAZ0bl82DQutMZdXPR7PSoCezu1EBuVZkJ7rPd2XaTHuhQC9dl6S9G
BSaY5OMRRHd3FEIKekjgN/PO354obRziPqlNLUwMuwzGvmrfGWN8ZGxxfxQoNIiTy6aNTeXRHuZl
buFz4ms1WEGUZe2TovRHHVZ3R6HPm1uIBooduzK3EiQ6F5d91zno92fcy+2gHFFB7m4G+rdk6wsp
85aMWC55ZU8kTiEuUmugl+nVVqPfitr4Laubl6mKwte3+N3T9P/H28L4iZpZ+OPwhbJm+FbFWJ2M
XtycrGo8YoPvqhZym5N4UfMGSdpZ8/TIJ4/momihITDjnHT3MY2rRydBCMRo1y/tWn+Lxugjfg9v
VJDgNaW2SGulNEFCv2jbLt0XnTVkKfsDIYToQR+nBY6xVz0WYExvjWflUNI/DvAKYtIWRMoHtsW6
skmS0dMDjLJdv/YM0EgxHOUx9/YjFy5EcJ4RIpLNPagCOPeUa3VsPT1cCb1Sebbpon54+/6wgeIk
DQ74b0tNSmdztJau1cMuctwzNjw/IugRJzfOj4rsW0M1PhOMIIBt6rpQSiha3F4WNHP0TTTWa1gZ
eYJ+6Qz3aGn0oKid6kFgZ3Ed12R+GSdtujTaEF3AO5vHaogFMKhzpKS0X15I4sSR9DcTjdGkdftr
yspYLHM113C24iWoCg+x7bUy3hzYkIjCwZKcHeq3W8Vpaj9djMyoHlYs6ykepm/W3B7JE+ynwrXI
fkR0hwLCTgWTkm8OimssYaw0ykWLJ3zQ3ME82Cm7iAPpErgYlLtlwzmP8+2CRVEyaomXOGHa2u8X
13qZ4Af6CfJdlJ+PNstuShbVFmSp6ZCEEwQl43Ywb0ZOdMp6K0RSyzyJ0sT2pjSOJDfvjUJbpaQY
Ut3hG92OAvF3yrx5skKrs1rf1ifvYubjUX/03VFAZelbhY4Aw+N2FNftIOPQJxDS5p7SNKwYONzH
0efXD/KdUaQ2hXwkkQWgYHY7SgPtwlxpEg1jo15PGMFr52lQ5tPro+yeE0py9MIg0yv52rsQel68
oZ+VzEUhqx8+twVVo9TIh3/QRRkPjs69odB2okGTzyMpmrcTclMEnTt+SFiOU+XXqz49OCZFxtTL
urdWoZkVhCbpgEpMRPZ7OxS4aIGSVEmlUcmTE/6raI+o6JP35XpEC7vzmTA8kl2h1NfZdpuh0roe
SqWnqBmrGL6OkTa+aO6wvPXVlxOiewiQnESHSu3thLoEvC81UibkmX+m2EI/GaOH7IA7vxU9lMIN
MJOwkCPWRODgdqBqQMcljcv4aqA2dHYb/Z8aUbqDjIpGPP6aG0iPTAAkntwNPG/fgaVWxFK6Pbqh
6LqlPjW6G39o8ambg5FamQnNWa+dK49pW5ySJRfx7+lSz+5HB49I/TmmlCC+FqmaV+elahFXswkf
m4Aiox42XT5FXzUhmtVPjIECaK0pk+Xr2WQbT42luJ2PUQCtKv5g9zOGyWgOVw8Yn+b9qfSWpfBr
V42Vk45HzhzkNhHxJRqK3vY1PRPmuVZnYVxKTwztxdN6UT7EuCPOz+Pk2u2D50TlJUVOzFl86iez
/mkp61X8AdmNAqvdzu5znCdm+4gIq5c8CS+v/y04gz8IYA3tsorMjd97VWKmFykwPw7+bK5qehIN
fJZP80zc/jHKzSR5WITWgdEo6dK914VrYXcAKotNrFYVs2/0kfetLkc2PAGqp9LyjwOEn9ZV+dlO
IIAGc2PquV8jFly95ymfu0trZusnteidP3NNFDW/tmiS07wq5jfXBDw4u0u16p/tybCGxxRDXD2g
9UvRfdQhWsSNnaix9bMNg6H53pdj/hGmiKYhA0LodakGC6vcssNB65pp6Jw9L10jxMPcY7d0yTPa
wh8jskMEIBBGmz6KVJv+VEB54crwFlpF4CVKZP4AfozVwF7nYvkXozZHDzKsSIagmsumDwo7i5xP
KyGWd2kns5mCqpzW6cHSKit7HGxnph2/rBehvPAk0s9odmb8oWaJ0r89R0T5WQU1Sy6tmxt/JFZl
GgHNfUVz9kReOh/VfCno9p6i5FMsFK8IGrtvFGSX1LY9TU4mVDbGOOknMScJXqL0bpvv8nzKtedS
REtKorh42YeBLuXl0eyqfPX5GApl+N5p3aCkwX8JKPZnyb/rEg9u4MVd+U8U99UnO8Z1zLeItfqg
iUX2aVyMWf2tWEfjZVHnAudjdprmoUdmq1mwVJZSn7BTrdenYVDL4WT3ACQfrdUsstOQmEp61cxC
yR4ycsv4AZaInZxXpXb185IMI6wM+Rm+to3W6xcAAt0K1CwTzWWus0Z9gCMy6oGWO0nrU/D25gfq
Q9niJ2mxfkPEz56k5QfnyTfbyCxOKToz3yYNt6JTDyei8Wnan/WTa7SadWqwhLfO3dCr9g9Na0s1
SIxOz+FnePqH1lBT+4Om1n2d+3Rk9X/knFstsK081mGPFdpwqXtT/ef1l3F/sXO9wBSjtEz33A6f
HNs4BVzVqKSL6hNur8kXBeXNT28chFccEF0DYHIoO20pMdSXx3TK1+o6qZSSux6ldUdXRPD6KLuX
1wZRkqr4tCrDFd0CFppQhSiUurvGQFiXwWvSRytV9N+7AUnf14farZoMVrCwgMREmEz+ePt+4Dxi
JXrfd1erGezHZBJlYEyacXrjKBTrKH7S00jqJjmUt6PQ9h9RDpiGa+5NrnUqhVDfWbM3v9H2mw4i
OqFBqflI0CqATG/H0XtjXhr6vBCJpJWxyZOp9CEoZl+oI5jnGTbOJbbHKj6Ynkycbl9H6l2I70AX
lFY+226LIk3maBBE5q0zRU+O83emCRzE4p4G2LyiIp8Mtq93o/LmHh34gbRiU7xGqBgtns18YxXJ
pLWx7bBqtPnBlJZp6A59fv3j7WdHVEZi+jNEt2AJ3i5qZ6xGKRW7QsONlIutmMa7jFrcyWpc81Lk
+rsiRbjF64Xx5tiGeJDUENVJAgTinNuBjbHlZTEGLxQt6xfDuHrXY4h2EHvu0yoo52Q6ZDvkVTun
P3KQthW24oXdGGUfvdzJLprZKF+HhLI1GgHrl9eXczeePHGy3ovmAdHUtqpcDZSAMYPvri2YwDPd
HR3dt2T8tGFcMAH4/vpo+/MNgQ88n1uE3JTs53YNW8WL1EJk49WrxYI2n137aqy259dH2ddTJNKJ
3iydt1L8ZMvQpaHSGWOureuilJXwNaXCQKttYhrNo0zTRz93DTc593k5lt81b5E6rrkSQanLRd2/
r4q8ni9FS+P4S+4U1ujj6B4dVfH21yo/Ehidl1FSrbY9mlrDX5xEnrhy+6pELV12ygiF/WScj3xj
7wxFgkd1ieiftd+WXeOYHZvM6ngtrWU6oUuXf0E103jX1Mp4UJu8OxQIM6xFKoa0+t9+YSVpF08k
5njt0nh2Ai46IB0rjkdiRbVr7cvBp5Z3ys1lB4gii3PSKIbkw5S/55c64NIUg6ovjrgOfMXySuum
gj3WWlgoQrpYuwX9yP/2VFmdo/u1MantF9fEsxd2Y5M5yH9rafyIIzoVE6El6REWs8tU+HmQtnkH
2IbSbvb257lCGQZ4+dPVUbQ0MERG3EoZ7X2qe5ScrJb2zFk5qjDcOWUAknQB0XIOsKbLH/XLmiQG
Kh8LhdcrD8SY+DjeWB8i1uRg7fefWp5ldpRsY9xn5EuB7mZervNVHykJB4ZSr1dsWL30NC6rGR+E
BndG+1/XiyPpxju4cCnTVQM7W680SC6PaTpCYo3S9D29QH+/vqf230x2SgKzymwZUarNC+PVGNuW
SzRfua2Uj2g1xtYTmPn/cXcmTY5jR7b+KzLtUY15aGtpAYBDRCSDzCBz3MByiMQ8z/j170OoJCXB
aPJF9+bZW8hMZVlZl/fiDu7Hj58ju1lqKukaOZhydJK4rwLnzQNTbAdF5up60bM9/26J4UM5gam6
B34oXCB1wQ4koXdb0cr3Ulkm236O568PevkAQDMj6AIsn19vY3ElGxOi3Hnnj/ssGa2nsJv8h0zQ
LOT6wu5dncYoyl8f8JUPCThJgs4Vgc/rUj1VUtuazDBjQBZ/5xsRmiZogn/wvCbcXB/q8iDwYINT
8iHB+q1lnVLPPEmZjHTc16IZPMhRjAphGt5ySnhtBYkI6BdGzfQSastVxZfIzsa96gXjR0MLa9eX
tGQjtpHntihk3yC1vbKA2EeiISZzEtipi0CkmfQaGYlM3EuJpePJWrS81JjZRdVwyzjnlQVkKGRu
Zj31mTJ4viOx4unysC7FveL33gpJc3WrKtGbEVGAHE4bUCU1Q+7KxYSUNEmCDMHrvdY36l3cW+MO
LOeWzsMrc0HjD7yVixhm0LK622d1TXm6kva1AVsiTpqBztIhda9vuRcntPMHiRmA7iIAy8VP8fB8
yXoj9AXT8MR9R81Qcb1CgTyXA7wgIpgP4ndhMKG0N7CO349VUFprqP+174MaFYK1HStRjh3Zs4aP
ozGM0ze5zxJjlYlGqznYg/bmvpIzMXFEHYrhfexV1Q/DC/XmPi/DzvxALlqIaIuFVCoVLQii9Rh0
whvt4UnPqF7MNs2w6VjOJXOiQZ0t6bJS2qtpaDwSz6HrHxfhzEqUpE/XF/SV0zU3O3KEyQtB9Rab
Y6hSLpFIlPZJLtK3LWmwYm1665QDQHFVr6okkvUbQfjlVuFNpLAMGjZ70C2rpGaDfNkwZPjGCLG8
kc0QHtOk1je2yvzLz3cKaDZt1Czj3K4rL2YWy1KXxYg07C09774nWt2t2bjKUzaBa41DpX9S8fW+
k0ZRvcF9v7xByEwhkpJoo0PBPXK+R1tPgTIUsEcR0SjeJdUofWxjGP79CIh5/fO9spQMRR0YjIL2
pyWdkQenEeqcoTwl6XcKW+U+lFvj7vool082EQHIBB2lXCDogJ1PyGjQrMYGXtkD/FZupvXaOh0y
czfIlX+MQz35aeEdv74+6OXUUORGVQ0OK52fUH/PB0VpOanyTFb2VGEsR6/i8KNpBdqbA+qZCcVX
QhKeMvrSIW0sInXMsY7aY+oYvsOZl6Nu9vpOL41b3N/LbQHsAumUS5Kgmv9/PqF0MKxCoAi6t8Tg
ezVZzZ3YFuO6D+pb9bxXbknU6CBMU59CrpAL83yoQAdgVktF20NPjwU8jWnwi1ZxhPDTnaTi9+iG
al/QfYSpknSvB9NUu6Ve5nvRKs1qJYdDMX4Kw8FCqbRT5wrXoIrR1je68FCOsT+6YyWUP/F89sP3
BjwRfysjsZGu9EwMA1qUTAyfpTYNLRvOSunR/pTU461QZ16w8xPOAacPD4049gAJ9vks0WfPvN7M
lX1Vh7/yplQcQ23vCo8GIDmsv41dcDfGFZ5mwo0Q9pWtOXfxACIQksyEsPOB9aSeelBvea9Yuf5u
UgXhW6JV0o0D8MLDW8yPSjuPAJosjLOE6zoUWarJrLQ9LVGmA/6vPSam3rp+1DTvJaOu9yIqvptR
a3NnGPvigO1A6OZ6c8sn7nLnzrbFvOkElZQjpfl++C3jIYlrQ2QIzL2B7YQNWik41VDmoPdTvHrr
qZ87/+bDyAM4q22dD9XouZ961NL2qmCGKwVzC6oilEauj/LKhKAUkzMCHWLYseTejlNcFIKZaIRE
YOCpFvqbTp5wxA7YO9eHunyGjLmKT+A6I6IX9WjE3WKrLWptL/mG4I5+23zQpbhz/MoE+ZDMgI7A
QRojd1CS4kb/1+U+ZWxAci5uditQ1Pli9olYhKLM2FEYWu4UKgnJjhy612f46mLiZ0DjLZA4WtXn
oxhdgmNN3Wn7cCrajY9p77uARGyNGf2tXODyxDMhYyaCz1YNMMfOhyorYcBSVdT2I5RMtEN5I56s
MK0/BWxbN1aU9GdSRe1nD4zTt31ft24pmL422dmgl11D2eHivVBDNejYO9q+oNPhOAhBt0Nr0f+k
p9otrPKV88+Ti1gfGxQm9oVXSV6pSFV4sr5H0Kcztt7UCYYdl7pFd6QRRYaTW0H/Ma/DKiV4HZJu
I1p1WO70SsJxqoSQld3I+F5bfwJmXjEyeOLUxYZS49FAAbTS96pfj2CLSUrZdTwVdblSc12za0/6
Xlv+WsqTNwv9wpWnbxLaiAQMBTP//NNPWJ70s0PNntDZdLpQ9GCk+9UmrJr2xixf+8az7gpvKMtP
F8D5UDWFE+DhwNh32SDbcJr0vdDoaJTEnvp0/exc0rSYFsI1bCgiENCexVhNjyd76fcG+6npBJfW
t/45SkpUGlMhnd73Uj2OtjG1yX7s43Bw6bL14nWTN+1THaX6sFFiObiFlMyDnj88c0pP4AWKAIS4
5FF1md/UZR6Y+16s1Me8S7vdAJvsdH3ur4xCjoOAI3qos0XU4ovqoV/QQ9Jae6NvBzgnWZ1/7TR9
vHEBv/I15z4GGqHIsvlYC9qRngdGOwmpyYuSxtCOxvGp16R+LQW6emNGc8CxWDeuwXnJiJERUl68
k0akTkbbieY+MZvuQ6cF3gP0Osq3RiLaouq1H9+8ggjZQAemfYRqp7q4eTMhL2UwLXOvG15iF01C
Z6/Z3DJEf20BXwoYs8wm7/JiAduuVnzLjK19nGbtyjPb1pFyI0WQV7xlb/XKlnjpWIMUNEuLLTVX
Nc03fKNMrH09lKPbN0XhoHh3S2bgtVFmtwV4fKwaWljn5zuoqmFoQX/2WoP3SYO4nhsB82zf/HGo
NCF3PXNkqUMs7spBCjKqNbF/4FXUNlnet7aoeLeaW16ZC2QqdgH7jftjGZrp6Akjs4EkVNEridOG
RnwXc0PewsQuohjO6YvIL2VjgrOlQaoZ9ZKRYql7UFOzndyRS2v6IMV1Bi7WDIJ51/LWZm6EZpPs
lLUs0ryrNzC7k8FU6/eomMvDE6aZkC8ABqrEITjHfXuWmRAiW+Oa+xKKiK7YJR62lovdk8X/j9tM
2CYeYNXONPscQodoZNRVQk1LP1QImRwa7pYQw129EW2r7ZHhQl1hTL7nOHZWu9xAUsGWfD95ytq4
HU99hkZ+bMt6pKoOU1Dqh6Ly4AQpvhCisICfp2XHshb96GP8RZ/CSGvybSXnsrZSUTbqHwY0rQxb
lECKv/SVGE5oVkmj/iCooWTsQyvJy7sQIwWPNpQeZalMHi2KplM9jTZuGF1hC0iUxpXrwxdUv0sN
XjzPb9x4BtTiF4CdS+9SX6sjBEAtZDT3LQGAqyup7zYpMvLXR7m46+ZRaOyhQ24OUJahWC0IkkxL
lLk38zY66NgV2Wnnqw+JMgwrr0/qz9fHu9jos+b+LIEJsEK/z/Iat9TSyvlTaR+1Yb4uZSRrg0rV
3jyrud+QIBPcAWhbX1wNGk0bIsIT8r7yjcrNjahY05EmPGjFINxpcnmr6/hyFckh5+5m2NESj+58
7n7PrCJRaPWqVvb4L6kH/O+swA7gan/0PUXwbbHF0Pn6Os4zOHujgMMgLc+yBTMRdwlOjbXVFLHS
EcJVaWq4mlGUz2o/BsVGz7h+N6UmDNoa04VBvwG1vMj9LYamLQdGK7zmGVpfPFewCWdPOsvap/XQ
jo/FYCU/YiOLP1dGH/trI5bbr9gNUclL4sEfUHi0UFdpLa99Lpq0Fu6sBOsoW9ETwXLZkya8QYXq
84dAN2t5Q8JYTW4YqgZNlOXQFF8UI/URkmujUXOKuGrDVQ7aU7ltqOXN0fJ0/Zcnd8YnmkuVzg5H
FAptESbit66mdLu+vvAXsTOVSh1NGRr252xsKYTsJw3V2wk1gKqI+qcq9tvHyOo1bh1dEL7rk/gh
Mzt3RFb/R5V39Zfro1884jN0RzQH0gPFm5jufKNVAVQuNBWsvRDF4aZvKqmiYiz7sTM2cXwDAL14
LUxiIBC7WRh+7oFefGivV5qsrmprb/mQGHvSJZu+1a/6kKp2JpSbLJPf+ybX//U5XlwR5IR0WsPK
gbdCC9h82H47TJ1S0YICMLWX5bRZNzVdZqlPu8hbRwEIgfkAEkpar1+sZGWkohaH0aEP8/ZzL+SJ
jY6x/PH6KJffi1HolpAgWjCTJbCrlROGXnEWHepOiDdGKonvsmGK14BbtzKrizuIlJ2BAAkACwDS
lneQ1dcpAmtALomFj4Q+fBli33A8mvGbtgtu3D+XE6O/dYa1eKFk5BYWo/lBNuR+UfiHqu8KB+yA
GnNSKI9S2r7ZjBDgA2Y20DiTAk+Sz/dDOgzo4+FecYiGnPJOWaXrLkEP5vqXutx1zAL5RGAJcEjy
xfNRBGC6XM5K3sDKSxwijuAuj3xrc32UV5ZtzpV4nKhgA1TPt8tve7sMjNyI+yBm2WLFd4vcKr6a
E428dlRngeheH+3ikaBcwhvLjAzUgallnI+meWGvpz3vuqj5k62laKpZpfCjKroHIeryDVzSW4qL
r0yQNxC+OYoz89u7GLLlRtKnuIkPENyLO09rKHqNjZBwuhqvu3EbvvLNrLluwkM/9yC+MOB/W83A
GHxV9AvkovLa31nIUp8iNc1X11fxtVEou8q877Pg03IVO3kEjErM9IBILKJadWOtOmu89a1eG2Uu
vKJYybECjT7/VoEfSRmSBelBbk1vTWeK/s0PtOjrW+eCjJQKQWqWIAcEXoyi19hhKL2XHnRviLES
wT0tbpCmvD7K5cPBKBofhTYxhCyXJ3YyxEnO6yw75IkybVL6uVbWGE9rtKSaO1WQB7tEOfyhKVP9
FgHmcssrsxIBFxK5yNzKcb6MXi8VMKeD9JBLRtc/yVWqR490xcjDoSKJzE6jXLTf9cLTojdLvL94
MSjop1AvBNuaf9pvu7EuklqK+jo/JIHem05eWFjQYa/79iNG3ZxyEEERXxBtovNxknD0jMn084PX
odRCn0DqaCmyZ1aiG2++FGexBd4vXi4UW5dRphKlOdzzJj9kxdSuwUX0Qx41+Y2I8hIhnTUdaI5C
5IboBYbN+YzCOlJaQUjyQxfF/VaP1XgdGIK3IQsLV3Jf6G6awgUGGTedAcupVWf26mPGnXfjer58
Q+nX56hT0Z5rF8vdw9lOQCiN/FBgsrPpy0y30z7IVopQea4UU0G7flAuDz3j0a0PYAjofsF/z8tR
KzU/Kg5eHkY0aZUjbsLZrZD1tVmRzvJgz2IgFyXYTE5Urq+2ONDX4zuTYkVOZnl0k8pesUonsd5e
n9UrZ5AGQcjcJCjQG5fZEEnLVI2VURw4KorD86SsQgrbayuB32hOgAqQg/1v1wd9ZSmJD2a0c+54
Ar8730Pc2x76irMukSdbjocOpubIRLDmjU/2ymICagFe07+FOdOSaSHB1R60USwPeZOJv0I9y5/S
WM8+1nj7reQifDMrlSYxGrV4S+EyoYm3iEtMueq5sc3iADtXuZ/VtNfyoOpOpKifr6/gfG+c5XWM
xL0CEsn1RcS6CPerqoTy6TMzABhlVftJ2TmIhdFjVcoxEiZhkoof9JGebasLmrsqKvIbv+CVjQOO
TKsaLDRu0CWiV7dy2U1TVB+443JlxX1dyStF6tv03sqlorxD1UB4ynJRy29kAy+dy+eThzVDbZTH
Yw4Bl+LpQRBG0IFa7ZCUWGgYPFBagX4qugeFf4/0ZxneWQWcqHcB2ubVr8IYJmMj9mlUHzNjonnO
jnN90n9Jep2XD8KgWOOmGeSynjuTxOzu+qdabkL6MdgKfKOZWjGnaOebve1hWneTlBw6I6vdborv
fcE7ZKr/ibLxWzOleTC4N6BEczZ4IbEqS3krGVOUHYK8ljB7TTrsV8W3pi+Mgmozl9TMYiJXWkyp
Tgq5SbOmOmBcqDuaJlgbttoHzSpyB5JEc+PNWW72eTjIeqTwZBaU5+YV/u2xLlRIm6Y51oewEIxN
o/LGJFYnregL65zeHJJNPfbmqqp035HHMrhxiyxvK4anK48gifCId3ypd5M0Rd0QeDUHRcB2Rkkk
fy3oNNhd3yaXo3COX0QeuBW5khd3h16j/KtMfntAoMbclbS8pdshLftbEfJLReT30yPT5S4BhiCH
AFSuL+MEvU6EzGrb/gAwhIGOrESDuamtSbxHanbK1ok5RV9UTSil90GF1sTk0rmEciykgAaZJFNs
6xIEQ6a7Nyn88BR1ijht6M6LBsfsetRlxg6hGRpFrSiy21g3p43vpfr32BDTU+iBTdhpFUSYLJu+
9XlEBpauBlH4oOi1Hr0xKGKywAbkvXC1ZsvBRSFFiWlYHMpsOOSW8FXu1GAT5JF+44RfdGfMo5jc
gqgHMBTH/HyDKqUvm2lYjGCynSStqkFrVLuE7za6k5Ah+GQNA3iYMDQWQr3+4GeHROH0byLNN+s1
FtcRWiwVMKI9IGsjuNSYlP6NqdFsu8BO5thS0wVFWWR7RWn2wH1Tcegsk2A7lYxHIW2p2b/s4//4
Mfyn/5yTBcCzz+q//xf//CMvRpoegmbxj3/fF8/Zsamen5vdt+K/5r/6r3/1/C/+fReCrNX5r2b5
b539Jf77f47vfmu+nf3DKmvCZnzfPlfj03PdJs3LAPzS+d/8v/3Dvzy//FdOY/H8t7/+yFuuLv5r
Pr2/f/3zj+5+/u2vL2yn//j9v//nHz5+S/l7h7D58S2ssr/c1cm37Gd98Vefv9XN3/4KRq/+QdaI
Xi5GJnOllw/RP//jjxTxjzkHozDN1Ur1h0siy+k65K/Jyh9zgXyuBhKszeJbf/1Lnbf/+DPtj5ks
pGLWADtrVq/65688+17//n5/ydBlzsOsqf/21/P3itd8pogiLwgURq5+YSCuW01ZdG02PWpDLqzS
lhpaBZs3w0fW9QUhunHvLcrx83h0YRJO092H/SjX0vnhqVQcaiUrkJHDChN7pldBhssDp+50LF7l
r6KU5Gs0VaMNz2aafhb8UrERdBlv5BOLi5EfAmOb6xCW0swK4LSc/5B8SvWGlDB/LJD3KSd5sr0s
LG0pHYKHsv5Wp5m3wQ4WQ2A1MLZVpf3y656IwlRcdWgxWzfq921O63yq9CcDjogN+Co9yaq3bSIx
X/t5WrplhVZ314iK2/hdeDd9kXHOstHfvkVlURZhEvOBwoYOOXkENX9StsXdV2hlkCLGIu9ShCID
hATsdrSVHxqXbFivVfm+Fbdqcq/Gd36zrpptUr+H4FMdrALdcttQt5rg6M/5PSX8qtpgm16bq0le
4QE6xA7zLePYrnf5bszfReHazJyksWvBzgzbV11t5d/ppUsNzFefUsuufLuMbB0Tx5/a3LW81gN7
gmhtF9k2+CR9TUZnNDZYFknjTpUpJtxRexz3VvZRF1JbyX9kkCb1LTxbY8DL3PW2eesYhaMlrtVR
tthI+MmbG6Vap4FLuXwyXKN3Kaskuk1BMlWdwHLC0C2e2gMYim7ayfvig/FF+UL5Z6Q1+2D1tlg7
frSG2xTjYh65OXlkZAvvurW++e6vLN+GDCR9yt8LnyzTFi0o6+shXXvCaqx/DM2KSmse7CbFaX6E
lV16Tqe66UPhel9LcYuUTJzYo2bH6WasbE2y5V20M+6Q5D7S6a60tvdcG2uTrGuw8wf/O19NO9bM
KtqOhlOmtnFSbH3jbdRNsIlKO9iFnybf9cbtVN5FuW3t+49rb2e9ax+8x9GwtVP+0KyTd8NnNILV
XZY5jY9Tsut/x+USy877aq3deU8Jb05ko1c0FDvMlQboLYdOsKXetlw9teO99SXZCO+mL+n3bGdq
m7Rweej9tefIm/4XwIz3PnnXO9Y76y5YiW7d2b5TfB3vzPXw0Xcqx3P0FXO8izlTgZ3AiMVJxcb3
qvgV/bIGO/pFJ2Mk3nUYnNxXtr/OHwjQOXzTIdqpucuCfsk2eNDelQ3y9k67lpz4Z3yXfx6jjfVk
vkPmYdet+jvruXtMHq33aWgLdDM9Tt84ttDcFbvsbK2yw4O0yt5n79XYQf92UO0wdiIVSQJHp7/g
z6rmm57B//ZxO3sQrz6W/08+g1wk//0z+Pitrdrzt49//x9vH/yuP/BlgsoGa2JGg//19L38Cbq9
pIkvZJ5ZO+ufL5/4xwxNQO/hb5BeI5hELvrPp48/1NDkhK1OSAPRm066tzx+L8zJs+gYxyN+BGgq
4RxJ5pyL/JZrUDVOgrDMPXoxTNWV5zC1rr+PZTVuC1PeQv0S7EaLJ6dC4ciNn+Fkn6jJd25jYBXZ
pDpX4GB8hC+Hp/BwR70qdkTP8J22+yFM8ve3B1v/n+6yWavqyi577v/ifEuef+ZZCPj0j/jtJUib
/96fu82Q/4CnTpbDs87eUABJ/hFoESL9QTcMhUuI7PCR5ybWf+42yfwDQByYj8YBsCOqCP/ebLL8
B9DfXMT4Z4D2lr02B9y/bzUIRLNomk6lDMtweu3Ot1puGo2v+oX3lBbf+8jVxU9BfqMqvARpXoaY
ex9A+FBkWpY0hapNxgClmiclFFdR8bmxwpVqfZP8U9PdKspdIMPzYNQRQKVwIJrP0Pl8vNDqibEk
4YlG+MAZH61yNZQbU7KhC6XqNtvItyDv16aH0CSXw5/ecucjihFdU2quCk/tr/xr/kE9BrwctwY5
j4fJ6pgWPHKCUwi4szLJ+SAa1AFTyTTvCW8VuzN8O/VRFNCi9eTfIq6/Mh9ImWSTsEC5yJbC7h59
tEhO6N5TI2aOoH4oks96Udgy7GM9lN6YGjMvet1mIXnwbDLjRdyN2kxe5GUTHgOzW+nVXqluAXXL
DU5HJ7ubcv2ccM447PnK9U1M5TkY/WPhie9M+VH0NVdob+W18+/8/RgtR5kX9bcbWy1lsxv9yT96
3coTbF355O31dYeqFaSU3+6YP1Ol31OjJUYzD0UPHlz02e16fmrOhpJqv8Xr2A+OddFVThyvS43e
xutjvKzKcj5zSYOnzqIpdpmGoKWlZFGRBsfqpxm7yGOPxbrK7obv+Z38HXGhIHeCwZY/9QHJko1h
z/Xxl9v9ZY5UaFGIBSzAbuV8jnJBA0gj58GxSz6ManlEygvZofhHX94yV3lJQC5m+ttQiwujbkIs
//oyOFqdPQW28YRY1L5cy++GXfrG/sflrBZfrq6QpE3xcD5KendX4YjmN/KN87Q8vAxB0wDgHQod
s5bLIn0U9VZqLfS6jpbo2+aoPSDvtYrM1GkkaRuQFV3/TpeHa/4+aG9y0UIhWbIT6lpTilGR/eOA
anRscbk2rqW4bx+EczvbQM7wwtJMsw0mipq00x/zIP4lyNtJiz6E/S05pstjBWHpRY1JpZhObHi+
5SKT7jgpkINj2WjRCTvE2AkM781iPlSaKYHQxDzXTQBSFntAHMYK1yctOILV2eNE0iXRv3zj+L72
WQhD59ACsh9c5/O51FYSdZ3uc6v21apNHoMkPHRBtLn+XV5ZMdwqaQ2jBgKGKy7epLSc9EnT+vAo
JY6EmJpTqeQ818eQL28C+Ka/DbKYChV/6IImg7i7/UnZyqptfer2gB2Ov/3+dJic0RVdtArv1YeK
lPUoP4z2++u/4dV5AoUh0kXzJrHX+WrGyOkEgVCHR8jCvt3E+aOfvdVMlW0x02r/Ncbi3AZ1EqLh
U/LF1GRrjsMK34f/3SyU81mM0Sg0ARKpx76h0zPQWrep0Mb5nwwClQIGPF3QSyZeX3d5T+E4PGZx
tY1CB6PS7f9uhMVD2wy4VQ9jxwhccLXoO0F2Y6FeQsTzF2H+Fv+exDImMVor6sMhPGL7uhmAXSCX
2qfUMd3w2UMi7yn8cPhhbHr3cbTH771oe0+mo97QFn1109HajdIwOSB8yvPPpeEX01TiFB7hr9/5
04x6vpU2+bLn/j3EEprzyTCFIBzDo7U3zXBTZ8L6+rd6QU0vVpIeFWSEqHtcmMGpZWFEkEI5vN/p
QNyk22Jdb/JdvNMevZOx+vHlfmu4fEf9KdnFa3mbr6tNsBrtn9d/x6tr+dvPWNy5ATVXH4+R8Gjq
x6ydw1jtxr6/yNhf1vK3IRbbMpGkqc9iIzyOjrfx7sfnOl6VujM1tr8yHNA/N1slK/xFWjfOkFCy
872/voVivzrPmf9KDDBHbot5Tk0khEOvhUcfydO+LdNvWIp4z9cX89ULGUoi+Dy1f8R1zzdmU7QB
cbweHsP80VMiJxEexlZx8uHPGs5ZCed6nMsx/G2gRWAmZYLV51iNHc0RiSezsNObQ7y6QSkgU4zk
fzIRzPlk4Iliv8PLeNx9T++TtfQgffIHu9saq9KdHMXBk9xJHHPVPvguXTZ2a7/vt8G9+LD9H7wx
BPT0etPPw69ZTHZu9NaCKY2Oal4/wqJ6HKRbNdcXJuX5aaRig34qXD5qyUQ555PV8zacIiOuj37W
Gc/1JHRHKRoa+OCKglOLpvbDl67Upl/F0Cefx0lrvtWxknwo1C7a6QqiuSF69feVMlKJqUZBoXcv
6rwf5lCW3I6oO6l2GjXlDok98dfgS+OPTk/F0NaLJNj1ouYh+DwhHQRsxb1gB1UHqp7ItXpKqDXG
dkJR+D3dCOJO1j3+WcNC1XLqdMhLYOsCVLoUR3VwLKseatsKpezRqwZ6URtlUp+mMg12Zo0djD0N
5qCsBiCyHI/SymhsGfue1A4rmUZ5NQ7KhK6hAXHWRvWm1IaYCpJrijDTZ365aEepMEZg4LX56/rp
uUw3ODLEf1zpICKzTMP5R+hqLymGIbJOMcSYdV2W9apsxUSxhdISdm1lqHvOrPCQBtG0qxV+UVGn
1qfrv2K+jc52wswux+eK+hptARe96WmmFlkYRt1R1kDpi6dc1X5ZyWj3wSMv0ltfMsp3pCSzy/Uc
ESxZjlMYxkE/+CKDiTbu6rZQ3biSXuihZ/OhJjlXzqgU0tvC6p4vqliosp/mangyE4VdMjZJ8UU3
e+VnPnpN7ZgoXzwJSiUAwQ9KJdl6ohn3VRREv9KQRr0WjjOYTRPLFW0KkHc/4K5SQ68bVOOj13jk
u1QM85+eKcMcHobiV9Pq4k+5ntqvYyr3lu15nTKrDw314KStWZQrcWqzws4iLX7SS0ujgpcr0mjX
0uA/+JqcvqexcvhgBqYSOEZUhpmtBQoqooKXyZldxXjC+rMekJ3gvalthpBk3G4JE8UbKdyi9AlR
jPuPOiNbkUbCGVc8XzwDA+SgKbvwJJjFuBNNhL5FCb3K1k/y3A77pPmqI2t4b3q56DSerzzhjvXD
78t+FSCxs7m+NV80NM6/JRkFsDbpEQYtVJQXPweGe1tis3qKxbhYl6nku4hcm1thFItV3kj+A4yj
GP9gQzlWRWFQT1TyD4oYlZI9IIK2qkuze6w0b7j3akSbpjwRjpiDB2t6WTPAwN44el6yRvM53yme
3K7FoZTWyaiNSEgbuYuc1bTrEsNyg17taGBpbpm+v/Ssnc8REVIwQ+RnyDRJ1c/n2DeiX1mNJJ4s
I5mvolxtfnVm58d2kUvyQ5gL6pe06KY7RcLu2M6TRn3fK2PUbSuxyfY+KfcpM8fqW6tP42GKs+Aj
r5t0wjBagXDuSzqFzLwvDk2a8jaPBCZK5xRdLp3GqC/fa2FMNGkgBr7TxYrWqqn0PNFpLd98hloy
fA6qujJsQJjwucsDv3AwOmrRf8Z/L9kLetyVDjrUQ2JzBvznwsutTwJk90NQt3o8t1LJjd2lRvxZ
7sLyxzgIHnKhRSF+LMFRj70QNTs5blvV7mhkdb0kNtRbMOYFEsyGBgomhoDtBh95iWyPBnZPXtdb
pxZlAstt9Civd7XlIRNWJ213wtEd6e8yqIvInlpQQqcta1PdYAwdt443vrlrm3IOFAM4xoRHtPxp
ixhxilWMWdQuPtVtZFEvTTW3yQzjcP0AXfCA5qoRyl4o2IFIyxc5mOhDS9TCNDt5XiHZZd/q77xI
6NzCF7cxT42TWqt09CniyvDHzKkZ9n3qZU5Yj5iOBb12qDmD6+u/6iI0BVmZieHMHElc8vnzHZ83
tCbASMhOWW+a1PlzbTVN6S3bp8t4bm5WgMxLswNoMiOdD5PGSPjpUpGfEsyLHwJMnx5Nwde35py0
F2N8bPIyfYcii7pCzYbvjif1KvUhxLfqEK/QtafTQJkyZ0hgmfWemG4lUVBcvLufaDWESdYP6VbX
PW2LDVewRQOueGi0snTMCAX4idLEikgjdGroyzegkDkyOLs05rnxYiPsQtWIa+N8br7pa6WBPMOp
L31MM3RDcNBXB2DGU+vGJTzfscuhWDwgPXbRbIV5PlQzsU1VrKROpt5ED5YX6SujEC1q9AqgdpIZ
Ttol8QmREsvBU7W6e+NmmZtBoFrSj0HnIjWz8+HxCcm9UW+KE4Gp4Az64GHqFrY3ylIvnNflLClv
zJGJ/sICPx+mQCOnLiAanWhVCJwe2XXk9qZmWsWljmdhGjbruaP2CWEinRde2mF3KzmdpAqIXiXj
fdqOqU1buXSP6KFsT3Fo/AoFuPLxVA52RhQN1SBNQwfjCnk9FNngXl+n+YsvJgARlGL1nCdBtl3s
CAEVZuhKXXmyhnZyJK1SIUZavqPV2rEptMDGeOLGol3UOWa1ErpYX4ZFIHjxaQLFC3i3p/IUC5qC
2pbkbc1mUlZYTbNGQmvY3K+ku3FyS83ytclS7p599qBR8mief61GtjrZL6fqZMUppGKvMT27nqZk
hWFD4cai2h5xSbjl1npxbzFfhASpTWGPRIS5CNfFKlXFWlKqU1TnjTMOoeeoY3BLWfjyaM+kr1nS
GP0LGjwW15bU+mpTsLlO/hBFaK4F35tmfo/62HvzlnnxDJ/VmjhfxtKypvXrrtADTTn5GUfLsiJv
xVs/bVD01h2E/WVXExT/xqZ50Zs636hsUbxuqX7DYYY9ff7tZN9sRb3PhVMUDvlKFbS7uksj2/Jq
F7bbfWOZD1LQniq5XDeeWdqYRT01nlrYXnyrDfXyg5JdA4rDkWUf06F0/lMqpVZDRR+EU9BQ2JIi
49cQtvmNVb7ASNDeosiM5SziM7Mc7/kguLGndfN/2DuP5biRNW3fSsfs0QFvlgOgDIu+RFJmgxBl
4JHw7urnAdXnHBaoYYWW/x+z6I3UqgQSaT7zmigJH2urcjamKjpXqGHsa8LON30ShLv3D4K3MTyx
zgskgLwONoS2GtCedFuSjdZ6aGLzi6g0sM516uIzcj8GH4wBiBxVpwIlkrhIFTcy1G2aVmfup7cv
jW7uYj4H2I+y0DqopSxFyglO/0ErHGPRv5gPE+EJXQEx7RJhyWduid8GeNDMlowPlCrI4tNZxlsO
XgbwiYcolifFj2ZV/VyApbhr1BnETE1L54ifstO5aFMgWS6pYsA0KM7072i/aH9cTuVWXjydYX4y
BQhwrB4H66DeMkrnwRyRP8SrSPLmTPn5/pd+Uck+3Uo0s8HdUn6jA8zdfDoKQrZ1Fgd6/hgHZU/G
3uesKztp92U9KzNIRAiT8hQpOhSFTh+8tLKm1M2bQtBLXRDedW73z3KJRo6HX9EY+rY+LJY5sUqv
i9T1Vs6EsSVbTj/NuWUJ1+hKatyRYoSSG5qBfUdyVnwso3oYXXojteMP6tj4kzGmdwlJya06F7Xs
t9nUkQBLcX+hoorauFkaSE+k0GrhJXHjfI51SQPfp1hlgXiLWea+lFbSEelD9VE4c06NySlkyW2i
oODJgrIL/QKjzWbb4JI8uWWKosSkVgvi3zEl04tKcczkSv7+/pT/Zp1ZBmf/gpZGwoGs7XTKI603
m75qy8fQMbpt5cil58yaBEyYnYiFqQOdMsjEHmm2AyI0/RZ+XvpYBX/Mq+FrU35hi9OntNEyXwfR
VZlbJXTVRxk3+8vJDEsXFEd97jBZfuZ0iS38eZIHYopFf3W1r2SjkZU6DZLHARXxfRXL9mVogcK0
FNTJDD1I94gRNJsYp5Oj0g2Wy0Jr/vgERQYK9hC8qkXeaC3FJoLM1Gdhxo+yUzvXNLPHx2HEhzkX
zoOGiG99pgry9vBaBObQGUcvgIthHXKWSP9B1hzjxzxVJF+Kwn4/q8tNZMjj1sBK7EyT6S3AYlG0
g7RNoEs3mNTodFGR4iNpGPMtR5G3e3ikvdc1erhBzdv0cPitKJUObD6ERjEfdzLA50C8paBXXd0G
mD5acfFhGNvmIgrDyIfcp515xLeh3vKEnONkUuRt6ykpdCvqqIwlj7bCJzBqBzgVw3uEevq+TefR
G/uueizis2X55bZaLUC6rIvUIMkyyLn1AsTAIdFmO3mkZBXtsRwLtlQWzzX8f3NpYm6B9C9USQ7S
X9D1V5gdM5JHvbdNwAQWZSxTbpUtXdJpa1Aq2IVdrG3L3tLcNDXrq8no0gPEW8tHdEHzB5AbZ1b8
8sHXL41mtYyyCCZKiHKcLohKGasaQ5X0Mc6d2zGdfpq2eMBk/HNgJTeN6J/fP9XehpzY7UCuQL+f
kvab5r1N+dnCJjF9HGajvDSl0DhK9vyJEqZy5sXeJpPAH0ldURkHvsZlffpibRgYed6oxaMxO1/S
UG4BuVvZTTLok1crzbBRAm24yFuU3GM7Njd//J5kDAtDFRgtQnartWR3tohTOp2PFiIDh7ymBFjK
ZrWxchR43h8KOtebb7iwaSipU+ygl7+mJJolqnyzE9SPJVu03Mt9rPmyXYHvFkmTb0pdSktPFNrw
ZTYmTd4htUJcVnWJ+FqILOkukfPL8t0Q92rul3MJ6UEthfFBsavwblKkOdxAlcb4zRQYAarxUD8M
qiQ2vdxF2kbSi+zGjPkSvlqb8lelH/SfSUatolfKWj9gARh9HdOgLd1YtshprZweBFSJrgjYy0QE
fljb8WdHdFO3swawfwNZ8bOtdjrNkC7W75Bv0p+LMHVib2KDbnJTq2tk2KzhSisLyAsEGtMxiPj/
3J4U/+gUifaQkWZ0rpMF1WMTypNbsB39aMGxHeSywBzR4NUat9KNvnM1A6af1w+Z9aERRnVtGZ1h
b6OkiXoX9b5AQ6K7yCXESfpsj7GxLrtLi4HKFX2TC6vrcKKk0vkgKin4SQKcDtTxO3kRUJX6T7PS
0XOajTTbdKKTZ/Bz1ph7cSH4E8xI48Et5QVaIOOSLO9SpRxKLxRt1HnyNBDQzO0UEWCKwdo5Es0m
vgLtgURJpxntsFT6XNmtjO+hrvQdAKJKc1waTZPtDyJR6bQYWmX49Nsi1c2rTJfh5sUp8tlB+XE2
Aowa0d2eON75buadVAn6JWWTqKqLm2HXQy8u08JvtMgE9x2ZWEoGfV185KRuhd+pY2a5dq9I7UZQ
i7Lddqimy6AIneeYgu5z0Ov59TSFkcwP1QJOhBQWlQsreV5E8NQAjxndiC9ip5OAmeZ6/MgdoWKv
ltmCfM3qtRuH4LJwrUyQm7Iwis94HSYIk1KtlsexQXPBMQ5hLcUPs6O0XmggXqrOuhF6YxTMk68O
4w2bTy5vzSatEbygE1D4MSo3tTfndXx0aOl9UOUoaf3CnMNDNBf5NVCn6WtCCdX01HnM7X1idLMM
zN3SEhdrS2XbKEX+wzbyIHFH6usPtRPAlZHtMLpv2XifuzSwPpedXd1J7ZT96Losu6p1MwYmHOri
cpQr1fElswmfKxSkPtKylEzfLgv5bgbULADgx4/6oKc7JatE5tdojLEJdDt/soTeXVbmFO3sqow6
V1eHyKY2Icc5kojl9CQmsnmmCA9Ir470JnVDtTAPkzPR0xmJaz4mTVkdRarKX6qmxod8muP6WNW1
1bh1Q5DuzkFvXDstordeYs/RttRNqdgkrb6p0fF6nFS9v8GeYpBcCRHX8jZWZlhDBtAyRjCH+Esh
2egJz0X4XMRmx96XTC07ZGm8fGgHxVvb/BTQDa8JeSSFIoQ0j1/oopKzz/ZYuoMZYgyNO5vpUMpS
ROUHUtpj2DaK6XsF3foSBz51bzcD0wD92UubNPQH9Hqv0kE2v0e1XRTARjvto6zNwy2fg5UXUnQz
NqPUN5ErQqE9xfxdA5NKOLYXZ2b3MI+E+Q/pMCuD17TO/H1UUuW2s53se6g6QnIzsyw/OGFmPchB
Mz9bxqjTcYOg6LVFj0g6yqKbUNcKSrRVOf9EaNZtcukGS+oLR86nfaoHzXeTvoWv5yldQNAAH0M9
NSuPha3iFtra2rUUktmAHw8qiGh6i6hriDC629rKhIp32Gutp9qT/FPtq+COaG34EAbS9JQr1XRw
CqJ1VxoCk3CS+hxlpKiafiS2MzN9VacHTDmnfinUUfIWvzE+WZAhSxmKqpJd4pck9PWZtccZF6uh
yzmZ3Bd2Gl/JQyIUn29X2G6MGfnHWjGC6Uz55m0g6EAH5RKl7PbCSFhd4EkrKVU6VY+B2eSHsDFU
T9g2FsAODfRk0eTrhn7adyH8pjM3qvr2Ql10r0h2uLmRe1llPPVoapgOZN0jPvZ94gVcu/tILxAZ
Rcd18GVh2XjP4QOcuuM0caWVQzINnqTlpZfhTHPbBHJ6reqJmrmDQalJRsj+K3ddczFZjdVvi0EJ
dZfaai12WW60OOglquUzIR2wgqGOH7OwLSYPsjzrT7Egh1L0zmBw26Mpsb6bDF+ZkSqy2wZKeN+Z
mXnOFuYtII1ZX5wR4VEqLxrkpx9A1zFwcDqlflTVMnBRNTTvh1b/mjtafWM4lbwRGGZ4WlXEu0TD
yhWBx9EbcgsOq0jYB6bV0ttqtSt96Lk+synbl43luPAI1BvYsP2uBDi/67tE3Qz6bF+0Y1geqduE
B5368pl48G3kudRqAMGC/MdedW0qknDLYXBu1I/9zGymk4ASubjLdbl5TtVzCS1PY+rXQ70Jch1V
yGA2rfpx6qJwo8WD4Tszlsjvr9LfvJC2VBJpumGcCbLm9POMsh5NhWwUj4FUfh16p7sNbbvCuE0y
fr4/0m/eB4AQLAZ6fBCV1y2gElh8F8ameKzb0XJHyruukeIE8cejEMEuCRHBLDXfVSYSB4ldYRRc
PkYjV1ybBcROpvKnNIZFuMwAekKFghOMHX46a5MsIb+j9dVTyk3hiU6PvbIFgPH+u6z4xzYoG3JI
poyCGR2lN5rPs2gNLAyD/km4X/zKxaDQFZ7lle7PaFN4Z8EU67WwHm41d6ZZxsFoMpzsIVLqEap5
8UbacJYzVrI5yG68ff8NlwTm9RpfRqRJAWhi8TXlsDydRwIBcDV6ODyZpXPbakTmWpk8Z2n3A4Og
MyXX9fpbj7Uc168y5gBx5kbVpf6pz69041ucPLz/Li89+fdeZtVeUpWBKuLI9F06buViIuN3m96/
eNa9zLVdxTtG3o6jzVe3kZv6snuGoLEuCZC9LdaL8OCW+cQYa12VSSxhYj00PqZVIStekIqJMt9k
2wo6siq88LQEUlYWSStvUhGrJWCyycILcpQzfUPOYOAn1CCy9v68vAhgvZqXl+fifCEWplGJoM4q
i5XrOAoQfZ8egzweP3VKi9eqQSprSdF80VV64BVCC46WiDW6ODgMtUIN3FBq8GotSnPbOTVWtFW/
+ApkVzg54G1eySFuQGl6fP9ZV2vk5VHRN186TMi7AMM5XSMz+SVRnTk+OjO+J91UgS7Bvsx/f5TV
qmcrg5bnEiGph+1nrmUJG73XpLzvrMeJWPs+ziXZS8um81LKbvvAHMpf58j/Man/C5PKV1O/CJac
CIp4UR03bf61+UdR5ITmuvzTf2iusvE3tSuaH7BNWJ9L6eMfmit/Q3WNPjutfBAwiw3hv2mu8t8g
7Ze+CTRXrFmW0/tfnGoFUjW/xW6k1s05zi/+gZ7ImkdicgrSluIWwFJlIYYy0uujy0HVKE2xp9lX
ZaMd1CytB7eScivyy9LwBUp6CGCwu+qtkmjVVncI9PBh/Zr32nCV17UtXKWRnxOUwS8iM7wbQ21C
1kw9OpmOHEnfJvVNFanOQx8G87e+GhXPKBVEHwp9Ki7IMa5FP6S/oJV/tCr/u2va+msWfy3+crv6
x9fuL/Hzrw/t15bPFn9r/l+QtNE45v93lvUlmdQzr3O68vgn/5KyMeS/kUp5qabDI4W89e+lZzp/
s6gIAJAiQxDfpDT5z9LT/16cOmDLoThKM5g27auVp/xNR3H5Yxr/S3H4j8j8qztl4fwBxl/aNovG
DJr5q0sTrB1ErbDt7yZ9UDehACCX9tN3unHD96pKrQsFxhnuXYXsgmLAkkJpcg/Uln6pVp2yeTV1
d7+ujNeg+hVRYXmaRd4Lujdx18IRWI7vV1e4MiLKRx0mvRsyJF9qSTtgVJ49jQYFKUkq6n2uFAVC
6Uq+LdHH3ZSREvux4uylufiiJYPpto2d+1VuNw84V9W7vtaR2Rs0+brFQviq6J1PYyzVZ877l2vj
Pzfgr+emPYNjKkR5HClW+3dMgrazegll4rK5yAoZLfEW8gF70gdOmt6Lug8v7NluD63aO3eFjUBa
oKbZbiiN4bJrwvpbl/fNU5kFaAodckX5cWZmlydYPeGCc7ZJ0JGFRjz5dGZ7kelgyHjCXMnkow5+
82eMwSAHrGlsoPIal7I9U0CUK9Cr+Nf61WylW1MheqCaQT20qTD+1If7IoQDYBWz2FFn1dxBQoqk
lvNii85gthd2KN9WbRdeOaM8bRCONX1jdIIzodCq0YzYhbIYEziE6XChKNotZf1XCyXuEgvz9rK+
TTVzoAIo15ruTp2hb207D/wwjkY4A9F8bAwpUC5RE3qucEu6jRulbL24nxY71jDbWRiCQ15q2hsD
AbvUDQTY4moupW85DjaBl5v0TwHj7bAfKO5mmk4/immB2kVdYT2Uxgetx4xQNPZVVcXtbp71XHYr
VKNbL5gBAktlRvWOajqqcKWWfZwSDaS/FGNGFVNswot2oRc02DgJTUoctymj4ksggtlX1PYH36tS
XMzONcPtItu5WXBWhU+lrfykt+OwCcI+6A5ZrJwFrZ8uFwQE6SlzLaG+sHR010AUOTWqJmxi8WFW
JsXFTMTctmCvz4Dv16fPm2FWEbWu5a1BM0J8aOe43EnJHO0o8iE31IgwcCm9XJdK9IUVGHmol+dP
RSAXD47WPeST9On9HfJiH/Vqh6CRjgEE3S3OYiAMIHNPl5RuDQAIJ7M8gvxUNh0wnBsxG5ZPp8u+
6hQl9zjE690wRpJn9IPyc6LAd4UyV3aZ1qgeonKlH/TKQe3RWuYsGXo/nqz2NkvwHfCkSvs+EoHs
VH3Y5+HAXqnN5lKhpbs39RbGqGYLwy3qeZ/NbfoxkvvxOhyn8ra2kTuyokTsjbKR76jfKUf+gxhS
JdUTEm32/v2pWGEKABwuFrEazV/iZIKRdYtznEwtaCM0MUpNdcU0XyfMQ5Nk3oyiEyLsB7PEKrBN
tmhyfUD12jsz/mmUvozPd8CMl8IaTBRcHk8/RQn012z1VD8Gs14djABNqcIaDlSvcjSjKBANcgDF
SyoQNYrRqdLTkVqD1iY+f17TA06zqzSdhjN+Q799LBrxL6UBGpSrokDcGmqnNaN2FMr00WxV5Qb+
un4mi10d1L/enYsY+VCELggYTt99itIgoM4MjyG2tZ2pDlTIRX3R1e2ZzXeapCyTbCzC/UsjkKgE
bsXpQKqc2I2upeI4J3noSUKAgqnqNPJpko1POfXeM7fk8oMnG2xpsC5oAuJlvG3Xlag6qvouU7T2
GOrNRu6n27FRPOSAvvfI5tUxPpe2ec6Z+zdLGSgSuExCJdAMUPFP3zIp5dR2jL48YuviDnP9IZps
b66he47Ns5Uo/uxYm66iE5pEP3Ho2L2/lN++8wLNoZCoA0sF2bc64GIz15sI6tpxALXh94U53adx
V3hW3w63Tas+80jqQbe7fv/+wCugPUaUCwyLpAZlOwMw5csN+uqG1KGSll2q1bf6gFAhlptY9yni
MABrTlylBxycNfG8gR0htnOaBx91YCVbY0qrfdXZ3VeuI3GXBNU5TfIXeahXy4CjhSrxYnq3BLbU
8FbnbNqT1nMSY5nYzqhW2r1xQMNV9WjDBx/or7jmmEF9C1Jtm5XOpYXpmpuOA0ofPQJ5VhHvO4KW
bSRQTZ4BXvg5GFivMkyuh7I8Z4W0osQxj5iCEInytIuYMrne6QKS1CxRpHSWbgvRew2sQqnvrhTa
XRrdwgLJwlbdDpLkBtl85hOu1o69CDMBvSFpJUanWro6BYOwKJJ6aCeKJK1rt5O5VxtO/WyQRrfM
FGOLSWOyd6o/02fgjRdBKHBN6G5i78tWPX1jBW91G/DdfKsNqAE2jWg2kkUVFIBwu31/lS6v8Hot
LHUsXeYwAEgD2UhdbY9uGpTWis30bspk6Yam/lUxS9KGhe14gq58BKHy8/tDrmuupBgwgGH8ccPI
4F/fsDBIubAcqOcj7C60inNh+1rawLMEVajsrWzON2Ef5hdahZLi1JjfAsQ9t8JCXVGeoeeNg9Rv
gzyxd5Kcx+fUeNckkeXxiNBhNtC3xc91DUgxxigpuL+mI+rRj6jKzJuwq+Md4s7IFuKO4Kkhebvc
ydGnJJ6GqyCMm5u462o/jbPh0spisZlHPfFjjAY2tjllntkoSP1EWMd91vsmvQACCSMkxkwnNsub
XIXLWac6PaJR/9TZs7JNtW48aE1/ToBhdShhzcrLwWZAUQw2OgttlW3GDeh5OeznY5Zk6K5rcXep
DUO6Kedx7hA/1KUtjMLmkNjPXZ65elQufNouv2cRPapT0GhelM/dt/eXxOlG46mW/HcpqNKgAxv9
Ehm+Oio1o+pxWJuUY9Km2nfD7tDbLKpFULIpNlEsjZ/tXFB6CeRzkc5pRPFr5EU2y6b0Dy53fRbK
1qgLoxDKMQ6sbFtHEjiEyVHO3PSnIcUyCqhfPHNY6wah/Pr9KHmag4KD+pEjrt/VmvGxairLB9p2
zvv8dD//GmmZTFPDcBCE5vK+r2fSrNFi0UR9NNok/GQIpUOI1LlUlTh0B1jRceR051yz3y4q7nYC
xQXPivsEYOvTQWmcjz23QXdMyCW2phSpd4BwGlcVUvsh4fDZRJjnPXWYP23kpodVFiGl1Jh67mv6
GO7jAmm5NLGacyfNMvB/TrdlNpYHW/YwlKEFzHf6YLixFxoGtd0Rej8BSKwqX2IVNEYQaPOFmMrg
MkhBSnGnQVUEa3TgakkoHaSqX1CsiMjCthnYlJ0xJ+oha9pnAQVSL6QU9ABI3vd3wYtK2/pxF9lk
+K2o5rxpRqkA4xVJK+tjrQ7Gdq4gk7nClMOdhUmDXZfVgU2a73Sr1mGrduOx722kSgd1jr6YkYRA
KypsF2hNRFeB1oQ3ZFnts1G1+c5w4uAyD0vxQy1imvR1rwH9DuNLp6RI0OutSn3ccK4i1S42uDaU
N7WQv8iwAJ44GCAOSVTyb7Qs4rqbh/omGgLn2LflgrwCmtUpRnMoK73yISmbXtzl0cX7c7NucSyf
kuNhMR7mbGaJrYIW2xxpAGMOetQCPH6cSQT7YKr0gyH108GMhXHVyJG974fuzhDz/DHIbedzMPWf
Uht/L07eFudRAwCHUUN+ddLpZpL06AApoXh+/1FPw/qXRcch6/CU4DUXBO/poku6IgccJpXHbNLb
vTNlpafRCnLFmMHonI158/54b7c80fwiGwAWm7Nz0YJ8veWTNjPM0AjK42LY8qmbZFc4FD5qFIP8
EMuDC5rp53TE3h5oC/hXw8lncfKDp3w6Zm7Zi9tACChpVOAMADvxoxbAJtv5nI/Vb6YTtDkEDpSq
WABvKnsSUlV6w1B2TpFdSpLwRuDqAyggLQ5ZF6RnkqS34wHjp3NEi4oUjSrv6asBeowiYhABodOR
HoZycLwwiJDykct+o0hJef3+53tz9xGP428GTYU0ySazPR2vadq2jvuYqsdQm/tZqUssMSLknOMG
vIoZgKEpc3FRywAG3x/5pYZ0ct4sVQaoV+ZLSki2cjr0CNCrTExeNXak4fNYxeMz/IH5qS2MGxUq
9o6yrbxNYxnd8yo2tqlRGhcZzI5NqUgdUDJV+HZfdJ9SFfDWaDaaq0vQPpx4Z/Kz/jh+kRQuncBu
6j0mB5JX6V39scv68GOHDUxWwIZkK8dbrWqL2KUqOOyzoe0uxXxOZfTNil3eFds/SsUalNH1u2Ln
O+VDzzIKo6xx7SqItznHJwFuNu3fn9c3G3I11Cp8D7qpmAOFA8Au5dGTsLwtizkmbXA+tlH1SZ3a
c+3OtYUqkRNYGcILGqqkm5xBp19S75VEmJOdHVmq8mGE7tV5WeaIT6aoFH8ArO5pFr5T9aDeVTVK
wBwR4kbOYQrUdR5tutzmHgThLV/o2bSR8hI9bamtt04yx9ty0MwjWvH1ZaXhyD4ZQD5mqf2xpBUb
s5eE7I71XAp3FnNyWdmzX422OGC/cu5FV8kgL4bh1HL6c9pRQ39bwpCmUgi7S4/S3G9aTsMrZRon
r5/xHAf2iznsiMIqgDvhduCKXX18ev/jvjkelgdAdBlhTbA8ZE2nM50NPbX5tE6PiBZEVKElU/+R
D/qwJVhvaTfn6e79AVcFlF+vvNAQaMjQKCIVPh1RLmgAJVGUoY9bmQe7D7Yama4huJWBp9V7lL/w
LsMo2C/xU3PjSseaMRrPlcXeRnm8+UtjHV1C2q3O6qDqaseiVIJndp1M8a5znGiX6ha4XzsIZrRH
fqhBEO3VcLQ3ATo2YHYNquk9nylIjfs+qO2vUXLuc7zd1ki7kMLSrKLCAqvydHI6iAONLRnFUYkN
+yNU3cyfBzPeGKmk3L//IVa9sZcPQTWexJB8ecEkrfY1sgrUssgXjmWDfa2wI/CgE10WNzSaUNv0
cR4eOtDKW8Vmh6Gepm6h6XeHBYNwKCBmwY6SNCoJRQJMWAkbfHoEgL1GpQrX1vMF6BIU67rUMPZB
4IjIff8F3uQ6i1I0dw33NWxiqnKnc6UrUlDqEfVGUMkmXhlFvKXOaZ+5P9ds3mWLLh15DiP4lSR1
q4IfpwHUxKEXx14Kf2B9BUPH/gjpdPKM2Aj3nQGiX0RxcK9JOFdIQafscN2eHlOKPF4mn8d4LaHh
6TXHA8HysOBoL9a5qywgwNtQjh181WDDI02QZs4mndTkEJfmA/HffF1Mt03SSJdWNT+o+Jvuz/mK
ro8tijgsU5iZRDGsUXXdzQklpYNrIIZ7hbrBpkNBAWSQ/DM3LEgSVlPvQgTAt1rRd5ucUlae92cq
56tMiAdY5I1B01HTp3m3ZgBrSZjSzZPrY9n2plfOQ7YRTfJUJPLXsCmRikgi3U9M9EZnTTmHUF0t
vF+Dw+whB2ZVUEs7XXhyhmQq0LfmGI7xd1Wa9CuK4fnD+6vbWNbVq8/MmiP2XeZ4YZCDClmtO9Oo
+7kczO5IaRWTDX0ItzNdaZfPIYDMow5FJGWKS0UNxbaNo8jVkYndSFEUPOBvkh5TYc9fkYFJbwo7
wWJCSYNPOD+Fn8NGjne6okVbFerKttCmbmu3rbGNOnXexnmDBQUFm3072DTIi/A2CAbqpl3fXI7Y
de4sJfrUm2C4tdFyNtBv6xsznRpyzAFbjmRyLud5FNfRiNiPBanyoR8hlsmNmm0jtUE+qkIIPYrE
l6raiumyn+Jm11t6dXXOZ/WFaX86h1D5NBJleISAcNfqSnmvpI02avOxcuJv2mQPnupI8iHLndjA
D2NWl5zeLtwkVoddEE7llzBqPqcd9eIassBzCVvxui/r8t7GnncTRlGzlcpIuH1im5dl0dm+kYvh
1ogmB3gMHimGGliD24lJvdb6QPWbOswQv5nl7fvL480ahLlJHZdCAKohtHVWq0PLJSsf7Eg+kjtg
AZOM0n0Bau7u/VF+N4G0WBAjxiyC2uqLfNWr+gv0qsEZg1o5dtnoizHehJO1kSiUm1G9tZUWIXNz
L436LubYS4fC7XG1xRamCJ/C5rYoUP3Vpmt7UNzOKTYhhjd1+5BCO0LjFvOZzmWzuaU2PBnc+Gfu
h988PFVZYHk4s3Nc4cZ9uk+HaQhn0IH2sbNE7lsixRvFFoT2Osyhi1nDernOJgxYlF4s8iG0CfHM
ScS1XjW6a+pUdvrJjjzU6Gev6ofDHNnfescqd5C0nENFO/u+l2kwoEaQfU+dOtpyC/VurGL5YoQG
bU5VHfYCHOmZu3tdPuBwWOI1ckj4tEAPF1OP10mykuhDFkXo/o+pNm0DTbS0hsO7bO7Hu3nuy+ta
ipynBsKbrw3IlAzWZNwMuEd6YqIzHOvxtpLlqVo8l0KUTWDs0T0aTT/Fv9B/fxGtYhqeFYVOLuql
S0PhcG3vYaXCaganU4+QgBUKzcK5qMs59lJJlc6kKr8dinqhTR+IEEpeJbvhNMxZCMYDqzUUF9GK
yXYOYIhNyvI6vv9W6/jx12vxXi+uYjAkVqHaaLTKMKNjctSSuYNXEyo+OlM9JSP5kvwXvUcRX2R2
Gu4mxXlqnUndO3JQ+W0czr6qsDvkRPxZNP/yTIjbIUixeB9zLpwuC11gR2rMtXbEMusnsXRZqLve
xC1IG6wzX3WVOPwaikt40X4gMlqXTFJDjiwMC7XjqOSPkgPPMYVq5ZsSbEJLhP0ZevZvVjwnEEBb
cATggunkn74apDVW/Fw4R6fTxLMpOY6nhGiaFLHeg5YG9fBpHFQLVi0izHNgS99to7dnJEDGOXUR
doruyinc6EC5PkrwQS+gUZYXCsVP2m4imc7s0FXSzPRQ+6CrRJd4aVKvuQtDP+bUE+fkw6xFhY8L
zfBNU0ptD0ZIo9mmdhd1ERtnoqJ1brWMCkoYVBZtMMZ8ORFfHdc9InqO0ufVB6xiTQyqaD3lhVlu
JwQ+b+sWFEjRjdpXjmU0hIRT3855FOFOMv9jH/pHUM3/P01ybM6c/x29ua1/FN+ivz4sJoE/8CXE
lPCv/y7ar/U30Kl/Xa09Cpcf+4XrtKy/Fz0Z+ogUhsHU/QfWqTl/802ppaEoQyRIW+ffsE6q1KCG
wWwiIAYigCoCB96/EMW68/eS2ZJO0hbngvgDOPFqMaOHwEbnl8gRiUpxWj7de7QFx1bM+NlpRtQ8
pJqV3rYguL72sh5sM42bG4CRvHk1cXe/orTX2M2X0sOr4A3+G7CdJcJHsHPx5VhOoFeLGcGIIBt1
SmqwO/yqu1GMq8x6rp2rOTnqSeH19X2jHikmbGimuSGpspI8VMUHHfRHP3zuDKQkkeHJ6+dFaQma
MEDUvRpcZNZ4kUf9hdndF02/7YPEG/TQi5Mr8MyVYm8KKKtSQlWeXqmOxOnUFbs+UqBKVxj67FRk
4FrrXLSyPuDevO4qWtHqSizcnsSzPtjX8U2F+jLUbV/aCq++LTfaffaEIaziqa5zphmxJMrvTfQq
kR7GWZKDkZEDE+dJbRxug/pTqCQbKHY/u9G40Juf73/btR7Im5dd8rtX3xYBnBHLeoYsL5rNttps
W9hKSCJvjR0ugxfYym8/vD/kmzV8uprW98ckxEA6yYjRRbzJbmdP3w5nQKS/HUIhJaekgkHaumqp
4NurtCrw+NH6NtvxxjTuQrQShXjKk8/vv81aze/XBL4aa7VaMqOmiZYwVnhDQFt+t3fVY70fL8Vu
+FTchD/Cg3qLyKh+WdxHu7B1tQccB4eP7z/F+r5ZnmLpAVOG0SFsvpF10bOmq5METmgDxkLx7ace
h0nL7adNaUI0d2McF88Jpa8CjzdjrlZrriD20KopY2opRapuV7S07CBm5x6U8+2ZN3w7GkZUkM3w
mFkkzhYKyOuFSjFOyqUMOqCFSq0Xqtl4Hzp2sE2nyPRhIWn7bmrabYF6xbWOA7oPXNr+inddt28q
rbos86a7Xdoyt1Jspz+mFKD7+4+4WnUcj8BLEeHisKRFB4T19AkV+Oucf7EETzqKvVqVTd9Z2qMa
mt6eHUixH4S1cebIWKWflNvQKgIpvWDRECBe80tkJXcyRQWo2UVGg8D//1B3Hrtxa+2avpee84A5
DHpCspKSS5LtLXlCOJJczDlcfT/U3wfHxRJE7J419sTAhk3W4grf+t4UwmaQ7fj48U9bdoG/NqaF
sYg3/AKVcQRR1Swf569dIp2GXsR2Mx1Ne1IQHhdm17oCy/TPtYyjAlp867bOFCDCpDZJPJNncrw+
foV1+w+dDjQieLxLr423WJMBlNLpNVU4ylG1S3tnKKnjFvVQHvU4lrkjZpBjwvJbZNZYylZOfSui
uARjUpDLSG1w0+MQvMG+WH1wbhpUlAbttwVCBD5eTcm5cNo8bMJy32rmDPV7rm5FWVUnvbZ/a7E1
HNsIr5KNYVhuTn99iuWhnMMglgCkwJZrfnzBBbGV8oiHTmP2XGadvI87J/liqSI5RppWwx6OptnX
w8CGoS8mbXRjrQGcpnmMx3anJPnGOKy7kLzTYk8Gw4ZOqI4Oa7UH9rhmFEM1V/uIC7IXZ1NyG1gw
AaqkDvZyYP9KhvTGKeKCm8JEWqRTmRtV/opvDhuDJv3C+oLUBt2MPsnlDDXmoFKkuiI2hSkSeVAj
FWZF2suFG1lF9JSbQh32s2Fn0REuYfAcRHX1nVD2wtw7+QC+QZcs+LHxsZYZcPGx3pRpmA+RW8F/
a28+5LGN1Fdqv8f3bxj3NEHmJ5Gn8TE3muzJMloa1bLel4qvhdP4s80AG/zU0mCZz6TknO0sw3R0
UC3Mdmgiz19iVcN3b+MtV1vrckzSwOKahCIASelbA/Sv1Q0o1lqDlZtH9oDgbkzr7EXBApQE59D0
oEEstDGF5ooVyq4BZ/JUTUOxa+wWyvikdp4e6LR3W+PMiksOY9h2W3fO5br89zgubwjlZmG9wuRC
T3f5dZNJa6wO265jHkxW6pqJjcdMHKl7UG3VxVmo3AV1ChUCT6djEdc9rLo624kQAW2kB+QVW9Ow
cSKtdt63UWPeQV2m+QOJdDXjykprW7ytTfKt59ZDoUz7e1T0jY+znkH8ciQ6C+SB1AxlzLrF3Rpd
nLWhBT0m/C3Xc+sPWm3tMih47sY0uB5kBUYTaBctbjIa1vx0hVCIsTKS4DjV4ufkxOLQZkrkq1qe
uHGa659Bwarv8OQLbvEJrESBBxOWabY3jEQoW0NVbKzqN3vuy+++OAwvllYWrE5A9svvPmhsYlZk
QMlpW/FrTDX90emMkxymkidguB/Y5IvbNGqdfS7V6hdlwmt04HvsxwHaeYkz8G1j9sRtW73dglK3
+U0ykyvdFkI8VRzHO6Wft3ykr78Zb83tn8veQl5bN3/ShaGqNnFw7HprvouBiHCQIgU7DeRpY3qs
DmYm4SLkgFNN+wvmzBWnNAkdbD8N51iUevfZrgUR3lWhGi9w0NCp1ZaVHVRcoo5oPcqcKEWYdN7H
82Ytnn97B/p8i6YDCJDN7vIjTWaHlQK672PeDNU/xRAkj/poNI9lNGqJnwY6Dlqxgce51xq99Ctn
KcVuqZf6brZlqdm3MwC3ldcDTaFCgE5qVhPjxCU1FVHf0Vh6kZY6yb5vew2ibC2+Z4Yw8L1c3JwO
Bd6nNI4LI3v++HddnWrL2NKsfpNPcrVfX3vxTqqIRuB3oZix9rhuQ6sdgvYougryY5bm+4ycqV1j
zeYOlDX1Q9XqDh+/xDtTaeEjoBnBwxjsZLUAzEZYs92wAJwR15i4TOdD0KfmbaYm2sZ3XMrT1Vqj
uluwrmWjddZtVCH3ph3OsnSMsG7zO+KJfFoNzU5Mo+2POnGbSQPPrS0Inv/4R74zidEjQXxAFKtx
rVjtcamdD5PAJu3YyHWNuReWrEWZqTjLINfC+oC2XZbLu6zCYKoo6y0D3XfGeCnfHEpo6Jr4j17O
37gu08SeRXgqi9C4g2Ujn3MmH9REzKA+/qXripEpdfGo1ecc2yiTaUSHJxatfazkyDjhUJ3uJ8o6
vyeoyC+UdIt49u7vQ1G5SIEM1Aar4j3Tes6PLglPbUjYbdtI/1hsAw8ILMqN3ejdnwe0AEEY2hn3
0MuR7CNVbe1C4edxLfGxbHU53eJXa+6DGy0L9GdDnr99PKLXtQubn8KwcgmiQ7VIrf++mSQ6WGJQ
8eMaB9VaZ0nfrNSBsiMSLkJUohu/8J1NYXkeKxEoBfeAdWDWbJdmEok4PA1DcxM36lea2t33Tk7U
3YhhL05ZdfwZj7F8PxlFCQ+CoPSPf/H1IGOPizCSJiS9Rl7h8hePc4rzb8Uga5GdnyRgIrKs+vGh
xqPX1+Iy8OVxzrYqsGUNXu4OLA4DZe7yaRGUrzqPULxLHM94aoit2zficLJ9YPZgbKmq1i3V6ozu
qJqH7ERwBRgeDoLSeLLVgJSCyZGqjUFYUww5dOjAOibsAyw+NawfLkeB/XrMZyzajpVtFv6gN9kx
qqlFzahqPJ3tBDPb2vDVFNN3pxHTTUKczN4Mpe4QWGh2+z4NHrMkIVooUorjgInHTSWG6SWzRL1r
crnZZaNm3uJKVJ5TZFwnK08SFODT6KdcwU7tFGZnZcQXsp1wtJO1WNmJoYdKDV3OwxTNOv3b787e
iKfOcr8iYWZtoT/ocYFFtewcxy7ya/UBzhTJTy959YBt50YteD3HUOj/h48EJw1u2OXoEnZp1Vmd
h6c4tqL7qnNeLCWUb5XSxDm7TD83c7plkP/OyloMAqBykFhP4bRun8Sp2s5h6zDDRPCrVLTwaKJU
Rctt959muWuOnRU4buo4iW+3mnUXELK1McTXmwmvwCnArU0xgPNXk6qIK9HOqhSeErvoXVpu36Wu
Cn1zmqEjDslWbuL1xoz+msFdVDP86vVKzvM510pclE92PnU3Cqyl+3lU+7t0mtoNQOr6iF2gA5gD
/DLCrddMmamdUGRFeXQabfMmLILaFVZm+brepIeG0aSYD4JnUx5Mv9IHsXFVWrcnWa1Lj4ptyzTo
sNEruJxPsEw1qcdxlCO2sL18iu1TFWrRDrZo7THf52MDMvaj6VNlZ6ORR5In/RObPWZx/3YRLZHB
+C5j5YCmZG2WYKfCyEYCV045dDAzrUZfyaT5tUsH7b4GMO49MfUbz9Svts7lmfpinPbmb746ooJa
DM1MV+yE82W8CxQR3VO/Dhtz93oywUMBacfwxkR+tU466tBtSHllx6cBT7gdMULqUSPH0I1mud1o
dL4zmZYRpNlCxxF8f/nBf/cLag1eqpWKU1o0/U0fGJ9T2UxuC7K8jgp3Kk/HlOIOga7pFtjQbPDa
rxcpP5RCEXMVSgwo5pdPxwMUD0+7FKe8GdPdGFTFvgoMPC4L7TT3VrOxctYOPm9zl9KUFgnbLw3I
1dzV23boprEQJyFrkT+Y1rhj3kh+nfd56AZd3NwQqyb2nFQYbNhtdIzatsdducZ7Ve6g2Xdx/EPu
6mnJcLaOU2sEPqVtgMLdKU+FtJCeo8o+tLIID+TwjffBjOYmoBH73ejbR81s2i8fL4N3NlsGkT0W
wHLxTlorUMNEITItb8QJ/JN0KeTZO1ut8KTFtPeAA8ct+WTyDT7vnY/hZLYb42lLf7FO3HsbWCgg
nGncHpFErMp+aqZsGuw4ObWdvcQt6YpfqqNGRm2jfCVrXnySqokPG42FfjQsMoXU3LBfFCTOB7m3
oQQX1WuHh/CuiUzC1Uxz8BCsGEdb0pw7SQ9L36LOhiHLBdSq4+4x6G3V7SQMq129H36L8RUv/Jr7
ZmgcJd3ZYr1dn6LAMig95WXLof5ezVQixGP41aM4DYqOVXGp5Lu5mqKdlIaarzZBVWPpNn3/+NO+
tw/ASWJrW4iR4F+Xy0NXyFwz6JacKrMzXLkYCxq/g+Y7NWSxjx/1zkqkH48LoLMwYGGmXT4qDptO
EW3NJJIKxY0DObztQjndq9o4HhIxbCWRvbORopxlBXLy4pS0pto5MNNBXpi0SqOYKPxwwo2Masvy
Z1nPl5UuGnWbgwo94yKaW301abbKVgpncQoGs8fvGd4Znle4sKbcwFs5dx4kdSh8FlCwUWS/+/vo
6EMoZreB13s5nm0o+hKFtjg1it3dK4pUfB3ghmxQCd/7aqBT1PLMSza0VW034cZOOKfEfjY6yq4I
5QBr7l46SpaUPJpkV24cf+8/b2HEwILglr+skr9OC1hLWU20pTj1sdgZdlPsVbMLPaAyYsPaLVDy
va9HpQEESl0FHrbarRMISyF6AnGyUNTfRkOX+K2Rz8cRDnitTJi4jy+hFG6FHL/7I8HFWOUwNNCs
Xv5IBwSoDnJDnKJSjQ5CWNU+VNLODYNJurdi2Xj890sPSRfn0gJ3wFS5fF5b5bqT9VFyMkoFiemc
5oQt8ukGh+ZmX6At+/h57xz5SIjpDQGqsyrW5wUJsYUdV1yA6HxK2LB04jg21I4tZrEnSdaLnTMp
BV1Xh+AMWYo2Ko53NjWKcvzMgCfg7K8LcxHkJmewmZxw2B84c43xYRT1t7Ez2+PHP/T9JzF1dBxF
Fkb75cBGYNlOUkXpSSEvaxfGTn2sY9BzGqnJxnJ/7xCGmoaImJy3t1yly2eRqzoqDZ3oUyQTd5Bo
c3WapsraY/5QnXBLL7ls5/b9UMyBR0XUvBj4le8+/r1XwNlC7FkkXpSOtG+vrK5LwtPyQJnEiWt7
4Mlmw+GqScFOy5x5H1m9skutTDky90NP5FHhhaYWMQ2C8uhkUn/4+HVwmOZHX26/uL2C9OIaodOt
WneTEbIQ41nN0jHGIUtxWysq/mStrnyyCiuaDxCdJmJgykT/ldYkOxxMPRjuSNc1Xpu2HOk8m8qz
mY81tnD1NLtKN6r/CMnqb4yh177ihZfI7lS26Rl7ebTrchJNMI77sD/ZyWvf5k/0M7pPXTl39h7I
M/sdoCIfd2o5Gq+YLzY224iAXW64SlTOT2qnpA/kJTe7gMLiKdP18ixpkRBoqLIWLqYhY+Va6VSn
fhXQO3LjEBcjl7DP1u/NHLIT9iz26A+S1tCgB7BN3aBJm0MnqpLix0hIrEtEY/NQo01/FihrvpLu
yImbjd3wg/Dk9N6W0+gfXZpNONJZBAyNMR4CoM4CrI+6IlN98hbMO7lWyvuxUrFT0sSYvagNu2Fd
09I5AD/ybtMYduRY61GzU+zA+V5hgPY1myVMohSCLww3blrpueW1kdknYYbJTpwpr5mch8/dWMS2
ixVbYpGX3sbPsNNL6QDyhsnV3IWFmyrCuBvs8vcQi6+hJVlY8Ke58lK1cEOPKpxh84GW+/Cjku10
l8iBqbm0i7HyIQBHOy7jbX3ClqtZEsPD7tamuZN7WUcN9paZ3ey0Op7+wU4m+WFFat/uTE6aV72w
htDPWnN6JRnCtG6AwPXU7/rYeijnKfpuJHEAFVqylJNU1xjBiKzvHua2QCLhZEOeuXUV18EhNwr7
Z1xkI58vLaD8SGYX3DujWT8HyaAYbg0RQiFWAGWQixeQxVEnCSLipNiZn0m1AETtgsJOdklrwQBP
oz7/kmnlWByQYbdHPSqKJ1KAzdMcGbSZhCnfo1tGgG3XdL2DrgKCsPq+f0T3WYHuNE7SusQFKGQQ
vKU0p524Q7Eon00+OtEawUjOiylJyehO5iBHB7JHUUqZi2gqyCZUE0pj3heTOf7MK7TEXqtbQe+G
Q9VWfqHKZNwnRib/iuaApBN9nmUyXrqwfFGHsv8RNmQvQ8azKuE2tVy+akZc/Hb0tH3WjLn7ThKF
QlBIM2q+3k4lbxIO4pNow8nwmskwfhg43cteMFZEm6kwfAamYQQZcDTq566CAY8EkO3LyzvD/N40
0ZR5E1vQ9wSthdhJiuW8qIklDjF9R83VbMLKodQv/w4uJN0Sg5frJ3kolB8GHdPkEAyjfQZ5Cok1
SQqdxFTuNpjuRfrXGPXrTV4RU+1hutcFHgklPcphVc+/OQMNVpdAH6NzS9j98U5TU+0m4vhADapU
k8YESTRjp3Mqv1ika0Ru5ODRhBAI0MrD0QWfmS7vpmmXEiiLt+I0p4BiwkzPmZY3ZyzwJgRFoxX6
bAP1z6IZs38kTegngsfwJJQjWJ74xPbNyRlG7SvR2/2vgT4wzK4YTxtPiZOg8ZpEsWNvDiQihoco
7V7rQXYSXAK05lsotLx21WG2qz086eDnILr26zClZHZjFkhYUKilauDx3lEGd54yh26yPlUnpxPt
V1KHs4d0qPA4tKt6hOaZtcaTkGeNmzdptlx483o844hVfo6bkvQatWPq7rs6U39H9Wz8kgMuP+5c
htO5FhiiwCzAPg9dTm8w1eMyPrOBh703G9pM/Pk8hd8xkBEzbthxDzDSt8ldL5LxR08u3w9rUgbV
lXtYJ25Qy06P1c/sPE0IHDS/KYCUbrkdkQHUWWPsIkChTT6YJMztWHmEkwxTl3hCt9LHTK7an0Yp
bnEq/EeeDb3bk3UTYmkSkI96Sqy6lP1SGio/g4c6+AG8t8FN+7GsfeZCAZ090uV9puD2cSzUuQ9v
GimyLB8IS3rsZs0Uu1jM9VMTd9GTY/fOj4HB/BxmzV1mOP9wdSR81ew4bLyWzR1ybN7d4aYzTzvB
BH4tux5PS/Ys50VOQ2nmkquiHcnyLJh3NokU8a5L4vizSLXwNVGq6Cv/fG3BiXL4TnMyBTdziFrG
jSUWC9E0dvGn0Emgd5VWyr5kMCS/dA1elfyodDRdhM9S6Tu4stLeyKlF3KgxppAjSzOe7KkjsWIs
1bu0SnTm9igZmZt3rVTv7MGpMfIygoDJFCVpzJxo0Uo7ReYObZQQdE1mLrFLFvXVnDU9WQJV1EYe
iF9XuIkzhBGvNzqntimU174Pm8MQDojpydbOFK8IpeGWyawB52ul1ft5N5SlbxYtqQQp0puHtnOg
DE+5WbxmVdV8KikQOw/hyNi7JjIJ21OlBB/PoQyhhapVr7xIkWHf2+Xs/N8w1n/FvP9U/s6f2/r3
7/b+e/n/gSXy0qLY5NSfKdfy301MY+J33sbtdPr1v//X8jf/2xhZ0/8LviAs9QW2xveJxs5/PLkl
xdCx6166lCCtoHZYHP+3M7Jk/Rd0NmphqlDcQ5GkU3r/N4Vetf4LHYWCwBj/msUyzf43LPqVHo2+
F+UZKNbi97LQFtbUnVaMShsD9twPcRfsqzJpblu2w092jwQRh+7+vhtbAuKU1qbw1+abLi/ynSon
qT/UpDMKoxx9LW3AN/VI3iPVj91uTrObygRaGtniP8cZMS0in7/WY/elmuLvgxi7z0HS6QfZqLBE
gMO3cUdb3Sf4WeAmNNnJwkW4gLPd6qZNPrtTlBb9QyyWabA7vfyt7ImTr2fKsOVFgXw9vF+j85I/
ha9OsWUwt4LleAXeAIQQlSyB2dxtVtcnMzYdoZWKfD/jNPJiV1N+zivgpGOfSLvcrsc9kJkc+aGu
hi9KIKLS68nUZt9Vikcx5AUcLpMiHZqBMx+zxJRJ6rKt/KUrDPET6Dn7BO+nuxkghOHEKnPjHjUO
AvIIxMk0Gv2uhr5PqVk4DfBYJ3AJqZoUX0Q1dSjZW0lYHmj/Ro9jpUF7+93YmWo6GmEMstA5Xl7l
6ioiC4xz8Z4dXXsiuwdbd/BjzEwKvan+KHDVTNLM0mG/eKYs6VuBfjMayifS4xwX/VpDQsgEO92S
hbYFQKyos8vbsZ5Yjg4aucVaefV2IolRPg6Kitur5nzP0yhFD9wkwcGoJv1VSwZj2pGJFn4SYTne
pD14raermBGaDcWpJ5G6hJkVlMCNVv5lw2t5L26/S7qEzG0b7G8FKjfE8ZpJ3Qz3dSy+taC5TIYx
2VgWK/ert6dwpcRXAswYUc/aLxN8AkxCquZ7AvZGbElIKgp1ibVrRM9JVbU3SLnm30qkSjvAErN3
s1Sq4fa02ecsLcLY44BJTcaiF7hok0UKswGfhiDTpIPWzv3nlpQvjkeHwEy6k8RtK1O7wxXFfszg
pOYe9hffYQM4IVvDJFMrK7H+rI929s3K6m+x0ZOvGMUZtXzQRJTKee0PaWzAuoPDhXLZGngwyWC/
mHikj+hquhWK8878Zdtg6114MLQC1rfueh6Q3kWjfK91RUtRPem2a0y5UfOy2OtIRdwseP9eb0Rp
etbcWc8g7RkoO3F0JDF/JgeqFumvv46X5RgJi/xv5dEKN1w+Hf1CZge988W7ea0VaTAxSobSme7z
ssdoOZjV+2SiZA9UrTtlAzmKkjQMp5mMg6/zXFQEqRogLGmSvWy8ybJx/U9b4u1NFoMWem6wDnS2
ucsFrsx6KPJSku+lkQy6NkiNJRtN4yOJRu98p9HMvQgLEXtKIU/fSKICni8aBjAZuQfjEcZacpcm
lv/xm112HmFdM7UtgwYSuVb04q3VjttqKUrGNugfrST/XqoMk21EiQdKiBPbqG6gjG+c9r/HgccB
WvM8FtOCNK4aj1Jn1yGGU/1jplYvnALyoa7vIwG9XMn7xBfo+/0o6X7JnV4eNfmlcn7YOd4kFPVk
pXFjdTPJDreW+Orj8FJoLGkus7kp1w4yOLiPtY6q6JGrZvWqj2m0z0Sdb7QGr85XFSouGj6CTMHy
lq3rcg5Ikmok8AGUx0luNJcINmnXVFl0Owdci6deNK6cad9KKyD3HuXHN0HvYKM/9s7486GhBCIv
MRD7rHkvs8OiarhJPnajMx6sJi/3gw5ZxVJZG5FlP1Do39uNKY5WoKqu4fTBvWUnDxm+6G4ROFbl
yhq9h0APthr9V6sVeaCl29Be6YPjPLb2sZlFY3RqGqSPTk5qYtIGZCnaVN6J3sTcR/GKagMLS9CI
m2OigAFAwcBejzpqq6m5HByXs5Q3WeAGCklUuGuWlh7m45jJWvqoEIpwMACluFw36KL8h94QtZst
9z0j00fP0AJ56xstx+lHT1+tEV3NO5Qqcvo4DhnoYtnIu1EmL7TKcsIMq2FCC10CmBVC2QVcLL1Y
y/e2cMKtCXu1Nyx+FNDGofKwLMw1e3RMFH3MRyl6tMo6cgOKdb8c8/YYoNx+zEVe+LhsJF4O6EyP
5bUw2tcmN/ZjbbZf4CxYZ6BrgvtwatzTTtgC2q7XE68HGwVMCPgQxtaqLOkkR2NCiPhRA5Pyx8Cq
HwcNB6rRDG8VMXD21HL3IETr3Jp9Z+yVsAw3dk97/al4BYh0KDNgLS7Wivz/v8ApO85FpBVD/Ehf
+QG0mQCNcCp2gObBqWnpPxddED3YlVX+KxSObfvtwTiqAb/jy/k2Nn89GCtXI8zmgAdXRrPXOqZH
lCUxWiUr2pspXiUfHxNvsN7FpFweCAuHMgT3JLT7l790SgVddDSCjwZSBQ+t7QBCHBgkgWbmKW5p
zZRNre6yjtDQwRxbr6YvcBjkHAsuqZJuRnn4VgnR7ae6yndGP+SeroSVj3eC7g9lMH1romyJBGm/
mnWp7IEJwg2d0XvTeSEQLUSmhQO5QAd/jVkPDjMD48ePateRbgdg4sepeKFJIrkKnfeNU2UZkasR
A0fneAVPRIBy+Th7lGnpw7Z8rCLrc9AkxFVmdrSX5+gHTiJ3cJfGrWvEJfq0zIqFdQczifvbAsYs
MNxfv5BGNMQ62YkfhVGPbhqoL3LdBKeBdnvV0dmYY6vd1zhtOfaDYxQP8RC3d0XbHWpSy3aq20iM
/McT53rQAaO5qqBjQB90BUrnodVHUsEeojSj7dFL/6qq/eMMa9KfA+TeHz9tpUf+zwigIXiTkeHm
vaYxzX2ZtN3Uxo+5NBupVw9C1zzJCFWZ7vpc/9Jz5WzZNg5MMaVXqtY51sOS3XhyAzrUx5LcuirJ
4/SYv9iBkX5nuI1pY2asdClvb6ksass3zjq0rlXRxX0gq+JhFo8qt4BPwHjzl7YfolPkpF3l5aWG
6bieFjhMdHZKxY8aJdkVFmvNV0yhPQ8GAIPipOlPmyTe3B0Ues1JY3Y6vJBcu89bAxMmU5oe89RQ
Xz4e47fkp8uJzYa3MJpgUTgAj6tNz7IDGDZxHj7CZp0xgbIr+GJY/+XOrOKxq0BOSXNs+zvcV0kv
OwTToN1OzTS9mAGJTNOgIiMskiNyu8pVOxH5skIXD1NKnyabRXJwMtyoy8E2Sq3XNMrsxeyn+BcF
vl6b6DZ7Q/e4kf8OIdrfGPUTQcLJc2A45BqS+OFXqfSMR357P9Wkc2vJWB6HKrP3VW6m3tQ66gnv
/vZgd1yMNsbmas1j0Yo5PgFw6mKxuy7xpkQOLWT456kMO1fNmtLPjTneQH5XnLK3+bNkCCLsWjwG
+dPlOnfCRikU5HWPjVVNvm6U1onEgdRPOIv8ulNCt0yqdtdIyvwM7Uzzmiru0D4MnyFozfdI5Iqb
1EmBN/Xyu2plX7rEWdKD9c/mNL4GA86bc5jhiV0NB+C+4BCo9JzgPFVeVWdbZOxlUFbziW1rucJD
HLE0Y/VrbLmbamaUdNaaRIIKrqZnZ47Ez48/zTvlAvsQ4lfy9LhhQPm/HDRSbml+yWZ2jmMWVtBb
VLXhyKVdyz/pTftJBMh0hiAvfTuT743ayDbOn3UYGNszb8APRC2JUSUl7uUbyC20k3EysnPVW5+J
NbKMB9JkXeuH0KNd1VpogZJbZd45w7Svp/FOq5zDMHb3ZfQnVGNvFM5GA+UqcuPtjRbPfVzIaO+s
r2NzlQZSKI/ZGeq0dtQCmmKE/6n7WeipNyR5dgtsJX/uqypj02lyNPrm7MlBX/gywRM7bUx6H4KB
+CU18Jkg4WZuGBrdDqq/oOBKtlwcr+fKcphweyEeBAxjvXNa1qCDxOnZuVcBzKYBYlXsJFvHyPU5
yvdBDYcrIBSgK75IKsOomAwtO9tR3xySbgiJbNMaPwDy3Ngxrs/HxSd0uXVils0fV3Mi6mNThm8j
ziDhoY8HL+HqQZa5MYJsYkHlrS/+zk/7n+fhsLXqmZEpLurejJOzSO1TbPfsAVp72yQOAeXKrtSi
+9wub1Kt9CTMOGPpWPU5fsuTa/fVTThuVAfLr7tc+vT3l1OELj+cuSufr6xt63Gq03OZBJFbAsdD
dYwOQ9FDzzQTakSUEC5lvuEJady85733eIxTiZxZmohchy8XJM6MeVoZozjHuj4fTKsGiYdBc29p
w00kCTl2JVW7H3SpU11d6ZyjNg0PWS6F5AU2yaLZz6ebKSEdJJRpTeSBOh4l3KnuERPFd60SfP54
D7u+bliQtfCJIxsQSH/dzyqw3dY0envnZgY05gsSPdYLw891U/bCNJ/3jSV9Kuxiqwn6zuZJ74LO
zSI4oHmw9um00nxgfgTRmb7itB+y+Km39flL36u/ZGR//7SKU7paLWuewLOCzBsj2yiaricub/Cm
PbBoMJLtd/mt1GokWLefo7PTNE95WavnulFhrOV5vjHKV/1uFcCabhjLkX4YsMhqTU5CDFXZgcw6
Y3EUVjnQwk60+04qmlsrax7K3DEfIkDlUgK4QTEV1k7qgSM8dFNhbfzud745jhtUzxQV3L3WfFJ1
sMy506b4rM0OYUJt0jzYJsbFqj2/xHVzrM08eyYLU3z7eK5d77QUMfQ/lkJvcZZejTdunFVlqY04
K4FhHCQUxJ5DRKX/8VOutz++5tJeoC2GKu6tX/XXjaVodEI9tTw6i3rsT44Il3DGpNzNpv7cKNPd
x097Zw4tjLnFcpHTF0+3yzmkV2aChLsQZ6lyPqd5neynmbYqjYQtOcX15Y9rsk1GHRJ/HBHW0ARG
VUjeklSc+0H5VSDx2imBWn8N7fRnOrXyL6iZ1u7f/zgeCiV/sQmDf3z544oqztRBSPGZJGDpztSa
r4i7pWNqyr8/ftA734xGPzgrhoEwSNe87agY+7nhbP5UYZC5L9PWPJrx+LuD1HM7yWSQfPy4d25L
S8+cuUGJsqT+rZajQvYpvSZV+TRHuXUPwRvH0iieHwC9aHgYsV/Zoj9GCWJ5wDv7hqRF+cXpSqLj
KutUR4F6rDHxBGKprfBn17bjoSvHP1o0Jk+Q5Bovm5N4Q/bxzvfnUFsmGSUElmerj6EiyAhMvdA+
1bWl+yXE7Efs0O9ai2Izr6XGH52i+X8ZKMJ8Fhnc4sKwZvVOQVzmbVepn8hYP0xyeNNi8tb90ST1
NwXVsUXHkE6kZ2aZJ/cODjxhjMXjjR4cGkhqidF/sWcJW9/WxJNDOYqh29hTrkeFzYSOyBJOTKjm
4o33d38iC5CPC47Ps1rI565znppB1h4q1b7T5Tp7GvLq33mLLzel5Z7KclguF3R0V3OnLJtZqqog
PNNIEwSQ5PYuTZUtmf116/ryMeu2Q07FPxSmFZIvtEfP6idOetMbmJSBDL2Y6fxCwu8hC6W7Wh9/
YFmxheJsvsBqZI0pDrW4d8Izs2MvkYvgGrEju1wK912p7nsnuZdS5yULboip2cHN3QrtuN4UKEuY
7fbSEEFBtnqBRUSt91rB7lNpAx4aPGvq/ijYffpZ88/HO8Jbs/GybOTD4hREJw/Q5grXS1tNxLEq
h2etEk+yQhGWlngLTHmm9tB1ij0K3voPN5fwdmlGvypyZd+2upkf9YatGPVS5C5uVXfNFMp/RFua
qZunkinc0q5+l01Aj72biVDNkWm70oSuykrQWen6mN1KThQlfpBa6INoP+/iUDW9bEyne2FHzl4l
KfFBtdNyH/SZ+UOTqtRryyl4aScluLP5SBtbzXvffpEsLJsxo0J39nJVBeTROUkZx+cO+5sbM5t/
o8+obgJV2mu92t0YUNb2wxzT2bJQLoBnK19KrdzoEF/XKYCsXKu5YqNThHp9+RatrNPwrZXobDAN
vUEkf5y5isnZHpI7bjmVr7Tdr4zI4j8fT4Z3nksBsYiIHOzjOfoun6sa4xxi/xiew9KckKXq2mPR
2eFTMKlnPIqRrGZmc8xFa22ICq6xtMUyCrEG9zZKiquEnELquqoCUzjLKtgdKrU/Lel/fga7s/QI
sSKgJB2CG6eUvspj6zxO6qQeFDYjOKy4tf4fzs6rt21l3fufiAB7OZfqkmVTduK0GyJxEnLYe/v0
748+70VEGSLWARaw9oY39ojkzDNP+RejAu9s5bob2tbz/XfyQQYLh4v4SisUSZ4bEhIGuOXUI3Lc
0FF/5vRC1vlXFXTAN5NOPXPd6BMSPGfQbSbqUMmpsaI/gD+LxyHyzYUC9zaPZKQ3YUdM5K1RHZi+
378ZXomHuWmEjivKqP/pZMxxZWuMFnbBtLtmEQEKAfNiNiDQ//ksKIsFTV/Ugt0ka9w2DvpzFU6e
zG0Jte/+y/3gEoM/T7VKC5dANxeTUtNRE7jvem5Cu20bOW248ws/XRWWibuGhhlonKvKwqIf9I44
4Lw9CNhkyhCvrl9jWqjCLMPAceUkAuWklzog6MzE70MX36MBvGaCTtE+bgbCb5iq3qYbsbIY4Tk6
elFEq7q0nDUQWekEIahZI4In/60a/cv9l/NRMAK5R2+Gk4jAxVxmb+wkxMnlxHb9zkzAsxbmOhrG
cF2XavOVAPIzVbT83NeDfOJX2Ue7kMt12ARvC79jCnrXG2LSGkRtkJk+Pdl5kupEaJTXhZdfmjHN
v5pGHB8pIENSsbIDd5vSa6ZYO6im9yrpQ7dtyeM37dCvc6lPN0k+bNV+ohsgvriqx1js+skuAPkG
6SGOQR/f/7k3tyfdB7JFlawNn0lUOa6/rmLQNc8IJhe56Ju13Jd0/uvw1RlHZ92P6B3dX+5mC7Mc
ZCziNMkYifX0c/45kxGlAlJEmk8J3YSgGMdk10t2sbHLNN6Z+IGifqnFC/HyJhBMi+KRRBDARxZd
pOtFS7bw5N3mXzo6MWt60/GqrJMlk6v32fzVh9ewduEVghOdvALmtnPUrWaGqKTjRlW4p01CWztd
ZdgRNs3REdbGhjyb+Puu+RO3D5l07CPZbdtXNcMxqM8fpD7aAEJ+60W3z4pwZ+SvnvOOxOff+sKd
eYObInXhTJP1ErxMIEqzblyZWvJYJJnkIrvsb62kfbHGMtxPddBnYHTRIRaNtBlK58UaKuPUYhJD
ouIxu5J7OaXVL1sHgXLA8f7+uI02sLn4XHytCThFi+z6W1GRR10/YEQAVc7c+aUnDj5F0rFEIloO
zOig50yDKRn8J1sOw72jcKr0Lmj2NTAqVJ5su1k5+Me91oP44zONfAYNNu7v/8ybU6Nzv02uojRq
p4bNtOP+2cYwtMtaCRT1ZWA0v0vSX379XMGMWsWiW/QL1/g/u9pX1FQkGhxQhl86DaLZYtEYkS1S
x+WSbbplpruW6LtVEbakjX5unQKzUh+mfFfP7PDBDBQZNXv5l4YA30pi3ri7//C3ZbFB8TDNmbiI
QMzOIQD22DikIKpzafTK2fdNNQYbij6alICHXpqxE49l63xHelPdd+gZbq2sUCVYYBrfsOiTfWEI
b430QfXZBhL0lhdobKxkry6Lrdb43mpw7L+AlpV6IfrcfDZ+OC3EyU960kOYl6l6lI+jInv6ZQy6
7djjfSSp2TMDOq4LBkD3X9NHi4HcpJdFEjIteP3ZwGP5elwa+gWxnuFsGmm69lKmjTUCTYfKCZak
b26iHA9H80VH/51Tyl65Xq9O2YBYNfFwaVCvchU1c6uVl6Lch6uwC7EVYicC27teJUnMHNteU79g
Pdav27wAgONoxcKt9N6lut7zIPQU5LQp6qYW3SwMAJcO41jqrUuioCsjS3XzivlKt2mqznixtVSm
65lQYaAyJ0E1NJFbC5vR2FgqLmSrBNzsT+iV1biuAiV6ychQfLQqBu+vVQ/WN3vA171rykas/FQ2
a4wbSwYtAT0cSjl5MqHpS3ur4kLxZEVJ9AroG6CPgDmM/oyXV7vUS7V4LQ9ZBD/DMZJjWEIW9CX+
+xokZ/7TCdpDLtPGXTteqZbr0VeDfFWYiMivwzZWNwxIPC5AIJgRptgWqlP1No96ZefpMdj33Be9
v2qt2NtIXFtLCg83m5ObCmFOEIGU5RYc9+vPSNUyBk3uyBddpGKLhzxW23ml86tQcdMYNCwcBu0m
KwJXjwDZBL8kWYYNfb1gnRhRW8f96CqtfLKt70qr/UA+4ywCzMAn8f3wVNg/smB46eJopYDzLsL4
oEGBQiufhulW1eqD2jVryfpTNX9j/Q9DYWbFKnNhRBmLeFczVRaetInVZ40ZRRQGSGfDPaNpl0iv
djvUa/bJc1M6uwxBCzmWNnW3MB+/KQamp2T+h8yYQuNwzs9oSN47uctHtxlaKn21rM69X8S/xdh+
vh9dPlwJqsT/DkYY7V6/zw4RIpRE9NFtQ2v4ypD7gU2dHse6jrf3V7qtNnkoGsoUuZBPAOTPAhmI
QMUznWJ0M6N/EZX+VsXxs42mGnCI6iDaDJPTof47EU0nKW8YjJeOSzkKuk1u08CXi4XNdIu1mX4R
lyJ55ORUY812b6SqQh6gFrpBZdVriGT6MVMRjrdq3fNXwOXybanCDU5ixT6HLSSu1DxVCawFrZfS
De5jzq41c/sJNpa6wRamXBi430RJhGEUHM5JrfmNxOXrr5PJFH/QvhVXGp3waNgFGWBUXRY+zPSY
V0FyEi/lIPNlmJMgzXq9Sts5NSQMVXYj6r6dosI65OqMjWNHLrqqA8/+3mTORYOJeTBj0a+9EWsd
lDmYOIogDDjyjfXYBt7vLpgQUUIEfMoIkncr6cnCNnpHoMx+LZNDGFBcieCR7VkaE4V6ruiB1LgW
8mjr1gnF3tLx0E2UUS2oPCqUtg1peBQ+drS5Xsn7rKyCS5+WwRfP18pLjMz+PtFKkygFlg4dPewm
y9IpV0rZDOsgr5zjqDTJumXAvsqE5e9bdBWtleYjBNxmOm0zOZZXjZ4le0cbkc9OqrdIrXT2DHpH
RwiA/iath3qfOjFKO0oHHWiwxI42gnpkn3fboA7LTT+o4sTw8U8yYB7Q5lr9SSAIhFZ28IzMvMNG
zBXxo+tlx60RDtsx0O+xADWeuLXPlRY6+0ZKuoVTMZOzpeNsw0KjFWe8F59kaNfbIY9KIUda3btm
pnKzOUbtP/t1tOp8bwT4X8ibvhq+VEroPTF9t1yh68MD8EFxKcfCdrWcqrNJLLFHurbaj5qTPdRN
AKWj8vunHHzJw+BF1h9dSbQNDX95VUh5dXDovi5s7Nu7gkECyT//gPyh3XH9IK3ZR8YQBJ1bGp2y
RQpF2rB9232JNPofdtdbUQvovPXQ1ruoL5UlpMJ0bmY7FTE9RcEImpyUGv56/aRgxlHJOE6q6KF8
USRo+8Lq7VPfkZGSgAx7JRTFa2P41Y9Kokpp+nJTKV638htbbO6f8vfR+uzXQMwCcmUR8DSuzutf
M/ia2jZ5bbmw+BC7MAtwrvZoWGezH15Gu5HhY1u1QAiv1Wi1h9VPOKnNm9LEwwsDh+ozLoK4oZAc
PobwjZ+LqMgeBi21nqQqSdxAR6EYhhj06FxONsymUXwaw3Zr9j6ljTNgwJdXAVP1RMcEQhW1+WOw
iuBTmuf5ksrdTVoyoTVB45OdTzIa89FvhgQOejR24+J0Ve7CpApdMDfhftLRWJdFVy50Bm7LYGea
MdOGBGMM7mZuJdwBsM8VNbVdxUPQ2UKe4AcFhP+IwFnlNlEpb8JSgVdtKe1e78diXcZ6+7tBmf8n
KLxyS0RV1+oAae7+V7+5QGggMABnLg0O6LZSGVoo9KlP7zIvGHK2UWYec7Vb0hyarqGrrcXUZCq2
J+Fktvsc06QpuJ2qYnRcR8WkMlOlL7XaneAyKr/uP87HC1Ep0kAESTEfpIZJYMRtYDou+hTpo2kV
2drygmqfV2q4UJrfVqc8FGC+adr+3iSfXu0/tfkkGDPYamy7GAAkv9M01J6pQeXvZplULu7dATKV
4psmxcWmL7IpQUycT748GCsHavcPadIgEEFuHoYEZVillEI8w6X20FGEt3hRjiFMIMP5c/8N3dzl
7wRhRtv44CFmPddhGprYDlEKsF05RW+il5VqZQpNnQiXbXeO7MF5RDNkeB2LaElJ56Ynx9ITZJuN
QD+Do3D9wibnSgq9yHFtxK62cvdi9Za86WwcTGsE6KHhL3WfPnpYVIroadB3xcBhFtJKwxdaFEm2
y+mMNmMrmZs2T/0nPmtDCyyJgrPNbKmG+t4vdZhuS0selx46DGpQNpPL3fXj9mXoYPlc2W4tBuWT
jHz7SguaejOWdvYYtY2yE5Xn7Aa7rPOVb+PdbsRKtk61yt+JviBt8Iv23Bklo7pikH/AHoImI8yx
WA0jtvGroQh4dSOMyCaq5fNoSCXuE0G7UWJurQBhrXJjULNuR4ichxqN9ndGgr9lE9TQjYZ412J7
4kp1v/Zp5iCPEUroVKAgnm7bRNLR8nCccQVKUhxKWYhTMI752hhhD+u2d/TSIj+Gfls/hk7krbOi
07UVDQ6xTmyc4c1G1j7f37zv4mTXgQRO/IQUIgeBjzKXSkMVQxFxE2luJmnGqps8rociqR5FMuLb
a2C2tK55tQ/k9K9FHSvrsDbFJjdA3pArfhK1Gm4DeHjwWBtwAl7SVY+Wp4utrKhLYIXbWMRvBaMw
2U4B2Zgrgimt2UiViJl+xZXy07PTrTbC6fZH8XL/rdxeZgwhEKuTp/EQ/3G2y/tR5OB+as1VRvSW
U0CqnWUdajX/PJjKQsp0e1+wwAQc5c4ErDYPsBZqiXgNGJoLWq59UqraWCctWp//+Ym4nPlItNKB
4MyBPmaPmbeG0JVbDCr5V4tzd5wEvwK9zVdoHMcL1fQHDwWWndE+oRwEzrvi1j+RvFCSprCxW3BH
qWPOaTUeIzWvaxa+0y3EkCYtz+UwAOFyQkTxOiIMWdk1JvWBK/v+D6NBoWk1eArCnHKN6oiZP+Be
GO5G/GW2YZXoz2oQfbr/Yt/zjNkBYiQCTIQMHlyTPGurxX09dkoxargiojaiJXF3GFNhX5BcfQZO
MXyHkceVYJRZ/EXJzWJt0rXvHZjfTTigAKwGX4UxdI8wGJoHXG76nVTLeH7bUbZzcq+6+ErmI6mr
t0cv7mjctdXDEOuIVJfwtCs1X9tt8hBGUHNiANuY9oCjWZUwmDelL4JTmCrZUu41BdrZM2u6yRyC
e5pqeV4klwEeZ47T6K5ACQvTN6s/xxkplhbFqutbdvG1lJwLHSkiHpMCYA2KteRDf1NqkA1MDs8T
mmNyiJy9dyPwaUonmubakJOOCP809KUT/SFL7GaTYMtZG3W6A63smsWgLaQqH0Siyf2EbUcdD3Bl
FiAyRQ1FZ+WaGwfGWW1rNUZ2WHls9BJI8v0N9sFRovJGdh5mM+T0eTNascQwSGFmu1k3iF++k/4o
2kBe2MUfHSQ+I3kkFyyNCWvWgpbMXJYkjVW0wYRgE3cSCEduPyai0wipCs+W1CJQXqXW3ki8P0UE
b+f+g96mFjgaTYrdmq6Sas7ttKJQ0uwGCUC3862zqg9P6pAkzyZd6/VQZMnZCbkSk7zd3l/2g/c7
GTjT7yGfngRirkPIWFdCp9vouBk2wrvc8ZWtn0tL+fqHq6A7Sqxns4IRvl4lUVDOLBvPcSWIp5dY
yGdN6RedwT9chfM90fOnecms/DUa36ma3rTdPNYuTAknk5q8O2lBnp9zUy9etAxtbN1qv4R+Lz8b
QWLsvMqqdrGedshO+fWpMeqFC+72oKq0VGECI4VhYKo0naWru2BgZgQuy2314YfUVvVDWEAf9Jys
DdehXCMWZnbQw0NC0EnC12vhLrrdV9yuDsvjHc33nUvclrbsK5FCVaF79XDqUoR0q7rAmz56LqpN
KaXphqblErRp+qDXIRKOAInVNG9BJGF+M6G5JttDoViuNWbf4qgFboaeRdaFL4xufyJNvyRj+d7M
na2IWOk0eHWgNrPLrt8zCoSKX5XS6JKbNfuhNMQ+d0YxwTfLR8X0d0j6KQ96KLINXAXEtxtD2XTg
GNYM7pulTswHzw89hTqBuAXlbF4VyVLeUaASnps8NbZyyCW1skWY/IiYrDxU6ZC7dWorv2XHl9Av
aNbDGG2cvgdqBIFc+6LLSOyoHibWBT5Al1zTaCVp3Ov/ObyqkNX5fSQqBL45wTcUSSkXKjmlogvz
YjrpY9w0wcIRuEW4YKjEFp/43poB/nn2bQAdN6HCtMz1s2SMV0FQBetQ1P0uGeqHIErSjVGjvZY2
srpztOZTNebo/ume8/d+sLsd0uN0hfwUcDtmR6SDs4rRk/DEUnNJcTtMNbG9GLNjrhsUQLSQwnbl
SLn+wwswTDTTJtrHlTVchFYcG+iD37GdtB+dHCEbar6SsmZIi+Toq0lycpqlqvo2apBayHDM6JCD
AZnn+iYD30oKFdPFHGP841foJ2WtsknReRs064DE+WusVOOPDOmrhS3x3jy5PkmsTf+QOds0cJ4j
ayQE9MIOjU3XmZTkLOtcF1qOVhyKWtJpHN/K5HfR9m9ZiORmGR0RCj7ZNCRW6UieB53FsY99+GjV
1aq10UVFVKBGu9Ro/0jOkhfrbSLC3kVsAQgtGlz0Ta4PfRBkYAP9QH8KbP0v6pH5UxIjQu/obXC8
v3Vua6KpeoABP6U78C7V65VkP6ykJO+0p1wZ9F2hJdquiy08GQFcbKfCfSEduB1esRbKVmBvyDJR
KJ9dzIZcMxCpY+2p7HBTtOVE30uxgNMrYvNNTR3jZBYpqopTvm9Mwp2GF2xpieifYzOQfvh2aO3K
thDrLDSXkoYb0TFOEURxehFskAkyNLvUJKJ7Nmi16foerlaHvMy32RC8Bfo3CYVage5SG5kPbZqe
MyPu1+jxrCL1V22Mz6ZfPVTSwbSRPPosQTqW8n7lyE+l+ijsZ7MFcRugGym0Tel060kFqgeF21eH
Otu3krW02T/I/HgSsmjMQhHZBhZy/V0p7sfU5B8abMGXoDSijYQP6KoOm/wZK8RoU6HV8a0xlQox
RAioVS4tMGxurwoqCWSyGBi814qznYUImOr4oam6ZieUcx5Lz4nmbJtOf1TaArSf6F7vb+X32mB+
wNlVAJ8B+6EvMMt2fSR5ywBlZbcwkpNulNuWQUVgZJuoqrZR82KD9tclIOmy2I1DitEx0EgzOyZF
9gX7zXUxvvR2vpaNU+Cd0bVchVLuDv22xpPSrtVDrK37qEaeqH65/8s/uEh4V/CmCCMYu1BgX3+t
Qs6sNIg01aWs7p+CJIte/LYPXSuvFFxwpwveav2toUvyvqp0Y+sJVWyqESD6/V+ifxCgafBwDDig
1L7zK61XRWq3QaIjJzeCO9AfQhw10B+9RKLbOtGLEj4nTbixpeBQDPWRQwRSYNhKRrGlZ3Rxgp0a
SJc2/9JLJ5CTRvkllPalgWQdgsfyk4GsXn7Bb/Oz6ReHwkkPnaV+EenRlCX+J75rhdW28568Fmm1
WviofwKEqKM3TzX2hTo+w6n/FKf4XRhY3K5GyfqSNs7jpBxA6bLE4Z/0JWfpnkYd/K7pQocFsvH1
dzGzqVjNW9ktEWfSJcL+6OEZ+1Xqu3VD6iOsyxB+puFXMWxM5ZUm3FY5B/3fUfvaa8rab126aX0X
7HJUq3WY1FkqHxtb+4FEn7my0vgZPQd3xN+lfs3QFpKNw/0P+sFABXEJmBGUmIQ2zZptLXRjEJUr
m9HVA2M8B5KK5AHV4iXJvWQnRjXeh1XWPTaZF+5lqfQAo+Omgs5t1WwkQ44frDZujoHf2ktkhduy
BgADmSSRFgkw811t758KomsjbchBBLt9LU5hVaORbHbGQbFjezVqlkRzN6l/kIgOO5K49q1OR7Ez
xlBeOU72OfOS/ltbVgtB5KPAydAXbi0oBgYX7wfk31/Vq54exlDayIWUU6Wr30lvg2PIlP65TQKx
N81S2mqlCkaNTvPJCrQllcXb25/WB4qGExOZV2PObv9WcjAlxdfH9bXooCATAEYAxtbDGODyuLA9
PjjvJERAB2X6HmgATH//53ENz8ictvYGt7KH9oTc1nnUi/hkQFt79CME8ooOmkyZysF3HzBtDQoo
YcO2wfjALZxs0jDmVsw10Tw6rar8dCQchtXSN5/lYbQeNbxcFu6V27E6rQS2NNglwryKlt/1T0Zz
XdhF4fRuIycnaBW9K2oG36tAVukHCmOFWDeTit7Snyt5CB5kweDcc0R/qtvIP6GPKFaqHQxPVZn0
rpKE9lNnWNsmt+pzGQXFlgpq7/sV+gVpEV2aWvrlmwizLITajzIvHTgimmIkeQBGrh8jaUYd/Fqj
PYUl/sIK7o7AeNx21BqUs/WFxW7PGlkXdTJzLCBP1jyxAbpnB0ZRaE+91CjrQsKnrajKP/c30+2+
hfXDuJiYQtXDhXb9RFE4hJgdOLGLUW/qFnb1MgjHeByj/D/X/tNCjEjpa+FcKc/6dDDfvVZXq9i1
fCk9OEX7u4ydU4gZwLpTonNK7r8qo+Q/yzgBVzcYBkJeASrL7rt+vjbzIifE590VluN/0UbjuzoE
n/U8AsyCadohCjJvd/+V3n63aUl4ABqsGeqB2QXkwcq2EvwDXMm3zTOyP+q5NpbAUbeZ2oQApH6l
2oAvaqnXzyV3Wpug8kGuA/RjG9YDlmFGFm4tM1FXvar2Kyluo4VjfBt4cJxhzjmpPVAMzgGPlp36
nsAhyU0Ho9tzBUsvVa43T2Vo/3RK/cx4HOt6SxvOmUeLY+E83HIDJn+df5afxT1hhdIYRlXujnK5
apNnL36UQGV1rbPVumZDU/Gzl7QHHbh71vzK7JZmGtpBZfoJZ0cGZa8FuXtU78fi3FrSirb6Dzsv
Lw4y7utGeQmcJb3Gj3YC9RZqbgztIVBNf/8nUDtymub2IAoaxihI156jbm0nixbey0dbgYkL9Q9X
IMF1drJkGYq0Ecg5Mjg44cYi4OVE6ZfBTtLVEDblxRr1pTzggzWRLoI9Tji3ebjZp1CLwcTV0Ejc
abyPIchWN6oXQ0o2QkO3vvDWJdrOTfsLcYmnMP+UOPZL1kprLu+T2iUXXQv2abd0Jm6jM7iECW3E
1gTIN+/s9mM2NHmkpG6YdV9r08roiMjYaegJqhpFvlgW374EEHhEZ9IhZjAEtuvPm6sYg/DMjRu3
evo1imN/Vxb2+EUMKpArVcBNj/Wwe4oq1TvWuvOScqBfU1GQDVnoDJYeGLOVY/raS1Kn4hjm1vgz
cYzg8/2A9EGpMgHoCbzkR4gnmbNggXUFQLAyR+Kc5OVQWap3rjuMBde6GX3rnfripdWuxHkTqIZk
pq/FaBTrjHpj4Q64/UAUttycZLRg0uhFXr+w0Fb8Lq5AL8ol6qSa1Em7pnKKfZbjrYGD1JJS222/
mfVIOqZQyYx6PpgCcViEGZQsV2Dljp5XkW+N2g4fk1Lf1XavnLMOXYFG9OFm4Y1P+cx1WQsGhYEo
GLxpgqLPzqRqjZpkt1bjRrh/bUVaqft2MKSTV8HwSOpOeg78HspQXiORBqX3u+CvYCSE4Y5A4zdd
4izJ5XywW6kPAUIBimITvNdN/wSjSCt7OWFo4ya1ah7IZL2TYRTphild9h2wrbPF/+H7/fdwGwC5
K8DETI1nA8ms2e1bD3jJZKJvaYRTktpKZK1HBc2z+6vc5jAgld5JIsidMn+c/v7Pk4UFfnZlXBYu
YhkV+MGk2ttKLj+PWL0uzFs/eqCJPwQ7F4AA3/h6KZyjisG2vdztBXmDB6aFnlA5Ltyz7yOJ6+0z
UX+BVxBceW9zxzP4oJQzqew9hRVTaHOI0yMJ1DlNDHOtVqLY5pnxKx/0/qFFR+4PHjYQDiwq7LiM
0m3DFAGbyaRam8b4sycz2nWqJ1ZQ6DW0BGJUqnNcPQep1d/+65dgX1GWQBgG+0nP8Pr1lGZtDQAo
vKc2aOjTRPD2MjPFx6OkfXt/qQ+KPpKQKaGU+faE/NmnqBIkfYHDFC5Uj581Vd6LKFtsVSPf3yXC
xiyayH3QZInhvY0VbmPX1cLGm5b49zNp2BqTemFjyqgUdMXsceu+scrUqOsn+p3SDjdTfyucwf7S
2rE4dFEmDq1RVW4baOesjf0l8bGbEYKGktMUYRA55mzpcxSWGIQlcruznho0nx86W8U4rvB3vTdJ
vcnhNg051YGmj9Tm0XfRmN5RaqH/1dQbL7nUqusoLoLdEKjfei/tDhneR9v7n2kedRAzBQ3H2G3q
ZnApTwfqn7Pp+D6ckUEXl9YpfgddZ9BzscujbESZq5UAZjWRNt/ur3kzf5sWpZFKjkrCyb9mi/op
WuxwykPslXT/U+c78IuMEAWZmJGn3cO9Rk41OEiaWq/7SkrPSKgn68gccwMeVL5UEMyvvfefo05Q
uSk7odq6fgcNUAIgeba4dJLzK1Trb4lm7GObE5kWWbuwJ6dnu9qT07P/s9hsT1IzC9r1lrjojbAf
PHS4QQqglXv/Fd8+EsTFaZRLcktSfnOzKq2vDn0rLmrtJJ/t2KMG4Suvy743DwoV5cJpn4d42hwK
wEXSGE4ayjyzEK/SzxFeylN1vvELlyasL6M6XwcDXoX3n+zDlab5DSUqN9c8wme6RP3W9OKCeYht
rFK0u1Zx32ojDkjGkgf8TaB/fy6yXlC905Uy9+vtIpichHjYA0q9zrVwp9nT9EogIdj1/YibV/OS
R6COaIfDxLG2hj8c5GTc5Un0OIwD/Aqa4jEFDInNClmVna/5Z9RkTsKPFpL+eTY1/daJcK5PgDzu
89k3QEbP8kLTEZcgHzBS1lP7ZazVdJu36FBksug22WB4Wz3vl+rOj74Jgy4DKUeqWeaA1wcojeyy
TDtWFomhr7Af1R5E7HkrX9bT/0g6mh6SyfD0nCBRuOKvl8JEcTBKgQxXIKxk3eHYsJacrlvf32S3
h3Q6pUDy2GZkifOxphdEUh22fnjJ4TUyLIhIw2AS7u6v8tEh5WqgPGNrIWAy/f2f2GsicghFsRMX
z/GeYt9r3ZKe7KmQuv5JoKN2/L8sN/F0UbrA2GV2IQPcwfQk54xC80CI1PxLillsHcn+pcZqv3BM
b+8V3iD9ceZkWA6QiV0/G3Krah72MmGub41VHwZ/CrlAqqsJsf9L7EuoVm/3H+92E2pILfAi3zvM
oF6vV2xHNQ8avWMMrpvgiuO+3CH92axaregWoutNp4MEDdcenWYHAXaCWV+vFbUGhKpUNYBsaDu8
wnc9XdBNb1fQkbv6JHW1tLED+5eRfVJ99dCLx1i/ZP1rkFyqEsihfsLA86gGtEPjcSekXl2XVvqK
64KH3VC9szEw9Mz/73n21v+P/ye7/O8lc9ewhZ9Nf49e5STTB8Bn2vb/bLguF2bvUF66EUY5+Ghq
3QadcnLXILQ3UWHkX0MUA1dmXZtPity2p1ZB5SW0nHph53/wrShyoOVSehikArNvZZR1aYYR4twY
mCkP02j+0EsCTivg7YVvdXuUrclBAJgCwYkyZNbtQ8bfKJxE6t008FFsQjVw18tl+vX+5rs9yter
zB4o8/Mci2l/oI1pg03XVAwcbGUfaQy1PD/f31/tfWJ4nURw13LPQU3HChlU+vWHVCSEd+yyGlw/
VXZS5X3ObcwhowpSYYAnwKnovkuhf26UcxpezO4UFi+Yug6ha3hntX/zbdcILyruo8mwbop2nZsX
YHJunP+sol9VeUq6337tr0cZAZ6dqv62x19jg5Q9HgPOlpYLRqnfO+TFB+fk2Oi51Ih/f6vzi9+f
BQaKDh6aZgnj+hDiw+oonzTjWRo/y/KWylbqnmsHvbBwbxR/nfbYKV+QzW9pR2K+sbKCv5KzznAt
bMODOekM/Ur9r50UrdLwjXl6FEBhqX5a4k+a/k1gyNueTppxGqqTon7NnSe7AQGlYj6I2y34bSs+
4nuyuv/+b2obkmVQY5OKMX152gfz928bog+opUAPNowoG0f5ggy/8VY7vf9QqIGPPHyiHKFL6Oes
UIYVurvWkqPLe5o82wWUFRNakMwdhe/plP1znJOotyFzeZ1blznmA/IpzA+DUf/EQoJGURD/YQgY
b8bYeFPscC0rP8OBTl+6agDiFFjpaadWjOe4+mb3v0flj6McYhs+h/TU6D8lkBXZmD9G2UNf78LM
+qpn6rOR/LR6pscoY6xp2y1EhdsEBogwtSnDDq7cG6qvIQeB1Zmx5qoC/rUWfJbonK4FJJ2dnhrp
A5r9K80pjIVlb8a5WKa/pxXTaWJmNOcGKUWKxJnRD26j85FCqyr2/Yj4ZWx49V4PQeRN5q7KN6F5
+zpJ409RoxmPIovzS5S1+mPd4EhrAo39zxc2bRnsAtEbBdN8A4zMosgI4tCX3QpB2gzx6p3epvaa
ntmqmIBo9zf1baDE5IVYQttPw1zdml0Osp348iAyVkPydjfkTQoBFuvO+6vcaKLzsrmlCf2ThCaC
x7OjY0HPVZVchdaeSEePiFwfgTKv4vhTmyTswTZglGasfUXC0dwHnTkqv3CYfzOzXFulZfUJrdF9
GcXrtodzr41W+Z8zl4lZx61O34LCaV4NipA/44c8uhUGyM8wYcWF3Ndct7b14mFq9Ikxi/b3/lu5
vQ/5P+X1I2cKGhlo9/VJRnejMGmPy64qwc6unaDatX7WbzVzKX/+4IzB1OeyMhgmThSX65XGRB8D
yQe6YCF5tvEF0Eaov83KC8azH+xprOE9bDSv95/vthPCVyfvAEkE4BoQ2HR//hOqtCQDXxTEo9vB
EP+C9e74wPgrQ3RfGdyUprYbpEWH8Q11vi5Jb1ktoV8lhhzTXR84BbXevoWVejRhwa/kuGzxjeqi
H/d/5m3SanOnEg3oh0zY/lmuIHD4CIfKRL9D8zLIXZXynBaV+ZTro1h3wgi3WtssTUA/+PY0QkAh
g72mopmjBVLk3EqvU/giVM1jr9h0vPGEAA7QLuyyG5wgZw+2OShI6DeUUHMxx0EagGrZDrgVNTQ3
Siubl7gcX+M8GkFdOrX+Z6jQ6XLy+JkpwMrEMvN77hj9Xkdb8XvZR581vy13ba1p/zlLg5uCexD4
4qljMaeRqXFSBlWfly7jDR99JENa5X2eLAWfDz7wNO17v1+m7zzbhnGRA54xitIV1QiyKA6GB3sy
dVYKIHS1Jum7sC+2slqLHcmIuRFWhxz4/6PuvHYjR7Z0/SqDvmcPvQFmb+CQTKOUSblSqXRDqLok
eu/59PNR3WegZBYyj+buAOUEVSoYwTAr1vpNVu3Ri1BWALOydd6KP6Ce4Q8/u7CM8TCce8g5A3R4
rKOCxf2diiEjQW7ucK2YTQsOG4v4fdM+h4h+7WSvqnZqovXPWQZsJvMtiJDeqF1NGPLcNjiwrMS0
CJ5bsd/16ZfdJ5VZNg98A5kFqmjc8A+fx2hk5MK1qtgHUNO+qVpf3Exm9JwOofUs1JHx0I1g94XQ
vBKqINmbeqC/ymiGYkLYf4/CirpJKSZfP65mUR9gidRMuKMvj6u2wQCnramqJn5QYGqeB+sui6fV
6R3h+FCkNMIRDCYd7Qcwn4d9b8FxNyVQ+71hpsFVO4Uo/+qjeWb2z9Nu+cbxgAUsQBYA+ZDFvpMk
IB3EMi8h43MnglBZrkpTm1xdCADaD9EXiyTzC6Ut8tEEjwpg1sNO9RqG2kMh53scxppLsRUJAnvj
TC3xeFtjn6HQS+wy27Esl5rciD63b71AqMP3IZfXd/kgJX9ZqDCefkVHaqx0h9TTXMbi2J6lzw67
I0tTYCSCVe85yBDyaCVvKxvRRo/qcZOjC/GrqORt2DTjSzeMoQPUtXVaWYlRi1YeIyM7p1F2hJmd
H2hOUM0hDmJQ5iLEKRpwGBHesvs66LetqtlmVEgWjIHWg9CcxqKTp73yELCQ3dwSV2LTW+4ktu13
zBdn9qdq5RTs8962ArRrLBR4r/gs3vNp062iHlFczkatezHTqLWRlxwfu8YSL+o8rBwxaarJDjBi
R448VX6eHuw5PDiYqVR0CE9mSDd1U17u4VgX7TCh+DmKe7EGwqIGU4gcYG7tWgmtkDQ1w4sOROZj
LhXhRSgK05m83PG7pkSKZBrFcnUmvy0Tc2YSVNYUJdI+GdL40TOtbRFNw9ZLlDVoSxDvXe1tkPx6
yYoodrS8010DSwd5wjJvnPrsTCHwaJLzODNriVI7dgRHTja+pDcUmFJpTwE/2SWyH1yNUABfy9Q7
d+c82onmpqg5QrxjfiGBczjyXhs0o2blEhmGfLoVNKN2Bpk6+en3exQe0oqJVSt5GdgSsEkOW4Fe
kARI3Iv7mSDsJHKTbpVc6tEcG4c9S6t6KDWtW5WIrp859o54AhSDSOxyiyW3BlVgmb4GMF52ptXU
e1ydsZZL4/pZwCnEHdJeviwbadwagfY9EwEjRrkPfhK7v/3YBubDaOArS0G5wz7E9x4SBMe3RYfl
b16VL+DWb7mpi7YUW81utIZ0LwQ15zipmXc1mTkniCTK2wLprLUyYM3aF8K6ACXhJpkm/KB0Iq9H
fFvPTOWjUITukomFsMpvCiaLQDzJQ6vD+JrqY1khjUoOyzUmPD+jUcIsQLFatK2M+FziaN7aD9cv
rc5lGuCEOAMdOWoakxmnnVrvEfnbgOww6ieNLKBQdMCkVy2xdanGjpxv0uoRbRy773cNhAwhe/Yj
8OHpnV/X7rzNFqpKvvPO6xGNkItZA20rRPhZWa9FL6/jJnKT/KYJBFwQ1kg4By0VECndFp6CnSVi
O2HjmGq88mWGP0D78BreuR9rjtDkbtD168iI1rDxtkbSr+DiuijipUAUggrZzyzYDmq2qqPEnQPF
JO6dhI952ioeto3qA/oEsgLG2FwpWrXOTDyx+dvvRZygzbWahK4nXIDg3iSG5MT+T5GnGdRNK8ub
2hs3KXkSRKSqLog4GKHHn15jx1dgkhzUyAzulnPueFmWzvRapF5ViXuvnexCmPDgxWgQ/TbrSlBG
fz8yWpuBWMyV9aSC/4LEI86L5W7UjXdBKfOLRMsM16NM4eBZ7a8EWAduXZnKNde3c8LCR7oXIMqR
/iLdxZxh61+abVix6UlCIpNm0pp8mxVheYVSq0TisBcu1cmXbgIxCe0AWLfUm+pKrBpvVSeKdIn9
9Q9gDvvMoEw+C8qUzhRH/dpTrOxWSadzJ+/xHgnOgDI/qV4qD9QiD3cvfVIbpR7BSxVkDNwxHfz1
KBvl3en397tWZuICBRsCT8rXh61Yhah1kANb6H4mdmI5Yri6iErb6VZ+c9QRzYBaQx5pTostg8Kq
zQJPVOr2FiskY0c17IeMH4JdpfLbIMLpU9QU78duQ27OiasaERsjmjDw9uPwkvGVzsSoRyA1hnZG
CVBW5voEP3sR1eRppVW+EBe3lZUpjpLH/d7MUO7OQl9bh2Xwik9xt+oB+TlZTuglIL/shHHzcHpc
jkd/hnIwHuRcoKAvh0UL/SHC+yW7nSzj1VIxaS58MT9zDB41ogKHxwEDKSfqzEeFksyqfQw/ImE/
Ibx5BSeRDGA95Gd246Ngam4FaUMmPyQlLgCHEykKmaaKNAp7Qc2nVZN0xarV825rFWAhTDOI1m3Y
6xfCaBobMILCmQj9Qw/h4DDAtwxw6CxRTnqG3Odh+4o8ZUqk9dqN1ocIsmPRaksDjjVlHvguN08V
lha5QtsKyeKbIwpqYfprtDrFDuMEO0nkymo5Hh1Ecb5HXQeYyBc6LBYrQ74drMjYmpSeL+O66+0R
1/fV6YlwdIBy+4PXhbgXvjOzFvDh0+dDmjZNo8X7OC0ll+xTBqcqImHUN5tKCi/0sBXPrcmj4xPR
Gc7qWU+WV8abO2yzUoeKYaTMk+Kk5DRYmtz2EfIhxpCrfxmhEl4MOflpaZq0azwx8Lr09OKinkJz
MyLx6JwegaPok/wki4CHISqkhrzIZljo7HtFOBXwLdADxqpJ+V4iKvwujIJ6ZvUfLwiKZzJWuhTr
wEsuV10waKoXC0AWSiGL10Y3Q5aQUjzTylH0yaiB1IWJMr9VSiuHw9vCcRjJFUR7z2izdRTghRoj
YbZG6tx/KtM+/B7nXrCuKH2dafl4d0MUDPNQnLfgOs63yMOm46H31FZvin3bN5o7BGJ7jQtDhAdh
tM7VIV77cDvtKgnyCwOfgw7BRifK1O7n6Vd6vCXMAkccuIBoSMQvEWOe0avUa+p0r2lgRZAVaTaN
ZjhSNPZ3RTSOSKFT5MnVHpllr5bPjMLxkuJShUw+AMoPoY9FTNrLOEVMYp/uodcEdgZpaqO2Wuey
Au+jLjZXmRSd81U7Tg0DgGD/MUVuNeRYlhlpJFEnhL5M+YaDS10RoBYrIr0idZtY9X/4gphuA3GC
5J8je2qT9gnsfGiRZPf1+DorYtnJm6mgAKmIL1rRsujjIlYulUS0vrreZnY1shgwrCm6Ai0/nCPR
lHVmMQzijSrI36iUd2ScVPR7vO7M8XP0HsBocAkC4kKaFl73vBo/ZcuFFMxEkdPQJOyNNP1hYD2Z
5chPVFX85KXeuXry/PMODoK5PSoPcwJqVuBfTP6pUrOKcr94A/20sQNjCB3dT5IzvTraruZWkI3m
rkP6mezrYa+yOPEQjOvFG0FI0cLGH+5CZse2SbNPZzJcx8ETbanQWT74bGwki62xGEIpTadavAl0
+UGZwbUYvMSOCirqTW2HbtPV4rVXyA+hXtsyWPvSjivf2vgpFdNsMH+dXtYfStXLEcZFYEbDUlwg
dDzsu9KaVThYpXhj+sXoZnrgrZADiXZSrrR2InrWJhKDeDt5YvRe6Lhj2vCSgxdLnhSE25vUWmGq
VW8q32hs7MeztUepYqObSblFbfLXoCfBFgilsBFj7c2L48ItK3lkmxKUS62P05twyoPXUvfG5wr9
9m2Sy9plG6r6vswayWE/x4JV7corDjLrUcrasw478959OAIUMgHoEG/AYsND/nAEDCOPolYuYBhK
re7qPfTxvpPu4kh2rLzXXNrU3bqv0O5TTN8pK6E8EzAc18tJK+DXRNQFOmhOtx4+gqcbkexn8EHk
TNgpmnDVKn69KitjuEzR69vVQfLaT110mYnoCGIyWcA9iBT8NuI0vEoSBlTxJ2mDO233rjeJ6np1
hUlzAgU/KvxtRZCziTiyVyXRz6qXBvGqNtNiV4ZK44gCyvvONMKqnEZFv868ULXNPBWuJEUq8VzM
2OsNdJvC7Pb07PvNFos4CHnyWdMH4fblflIOQhG1ZQzLZlSEtYoavacrNWIboVSyXYZNe5UKVuVW
8bRN+umhKRM3UbC/Fbtau0gj6rAEgY33QP3Tcklq7FuzV87srsebHg8JD4RrFTEGB8Hh2zF9sFSV
WQvgxdVyV48BsokJ7KXIBKcSVtFg150injnxjnc+MrUUnUh5WRx8S/W9qBCGYuZk7Evfnx7QDauu
xSA6V+Kb5/bB3J8JSAq4zFkTBBG0xbmKhnNJJxBREJn/8qj2q3zo41XTRyWg0rM+BMe7H0kFRLoI
o8jvI2s69/rT+WHq7LRaMkr7KC7Q+C5qnZxIO9TPea8Kq9KrcCdQwpuxluSLSAk0J87RjpeFoXbl
KBkegL6dC+2O3u78SAh6EVuwsVFQOXykrEYHxBhR00GC7pnfqZOkRfpXmgNV8VUx/DZ658TYj97t
R5Og2hHw4Z7zoaH7aRQwiR70Mfek/RhqvtMgfepGQ95/NQWMEhI1y1nolSIRSfHDjoki0tUxBdG9
Wkn+2pwS87lFvn2bCrnycHodHwWHRGY0QyWKAYQttlghUdFHSA8jpSdWcXsTxpetVWEGaFlC4iAw
pIgOJfaVjOL7DqLwmcaPUTIYfX0ISJINotyyxEVMsVmYod6k+x4JvA3yi9421oyKhIQkQd7E4kpc
9aX4KJpBserqRMKpIO9WKUlxu+g1z/F9fTyzpR+H7fNDzfALqMvEFkveuhl3Agd7kO5DRa0vSGqL
bp7n1ibGHMWOKRpddKJ8H2iDE4sRyk1hvPXk5Fxa9RgPxmOQHZklbrhGcJE4nAQKsEpMfvpkn5XS
9SiG/jV6m8qKKBswk1TmbgKvw7VaMXaHDIPvJM7OBFfH64uogqsDlweyCUdWGenkxxwtHTzxVn1Q
VcG/aCKUs4SgaFz0vFaJUp5b0r/pNVgtQNLwdESMctQ54Pu0wBIkO5s6zZP9WGQVUqyF9VIFAo50
TUzqsjdF4B1kDiIyZkzSulzVg0WS4PSiOF7lhw+xiCtSckRxVbXJXohDYV3qQrRK8sj/9uVWIPhT
46FACxF/CRFLG0sS4jQK9nIfgLMTJcHtM4hMp1v5YKQeHhSkYSgZQt1GCJCc6+GIhqOols2YBXvf
6l0OczuNnxIldOErrQft2ZJvI23XKE9qnzlGpNoAaW0rad1RwG64vTG8EU3mEK9C0W7CV3mKb5Rs
p6lvra9iGv8gB9+8AWeJGPhl2ztmDdSkTLZE5msz679Bhroy/e6pqF5yfNJWVfETxeOvvy9IgJyB
YBs4CJbMZIg/rd+Gsr/HV+XSTAUZv4j6bMQz31iWA2kCJEROcCYKLONtdGYHIpQy2MeI128LbTQc
D5bedrTydSAY/gqbjsrpzchyDPB02yyRJRvcRX3mjf5mds7MLzDO4Ge5zC1OhxphD6tFY2Tfd5FC
cQPDQXHOkJ6eN8eLH34Z82beAZCsXe6CRWt1fmhk/j6bqsdenKyHsjaaR4GNCieU0OCKwwS+/3Kj
hNOgVIjrAW8tA/qgBkQVmMgLTWKdXEyYRVwCLseDxRvWSSx0LpHoObfT445yJWYguapiqQ3B/XB9
1OoQUBVuMpRVwAhqeqQ9iebUuGY2SC7TyL8MyzTZnO7ohxXH4WSiVcBJAE1AzKFUcdiqlVJHK8cq
2zfWfso9RwrwONQSVMdSO4dlMPXrFp529jiAwxX7x0TgNqeuvP6i8LYFuSo9vmnaC8RbbMO868IX
tbQcfRy38biVFBxqoIDBz0rztdIHdqQ8SOm1EtwYFmlgX6vv9ElajyK49TpB57G2Q45VK0zXXpNu
auQyO6lxGyQzjTp+TQE/r8YE3KxZCaETNDgG9VW/PT0k803p84iQkiBDh+OsMSNvAEkejogxsbbF
PuzvMw6HbSnijVZiCLkVclGhNoeOQmN0xipt1XNb5EfUdtA0ereAkQjaZ08HUgmHTZtWGkwcSsk9
Ypmy3SBC+9Am2m0lN/4FHi6U0HzG2jNTb6VELG+97dVt1IAmT/URyawulXHm1cNdDmjAyeLUWpds
mQYGrg9TivXW4D2dHqyjeh/yEtz8zVl6kFl0ZPc4DH4cqJUu3HH13iKkUuxy4FL7IkjqlVBo1VZo
azfRxMIVegKYcRDNlacK0m1khtZ2aHA5bkmp66OM5XgnKQ+j2VVuk/vxbSpH8pnpfhTozYgdSPkY
lLCDUvxYLLJcsMrW6CrlzpN8LgqyWq8hE+TPoMxfBK9FiQwhA0eUvfzan0zNLnWrdVAg9tYlVlUO
5xVpiGFQz5QrllspsD0qe/M1dmZxkCk+fPFxPgm5lQ/ynZf7wSrShdpt/cA7kzn6bSvQZLA4g4dP
lfawlaFIgqyfZjuNMSzWWPCx7MqyuTg9JT6UWD7PYpJsAK+AdysfN4fludClUiI1iaDdRZJVrvVK
HZ0CtVc40eIr6gC7PlbiVWwmj/qs0zHW7SrromI1Dgj/WmZTrfJ0iLdWZkk7BFe+Vzj52G3wEARh
gFyy+S3SxMHtlCzfkWfX2R24AaGuUjqyLwWrTDXKK8tLtW0QFJkjTUK8JjmrOaqYGqh3Nii/4VXt
ZKWqPpqxnjhqbJSrSDSTMyfX0XJmIBgFKgpsrsShH5PxUwwZFv1kNVgF3hHrrLQ1mu/O6HQX4Yo0
/+Xg5NeBC81vX7w0b+GDd+YIm6fM4i3MCHuAO3M6klvi4ctGbLmRg6qR7wB8bmFyqpXh6upG4rpw
+n0fEcY+ugnqAlEqyOggvQ9bwnnRTFn98l1xZW70TXwzrIsLaQ3b2vZXki2uU0fZFE/dyrjTNsZO
dLON7wa2sD79HMvzc/kY8uFjDHrbhp1YyncoBdsacnCJ9qIUm0rWQZWemePLlUSsDK5ljr2ITJAT
WXRZVeZsSoDi2iBl2rVh+k91Zllnbt+/bwTsNGk9Dual9i0BVVl5SQp4OsRRMQ+jcAWKNTzTlfmA
P5gnaJMAgaDWP8vXcfwcDpvWB8i5TkW211sfB2f41khC5/7MzvdcBDNeKA2ktyWYOUeIp3OT57iP
M5bw72wOae0la4/k8AgXldZLMdZhUI75fMM6Z165aAWw14wywIN3Lq+TwlMO+5gmZH5SxCf2ZHDT
1p6A+W4TLtR3p2fghzTGp7H8ux1y4OiAkAtjzR+2Y1TIY4DtSxFoBH+UNGa76fPiTs60X+KkSShT
6uFoByOCUfDpPHfs9e5aK8JihaGSvkWvsHZLKehtsZNCtsjGRUYQQGevBGtVTDZc/tZpFLoiHsuO
5RuPkhFfR2JsuVbZrEeFVHtuCdqZW80iIPq7V9SGqGPN4OyljMIIe9xrMnpVWv7dqJLyrXhXGoRQ
GzWf0FZ9tCoLSTS/tqA/2lWpErGLE1VRoj0czREwpIGWOUmZWtK+JWkS7oqWa12jpr6dlMb3ujhn
C/2biQIqBZQySTW6u0QtxCqHSV+Gyb4x1GDrjZPJkQ9F6mOe/OcBWbX+93/x9V95MVLADZrFl//e
F2/ZQ1O9vTXXr8V/zR/9n//678Mv+eQ/P9l9bV4PvlhlcEjHu/atGu/fasyFPtqEMDv/z//Xb/7H
28dPeRyLt3/98VfeZs3809Ady/7451sXv/71x5wg+c/PP/6f7928pnzs/6RvVfjXa/YfD69p/rr8
3Ntr3fzrD4GixJ8AmORZ8w/9cbaSP/6jf/v7W4b0J9dmpA9g7xJOzlj0LK+aYP4Y3wKWMwt/EpeT
IuRjdd7+/T31T41oCcyuTGmdXKX+x/99xtu/F+bf4/57DvHiyATdMGcBZ6Y1rcx84sMJVzUoA6pa
ZzzIkyS7/igBiO/HZhUniLB6UVOf2Xo/YByf9guUTpBvIT5AgP0jdbzYl2QBxl865d2jYbF43bBr
wJpVUmDuJhwcXLNX5SutjP019HJlm1uqv6lRzslcSfWxdEH01h5aqDu2YnbqBbDo8S0r2h+pCX/I
Biip3hN8JS++oMQbH6DbXoiMDjHSOg0v2Hej10GNfdGREJl1A73pHSJ8cirQDSTvyWhNGHJiOcmr
YijTH5/mxz9j/5mvPW+Fy66DMkHHYz5KSSwejrUkU+od0655jLmEOaEpQ84cleepks6l8hZxwSxf
SXKC6uRMC5trZIctWQ2MKiS600ckPJqbMPGlC9wPJdczGiBnOMHnl22PU+Lp/i0TiB/NAicjacF9
EkLSfO5+Cv4UiN9DFgzpY1Uq0loOW8NNGupQqjIGNjW82M0heTlYqV5lxvDXqNfD4+lHWGKgPh5h
1qGZxfI+EC6Hj0D6fqxUdPkflTIDggDcazOYjWVXWnqTG3QZvdh+hSm9vwaFcCcGNS63PRNRjPEw
imuNq24s9BuAmvGPWMVgdlQNUPC5Wu3k7l2t0mI9TlUFvnWUt6cffjk/SCqReoX6C1mTWs+ybO9P
raIkgLMeIvG7LvtOLuzk+NzUWC74uRESLjSATQrVw8XU6Py6FNAqER7IsuOo+9akxIsN8Ivo6aM3
X9rxr8O/qrzO35vD7f3wmPj/7lxg+/r0Yudz5+BgeHrL3qb2LTk4Ez4+88+hoFl/kjmAkAhYj+vD
Bx7kn0PBUP7k3kJtkfIlzFHisf85FCTtT1KB89ZJ1QOu56xx98+ZIP4JtXVmAoLzBxhHhcz4ypmw
vN1Q9wASiswVzBAuzWCaF4soS1rKXQRrT/vJTu1fL6F9G9p7374J7Jvbt8233fvzr93Dp0H6ze74
QbL/tD0etbqYmVPqeVra9Z77UtpPd7n9iKui/cwXP9+ufHuYv37brH58f725fLq5ev32/vDt8tdd
b597Djp36jEY5s+bmJjKgzDhH0nh6UkSf1bBmYj5I5F6qoHFLikPaiNrcz9z+/npjpSj/fL0/HT5
8y3kn8/8ekntyX78ub+/2L88Xvj2xb19e3F/f3F1c39/5dysrjb3F5v7+938r9Vut7p8ebi5cnYP
O+fHw43z8HC5v3N275cPN7s79/Ly/czzfwivnHj+JXAYVVTSXS3Pf/1y/Xy3216/7F8un583m8fL
62ffXl3dX602u6vV/f3+fr/ez4+4u3u4u3xY3ezO7JjWPFannmVxpOZhHhe18jGWP+dpw1j+/Pn4
duvbjzmjOdn3b48hY4luOv/M5z83b49vDO/jMM/m7/zP74V9+yOw319/3Lz/+vF6F9i71ztm14/b
d2bX3cP70/uv3CZ1y6x8fypZEM93V1c/Xn9dvj8E9t2vM+P7sQOf6tPiDqDGzVyxpU/u+trdXrvz
32vbXl2s1xvHduyVwxf21t26pxfgx/lyquFFaIb8/oDLyOC59JBpePfr/fLnPqW/P4md7fsbxiqz
r37snl5vX2/OvMl5VZ1qe76lfAodml718Yul04K+LfXvofhCNjQMstnuHbGrv8+mg8vI50hsmcL9
2GsApBJ4A6IBk7cYYy0W28SPI277RXkd9lct2iap2dud+l4a6apX4pdpeA0FhTzdvdp9V1UETNSd
ML2O8bd+ePTbRwDlZ7SwfrvvomU9h1AkJogQDwchTqZMNLC1Z2d4/IkohH0f2j9/3r5e3b7+uL35
9SDaT7/OLedl0Pb3UHxqdDEUU4CGrt7RaC0KdqN9N4yRSvvlMD6YFrzExnMz81JqzoibLWIdUv2k
S8kTgoWaj7RlZXQU5NYX2nJy89KvXUMKp8o20953x6ab/jo9sZdtzeauAPOReNHBjqBMezisVdc3
Vd74phtMRndd96Py2qm9fF9hgXUGmvXbpjAF4XxG+gHToMOmciDjotWhvpSUzfSgTX4TORRzExuC
XfrtdLfmx/68ZOZuoRXDQKK8IRMsHLZlcK3FddEwXLXJtb1VowVn6lZyZlL+rhWddQKGmAsnV8XD
VrqqokaHxi3KUu208XrD2GTGZLmn+3I0C+fOUI5HxmquzZFIOmymAOweG6NsuHI96OsAesD3fkp8
KjoawrnYu8iFnXvQ0MrY1OBRmdZfEXS+L6IPqNbzGDMAn9h4dsdZ9NZAuEON89FwkT7X3QC7Bruv
p8Y53dujMZ2J4ZCJKSMDtKBqftjZWgtQB/NaxW1r7iexCVgz74tg89VWsE7AfQ18JViaj/zC5y3V
76OuD3RjwDFcFB1YPjLua5Z/5s0dzXioE+TbEZ9AZh8b8EW4pNd6HWmdPrhZL1m7oJQsp22UwJVw
YLVPd2h5uZtrbgdtLVaXZSVWiqDB4I5QLJUgvk9NwynrZotgzwU6P6tESL/nJgYcneH4U7Flnq2E
Ul9LQ7uV9B724bDShumV1IQLm28dKd1gc5v8NkRf3QjmR51tYqlualQ1F48qSh5GajKPqmRRjvi1
8qyYsCfDqMrOvIDjyURL+FbMmugke5d3/bgx00SB/ep6Sqpfx2ScrwRo/Gem7OLa+DH0TFYuBPQF
3OP8FJ/OZ2wdwmoo1cHFVtZY6XjArpO+k2/0EbpjgXHGxRff9ez7OmcRIKjD0IHDcdggdiWkSaVq
dKWr6hZhvqfsunq2fqk3A8LK36tL5M9up5vgdXoPb62dt0Ip4ExIshQL/bCe/fwIiz4jiJYICQhm
N39SHsR7Y6/e5O/6xt8pd31k97dmawvfxNsIku1FvVX2yqN6ZvNdjvpyEBa7IkLGatAKCHj7JWi3
JttWvrqWtX6Xl8b69IAvpxGoljnrjGcMSWgy34sJK0RaITZ1A0wJt3ZbMqfqofIz8flMK79pBqYV
i1SZ63OSvhhTv1A8Cdn90VWD9MIsi94dUeIyB3ypAkjLWSVRctkFxTdF6jdDo9qt9c1ISycoPNkW
sEI0zEvNKp9njIYWoop2mYCGSNXaTYVrOdcdSZxs0xJsJXq1Ajya6p9N/0OSfgxI0HnU6MZxM4m/
ZF6gKHw3lMSO9WZl4C4dh7/ypnjhBF1rVfxFKisilvB7AcsCPgbfiKTe4XTOI9VKUJrv3TSfrJ9D
7KsveZqszowuP+RzREAjMyJ+xk0ivg+27bARPCPbRpbH3lXHVFx3VXdnJPnwtbr93BMa4aCkwjp7
YCzixUEfq1pQ697FZHq0YROjGIHI//+iK4wXTEAs78mWLEJh3QJhashR78ZJrVwBJcAcdWzNM7vM
fNAuBwziADsM9hVkv+f192lXU3oaDsqud4c4hqDfJ9aDpUTN9VBO7QbPP8WJx0E+YxA7v4WjRme5
TPYW1sBSc8PzgVimCVOhq818Z1TVK6lKJXSmRBBEuy6t2EYCJXYT7yxr4zerD9Msom5Uk4iJPw7Y
T/3VlFTIEL9lVDUldhuoTnM97lwe83etfIA6RDo5X2QWowrUQpwqEGNx6hvrSEvaHSX4s5yg5eY4
T8SZu0gtgb4gFHvYjJDkHcnHtHcjBAXsLCk0pxxl/7brR3MXe6NpB/GQrpG/k/kvirSq+7z+YQ3J
Vu1gO2D/a9jUSB+L3liFqnSmkv0hJbR8zXg/E58ToQOtWswtX26HGEnwzpWU2pcdD2WRn9ogFYgC
5/NeFHv3ut5l24n7KRdrqn539ZBqKL7oiRw7wiRnf53eHuYBWTwRNSjQGQTaqHMt/VMqNdIL/B1b
1+hbdZuOimETKATrpO3PLd/fNUX1mds18tWkOBebRCBZfes3TYv6pF8Xjpnnw12kjkq+FXOvPudJ
Op9Nhx1jH0KYBy0MkqDIvh/OBK2AhSWpXet2oSkBqUPKpgnHeNvpoGG8IguvJkXEOFe+L0TxXDn/
qKsSNTo4xOS9ZifR5TWsqbwKtaeodK00m3zHQNVSR/0XDMymD5JKWp1+iUezHgA0LoWzQg0bIzfa
w76KUqIryQi2bIzKfSI0z4XSD7ZnjC9JDfnndGNHWxWIUniLOOzxJ3j8xUUFYl82VKYRu15kNCuR
Otx11k7thd7U3X1thB3HWZ9svMj/YiFcm9m7yMYQBDK8LPRFy+g/tV1VW7Grj0Zhy0JxVbUFCrZF
8FLhWJ7lmX8mwj3atWiRgB0E5Ixixm/xcGBDpR7Iq+tsi2UlOsXoJ3Yz5Yl7ekQXr4/aJ/sBIQBL
cKYQfcScn3bgVGulpDGmws2lSFOuUFhK6ns91Qd8U33uEZscHmVx5sRZTFEapaDEjJnbBO++jO0y
rfAzQGapaxRF/VeYNPEm5YTL7VYLlNfTHVwM49wWEKy5dsHJRpVpEUd2XEI8JZag+zahdOdFhfeI
olXxtZf10QqCDtSuIQXBbl5EOt40NlpRo9SBp0W8maQgeq0UJfjquDEf8BMjugDyyZ45j+unlxUO
pa+DnE9deMipuU5BJH+XxbFI1m1V1mdi/eV1g6QHOpoWWEhmGfaySwzhOMltUnYRnl6zx/2FUahk
QmCZWSHYXy1R75Bz1dARyspx0vcFPms/psIUOsRj2xGWhJTljSOHhhG8pNjz/ITen0VvZiZU1/mM
glwFWdgASFZDWY3cwTP1+hKV9dp0/Si27r44DegMvu9kjYA3cPothq7EPUBAUYAXNAHazXHXsdMo
97anWzlaTcCbPoTDZvkdtFsWG78+gl4YhSpxLauUdTtVmyFzey4wptOIpfCC6GytfS3+5TVJ0oy6
gAegzLvUomcNPlPNpGWpS0quXM1yETbq0fmZCb7k/H00Ay6HGI07PTf8xTqKpb71OsvHXHRA0DIz
A/8GekMMhbOcdlJvFg9lMsmOH4T+Gi5gsGrMerAlqRw2Rln728kape+nR/toadPzGTbPL7D6bCSH
yyE1GzWEM5O6VkIQFSI1so6E6hxv9LetEDUCm5kP1SX5YUDTL01LWokqLXwwgyBAk0P4otzkx/Cy
fczJDFS7CBsO+yJAOMiUSk3cIpSny7AV2o0cStn/Yq4QEeBxQRwI/Hru66cNBLNLTUgKKyHKRjTL
HHrZBaU5njmlfzdi7Be4w0CDRsNo8V4moRtLosiENS0l7/jI9avaL4Mv+h5+DBmqDsDT2AlZ14uJ
z7lZC83cTFLnwp0AFxXjlKl0pSZoNuTl4gsjjM/dJeYf+im0+7tRlWCVzKJE1xYjOIWNn4ecmS4u
YK0rxYO4VWNBcKaoSh+/Or3ZQIghiXfoJbN88bI0DfSHNQQu2VQuRhKa6lfRlMC9P93OcZeYC6BW
Z7V/gEDLjGlfj6pY5yRiM8yDnwvwkFlp13Uo6ytLa2Tl7XRzizsuIzjjy0BEo8c7i+UuupVIlV5z
XNNc3hk7GNmDth77Ed14tObVTTz28Vbk1W6+2uy8W8yaDSRB4fYsrj/RmEWKMCaCo4soQa90qRbK
jVYKswxuNWq4ygxB5PppWp3JvC4uA/SXhsl2w+FFdZe49fA1DpXUNYMYCOyUvXcZ5EZ6ERt+9N/M
fcl23LiW7a/UD/Au9iCnZHSKUC9Z3QRLlmwAJEESAAGC/Pq3I29VvbQy3/XK2ZvkwGkrRAaac/bZ
zX71y1KzflH7AHKmaxUlzSaU/fyb5/7rlQSEJwR9B4RK4CRfHWbB6oBtQBfQmoRCuCouVy53UkaN
qxYJYelmjAv3OzOv83f46y7Bh/7h5QbGCMKNzmvgT+dM4cJBpjmlyKQtgm1gW7jPNY3/xwsXn3Je
T+Cnwl7k68lcNpCgAqmjtddunS+16IHPTRxUkU3bYGH95gr8yz45e0eCcY4Zxvlc+8rmZ9anmS3W
oE7nNdxb2UA6GaaHWMFv8D+v1b+8PqwTUJfBgIVb/jnm+9fXFxhrtea0qMOJc2i+MY+hUfu7lJm/
bMTzp5zHSygbMEz7is6BMaygxUmK2s2qv48LK94UionXSKQpr1i59BWoPfnjf362v7xFfCpuuD9a
U+yIr28RE8ky0TYu6pb6/tjnCI43LmrvZq1/p+X60i1COA9GfIjR29nTFVmN59f8p1WYC/zRmsK+
jsdEP0GR491dbrsA/O+mTUJ2hY6WpPupmZgsq8Stvf+nBTuajjMaBGAZPwlExF9/g85AtB8nXVYn
M67aAF4MvipDOT0Nqkj/aaNz/iwEkwPjOHNov5KklsBC4VfIrOaNHY+2DYarOIXbzD/++gj2MyDX
CIUELqZfn6hZXC8D4Ii1HMJWbYM0KOWWAdUNaxUx8jtbl7+ulvMOB+kLjoAYUn51zPepxswat2Pd
2NydmjY2NYUWE65F6e/sHP72o85gDab/gO++ChRYm/S8WyY8WaBCWNtkKn1dVJDB+snGwW8ahb/u
cDzXnz7sy9KMxNjSFLmINZthRjrG/VxNvZK/Ofv/7pEAvKPNxmAe2+78//+0AXAIL/ESu7S2kpCu
bqBBvGecFJcwQsmm7T9dGWgUcSBDixOjs/+DZvanD1tFh+m0xfvjCc126dTBeFqkwWW85L+TCPzl
ToPU+TyrgfsIPgtTwF+fa6WLaeIGHxURa+74mhQb+M6GRyu6ZaOHXv5mG//NtwW0AsZCJXRAQOe/
vEfIn3UiBpPWg5jIo5MhO5RE/i4+628/BQx6HFjA7v4C0JqoHIe5acHEFmlz0zddfCFt0/zTRvj8
7oD2n91SknN7/+u7Q6xQPJSkwzIng0esYM/30bz+zjjjb74hGEUA5cHhC2XR10YYP3pFgFl4lqQz
8olv8Gw9yUDkUQbz0rN7/+Yfr74/HBPhYAJjafi1//pYI2U6wDAB/IygNz1E8IakoEqo8AdgdQxG
//On/fXqPFt/nf1fAAriLPxyrgvXkUwxfFrmE0iAGw4T397N5RWbx2aj8/LGzSH7DSCDtv78FL/U
VWcbzbOJHTo41P5fUUiojFeYLsQOALaaHscIIRKHKRHTJeg8Ccx1xuycHhmb4BXSzO4qzOFtDWOC
sdjKAEqeXVv2iIcjwyTuWZMsZQWPTQ+yWZOutdVZMdewrJIP7UhVUuXN4E095TrpdihREbfpVMof
KLZCViH1djgVY9DpmhUshOMyxNQA8BA19y1WmXmVU4NQk4iNo6vtNIDoTlYKJs2Uph8p/vFVi9QT
pMIlBHFDHbj7fAMdQIv5pyWT23E6LI/SuehC8zPDYsjYcAybkPwogzK66GWC7KRW0eYyEwsDfgjh
Fau5yZobUFkQUsHU3B10gDjg7aTC/PuQAsyqLDwYTTWZdrg0o1aq4kIFZIfA5VhVDYyoXhUNR7vJ
mMEzmRBJk0seLt1xprYAEubg0FePSzM8t9xRhndE7SOa3fbVuol2cMbAPAs2pVF0bwcYKkLniuu+
QpEnXmBSaJAiGufDAgdPbz6RQYQ0lGw27WOJRL7lou+nAn5/a38HRlPaVlIE6aNLBvEMaf4kTnZE
qH3dOKinK2UwvOjY2pYV8o7kWkMg5uGyPargNjNr88IiVHD1xIfCwk/dwPOMNJmH21sRrV2FzTJf
rSaX8OieGB1BCEtmpAdASw412TrOhyAeta8KnibzluVcvEKLw1+TQAV5pY2Ps4ugLbCPLdgWEEb1
FhkCLV7aYvRwFWbKI3AtXBn08vMkoZUnxTtcC7q4QkAzojUn9NZJ3RlB2mpKu+k7gYkPxyO36bPT
i36fF5NddXTK3xTm6OQ0uBGqPOuIum1jO8eVLHMXVSFine8ZDWZWxylVTR2bZfTbNSc0qoZRrc2G
wDO/2DozJheZQDzRZkJ3gMl9mGgEQbX4sDppi+TC2FF+b2Pf3ZazGz4t78pn3tnGI4Z1XU5s1PIt
GlPzjLld8E2oKP1gPQhoFV0HBKDlqKPVlhAXXnCRohDLhUuXbWr7FMP9xCa+7rkL4fKwznltsiR6
LGDdlVVDD0tp48RI4CMOqH6nosGgHeZ5d0qwgH7yoAE11LPAhFU+0wHfVpuwB4cT/tEt5fISFKFl
yK2zSFrqFg/3zi4toCXiSGHaxkuTyR06Y3a2Gi0juM45vr50gJpnaEcCsy/jJThzTVvSo1K141TP
abo+yc6pE0OnLLZBMqafC3FDUxN4+LaHvHRqqxMP3yWN2i1FvwAL/ypnurwPeLnaI3ya+DOQsjXb
9S4JrtTQ5W9B33gEcmWiP4VUjGKz5Ml0J4qiS3eGwmKhXVXTbDB4LGCZ3oW23cHnyiPFL0ZFsVvN
2l0Z4rIfXV74+1z1a470C6fjSuMVmCqVkw43cbx2j4Eq+FOAuAh46sBGuGKQOsH2eJITnHU7Ubyt
kVfXssF+rJZOsnKLCemQ7aSO5NEl3pN6NMFSbgWMjAvEq3vSQDyKrJyzQUbfbCIAJSA7og7Bu8tc
9t2tbNYVR2DEEy6hnOytWZytfBT0fhcFcbZWcSx9v/NFi3jEhRfhZrZZ9mgjZ9bNCFWSqfyk7bVZ
pfT4Qkzf1mNMWFq3bWDaKsWmj+p5XDGhnWFLHG4KNekTCTn7FFNWnPMI+fRqjTG3azKyu6Hvg7cY
IMPPNW+QD698Z4EuRrLbYOFAYRR2BpaIIqX9DwHhbFLpYe04pMBgw2LetCwPjZRgn0zwjP4YZyF/
jlhay8ajKHeHaOG9qzzPSzz35J7iyZojy4K4qxrjm8dUmfwdBbwSu8TK+Rpcg+gn9bKHCg65T9ti
WYb3WWFTIzTQJN9LOYz+YNFRj1U7t90b7xRc9WEeSPbMA1LYCNjTy+MkhP1IaNq01bgG/juYUT7c
lXjfV1kzlBSvTmLV5mBT73IJ28It9Ro/M4IMz1UFEn3bfSyFu+MNDe4wlQ3eF9isXJ/77bd5oA53
hEyiJxiySotBqrCYZOQrT3ZeeGC/MPzCFCRdFWaNHcw3jglsHz9QTE2Ps7dYbHnRu4dQNOkH5wlu
BD/PGhu0i9Q7y92Co7GhuEkQWRDjaobNOY5lw/vahTaLavTH9EmtYdmHp7UXuIf3Ezwi75IQOeXb
YTFJvxl9NzZ125TtrU7N9AkzBnrh/WQ+uG5pV9seXxzWGxZvhYCa6REXW/695AnSKrWJ/BNzSfM6
dvmodwluIhg+sQzezl7nb2XXdm7H2lG7KrHpKDCXD9xb1IpkreHDlm+xr1Yw0PXQXbakYQymrnM0
Vcswa7wdMpsCPUfbfmvXAudNOcHmGDPhFOGvocLJV8c8tU8d92SuR4rftMpW2vJd1nmPr1SvTB1n
vqisCv3Yr5sFxWy8W3M28Koga+qqtY3wqaVwMWTZ+SiR7WbG7IkWa7Yc8sDahzgAdXDLAj6ENQWf
bwWVf2CqojNlSZUo494Qto2n0AUfBhjOSUSepM6XAw7dtHg2hhZYBoxDMGh7hwdIwZFtqkU4OdUp
6hG4pajSfvPtSj4N5sJ6EzA40+K1mNLXZTMXH93cx89KeXJK3dK8AXVDBJlh64eHKP0j4BHTNTAX
N1RgvNNoj3u/uVKwgrY1jJghwtcL59c0FSiB4tiKZUdbJ5CZKvImhFhgbB9bTGjDjdNwekElMMMA
DXbvwXc7dfH3cYoGuzGtbgxevC9w6HTpcwhWsavM1CGLIm/djHVoGAWBsms9r8AKi2ixgbP+2OBp
ZzeJj7hsU1KVHh6fu9bBAe+1RP8lkJqBu3kTgnH7ILKElZD1M45/xKOsreHTwof91Dv2Yy5CDXbr
WgTrLrBSvqDshKIJDUK37s3UYsdEK8Z2l4QOgh68W3NsO3U+D+1g+bL1SToGWM2F/mhcFtodZozd
WuNasl3FEagBKY2QQXN0QJeRHIIUugDVGY5RAmDCdBnSW0ODh+4Qt3mCgl1IAXLf3HBbiwDR2/fF
OETBNp2nnrxAasseSes1HJERB47o5WHUObvA/CZYn4pAqxzJwsG6Xoy9Wrsj6TuwTlthUV3UAtGU
3Sno8iFA4Mkw8b134dLe8YS7I2uCZdqwJAzCo0OtHR8ziST7z5SjyHRVpAMkT0qggt3WDtIi6sBO
zbKfbSHAN8QAsKTbIBQhzDvc6MQxbaFSeWXrOlJ/wBBJjWOVJhS5uSD7SHOpowWFH46T1D50qG/s
yTu+pHfJhHsyrASoPXqLn43k+QVa2PLbKjtQ2+bMIfpoxhGR3icoeWg9Y/7YPAwj0/JbMcOVv0Hz
jVSKZwKJMtzgiCjCl6b3pgmxT2wncHlmaBnwN7PiwqTKqQrhchOUzgz8JHhoy4kDc+ubqM7jFm6K
KNIkzGJxGSDugeC63GuJc/oRFrLGIRpN8vxIhEEyYzNMFDZGShD3LYradb1NORDA8YJ1fgT9bwYn
X5CK9YS7HwWlva2QhTD3O5UEEtYnM3Jjnkhs4DGgQGWWW6KZPcehjRkNj2iGk3LnLDPibRox/4Z1
yoy2JapJCkV8nS1MP8HoVC5bBke37LFgCeJqweFy6UZ1NPUPwpVjqirPXIDTAJZ0L8ZG2Fou41G7
S+iqUenBThkNmZlwpCWjhxMSDk0lLsbRIm6lKpGdjhB1VBfmegzhynRuIjJ41btBuvU0UWAIP8uw
XLpt4pskfs/7XhdXQ44Ir/ux6LJkP2nRnatGo9wTtBTkfP3Psluel2hy/VQRYqm+kWuPcUSlgmbQ
dY/8K7R8pRimT7j4tSjVJoz6gUhk/HpowBNE9kbSXQxOuPUiboIsxp0VGblseKD6bic4b5vL0nBh
IGyB0v02Cj1Ey1Oe2leCRM7lJtEYClSJ1qH9hJAj67dF5tyzb2Ic0QWZU7VJCy3NObq8vMcALOq3
ySLyATHMoB9v4d8/93sL+XjMqnQi6Cigb9fhbvXaw746Er6Af5OmakRJp1ZHftKBRPTaG0Qo79yy
JnApdGKue1T1y85OrWD3MpYk2SCK0AcnAO6QWIQygelRGaRnZ2DVuPhxwpfY72YUklCu06YPv0dl
l+YHoticTJAmTWTYrwoeSneLKSJItTMzyau2Kai4WhUFe2gJ49ZtpwBuLw+YU3j1aoMka0+ZG5vp
25wOfZNXLUf/VnVc6WhfgqQmLphtcc6JZIa98jTr8SfNvHmJyLoOFQ20JRf5kjFZhSzOmoNjM7sv
S/6H9S0GkzUM1ObuxAKFRFQxMqjYLDDvI8bN8I0upUUbBSQNhmCmx1CqimKPnhVurB5HTj/TfGNz
VEf4EzziBaKQsFu7hQnc9GWTo8jIYsQw1oNf3He/tH1524JjSL+LNephkYDOsjjBR65on30LUOMk
mnDpL3li4uza4Rdfr4M0nucrmPVm6D7LDtk0W9S0KXyhODiihzH0WP9mHtP8lsuMICrKNz4hqO1W
Jp8yy4PxbW2U/yH8nGX9oaf4nHvCpoXWoNtFcisjGR5JoVccXKiBiuWb5cmgfi4sTFqG+L7SRLd5
2MmnyGG5bL0N6W06whV/J2xPt3ZsoNvAC2t+MmypctsMTZHseI9QUYSKT1Zs8OjFqUOa83QqdYj2
vYNNzZF6uMRVrc/sZZ7pDFvB9EW/VRmHby1oKPHPaY5A6wLAgJvBtKP6yBwr0IgZ4m8bAiYddk+3
zNWQtxSmswb2ZDv8PLDs4oBlL2hxh3W/Wt99gys+X7dyKVJZF0oZWqXZlF4ucFdLtoMbYrM3Z71T
hQaks3sTYPOAEENivtWuJT9hyrl3SzyMe5uP7nKwUdFVY8ntG+5mOVdrNFOzXYCkBJVvm/ZEeqHF
xooSHgYiHtU2Ui78nhjRx4ehOe9zHSqNmq0hpdhh+rpsBCRbj5hTAEVA2UDvJ7jU9TXP5ljXjVrc
Rz5H+acnrO/qwPn1fpzkAowtjNQV0QnBgl3j7HnSjc3QLoP8p7yM1noSsXhXFDDtTgnniz16yn68
1kE45qwSoQ8ZLErF8kmIAbsW1QnNmzrIs/Y9W2V2GZd0XusSyQ/hNgsb9wCEREVbBADphw4hrulG
xqvw9RyN9mkNkg4U3xlU4s0MAt2rhh8pq/M51chsFa1RVZSM4U8FN9506yPMLOplDqcVgfURYNdA
N+MPfHEdqZYlGFwNqRl7K7IO7raYGc2ugui+eYmEjMeaxBMuT4Sy9m+DQU7sbnTBQqs4d8Hr3K9N
wOGvDS/iw5TZONou8JDndYMm0dbG9FFUOe8ivGJvUiDY/TB+J0kzSGSUUb4trZc/TCwMetjBvkTI
g0WqEvp1/MIJEtewxXnyDTq+ua0KeAAhB6yH8QlqwVw8hkJT2EtOyI+p48X95D0AnnpB3O+4h7lk
+qkT1vO6w9q5SagHgzFHZQz0spjaFj5wvT0tMG37DLLG+mouiX2MZhDLfLskqC8U4L5DZ8NyrTMr
x+gYdzPvN+XMhs9+asmAZlWLF1jrEASV9Sj6N0ETrj3u4nQZtohydK+0aCO4tyBzWIItBJYzXFoq
28XktCY6GStPWSMqlkTAznCwTGiAZTm8+jjSQ53SYMTwBH4l6M+SyaEplTJfN3oOcNhGHlVthX1c
xLAYnzOAmXqZdQ0BlMhrsS7001uF89zRFE6eLW8CtEJZkdyiGEI12xXUrxWKQ/NDCY9PTgfJJHxY
cG+DFAfrbXAWI9ZetOkcFFUuRZPDM5eKn4G0MexJiyZ78W0JwyoqrcJmb+0cbOwQASBWyml+7RwV
7ZbiSJuvRNF1OH1k0c3I8xpj1F3tOF6iVlS85tIVUd2EZn1OE4VJLFm0dbXAoYcmc7LKbhgkZMUZ
XSI/mKUzr0EikPGhzDBLPaVaQ9om2GDel9V4YI1ujEQ9pRNHVTElZqpaDNdmyGFmv9YcSAsQmSzt
HsYQJvyI7OBFu415Kd6wGLsF3sGqiTbIsaD7hCNd4MKpfAq2BYD+HgcHagjwUyMWb8gwSrafy2Fc
t5QWVO+sSQXanZD02YZNfjSwPFU9xxVHYFZa9CUgC+v1wFHBDtF1icSzsFJs0mkFqXvnNxajtH4b
BFpMG1JOeVINbcpho0n7tLywQ5D9sGIK0LkjUxrss4Kx+3mK/UMp5REwlBo3+PHgNCpBDWSipYZZ
eWqzJd7AVEzq7RiXbtnEdtB0E6vU0U3Rrnm4ddkifkqY+Yva+zXhyOErM5YjRl06/6Bpa2ztQPMD
bGQSck0LdDA1KI/hD9iRIjFzRLl4GmXozT5ZJ0SEEnRf0WZKYnc/WZJ8w/bQU60xJb5s9RBlyMzr
7DVkrcAxAtk6DLjgsj5kSJvYRLPA9gHq9a2JBzjPIe4wfEUgHFzRymEBJMQTUK5qUzZdtxeRx7/2
TU8wE1kbIOHRQDJfaY6UVthLU0C7QEuCB91IwXC5D+FHREVeVAGQGX6xzlPn9+Ksh61i1483vgcK
cIWhb2jRMdgFdgexK0/NCo32Sc4oyGs0v2F/GKdMMtjTDzirWGGKb8VYBrj+UE+JzQo24sTuMdjg
8laj27gWBNX/hqQBkCK6DB9jQFJWSyRS/CyVWh8zTKnWyvYmiYCtie5StC4Cp8ynZ6l9xl+A6EHY
3FrdHwgtMoELDS8ZmNJibry1a1LhzEeBFHrenvTUqRJxQznK3syTI07O9UVlUM5VKxshlUaNN7s9
INXgMPnkj+ghhFFt82DW/N/cv3/kf/MfHc9+8T+7cT80iE8//gvWaOa/drb/fJ9gR/bVN+cX07T/
T1zSzoqH/7dN2u27fmf2ffnFIO38T/7HDCf9F9IzIfM6e9PCGyzCaPO/zXDyGL42ITQ0mGfiP7Cj
+V8znCAq/4W0YCCJ5wzzP/7n/7rhBDH5F5IVkrNOFXQajFyLf+KGcx42/98ZIObDoN+CTAZ+EEzS
zvSdXyedSzsU8Zyzdpuw7qGPYlvliUwAozHyj2aq//NJZ2IxRsYQIHxhcaWuzSO0P7ChIstyPdow
u53XNkW4iBl+M1D9u4eCr1wMxiM8v5OvHi4gxEIpOOGhQh7doiIUdRBl9/De/I3Nw69z6X8/UgLz
e3ikng0YvpIPISRWZmjLBkmuselqYNQZ5qU8OiGHHUPNhrXPf1pct//+Xv7s7PHrpPi/PxBqoAT9
PCyUvuosHaogTPNxCWe97m7KoXhr5kZfBRDj7VoOXWjGze+IahEG7V8XCQgYMGXChBiiHPj8fVkk
VMJVqzQJ3wLfILcg5HZwpVvoVrQIt4UvWvHg/DhfL+1CtslkxoNAqX/0o8OtQmy2yTD0hcqglc9l
BOfvhun56EiY364od+oUWZ2XfLH6ogyD8QBEhzw0bl0RoYbpPoYPHa1XWYqoAp6PG8l1xTHHjf/a
xRnQFlzzXd0qpHjWukV+ROg0lZjB+OiFrg73E6wXXl1I5Z4nASh9ZkZqD+q24oOGNH1L8dXBUHuF
GbrUrYcZpZ0WIIdyeidD98lb19SwNLt2hjQncMBQDI1tGW0QddXgfWBe5wVAdiUTfyq07g4FNEy4
+kXwHKW8uM4I+KERfPF2eW4VrmI0Yk89ycxewGfypp1R73VjLi5SXU6HLJTv4aDiA2bxPXAUZ9hT
mA/Ru7Zt9DBODFPx0KOEquSyfIQFej14uBeYZWWz3QcpxSgHxqgO6DTUL0C0R7xgmKXam6wJ1VTl
GNl8nzCrg2IvV5e8yzCDM+ekj1YG+sV1pr2P0m5+JHyMLgrM+jYxvCJMpfv4e74mQd0IiB3gXS+S
zUpFcOljWI8gLier9FzYD5YvQUU5jR7PaGqAyCiaiXqZZHOZDxqiNdnRCw14bxuvim2oLs2Rw7Xu
puk0u8UFRy8iMgH/jPCHByvDAIWk7GBfPyzZrsUMJK9o4WktutgdR2emh0VmCuoIkF2jynBJjlOT
8VcWQalUrQUd6tV1eQ3Nqd8la5gcS5L07zEzGKEMUxN/OBpZi1rc2MNMC9Av+aTzClBmcYiEAGqt
MNQC+MqiTSoHtw8HcSMMWU0NldHnhCPgKH1pVRXmMwq0JNHR/RTCKdSGoTk1lOUXeYiXu2ZpshNm
RYEctjOHHFzNBgM5BEM33aReVO7YRY7khUrEjm9tGXCySaxbN53r+8pJsW6Sxc0HgFjZ04Sh8m08
5mrLGeZ6GOPS52Ja0ejETf4SpAAoCsnbpyx0UFgo1b0tQUG2aiDjHtD5jynq+93UC/ISDchuzvJp
eRSlZPe9y/LL3KXlN4pR3VyxvNgbFrIjjLb7qxC7D80cjcJvycqRvJ6M9DqKRIFpJhiPD5xm4aYd
ZvopYKJ647O+qdeFtKdS+PYuyIx5KZKRTHfpNKpuC8p9bzC5SEeOyXIpmwNk1wjInXs3hYgYL9cJ
zGKu6XCvMdJTe+ZipQ6Fz728c2Hc8I2yYNh99mU3d7vEOUv3/aqKfg+8QLAK/NABttyhQf5Pgury
W9uCYY3xbRd+GldasDVCYHBbJqJwrFUxtOwKVwre98p8W4DuMqVvK1gK08bHKyE7ePDbaRNQtFHH
HEN2gyl1cRsiep40IODuuzhlQO8A2c6btVyC5tBn+GXfC7LYR+GGtN1k5dqSLQTM6VVRrMDVuiWV
8xGoBR2Ofbm4516GqdvDXN6/S5ToeaVSgzhqFRv/ATVmsO7PNeUTRDQlObYAjH7K0SwP0SJ58ti0
dMrqXmJuVRPADPxCB0ELxIHI0Z94kyCAARVBd68ZQ8Us6DdBW70PR4BMIPYHNTXTZRbqcrMAbMZ4
j9ANgFu6Q//Hal0SxPUN85EVfKcwwqqjfqFPiRPa1ghf+4lU1HMAOO+qRZVjV2M5efzFsSBVGgzT
nmXJUfcFrVuAI6fA5jgv8D4uAhf8aDLiLlUajLfTKKI67GzW1EMG+CeYlwqL/6HF8hqA+88sArEf
n7cHgQBrj5ePxpobnecH2ssCcwuwGHZSmf3IEBZGvELshu0riAKimzhdnuz5Ha18jxtoWyhMvaf5
lPPgQo7kBAHQ0zyrl2xQMNiky0emovcEsAmm8/tIu8soH78VIXffcA9h1pcfQiRQXuT6DGUqYSsL
kkpF4xl9BrMXQEn2QJmCyuXrU7tg21SUsQ2MIt47oS+Htr3CLbmHl+hPM0T7IUlv0nTcQEX/MKju
rkc+Nni+6X7Ok70gwM8szoZKcmo2IBheEIdEiLY36bXr6U+ezo9CTzckwiIp+7sxttcjwVxm4CXY
QECAQK0ARwGz3x0z5q4YsY7ceiChOmE+jpBu5aA/4R8eiaSw7wZU9MOOYIKorITFVPc0jONUdRmo
CG3XoBEHvEBpAnylv8wy/ypyckCkIQaovk6gFcZodduhmwJL6107/MZrdMnbBZnE+qg5oK1giVBv
jiv+htoZPW9JQ24mqB+rLMyv2RDj3k/sFYhz8UNK9PYsI1XOP8o/zFYz0INUQQ9Sw9eDxvIACepu
GcsE3IXllWbBWAMyPs7ztE2BWWCmiTVMhyCuZ1cOm3kI0r31yLxiHhji0oNLE80aQ6FCYaSRLZA4
AIsuOowLSbwfFEfkyaJvA96o56hwRT0mqb6xgtwmLrVjRX0yXHYrei+04h0GP5iqYYCzaRTHjKTt
HkWG0jBs+6tcB2wPI+KdXcVFuML4w/D3bmg/EQ2r7nnKtguBxUcaxwC9GXZUUjGRC8ACxWlRiOdD
WlVfF3NQHvABePgGMDddNqNOwh2ZAr0LfPG80OVHimFkrbIcvuNAe3Gc2q5GtKmr8ikidzFpxmsR
QszYgXgNpENfj4C3Kl8G9i6cxvKiHLIXEyD6EuKeU0kausu78ALD7nDPxmm6d9rS3TCoeScDegCg
Or8jnY9fKbKSo13mWyqQZRRiCg1Ac71qg+xCFQgXEfN6oZmBhRMJ3sDoCA+QzbhKFtEVRrZ3PVIH
DzpmILmnTfPahkUNZP6646V54eiQ6ll3YWVNvF8osl2kgbjZipepzM1Oe/TWOT4RRAlT+8LfgRH1
NEQzTJXSUznDdLyMMSsDz2g/znF8HZHgaiYlrFjyCeD4xB/8El5HibtI5HhXJgvowObSRdr7qs+1
35TQnO6RkXkF/tu6LUL51il2ylN9QFrizaCQerrY+DLN/P9h77x2JGfONH0rewHDH/TmlEyfWVne
dJ0EqtrQ22DQXf08zJF2pF0IWB0uMEcSoK5WZyUZ8X2vfWlm40+eks9ktU9tIt6Kwn2yHIsK4e6C
wuaB0iXKeRe1NeZFB8VXVpTO009XR9A0wyLn/jHouwMMGHyQfdF4XUNUM7ta5neUn1+LLMd+56fX
ejC+LTCkRaX7oc/8MJ05ggzN/zTs9on46zLCJ0LPYrHFhLszcwoOZYHr0is3RrJoF9xML/2if1eE
mJE5McDDTemmLmqNR3ZMTtKaUTjwwWOfHI8ZNyNKvwq1zqhyUBO3415aLu1kXJaMd11SdQblTo4Z
lJ/15LX91eB/DH1bgS/nGqIsoO6waZDR9I1CE9CYr5pEkFnTq6x3ixeW+jATYWybkdaZv3SfLzFH
QQKRNkVGrv1EP6TvnFi5p4y8Ew5F+VrU9nNFsFCEgz8LzbEqQ7ihIAk7q0sfna4FAEZ3DgRkLmDd
ALbKH35CrIqoGhpQolE7paO2XXi1eVSCD1lUnxPJVp7MludlwmNC9yfkssflJPul3TVjYOzoBXl3
+mHmrxx/QOrdlQX3jediFjca9HuaKY2Dvch608Nr/zIH79vsi/0stfPc1V+i8hEmmOKeY2pru/x6
i7jod42LJLN1jYWCcTemTBxdRhsPzx1xz9Rru0c+Px/Fra6Q0r+LiZYyHRR9cKc50ltyV1Ip0HTS
6XOeApv5LQvIxSglYYhmIc9ok+xd3U/acSkQ7mIMqquDm+XVvkbiBbutNxkzawxm1VoqtOr5d7mo
htwawM/KUgg0q6bamkXb7oEInQocMkMZJfXpbQHdPclYc37GQYyyJOiuUmZz1M9d+byo0qKUXcPQ
nAjzUuY9i4jeu+pNrzwjykvmY72U43fVmWgOzDIxtqVV+88p/kaCttn51neRpy6OoUoCt/4NJ75c
tCZ13gayBv54cTLsezhOdIRlRqJECr7oJ3kfbH0JCRAPRfKUkBT8levFdOhs626x6GsfdT+/FrOZ
/s7U4vUbK5AoDd1Ai5StOVwPjNURItccDrENjniXITYTqc9HlHAIprPJ9PdLVbE0xUDalwTO7tTr
4Nf22LYbXOrLA+70YeeOznSlXLR/7nvp3FteXt51efCjXqwqSnvd/i0KwxChSHvWGzd2UZfyjNZB
X1+odqftvK/zS0N1w3OHH3GLKNS59pVGswi48060XbtpiNeKhO4M9xX1yW8zykABDapYoqj2vXPH
wTvTqyvRNPhSPDarJTs3ai2yRMrrNLTqPZ0T81yhQX4EHGiyEAYnvzOXMn3Bgs/4K3R9bKPcEfmO
J9b7aaND3jZcoO8TT+EfdAHddiAt7nsKrOKiw+ZEyp2bc1J2aU5yecZsEWSJTHiuR5xTDu/+KR/H
eG/Gg3dobdEDrvbFtkj130oSDRbrATWRIvFfsmmyKLEw2udxMbXNLEfGs9I4JgjAwnzwfw2dIbYx
B8lJLgFf9GR2m0Rv6vnsxIt66pxyRTW8bGr3mEDaajOt39QptWMkwLxgCVOT+VCgSZrnC+HJJFD8
qeRs+TU6Ax6HBy8x51nd6XabGuOmdZcchXDZ63qBfs2l1W/bztgHowLiu9xOBZFVIF6acSc7R9gP
bu4b79RfzLQjIrywkRrWyAfs+QI5xuFajvKIHBOuyCQMeN+brf9ezY7FspXGMEojqjzPrbfEFJoM
okgKK4E2yjCK9tIQwb91U19ufGghhH6t2jp+MUOrlgLHoevs8FqMh0HpjCfLgAB3biP+jg1xjdUu
LysPCIZ6YbKy+g04IU4fIpHgHsRDS60qlFVAV98cTHt6ocUSZZnZhaPH15U3w56POp2QvjV7Vv7n
eZjG9Qv2jwL1RTj0FDT1Y3yHsPOH7S+/3XRC6aU5RThYMDODlljkpIm93S1Pfs6Sg3PnFK/KvKCO
h8sUQ28Xi0GRK4D/dmiUOqG86O6a3h/3iLmKM8Kk4gTlZDBhWtaHCNyfE+/zPtYdc0OHb7VDQqy2
KUz5tq7sF2EyBKOx2NGiHbBRmDGkwBQkkdcL99yblR85jjbcdaXX7Ijd6Y597bhozAWET4XS46rK
rTv6xm7qa23jNXNOK8DyHXQJT56Npa30LXc3G2hQw9lUZYQG6dGx7XPnzO4WUvjCvwcibg7MTcdz
1ML11PWm8fXjktbehVd54sKEE9Fyg188StH7rmmIDKyDY+Lq/S62p+DUBqMxh4BY2btE3WOFsonH
o+qK76aWdJmTj7J1fWPYSj+v99Pc2ltbxkjXdQtLwii/0nmpdolf1fA3voZ3Ik6PyeK3922tnlBn
uhsUTm8DZQShh71627Xz59S3dtjog6BBtw4OvO/eIZ5o0DXbgNt60Hd1CQwxVIb1MZdVuxMDVB79
xiIcfesK1DlfW5DaDVtliT4OaZmTQ+1ZMic1rHCceUd4fFgzcSBo48GM9VyEHQx96MWaOLOofSGG
+dO51Rnurw9HpGfXbJr9uzQQ93DhrBOdOfxAc5cdgzmZirAerD+GbYo2bA1VvToDpyDK7cem19ML
AQocasuq3dKz5EB9lP7D4GA+QhPRZle13h1HfBY5dBcfWGOKLRcBiYk+zrgpS2k17DznqEtHbSnr
nD4W4NWtdP35Ag5e3mfTOLPoZNW3JsT4SKYVnR+ImLMf5M7l28Y3xFHw4beymZZta/aowoHwxVGV
SXky9dnbwb3pT0HjZHDk1M9Hcanpr36ruCw1y92mZaWe0WtbZ3bxZlt3Xvse456IDK1t7xA9BUdN
BAY61CUD2MxW6aNJ+S31x6Uvrpo7GZFs27dZ5ctxFrkVDRada47VNWhHTeixsfgiVIJ7uCbzQZXt
22JbVyw6+j3ELWInL2Aq81o0+jDiY5HiXgm8N2RexSZdzHg/BR3F9oFbhItWlIAQ9WuOJQXdllGL
OqEDNatthkXyEEZhmzQNwhgbDl4DB1mS7BZ7Syc5si002uRiDYygCa9H6Aw8KTaDsjQ+S7uuD1Zv
ADrjNQl5nx7caZBh4pN4o3Lw+sxI8ijwG/dhaIvyanfWtWuqgtp7b9Y3Qaq7R61OX/vCeDV8mGAs
bizytcP8tyqKBV3CzcQj4XeBjgIRoWrvvrWaJcPKpl+zXHYLW+KYV8cAHZI9NT+8zD9kwnqwZv+z
nIZvRimHETcb9u3o9/eJPf2ym8XeZbYsaVb0WDuk/E7icdPnzXxsU3QvTav3R6MbnQfeue5uqfP+
0nHFH8rMkJsGzvuQtPG0dRsr39G2qunYXOr8NI/pnZPO71Y7f2lZq9jYxvm5ohT1yR4BONo+jueo
6Ep3a/bmfYPVE1kcAtiwHI0RHcF4VthldpVTBe9CztO7YzWr5tDX7mrF8Fykdug1GINi302jAvmi
O/i4pd1zbVDcW5Qk/+UON1wXY/xBsVa5c7sxxbhvhulEug+xZtMGQPcyYxv+bGfu0TzRN+xTh8FT
zyN8Zj/5mzJfntymaGDdvZ2TAYWken3nL0QaD261sZysj6ouTR9HGk0BwDcdPwQVPdE83B7HKj16
k3P10uADddU5G52osc39EmenuLUP/lK+TDb9V0VaRnqqDooSUxmkj1JTLwP5nV2loq72D2CqOyph
tgo4JChR5Mp0UyTubhTG7x6CQBoephT5UGFc+TRNC7GHsSkMLtulwWHXats67raynpf3zCsPy1BB
4ThRMczbhkGdqIVz1/L2VsHZ8oxdKQaKkAef+vIp4sl48ANrFzjlG5atTZJ2P+Z4DCVozLiuNkt8
WgUzJabj3NB3sNT9j6F0d+R/PrutvAn5Q4yqwWkO3FfRqIhI521hK56iZRPk7W7OGwbaRIQeyL9r
cr95XjQCv4dx+au0mvY6lYE8jMi2uTVOozk2H6NlnQj62yfDeLQTbnVC949xbG2S2g5NO2dEqIZL
X1d7FlOeVWFdqn48AhhEUyLRf+q7PK5/NFlHclMWcX9syqp5gA398DSOQT/m0tbdS+lUT5UEQAr0
HmgFWS72rh0aDFgBgy9DRZnnXiZP7hN3QCNSPFhWY0VxhoQogTfq/Z0W5NWFX+Vd4IgXNMxMGT+t
0bzIlALrNH+wR/vcZirfyEK+uKJ4mP0EdHniLwF9ZtkJzGGn4vgSB4RTdWn5LPT2rphBv7jRrd7c
LG05bCZXJ0xmtB7jRLXREnzOpRYVvHwxlwf4qHYgIHZrWQQeue6ElgK1q99wXvh3iMnPJN/Rt8q7
rNXHSrD2K96xYIL4C5tRdSG3/GNTxBdryD5HqR7muKIQwuxPZoY2hhi6J4D1mTGg2NRC9VvXce+U
stGNaSuAicWC7JTp0crJFBAOtqClzx648B8Lt7/rGCkXPQdAMIHW+PT5QJisE/TnoUqe2rTB/+EN
54ZyWLRe6ExHfZ8mwa6xCdkvVRXJMagiYKeHyikvtlUWkRuPT2hTnhP0xF5mYiDSh6iy5LhVVkcs
XcBpilSqCpPaUrs+1Q9pgvqE1A7kMIJ0ZhurhfBBJNSPGuMHyY8DqSfTssklzgiTfPO46H7po+J2
UX+mZDoizT/adUCdffpjSLxHGKNX06lWAZL6LKzhvOR+cISLeLE5tRq4QTjOuz5Ivmcai5Mh2InM
fZiD7BD7guMSssdI8Zh2Ith5Rvc0OoAKJqlgEXrhc2sbRycv9yJwXkn4uCdMQoa1tsShjO1nlVbE
DiCcsePibhzK31mNyqM1982k3Qdu8hXIQaPYNz3i6XfDdZWr+ejjmi2j0xuto+8tkrMIpqfcbZ8Q
tOkIHuWpauSV+++zTgM7IgrotYiTaV+aPfOTh3UFVjBCnn3vdfmlM1WORmd5h8HG+jWdy0Ddk6K2
sFcI/eIvevq85i9EGn7F64La+Dj6dcykgSn/eUnLlzwjVDgRwCS5rmHFntm0joktqOIKkiA09Hy+
jIY+hEWwXBu0Twdf8l7wfhRHOberAcv2rwVnyKFvPeN1XnlBfRUTVwY+xhCZYnAsJpsOWFUB+Pgd
1vKRcfZDy+Zs4aELCLbSLePOdJweUZlEzV63WrI1iP5gBML4CJEMidwW+SHvi+S5XET2nVtm9lDM
LahPHsxtSLuKjuQ0NZ8G8uceCAzV+TBpEB9Kkeu/hyEAidGIK+MgEmkWxWIhwkFPvrEbie4gSDdB
0JXF6oc2tshq7bEeH4xWNWM0BYSgbHuT1Cj+7m+11lzjJe4eW9jDQ52b3rOVBsu7qzn+fYNk7kqX
sVFH4EYdjdnxspGDrSM8LKYHoEPrh9AS/XMEST4QSxlMoVOIZue2uiDPwmoKBHNBC8vT07Xt0Xbd
8s1sZ8abrWgwBBomd1iFV+UraD0LxGJRG3fqJ7I3Got5fOb0yfrp7KjJ2kEnmAx2InhyRFHAMUv2
xoLhgnhyzbR2BigJB/sw3tmDmd75s+PyHVXm+FZUYooEm/tpcEb/KykD7mcTFDTOlR36vho2o11M
rzpWlHC04t80o8hNPc8IwMnvkxHhQ81BmpU6+YqdaEzlrwwfndc7/X0KerDFldS+qNLWFRpHzBzB
lNfHeVH5c+cArGIrBJQBV90snYHNonYqqk+bZ5zTAb+JIoaUBEB1vOW7ghscwyQIxuOkyWLf4GIK
e33xdh7el3NbdxUvEEdbG+sbG3VfDea+m4DdngJ9yc+YJPcIEx6hhqynpFyYg9uOP66j6tlMflVt
B6Zt7NbTciysHJxM9pXcMMMOWycuANTTGf0+EOqGzOt+M1iADcj8/DtE49p1rpPaDb1hwqJLCB/I
RT0U9yRgQ5khm0UmOY3cHaNYb5NVXD02sbqm0rIifH/ZWSR29qjX3mfbme0O/EfiwnOLPbNTEGme
g2lJr7nY1yzbqz54dcoTICGb8sDJT8rJg+egzwN8TqqWvxZD6NjzVVfuWm9U936jl6xrbkXPH+GO
ewILFoZ+xjdWfIJwFlt2PWNBBpneJTEHDSFe9p3o6NrGP97jNmpwKtbt4gJ0JE0+7Mppyg4KArTb
BHGG49o3O/vFaGKz2TgTbkEYQxCAPl6C+7JUWhk2szYzMfbzFYcSrJYR9x+GNMoDvrZkE9CFC6LT
O3c43mr+Ts29NkJ6G6o1QCmduSRNPavN8D8WEkSdRtE2PWBfTniWyYmh6D4WrBJ1IYyPwM3c5IMq
bpxgdIbUbMHupFvH/+gTo8VVVGbbeEBgBb3hxwbcWN/qV7f1ZL//j7zMM+laABVNFsBnJSn/X9HM
Mz5FWTMnb7Gw2IlvWqF/S6H3/9hQ9/+xOo9Mi3+tzntWpHRRZ/rP6jx+5O/qPOuvgLgN1FT0++oE
pSB8+ps6z/H/Io2DKEzLNclyumme/tZf6v6lG0Sf8acdh447Z1WyyfpWX2r8RfMxfx5lnu54Jokb
/0Z5qeWtwR//Lc5z3DXu0CVWynMI1dJJHP1ncR4ERecSe+8DlKOoChsT/Grnm3ir2Axc+He0Rs29
W+uIXEo1je+lW3GA4740Q5nj8j9gOIjfElLsk1Cmkvs9t4uck30y1tg29B3IRfC9bzOnT3fZgB0G
LqfQdlXXAliXzph9ojZo0UYVnrL2Pm6HIbQ9RMEbMTrleSZ6/suecLSGTjDTxIz/AxgkN+EnNlII
lL4WGsMB/6pITBIVVXMfzL5eo+uPaxvfy9TtK4VAlTpsGYOBmEvfbnrXY1pZNIKGosLv7G9MrVMP
W7skxk65SM2PsfSQFw0YHduor6olf7RFugRYbHmttz5dxoRw1VnAwmCByoaExHo/Rx8Xf6WN47LC
JyUUUjIFj3Y8iT82Ap9X4YzytbNqPg46bOu9U3HyZE4mnFXbA+8py8StOxBLm2y1XFT3WeVjeMdG
2JVrGEBSRObE+X1sYm/66oIse6+ReH6macULP2TJ5EZa4DbtGpCcqk3DAkG8nLXAn5P0ekeWg4lM
MBZPozl573Ws6AlP4Ote4LcBxnSZqpcKMUu34TD1gcziDqy+94OPtNCHx6I32/XsHMp90wBkH1CB
xLt4yhpiGmpTnbqBjRZOGzx/I3BHEm2BZrW9s33aJ6LU6tAHyCC2ceTYVvfsG7IFl6eg9ktkvikv
+HQ1FOQFQSwAQIH9J8vGAQ3OVPkWqhDb9reZxwKxaQlEnGHMsDyEaunsaYelrHq0DFEfBr5MbJAk
rrFcEnNhQCl6mC4QBqW/dRIxPwpgxmzPTEC0Mj5tiEKTJIIAwrrIFMabintRyqHJo8WywXX0onLF
jvdopbA6Q2EGljr6roUsW++cdLXy8U8aWfJVGUpLT3QlT39gguG9kGzHHewHneiPcdE02m5wi+Bx
brseSxRpgRton+5jKvoiPiGN07MjqQ3iuR8UWe8bcN3JfPVt7rdvGdRudp7NZXg2mnEAqbcdmmu8
1IW/N5AiTIeWUoJnvOxgy4p8IQYru8B5khZt0TxpOIxZoUat8ttId9NlPCSOGV8H0cJJE4+EsMiW
hccWZmRWdmHdHu+M2vSwDek6iagy7ktQBTwb+TZo4qV/ECgqaWF3TFZk/BiDtkS2O2ECc+vEziEH
gSB3fZst7b6aM0OdoM5IgtG12gV3KSu2xNRwYNiGHNRd1gV6CqG1rLFVUmfZ1jEbigkQCIJ3ebar
Pxp10j5ngZ5jrcxtpz9qzsTuDA3o4Rbpg18oLGxrQ9CA9oWdPb8HYUNFQsDjpPHLzKwv2Jjhk74o
LmG8cePVMwd41kkkEOlLsOIxZDYQgSK8RQubOBu0TcKExH832+ZHZxkLO4Mv3R+iJoMT3YMzfxVm
IT6InY9/E7NS/ykmV1lhkzmLTRBDM6fbuq9ZXFvMhdgzAy+5OEXTdWffEvkvR7fwt2bZMt6jrUMq
OMVu6V5bOzVotqoWw408bfG/naqwcILFno/RWhZFdox9Sz22gZsvGJiwDEaWk7ZVVKYJbuW6h9mM
NLDuFzDeAuTcts459r1lMwxejpeHsdnZS6LQADrT2INrTTx5DJagIIMHo8rVwVzXfRdt2VXhHCem
vQ1iH9Nq4qFf3dL15Z1GvAXelupiWqI53KKUIxDmZum6z9GCq4GL71otmvVJS7ezM97lrlva5G3E
+mFSDgkHSLUSTN+TaD6Z1IdPVVdYtN2lQ6pRtCw2BDnjldIzh5WExSRpt5NfDmVEJReWqBkbXrtH
GQsd0tWoZkxZ17/B6JZf1azp96jN1zOHKXHezIjnePInxCahiguRky2TShkGszcxlTII0saSSuOP
M4JFkAmBPXODBC557IPZ+cSgDOHgW6fCg6wJ2rwTHJ7lvBvnyWWKHebhhT74GcJfuvYz8odmOOiT
A1rZ67X6TpVr4n4jH+Q7HXsACGEnZhYF6bLMIPsO7+bilkJjP2z9o4luFL5ucfO3ofccFVkLtCGq
Lt+7E2USY8LsyjU4ArM04hw7Vnu89OWHK/h8Rxk4wSE3Zgz9WjKkTiS1VfDbewOYtOEOyYs2D/r7
4Gq8HSVMg4EHzE38RztTOnlLc/MUoxJ0tsIxEvJyBqyHYV2XzQzAtMY4/c8wySFf/dNkuOZB/uth
cq/mr+rr//qBv4+S7l90LxKYbmJPtKig/gejh/GX5ZvkrGGYdVzfcpDP/22U9Cm7d0x8Aqtb4W9T
5v8eJfkBk3xYw6RvgD/079k8btaAf5olde4qj1mHDGiPTE8+6z+mN6I29d28GjDnTUNphClhqoBz
eW03UTe5aESqOFs+h8WwX6mhMAre+yBLsV+twrVx6ofnMZ2mlhUrtz5l4qcPutkJGbZJpb3MMGW/
cKHDXMq4OgFJNE9jQfA+aMGE0KzW2ulsNUalQwUN8VMNn+NF2jq1KYSYF8MWHhUjU+e8TbC4ghye
is3cp0cIW64NkxsWcJ78g4n/eR4RAECI08vxIYERrmmSokaXYO79Tu9jPpGHue2DiVpQFlVZZbs1
J9376mwVP7aNGIYwUVb+O5bJgiqojq01qizv1DYbEedpnZRfnQ5FCLFWxky2rvTtvVZV3rk1hRPj
3SWIcNMUJZdkZ/N/tgVc8TEYjkb8o5exuhv6mMlN+AHE/hCX82NiwM7s3WSUp1L3NbUpy0G77zgy
ip30+ixGL7haCXNPGbRSq8AZNswHIO18L6VzbBbdPMC9es11jBN7we44eT8Mp0fOaHtxo22EzIPk
yClC/Y66HSMEA3CkxOnteGk7mSAx5dSBY8udozU6zwzm4km7HU1YAJmRmqI3nrTb4dWu55h9O9LG
2/EWW97yGnfk7oSunvhH4gA5CjOvRfqdaAKnv3Y7LvkdcnQW6ymKTs5KosZ1+m/jdsxSncGRa+ql
88zCwUHsa8XwQjSTh+DflvMOAAPrKfe2D+7nnNIqX7bjmIo5rFXQ3A23E7/omTlJDvKMP75GCAda
lvV+UK3BXTHc7g19hOcNl9t9Qj4bdwsLhdVE9XrlZMqef1m3awif5J+pXvR7t5uZgcTtyup1wfXV
3K6yPF+RNtPWaPsp19sucUeGMXSMGPuK9T4c1pvRqxDiRfN/XZizvRyK2zWKK+NuuV2tuqyY1Ok4
8PvQXG/f7HYRu1zJ+CGHdGfQjGxvW4ooT07fFwE5c0w4qNDXa728XfHu7bqfNVFcxW0IWNZ5QN1G
A38oSpsLfB0ZmJiwb+quMpeNKZ0zw2KJCqZh0rD1kojm6jaAkFXGMDKlQ6WjosrLZV932fDYscdl
Rw9Z2Ry5t5GGnB3/m+AkBp3uNvQEg1G714mWW0Xn4zoXIXwiUoR15Vdv+LI7oxJPLs1tnLL1adLR
sq9jVo8Bw46ahe8CxLhu/hBRnvzO1+kslfXyRYYFI5upue4PWtp1Njvdbn4UyD61sL6Nevo464gR
M4cRsL2Ng/M6Gfq3IXEkzPIK3b2OjouhPldJzdeY2zMjYpasF+k6cVbLon0huHaszUTi6C/vNpwu
TPNrl4vXHy2Ov2SbyL59JkXXeOQZY7wldXQdddFcZVshs6GN/DlgHJ4sN33zBYKSiAUQ0WXX6ma8
U15SxtuqNpEy9HYTGCelN+N0Hex0YhQePWy5BIeo/uTWAb8OG7kWYT3c5gw2JoR4pBVL574gOc4t
bPFNy75EPlzGISdUWU8bMvjVmcG/zq9OQ/LhFjk1ktEBL/sMwZ/E9r1Rxvq3lhElzdJEBPi+KAhG
ipZUN7KN4/bTdI9/tM4OLfkC+aVGTV3BVzbOA8HWc/9YL1JnY5BVKjZixhv8hLorMRFuz7V+0jCa
i1OnSscV4ZK6hjJDe0AOP4VeWaVaGHTYvbZyVvqrR0pht5mXGTa/sr0RzoKVYKGz1arUFYnfTKa2
o/fF7/yWGxXYiKd2Lt8ror3W9+d9HquGU2KNnEIj4j9InkVGQ5Of35Q47L/xRmnfJe99FnaC7yrM
LTRsG/R6/QsGWCDwwm6rYJe1WLB22i0FS66BWA7a1pMkv+UjzUo0w+4am7UY9EjuxS1NK5t9BBbj
GrIVAz7+dMjAQuKbZ5/NGsaVJK7xLnihf7L2JUs09sGE8/+W4TWucV7eOKpX65bxxesGgkC6Gtlf
ahBJhmom87tNd8sHM9FLvVu31DDk4R7hOUvZT9u27ySD7RovZq5JY2okPC4UtwAyQoZRTGTzgsZ7
CHQ0M+xh2SX1UmZPt7LnA6Ykh4ihEad+Nqn51WwKnr0hLxC4yTYm/ow8cQCiFGe3ieyrg0uu9ZvQ
9BadZqQ4YRj410g1A7R/DR9Yo9aUaFFrugAFgMlrGJtjIJ0Ki1tImxqt7BV7NNFtM7JqsH0Lnpbr
Yo13ywKRX5ag5PNwHpP/hhiPxyytzU9TrQFxNQcKLuhbcFxWBs6nG5Mm56HWhkssXELmNEXeXEXx
2htxMY4KmzWPrveb/gVghJA69kkkP4UpEYrOEzl2Hun0x4Fgll8+5WkPQasQnI6wF9WmcySx403i
FI/zf+XjcduuaXlV2Yg3lQk0lKzWrQJP0II/OUHYfwY9DlAPNTqnU2lfibIj+LGEur13Ko2MGTwW
d7Kc+g92eagIPDf1SyqdNg/JjNHbUNmGeUxTo/EOoEkWXhThd5eitwiHANS0aO0kzYVOkKXoD0J4
FurwxcSZm/izRm98Yum/XMIPyE5sErs+zBRJAwpl2FD0aYCzsjLTfGH/tF8ws8dkvBEzC7agZ0KP
tLhh5poy/6WXoiJdIsg7DBMEF9aRNZb6h165w0egE7VAWGtHig5uI4s+Uot0HTBTgxQ4peQRO4Jv
h2lTZFcFmzlcyzJD3+BkZfzKjaLnR/Z8483zWnOMrEmKXSJdWYSE/vX2hsRKM95anpqRok9VoW0J
nXJfewuAa491yv7ovIQABZqv8pcl05uHzB1RPQ66ppNsGefFhUM9+eoDe/hVqjz+xTQ7fxOxWn/6
S75wCvXrV2ehNuJf6fFVR/AAXhcaTUP2geuK/iH1RPIq0XSLldrASDMi+8EdqeX5y5gpkVO+ZLg/
ZpUtZ0yPTrtzrDEITljYDHiNUfTGUaYCmYSexcZbW+LKo+ygLg91U0y/DNNI5AaMuTkbQsFGdHZl
DBEJYUkdJqL1jr0iDCrsjcwgK2zBC2jJzD0tVUwIr0otlPEykaTB8AznXJrmoFvsxigjfcxuoGPI
4sDwHAeYD9lNFcb1ZHwwI5QJiB9DIrkDgXxPelcbIinUQCBi3OVeKPuAUFArTXGoBUJCbeIepaG8
6pbgaa4WMhKItR9fbPjG99oKmiaiL0+A0+Jwfq+0efzte1lB8Qo5JQusraMCpO9aes7tMnlUKwAI
REg8T9lkRg2PLeJr2vnk9+C0IzcpqCaE0/D2/LTfJMF18YzU2iJKChGWax9WpXkWCTfWYkS1GqsT
6ctYJ1EOOMe8de3XbMgaepG7mb+gdqS4HyyTf8NYCfJDB6gg2s3JuELdpRK0iv+zEP+fC7HHovqv
9+HdF8fvV/Xrfx3l+h/yHzfj9Sf/vhh7f7H6WjptMVDhLL//zbG4LMbEifwne2eyHDeWbdlfKatx
4Rn6ZlATNO6gsxcpUtQEJlIS+r7H19cCI14mhaS724txTTItFRmCA7i4zTl7r702S9YoPXlNAfv7
YCxoEl0WUulMwquIP6OR/68mCxi4/yJXgfUXdgGuLxVywv+gzSL96eIXZDzrK/t/m3/XxHTkhzzN
fPBXt3gHartCQuzEWgyYtWuU7yLi06+EKE/f4pRSc0lBdgc4SMf+igxVyGZrL9KZ8TCXS09pM9Rn
iAnvKWj/PrP/+5etfvwP4QcAmsWBI2fqZ0qUX+JWrK7AR9ZOQgvrWi7SwBEbS6MrbYi2hFLlgX31
VyTT0k4WwxrjZaAN8GT5ONGhy7tAjmtXgfa0N0pz8jJNVr58ePOfcAmkPztV//6lyp+/lKqZTl0+
xakdSKajNMiRKBHndmmk0ZuYqRGOqKn0BtzXmY3gPXZXv/S5MNpjV5f/vLqCZcFCR4wRtJa1HWfj
ESd6qOHn1GSnifDktszCTjSOlVtJ43CpIxg+k+PzZyzMv+98U08pC5YV1ZJTn6k6Aa+tD/E9ITgt
Be8WmexoiV9iJQaK3xlIKE8/7j/5Fv++5iYoAMOiKAvUoP0KHOduzLFxlGaRXZeB+PP0Fd5juj4Z
eiaf5MehZ6o6UMsF490ghdHlUtWRN6VF+ZjrGNiSBcZXosLmscJZdIwqL/wcxsLODJebNBtpuAs4
41SSb6y0fS2YpXdlLMPcEaTgzEvfBEr+6yFsGRgCycjgsMfEl1NY6gUrl6ebcNrAqlk+58viAEgt
PYSWlVMH0qNHnUBIL5RA55S9yCE9CFt7bjJjrwCoPYijJN9AN6M+VaOuFVurhyaBryWf5u5M5sKR
92Zu+rjYmOIuM1GwLtCqHWTetYvSYdgXlfFw+r29pxx/9t7WSe7DlNFHaZipyQjEfxCzQ4ReyI4K
U/DpY0yXQ15TwyCZeS/Qo3IXkEIYAmrA5LmEzWrqpXswYTNSo0i7LdM6t6lJp89dEap+WEU91vaZ
tqcM9y0AprxXQMt50wQLAQQp4Ct4pB5ALqdW5cnL6fruCJEsgBQjtZ2qKaEBxS03rTRdqqFKHFxa
Vm4f0oonxvlaDnsTDmajnKGzHHva659/eBQJCMhEV/USbuMiOmUVrxLcpSHMANX86cd9bN5bhQMf
r1E3Bn37eeJxG0m7o30HM5m5mk40buswfx6D5gVaGe42xahtM1fmMy9aWue2z170ZsatgDkbasOO
P431Hmublqg65xhJfUI9N/xCRmYUiFoyQwd/OpP/0leStW+tjlZOrU+a6C8dh5EzM9LRn7OZgqsJ
0vFSajzsKleuAPoMGckBce7PnEjYK6qHwgwzAJWKYtOYHD1BSlMHSevkQ1Xvzv2Mddb97KlsZuOh
INM0F6XSx2pI11umnpoCRmejHXyt2QS6cUEVeBY7AX1DbXpLg4sc+EJ/ZjU4spfYhodqhDwLA84G
3xwHAyydQOxsmdWXhWgS7ijroXd64B0Z2+s+6+O4I/adL2swMxw2U75vZx3PeoDqT5Tqx9NX+BM1
9K/p1VjXuw9fT5NZFsxua9VM9okbkBzjJqlg8QYl4JhKInmJfDZ79dh3pG1mxr4oooWw5tCfOGEi
N9fT+yw1BBYeZp1U0ulmm5DrBLX6jWS5cXWgcGe+JPnICr6NODOM2ZznuhP2cRwVh7YSFEcszeVl
NjTlupIABeNtwCgqRKjZgwojOo95yAt0bLr2KnarcrrjwYeuMsbWDRSMAH2/Nvd+rI05BaYi9JWc
I74zqVb1in8dUnkcAbPsRYBzgpyzVasLok3cWJ0hDyljNd/WnW51+9PvEg3S59+FsXm++ZT0hWKY
hW/q4vzT0PhNds2dH3RtEaxdq/HcgcDqoENxiGWXWSiaCTb6YKKkolpZ55idPnkpJRd8MPjNOYIz
+GIscZgUzPR6yhod3Hoyi2+IDIIfWAupDojQ/F7Sue1fInGgXxJ15U7rdfSDLDFpZGsaa5VNX4Fs
0LmIrHSvByAURLNv4H1YgURx1TQGfHKTfN32w3yjBJnce5iUUQWDQ2Z7F0vCgiQ1gPEnFmk1uTo7
4L1eyItEroPS38G6AFI9GoVxG2omCnjA2zidrD6TnEnPC1hdrSw8z2qT/rZMIZ+8zjLK/Gqup/BF
Y9uGMj2ZzJvBKiRPe69zUXYGS4/7W7aAHo+J7liEouheVBXhTpnKsNvLaDYfFWoQtOuLcvktBInw
NiYx9OiAHrJfz4VyX5tLWMLCFdSrJtGtx5l2sOTRBYsrLjoXgYuEh6JFVvbNNw2WLLXUiNujXmct
DQhABWTWvIQORCv+EJKB3yvZIRNxUtnFBKLYBu9kDKi7+oSgHGV6VOI8vU3RzFxA1u72WkgPy+7A
ceMyoTOCNy+rInAXujrGfju3seAWsC9g1seDtl/SQvqmi2vdfqxAeQOu1dNbHRCvcIg6rf1V6lr2
e0wqC7+KgSkAe0vhsQcrPQkgd+sIMEkA2BRdMBDjiQJmtW+bjzmOHc4w6ZgBcChw6muVbJa2Hucw
jHA9ohlo1RTnqGIRyGvAu/w25nER2DOdKXi6VVpUdiSHlNzItlW+JbM++IqZNl+TIkl+SKgZ3nJV
ILCgD8u5+Fp3ov5Gb20RdhwKkZRRfJnCez1Gf+lIlQDGE8A2+3lU2+UXFYncUyiXRejQSkpFH8VU
XTkU88QdSR2FegGgS75IBeJNdvHYQEvOW50s8KmMr1pthkKiCAOOF7JpwHJS0ebJTJHY36sd371d
0OLAzxO38gMiIzl0405WEc/PBeKBStPd3IokW28s65LKfO8myhJ4WMJHZBvYnF0z4XAKSyZZXtA/
1MArrEUvyG6auoe60oAYYSJGsSy+h/CYarTHyoV2R42s7j6UGNcUcU0Ge9aFv7WoqNAXaeOEF1RK
NK+BhaTZRr/UPiFZ+W5q6yq5Hal7PXTR1H9r0BZ1HjEYjEOGTrhKdNkM6aKS3Lf0YDK7zXXrteRb
g6WSNcZD0FfFb3op+psZwqB3o5nsnXqmgQI+pm9kB7/58DURWjmxdcOwXjv4XjDySSj5VYYqBeWS
yAW8n7PSU8yfJpWSpDojzsPA+YOUmf6mpwn/PIPO3MmQzB/1JobY2pLRcdGBIquQSwiB5KBFvIHu
6YVThYMX83D8ewq1yktyUyOkSqsOIfCCx47+yQoHz+sfBsMJKV4uNrUvoz/agcNYw6JLU3nBOEpC
eUGkGLXT6KLugkZyukSqK0BVGZXBcE4mn1gqAwMA7d1XUAhV5xM7OC+eTIjDVdAuY2szKeRfAsJn
mDW76kWUjDk/iFS2r2OU8Bd1H3WGrVRG+aS2CS8epbR5JdVL2nlpU+/Q8I0N4zyIoWzw+fIia1+r
x0m3R42YacdKAcFLmUECSh4j6i+6OfaHWYVV1EyW9UsrxRgZEhaetzzMEH1yXtfSiwKM9SvOiqHY
mbhEJbsyJMjCuipk1zPGJ/qgeqOPMO+gA6Dki1gsQ9qcI9q/F6z6+Y8BpRdkpFZWQODnmIZInErX
KBGIUgFzOHOmE9cYpW0xijQE/Srf4ekl8MiGSd8cBuoRKEJfNexPu7ndaYUSXmQBgnMgC4F7+hLr
nv+Tvae+OQtMJGPQn8Vnqqdzsx+7WfFDcAFnMj7lY3ew2fBTvC4toOqFP+Vl5klFKu7ZTqCq1HBq
qmnZPmRaNu6ocZekv+H9mQJFP/SQsLC7xsDdJQ0iMFgkO1GJ2otYBXd4fuOnajCkvSB3uTuByPRh
b+F6B47scfxfDrVqtjdik6j/cIuub04KE0JRSBZL5if9mFyJi9ZCyBRiN5HVYQffWvLaEGHzlFjt
BS4Ka58F9XSFXkD2Tr+ndY/82XvanBEMtnF5CoXX1+jA3CaDGlyTbZZ8E2phIZkG5WQcKqEv9DiN
kiWcz5wV5SM7an1TtZkNsliiXo39IEnqn2BqOiJJgOZIkTFWV70CiMGGYIMPfajz8Wunqe2PjuMK
9cgeDdher1K6AIvVwqwxFsymEzDl2BFVontsIxjqJ07+4CtRk2MbndosfKR9jG5FjLLS8vRo0F8E
0vwus9EoWYNRoTGBqIhN/tFzXeVNH08M2JyJUDHZgsDhlleR4looQknioUhvNaxtxEus3fNQtQsx
KH5GbVKGZ769Ix/HNnV6oV8NUZvzg1Xo+YseTrOHjnpyE/KOzsS2HjnaGeuffzwQTbHR1GZLjxyH
1JQI+T4vJDayQvxzUmbjzEM8ciPG+ucfrkKcZSyEkEV9aPnqVdhOg9vkbL9HbCdnpkLpyCH5HfP6
4RqI5HUBgWvm08aLds0YqU5G45IteIlN2WD5cSZwLHdFQQOl6qFKjOaS7IkBCX6dHirSOml98g0a
m8nMqITOGqhQ8ZV15QVd0nmPGD26kwCm3kNN72iKR83XQsLOS81eu07qXLtf6hQwScucWgXZuVjj
I5+lsZmPiiaMGZhd6gtsm+k1i6mDnhL2F7QrR8rLxDNwIv2zmpSxmXuohhkpISml35sKkHWQkU6p
EOlEfE355fSzPTaCNtNMN8NInxplLTIm8q4OsZvh5h3cFBvmmUF6bKXbfOnVbC3owLkLktVkeoew
rNq0k/5CiwMED3+Vd3+Ngo+Q4yMfmr6pPJikACC/0Qu/rrXGMSzrsSQ94bLNQD+OGNvPfAbHloHN
kZhgXbOoOd370QTkX+zEEWS9cB1W83KVr4CncebzhsTCFmcgJuv021GODDd9M40UUz7RCi5KfKVi
/USkFDeEuJeTiZCpKE+wQ6yd0STk0Dui2bObLMAYDBRqaZygFtKrLmvaGdZinP4uzLJ8otndmnar
D40Ar3BIkWq/H6gFfIN0JTJmfEWry/0MNeeugjTxzcCbktpjU4gXskyvwkXMh7lfCdhu7sW05Wxm
CMgQ0c/Pzb1EoEOIkKKBlEn3ebgHlZM+FSTbraFcdbmceSFHnoy2mfqsbqSblaWJj2AfenGKwRYj
5nKlIK8DN5wm3yDDhGcG2bGiz2azpksjvAqziv1UXn4pSne/LBIQ3ii5yYRB2rfmmH1XQ1JkT7/2
Y3OutpnwRB23cmnSoir66Eoy+x5DJkaAKjKBKshxRb4EbvnMSn8EiyF8w3gJ0pDV+u709Y9MCpr8
57KSSkFWLVOS+uqKPCO5xyBZRwWmk2fxmYbMsUtspraGlgt8KUDgtOL6iwA+Gzq4uLzMiFM6s8of
GyGbqW0xge4Ckw79DrcAooJ68JgjVvYZMW1TDXsDW4fw9o8embqZ5ArLMjm5m6HP2bGFrwkAxiIp
zxmREHunL3FkpoPg/8diHxnFtOAbSH3M0eWdBAYP77SCWLrDKRJ0aDROX+f9L/xkuV2dih93FVZX
a5OAiMuXAsBIWE0Vp9XLAMCOqu5gAwnXvdmmB1TUtxiVrTtDzyFjSGX11Bey9KMk4I1dpPSr4IgB
JQIZh9mJj+GYAGOxdSGofOwe0HQA3S9xrO8WTFLrIblwRgHu3tyHJO423T4qcypSUBC9wRQN6h5D
ejtL2hvCupkTLnSARINjOiDFtkUjQh5VsgGa9Ci/L3i9HnxiluNkTC/Tvm0IIpJ1d9EDTOFxvTM4
g54ZaMc+V3UzS3dZhfIN+aYvmNXqvEM7BSq30R09w/FbZ3QNokYW1yhweMhEkLwQiIf1I8/EM+e9
I2Nd3cyG5aDn1qJIod+C3vkuG0vxsMgoQ2VyZJxBSDmWkwYz/Do9QuR1HvpshGzmQ6MeYDLPZJZl
nSFeG3pbekpQLH4Fu/NinGQ043q7prO0QNOMIbfxoY9OLg8qXEIdluBUfrUiwXJaxG/YzknOU8dJ
9dpcXb7rtFrWFiFaU5lsMI7hpLzOZXnmMzr2qDZzqzVYrYDMMfSNaWo9RcZdwEQ03xDA9dzFaXwP
gTI+81qOjozNTDqjZ0vyqg59Oecsripzu4fxN78auIoukdgPh0FPWxDKUfQwpjnU+ShpyeyJz93t
+kY+e1ObeTZJLbRa2Bt8Y7VgzjFycsJvROf0QDjWiVE3c2zdNtYgh7QsQgJy7EXGPFouY+MZC6uw
RX71ZSVMxH/nS3LRaLWBXl/Uzxyx1rH9ya29N7U/HExEaYmroWIbI2oZkoZ+KlwxTWKXuNvmzP0d
mXKVzZRL0SlRER9HIP5m+ZsSyNM1Ntq3Ft8nRmNZPVdvko4Myvf934d7MecCOZEOxwoVNuRWa5rv
FWB0l2PTda5cBvIeGJ24wx1DhkQyxfeoPAUPJSVbPr1KaGNQ27fbSZi9ITSUA5L+wm0NPfiHz3oz
wymQmLoZP7ifNUVyH8iUgxGWgmTD1PR0eiwde53rn394BPFslki1+9jvotTadwLRX5Foardqr2pn
Vrb1tX02YjbTVjtm4mQgXvS7NmkPxggMfhFSVK5abu1REMtOGkoreq+vzlzx2E1tJhshV+qFWJfY
5/V1jj7J6YEhS8azXuVndlLHxDfKZo5Rpi4c1MyiQmUI0SMl2Hw/WA380aapsGgICjG15fDAdesL
muyRL09R7WihuewaAFjupGL81YxJxQM4ZVifQH5TROjcBlLIP/yQNtNQb+FFpjkUc3zCaGSNRDPP
iQGVSqfLY8SYaE4PomMf7GY+CvSaJKSQ+buRZpLX0FxfLnD+dhHlNALm5uzMkn/kvcqb7Z6VF2jE
ai2mettDaRkAlsFFFLxmxIJx+laOzNzvDegP3wMUq6STFsQJwzAG3oJe+bqri9k7/bcfu4F1Ivrw
t+MVnbB8WYXf6IBVVdPEE4qDxkUnbv3DS2zmjBRzj9Jn6JeSAgeuJpvGTVstt2uO45nl9dhNrH/+
4SZQTPeAFDJuIrKAIb0TI8pmuRuIcT7zFo4MKHkzZQgRdAiL6EQ/rIPuKQjEyqumVCKbhdAWpKDd
xen3cWQBeN9pfbgVfnoz9amS+OgsH/S2uglhvxBgB/ZyqEis11XzzB0de2ib6WLRWVjGmWOEWtAP
kIt4We14pO+KkXXmEscEBO8qvA9304VygatiSHzgvtD0BQw/4hQTAzQU8n4c286p15aNTHmBOCgJ
PySkuEOTEzUDdezsvvzYy9vMBmakURYoOEZHZV2t4Z5mBylKk6TvAU54zKBghi4GOUD/HTX9j7wt
pe9a31alM/Sq8tbNwniwUq2w1ZQzB9K4jGMEnB4KKKff+vtG4pMV6V3L++FBIXzXON6j2VX62k6T
RXyY1Z7efTLt5CZtgFZSbkV6iKhXL02nVYihpY/c76ywBxsG09RFujXfxBmvkdjSgm4vyNY+lMx9
p8kg3fNgIguAOKA8GEMvCZPS7sG6N2N7VQ8kXJctlgd8GDYBAsvVMIf6M4bxYZ+TpASlsLnkDdb7
AQuLq8ahfDOJoKiac3PEkRX5fU37cP9ZVSdyJTFQ6P/LF4k0cU6xwK5XYsNhcZF/C/D07bAhVub0
E1fFI/Pq+xbswyVRakK2wTDoj4sFQlDtS9Kg61ws7YxN2OJOYh/uIV7rBJkQSHktxeXQU7invudB
Yohdjo9IUkxaxg0ptbjVbAM3DU6vZCnsBsn4gebb4BDdshsIy6EaVazhDEKYjd+JPid4fiiFYN/B
RbjAFyXT+acG+zMCyQpWjFX7ToOdcousSXmADTHd9bWu/YyID5XcliQl/F1trF+PtKGBJHctTINE
IQIAE5tWuoNgjV+w3+iDC3Gs7HdC+EaXFC5zPgfyTdFJMdqPnNA1HKX5wYCjkLgEJtWhrSmIlTCy
oFCPaR9OnhSna/IHWDS/Xya6ggLIisy1cHMbuBkVTCUQYPJfOoUc4jg0wXDjSWlfmkGMf5gdQEBH
qAkoc0ZRE2d+2hL8EKV+eirF/EuHrfmgzfRXW8m6rcKhoZVNBLGtNlFfrSxMgc5Ca8hX5ViIa8JF
hOkssFr68dxf/LPPMukKOzcxrLrSB72LSKaBbFdGP2SjIR5QC4jqdLQ4x5epFKr0Tetq+QCwkPSr
yGzrPT5SShX46ZXEhh3fSER2BrWvCNxOPPal4ZgsXdFdzmwg4bXqE4VguGL6VYpVN3xBOVl/wZs2
0Co3rQwoNRlvb3XQZoqzaFbmh6KqlC6xGIAoqRTnQMAUUuxuOkvIfhIuqn3L8CCD1NRTI3CMRU2e
TJLSsBPJUfo8xpFmOFB0J5KUltH82hG5kDgDqZ2vST/zqSxptpSoFefhAl+W0gO37NCNQZWRd0h0
QJtli6zTpqQLD6dZE8ZvsySV4SGWBvNrJa8xvkif4n3RQnVyjZy8K9xACVyJpqAtT4IxMgAVUx5y
BxOmH6lVXa/us3QeHzlxFGiY+rhOdpxItAWFMP65fTqScYwDSZHhloXEPWuREV+PgGkkTmqjeI8T
fTEcUDGwAGUr+hoqEv8HUyL33RGhIisXxPgREJ7OYVZ4JZBJ6wJfUPEad6peO1PfWd9HA7imSd0b
jHIx3+GYBxSC6drY43QS4bXGKr5FvQXZB2y6vRozwOo7qlr1yzzE4Q8MqvFOGLJkrWKt5mG9Fa0D
kUh42XBT89NH2qCHEVjL4MCiCu977PKmz/aOzpeJyzLz+qbihTJ7q68kEfRfhQDrns1XYRwSWZoA
nhZ40mwAXgm0La3/FvT1cEnLEVKBbBJhAGo4tB7CuBWIjq7oh9LatprkC5Xmcl8kRGCQTA83O0px
q/dBDo+qS+v4K1nwxs8S0h6LdpJPPBKrbUMv7ooSlXRNp2DXWdUSMmsH1XU4AqXdKULW3odaIRJr
TN0DS3KKLdLGWYUbu8PqENpltBD+J/Zj+gh4ATEY1Zv8K5JoQSVpPTJfyQ3kpJnq6pqFMq76nFZT
tduFIPfRLVMISG6CeW6PWA5onWAF2rKrKSYC7CSZ156YQVZ+5iIx1ZAfjrska5GT9RlxNbMiVDCO
wR2SdLCY3U6FBvGIZQa59yAaV6kypkCTrbz7OQySZtmLZCw7kJuAN2FM0wRRgRzZiyoTtCInjAar
G6iTK914PaitCbSQMDE4W0HoA6BI5AM5udXKAh+RDVbgMn9a1jBiCh6lftdSdHyx1EZk6ko7oia6
ehjMC0VFH2XnrcYdMHyHy2lJQ9NGnKPdiqJJiqLVACUm1BFQqGnF2j1ffY2EMLLqhKxqq4dWE5qj
Uy5F3+xDqvivmjZcm2DQQ9BNDbZj07qcZCH8lfPvMxIQ89g6FIhbNTeUN5g6WCVwsFXAp3RZuyDY
TjJ2Ctz90LOWmA5sAWLuvpraNN6V4lr1JD0C9kLNgmpHFeZhtjodfYO2SGdcignOUWJnpNqmOiN+
C+ZRzvwuD27rWDFuc2WQHmO46l+WVMR7WBMdyFBMMvCOIsWfAO1VoV5ldNsY6NUY3E1ipgE/7Crp
xSitvvS0FqkRWqr6tg3k7nqK568IFlfZhJUUj0K6CGCa9Kj9CV6pxDGLsAvbX5+SjGStmedlnM6E
OQYEf1FhxN4oMWTduSLbjQxNk2RnuUv7LyjSxi9RYk3fAcS1897sFMKx9VQDmUu42jiz98ysGcev
INKeKgEVFTwCe7Cy4nWKm+FxKYv8plKyDi6OGC6wl4uxjt1JCPBA6gwcXyzJ8CCHuxxDRzSmqHfi
GLPlvsKQ9hbx7b6wMWhkO0dvXCGzg2QHr4AckVWvmxaOaAVWh+DCCC7UvqDYR0e3v6KvrdkIuRRS
kGSBFHds2AMw+ZXk1H75P6Qg6IDZFXM/FEn+jF6HnxYJRfV8ekN0bAe22SMnIIpJ8tStPdHaLXxi
6U0ds/bWYu66yAFZ0txipRmI3TtTrzhy/hA3R2emzqkgiMvasx5V9ylC4N+ccwmky+K307d0rCop
rvf6YYs3imobgWG09sZAVaxQFLJ/SLXc6bHUvkIJpAFN7pJb5W3jx8gN3Y4Ms9czFz+yvxQ3J2sR
laguUMXbD9L4GGoSmIwhwsySjoojh+LgAp2IPSFkbMvMyhdZPYqXYz2aHlGKMOhbQIqpOPw4/XOO
vF5xcwifFrnKq2HU9+JYsuxAfNo1S9HeWHFU7hEuZsCVY5jibFLOXPHIoUvcHMpZNrtUl1OMEkKS
Psn4hFwln9hzMGFdoNqf/uE42pzMpXKEXSSPxl7r1MKLgLVds7cc3EqO0/vTD+/YUFX+HEfg1aq0
Ac21B+VF9cXSb/EdI3ENlnPqmmNX2BzG2ySXFIHm0V43ha9doih3SSYViFhm8Uxh4djr2FTe6rzI
6JmpNADiWvZGs80vy6mUdrhCy73Um9OZo+yRAoa4mUeCRlHbKpqEPaFh3zjEXoC/RmucRz/ruJwv
Ur0zzqhi3vuQ/3loBoT152vRm6wREeVHPtFhslNDvrwzrGa4pdOkA1todV/Re9SpbVJc40FTnLIJ
JU+OIqgALB5PVmb9zseGPUvcpVdDMElPST4Ct8b47cprHDWgYc1RSShxw77LPTTRJFtksX6ndFO1
AwqwZp72Koq1wrgYBZKaOsJYPYEu5K6WZuTrlpzdQpOJ94pRpdeBQfBgS6jh1QDP0YsMMb/Is5T2
cBazqhbq4hVjknspUnXX6JFKcBLt0BO287mSzPq+P3tomzmxDjPSspJMAFdYtBcS+0wSpWBMYGKE
RxmoiUuUHEbbNBUOLTliXyK4ZW5mEl15+mOSPp8YZWszMaZyWMP+IkRqGFtLcU0gFbd0CZXGbnBT
7A2IorJrAjEidlIFpjXIQ+7qQBf3ZlkNnCDmVHLHRNNurIT69JmfdexXbSZIJQrbThXGyG+gYe/h
z1T3aDll9/RNH/m+313kH1aiPpUEawr4+jRcAkBIgNxrytztOASfkzngX//szSrSZsLtMfhGSrSQ
eqkolstLXYFYFNhhtYVvQYM+t4S2hLe2XogECcIXgtTIKp1EYg4BUh0ymYMdHJFwv4xgY/LWCq6D
sI93FCvwZIbWXalm2T1Ze2+NZsW700/mWMvrfZh8eDRRGYRFn9HvWYKl80Zke04+pOPuLxv20hl3
jaK/TWatXJF0rPlWTGtGjkWVddu07hTJmm6QyPLpBar1oEaaZsNtkS5P/7wj0+a7FPHDrzPDaVFX
JKIfmJVxb+lrKDm1Uke2FvxtjaH6p69zZNp8r6B+uE4aimBdgUnvI2u+s1S53KdW25POppGWoqVk
y+BqOH2pY7e0WQlyc+ilppSDvQiE82pGF+ZwVhx3siniO8Ts8dej+/8o8f/1q+jibr74+X//N6ht
GIumpeuWRJNE0VaX9nH6xU3Z/C6z9G/4xUf2xad/0V8wDA4E/2VZugrS+x2FsRaP/+KNv/8TBNoW
x2wgDur6T/4bhSGb/EuqrJmmKeoScAYmvL8hkYJs/Zek6JpqwpC0mFf/R5DIP4eTaYn6+98EcINP
VIU3/udqnJmhqY4BuJf+MMNxsNtvyxnV3WYf/5+X2Cz4naR0DYDe6Nk1v4Y/hm/Z7YD/zB5d0OQf
XsfdX+vgRxXpn/P0f1xp68jNDKNMLZMrlV7j32XnFt91E/Tvxffvv96SLYgmcMC07azChFekajRG
z6tBzu5vludgJz4SpHxmUn3vP5660LrafZhWVGkyk4o+LzBph6xKEguMHYVq6zXaXUDuOmiH7lBd
Bne4w+z+YnabG8WbI5v+3y690N1yl1s76Zxw7X0lOvWrNitVlsBARl0TPTcmfnIn9XflL8sjrccb
3ebH9DR8x5ulS+ee+joCT112HcEfHkbUBLJaG1xWPEhu8zhdLFfQ3oTn9utwKR3Ia7hrBweAbnE4
GI+nx9Ont2yYKrgngKy6vhV24BKBKpB00bP0hnXCBIT0vXT6FzOy1UdQ4+ptuiP2DwF5+nr6yn8u
KH8NtY8X3nyWltzIjUhh7HmNDCTOubGXp7fSP32RTYPvP6+y+TJbZYgMlf941hvbiG3sZ2QcgXqD
+tXYWItINKfth//z9HXfNQ3bV2qYJrxXWbN0ebtsDnGZmIVkRc/supuiJcQyxBVHFb6ywZZba80a
brahk9m0Jh1OFwpsHDtv9O7SkIQMRpYBZ2roGwdia3mdSeoNoSWpm07GQyI034GpP6W5mcClyANK
yNOe2szvckahY5Q4aqRBIOxLkV0ib56BerZw1qpz9pTNTvm/n+6/73Jz/izw+syTCDhL3gu33V14
PX3B83gT2sPT/Cq9UIs6s9t5n4BOPdfNvFEk9BIGeYmelQcazig3BRuOqEeZ+1aIHPObeVbZvv6N
p664mRMC9iFDU0vRc+3lP2o/8GbT6b1pl12BimmpmXnDHV5BFwMTFlcH9ySlbsuEREjAlz2GNrj7
PelQfrbnf6e31AMvA+/0cPtsAjEsydShACqavN2qLuYgRjTOmLeulkvrJneT76cv8K7j3z4Fk7K1
pNEJ00VV/nOKmruyVlSCB59hGzr6vhns6/RL+aX52dHlsWtH8HCD2/VX82W5jNz5tnumBI0A7Ht3
SY4woXT6xXwnPxDJa6P5eQ7dwEOSEpC1eiHspIfprvZR0Aa/AKi9kAn6s1EJbPbuSUi863+md4EN
5O+S6qidy3Z492O0kzOTsPLZyvrxDjdjGcWvJHaRED1rdu9FF3CKbwWb/gCHIntxRW/8Iqp2eoge
zAvVrufd4lCucvOd+gowz4m+wyLlv+uHyCMz0T1H4NhAs/761D7+vM3An8HB0SEMoud5n1yhLo6c
9gk+1X7wu9JF2G92++kgHcSr6KDcWVcwXU+PAO2z7+DjD9h8B2TIj4RyMgJA7V2ph+glcxef5t7l
eJc6j4afuNOl6abOc3NoXctZB0V9AHV7aK9xZV1O98Xr3Y+36Z5Ar13mJM43kkNc5cVEbUXSgZ1c
l8/ylxbyq11dj5f9mQl5c/j8+/kReMM+VGVfs/La/lhj5TRG6BnFz53bucVFI7v63nojK9otdsnO
8JiTK09/WLz+Nv7ZOd3X0P19+gl+OndBKoeKzm9Q+Sl//gSZ3shs6kn8HD/JT/Iv4Yv6E5t2dyio
qyyuCiUADEF+5sY3yt6/b/zDVTebi6UNU00p8vg52VW3mi/Yd+0V0vXDeHnuEzp7qU0BhUpkZaFI
YIjQxrfza2aEYEdsmRfcMHGeUwy/S5v+Y076cGebHQTwhDI1yiJ+VvfBgb6fG9wETudOV5PLhHQz
vdK1exEvWpftoz1etA90kN34+cxbXXcQp37FZodB/ytbjJyb5qPck/fqL/vsNbqNXq2b8KB5ildd
DwQAXQc3hAfP+9NX3wjc/367miGpusHZDizwn2OqyAoaoQHPAH+zS3vzFsnrZeZGruCQ+Ph7fKnd
3gU8f5AvQ5fgsmvTob10+kcY/4+98+qNI8vy/FdpzNPuQxTCG2BngQ2Tjky6TLIkvgRISgrvfXz6
/QUldZEpDXOqn3aw04WGRJHMG3Htuef8zSsX/Jc+QKgZPwDR0hE0fv8UU2cFZaHSB5+2z2Dp7U+H
/fPDKrqCu+Uy43ADvSjs5+3+2bAvEDe2JTdzPNn2dmtKRfbNVnUy51p28BLfZfYnff3Y2PEqWx/Z
Q8LVnZc4m8vQXSV2xudtbzyV9+vt54dgdcjsa3/LKeysLpzcqV2qfPaeMqfd2I+3e2N1UawfbxP7
GulcW7NX2Ci76lq0b0c3vRxX+2ts+zx8K10ntZ315N58Xd18vnvxpmvk32VvXkX2/lp0yNw4hX3R
u/rueq96j8fQUexvCW+6f3h0K/v4UPH3F5Sgnev9bKvbzN4U9jG1ad+WVor9aeVvBS977QBppTuh
y6dids42+fX60eDhbgs3sw9Xk/1l/zjzCu6F4Hp313ZtX6YOj711V7e7h8Ie7D3v8wXxjdX95kuw
wr7dTp3S3tx3ju98+eR7D4/+lrKkc0PVjp32gIGGUzjX9OUyO8aLZ8YjsAH18M6FI9hbzb7dH9ze
3W9b+7ge7cdp/XjhfCEZzT89jryU6Mzsmpzl4NDcZn39yE2NmMtyVpmznnnDZN/adwh7ONONzqdk
juqy7lZ8fmt7qo3pzvKXF0/zvLVpO+NOcZyDt7vS7WS9vVmN9ufNPY+qOOve2Tb2TWSrzNvLP68O
F6lzZd9c4uLkXG52GPw5levtLnfe3aVp7yz3U2VfbDr7UHtbzbukEYdIy3Z8pte3J9NtHCLSmf5Z
f6bqy4y7Cbx2Z9ps7/vOvsptb4NZNoMrO51zdZDtjRfaX+aVRocqu5fQXQ8r7Lx3trx6sq/uJzc5
BvYj7sNrnY7z7vijtHdoAdmH2H6AuO5i9emARrEvvxqOtyvX/oW3k5zlyb4WzspFhNelXHt9dUlD
PKdTOvvryPW+ee5u/XUJdLyrL/vO2XWeZd+zoYn2cOPl3vorRLdN5e273e3k7Hu3X/WutGrdTWJv
9qiQOfLugdVNhZope+zd1eRMXu3eP+yvNfvTBmlcu3fNtbj2Nq1r2A/7i1uePHGJyLzSwWnHvui8
64fEtQv3m2IfPn1hJi/LyLC/Za63uX9wvJsdYAb7av2Z7svsbw+bT4NN705ufPV0CTzKvvocOJ+n
1ejtvPZ2crF483pPWBduaGPcaHO2898aHRo7WG3o7HIX2oHLpy6fh5SHq7nC8kD33j1P13o73znc
fnoe7IvRbegQw2blrRq73h4fREZMX5t04a3hpvcAsDblVb3LnV1z5hapLrvoR/vbSWZysV2N1Ir9
DaES+5Nw8Wl2n/cNs+aBkWLBbkNnj+cSXV84z8d162XbF9IG1fZP075cYleYfSvFOfxrUaFlKlyk
Zck0TplwJW6SmiDUEZmDfCt6AeL7a0zkEjs9xCu0StzhWt+YhZ17ikMN8szGf5Ia/3H6vGn+5ATG
EjfUVbQqiQnl28fiatwa7IPryFOu/I1+ra/KXXJdnRmN5UNPB8MSsXwQFZ3E4uk74wgW9dDNoz8b
VHC8UPNvrEUYT5Cqp9zAvzWfwccGY22cy/L9bhZYJCz15T6P5Y38/pTLMrMYJIGGB2/eit/Mb+rn
4ZP8iRtJuTduhOMPAPTfyk//n65p66c0esr/gVTZ16fuH8W3fxzapzZq2uil+V/Lh70U5VRHQdj+
7/dfNt+/hp7uPrVP777wXhPEt93Xerr72nQpv/qdyL785H/2mz/SzMep/Prv//ZSdHm7fNqp3DLg
uKWo/x/nnA9PUd7+Y/9Ut1H+j/+xqp/yl6//823q+ccn/FBe1pFJNpjwCCtrosmfLMbv2WZBV/6Q
UFxULMXUrOUyzNT5kW6WzD8kRKYMS0RiWWfqEKb9yDbzLRGlZPLQlmFwuyVB/LM3br7POzryP6T5
v79GYp2pa+R9kMpbpggORyfhdjImTTtizokphCRviipTnRAuMfjO6FwlW36frf3eFtcIiegPcgLX
mvcTEr0LC1glpcoYoaWN0XhZ3SQUiIFkKwV27oi+23kfxE6tW7mLDFY4jekKTVQ05EVFXbffIjHQ
NtBzLddc9JJE3GXVOr80ElFbvRnTH/30NnGtvr8/vj6siesmUSI5eDar09uP2RpNz+C5TWE8BAmY
qxHFx0usK/cFdpZjiWJaVZr3eqoJrkE6QJxyioB+CJ7NFG1NUHqnpF6JaJr5nETV0agjwylb+IJG
BUVS6xRUFePKjWfBTYoEteuob9dBaOxkVR9tVcBLWhtyk8NKbjFdygNwumYNLnrmg7SswK1GjjFj
jy/wJ3WhYX2Bzn6nQHZbo691NCt/p/mF5r12zN9a5dfl1/zQ1l+/tvun8v0ifp16f63w6/+yprbK
cjN4M2eWnebHDnKFme2//9vh+zbAPvD1nYHZj1/8ufwVFNQpJxnLSpfFV03IN8uflOmSyjZwA2Ou
vV3+os6uIKoiyprLr71b/qKGUa4q8cFgEv/O6j9Jp/9YktS1SCrrVK7Mk+XfFkUYTz5WkANaY7BG
MOiztOpBI6CFft4GAvZZRX7s8mlwF/QxHt4R8T3mFiswz1tdCQb45XiivunJ36y+1zT+X4fmj9Wn
Y5TGBU02pdf83psSw5BWo5hrvbLAvAYb2Yt8A6n5Amjrc1iVgiem/qPQtpg4p/MN6M2bJDcwIk+L
h2kWJ7Bva2NZlzULVJJqYtJysJFk2lvBnF4aQSraINypUOBgM88YiBoDAGR0WiqnrpV45QY49DqW
CTTQSNQC0Ge4lpH90M0EVeZynjxVFS/KOfzBf/vv1XXi8icv0kofnLHL2vKIJQgcuubt4fr6iz/X
FkerqlmiwXIwDOW1XPvX2uLQQpuPiq2mGLgU/LW2jD8W/y3KzLqkapyvPMnPo9X4g5NVxO2Pn/h+
Vp8cpR8drfKyeN5PYlhkprYUlBUk20+THVkkTEmcg/opK9/AgGfh6T/hptpucgs2bqPFbrSbFMLh
dMg0JxX0g4yvnaxm5J1RFnaqQf0k4Va2QpXkGbvfbI2v/Y1EzrHtCgFl6eIg+4q4VuLhthhm1A7j
H/im/56QJxOSmfLRhHx4yruntns7E19/4/tMJGT8Q1YMmTwpgQ2Tjc/6iSjQMZeUDINipapqr9v/
T0SBxNFgMJ/FpXStQYrht35MREHmAwnJVEuRqJCQff175hpLUu+vmUhdD7tJDH1NQlvgC5q+fP/N
dhoPspGA8qkPvTbqf5q+ikq8IKprYQrzTWtSFAkR671smkTeRnVHRJEn8pOR4VI2RihFCEJT7bXY
mK8DVA9dBa/Ga1GTDMDMauHN8dw+v+nd3xwA75fO9wfGj1MSTUIsRT/VQQhmMSq1MGkO/uSTKESo
xcOoDtgxkKQVvnDxmQPndS2e9pBF11g6vc4fjMW7Hmq0zpxTsTkg5yc+qJV1jXDOZI+ZMHjdaP6Z
pGqxa/MUmx7ELtykGxCOVfvUi1sDx0ah3yftQk1LB9/RDQsY+hA0Xt3iiy5OJhdtKzZWWGga65gt
DXM7+Zw05ck9kzGWmUn4T5NVVSmqsa29fQOc9nQ1mbL2gDxyiMAnfMYJNgKwtSb1ptQ4iHGNL0bT
HT4eqtM0+tKwTDAPKobpTSRzkk0V8FDI5hyx28KfwKwI8J/koIwusq7tdlarLurPQrctAn/YlDjP
uRliFq5p1mfpscsF4v0gLu2T1NVkDgXztK6YSrKCNF3VHbRcazZxWiiXZjj3l1FXIfSKouNNZ1Yk
oXAl3xpaDCmmSXwiHZgHZ/rkN4PBjg81xOL4IYA5ueqUKpxmMS/nQzIVHWYX2DJYQzfco/ocr+HO
j8caKh4yLiJV4Skvr1hNiZdFcD2QkvS3ndibtwOCzBAUVHmfor79YAppeoXhmXImKX9ivbMsNkJN
jidV1tlsfhlAJTOkNG0T+WBWQ7RH+Kd8CcsscLQ8ohgGvRnXsFpfd/6UH+JSr3fwE5liVPikFb6H
40op9HnFtyG+cR5eCyiknOnQZfK+H1kFPBbjqlqiaJDReD+5hS6o1CCPqaJHEDuQUJoQR4kUXDyS
cxX033WHxTpiR2avhOd6spBSyGc4+Knyoa9UCxcHlK7nxal9AM2LYJfsxIKQHfu81dDMDkTxTtaG
0VihGB6nGL7XCNKHUiQ3nopF27gygkrTL4TIkv7slUr58vFM+3VnX56QezsJNUPTlzPk7apvtFqb
21CC2ZrNEXVuf15B60RHrp0oaPaxfFGl87SNBDN3MxXR5Y+bf0WjvRsYi+ZFWSLIUTRK7ctCeHOy
dGqKGLFqWAdF6rXPKa6T/q7PgmbxZFfFA8a4UHyafEwo+fpqMtpVSrHTxbNMye1YbLTHzEqn3IXg
ZG0lv0ThaoTefq+g0/xioZ1qG7DrLpJMAryAtG8f2qFujrljiqHxEtXAxgHFBGaA1pHZ7Wle6ezJ
GuJmWwe6X9pWV8HiwxKDAj/0+IHKAI6ss9NAT8oWkW712FuVVtoBNE+I82mXfKkKCUNSOWh8TG2z
IEEGP2mOhhayFLjOzV8TRR8LJNB0uXJLdYINF6gtksBTPMywDssy7VdWixEzfLisXAe9KaHh30Oe
d1KZ4htC5ooBHxiH2NqeqjpK3KlDmHAVzHV8IRqINsOvq5XUxk5DQu+/iBddJ6NREjeC7aW5eVMe
Y1i7MS8YJK4q1Yq0mmoZOGrf1tAKK2SmhW2pDfF2ENu6WFVyFl6jB2/CwZMHTcS0Z0ilM+foKbQQ
ZNYC4GTTW2JeNpWTjS/I1WaI48446NloeQJG0dgo69EKnL76WGhydiPWvDNmJdpBlpXwyxim6plJ
+UvwYEmQQiUVaAnGZebpmpC41GZh0RoHIauStTyXGBThYocp8SL8aMjDmZf+ZXOiPYI+mZs/wFXY
rO/XgFHG89TKoXkQhGhAiy1NXK0IjJVpzedql795NaCpChu1QcLAOFUSZI+FxgrR/lAXIcn9EMPB
RJCIUxrMbjPZSlcfr+/fvBrHGIEjcRFho7I8z5vlnZcjSuajaR2SWUN+v1J1Fm3yNcfQ7O8PGtGu
Yih0pQrT6GQjqdQQ44VM9A9DKRVbnKMD+PaCv8FNVcRe0B/PQbPeZyM59RZwkGpIskjApxOjv3+1
rExEI7Jy4aCmMj4+Ta14fZQmB8lkleY6J1rUdoZdjfnsVWmlbqwEFuLH3XuK93t9CNUUOdiAWIjk
c98/hG9JfVMXgnaYIoGtrxJIdOKrCLvUTSPf9FHzz1S2Ml+dG9tXUmtwWiZh4KDwrtzPrYaKu1Gm
vnbuwX4JpYBnkXU2tSWWBO18MqcVJTOTuPKtgxZ1OoRoH5lgK99KlS4dlDwxLoo+MmxL8XtXFAy8
5YppuOr1UD8zAX8NzInnQCRy0Te5DJGiet9D7H6VXkRmckzbTHhBuiP6pBWWel2FSvsF6ro1udKE
goRdIcb/JBdsc46IG7eElLIlSJ+sxkoewhZ+S4z37wNa5xCIJwP/gX3SlOK9IvOCbhQaRuxwVfMN
W5wyurlMVSVworKccvvjQf91DTPHFZFEg6ZyabRO1hQ0d0hPTecfBGgmWNahL9vNurRqwrwDA1mf
W8O/a49+Y57DAkVG4ySewZJEFzN0Gg9gWDdp0fhulCR3c5Rd163ZnZk4vxkvChoyuyHzRpdM5WRG
y9LQyGFjCofcVNNDobTRtewHoTP4OmXbbgq2aFVC/hDl2oU5PbjKyL1A6eQXpCmGfdDirxJNfr9O
ZS3dWLEOsiG0GmSh/UBD5BK13a1RN5jOlNV8MelR9UmZWSh/f4yYbsx7CnYGIef7WZcROogdLoaE
eWgtIbH42Mfzl6aXn1NV9D5u69c9dikBqZwcxHDEUMr7tmIll6uh0YSDMgStk2fKYziUoQM94PPH
Df16U2ODtUhsMRVISMmnFcGBhFs2aVZwLMKqfawmvN4VDZ1ju8CRRHCmCisAJ4/xoeWi3aP1EEit
/jhIaGHamSS05Rknvt9ECzwQQcISKHCJPJVgVRf1lAzXniPeFcbGEIrhpp1mzRlgWW3EuGm9thLT
yw5pJc+0fDSpsqA8w3dV6d73ESyZQwnNKWOJXbitve9+iI+x2aAXebQQlNmWqTF4WoQz7sd9/5tW
qK9ZXCrIEFFVOln0eVM3elKN0RGfkNANCcDcqEv+hWmrcXPhIsdNjk3zZCplNVhqWY7iY9sgq5EL
zUGb8FwpKrAX3fT141c6qectJyh3T45Qsl5L/eIVgvkmOJhyHaRBXcZHTmw3D8Q8uBzGDusbPZpq
aY31p3alpj12xn7qZ/EtLsmIE9SlNN3Az65Fb7ba6T6VS+umN4XiWUZAa4uaaWVgbpjpjUKwnAuR
gwtUvfn42Zf1+37QyVgs6TjYrqZuLvWVt3GNDt4c3YwhPjZis4sRBLAro7kvUvUC8csXWWrO4Rp/
XeRLg9aibabqRB0nx5gWh8kcNkp8RH4mIqgQAryLOtEr/f6cFNPvmiLnqCy3V3m51r9/tzTXgkzp
JJyzkYq3w9HU3UGCtz9JaXlmVv+uKV2icsRLQVs6tdSs5ZiacsPhTPwbu3NVBGuMyoVtKONoeWbE
fo1IVAgf1NAJEEVDOaW7jgjYJoqKgXuiVt2tqdfyp2A2jWc9F6XPnTQpX5S+E/ZxHhYS5dHE+BTW
ggoIL0mkyNa6SLhHJ4p4OcbQ3B7qoHhJkllNnEBA9MUpjRiQbTdpFXEgxM3Lhas+u0xJBSJEEzU3
eaIVKutIjdGySNv6sy6U+nNdL0Y2g4LmrdPX7RzsYorJ0GEgi1wLLd7icQjm8jLQ+/FSbIIU7/kA
+zY7m2pdcY10VgLsVkLkfGfEhXCBH+XpQgxwXnM4PM3bGsnr2UFVLW9XdSzG4PX0svosZGqJ5JQf
AuUuEYmy07iosXg00Mqy0TUavklDoHBsVd0KS8QQUE9h6ejcd2UaoF01FVe1UFJ/l3C2IrQPegSj
Mj1BRibC/OVSwZMPpaN2HK8SqbpvBd+PEZObpou0LcUzeH1l2ZhO1iO2dxK5VzDbsn4qYiErqVol
Ul0esyBD1EZirqLqEuOvSKVcM9DKFvGe5zZuUqHEsix59vUaHZMKea9btP4GdgylMtC/brvWBfoh
QsOskFmCjd5sTaKibT4F5UMa9BqeLXl0ldRhUTo6gjZXfTV0qddi5X4b6bH10gwjqVw5GwZEdlQj
+VppYgREMUtl0xnCVho9Y2jjT9HYCueuQSf+NK+bKtdJ+kLnemdKp3IPMRIyrark9VFNZADfecsx
XDddnMGRKcuep4hCplDYUa+dxLLEmUYYcOygBiRbjoplxgrkDxphqZXBUBPHwn8RjEQx3aKuZN2O
FPFzO6ZK7JiVmu95pRLRtpIY3o7nSMOxU0jIYSMhLim2mmn5VcsA2BUSafr2zJL+ZdAR46M4bugy
6CQq0O83KrxNYgOtwPIootCzwgjN34VS/9IKCjgpczIusF04d4H+dcciNQ5bEEQHqU4KIu/bhP1U
433SFEeJrLVblbWPCr9qeGI9TIePX+/XI59b3ZJFxDTCpL2TokvdS6JSSHF1DKQk9HSpASI5juf8
GpaD4/3KoZUlXQlYxSSkOznJSCBrrRZW1XFUE8CuonkddkLlBX4fO2E73eUVlwytT0bv47f7zdWV
uhSlVQZuyXOf7seThMBvZhjNsSHseBKNWdwbhRjuJ0Nlls6CdFMmberpbH5oXCXmFblS62schsYm
qjP/zIH+28dhySjcV1/7/KQfWhQViyHV2+NYwi5To+wo13Vm43I4PE9lyBwXzenWLKR8VWuGsh7n
qb/N/ETcyWWUnwlsfzP0GoUkmaKexk3mVMBej0ElqSg7HjFJkJ2sGkJXzHvrzJH4m71CI5IEWcZE
BsN1eteqAlPqhqgfjlEUS3sx6KeXNikImq1Ubb24QJfA5sirPBENp13Gs04eXJMwciqxg0qYiikH
kS4mBflUoavNbRUE4KpCP5pfurRpOlfThcUqJ6hCtP4nubkYRWHKXNPnC5TUeryS6qzWXjAVkxy5
FTKoNFMdF+6Z2XY6zUlCMNXoTEWlXgFY7v267SSzV4MIN0CLCtta7htOzaRRqm0VzquWPM46V5rm
khG5R0s8vs9yuVwXsojVGlWxVYYXHCmLqtiNft6virCRdkPgF/jyiOcEdE5phubyrCSyJNJloiTi
1fn+WZFz1KO21MZjIBrTA1CW3plS1BXtCEU9DxkVAF8mDtBxiv8mc+VOmEdh26BSt6uMwLqWMYb8
HGtdu/q4E0/3vuW5lrXBkpUVHRWC98+FGHjYaHo+HZG+DOyyivqLTsYp2uym8F9oivkI2hEYE3Ho
yXAFwqDoeStPR+QM0f0UNWBrip+tOwWBiY/f6jSUX96KuociG6w4nTn8/q3EVhR8LdOn43IyOr0R
Nsdp8E0niKt+n6eJuZd0gpqPG12Opre77tLoAk4iI6TD+j/NVkpW1UW60dNopaZ2II+KXaujgFg8
+SixCs+lmH/Z3miQWb/gpmXKvEDJ3r+lKslp23TYfiAnMq0UgpMRyfEovCx7uIdy4qO+uRQT5lEj
H9JL9z1Wpfelkln7IQ/qM3fm3/Q5Q0uGn7QS3b5gJ95enzo8c1lbqngkXZk4fdSNdwU5B3sYMmlV
1fjPa+MwnenzE0F2Kof0gaUy1AAC+N/pujJrVUnk0pyPmi9gTm0hJJyoUYVEC46/DfhWT6mF4ljW
eboSEdg7NpTeXHJJ5UU3tHuBcseFVqvibYcB2lYQS/R556FwK104p4j/m6VGYYwqBHgLjXzLydmP
US+lZaOYj3UYZQ9x0clLdGWt6r4pzyy13+yMRBnEzgpTg5z2ycwopJENWE2lo4pJ7JYqxbRNp2AR
LK1R+sW6kDtGMXqjn5zT1l5G+f0iYLnJgKVEytywbE9eEiiJSO7Zmo96P4m7tpanG2yWnz5eab++
ng5njlCYGIeC0msK6W2SYcSYlGKgeMzLJHN7vvwzF1VYmGqBCmdTjru6yvqrLGj7MxGOenrj5CLy
eldfokVFU8yTTQypwcrPIkU+lrM6ua0pqHeZhoUP+chOhtqrRkntzmirPuVNQOTc4pkxuNhXS3Cb
xMzwqGGKuEyZvYK+5hiW93ITapuR0n/tFMHMJ6mxdaUYRS0i9jrN30acE4ANC+Z8gMLRHYZC+Kxp
c3qDzJZZrZgGgeSopqF8U2etuLDAksy7SZ/R6sFg1QrtQhzkax+xyscuEKItkGNkUVWqjQ/tpEFb
jbgrXiPrWgi2AnqlOhORvOZN3k0JUOmiCCKEPZ+K0WuXvhktExNrinJ6ch83YnWR5LKIIoZWjJfG
FKWBF1ppJV8LFDCgxhlqdpvh6Cs6hZ/hBo6T3dQ545zhj6pWSiDYfivkrdOr1ZOQdXAmslGGojOn
kWCPeY42d96PFjqrQ1ZcLGjQxMPAPUYwMqv6u9mwjGBlya22myw/QChSE9rIIfXTYOKqmv0V9mnx
549n6+vG/74DqJQpJI0Vg0ycdYqnL4RsKAalre4NJQwvyjLrNpKGDTmuX3oesBkVWJJnYVddccOJ
N8GQtvhqdzpSnWolCJVdSKoUOvUU4kSlzGm/CcbE8tK+YnShEUgQAql57M3KpOpsWEmBMiZyW88q
JarWw+MsXvUzaRTHz436Ohkk0o2ZPqtoZImSeubevqzwk7cln0nATZvcPcSToJtSRokVoVnc931V
I3oYsOUwcuHOjyx1zSwpvEwzm40YhGprz1lSbT/u719S2sA/MWUHAUpSRfqu2PP2JFI7rKg6M+rv
8WwbNkmRVV5hYCfZiq3mzoGGbt6QNOvClDmXU6VwhkKPb0MjO0dtPaVL0/dguV9rVaAxFiTW+zOx
R5BfyfNivJ+yof1sgNsEPNcime8kiYloRlBqlJJGuZQ/zeLMHQl/u+A6N2S5X6VT2t4iDms4YjKl
3wfpb0E499FLXTTFt/ZjtP5HuP6lvX8C+//f4OrIH4M2D0/PHDZf/yku9frjP7HDyh/oTlB9o2jP
7fwVYf8XdphAYylhMbW/Q+z/Scsx/mDpADADzQudC2zmPyGbEt9a8MTsfppBQAp54G9gh09inVcA
PLU6YqYl0DSNU66MBM7KmH1TdmfEzddTYmyUKrcI1YdvoFfsBr3wcsEbKsNLE0hbS4rELdr+V1Dn
yfTM9WWa9/Ie6e5VKijqXmu/b3R/a1L9/0ADoV7zZkf6hQQCiukpqr++n2X8xs9ZBo1rKbgZwBH5
yyv89+csM/+geMLexaZFoRTc4l8IdfkPfhJQMeQPHYLWUmP9iVCX/yCdYBjUJtluFH7578yyE5sM
9qmlTGTBTVMVa2nsZP8uJjkGnZqBUM9a6c8Qez22LHVs7Dmu59hJUAv0LA3QE2KOD2x+4qFWVQjs
kW5eaFZV2qo4f/IHtXPqKjE7R5Rw8yoaUQoBZc1D5hFyZ/agKeGq6YWBm8IM8T8X2xdVTvT7rgtK
ZMfq0fqcpLm5DzJV/0rVNUY/sTKr7TjKiLiPianvh0nXV5PZU7vvsnBFx8iguorB/2w00nx4M4Y3
3w+wt+Sv9zHn924h1qSsASOGfMNy7L2JYuoUpVHNl7GHAIvpRQamAyyn0tNIOLgjKKJtM/u1h0/t
Dxvkv7Ws/pN79X9ZZhVwkjfD8cuSuj/84yHC9jn/oerXvFtcy+/+XFzqH8AeYXcQb1JGBur1E3Uv
6Nof5D2pTBrKQqskcfTX4mLdkeOi4LtwM6j3Mrg/FxdbOIQRFiWEKCiRoEz/xhb+/nbEDg63UrQA
RarUF3mak3hAADU9BLnsu1bSr+RoWk/mOR2l97fMX5s4SX1ADuOOPtAErjZ7uRzXEdQovbfOLIf3
yY6fzUBUA7NCiHOaYm4FYrwWaAxl3GGFbsZlUSAsoFkPQtFt3wz1b1beCfj2e1sUFKGISiLx8+nS
szSqFOI8+a7Z9xeh1F4UJrd8CWElf1pXeeJECuIcU7BWw2QXZdMVQsGbKVA2S+9aw7QWYdF8/Eyn
u8EykJJBKg96AGSe06K6FKtSWsyYhhShcIeg/SbE+CeRuotgGdgaCcV0PJM/PtfkMrfebECqHEyE
mIPvZmLwZz7RLDeXMe8A0MSOwE1IG8/Jx/9uur59y2WuvWmyNRNdqyveskxjJxbDHXnTzccdeRKs
fx9cjhsOGljL4BNOjhsM6voCKWgG1y9uZjF/BCO0EWiLI3CvZ+q+17uLpkVUqy1uRPWcJuxJEu17
++TspCUnD6rxdEnWqtbJSVL7rt4/lmp9PbeZOzXpJsmtS9OHixVEu1iz7ga8ZqrMvA+b9ozG9gk8
6scjqCRFyQJAUjjFilpUMAMFEykXXPFKn+PPcp1dlougoGjeQxhAQ3uxjho8ODY7sn6NbcrRzoRo
2Em+l+NyG3CjJ6G0ZSpcplZ3kYBR78Vkg+AVVe7i5uMxW466v254P5+XMUNAgEvW6YW+wjhBV9EW
xshO32PzCEst8FRMyJTBOghNcwFwb48ty/PHzf5uZzPFRVSVCB1swUmZLvMNFtyQMxvz4dmqs5uy
6L1aD+8+buYVC3H6eiTCF/LWkkE7vbQpVFD8uo19l2xhkZQ3uQpXJ5tRQWqLlRhru7hXdxRFVmIi
XC5bTFyEnjUJl/JkXQ55elvmM2r2mi1EOF0Zwa2eDF7WajZ+m6GtTOxH07g242AlFKDZyuq6DGZX
nyd3YO6Jo7ITpd6jcbIz64/fjVrTb8aOCqdoLhA2MF8ny20Oga0LrWHhmGQdufLeyGN/EWjWXgcD
mPq6C10MJQylX1E2345cKPDDeeoWPcAs3sWKagtF9HkcBztVfa/UAI6P12DEnFFQnXLqVypWUT0c
MtuPB8+os01ucJetFXZIfTPP8d2EVxyJaIyVBM9IOqeRprWM+9Uo996ozG7QBOs802zN7L2lJ8Uo
djBDveDfbakZno1m8MZK29T0aMC/h9ZwpVXVtZ89VsZ4FSrNFp7k5UT5uBvDu2lQG1uzZtcvss5O
qIAmQXZpGT3mWpqDZ8znEaLA0qCaFTes8kvwiI7RqFcBRp2tnn6upvYiM8wvgyKsmmZcV5HuTGG8
m0d5J+Dv489o6ynyJp+6lSbWT7IaYcSQ3+CBlDlCWF9Tpt2bwbQGCrvWBrwBGqjIgX+YLZJYpaI4
ZT1eyQPLVjUfMim6M5L2OqpSDeH45Njjw2KTvr6JLfDGaoCtBfp8QXttmsK2S6IvJr5THEbrIogA
QGL2Z8h/AtfYAy58iJdzAQKRNVleawBtiD1trSn7pDbtns1j2UgK/VtI3y777tLX5VSulNxTq0dU
REonyvknRfsyBuomJ/dJGXfcGHp5hy3SZe0jGjkDqh+GCzJwqzoXLpfPKvp5Hcw4nCThzgh9r2mR
quqDHVmQwja0ad0J6hE5EGoj4a6pUGb1IycT5ntf0fa6xsQT5q0S9fs26BxBTS9LBAxy2bqMc31T
CdbtsusIkbgGkLA3U4jYeuBVsbYJEvReu/BuyPsCsxwLPa1hfMYVDC+Gfvk/tDwUxsem22KwcyDs
vwfn541tPbJhMkEANl7GlbguO0yIgP1lUrNtKt0RfdVB3X8ntMMqT+KdrgXeYPQXCi50UjO5JS6V
aa/ZNWSSpqVjDX0bBd0dov+AKuprk4EryBgr2KMGVebmlELwY/N8UCMOd46XJs9QuRIH/Lrqbdeo
u2Wow5SvdQIrU3gQ+nY7qIMnVQm5sx7HnWDdFMJKDcYVCrGm3VjM477btkNwR3C8S6YZ0zn/dQ60
OieZGnybsLGvZN9Lw9mFzPJ/yTuvncqxtV3fyn8DbjmHU4eZYEIxKSjgxKKSc86++v2Y7l4LDM1U
H/zS3tpStbpbJRj28AhfeMOtHoZUpLlduFh1+Su9Ywd4wkGTBi9gWuvl08B1kerosTEoTWeDnbFO
+izbaZJ/l8njmRPqo0Me9CeZFmIHtBBWEfJcV3pqtrLl4iJxjU2lE+TjttPkM2HHCqf45x2G6g+o
OyJYxARWoQ1eR2CF6eK5g5X8DheXLj2wg7T4kmqT20jqIZqyXZfrODcVnVcJOWoCwcNyp4qa/y3s
WUnNmJ10s/1mjOmlL2pOPJ7tbn10WoNFhM5OwxQ21fL3rwMwTOHyzDctFz6HZpeSCL7Hmn8MGrYY
snIY+bdgSQdJ777PinxUtXFrxDguBcU5rOqHcRKADnC5BEoS1LK3jwLwekhBjVvuNISnqDW/qvn8
vUumbZvhIGG0nqy0F7g5PUcGzqNo9+eq4H1+e324Nl49wmo2xj4TMvy2UdhSxiujCgCBF+Vz3JwT
lP5ocRgUvsFF6waFe2O1COmBRILcYvQwD+ljKapH3RA80rpdO1sveyTvfc8wJrfjGAJL8zDV16ol
bBROIcuvaSP2m9qyLos6OsB43Q9hd46pstzTqyCF+5vmNq1WyjQvledXK0MPpjo1agmV1gLdqKn3
QoCJjSB4cTLYOlQzqfa9TrDuhACsT8b19vm3+CD/o48r0YRDC4ci1mqKhJheBnoclptJT2MTeqYv
/4iIg9L8XPr3Qd6D5JUiIeUOK4YG+9uFB0cMvfi0slw53med4umx7Ma+iQfRtFVKlRP5TANDfnG1
fze5bH4CJU4ggBtvhwR4PmYtIAV4fARiXBydpjmYd1A3DbxawvLVqASspHpvyTqjOdh0ilna/oCa
LStiIilTK1pMyuBNar/JZnmnTelO19NLOtSHZq73TRs8zNG4KQtx22Voqw29F+uZO/Izi2OvQRSE
senR1LNLRCPuy0y4xSDQi6vmWgKJ3pvWZZRw+YXIzNe9EwXaIWmiQ5MJnlrHN1k82Eav7So9fprI
qqbRuBfT6rLmoZefb1FrmeLQa0sFp3b1YNJgU8zOG1TuuDF8WKIxPGy9vOkutCr0yrTdw3s4jnHs
SF17rU6+1xMFTrN6AIe5NUmzl13SWfx9U1+LnJggjnZLsDQMndMlwUOgCq5QkLG08SEIk9+9iScv
ubIKVKCy5i9dPmLKE/cbHQRRH+GgQxy8RFoGl23b99xu6c4PBS8UhZOZ4CArBVtuu4M6jRQP24s5
wK6E83uq1YMvP0WVf5pRTCLivYDxwx1d4h1JKOL35qUSB/t0POph/iRhRuuDKa8K/15sCMF185Iy
BJ5imrNEo3inOE3JKrCim4DosyLqNQrYpa11CbLNTuvwQH/PWeawb6trMQtO1jQ6sCK3y89R4Nws
N6o4art+VI6CxT+DcIv13W8sUA5F3F1k5te6n8j0NEe1UOsXI3xv2z1OSe7sJzdJgSWsbi0NTAQE
iJ/S1B3EabsEMvSL700VCTfdV44N3oVWYNz55CM44V0b+XTVA+pRkefFRdVb1lqwOAsm2aWmj1da
dj0b8SnGmSZvnmjfIjCSfVlqRqZPWKUNW6lUDkPW78sJWWZuoVad3RD7r3mKnKAYLnKS00JLbnIS
Vqw1TVeomTZ+OOxjguQyvF1qIcsa0cdpi1Of2w8cT6zB5YrNrGY/Gcnl1MxbVcxYr4Nnqe1e53Rt
fdaniX92PUMcAKPLt6mFztMz3TFC4dYomCCBtDNKd9qY7CQcMcfhK1v67vPD7v3lB22fsjhuPtTF
0YBapZ6WJMYd724xtcLtkg/IancxE1UuyyCP1R0mvreGMW8jddo2PmGgYp1JS98duDwCRUtgo9BR
OAhX5Z9CrMRaVEbLRbLIg2gODwJdAOhQyDs4n78ume76dlmKMQAnZQw1Qaus31fKLSHPhcB0VS0+
CDOejuHUotfahCdDnF1lJoxv1ORG0EKv4hyOK+m+CsenqgpPuHF2NhXYg18Kl304bEhkbGEcvutq
hC9qoGP6RcrJ2SDFXE1o4aOArwuXcRJhDpviA2ouYc4yuSRpZRlsu0jbSRNJAT5epjxsBx3HYYpd
s04UNs7jVi+n7TCoPkBozIT87gLO06EwlCMSagdNoX5kRCfyj1PD1skwB7Z0VhSIMDuk0z6bFcE/
5nOYnOWw/nSsm43ZgUH+LTZnDDv0+SqXpquhXTLQlDNKkVsw6Dmn4JxdqjWdiDZ8yJXoRkiKL22d
IRAw+l6tkVSUnJddZnDGslZzEkfZP9WSfysmup0Pgsc5/PL27URGDfFU4LIFZh6eOjmQAXOnO1Vt
vwt1+GsadcVOTGWn5+UXU+/2PdtXoBTRBMIpiRPdFXr/ttA1R1L4AkElXGJ79K1VyAjJHPMevpRf
9RiVz4cgyrZDFB98M//SaiR1GtdVSLIm5+TARb8Jqn50miA4VaDmOZGVhLuuNS+xvblNGJOS2Y3k
t0Cq0stKVA6yJR5N8ulUsLxlXzSKsNhB70Zpcllmh4lkX9HZouQZndZv2jI8lPGwSergtByzRmnc
SUNuGy2S6nWNr0UpuC+/3Ip30QhBAhcrx2jJZiu8U2Uuxbne6Q1/0cEDrMz2Vi4h7PsDjE0For7e
Bm5nansI9ILdhpWyW3x87LyA22H+7lKjtBu0umzVDw+pkMD1Ha8Uc3IBTjuNmD/Tn7+N6u5KwZVL
52wx2uJySbxjDuWZRKoU2+8Y2pq2kAk1+Hg8vsopvWlb4x5L+FMjm6eKw9mzuowDy8y+IBxwt6TY
4YLwHI3IEepuA6fIlcfAwZwa1k/g6Sk3ZaE53TB4ZkluXQheXhp7kTwZUv+THpHGE2+nkhXZOmem
Lc7+RSEpB0r+h9TQvzYwLe1qhqBhjJpdGEbuxBWaAYoZP1p5H26UOHM7WiQXy01fQ7P7/Oz44OQw
YeLQZiEmRPRo1SZrKW9lUyMarmkNREdMJhevvmxBNb9MqE782+EAUlOiZkNT+CRTehupiZEejkqb
kyCl3cUSn4RkzWaePy8rvRyHM8N9cBFAYcWMSiIrU/lnVT6bcIjSdXUw3IJDPyXBBk3V28ksbqnZ
OJGUPIlTeDuYyWUUZviegl2y4puXd/5f6AcCb+XPp/COf2ws/t8I7VhE2f9ZIM6uIyRlw087hfyC
/3YKF8yGCGxcfBGD40L9uw2v/kE/guifhvsC+lgQbf/VYF0QXEDOqaBAOTP5q787heYfLwoTrA7y
FbwRpH/TKXx33S8aveoiF0RzhPbEeqHNdY3BNLluo9alow5jgzaHblNXQ+/w96tp+qDB9lFejfYq
tBsK84tMxmoTNSmYsoaCd5trHUy0IPbwsi49K2zuPx9pZWHxZ9kFlVp8gVHuoYa/qiKMc25ZfsRr
zUPo5Ip10Zv3eQZCUprUZJPVdWSPPRqSiS+4/lA+TMZI/Ct+CaOgeMqU39zhgqRSxBTQw/MnPK+h
MypAgEEEKpl3VgPs3XHGZ0AljdwT3OeiivR2amKzzjTcy0mzJyWy56bC8Wgo0FcYZoN6jD+59HTV
M6fMSy3lTf4JQ5MVhvrDAht6QRS9LvukaaSlHYoDyGuaJJ5VccN9/DtFyoO7qD4Ofoj0vTAUxxBD
EGdUJE+ddAsPdlSygSK5VYmKIDRBAHbo1IiKozQEWUF1LPv7ESoXOp3Y/NDYhQA6YymlZXnlmIH1
NGm6nSZlcTvU+s3YN6OHb6diT+GsOp1uhp5mRNtEE0PXzwzflkp/QhzTalwo2F5TlOm3phZQhuqj
M+DyDw7ehaDAh3hpw0MsffshqOIGQ5S0+KyY3ejWBtqIypT8zNMswjpKNSjFBA9Z2+pkn/6l6FuH
tG5RUigDffv5Gl6B+ljDOo/CPlkI+oTO6ztnwrFDzfrSckWLgLQf8FmfynGycXrOkEOJWztNsVSK
MK4KJZWeRds6k1o7g1Z9G3q9PlMKendSvH2cdaxuqV1hJPA4XUsoqfwpVeD2CjpqSndPMfpcHfBd
S5jRWJdc7lSdLFyU3n6HaASPo/SW6VYVjqbWAMI6KPVz1/rLPbraAeDmLE5mhZYfp+DbYeCxTqkU
9cu97sNSHdsnZRwRmY26YyYQMgfx7E6jqRzKUAETLFFsMUpSZVs3QFM3eio6YWE0pJwZ7XmZIAjU
bJ4bP5W8w0TAOnap5B/nQST2UrqNn1PuKItoK6iCTq5DzGj1V8oc9U4VWne1Jl13fqNelHpauXOT
lHYVwJ61orLwSixiJj1rrwh1TSnq4EsRoflhUbuZYKB+FmYe8KnaMVL/WRDjn0k+PAaBWF2aKcKx
qM+65ijWS4/KwNTtDt+12Tb1SkJfrJkdxgm9JDcbx+rzc/4zH65lFEdoci58Mab77TyHI87oOgwk
+ADpBFIafm0w20quFbsWveiwD4sLSUTBRZ9CwTYCF74hviMa3mD82Jma4rtKH2uLAw/JMsr/2ICt
7jzDKrvW9CntGTXefUoz6EhdFaIt/kBcu2yGxi7D9pyK3IeDmhISgSBygP6sBhVBpHFIMGgefOnb
1tpAym5tta6Oc1QbNoo35FLnIOEfHmdAcQA9LOJ1kNjfzns+AHTpq5jrHTRyQyztmdOYbHvmtECG
wEGS8QmqiABB26B+l6CcSDHPbDCIO3Oavbv8mXRkQBd9pRcpilUE7bfaXJRdYLlBPVDyysQengJ5
eWgMiOZUYenMlEWcCjeCg/8iIta0picbwlVJVHJASADED4C8sY53nz/aS69nfQiwLgFymyiCwPJ7
O0kJ7IBgicZdK3tUjCq9TqerKWltbdA3C82MzSNC6FOVPT1UxGymI9BvTgvkibw401o3CbijJLG3
J3ifdlFajw2ERydtwgyU7IlOW+Ng2G1tR4QfbIHii2OQo1MHRXExPlbmYHoUXh/HCJNyqy5tPXnW
RTibwsTqoO2TDGh/Dr5vK0KQk7khvdYKQCAHPXwGNiTa4TxtmkKa0Ze+rox8dISMQl0eNBeCWHUo
bCN+gdCvEwRj7OpThbnTvPTbqvQmStQzQJOPbgokOVCTgYgIxnl1qMIILvPON0wMvi18yzqBVJi+
TRvdRbJc/xnE/C9kKf/v6sFTh3u1pN+hFv90hbiPMINAuvo5//k/bfjrf7b1r/z5Z5T/at6AGJdf
9XdqIv1Bt0MDpQFKEM28RRf779REQo1ahLGKqNwCIFw0af9OTZQ/FNIWEg9LYVMsu+XvzET+A304
AlkClr9w7f8Cwygv2+71tgQZTNuJliniwYt+8erO8C2hNgUuQVfqc8QjhmzpkuoLgd4praZK7bhJ
5Ds1UZT7eLLy0JaHxuRsTZs7sa1s2Egw+FVMsjcq6LJ4K/ta/BBnhmjn41hcltHUho4kyMFXmh8Y
Mg1Kd4t5YzZ5HcSTXdzIZ4LLd/2+BesMyx/mL5Vc/qwOmsgSDEOlb+oOUdO4AejnL2o5IH5AgdLR
pgaZtYYuY4NwrStORXpU6ka96cwS7/C0rO1GaXtnjKUvcaoOB0Q3cGIKpbtEDzTPn5tp1+b1OUOf
dWbCM5MeEoYhCQH9UVyVpM0amQi0xBGJVLJs0w7z6AVDdj/AdHairCrs1m+Gc5fF8ktXn567amnG
wblE5GV1bfGRLAXaTOxaqIjeJfF0X4JZsqUOmYnCUK9lvdY3MTpnDmZv0abscutMtPsODLq8N91w
iBosQjBoq29lVOUwGT2PUOa14ekKyiCTKuUPo6R0TqqFxlFsTGTERkq8khALXjLJo2NNLShYgpiL
MELDQimTH2U2COi/nZWlXdG9SG25UGlUauBrlntr3T2ejRxmWm4wSco9EJaux2FSoMKMM0Gfd3ZV
FyBJrvUGxU9xPMiZfpmiU6MbdixkToJs3yRvBXTdU/537kxXMXJXsR4nRM8E9Vs5LsIbwiZC77FT
z0Rg6xvi5dEhjMLgpTgirx+9CuM8z2ScQxqhkKAn1plb5EboWMk82D1ckv2r8/CDysOKFr/MFXRR
6PuwWai1UHR5e8WbWk+3y5JiV5WFaTOY6YU4lfG2IKvy0izxj3KnfO/aGAW+tKAmmsxL7i3EdiN1
CMY1ur5t/T4981jvp4GnWmSaYWJIlHtWF2VnmXUqdjyVVcPTn9UQ67yyrXecsYU7CV3jvkzDv7or
/38gziw8/H+u3zlFkXyE719+6q+bEbzBHwoLBaguNSS2GX/1183IffQHlx/tKs5qVUK+8z83o2D+
wdkucf2hSkYQB57/P3ejIEt/gO0H4I9uGfpYOujbf3E5Luv11QFpLMkqpQFkxKCKASFdrRxDw8NH
r33l1AgyzNokqB2QssYWrKJfO2g/+PaESrw0n6OnrC7lZWDDYHoArbB0SebebqRsghXRBLV6UnIU
LAojhF1szOGZjbH8ljevB3dgkTABhgGTnZ37dhQNFQ36Ga14Mwu0sI3qly+RkVCEOiTDz4Ar9IAT
wp+B5D+6Ua02IyXWt2OuDnzAklRCY1G8aUIflmxgbOmaTJtSDL6Y5V9R6z8OtrpVXwZbrBmAxhLe
EH+9fUGoun7fkrHdhKRosDQ6FZ1XevBRb8+3mTic08RYw9+XATn5FoGrhSDMafN2wL5rlNpvDfmm
DpKT7KsNmMpqnyfJHr2Mr7U6CftI7g5IzfrdldbSsXq1xT46gZcVufqkYHjIsmCjoBK7dvspFIzZ
gNbLNwyloKooX0VWUW4rYTB2Q9Fhdqg3liP2BW7DGHTfJpte7nIKa3n8LYryvbBvm749fv5U7765
jHIg7W4K7dzw8Hnfzkog04Ep08j4MqtdQNsZaXfCR7wTS2PemWN1bo2tPY9QyiEv4hbCkY/YghDn
7YB1rze6Wc36lxwpTAfx7ttaEi6krKw2ZTwNjtDK81eMakc7rAQHAW3HGAZ6eIBlaetqtStmxW3Q
GcaZiOvdecJzGTTiwSxwG6N48Pa5RHlMBpQ2jS/0/70+1fZq6z9lcYd8D1TRbaiLlx2svB3VsnN1
xQ/nBA0/kUyDUxFK4tuxYbwZTdczthE0l5kR/7amXrmTgJvytOM3DC2uw9bOtzP6GR4SHQGM035L
2x3kbT9Nl9boy39elP+4PT9aF/C3OPo56uiLrB5JkDlfg0rmM5V18oUaAObcQfcrEdTHvDHlM6tw
PfnQmlgNdHrQTFyCoVWiM0S+rw6cgifT6p6tSt7XpYBoObJao/wUzu0d7mz0TOZzFK51VIQe5xJj
c42hzAEd2Vp99SEKS/DEs3RSrdsIEbbEDPDWRrnjEGhXvXBZtV7fUQehEeyrdhxFrtI/fr4D12Tj
P59hyYu4S9BBXXLQ1z2IIqgVdR5k6dR3tnk0FCwAv6vyptOvtNphLfw2dNzpdjpFhNzBrTLc+7Md
nwtI3y3Cl6l49RjLiniFc0zraEoDLvFT8FtXN/UPCe2E0AXwJhgHVEX9zo4rJ33Wa9eQDuDLzszC
+j5YD79aAm0RZL44MfyAKbW0C2Rwae4cIVRxPQi74E7Fbax26vkuBTnyAEi/oXL268xDrLKud59i
tRzQ+QM4oIrSqdMzR6seexnUg1lTFv+RizclC6S28Mydzmnmr7TE2GHLOlySPcpF9L/Wkj69iGUn
Gh3yScXePUQtzZl9uwscfdz28wkbB1tTdlwNdjIc42YE/P40F1e5epiGzZB+NTBxVZVdr9yGnZuV
hwhTaeAX+lE+B+d+iate32IvT8p+gfhJbYRTa7VMNJTKAPtIp6TejNZ27u1rfaSu7hSdixCiUbhj
6fqJl9/2jVP96H83ey3H1ReMhJ9uynxbdVdU3GXLzhHudMWNdt8Ubhc6qL2rkmN1O3k+c/O+UG3W
z4xhH4cM0aIJE/ztM5c4M2Y4QsqnJN+CHJ2ea/kyAA2UPxoqyQ+QThtZPJWHh9qAViDSFTfzcLco
SuXueAzPnHYv/kmfPc8qFBmlIswLoeN5JifGBhsWzJXZH4PEm6ONbngj+L7k2AR7pSG93mTVXayA
y8LEo7sOnjIOovQmEy80ERqJLWibRPwWDXZdeHJ1MAwPTaqLSt2W0VbP3fQhMW9SDHZrWzxl85lt
u2yIz95kdXZZYtt2QsvMRvNTa+HOtEmzrW8+d9O9onw5szuXBsGbwVQOyEW9mfxCWrpjbz+jKoRI
/OaqdEJfU79RNtmu2Po762g9GYfqTAX3RT75s8FWb0brWTVCqrunDu9FnBAVu609+ulwVTyjOGho
IOWHJNyqyUXfO4rv4JIDRO6EB0UxHZT4uu+uWskTSzu5BNWbYUxyI17OCbhJu0HINLW71JZuI0Be
wGHt5kHdUAhI9GNMnaVcFIKGr42ym/tjGHux6mbTpRK4/HD0g9QYLqycH87M7/JK718ZMSnCQFK+
9Z1PtKkKaj5Jp2lrFbZYOZm2kX4oD4PuNPLGj7ZNhsIbuL3LKkFy4MwuXSAm74fnEuYrcx4SIL/9
vAiEqVZcMuNWsI0VO24duGTLCYzSmM+l403xVa5tKU7EG/C9YeqMP3HEGEyXek9eHIdqE/obwHa2
HN8LpSOgY4CFTHaT9xQ9TgmQ8OYee2v1VgZF6iiJV/+qSlfOHqziFAiOVGzCyvbNr7N0IZY7HP7Q
1T5X2Ht/Fi2LmIiKDFheTD9X52dTNpYxB0wypB+ajsnoys8ip+c9rBhaQJ10rIKNPB5yzN6vOsSE
dYSIoFFtYt0Vm2177t5/6Vq/++qvHmh18fptL2XNOEonc3KiyhHk+1i9HBI3vKZj0qfHqr3uo+te
P2BMJ+mHfHapB8m3Wk3LxZZ0YOS2yvkZuNAaUYXSQ3fko+R2cG2GtIad7ntzb/wo3ekU3mjPum8b
t6wuf95v9MGd6MKZdn0yN/6DLtvKvURjXbfV31wtpmYP99kVMYB1bX1BebnKNkPvyMAe+CnZLQ/C
z893wIsb+Lu5AA5EhmbQq1uqF69jICwckJQUBukk3FrX2o/4p6U42vdMvmjVvShtdIiOHNeX9UH7
VaPPH9vVNe+ePROIWw+0qYtnQXKzq/YEhfU++1rttd/1FUtORHDroTOdlkvnR3TKL/0LXK2Em+ay
2Rf/sm6LGvgSR4qLhsmi1rkWhoPhWbSjxUswuXVv94rjoy19JZRuXW9LzZYAh+q28atN7Conq8jP
7WT5XTjPEyxJHkBB5CZAJ76dxqGxhAy+m3wKf+YUEO9CwQHM0rmoUvmDTVUGJYPU2nBoQmcVH2Tb
vGi+5ic+aLfPSjcH6K+S2RzbuwHZLeD0wvbzD73uCr/MEaAbOEcSCRdZ1NsntDKjLnWTOao34kTF
0x6/cv9rN14cOc2X9s46c0+eHXB1uNVp1gG9ZsAcbxnf1n/lpVuK9lS7NWZqRzWkJQP39ExSe3bY
5Uu9CurzJPdN/FSkk383/2hle7jqfplfpZv4uX+27tMz8fOH3/2/s7rmjQs6DLqX0YJ7kPmC4pjP
8k8NWdDZiboz18XHi+zVYCs4QTC3ethopG7T7Ijjnp5EMF0XRUNcWdlj8QDlGv1wBHYNr0g3kbhR
BcQANxE3sP+1M3aF/MWad6WP+R9Y5/pezY8qy60n89Ku/eq2GJMzj/yuBLXszFerbo3JC7Gu65SI
o5busxK60x2OWIBXhgiuOvc6uvX5OWvN92ndasxV7JsPbaoHIWP6fAfJniZPsDZ5c0uMKfiecicY
bn6Cu8yra1/88txG+yhmo64Cb26p+wJkersAhWDI1W7O5JP/W3wOpoP/aEle/r28AK8lwL3OzsTW
7zP65X3/O+BalVkO+ryx8CE66ZYnm+6YOJq1yaavOe+uVVCPmekWhvOFQZyViPpGPqeWvJwd60vk
9ROsFmYPSg/lbl65/1rnNmkRGELi9Cn5+vkh9i72XsIHUkewsUtF8yWeerW3Q2Ak4+T74u0wkjPW
4PYPU7VB3QLwjmxH1uPnw72vU6zGW79XQqutjhgvmbzU3HUZTLEtKK1Jp73mpBn+jK5c3aSGm5A8
3/U3TW7rXpSc+cLnXnt1Rw+mqvlDz2OY0sE0HR/rhuYgBY9R7uBBeGbLvj9lVi+92j6IR2JvFDKa
YNomxLXRLZpNCKsLSQRQearX69fZ0Rwc3/SCcS8+IhGgBEddoRvhYm/Kn0DcTBHYHafWnQpzjIEy
vlPKm88/z0uR8M2yWz3pKjvSErh2ZcGTwmxIYXOXl6Hizf02plJ4FTb7oLiA4YMvJVwGpd7mbIix
l21t+lGpV2pJjO0jaVlkLi1bUFnHwTzMFUYNFMDoxKGmmHKOXoZzZ2cQhcSlXW/PmJMJqaNXkCkm
NxV2hVTguEtgYdxm/ZnobA2howG/xMvQhEEqUipcW3dpQhh3kcwb9vn1U4lLGDSnUd/XBjTlRyXZ
W6T285d0dMCmfj65Lzq37yb31dDreMHElzgUGTpUPcPaQvnEoRWvCyt0GraCjJXluSHfnZyrt11F
DHkeDX99z/SyEPeiM/aH3tqI+k/axLN4VCyoq2eO6zUa9GWKQUSjCIAwAOZCq8gtFOB5iPEk3VKF
a6u9Km7xawsVijMbbeHFLEnrdC9wcsISRq4n2RjhFr05yGeQ5PqWW3OfpVu/W6pAGIDgaOUbHhgC
FXmc0/BoHUVz76s/hKfpMWAtBvzq1sVnlPxYle3+VCvommzFzLGOKKxSZmwkAtYlUI1Q/jUvQS7C
i/xmVts2OJhAfZHJMM9spRc5+/XXRqOd/h4KkOhHr046PGjhhLWCeBvNNuOBXQsu+9+6k88bw7+G
ryrmLqtAdfrwe1ds5wiIhF1/Gw+jQ4HA/ApLrLBTkwk4EuCpoSeaO6XZdOYuegy+JseMfWmPmheZ
btpvw+miazajaevYoHZOON5ZsHvV351wAFy7iKZ2mzm2I9OWt5SKZibzW6hTjv/l53uTHI2qcHzm
3HsXybH4Xs/A6pBt8e3D9YT13sg3bUkasY2Enb5/RpfJloT957tr0YN7e2OuRlsdsqFgTkKuM98U
Wfb1D4NPbaJeCFL+uQg4yRxAqsIvJPwr2W7zLd51uCCjP2iLP+qnOMHh1va/J+cqQB891HLUYBeF
F+NLaP3qeoUwIEa4uEq3teIqIJkDh7zk8xd/H6wsL454N7IjaDaDCn4bHeVVgkJjPUq3RmjXMihL
m9S4/Zl+h5EYYwMzuPOCpgTGuAu+fT72miDy51Z/NfbqvlBGrCjUjLGjxlbvjW/iL4j1LEHtW/8N
oHUGwHKyDdLxR6o9jeQE33xqKqh12T4qJv9Ocu3dw6yqbYElFkM0DtJtCxInc4obWAdi49aBc67V
9D4lWs35qgCTW/MkZPUs3TZTvjMTinnsRlfsHFO6NLjVBRKXjSAe0Rj6fMbPjry6RJJsCsXJ5yXr
yqXABRc2GLxhcBoyFBkepluZNlhaiIRnBl4+5bvz7NWnXl0lWRKrcKoZWH+CqvDIGtOfZ9OOcxux
m1+h6FSVm46gfc8NvKzfzwZeRf9ak8WmkTDXmnJSJFftUeTZilcEkMr19Kz+6sYtikeOOJ9ZTmtk
2F/raWm3o/1KU3d1glupARt3ECX6IU5cu6CWAT3V/lazWnd6WtjMXfi1Lh5yA0Ov+EcU3E53c3mo
lcdKknBb/DIkdGDoxdIK9BU7kx1dnmwlqh1FhoNTep9/oY9iWtrP/3nc1XEb+qWEnIEk3foUAVD3
4p5p9j5M79brqnNl3o8CC3pMMGrEhefzIkv76mBrUyEdSrWUbvPWw1DWHnBollR6BUANLsMSkgd4
wvBwtvS55rr/+VFeDbxaDZVQmIg9FbwlYXtqcwfSNqoSN5U9E90n1e56N+vd+RuNkETetAIqWi64
yxxGBvxbxevQhO28MHfDZD+NSAN4artVY9RgLnXjpldvgwgK9b4fDlp3hK3uN2cO7A+vxf++wUtj
59XUmXkkCU1WsaxUp6UyXbM+qIZOMaZeuzkk3kncz1fG+5LkclxhPYIFA/9BXe/tFZFKs1oMLRFZ
aOwVpO7q+BJEHvlH7qrpXu7cJtgY3Ra6XI0UZ5NtRnJASXH0DC24TZrfa9kxTY8U3eTW1aLrcT4i
jd4LriLbdbmvhqNB1mQU32rxEc5P03tz+pCq+zrfAwFOzQrO7WWZpXaZVggwUC+XqalIp9C/jJrb
My/7bh9QGl88m9CJQjoWa7K3LztFGqIAI4GAVR4LQjsVh9yupcxsbrP72tob7U1cXrNbs+wiyPZG
vJkRATRuNAgruu0nTl46Q+Rav1pYWb+lyQszN8FXkFiNIIzg4QrdnppCe07edtFuy9SpkH/3xnrT
GPvhQb4QUbqjzQYIxjXzm89f76WL++Y4XL3e6gIQNJzK+4bXU0fo6mSITlM5xbPpCAdr3ydoATh5
iL7QDVVkQ2bivcC4UDUKUhu13lBSK3k31TE1V5I9P3Cs4TduRrXsdUyTsi10J5acRtiW5ZZ3zzJn
3Kn5bS3aauoMza7FMtp0oBRqV5nhSOjzyS4qIliLZ/MGwgX8+VY+UmLHgbaTXTq2WHh1kBIrOxrt
hOl7Giu7fCJ9reVNWsIB8/HD2NTat/KcIOr70GiZKx3xFxGKL3Sh1ZFYS5EE0iYgNFK9Sd6Ii+1e
+yUPShuFUkOFjOI03ZegQveE2Hs86O2ZYubyMd59rFcPsNxtr/Z63ctDq1fEf2a8M6u7sr0yEEOR
L9CF/XxZvM9rV6+6jsRKTQETRbAt+l5LajlND5J+Ixt7+C1dcbD8XVJfGLgCF25T7M4M/u5IWw2+
irzETEF2dlmT1eTQjtZRv2ExjAdR2A75ZdPvtXCjjZ7vH6J6K8VXQb3VawfVU0yXsnOls/d59upp
VgfAXKu55MehdJvlF62xM+lOdJ56W/wEt1cBH2jOxWTvIpTVgKstCaJHrWeZ1wfgmE8/q36fmQGi
Kt/E7JRPbtXcdNkDs07osnhZfj757xMf0BSw3qGeQG5VAd+s1lgjpxjcq8ltppU9wTdqy2qbRV5r
zY++gRLRnM4qyWX3FOBAcpEs6VejKYPbwCK0c2DV26n2rwaEUBx1mn6bcjHBwxJ+1ThHE/Oh25VN
P8IAU5LBOP4f9s5jOW5lS9evcqLnUAAJP7g9KEtvREqiNEGQMkDCe/f090tq624S5GZdnlF3dEec
ONupCgUgc+Uyv+HEup2buj6QbL3ILrkJOITYjSOYgx/XYqeqUb1rIshwg8aFklipsDvi2Nq//axe
Ns8px1HDU1KF4G4B3j5/Vq07mmgvu9FN5TlfxyKbt6ZEHMYoWkZMSQAz27DOALjTkBFMTjuG6mZ/
6F5fhqXHXwF8FHIXTDlvcRyPtVeEYYDyhDMyykyacOMh/IUydOMcW/WmQNcR6VCkxajQs+JI086a
WNy4lfEJr8D5wOpVu+FJiPKwKAA3xFQSz1J0X5aZXDWOVRsFQXgzcpFNJdObaGwA8Lfhr6GutQPJ
z1I9WV3OVmoLzMx0TGeWEMnEy2199gvuvTfPHCGNnWFCIKpa8SlA2TItLYlgjFkjJpvdVwmVlKkX
CILp813Rc4qXvautLOxzUbzMvjMADbsO3bTepNocLXMtCSyGPSTHkWOnB7Le5dxd/Xg1hYDmBXAJ
z8zF8sFx1wUihLy0GBl9zBXtw9rIrZ0fJMdBm57bmmsc5+HYriotizZeiLZOCPt9VVZJtXKd4vNU
VAkWTuJYlF64N71TJ5q0TeyOCOF03ba3zUPvV7x8wY8wKxhTzHOpDxYZ8zAFXSDcUL8ZHeMiyvTV
UFnxZvBkczrHwa0mE+1aZDNk4Wh0j9KozJGRE/o+9lDqjcv2dBxpFgIvPZtQaz/uTGNdBva5BNeN
4pEeXQXc57rrZrIAx+4vIr0bLiTU6XWRxYe8UpfRjlcAvVw5ziN1hZoiHi3PTtQWTVxf2npz08d+
tUdw09qFWoOqwJi7W7uWALHiO1Qaup1oyI2CECCNi7LS2inI2eq8G080baAbxWQ5T5rgIpa04HDy
2kmG3EXdVtetcAuSoAmeVl962G8iNy5GqusDwWiRqAKVBiyKnin7z1cOMYuYpw+j3/tZ6X+Myxr3
Kzl8EqSameNe2CykdeGUzTqV3ZE90ys1R3u4yCIALViKJCcpTlkdzJoTM41XFKoF9CUYMMLkuH/8
me9iu/yj7MxTQ6H/fJMTo673vQCdjk5w+1/Ee0hNp/6Z4PKbD3rWfZf3z6if6lN/qJ/6B6hQEJ6Z
n9Hnfuy9/U39xFPPYNzAS+b4UrLrf6ifFoRRnQa57lgI2iDJ/v/4LYb5ATUaXEsUjhsQN9d6B73l
hTkMgGS+A5sMGoPK5XGxwurJboMyaADDTubOmWL0qJpRK3d6EZ341Wh/zxy7uhkwKz0jTx7QFzER
u06m4lTabv4TYRM0StzWna7zuULaz86s+b71wuisHUjsZtr8pBdFVbUrbMy7SzHWZ/hVWlcJymP3
eSDlVTgF80dNSnp/HpTm82aKshUCYJBQG9Mp5rWRTfou0/op37Z21X+eKZlkonfJWk+D7GhEGez9
C/rNpfp0pf7nf2O6s1IGOrS8T2XbNo9k54ufaHQ+W+jq838WOpxkpLTwiMP2QPnpsGT/LHTxAXEt
A3YpXC4dZgqL7M9CdzFqYeXpMK/pEbHW/17o7gcY7cqPw0DuBZyg/56FvjzjUGZwINcqcC7aP7gq
LTKqGBayIb1Q38RaG587hZXArDL1aZO5obiKxyTdRx6L3i6kEW5Nu+gbeM9BJ1eDO+WworV2xGl6
ML4XXSR3+mgkn+U05SgYFvZ0IVqDKfwg5ipbZXamnaZj+c0L+/EBDxQHsFFEexv5qvonu7H7vV7/
kUWxbPmqm1McOWDH6F9DLFEH/JMi0neK0M+HEa1925H3iqD0azSUBKNAu37la8DBwZEaxxqJ740P
eMZY+Yih3M0UIspB5y/ByXedCP8zNhBL+Z830FVHBVT866P8XjzfNnzqz7axP+C1o0oOuIX8RQmH
/Nk27gewLIg2QRlRB4d663+2jfeBP2pjAqpynd+0yabo2uj//AcWdSDilBGZIr0pps+7tg279mnu
jxcrlavlQBqAN4Om2CKfzWUf9mncZNsicFBInoEpW6hpyhX4P7nqcjxLKkZOJ5Nwbzy9u5Fmkm9L
ZM5P0nRG/Ndy5JErQfFGreet+ljzzpw0epiKujuJImyjm7w6NboEbqXW+5chAJ+TKp3aA51vlfM9
KWFs8FAwzIkhygaN0b5KtJ5sEBrRhgwMCQe5gLapTTB+s0Be2ZnerLWqp/8UG8Pqybu++v3tTw3G
VEvj+TU9hF1BEqAtpUQNF5sytDWtzac83AalnkD4Tn8JN//m69lwYPsv3xFN22cXWiS8nT/O0qM0
2lpW+q2OSbXZ4bdv38xr1+AijDnU6kKp4PkDbAGU5VErMasogajUQzNstLY+NKBYVt+8JyQwsL17
rKMQQljcihOVejGj0ELDsEPBJk1Pi8z/Ekh773f1XV93n+rGwGWkNXbxbFxn3nj19n2ql7J4aajm
wDeh9sbedanC4BS94Zex1KCKFmcw1JPzucWELoHsv+mHwV+/fbllJ+r3DVMtkgYiPgYn7flzlfZs
NnMeBBvcYqd1UcmHKAvB6YfeDJHFvcx9ms61bV3bXfyrd6qbt6+PVMzLG4YlCjVT8YLAeC1qPzPH
52W2AommbHlS2tVFqs1iaznxr7Ar52sMo8i1hnyPQBr25276YJnxLwSaz0pBRyTKymaTTBKDXn1G
ixRduavO8i4qaWP7m515mnMxx8kvHfuVXHrJpphSOr0D8glFV8VgLuzgBMno6CoxjHIF2PhHn6Lc
Xev83xSY17OZmKt8lje2UX1LAvRQPeu6qO1rT+fKlhvCWRmABtnxA1zSBqXUutmoqw0tHhDqZ5Ct
NKswd2+HojBX5WhcQ0F9CDAKAmiif8Wg10eUif9kJ8KmNzq2W0ek4NwiTwnSjmIdxVwqbWj6W5NI
Ntqkz9dWXXgb2fDVZZ+dyVhcxw1ttcc7E7F1PvXVdGrh37vqpQZNSUNaSXer5FwmzV2Caq25cmOG
JDlj6GGEXKAVrcCG0bmoTOSDZtv5qrlN/qVFjWgztTB2C4MnR8+ANkDSMy8Ef4jSSgGYs8oenNS9
GHuParwtkL4t5vM06fzdZHu3TuCgVZHGDGQQuEdnG/i/bTLCyiWMBU6eC8POzRVeRzRbNXeEZm5e
Y8P9kEzmZ4GQ0MZ3m7sgi9Jt5vITDJlPn9R7Ddz8LG7xKUnHNLrsfExIYtdYdyXSZnaBnGNf4hhh
RdgFW83sr0f1kB8f42g18SrG3XgTteH0yQ1NsWUy7yF9UoAaRa16zwzbX3vSvfCj1N/bNT3GanI8
MIfywcplDK+ipUqhB7AK/UFsEdKad0NjzkdFYV8XqWNjKsdSQE3aPh14DJHD9KFOuFKM/PV5EDID
rTQz2dhJJdZBxj8GgEO2VZX+8hCqFAzCHn87bY18r+fucZ7N/boY5/uhF7+cQLutxq7cRTHbVZ+5
yb6KfjlTOO+ScBDozE/+moy0/9mh+7714qk6SnoIVY4s9l4xiq1E4neb+LTr/KC5m+Nc39ixk0BL
9IGup0OzMRqek49UJiK/+YSeO1vQzdu72WYBaLb8pYVWvi+m+q4dXQDHHsPVQUvLtZvxMvN65HhF
0m6d+sa1b5QCBXp+mRZXfDrIz9Sm0Xu+eOj4Q0HJv1bbvYuSGhVvJMN6zQK0EUGzG5HQQMI7+WX3
bLJ0zh5k7VxEg3EuguGy0v3brOviVTI2yXllsuBn4vZeBqJZdYN1PQe9v66a0dvQs7kAEzhsc9jg
oGx8VPbM6zRmI2H582D6PJipMLhGUN/ZojiztPKOdgz/1pVf3EbrNvrACzPQ6VkLP9JuY/x0ziM3
mlaWMh2yofJsNHf+3lNyr0fPu9XnOUHeUrulAEblm39jhpgoN+lDHrJlKdtvm8jQtir4tq2b0I2v
kS8S17XEeF4XbI5cLXwdCcCVcuHIW0Q6WzGgy1lo+cq0CBmzy3CopFN8MmalR4sGlc051DEkd63o
wmy7mRlWyOt0G16N3fAjdU2Lz/WZ3zSkHlu0TB9sit61nUV9uVImFFoF4rHui+x7hvIDZlJy7Zfs
+Cau72o3eujN7q7O6ru0UM8eBaa169QEZZd14kX87sKLfqWymneP+1Qr3dssRbe/iwG9hVPnr+ui
Lo5Kr2dXhDbPrWeReL12O04Ji0vzT/wkLXdeMSUfeytOP/duMFF2B/G0T/3gpz7waAUd861m8alA
F9dpAq+ZIzO4b2IbsIdK+wJfhcZqNM5MTOlB9WW2sTebodqCVhgujZZ3OYfdeOWZBMF4oHNVIxB9
bOWhj3MsSzuo2kYJcgo4upJhYlpr99MYRlemB2giJn6DjiTgJ3Zx58jcYtug9XxmBU25M8JZfDRm
GagFPdWnvTsRac1Ey9AR13TIrhHUL7wetaPM4idjvoOtAfDSbT31RPrMvKYVSFwcu37dJiVC74GM
my91GkWXiZanNBXte983ko0FxwkDosbbiMjU70bUtk6bsSp3AfK7Xw3NwyYuR9ZOSy2mq3ocPaD1
nnyUunaPCxSC6DJW7y/WEZIMylnbioERbE879kdZJsURUkc9dmdslj7FvSkPw3Q7TkBFApzId27V
63dDnD6grHlWquBUFqxgkwPbQ82Pk6q+ezwWSSevp4GBbt7E5brR1bmYBPVpppKNzLMRymQdAsO+
i0sChjn33FBm16eWAVqiaYZLu2/ltyIngj/GiEQ6F3pT5jdaHj+EaRmclGFkrFChkDtCvDpT0tu0
L5ASc6BwqXg8zsBZk0L+6kpxVZrdeV24360o/Zq7yWkyadFqnskSmhHhkyLPfBAXuljXkg0nCHG7
DiYzSUfqrGyZ0PwE9nSKjgTGEyOuJWWAZFSh1FnYdJhu9Ddx02c7gQrQph3t8UpA4FujQAkDriSs
k1Heebm6TaE3XJT9mCbV/K2T/u1URg8y5PkltfyFsx/+YJXatCrBeEwXcqO+m5zkoYp5mjTNzS1W
d8WBTHHRClZ5MfgMnJwZwwDDd1Ue96SCMTNKvXycMeTxiFU4s9yibcaxTaI2yFqsZ4kEPUNAeeC6
S6wuvQWaCggXMyDH6dZYJogjzY+uMUJtg3vDZSRd6Nf4hlj9dZCkSjIZJHqYS0Q963RDPnLutNpn
w63uYitCQz1H2NjiPJ8tk5QtgYdVg+/oqh3e0zfhAKsvpHBDtBEgUqt/t72WcU6gfaHavbHL+rQy
vHJHH/Ik0sJPRtP9iEV6ZIRYk6g8tE+DX2VNxzvK5IkTVqRpaY8HitYmJ9nEXs4DAjeSv8eDyt0H
yaZRa86OLUzUiTqxOWnbLCVCNm1yOXnowaJKzrmJmAxZY+qzJQf4k4M30dcpE/QeS4wjO00cGBy9
KFDV1EhgRk+NjUnVstNflC6yLNLTNo4gCenTjCTNcI5nN/wVq3ktB+uvt1N/98WK4pIA3RFFF8oo
eSn7Jzozb9H81Ta5elK8HOsYmMR8bUb4zjXN/LXzwAYo7bsstfZ94F2odFLMBPTM78W6bSkAjJkz
V+VM+kAKpN5yTTIwmcnDGHGUQoC763PveEJYo4nd+rgQ6a+qrO/Mkkynm6lrYvMaw0YgqajwrqUs
yYI49kUk023fWtfCInVU6aY2kzlkJOGNzu6UgkMC5xRg470OwKyiaHnM6fq69Nez8G7RVr0dNM4n
zGC1I2PgbTe5fVHO/EkKqTvk/Zrbgv44beYhznGC4UzG8Xs8+X0yUnOFAwfDMOnadhwj6AZ+gwyz
GEoCa8ZZnApOBR+jUJXYNRtKlYfOgdKq0i1TVneJM7dbkufgJIzt+dvj63tXiw0vAP7379kBPGth
738WF/fZz2b5Vf8FRzK0Up6s8xcSnSf32b38/mwc8/iJv9ptrvOBhpYapzFCUT1lvuyvdpuL3D+y
OBYi1dCqDHwEn7Xb6GzjoEOoABegOnF/t9tAbdOBc3GxtT1VP79jHPNbCf5p/4H2CopjqMRYuMAZ
/hJ+INqk7fzSAHFm6BVYjUHIe0+qYDTQlFGU/bxMAWf4xsfC0JMONfK8AsyYMB5ZpfpUtah64Em1
zrIGcywdcf0REOocnOdp5J61TE4ZIPpOPOPNihtj50CncWXasdC7Hqqgj8MkuUfF6Tw1ffKlbN0w
39JSP4mCKIPsG5sls3jXmVZO6GEjPdjpaGGnS/NpnQYcFytRuTSKZtfj+MXGzPyc1aAKNjmMm7M0
EMVdlZY+bi2qMGWIHlx6aZH3qzzpLXuvOTiO7Su7Ma6aQc/8o8jMxs+Op6VI0vjtXK0qRj/ZOqsG
S1NKUm4Pf8O7KEIDknsvjPFnSAFFAl1l4ycj9vQjWvWob+izkRzzjxlzX9QHQH9W4sENZYHuju7K
+0449QD0PwkhTyFTDDymE2O8NeZO/zzhb/oFO7ZMHpHy+g+urKpTaxhsF3fWHBUAHdyitWrNOI0J
a552a9gBeryycJI7UDnWcJzDdwlWc4e/ybrBveWOdoU2I8WPh8NqJu0Qq8oIsEBwWwM6AkNB7Zs/
xpApAxnYzLDJwra1Wbv3hSY4ETJNtnciM6PvqBpRGTMMDi7FUBhyFSCPbG6i2W+/GZVpEpeZJLJ2
mCHMZz2H7p3G0HHdOL3XU26iiA2DvrVHVNE0+a2m5EroNNiNtZZ06372VTeSW5j6iDq+rONd09jy
rheBmW4dtHwwdJ1MZ4U61JDvcChAELnW6Fus+yCqo13Q9da105hjto/aaMDczRrw/dGyeSwPJCvL
livoVajoPl1EummASBZt3rhoHJ3vlTsse/Kt5CWuGFmB8fVhgD8JK690d1Vf7NlGZXti7Y2HPZUI
3cLFPAn3ojSsDaCh9MyuqDfjTYqOJaDJWts2kY/ZWSX7s5K/vTJiffjNTnxX9P+fMGBR5Lt/nq/s
u/sfPyluy59PxyvqM3+mK8YHHYUCRuz+4+xdBe4/0xXjAwBggfgYM8G/ToI/0xXngw0alGEaGS84
HiUh/yfco0kJV8sDRYdXu0EW+J5wv2w2Q8dBdZdhpJKrZCctlqtTsrgmE+LjmBlfghpFosJq5QZv
GGTpxCFg1ctZP5djmIryCirDLu6bz0sIQI9YZifgs2sCxgoAnBILt/zhW5hN3ck8NBWyL15sULUD
gPtRdFOZH5W1aRzrydzqwLGlHq2k24mvtUjTI5kH2se+qCZ0hLB7uRZ5J1SYtzHEirnlvT3BAHVD
W9+lQeVBFq7kyTyFObMhIW4jG6H+9QiGWpJOtqsx04+nacYYx7GDFjao7VaI908R0hfzxIkxBX1y
PUSRl6xM9IqvnyydVza0pXbs0x2t3gY6v5zugCF4KayVpxWWFgSjkc/q8fhp9S2vs/KTMyAOuoUy
hoVb5eUQl8Yeda4p177xdxYKKlYatCg8wWRDoSTSQQ/HPAJ31GksJY5KK5uCHjX5Ipq7UjbrNpVK
iiFHnx5kBZgvGfddhg9Qb2yNwjF+ND02i7uu852ToYqn4xQb7IpOmXM06q2dgRGLvVNdNuXRMJna
WdFzoKEMqtBjg0jz1ZwZ4bWJHeddTGlGeq7Xm7eflMqElk8KGw/SIVWzMDteDC3muU5Lw8ElRh/h
9/R9aqxsL0Q3GodBOC+TEZdnNprGe2NwVq2B8/bcYfgJsmwNnE+c5sY43rSDzmk/sXj6povwr9Q/
awmcX1Ri0gPTvxdjJV4t6R5qYkoMBznXxZCDFu5QJiJtUY7BfYQfHeDb6d/Jmq4v9Rh+8kavAFSA
1nM5txi8+vY+Ter+AKlc7bDFEiOLBKeKP4di+y2WWJvas0zssN3MbUuXQAvMdW407qH3o77m5WWY
OPrsYSCsi6FtHFeVlyax8kuAPd5gW4hyWm1s0tBq1k1rjkfAT52tgi2h+hMGGM3Ggp69E66NNDjo
SfIyzJkqlXWw+2WQbC15rnYW5K5AMmOTWlN1Joq0PA7NQgzryB6GVRAN2bVuBjbtqKzF/lnMJxPy
qqddUueXrmj3Zu/N+S7m26PV0OfB+dDVVX/gPF8W4ArbqvArTIoROQBD8Xz3j23lijrQKeMGR1DC
yfPZyE9aZ9BPOu+yZQr4e1H+7xEui/zpcaxoz/98hG+KTOaLgk194u8DnIoMvBtzdGaXQCGfHuBK
4ApBT+wJOcUVpenPAW5/4ExVJyqYCnocatz/9wHOWYuRIY0PZbqK2dM76rVXjlSof0DxgON5IDWM
xaox9CFmKm5UG9FmOvRpD/58ivT5KtBScmbsrQEkuyUGRJBjptxfRSGdAtsInE2VZC7GIq3u/Uzy
+MTqJw3hS7+8MvJR7AF6O/3Kz0T+SxSa3q38pKSo0bvWMjdu3cabyhjCM+lo0NuZQVlntTd0Z7HX
T1/KQhRiG1l99tnpDPGJAWG37wpsQv1KjqfBWBYVpCy82dYVnjbbMZovSqOt/mKivmuF/3/iQnuA
Ml3981/n92Xzr12X/7hvWUb/DdoRatX98+pe30/Zff6aBrr63J+ehP/BFWj0E3hY5uic/52keriD
gI3TWf2As2kxsPz/rHE+RaOQMhD4HKeJYi79WeP+B4iXWBUABYPfJrx3GRe+sAdRcDmwRNgzqF+B
C8LzyJiP/ZDnZWTsevza9rEIi0v8bDlFDXdnNGO4a01DfsUd8Ic3iPDK1cdpX88kB5Uxr8ukD2it
Ff6R3k5Y1tUTlORSevTgsjm4aixsaY0+Pu6c/muqJ8Z3P5qMY2e0stWTB3/1+/R7isZZIvMhvbpg
gDC3Z+Km+PaqdnzSQI+Q/ZaUz+xSExRymHzCX6ykVzEkOAKPUXcxMWOO8IJGZQOEO2YhJZV6ERb9
EQNReVmIudynxuicVdponuh62CL0lENfM9K+u6m9pPw4zuUXnZ7I2z/dXB6g6EP4VLP4mMBXVCHv
+U8XXiKrkLN110DSiLaGVdPdDMevhVX15dqvDX3tsKnvi8lC3qwaPkWV1M/z0OguZJZniMSYeXzV
61n5Oa7mdFqJxidtdZwOHqKfDT8j0fvH4Hu+gssyjzM96u81s2Z4S9s7v269rlhrOoOAzai7x7Vf
CCh+UQS5tmgDFDXSvNxNkfyiO2kAScAyAgg6k83kBu5M/PD4NP43qvwLUyHZTsc//s9/KBWFf44q
t5gOre4jOp3N04NWfehPSBGEFNgDDI0cMq9H74S/6l5P/0DeaTAJgmFDaFD0ib9CinA/EC84ydDb
fYxD/Ke/QorQP/A1mDUiWEjmSgb7nmNzmQZTNpD9EqHovZCkuot03K6HZsJyodz7EXMy2wRWntdO
uXvyUF7Z8ersfZoF/74KGT+R0MZWbHE2h7BlLOQnyn0Y0IpqA38V6D6GLBoiMWMx5Sh9Q/94+5qv
3hl+Azp1PdXGsis0F9E8T3CP9pkliu1U4xKo6aCH3r7KkuJiq1tDjAtUKKIeHByLgNCFRdvgX4hX
mpFhD2kx8Ua2M/IxitB99LFCo0ARll5CeDalrUa9GWrpiYnYj72rjco+rvRqFKjsgOMQg18hpFl0
5k3stGa3F/QJ5aNn4tkU5Zq46gw7RK4OtHN8Cs7ROwfhZV2WRpYeNU2rHaiRXoCZVT+G6tJ/TM84
FMkGnwbqoZh9qt++QLdUs640IRjyWDmWLZkXiU+d0ynLDQTKm9YPGCPq/ZFllfFuMnKa2FrlHoJX
GsvGgPpBwNdh4uAUSkNocXI4cNGk51Yo8NA2PUGNcvwqORRXs15MnyfNT680Zj/7UOtpgnq5udH0
0Togt/lyYQGFMCxB5UjO+pgHP30odmEFfZ+DRHKDdPginSY77105HTgk1Z082zJgYoDGG4wgyGcd
Z3GnmtRzPRzCdC/Lflp7Q5Ge6A54z1Rqh5oIL3YnwYd5NvNknM/IfAheT2/Islth4MuOsjFetafZ
2I5fWrTrkeQp8k/6OGo/jLDuDx2lLx4jV6WgV81hkiNa1s+vOpVmNbFuwn1oRzr6MvGYnnRJkx29
vUFfPEcKEwcEoSKl2nQLF88xFG5fGa1R7SWZ20kk24SxPbunTSvvvRHn8VJoGEDbY6i17MUEpZ9g
RjpUe61t4tsosE4bza0PiBQtExDqG/WeAFDTPkHhZRGw41ykgxnD95eBz4C8HZMj0Y79JYOd+jzt
bPe9oRvJd4IAl8LIk2p8EQIkh5fvTGO1L7zhignt2WzFDYLA/TYbte/2SCfu7Rf2Yl0oqxSqf14Y
TntIQjxfFwFRcM4dj7jt0QTJJryzczOy3/+uuIqPFbRDx5mt/PwqbpdjDma6yCbkCNPPomu2hhFk
/85VuB+G+rDO4HosriJbnmhqlfuhrgLUrIeH0XCbAxd50VJjSaiaFwKbamGDDHl+laCt+opVyb1Y
CEcPxpCvhTG3KySPPmfG5Jx5QZwcVWKO1oJhya4SIOGLQXcOnIWvvTkXTwsa22hTMr99/jtEjomK
CHhzQ9kw4U99czfndnBgQS71TflmRgjKI54kHLPo5e3KKnG8xuB2/cAvN15LvzqO+q3Ihpsp629x
4oRgyqQNKvI+lNUxUjvfRjxAqXjsFOxugAFxWB/4Va/eO4GM54/jELTp5/du2SHucoYo95PZ3WqB
0HZWNR1Ko167CC1LgjSrlqNQxYYndZNpN9LRay5SloiiaRo6cBRY4YH19ErEZHRH3sDsmzC/nNw1
jZcUcTWW+6DO9aMuKeVtQlQ7gWh+yIZWJUfPDjleJQc55BgemUkG/PyGQJcGfVd35b4vABsFORpw
VIv5phTAt7ox0SAxVtO2xrjuwE2+3DTwGjA7o8Po03pylyOGwAmD2AKUt3eGpv8ad3Z+koMA3Jdd
U25MsrPTzh2KnzAC7PMhS9KT1EK92glseWDlqJf27BmAMjBBGREf0Bkir3j+DDSUGYu28Iu9CKtf
uq7F23Lq023QBmCAu/6QvNCLw16VDOCVuH3iklge9g387yZLtXwfW1mMqH9eIX/Ts3wv4qAdjpKs
CBCS6a3p0zvDuuqNkMug9IO7GUCn57fZ2s5Qx0OHHQfV0jnoD6zc/dA+cDo+kqAWT5PywrCpuNQI
6RFC92SLjHC03LGbcHjstPYToP/p2J/S7iioIQJOJb1qr52G4yiLon2ruemF23gmwjkkA06XzV95
cBM8PNQ5MLwcYAtaQ4z751T4t25n3WW0Dq8TjWOQ2qXfOwLcX5JU1bEfD+1mrMPyxNSwD8r1sdto
mt1dAy/pt3jVJas87fXTvJuj00Cv241naXJrtrigRqhM7duWmJSEXbDP0jG5KLPZ2Uwzce3drwHr
NXquysmPsmURQjS/SQcBixINysneZDopehUfNDh6ZU1zFZd0C0Y1TJFFUTQITUunZMz3dZB+D0s0
qBwMhaRERwgfK7lJ+vwKc/mbXJ+3Me3m1RA4+6hjiAdnbWXk5Vkx4io9lv6h7OJFxKHahVpD35ma
myC6yC66QPYFZmQsfzF2x7NR15u5NP2VEAgp9UbIDhBEAUsa3ubtJ/8irC6uvHgmduXHXjfo0HeG
bFh3vT0As5ncTSa7Q2OeF+eEuhSOAGSIUN7ovj/fa2E/iwFdh3zv1WiO5k6FZIcT2e9N1NRV6HnS
i2AqAIjr+VUSszSDWFM7uunAkGe8V3MOPr/91F67FahYMOPp7ZP0LsKGrtn0z0Yt29eGV20AKrur
YhiMA+/mtVVBX0JJ8zB0fiGQ55h16AZlzLshudgFnpXcRQGkgqkZivM4Hpj/hjg5gF608n/jKTKs
gLDNYYR7+GJD9kyiO8zvAOTklvxspQjNapD7j95+jK9tSB95LVU7kMwvZUfnJph025PZXmSVc5qn
+XBBVIw2RYigRh1a0f3b13vlgfLCaL5wQbixS9dnMQ4jVnJxttdQP9vbJtztug/NfVwopbUu7zYC
7P82y6f6wPNUifviAACvR2cMwB7iLgpV+DRH8lMv7YeiT/fzlNUbu1H29d2MIGRSxzcOLxWFNRwZ
wkZW6KyWxgG/61fW67PLL7ZexyIqMbFN91pljegBQTUfnXo8kL288joZRnCacot01ZYmugn4LpQi
bK4CYu1oJPM8imk0rYxIdDvbrA9xdl8+VIIlAQUCOvkSs7/nDxX0P1l1EaX7gv+2yePibiAqfPW8
2MG/y+EMLCLrUouQYsngvh2/dzEh8M/eRDSLYCO8RX0zmCE+aI5e7uMquSRG+xurc7XLqqvrdYry
0JpFpl+46V/aE//I5X/R7KfkVaNElblwkr3QfDHMaghlGBT7qpJtc55kdVCsi9hytdMxrcyfgtdL
BVJrVXM9dlFzThlgN2tEfPRim4Wj/2VMZw8p7ZGw4Uy18xXKLH5K9Li0e9ghLqDtaRprBO682n6c
KEZrd57aj3qiwSEou46yRYSBEa7HAd7rTnhx8zm32+7YTMLiWxe6cmD0UZYISeMEf0mdsxGV5nhf
TfAfaCgXQ/Qt8bL659uv5OUyNzwqWuWiSLFnWovyGWPyMQ76uNy7vqZ/bTixV62si69vX+Vlroo9
HqAwG+9gugHLkW7ez2amVW2x12hwBOF4ZgzAJAIzv/WmmoFR4/kHosfLBiMUB1WScD3TRbpocUpX
oHkgm0pohrbVHTvZEJxMejFu2B/hiS+ArARQcLcwyxi51LWILxt3OJSkvbxv9SM4vklSVI2yWPDZ
2BSJaIJs3/sqO0/9vjrpqtk7NsZwnvAjC/GrCrz5x9uP+7Wb5wBkoat5PKnDol3hOEEUzraV7Vvp
Jru4LPQLjn4Nbm8dY0TWthcyir1veOo26Ic2AEGq+JDq28tQA6+Hmgx5M05iphzPQ42vRTVDr5mT
IzfL29R05XGILMrWBYG17sBSxVjoNPEpw/5hZyWJu/93HsKTH7BYAUVDJlMFItt35lhcV+0cX4+W
nWwhbKL9ZdvlaQgIYaclZrruLWzbJGyhA8vw5fZ6/hAW2ytoJ/hSk5ntK9ndh23ufbStuTlwRr92
EWCT2OrR3eOvi6AOkdlyeqGrVWZGV01v6SsDEPOBzOP1q4DvfHyjLKzn7zMKk6Era/IbN7D0TWtk
4qoOJm974K2pc/X5sQ9jB2oUcH0dW/llqDB7CCGWV5FGxVkJz2mIkMibWjg8vnbe2liFgJzur/KA
cj7P05nUbkx+elaKY8YIpSUv7eQItgnEwaSN350UPP9xi2fQOVER+yiw7SuvmPcgA6drLXAPSc+8
+giU1IgSvPu/nJ1Jk9w2kIX/0DCC+3JlFVlVvapbq3VhyLLFfSe4/fr5qLl0sRnFkS+KcFg2CiCQ
SOR7+R6lhNX3jKJBq4XCEhR6lX3WtBrNpzqNsRKMdl7Z79MP5oPp+SJfTR1uXboPKgy1hY7v4zQj
FWU3tLdGlhN5Vdx876xi7w2wN9wqLOH2Ho5cLgyHyBT2CJp5NJswuJhQ9y9OIO05026OB8KzqK2Q
QZrLln5TQ2i7cIAwnucnuQ/Cz7lWKiepjcxjVFsdVelyz/hjezxcicF6KeDqy4d9M94Q5KYdTowX
FEJ6yIbQ8tJJh01gtxO6Asjz3j4sG+MtcogMRlYFiLaKLkXRytEwAS1FcTEfoB5Enm2UP2Zlbu+t
OS/928O9o3vgM85zdCFWQ55AK2f5PW/mJ4WlmgallJ646+ijQYOiq+xD2HV+GRbPGJDAO51JXuP0
IZHquziwjxZCs42S+lIZPpRgfcdUJH68mJuWla9l5YlUDBMRSKK3f+vGzUtZmY0Dw2MBH1afog/A
HlDXSE96ZsmuTflB055B6mkmnTrnmDfKnuzIcvZXgQukg/t28QIHV1zdd1YYKlHnmOlJk5vhpFnS
UqHCrFJuk8fQLMy70MJrKQZm9G5PdSMwA/kBvsHmQ3Rk/UTrw3IuJCzPTtMgjKNUJTVaw5iO3x5l
LXVMfkAdDu7f0uMFemSschnJkuehDKL01KWFfcgAtHyriNpnyObWeWjm+E4NrPlH1sXa0VGE/CRD
B74YWZMe0ciwn+KsMXZmvnzE1ZIv+n8LEQFQkPfT9X5snaYIcqRQTlZpyBdaL8lw5Fg5ahneKren
vzkUkQT+BzTI36Sxt1u/znqb4i6zTzs9PhVywsMXdvalS52vt0fa+JzEK+BUktel9LPaR7la00PR
2vRr1UF+LLW68bvUTnaWbiN0GMiSAkfzFOSVvV46edKnHN0DNGjYOTYKPR8F3eBHEQQztpJ99On2
rDbWj37YxVvNplC6CM9dhQ5w9Z73oJacnFDR7wBARh8Jq+nOFsWeEvXmUMwM3ANeGtjj9VBCKvMx
RkjnFOW4F2ol/mrzpKkXNEz1nfvz9w5b7UBEhhDZQ2gIivO7j9UqpRC9E1OEV4ZPTo25gNOn5QlN
aJxu0rw9N3Ijn+diinyzNvXHWTKLiwaAeK/ZUfASxToa6VTE/tHo6ahdacSedAr7YzE28VHusQI3
U/ADLZOSezPNzMNUBP1zOqvB0QgWLZKpyf6UFmFTeNfQauKtRhuWvazvmygvZDOt0ZaJTyNgx9Hs
keefDIQhb2+I9wGamqNNwESJEI2m9fNAyYM2znqMrst67v3SqEyvN2xxGvWkPJmmFPg1hTb/9qDv
twaXArfzMiuAMWuVgGhT1PV5FsUnqi2pH9Ou49UlfB3a8Hf2+8YTjFcPHqr/h+/T1nG9iqNE5wom
1NEJz3X02IWt+wpKHHeirDVviFR4wiX+vMYAgkAfPS4lYVMcb0/3fSgBn4EQBgizqHyvqSe01bQ1
fKT41EA58o0y6zxjNPZUFNbC2twMDKNT3CWiaIu7/PVUhZDgSzhOdMrgxpEChJLiNYkcHKWZXpCw
CbRzBkMEK4qyuERBEz6ji/Q9DCrjYR56pKvYxPfaNNen29N/z3rih/GZKT0YlJ35h+sfpoC9aOgA
L99ACi5I/eJZMobt2chnlYajYnwqVHSE8qTPcTKZrfNclfTVNPHsBS0Mqds/Z2vzLex6Lk9iO2+b
619jmOOg16UZncLWNP4KJgRYexspqGhMjR1d9/e5CF+d+VKPJl97d4SNlutZ64z0JLO9qZi2lZsI
kKsphKVuFjpqMuGIbMNQ7JXatvY99JylsxuhKEQWV2uuii7uJ61OT2qCF9o4qolLANWpu/TDuZur
B32SHgMjQMW6mtSTHWnNxz9e54WqTRMDtyip8Sp+WYMQIlLDlCy8Lj0NjO6slROiP/Qe7hywjSCm
ctEsRG5ADcCN60+qxUlkTr9vNVVt76TItO/yvuhcfhtKCkZfu6Ir/5iLAseTEw2bVIWr+I44ZJlF
NSUpV+mkath5SEpDzxhQ5e1VfM/OWJoyF3iZOjEk6d9SF2+uAQ0hGuSH9eTExfc0j4n9POW2fHEi
OzxUStotZG5czuRAIZFHWu5CO/J0FLGOjW8Q1gCftvQAdHCvVEr15faP2zhKsCeoDiwEf5g/q+wl
0sLMtMc5OUG8fkptvV6aNCoXsqa+oyGyEUKxU/wNQcMOlX/7wrxZBT1VOvRL8uSk4RWAa0qe23S3
iTbaWe7lF18nErDoQFhoOvhNcl1tWpIxaVaqglRMm5QDvaSIscTtv4kqPxO3sp3RtvbtgvQpcPa4
GdbYSteocmTAJUL+TA78udXJmWOMGic9r/3ICrNjLzJ958bf+mgQFXiiQEVFHHH5UW+WMskcpx5G
hAjyosSmqjJD33TIbrVe28NNf+PS6+XkTbAYF3M10ZlwPZbsxEo0IKkFvRT7pc5046Z7IgF9WFri
+sg60/95aVNqo4Hiar31KteL83T7hNTQEQmzv7ShedKD8bNV9efbe3frVlIRfaHLnQ4VuK+roGFZ
qTSR7CWnjNLnIY1160CngeJaSjwczTw1/CFpqqcZyZYLUww9EeAFa0nChE4T7tUQNt51VGh5RsF2
IlkGCLheqrolJ0obzlLST5UXy6ZyP+bNj0xU6YewHV6HxJBRWjUABqCtHlITPbasNxpPQz/Mj1KA
sdsLtAz47tsZ8kInXShi+upwF/A+ZHUg8CSVhZlVjrViUcn1ISgwcKgwvTnOkWN+LdWoxzS2+g9J
Ex+FwgFN7vrCKrpej96yykju+TwO/a0nTal1PAFMcyc32ZykRYUCBjS+KL8NO94chqAsyH6liVGA
TQ4RFc8vsj0pR6rRhptx7A+T3ctuMuj5U1visHF7jX/P4t0i88wEWV2a5dfRfUxylOjKnldmpvB4
iV5EP7uiRtRJSQ+VbHs17qUGHxjpkGetIAI5dfJMTfBTM1SnWQn8Ska2CovXXIFqEad3qp3ddXp6
jzfjSS+Sn6i6PVhh/wBx8YCG2ItcDb+MqXooaFKtUAIxjPBTWI4fJjl8UgrtAEfmAGvGcc0sOY0O
Jn6O+mEc0695Xf5cslarqX0ex3cw0Xyeco+azfmYuksq4To7oDwJIWcolheSfUnRhxs045yY/aGK
g/sxdO7oZHocOuGLXL3kkvKhMvOLPIU/pXS4jwbdk0T0rKaTir1rSRDMsC/DwNUsv3WSdu5t4xSM
Bc5+InXtob5I7a5u7Na+t9jwS/lwEa+93niWJsJ6GDiIUQEeGtM57eddhJ9X5/yp8jC5MEjowlaj
jKcBGVwPNcbOLBwcUpfwaJ9Q1kC6UGR7JP+tu3PRDoGGwVWDMdz1KHXqJLDQ5OSE5GB9N7CTXFNS
y/9wQzs2xanfnQRQ4VajjFqmZuaQnHShINYeyMlRysfscvvAbFxei6gFNwpFBYpfqxWrRiPNcDFJ
TvCkdJhG1eTaaRH4abWHyC7/p9XJZCQQeiAdhyHV6/kYfaNHiU5kmEwbZRkpxbM4Le2LVqbJMUmr
cuetsPGVyO80nqrQyGhtXGUe+GSCQiPKc8qowt+LQSRPkxnscZu3RyFOUq1ekFntelYUEUQuk0We
coEzXZbTKh/23Lm3v9LmKGjrobi0JP7rvYCfjz3QEM+OM6f63kQD48h7L9+p+mzuBeqO9HrBwKEZ
7Hou3NizqkUiQfNTCRHnyafjEBaVZ1hV6N2e0O9i1bvdwMvaBqBRlybL67H6Xo5xSaClI5kID5gI
xTneylbcDudGqZAIlvJy9mLVShsfalhn4C9uGsNdo+d2gt1OMN9bkqyj8DRqZXzkZk2/orxZf0pn
5x8jmGdPGjvjyxibdeallgRZr5ic7FGZIDi4dWX1+p0wKtVw+Rvdx1AeMM2MlKEfTuNkJuT6loKz
tc7L7qcFG9VPY4fWMznUneKOE18rL4HaOLrX93n/zWxidJGyJh+6U230wnJjmq0GBBt685SV8IsP
QVOqf8m82xMM9PT8kis43VPlwDVl7NHU03IQhQKz++emnlCdUhXr0I4Cu+8SPO3DYEPHgHioZt+r
zqHbsrCm8WyGMz8VxaIeP2Q7N79llSy/djhWxK7ddc3XqFbav+cZhPYQiahyjtzZ6TeOzIX/shCu
kRm6p8mZQdN4hSD0wVF78y8tTbTXhmeQAQtqSPGw7M0hQkzLQnt/wnjqpYH9eRa5UiXHdhbKA2sm
5rumSsLPdWrXl4ly74fcjBpPTCjhWuWsPtYDNkqyMeVnB/1J+RDG6ujQW65QzbTMev6qoaUJuBBI
+Bbd3m4b74IFvKJWAmhPSWe1s6VGCepSNuJTblAarhz7X6G1oWs3yQe5qcRdiVL4TiK0dWRJvC1C
zyIqtPbJaiKt4F1JTd3qkKgfke/yotiMdmqaW0GVUyQjsGKR6K6DnAg71hP0+DTw1iOXUY3+NFfG
6KsK0rHzoNT+7ZXcihGUUNFL4A/SyfUDRB7koTWYltZRDbNTtp9eUpAZcvvz7ZG2vhl2IouQw9K+
6Ky+WbH0fNO4HJ9iM+l8KdTsV6mYKK/n03Cqeen9nZlzsBOXttaTZhhoNdSASV+XH/Umfc2E2gdx
BdsZhxT1jv3ZX5CUK09lMv4EX5N3NsnGalIkNuC0cEfBQl49mZpAWEphtrzCqyhH9Mcoj1UV/zPT
frQzsa3XGUMB8lCZhuywxoxtdW7aFAu1k2k3+acg4zKRbXReaqg0h1ivLVeBBuBpbRIdhyA07xu1
ar1wJvkMe3mvG2Xj4179mmVh3qyznSe1JQdgGeM4HFBk7lCy1vNjH6YwgVFbvjgoSO9copuLrcHd
WUBeErfVmF1HnLQazn8rMsfTjag6imoyEEQqtZ14s7GNkEAgcaPTBgs/e5XrEPZDm9uNlHdOszM0
dNkPk6Q4dLXeenJLjf72WdloFgGoeTPg6jod7ESMKgThkzXD0wuTEepRqFMlbIL6aBRtfwDjlC5l
UhS+Wg0a0lKW49E2t5N0LYdyda1TMIdwQUmJ+tpaAHgw6EZNFR46S3PHsW+6iqJ08R1PUdlLHCv3
ulbHbr1JpbNaib3jpC7RZz08lXpscMBNaQ5a5czQnsYisVRihlwgSziWXom98JDWDzj9/TtbpqdP
Mb7CzZdgSC7wUR5I4A5sBwxKqr9GpfxmqcElM/NnS+5RZxGfVOFMO4d+42ZYxIMA15YqJHyg673f
0xoVosVAzDbb7NAkheOlotxzlNkYZVGvWoAouGK0Rl6PkkJ5lwspBCOZ7MEVQi1PqZ0qO3PZ2HhL
nzHhGRFIZyHbXw8jZxo96zHP5kZa7K9qJ/fMtEvPCDYGF/Bg68GRkuq1LLLAk5vI8FSzkdHtin/d
PgHvT9wCVPLos4iNICOrwz0EAnXPoKboF6EInBr44+LYoJ54EpY/6lqzdqpde+Mt//5NAJOFGjYy
HA/fmpLpqCcwucY5Db06mgzKAE290+n+u3H8emvr4A44opGY08S3CL+8HVB12DQAKrpPV1T0WuGe
YqBRkNIEHdidZqGaHg/iqa366hM8jZhadmuUn+Kg1TpXKwOh+bViFXgKOFPTk5AV2n0XtfaEjHEU
tscqNAfbi/oEJsk8tVZ+aDUcj9weG9tXXP8GfCHbGF9RJysT9cFuprqmwCoSnMtFgxRWK0bth3AM
JFLbvGgQaYOL/I9TpMMPGpzzb7GFaQmWCHNcuo2eNP2xm9v50kS6isB3O1NyL+TBzg464mumq0jS
7E9jJr8uco2yC525s+8QxE/zc2CUmEHFLNVDH3eZOIamlPNKwcwcfRXdqI7m6CC9btQhfsU4BFe0
rOUjItIj1amXMbVE7E1T/DU1pLbyZMT8soMVSPI3VAN1FKZjbC+rAmX8eyAzjCiA8gerbxU/Q3I9
P5rObMIG6vPxkV+fPPT4Kug4VRdpcEiFrO2xbTcgC1LWhXOKQI8DV2kV3dGwT+DlWejaN+ol1YQm
uZLeOAmi+VpywGW58dJymnwQg8BV2tRy+V0YdYs4frbroL+LHQlHVsTZa0Qf9thovwvcq60J2QJc
zKLZdam+XG/NZGzULq5tx28tjBfqUD7AbsTquDCOZYTLC3nwK/2NOoDZonoKXmdUghno8Bde8ZF0
g6C9r6ziIzvT++OwQFMzaBLyGtxIxhIl3xxTq6oR0uUu8q0uehhmzZqQm5VfirjUvyo4sfq3h3t3
/ZGrUuRC5gsFfopDq5w17OoEo7I5PulhMRzYUfZhjpL+0dYpBI5JCHciaL04Vf4aq7nbSTqWZb76
DMvgTHERmUWqZV3gncdcE33Uxid6+iM318IP5lB8UdIUw2BR/TL0/sPt2W4OCOxLqmyAkq+lhmJp
tuuh6rnI+ipAArHoPpoTrSvORJ1Vrw3TFXb3xwUXSP2Ag9zyi96qsy4jFRK9cVHPLGVhksEMmXPA
JWNvT78L78so5DDcJRoEtHUh0UlH+gZCplaHCgqEhkzZVsoiL2on4Q1Bmu7kpss1ufp2FHcAKQBA
ubbXTa+ouFlKhhIT7zjrqS7p+qWoZD8GZoHG8yCsQ69WxgJb7KE279KEZaJvBl6FlroPm1FYPHiS
HF8GfJt7P+jbPebvxnJyM5N2w92H/LXm2I2m3vZqPEFYKAtxQmjf8rt5jD1TnsbH1Njt/HufltCs
rDMeh3HhJaxpYFKI1HQS1NEpqFT1bIpMe61ClLiqkJ3a2nF16SaRnabeCO5xiCiPQYyHUeIk0qfb
Z2RjffGI08l76dgA116lYdWY1FJUhBEJ8fSzwEvrKUYl8HJ7EHVj+1yNskoOEC1CStqmYxgRbbRJ
dSc5qFL7L1UaunO4PlxwmAsWvX4SAkhQ4jtO5ZQcLBBN1wmSA4aLjQeWph+HVPYCc2mhmiJvikEc
FtHzUZZfhjb50OWAJhAeUee1Ghf6wz1FFdNru67dORBbOwbqwYIlwvTgDF4H7lpUfWCpaXRqW0l3
8VZovdSUP0NLw4dMN/aa8t4/j9kw6KuYdK1R3kD27Xq80cqlZEa+/hT19T9o3KvHZNK1Dykt57g/
Gq+GhscPnLHogQDcUTkKMn/CWeW+14w/5vguv8WGug4TghBnrGosBVr7JZ3+4cnBHNOTtCFEJQhj
ETTTKX9kpu7bGcYUt/fQxhZaEAA0BxbyGt011wvAizHMlY6NGrfdSxEm6icnFPlHBY7AJyXS68Mi
2By5WWUFe7t34x5haEounFMQokWd8O0lTfFnVqY4jk6DVd6Hyhy5aRDgozhk4NgWJcQO054iG7+N
liBOBS+ZZV00s/5JPeOf2iDpGuqe2nv/y4xS4NyMdE/qf4B6nEMU8o5tIx5poUgQfKp/WEbZeiIv
Oi+spMPtNdw47DQA8/pdeIYL/nk9ESFK05gc1nAs1M53rM7yHQWhhv8wCo9HvhOkit/eE1fLJdtx
THdBeBp4RqKgpyKq30/2zgHc/Chw3oCEaKDgWKzmkqYpACLqR5BhZjxzIvkYpZlyyU2m1s3LS4IK
2s5W2FxA+jYWlQn4L2tkLZVj3GIsLTy1uvOz7hTFM0KMWG+v3/sqAYk0pxz+C0XhBSu8nlqJpHli
QzlA6SGpnvXaVNxWmWUvLCLhF6GWHammpBj3ONJnqcIlo24y2YO7GX+EnDYchn7UqXjrxnM/d/oR
NFAhh22s+T6pkNEeU8GfUrYrUre5OrAZECygik359fp3J0kcB50k80mEM7imisSR2Ue/bq/O9iCI
AZKQL5F3dRhxDgsau2YQ2WyRU05ywzObojr++ShkyXRcANlSiluNolldOoBp8aFnBCqKyWoOYskK
bo/y/uHEl16oMovYDy2T6ww1F6mjB1ZHJA3l5Es9zPolk0GXzDlGgocazRF+GK0TA6zmuRpf0HGx
YAhApUxhwp+HcerdMm1gsxRFvVNB2MpRKNrjZk5eYCNStVoDNQSoD+k+97lLxA/YZItRZzYf5Hyu
72QD/782526hyUB3JxNPNE2YPrZh7d4qLQOtkk/wA5oAkWgCyFxXoee5jAuRdpI/5SW2yvH4UIeS
fZ7lXPexXMqfiwqb0cgJfgFK5b8CPSQBmPvxpTJK5eX2J9vYfsj5kdmDmCyCk0te8ObBFjrt0LR2
KflVNtVHBLYUNwporfnTURYYlWwbCtUi+ri67NoSA/ZgRvnJzLBlkrukuURZuieo8T6EMgrruURQ
ztO6s1CXMXorML3yIfypx6aapnOMMt9BVePxrMIvOciFOu6cLEp87z4nwwJdcKeCK6Bnc72EbTxp
jTF2gZ8JxKRi5aHS8uonWJAte7KeDqcKXrLjVg76rQeRt9mrEVhj7za5MSruIM9cwpUlv0K0m17g
iUlcwvKzmTjOx7DX0+9jCRPOcyDZggLNav4pijT1Z62ZExK+lpjMw9zH8neRKfl4rHV7kqgidbl+
GZsRQ0cHwDY7BEGqimOmzcmnpJmygK7G2JncOI+C0LU0OIPHVkkcbGaMMgyOQW9Ii7WX2iRwX7Lw
sZ+6+KHJRfDXOEjRUvCpfsShmDKsFWhkdFW4si+9qPTPyjDmv4pOLf5OqrCOF6dNYwCWNHq2sxPz
LpDiv1O9c55iBI7MY1vIDBVQ5sY5bDZx9ZGsoYKyYtLwPvdp9BM3Wk5AicXPD2lwlNxFfiD+Gqql
+GLOE53vNH98UfCmnt1GYw+ckkgtTr3aCRhC8Fp/jroinrGedCBeGmZznhTdeskVcF5YR6r0oDR6
HHga5J1zJDQwalWSs++RZA9fi0pvXzJdmd0aAfoXG/QIafz8IRW5hKCaLTCTqOeKgksxBJ/Mvjbu
iS7WJ0w1ghdMBwMvp1zUHpvCme5LYG/n3ElJrLspcmiLlXZbyX9XWBzarj44cYw5R2I0yGmmPBXQ
a5MwfZQCZ8BiaAq/44HR10ehIB6c9FGKlrNRSfrhf7IuQVynVuGRxFZEL3alOy9SahZPvVwYnzNU
SnIX9c3gw1g73WsI/yp0CzuFPa3kEp4dPLjDz3ZmSi9DnOdfbp/+5XRfxztqVDSPA4chDvOufSBs
HGsM0iTwwxZp0CBCoEGUinqyWvPzn48Ec2fpQEUDg5f99VEks6jVJsypjiM2cl+10a9OpPWT7LR7
1otbc4IgpuK9CH2DbPp6pDIJw6gfI0biaeDXYd7cz1VgHFohfbs9p/dMeOi1KJOheEPsBJ1dDZXa
lW1LbFC/CltkmrQ5/yRZIP3EBu3MRTIdI70F6YdgfIzCnj7JNN8Lre9sRYAa+BH8AJkcGKhnFeSG
SoNKNwSOn4fm7GejmbvG6Ix+qRef1Unc0yjduGZgDwcjaH8UiO27uXDK+0bq/g2d74k03Hdd8Fds
m/dmpJm/8C8Pzy1+ZTu3/MZ3oZC0GIog3UNIXi3WWFuzLpfstU5q+1MT2f9kbS48+qMD9/Z32bht
dHBdaFp0hgC9rV7MdhhA3NKywA8Mszz2uQHcJyzrSCFbRgki00ZXhwmy8+TZnB97AK4lelrw1a73
XRjEQ8IwlKatUP7Wd8rkhmoynPm75n9YSrqcqB9xcJF8Xh0mS+l0JyoYykkj2RUxWuwQhmr0JLt5
Z1abe5yslP1t02ND8+n1tBwjFQNaHo7fNwM0mTLILc+RjNZrZ9XxMmgWl4HL15MMpT/WdlVcajKJ
nat8WbtVnKL2yA2AvBQi3GvlZjPEtpZKhYNXhJL5FA0ByKPR9uMZwBpN3AZXcV4nmVHsfdXNkYFV
kHsioLB3r6dvyFjHSxll847mbq8omhpr79q+k3qkVdN4CD9PZdJ4amqoOx/5ff4HkQ7xfXoOqSkr
6/zPDpFTaUJ6cAUsd2+qKgV8w9lTm9ratQrJNx/XYjetWcID/slyXIz4x0tBjNmoGfyg2+sBdp21
A4hvzodXCIwZiirvBKp1kiDMBFTH12OzfgI1LNm58R7ZaPke73YK3HuDSwYvyLWwqQFjwiHhYBSM
3A99o7W+pozZo1wlzWNB5XUn1ixRaz0eThMktjD3eKyvjmLfJNEIy8jxpSKqn50J0Zuw6iqvxGGK
KNOrx77Tcldrtei5aIY9nH8r1BFNeSewV3DSXAXV2JizSM4ZPtCs4WJFo/NBTSzJFSqyLOBdNIPJ
8fj1dnzdOhNvBl1LTA2VEsB0Y1A8p+SfrRkk95qVxz59ePnL5Oh4SGuNjp28+en2wJuzpRIKL5PW
IF7l14exM8e5gZfExwU/QzSkKY+2hqWa3NXNYeqi8iMSXD9vj7lRUaYEoy6mdYQeXhKrCCBMIwmQ
cuKEKNGPMuP9wvM8+qfXTekgtKn3EUqZG7cvcEy0EmzaGjR73VBqcz/oDGL0lLdwGqUJ8MT6akhN
/aE1OvNJnREoyNkiPs265rnGUu7Qgw/7wPfqJaO4Bi0TbVXk4Ar+U038bIo8fL09u83tu2gLwK+E
nrNmpOvJWEblwIoahZS2rgzf6l60Dok8Tgk/4wwd1VQJo3vZCjVXcYJmT25lI/5Q3eVywTiQBGbd
Xxc1s8Vri+ulK5vuUZbj7DEebXzNLT0/zFpRPspGnz/YnYX3KdL1bh3VwweJd9yxUFL5aKZWdsnF
aJ8HpMXcSfSBl+V0UadTbRx6GUZlN9vDvSrNsjsguRUg3nlGZQsdyTk3H+NMCT30LeTPuI9jnF7h
K+Yg8ufJYRsdZRU2yshvOZizqtwjMYhqmqIBLY/xDMLtCQ0QRUfhCwBVj7r6ZOdz8aij+v9NUcL0
cvtrbYRQlA+R+4X2QOFrnUTLIqsluWFPGV3eP1Z273hyHGk7IW3jeC9S7yBUKF6DZ642fJQbcaDa
NQmlIVlemI+IneKtewybllLRlGJYnne5j52J7d+e31Yuu/BWEKskevMwWRbgTc2jjJV+6A1uWzi5
+aWKtLq/p1FdFQfbHOUAFc5q+p4ZiXKpQg6EGqXosmWj5dEJNk6Yjgv9ryJuxMeuwgXhgOST/GDL
UVmgMt22SDDHSnyJZmv4446mpcti6WQiLpGFr4GKdEqx2pWWNSsU7SyFWXewVJynmqguj7Oqi6Np
aMjNkcv7kiP2SIRbpwiXvuW+W6p8ay5qCNdjnJqSJC2HYjupAaa6VZudsczaCcFbWxDCFqUiAhBk
Xu36C8WtbSGDx0SVuA/92EZDL5RDeWcLvm9ZYz1J3pcEyIA6/BukerMRRiyD83ZuyPCaYYgxTIrt
xoVviwDfSKqWHeI+6T+2TRO+tI4x3w1BFmOtKWUx8AfcTt5A5dSlbjc68cfbm/Q383V15S8FM7hV
VJQoLC231JvfVjqWlARW5vhDhx+Z5HwfE5iGuCt7RWicqzK978vsycHhfQ7113yQ/077+bGa8ruw
qV5EPXhDFR8MufjYUxivOu2QWuNZUkpPRcpYcmirD9kwQsOgWjiNqyIts7O+GxcpRb+FNkCzJvW4
VdYSZ6ZIaXGwfR5IMF0F/JS8Evqh1Y0Hxem6o7UQQ3fWbdka63UDX4evwFuZRH4VV7IJ4+15Nm1/
skT7KYgT49mBNlFQ9B5xtafZ0HF5vTd/07iufoNxPTRuK5wfUkNJyq37eHqeaDb/GcBtbI76OD4m
VOdzNzLi5C9VUhC4nFBK/ZqlRhe5TYmG6mEKAvVbGiTKXjfvxsXJCgKdoKoI1Wn9LhgFGvZRMdl+
5/zIsny+R/o2vxQVjDK7R6m5kVPTjeom9bSQzofbS7mB0S7aTAZ0HRi1NBQvIfzNFswCJbAq+kn8
BDzYtZL6Xgnak5Q0n+TQBvpWCl8S2cfCUV4jU/qFgeS9Grd7Urybu8gCOuJ99Pv6vv4VCnLI2IF3
tj+HzpMyREv9fua+LPAxd4K6c63g39sT34o+sO15Di1ZIHSm6xEHkaH1xLvYr5QBDaLctg5lRAi6
Pcpv5sx6pxLh8GCgvZhO5vUJj2WUXATXWxdO32natf0ib2hMgSB+VNMcT/AUMLwCULmMadGcYRyL
g6NExmc7GGlejS39ZCphfZrnBbiNi+EMlB09TCg23iNGqPlZRfl2NKPsCVX3PwcsF1H1hRO0kEzw
FrpepXbWpKKtNNuvezW9B+JTfVkdWlwU1ebkzIn0GErSuBNSNj8NOTIdz3SYwXC5HpR6+Iwyy2z7
VGYSKpi1CdmyNnYyhK1jR6GSbingSl556vUo5txUjRYMtp8pdunTtWRSFh0cv57L5LNhxO1DPMfO
fV709scmq7Od4beqIRRBFoEZlAmW5uHr8YOmr51MYvx0SpBaIR0jl0zjSwkz4tAFkfPRyuKBLGCY
XdlKqZ6bQt35EZsrvdC+YPJxO67BT6mKoV71VD/sSFewd7b0c4fkxvH2Ibg9iiOvjpoBX3Gkcm77
WNq1D6ItUAxwpO6/zAW+HKbwtOUg6HS9nlRtJgosLVtVEVgNCMU6hjYiLv9hLnBZ0DsipYXKdj1K
ZqRarouevRlHIQHZ/FighrgTlLe2JiQ8+gXpc1o00K8HUe2iQzKYaDhGhfqc2XP8NDskYtJkJ2ct
s9AMGVuEH2pcRh3YZjtz3HqngnXxC1Dwo7d03eUfWFpa6qgtczQiC52ppJnp804F5ga1bX/vTCf5
pmvpWLqYKsmzG8uGlALnhrV+x4szxXYwMqoQl50i+CV6am6uI5W9fYRoZIF1FAbKo8rEPMK6VFDb
axw6fc1Ez/pDWlvV84xPXHjQBH+6UlovSIrl5K+Ez/BVc7L2++2PuvVMIdcGNyYHg9m/ugNhZURV
X2fkMCXt4VDcDbIHbgVaNIdzwpva6zRhHPBenD7eHnnr3luahEEUiUF0WFx/6VRVaxNAnVtoDqMP
DXYQx9pMvylN89EW9muErfhOcDX5P64vpLcjrjawntkQXGTuIbSUj8AoPzNLnc90fh3mYZZ2zuRW
8o33BhwwZH3pa1s37NWNiEUquGWzQSq+5U051m6FrrdXt2hVRGQeD3OL+mwxSV8is3PuBtQpj6Nm
pwdhi39g1/+xQSDN5VzrS3cfTAn4xNcr3jiSLSRAED9E9e1cFHp/9/94dWx816tRVid47qMmDJfA
OiFKcEJNXPdRBTRBFdv2QxpO8bMk/4f3FBpsNgwmilo8u7XrmbF3B8lZwqxWzgMPgXk6mEtx4/aO
fS/gxQKio4PNynJxsojXw5hYKSslVEWKS2r/Yoj/5ey8muRGznT9VxS6XuzCm42VLgAUqtrTc4Y3
CA7JgQcSSPhffx60pLMsdJ2uQ0XoQhPd7AQSaT7zGi8lXqnacE619CATzf3U5f0SLTLuQmkuxm1j
1OZX+o/jk2bF5W1aKEqwDsAuXn+wC4cmicCGCiV7xrJ3F2mhFmv2Y4NCTbranc8hKTfPSTKlQbWC
qqhonhkKHrqW8dlVu/Hj66O/FJHxkHTa5gSJBBj5e8uKikRkpZkRR6SMYxd4eTI9pLGFPWwGfwOJ
PvwNwwLX2Hdau2mnbKT+1M8Uxblb+9bC6RHMsO/WJCihQtf4gBlTmUZ5k5XbXmB3+YVbmlce+8LJ
B5mW3HgjhQKM3J0/zqxbSj5tFSdPnx6WYahuW6UdPnllirzIiF6KQ+ErUmVsX+HeXAgKaEfQK4aq
DmRk31stVI3C2YAoArWj4buWz0OQj6t7hX1/YZRnCCQ73dmUb63zxerlZT7aq4tP8oJXq++5wpC+
ZYpr5sYv9zt0U4CWG0+PU25fTlZLpzMaOTpRLL0yVJUifZfmXR5Y5uwcZ9Iev/Li4t3ra+7CoFuz
BXQRUJgNFHP+cixHIQoN6xIz1mXrr663vGk87XNs6919I9b6W+fM9pXg4MKRTtkQEuZWsEBXbN/m
wdMoo/6UOhHi2cktBVf5brGoLbiJZqCtSr201UT82HlgTubZ9h6RDxFRY9PElC7da9MRv54wUCZj
61PL3KCue0xQOrhx4krDjkovLk9G0Q5HHG7bw+vT/fLmZBR4rujxgeuCZnc+3aI00wzvMjvC8a48
dcQTIUoiIYp6M0lKc01E9tpwu6UrDU/2rCo7ggVkB1IV3cEbQfCqzhCHejb+epTO9ifZo6NmIET5
/N1/KgRkpdIpq7LY0WyI7jj39GBLoUxXls/LA4dRtgCdMxqzx32XqZO2gaWDtCM71ovQiOX8djQS
AwiewnhYs987IA6CNZuvkQu3+ToPfCg0gsXm1qcoTMP7/POVifCqchF2BAJaCZZSIodnlu1NVjjj
tVbEy6F4PeAcTCjEoX1lU5TI4xBAWlHWTPoNjLz4Rp2LNr8Syl14o00ACJsMuvfEdLtQhppBlUC6
sqIyVZK7Isv10wiMKGpap7lyWl8YClYtjZoNyQgLa3e5mkOK2ESdwuvOlAbpvLUNcB7xQtGs10pB
F4fahO02rzLgWbvvlMo0k93kmVFtZU2kTEjgJpM+HTV4hFcW44UDFE8wW8X1YgME7OHYNNK6Pl1N
M8IFG55tESP+mCbWo7pmxWcNV/cjJbv1yle70JlgGtkFJoxqSFB7yryqkTThTm2gY0sS3E5I283C
DePSMW/HsujQwRzNd1Oif8s9I3tfGMAI8YLJonn1vGNaWNrtipZIaJdmHyVuUUZCdqrfI2Z078TT
p9dPvQtz9FwkI17GPQ6hs/NtQ0YSkwSu9Boq0+Ww42yIAhMk2qmr4vT0+mAXzjzyTtrPzM2Gk97W
xk9nED06z0X+yYxwRTfuCD2so7IoIzqHGKAsSjX9MuqfMAt4D9ku0pwgLM/Hm0oxsYVB5MYrsM1O
g+VcuVV25a0urOhnthKGzpssxX7zOPmYt6LMGMVezHe2Vy6HpFx75P45zl+fwO2Bd4cciSwEdZpH
QMD3MFUcycvayB2qgkunPcWeTBAlyK6F2hfA/vjLcYojwk0zm5b2+by1lTNbSLbqEWbFyq3iufE7
WSSCrhQ6JoWfmUpzcFsx3+A+Nv+omm6J6tmcbzr0IZ5o0Vh3nk071MraZkV0pyzRp9AKvFey1B+c
dJUBoEj7jVWmS/SrE0RzmHLmVvNl8zm7g6w32qa3hatHhUWRvRTxN9ftkn9nkE3KBTFQdFH3PTSt
XasBEWU9ws97BCLXyC920tYfXn+Vl5sFm2TSPLSlKBLRdz//CGaVFDliBJSWUdjz6cOkwdr3pAnA
KFCJzq45/11Icc4H1M8HVCZI3vlsO4hdKP3tUnYNtcu0+jE1RXab3qdw/bRhDEjPHKReBjKxbE4j
ZKGm3yucrmCDO947KZv24GTUOMkh66MUCOy9Pi8vtxuPSVttKx/TUNk3/IxsbQHtOU60ZEUbtAOB
oJjUwQcLYFz50BfoBoyFdgBFXM4rrpLzKcG3yAPDhf12liCFCPWsC7Wm0QKlzecorgWVcuS7b1TR
yBClpiUcC1MJ7Lqtr5wxLzc+D4K5wVbJJaHbU/tMjwwNxocT4Ug2nqYYbXlj8a4Vjy4UrRkGJgHt
AAgzLzBKSb2WMqZ9Tdchge4PWemUxOngt25LdmUJ1F8WJBtLXMjuBGhoFCI17cr3vfSqmwnl1m8E
R7fHZTV5StpDzz9KE8fEczVtAkMdzF8+SQn0N5Ax8AVSi32LURWu1myGTFHWT04YL9NyymunPry+
VrcQ7fy8ZhRIvEgIbYIf+/WjDt0Mi0bfKG0OIEBXm0/a6vyYUoekW9dgPE1FdasTA1wJfS5tkk3m
fCvxbto924P9dNMiKdvHZWsyiatw7nppxQcZl1iFa/W1oS6dU5xOhN5ATBEnMc6HwlPBUMTC95qG
uQ7HnI6WpmU5rso9l7pl/noi85yi0SICQbsRcM7H01C6lso8OZGtL82NPmSlX46peyV0uPhWnO/b
rt8O4N1bjdqyAfdnKgu14wZ0TQRpeFafsmr6aMxt+eb1hfJMEXuxUrZGHKUawsf9Bs+o+6XgA9l5
gJoOTd3OQewNOhjkJY70xEhuVmOkhUQlAvBqNt/qeENC+hDlqZrR4yVQ7ENN7c0bNTdQjajGMuyV
7DtMRP2BTp4G5NdqTlqvidu+GH9fS+gVngY2YYyr4amuHeMA6SHx0QJJQg0p9rDXwKEkeVyD9F/T
4+svfGl+qaIRnG1UH3XflzbawRDLSkVF6Uo9Kssijig7MB6cANqPhnYNU7p9sP0Ec6xt3pr0AZD6
P182BQ1ANU5dO1r6pkZnf/ACh3kMUzw1giQxhC+hx5zQ3LVPE/FXBPMEY4CpS58yc3JP7TAavpKs
S2StGOqUgzkFiwqTZJSV5qOlPz4MmP7cJ9yP9E1ceevF7nxy7XEKh3UDe07JcuOsXhcAAVMb30NN
+CS6GH9knD0MiWqt3bg+o7h2M2O7lVtHfTHyu2ZGW+A/hNb1SdZ1TlRUECiFssrbMufeW2kyfn79
41w6tn6eq93iF1qbssZoEElPb/2ur4xPVm9pT22cG0GLIv0ReTkr8ABNBa+PfOHwB8+FkJxHyksR
YVs2P51bc9J4pnQyjuXRau+HGW11rZTy9PooF05H0HFc6eiZbmfkLrQCJTsXNuzmaCx7bB9LS5wy
o7mfrVleOUZeplfYcf000m7VVZWB1HmZcIwkiRUYej1hiQFIW1mBHDkKlrmdqnT/ziTCnSAG3oLU
vbOJAp+jb2XOrWPV87H2hELPIL+GZ740iVTjaY9tDSBrXyhM2zQRpqBQWHQDCjWqUqOXNum3vWJd
w8xdHIrTYgPQgOXdGx2nSpclllY6BJtFG7ae/h62b36SDSiF11fGhfYHKc9PQ20L9KcF2FTlAGbX
tiPFtpwHz0lFJOOmuDfhYEWzF4svSlP+mbtz79tjm95mLrHeUHeO35ZqdzfU9rcSwP+VmOj/8Vj0
P9CJu0Dd6cfay/qqYl8YtaoeHQ3TzHBxG10/ZI1q+y7cL2Qpsml5EtVqdn5stfLOnUwhwxYHjJO9
NEDP0Dlqfyt6db5WPL2QMlJ935qcwIPxktqLBiFwxccf+URmaiM9kUaime9Wz/mieetTqoCqUjUS
GBPmW5q/MYb5NOrpw7Qhnocie7MI5cbW6k+N1QeLoT5KRwmmFQHa1z/vy+OFaI/CHRcPbBjEwc6/
rqT92OuNtUYI6sc3qLwNgYoO4JVF9PJu20YhQ998hkkSt1bWT2vIjVVrQIxsjSyZtmQD5UNcxI/a
KO3AUaF6/uo7cRtRsgaEBK/lRQVHDHFmQVTSo0E32ggyYQmJVSofXx/lOeze3Z9b+gHDnYiIysPu
pSgSOassKY+7ihKDDBim5c6zkvHQZz3KX/hRRZUuxSnB+cQXazOdsLdrQ+Li8rDMxnRQsAw4FNWS
n5SyNB+9IV/v7ckG+871esjtVfv8H9AxNFDwFnbtAtNrtXamA7gW04cxdQ3ZeAEax5Kl2o8+2IYg
3svwLWu7JE5h2tGmsfdtEbLx0dcZw1w10XaP5z5QjFE/Knq1vkm9GtCll1H8qCrrRGP/Ku/+5drk
cShSbcx2mF57Hw78d+clzz07Sjdsi+wqVIz0xDxasVn5ebki+OsqWVBt+oRqaf/oxnqEeF4WPpH9
6E+dOkQdNNYry2v7ri++O8UUoOTknVyY54vZU0D1lAQLkUzje0Ki+r1dJO37fkTMWKjqDztzxKmC
8hsZKwqVr6+6S3NClkZ7D50umDq7i1qfxiK389iOSBWXUMvmFbOi7Jo/9Mv9Cl8NJVDqRUSjqDKe
v+KgxZOk+E2jrcGd14qH6b5eyo8mPI1D3nu/jmRiOFziwGM65Gd7iMJG1RiyzrGjIY2dQzwbWdjq
KGm/PnUXGnkMg2eFSS2azHMv+lXJ1NCUiQZTXRSDj4xSGVBy/7zqrRcu/P8v04LkRtdZt0bSoDvt
PriKFabD/On1B3k5u1jMIzOJFBIMNYRdz2e306VmJ+WkR/NS/k6yqgeWAgE68UoXSFrdX1mvL2MF
hoMzxvek7I/C2vlwrTXijGzXemSuijL4FJAGfyyr9E63G/OXG0HnY+2XJ3cqqo8FhcBYne9te/zu
6Mhp/hvz51JFICommNyLi5RNXFidDTJzWeCouoOnHoxFNAen68lJneVaZeTSBFqQr7dJBLhvbiHt
T7cXlrzLBhjWotkRvd+gV/dEGFkfpKXNh9df7dJQFPBUCiTUtOk+nA9VqxWKEmh7AU+o1cOQASFT
exfrNScurgx1aRXa22txiECV3Lc/0fWFQI4rBKmmaT4ZjRC3yPyKQwIM8C4WdXtlGW6r+vzY5C6m
KAJDZSNn7jF+HNdLkWYNr7aqlAQnynqHDOtXMr6+OsRqW4UKrMRwLr1rO+DlocnQOj0CmLjEH3sf
SgDnmS6TUoswuu+ODQ4mfo3BzZUJvTwK+xmZI9T39mWftVeWVnMzDTdfzQz6gQoT2gfX/M0urRB6
oKSCyA5BbtutEDF0AvlSPtvmCgDLa1mx7hSYyJhtd+WFLq0QQDncvCROIFZ2mxkpbQ1mWatFai5L
P09mO+zSQQ8TMn+/h0R8JTW8EH8AD9awVUPGy0Jyanv3nzbahtJbJwWZ61LrszeKi2CQqSaWX+DJ
cKhYQKlvoCce2l6sn9RWXW9MvW2DrnZkEE+ivrJiX74/j0Pug4zMJuq2b53EkjSVprYaUUmyD0vj
DqD4CkzdoI0eoFt9/dW9fz7c7lqo1UYbOYLwPZQuFCi1zaKJ+zKCZfzh9ZFerlTifTb+phhDXLY/
0CRKClVVM9Km93H02ng6lFrdXrGeeblSaSVy81BvJYOEmXb+NV1ZI7HbeCtic7K+ISRPohr45w2l
t2st5meE/PnhAhIN+SH0Y4EF0YI6H8ur2yoh21SjYZCxEUzqHH9Za90ywnZC+ccfFRkX4VTGK1EZ
rup3OUBTESVdkw63/MqUHBqpp8pRiQsxIkyodG+X2TV+H83caIO1cdYwxbPvsU2nocZAZQUL3Nt9
h0ptnbnyna4M36x8FB/xCss1PxbD+jlf427y+26AEpmOik6HIp/K8il1J/KASstbDf1fhWkpOqCv
s9N8VMtJg+9mTOYXSw6cwfPWbwl/9fPb5PNAUagbbMz13RGCqxM9U3tUo1lW/bGbM5UcNU1/f32U
C7JZnLlbPZOOBUWRvfpBSnAKFQ0N+XhW6PtmU/pY12uHgB6qCPm9JRYlh+dQW3mIlVkLxdQd+zde
PhjUXGNjuc8Ua7orhrh/6tcihhkIzupaYrqdYecLh3VDyWtrrGD3tAdfrJCeyk5oPRXlGW15W6QB
/Q8XzeHJXedwbkxl9S1Fd9VjO5bYdcaxB6RXlrY1UQeZzD70wIXeURKJv1qyy6rNHKsvb4QdG9XJ
8XpihLxvDbANmTxY0kEm1GhF9pVG8egdk8xigBQR2dWXBs6RULJciJkN2KvaJ5mpNR8IgmgDUzbx
yeipAsJ81vVHaD7rfeZI551qzjiQqW1fyzB2cAzzUStL6wC1yeGg6YiVBFpsebOfN+oIu2vU5f2S
izLI4avCFK6K+qu0asxdpapov2cEKA9Zg+PKaakWqjcozOsHF+33BsgISPUgztEj9mXamXNYutYw
3hteJcm4jBS9lJR2JJVgyvKvL6iXAQRIHAIwUAsgmsw9tHFSi0yf62KJjNmu7zZOa2hMafXY9QqA
lspLIYPL+sku5mvCsy/PS0YGn0EFkcThBdMCt1TawB6t+c5Sx5MOLDU03Hq8shYvjELWaOCuws3n
oFpxfoYRZJrKlFMk6Yd8Qkp2xfrAnO1fBohiWrHt/Y19SeC3O5U1q3UQ5uvXKGn67M4GIxZkduX+
G+/y8yi70KFooYobXbdCLmqHsGqXJvIM+Fyvr4iXNwzvAuiDWIEJQ0HifMYmt5gUlK+YsaJu/abL
DN8s6jVIOOGuJI/PloO7gwIgHVhBzkyDvG1Xt27LzhjbRQfXYQ4UF9K5Kj93ZFXdbanoKyeCUrb3
claT+k4pOljTqTHhM5OoS6P4uaG49qFfzf6rEOl4jy9cGh/NeGk/etS906ATCtw3ASkQLa/WU3yv
WwdM+5paf+xjOLPh2Gr5tSryhR3FatsqCZvxAni38/krCgyiFqqj0eIW7u0y9QltHLkRa1W9DmpX
KgelWqjIp6nzy3fQhqpjYDBWBDF7IlZZTzmOODmfLjHVsMyhx1NCVv+dUTbE4AZ2c0kVz18wAdfr
ZIu7RCRC1FmtagoVI76WXryMEzdiAPnav5Ap56N0aldBYjShACxG+mm1xv4ITrE8NggABZWH8Nzr
y/4Cx5IKH42arYoBXnAfmE6rXXYDvdioAvl8V/b62ARatn5OjBjhbTa3PwuiYW/RrE+wpbw3uMiL
owNW0jfcsX7X1au8UZtkxAoM7wZlVJF/yxowTZPensyuJQIX+XezV9OP0IfqK0fQy/naTh9OUyog
wBb2nWRbCmdQW3OOOlOboqmri/t0yez3sTXrGPsO9pXA+gJoZetswTlEmBLlB3N3ThDcjDHKLjOa
Tx4I7jxLbrNUxrezrn60ZyOPECmBQILm4Ymcowq0xhweMmF8fP27XXoOGjZb0L116qlqni+Udolz
W537CcBqLX4DtlVCDqL796YRSfenolCUASQwVfXBaKflba05nYMfnPO1NqfqmlTFy8OT3G7TeiMM
3LiQu5B5LjOLpfGs5k1P0eic4d5CaC6sllL/5dsAuBAlDW7tDVFu7e4cJ08xjSoZahyn5Mu4KEMo
ge9cyTcuTS/Va+pBxAYbt3w3vfhgefZol1NEgfsDojpxUI50a5cVwZi5vF9763Z2JjNQ9PHG6vM/
KDdcA8JdSGFJFUmqSKuIrQFFn39ifbGcsVxSlnWBhpLFSsJjUU+eStNofWp7DU0Az4jmeqiCflrk
bZzj5dBkSR9U2WheOSm2hX1+afE0VKzo7tB9Ia0+f5pCUPoYFWuMqsw23gkp1nAamuQKm/DCSkLj
HTW1redJtX53jWitCz1CMorS6i1C/Il836/2kPuqYsgrb/RcA/j5lTbK4lZs2yRJSV33tZxpghJO
PN1G2qTqOPHlPaJmqp5mSBlnKSFz0q2NL/TR6CFn1dVptJvhrtTaL3pVDeYBAnROQtc2hQl6L1kr
f0iM6VNXj5pyi6Vg3iGXUNbQOwiTH2Wfjp8cZH6+l2ODx1ONK24+qqwb7L/saxnT/j7e3o1CHGfU
1vMAoXv+uVRRKybiYTjZgDg7kHq6v8/oM38bagMvvj5135axVX5xlSK5MZvJeTCFIny0nOkgZWhd
C3Ps7rrK0Rc/L1SPl9KcExhcYNIpxPLXT7P92toellooZRowRxtq4PxhOyEUO56HNprM2gnSdXUI
Xab1Soi3vysYhQWFkgmVazSk9p372Ok2lYC8jUCOQRUdSHTKVDR+nC1fatAkr7/TC8TnNhxFXthl
APE3KNz5S5WJW2FwDbRpkoV3qIZlCQdztENl83d2V0sCqmyNt+acmidVxdXUq3LlJK32j7ybuE71
RB5sOUhfL/TeL9auvZkGmibAVK+lQy864Dyrzv82aC9y3sAAds8Kzi4dCUqjJrXTR2dps3ujTL23
em93N5rS0CPqjbjDj6Jr3sHKXN7lTrPV/heQKrmZCz1YZWO8XT3zmjj6hbVBH4eGA+oWePLstdHr
BVd0S1RtNGPWDpnPSKOiSa65O1zYLkRBjAK9gDLTvo7htCrGMLHAjnrpykdE2uUDblNjMGS19SDi
2n5AjbY4pMjrXklFX8BCmXsMBTBTAnYOJnxPwIorHQ0+HE+i0qo+VXbj+YmhIsfSFerwfsYo7DGW
0GBNGf8uChuN5mKerlx3+1MXOUlK96pLPR1mEYWW88+PlbOlT44xRuOKGXnW2fK27ahgIahxTWT8
4lBbv2oTLtrw1+dDoYSqZL2L2tpauD9ksRg3S5N9titxjQ7xYl63l7LJCcixSAwQZz0fCcXwphJO
NUZtjB2pmmLO4xSF8d5euuTQFgi2zIjnhfFUdh8KtV4PpvHLlAKegdx4C9A8Inpjf8PYCbOtjd4Q
rS7YCyOreq6L/trxeWFOtwzcNSnCqtgl7+Y0t1YP+mQ8QHitC+CUMg5IlIa7ihrAlTvz0lBQszB8
BpUEzGM3qakElOc09gACpVRDzUzK26ZZ2tt5uiaJt9+R29SBDGVfUDOHK71bk6tlzFOa0HZPHbUO
EoVuy+BaxanDPNs3VkO+w8O3j8AKXfPKfGEftg2NrBQFZy4Lume7l8S2zegm0Q1Rki0D1mGG5lti
gFrvJZ2vpWtNvTat2/cy3XJwdT3aA/izQevE3ZJ64hTr5LhsNysyjKrA5dBcP7RxnV/JfS59C7Jd
6q/o5NPj237+c4uDTkacAiuN1Alggo1Q/bFLxHgAMmxd+ez7QxjgxAa1JprgiKCbv0t+ieiXAYv5
NvJ6oQaLSVg0TPG1K/NZS/XngIxhLMpjlE831Bv03PM3ou4JTCJpRGSYA9rfQFaXL4bKKvCTxXFv
Z2x24MbgmvpYzlJioJ2muCfVi95pPtXtPENl05jig6htPSxT0+jAAjp92EEhipylLIdNQD0WRzFC
avfJ383ftUHSiRVrhmN1UshmIZGdMGNAD1HcLnqP1Z+aZRwbKubR/uJNEghW3mUyKO3a/c4fUn9Y
5tB/FKaRJGE+yrGm2wo1zl/7rDnm5Vij8R6X4mucW6nr12ZtAXexxzGNvNhC08OtteGtNWo47iZG
scn2IMyvptX6oSpiwF5kOn6XmWZIx6oZD2auKhAGlMylxGIL+WZa5ZJdCcn2wRKfAi3VLR7YSJ8v
rwQvNyczt0RUNuMcqkYhjpPnY9EktMy5MtZ2Pu0+O0EZlX3yeDBW9u6zIx+ygNquRAT6tQsrT49D
FH4LUDd0r4WjxCFyoNdu/GdpsPNRYa/Z2LJuxSOiwV1CMwjYn6C+M95QKiBHM7MswsruNk/ycfWe
rLb0BvqFUw4MOObHiB926jfLSbGZXhcoK5m9xF/Q51mnw2Jny2M7FI11NJteppGpI34bd7Fd0LMq
V3GYkdNfbmyvy94tcHhHX0kheB+yto91v8b24RB7KTJqBqn7HCi5MWMxRF6oh3Rwod87VZ9AmE7s
foicKckKNCQ0FWF6o8VZFt+weT1MbmYsN10xL99UsxppO9nNjbk5Xi4qLlkMYw4fFDY6JvPr6DXc
FRYElNcD3xflTcsjWIOnjDYf1y5R5fkurtterRQhC0ohfM5cyWmpVsOwvslWUVTwTZrC19XOqNlH
Rdqf+l4YPcW0XvmylihW3ajr2PwwhjUD+kYV1R+qCgknM1PJtvIWt3dfjmtJs2SV/SEXwq4OSa6u
7QlFOvwcpnppqjevv9SLZJwDiSWyecMYIAKZ9vOXStPB6Iuhy6Ieg2zYSqM5rKFpKO2bePEUB/PI
zBNBoaTcGCU0ui4cZ+GVgZhhkx0a19QoXcfNP4LH//o2/3fyo3nzj+Uq//4//Pe3RiwgcdN+959/
fxp/dP3Q/fjLw1ch/xIN9fevnCv1/2x/5P/+o/M/8feH7FvXyObPfv9bZ/+Ikf75JOHX/uvZfxxq
kIfL2+FHt7z7QX7aPw/AM2+/+f/7w7/8eP4rHxbx429//dYMKDPx1xIe/q///NHN97/9dYtG/+vn
P//Pnz1+rfhnfoOWZEYV7x9/61//4MdX2f/tr4rl/KdJ/QbHAw1kJY1qLrbpx/OPbO8/wSHQid/g
ARgAbl+8Rtw25Z/xIzCflPe4irB+ehYbhjX7/DNd/8+t1AX0A8CLDgBF/+u/Hu7se/3v9/sLBZg3
ONb0kpf5hwX0/55DGzQByCyxMJAqNh51iPOVtVn96BOy54cRQlOC193aVHaQ690wPtRJpk8fFL1Y
1FsHGSDDh7Flr2EHLGT5w1p6848EA0HnS6/1eXKQAAoJM+3NwhRXtsQYAngghYUtq1K/6xsvzSIV
AtiQ+n0OvtSf13lOgSEtNfyDkps1WGcx0aXsDBgCqtqYmBFVhpNOH2pNWA9TPoHIjsfOaozDWFjr
bMKbbFt56DnEi09l07bFjdk2XRWZnTP9OVWi/4KYJIhOtwcRly1YXtdTkYexlz2iITp/6PA+w/Oi
cQ5Z3jwpA4bkCM5M/Gr2ycbB7Jsy6VYoR1SmnWT5A2CHcbfOyqY8FAcpPGc/7YvcX+uCCmgmal9U
mnlEXu8OpSJxV2C9HDhJ0UeaLeKbZfTuLGmVTwaSW9hBOEZAzPFWLmsWFvRGw2yhgQ91YXxckQj0
aePYYeOkb+NqAgmed4/WMKc3PXni+2EU9sHFWf2GEE0PtMXqI8Pqf9SVNoda6zzBt+lu2lG5FW7z
p6Ysbw2rWAP8Y5BonLOP5TAOWJUmwBqWvHmrlfofXp6bQeeVZmjGov0oqgwnXZ0qbq4Wf8BX/VLP
jQFyRW2Otrp+M+xUeVKNAUmcLEcSv6PPXLgjHotNNr4vvOG3hU3wTmCmjJMKiL2yTuKPhb4UXzJW
wCkTtjgo0p6DvqPRqiUVZWQXf8/5Q6bNqfp9Wtvik84tmfvt5Az2+7bOtlusio1bOY698T0eS9dh
QTYoE0mjsib9Mc+ILCKRWX1/zBVbvRf6aroHqBpg+hEccd4rc19rZQ8tfSxz0og20yZuXc1dhge3
B+X+xll6zyXYk1ptuX8KNemX5T5BKMjT36Qm6UCS+FOvatmtBJVdh+aKqfOxtSojPZjJOrxLVNEs
d26jal2YKJ32fqI8/tVZIZwpWH2ehjxt38IN9t6Ok+xOGX3UQJttuPIoH1E7z3r7N5atgc3q4PoN
7AHwF2rVn+hLtw9dnIs/0d7o/TqpG3DotGNvpzpZHtHidCRlWBGXivwkM9iPgZNvRsxjrcOFmrJH
bTbeJA6WCS0aU0HvKiMab5WdmiESqaxidxrEeFdxXri38BgX4Rxlq8zrCUlyEZjJrNxNWglfzeux
0IBSGpiKshy8FIvlNItbeS8FhkAnibolZoP1HHcN7kCL94eXtvGpRFhpCMCy9L1vJkl8GmIl8ZdW
fky7xvqiTA0+FtWIYbKYlClaBpG+MRt7OTqKomE6oaGS4dYAPdqu9zHkw64sdm1fr8zST5vst1VY
ih/3dXujTRYOPnm7+kXaxb5XZ8XbLF/XW2lWrln4iWnk7pPM9OyuAyaImjQpFIDMGcpFN0VuYna/
gZhU7poeRbmp6YHRrlP+NUkANNCbB2G4rEyGkXi+aW2/slK2nSazPNLPdY9SamlCCOdkd243uke1
6dyjixEpuu62GuQD/twyE959AYfssalNI2y8XD2pZpbfgeRR7lz4wh8zS+0DmWAbRNIB4H7Nb2Q6
t+9V9on/PGTRL+17c4ldX/Wen8r7lHScWP40ehkOTqJl3Kzvfnv+go0U6qmZVyN09e0vKPb0o5u7
+mRV6deiUbK7eTKVWwBF002S1vMHd2FKOHvjJ4p/MoDuWgZpJ7Kbeuz7SJo279dONArUxjtaQ7H6
jvCMmwwIiY9lnP7UOuN0gN6IoJawUoIS+3c3XvKvz+M3np1+nhy7PBaS31BbZGSf57BJmvkDerr9
jduZ6fyQlFb6WWXrfU+k5T7URmp8n/NefStLJ/8qnbIGWb/mX4vB6H5DvnD9Y67GKqycBK6lO+LG
BQfM/r2g3XjTJ4r3wZHz+L5ba+VTJtLWLwuP1i2aV9B9avd+0mx6nro7/ZlNSvJQoHl952mrF+CV
5gn3M4h/Iq8bEeezWmxzDLeHrb425XgLrkPkaVDQ+MTgwgRclBZYhQ79ralqZI7CsYobpW6KDzKz
DHo5y3zsJ/spbtT3fVu8WwCTzrWxho07HVJrOuqlvKmdIdKH5TQYxh/CdZtAzRMzdDEdulWdlsUv
3KfJaFnorvbGTdbPY0aMjaRSFwjbLKK10uRxVXolNEfqutw5C8Lafed7CdGyOVjiEDcufrjz6vrQ
EVDEzzxsghAYvZNIZFHEqofAHjMD3osDQTWxklNns8QlVA9szWX/1Wk1PZgH9I/jafkEXTJj/psP
hR5/Gbr4G4CAJtRq5b3WTe0jd4kXwDWpT1TOq0NOSRxeOkfxsKbeAUWx8uT1hf0Rg7U51JGW+G1J
MdVwRmxmO1SUjv+HvfNYkhvL0vSrzAsgDVosG8K1e0R4KAY3sBAktMbFBfD0/XlNVmUme7pqajaz
aTMazZKepIfDrzjnP78YmjSN6l6bt/aQ7jWvWzi4TffnrA6bdXF2qoaFw1JKrqxsvQ5jLI5KP2/h
1YWTtI0QaXNxpxeKc26tOQ1daAMBCkX3uJS1GhTFGFWVTTJcmz7HRMCi6I4XX3bAk2P+2o3rtrWJ
y7NxB9yO+Jz4nVZ8ZibpIkhS6qBEwvZzZHpMdT6o9AsxmXKZ5viltuxWoXSRsJwqUj2k1fA2AwWt
zAYy895cCAxZiHU7JWVrdb4kN67BHTCqMdXYQmpWDhNx2L7aiz37Nd8q82JHgmDuEfuGoWvSAMvi
+j1fsplLcTQeJKDzNpFTTPpT591X1thdtcGWGD6Ao9Vu6T42vaNvk3oxdkUVQwnERH0Ok2ogDobB
+RpicVMzgdK8hzgx9lSDbh5mHh5JRWlKyeJLcTodqvLOI+Jlw1kNP0tbyJbv3bh/7RfTRm06ZWLv
Zg4tLkB0jrKWa8QG5Tg4XvwFRXy5xLomz2o9lgFjLS1027Z6yNSuAbjskr3GJR3FFQGRXHn2GMam
MLa9U7BezSm9xGqNSkrN+6eqLRDKSaVpQmF36/faq5WtI6w+nK0ei5I1kftpquwDItxpk82dcszI
dNuTq6wdDTt3dpLz6msWTcuSzJW7vOknlmlS4IwOTYdzUdtPtgmP155xqm1TxavC1eSQAek1llAf
Fwa2aYZDp5+P7RImGSYcuLinHubEToJBqSOoFZv23GQNfWqByKpZdMUnnqp/BAMqEMtRMdrukmDg
6izfJ51Eu7zUsyRIeie50h3I0LGmNarBKn/kVmNFhDPl2w6JL7bjUEkisWi9P1YtzvRU6iHG3Mt9
K3XvoY2HWwk9bwa7UC7o++JP/uHi3pNjGY0d5/8E++J5mpetHZsIIjMl36/SO8AFMsnbWJYfiV7Z
Xy7JiFvFdoKuTYowKwxzlzEH9q04lttZy5kkSIICw7SJgbky7iQ3j396VUXYObHFPnfyN7JPh7PW
Z80DnCcvkHXz0mV4prepOh9AYtInj5IxdHQr29uNtQTGSAFKYLkd5Qv/kOvUP7nRr6ve1+TOkg5A
J30B977Gqpn6pNoubCKpi13fc5sAdFQP5uJmPlUNp1o3O68w9Z9ySvtDYg1fjic+UWFRe1mKEZI2
YQaQWbnMEn0l69pL6n4z6fkHFnJeKJL83SlXbr+1anxNdHc9ewzDR5OUUktw07ZmGlBqoH8HZvLt
Qi0DNVbXaBqdc1XX+olepNrW85pjU1umL+RPaZiLo6E5JsDDAZSKkVJZDzyqbx87L8nQnXO0p7cj
YaZuN5mqv7t5yefL1fod+RaHolcelhZfFyVtvF1sZu3DjOIOmLjsjlVa4HaQA3Qh/5oOQp3XIFOX
x6V27Z3ZQWDNDEf3p0GWeFuZl9qy391yeM5v6TYYWq/RgiggwL9Q2QxdbCe+WhZs+rW9Kg41pZu4
ty/1h5G5DgxkW9wnjZyjseh+yEGh0O36yof9j7zNmOpH8GrxMClQCnw9s/XDquhtYHVuzmIT8cvQ
MRsOKbDwf6Na8pd27Yhh780tEt4+QGXxOQkdE2Nb1IFp8j0NPQrQiatuVxrKU9EYe1hr3QExorob
jcy+m4rurBAauVXSKjng852EZVN7nCIpATMJQr1W6fUAreW6lTxGn2vbQCbTiIQQHpPlTAUejtmq
XmPw7lc5kv88xfPDUpNcu7blcy173xzN9jooRv6UQHPdTmZvvNFXDZvZVb863M0OniE5C53uTp0V
nJObS4WvjnSptOpEaYO2zet9YVfLXiNLyWfhfhRzdgJMc19jrE+YjXd8j5qExZt5h8KeBr+PsZce
rWQJrXIoo0kvi6016rrqe2VrnqQ51ldpuriXKeBZS0xcZ6EXUPWh7+2Kco0js0684xQnlGfKd4cM
6LPjAcISXjT9iHO3fzEyrQrx2iKBSZHWjvMr4bJs4xfI8/WlzFS5JUEoPktN4QqLSRyX841omlHz
xDxMW5XJPQO/OlyXwbrLGlLKA7tphgAUQ54taIQ+ASrW2TJ0cnYrMV5yDucgVcjsW5eqI5l0qbZ9
OxPuqdHFB6m6ftWmt4b5nE4PiNGU7XzrQylWbH8xR4vGuxMfZmrOlG/6EiJ2XQa6HrjFszJ+pFNG
peTYWQDRTN/amSVODRtbFq32Zq2k/Vpurh0yC38z1VmodUbz2yLLJMAsCPiTM/u1Vpx+K7uYbNHB
UR+SaTRPuQd5LZ6lQmHurcEEnfOY1cXD1K2Kn4y2gY6gfHWz1N65ZmuF7USWQTl2pOlNLsh82smb
bUbWbexlju/5dBnCjeZiwnRufWFI63HNzbfeNiHK2QVgqmhN776GnR5lnj58NHZlBqQ98tArLb7l
iFKJCOj41Gc2wLJMiIchQ/tYI8VEgEYPRbXhPZhGOT0Orp7Qs+e5jlmgsVzTJtEieuFiB9U9pf7L
xYkWdYwaJ3H2U6oNoehl8dR4VXM16oVrwOScPXdGue6qcuyPRmMVFxG70xdhH5zjVafvnKJMHiuY
qn65ujg2wFP/Nhr2vGs8YfglWdt3FUbib/Ds2kMmlBRDlAKLJsg6jn9DkF+GNH9I1eZs0vwnqUo0
UDs8u8BZQaE7WOxJateaKIrtOlvPWVdaUWEt1bdOh+eK9ZnrG5rMXrvWKU8ipwjQtPW916c2yst4
2YreWk+mVf9QvUk7JjJdTzGmhr5mInTHSZ2Z6iocP3XZclgHDzuzJkzKUlD2tnHy2czGEEGN+pi6
QWzLvjr3tF9gx80dFq/1g2Mv9s/Ydkuf+Y04jVR8D0ofZ1snA4L21Slpv9e1VZ54dFnolK65dRbd
C1U1HR4civF7QbO1c5tYPbaADjB7xpKJYSfgethsltsziv2bNErjB1prhw3haUh/bCtc047RzZJ3
+VWmA7r9rHa2EjQv8KxKbr0aqb7Xd8o3r43NQMUdJWy6uHpcZTkHCSYRPJi0O7SUQ5uhBWP0c12S
Dg6rjUVozLgSFN2UkrGrT9vGyNNIjHF3KXIRX8grZYiVLhUGy7X5vVn4oYYpyQdwjs7e6W1XXVfK
6qhONeXZHmlP8FkeQ6E7BR5loAQq/tAbGMUQ4wp178EF3/FzpXtvBkwCayjP5lT228Qcs5/lmpXv
tdNq0NnGcuc01bAlZm15G1oOHzXx+tLn4DM/bb0zArwx3XfXagrw/VrsVmt0d/ZQN5sF2OZbqYol
IiM4wQRajNqXR8jwy+gSteRrmfCuWuuqd92aq5+1N8aRNbl9MI6O+UMAJ4VJsSRhA0XYF0tebzwB
QqPHLEoPj6AXIKj4Q9R5c4nzcQzq0WlORAnePDtr+Zl54tVIzOLCBKbbiXGgsEEO0XzHq9y86rMq
fXPO5zc3a0eOENP9mLIVOy8Fsn/BxV0Fs1zs64Bz9OM0xBzCTdcGsro12vi4H5pZW8OhS7PAbLmE
mpSu2U+qWoWO3mjuuSjc7NjmIvswCogLt2snsf1Jr/L7kQy3sJyMvPXtIcPrZuidi2ErxXKUq5e1
29TGvzmr7EjRxyI0W2cgSw7Phh0B1dNRwEvamzGcMvZB593Vc+5cQduKs9YWyXupIzTxS4XUlR7v
iABTqOm10hIVey/u/x7M7clM7BhzQqGE5aLoSCgSeWiyrA2EUafUeoryQ7QNUdhqdj90yXSv44V4
IMoU/Kxosm2sdZyNxXqGqZ9sJ/DGU+4U8YPC10ZRunj3OlM0AE7bDRZRthBz1PjA2Vpd0kIzosrq
5ju2B4k3SzJ+eRRCbZN8wPb5UCz10QRcPSl1/Tpq8WNmrNRD+HOHqjXPocMycVP9C16fCLD8+g7n
MCrLmE9rVMkRcLF8GvG8oArSQ7Vwnu1beBRyICdQl2SjaXgHSlM1Qo3dgIRYDy0KWV9p0yRIS133
EzT8dZ4sWwtKoC9bSYG5tIepScbHnhxt3xyK80Q0DMdduW6mvJZBCp3twEwUc99xeUlq8a3pvA4f
fBEN9bRp6EZ9LVanMxyTDDVRtWODkyihKfG5HUcSEgG5j9AnnN2slfh265JyzXAT9OGpE+j5mO8Z
kY47BpLLdiH1PFS94tD08XimTcoT7nbzY3LynNhkbv5M6A+EycgdqoKNORlZoGdGsm371fxhq22P
eQE0/7UwgWYNGikUUXlg9Jq9k6TE+goZ3IGdWnpEb+UB3YviLGsP7LUaS+l3Vk0XmeffhFpUoYOO
6T7PR+WMgE7L/XyFcMmV4t1B7ksjL5ueqqzUQm1wYrI9JOnd46gFHUr8TWfH6cM0gh6o0lHCATLX
mlDRDyXwrYD8t/cGuznXYEkbp5f0UbgEkGLJs3fxu+9t6JvG3z4Zy+FprperV1MqwxAwfepOqr6u
gwtHZ6V76RR1luoEmTUfYkHi7uDU7YUI4r3e5K/tkJynVvlqp1wJlUyfInVxsguhhg/qTVw1OeNC
cFuMKhvBfUhqFNWf5X649tDTrdTfgHi6YELqQxPlpvvFSNwAOhp1e6Vvmhn8dyXwTMER92FqEYkZ
sgKSNtRgoJ0I8lXpglKZFL/wDOyvZunepWzuwNTbLJpgdOwhKZ7GcdgMevNNLqrlL9jMwOhxg8LM
Xoc8I27CFrFv3yI+OnMdNlaB4hCbTjVkOHE28+ZpJpoTvgSYLFrAU+0h3DJ6JgbQM2QEgW2O1mrO
otxtN/jugu6leDs28az7el8YT44yvAkPmE5Hpg/Tx5m5MdUjxkDY2i+uDKvUHY6mK5+HxcsAtxp1
U7Xqt9w1Eo6WYtrZwntqbEqubjTmMwTeoQjoRbee0RqH1hJXx26ZjszldClBxg1QAAW+ZTNnBG4u
G0+fvk9kBllw9xG25VtOehEWox5z9rbuXsyF+kT5mG8z7xMmlwF+VwNAq94TdeRrks13NBoNvL0m
fcwY0C7Mcy4FwvWNUB1yKBXtC/9OgKY2VLPVx2ysRSq71jtpiPRguPOWG7PkTGNJkHMlt8utDSD/
clOa7dc0Vvu00Z/jLjbDplCva2w2hzyp8lMPyz/xCIXUvfrddlPwLWTpXILwTNPYHPaFYVFexFwf
Su3WJwSlB7qk5CAdtd3qivZZau1TUmTvU5Zph6RVtF0hc2zvvJJJEgXrMRkTa2tQqp1UG/E0fbXE
G8qboDxAklgM/cvADu+xUPV53yjdEmBT2z4YbkcCW502YZLirUrz3j8kq75s61q8ZTPXyEkmMszS
J450uS8rSZJNKZatXjHYgWedfG/nVgtFU7PE1SHHFtPcjzLP+TRKHkIR3xo1JrRyfauEdhoSOHbG
jMxpFoeyEHeNYAFmVlxstDJ/Wxrzgee9nw0zsiBkG6w731g6NQJ13Q5F9jgPcTjnjP46chXuYX8T
JSuqY98NiFqG9sqk7WoQwSn0dN9abghrs/C5ayKtIq907drxaMZjWIv0Xnjai4J3j4qHL4TDlFfF
V1ESrhcr2sdQqXuL3TCxNLZS5OdWdfeIQh/h45TBZFaHeUgOllFEjmn4q1fo93PeaD7zNeF7IJQh
Qp4DnBWPfrKzX9K+/gZznfK3bt+6Wbm30ICZ2vBodukSDKu2l0wiU7rFiDkvUpE1v6Tx7CvVGHJF
4ZHQPqupyGhcyNa1jYuhtUOkLYu+F168XJK42SHvi4PezXBZqKqYySyzLl3JQoJcP1bTcA5K7xaH
SZGCMiv+BqfJQOhKBWWXKJAFbsWtgM1cLvNblaoymtf4rNO2WJOqRn0Xczawj0qPvKS28e4SBggb
t3MOiZt6x27QcAZajNp5BRAjXSiB51XHo7xDwX3sVuo4m1YzquwxgxpstN/MfhnvZ8fMD0qeZWdP
gR5XCofoVOg9fmnYW3AWAkgHTOpGHTa+z2CxfTG7XH6YHQX7gAg2ZJHX5XtmW3Tr1NVmzJnfGosS
qUMPnYdSTmmLL3xJTOQWScpARhVQBFekUPbATLdSMSWNgZ7SyXQig28Gh5w8qj2D25vSxIy10Bn6
yBIgydjWhdnkPGZ4je0mZ4blNYhPsyhAHhhSgVn4QpBvRi4N1WADqA4fsZMNecvCsg66JOCpsidG
GgoWR8uLGdeHzilGX6jqvS3WItIdVLpV3L2UqbiXk/7MKLRAD8z8X7HNPOy0pN+jqV7CznI/+6TT
aMxVsZ1yu3kSzeQcXDO/IsbYuzGqE9GRSWzMBFMIc33QWxhOVT81h35aMVdfSubx2ts0uthady1Z
HoDzg6kWDxbfqOMQylhlFoVr4mwXBqO+C0BrpB5EoRJx/ezGl4KQZYe0M2NwkEiOuEJy++ymtFT9
OCEpRljfB1f7Lqa5DHpmitHUZprf5+MLbOpPTx3DLvYYpdhWNJlJxjo27lMhSdMoB0ZBJGbbRVbt
FNslINxhPucU2O0xQ4omd0XgV5bHfpzCREh73zj5m9IwjChKnVJxvPR4/2wxL9Y269Bd3Vij5bau
o+30d8nszGEfz/apR/pFzjHwNnGwxI7ZhXFw0TfA3mpCZtDpYYRVtlm1rtl5BWU743PA9JgmFI5T
FfSJ+6J5+XCp28I6p0hsh3oQkVMnOy2e73KTZajeLpqYBqPPi6hqhojJZeZPhdGDADHBLfT8TqpO
5jeDqvu5s+AjmMEdEwzsoxR+dlC4esquW7J96QJa35QyIY5y1JPldLJK83FaJzuaLfnQGTBG4B+/
DEOu+hYGhfzWpPts0t+NGRijqc4jMplo0XFlUxOzpACFAqWZNCrOYtDdVIpTg+LS2GXAwjm4p/Ey
Ge1cQqBJWs34sept3IVxx/Tet1e4h3sDbnxxnOfVXvy2G0rjzExW6wPNmop+P7iKpp26FrZ6C1TR
MYnqE0XJN9bgyT4ER+/f8zYtwenHYX1NgermhwEoqcVoXYKT8aK0ziP9ZxOVrr2k99zvcX/XK83y
cy1mt48Ytbfg9RV2SDv8yfpik8X1lOj+zKiEIGpy2NQwt3pFO8H+oCBEd5O+da1MjMuIm0V71RmK
UU2z7osMI8ysEdepj0nRVhK9y0MBR6k+1EkKUdxj3A14b3nCDlqDtLFtY6s9s+ZibQrlmIC9Lhc5
x3y4OMYRg51lDmOYuzndgu9NE1YJmIrK2fxWd3JVDyg3V4OyZja1EdYp6/0ugzzBOpaVYvuagmoT
DwUCe7XK9e5hU7gXDKc+5s66x3i89s0Jcxi4rtl2LAZ5dQ0TLkjedrshjuOc5SSS71Uu23ulUKbC
7+tx1QNd5S4N1Fpz9xA9rnjRWk94rn9LsFi18xQAXIsDvRLTJimMe1dWX0ZMQh4MHOzYlt58YHDe
HBLFbd2A01CsL2YmXPfn1Pf67f0n++jVw7NsR5sDJt0oSfyZ4kC0rUpn6+U9DF9q4L48LVamhQTP
jn5FHBSjkHRlCJOBOmKHwvCi3A8TL6IDW/da1ZRwhVGX+844v3SrhaHQ3BzjUad5o+w9ymqpSSOa
9WNlpWno3B5SbdVEB9v9tleMZj/M3rKVRvtRK+4l1ZHE61l3kC01Ht3RzAG3djPb0kojJeEctfW2
D9SUHSJhFj7Hg8N5POv2uSRGLAS9XKAy5PFemXrzdZkRdStyfW3H4quh6AjHud/mZKTsnLbLg2T0
6iBbrfy1br0vncTDvWjEpXH6YttM8imds/k4gXw9dJ1bRpZ0emJR1e/1WONVkZK6Dv0UPLpf22ST
06AhPZ/y5t1xaWi9dd2YM3PyOR328ZjOUQ13jaaKgHetWw4M7QxMKrgEvUVvI/S4y7ZMSpsqwfmG
LyWdcj3MD4kW26i7iCiEmZsDH8dJBqPBO7tOfzVrt31yPKPwc7HaD3D6vJ3sEidkuNJ9ItWAFJx5
xNp21sxsZtB2wwTHq+8HeomcSW3aI/s1+PS4MhmKL/qu3rPbwV1d95hBpvnqGBwA7q+RUUu53rn6
ogZ14VmYeiq6L+PirbDpP4eMq63R88cin+agcvGNZgz7uM5VdfaKmLGu11ENOoLIMavK55fGNCqK
GThSuPtLQQp6y7P3gUUXyLuut75DD9M/MKy1mofRozlE6zThvVRqM2yBpcmHDSJp9WDlVfsBOxc8
0J/4oCeTXOMmUErztSA3nQlj0z7DbLOOkB4FNooMOMXaH9bbkeWjYirOptvWjMPqU3kzeO9UMJfW
w+xI3oobbVDWHTVH/pIXWJRA85IHfYjnAwcYhbUbk5nWt6yDqMZzBj8BoVF1DbVs1QMqMnafMYrZ
/aLpqzFoFpYXuXNcn3qvCBuzkwd8hs0rZgrDwRWVTrYdaRReNS8bZhL5ZVzS+pq29afeJ5hn18TB
F1WpPDRF9YDMud33vWI+MhbZAh3/sPrcDZU+P9nk0W+b1TQfWqGJKcy0WAlXGwdtOEDpOh5dO/lu
lM0zk0cRLtkaiU5V9nlMi6xn2XUuGOSZqI9C7uGd2xnKD4IE1IAY8WBYoOnrdRPM3Sr3nBAby4JH
5LJJokrJF8EiL8yQBD6Nm9kuzomjPk4esz211LZMvlpfN+WxNUd9rxsKBlJw6oOJANrVLXj2Ug7Z
vaOaE+V8zTxyTDG0XaoktCAIPOvt6FwSu0IIoPXDGDQ5TkAIg8e9lhbkfqV6/7zmxQu6DC5v0X3R
AI1XKHiwHBr5mHLs4vrSzPMP2zGfAIiyjWDewqT+mlRqGsS951B/yydK0NyvVM4JiOoSw6b2dfUq
fGPMUh7iQeWr0UZm4qQG3boL2Uvsnf1l9sb8lFgWnHFFOs8IFMxzKa1yA5Eh284eNo7wgBavWqMb
lM97g2+5+QoOLuwmquDXjohGu9rc6JryIZChReBE7l7HLejiCjz2ZMwKizV4KrLHNRY+l+oPuWXv
DNgB0rfHBduZtdAuazN+L6xOnsUt8gSrhyXCVp0w56wfLsbcmf6k1l+IOeMQG8ji2CFbbclMTX7Y
aQZTqIvkiHQc2HzR2Wle9yinBjobQ4td1U0nR3FCzZvSXWVA6DAIB6EYr7OgMdSMpa4P1D8e1Ay7
2XQMGgaYP4zeD57QdoKRnL6MZVgNIph6GBFDrj16yXhxqvZUoUsFGWumTVslEGzN3irC0nRElKxe
e8rznlitIU99C6ZSSBg109REaqGdYgfbZW68G3qz3aGK2fB5IX5l3vJy81QLSicFzucp4TmQQOvN
USHP+VUZlBdlxOGm1r2WdIk59tGIo9nWrPummopjieUy04nGz+JqwGdE1hvIoDtGddi2a5TkTQNQ
aRTqBPnBfStTNQdBUT4NbXlcW6GjHUjSqOinEzpqZaNMFqKgZaU9xHTnxw183kvSGLR8NN1Asyci
eygVfKmt677mYZ3jWtR0IH8jf/9OQ/8Lwfof3PZfCfH/Lbn9L4T4/0va/O2d//xOv/8k/z8J8Teh
139PiP+POiGVofwLI/72N35nxNv6b/i0UD/eMojI0L454f6dEW/8Bk3ZuinhcWz9G7P974x4zf0N
BaOt4ndObANGIYhlmLXfCPG8hDUbkg9gdOSraHj+HT68dnPz+YMNz09kG9Dr8c+CFY828m+v/0nU
tlZTLQYbWh1brgwtNXulSoKV1jafjTd+uJn7ILpF26WcujCQqYcWE83Hn57Y74voz6z8/6IddfEC
h5GFSZNpUtA6vygAyVK2HFe6ZiiQchyFO9G4VT+GPH+aleGY5dixu7lT+k3dnIaVQd2/eP9fFVG3
93d4yregSHQnv0ZReeQLa4PozLAy4QGGkBcYiZlFh/+4lc4+5JXxphTiTPQXGygvxCkdTdiKpSAR
fbUC40hmcFOgcrYh9WMa2p0ogVubfleWbduE/7PtftWhsFL/ya7rxcdft9wfO877ja8THxE6Z4hD
5u3L/H3HOepvQPf4ybDWwLa920u/a1A0/bebQhoRFWJUGIUub//3Haf/ZmqsDLYbClXHYjP+WwqU
X3acbWto/fAeJ9PLceCx/1V/orj5uDhK4YS11KoHS5WAM9DzdtIyrHRfabLa2zKrnoSrwNRZOrFu
LVgyASEZxVM2tNNBzaoyTHo16syyBHWdO+2OhI1WhNT1FjzmOLvYyMCuunTrR3gVbrPRbQjh/7MI
/8sitP7pMjy/f743/+vxP65/1kNpt7/zv49/PHN/Q8FLkKdtYFBIsfr3tXh7xWIRIogifNNDD/WP
pYjiSWfZ3tYnPrGEnOr/WIq8xOHk3shXqIpsKAz/zlL8xVVb4V0wEOWS+UUClQCztBSu09GZcFXx
LqC4z7NxZsaOwOA+tiJdxq9gBfI41idGWf/CLOWXfKA/3vcXWbOaAp3oQzMdJ5oT5gYalP7mUifP
WupiCqsHd9bYvyPdDW0ENIMzQ1s4KJgpm9cOahv/g1q6gb3+UCmORFlH3tIGjX1HNiLTYJduuKF7
fxMUc3VyBCilmv740zHzf7iq0Kr+Zf/+8cPzrfxZ/g1HcqryJJ0ofvezCvv0o8y+MwU38R/P6zdr
JtDjs9Z+OvNl+mQGmybhKu9Vokq8+ULasSQsxykvylv2wX/dgI1m3a36SdNP51E5dNWjUzwX3m2k
tNENxkY+iE49JBEj++/dz8JcQqDGdN/shl19rr/j/ESFuFFDGMDbZQftImzDIRLRHK6h4hNW72c+
lPbIDbNACfKwiOo7xf8g3tmHoINb5Sk/6Qt1ZdTErxQuAQiNXj7p8jKnu7zbx9qb3V5KqH3zgVbb
MZ4LlCVSjWT56qGWLYZbBngJ6TMsRTBMd2qLhGQzGTiyH74j224OiGus7A4GXHdVEH4NcJ/RxvEL
vFDdxDEtEEHjsw91ujMeigVRXNjgpmDvMIngDSmLx/42dAacizd5fzC7k6wu5vjS1Ydi2RnWTmt3
drrTzN083XfizuXM7LYqOOb0ZTfQkgElpl1F+t8tALD1LVhdEsVADt3ar1CeRO1HGornwdhaxTVd
z9a5tDamX5lRCdJwHWTApJT5QxuML4p5tgf8k5fQ7O+8fsMv7dCkTGeh1mItmr1JG2EO4uZ381P9
hM015gFBbAxMZtoTxdfskH+NBaNdZyeIbwxhuBifTXznwtUr38gY5MEO9l6Zd/Ix+zbr0BY97VXe
GKfJZYi3y/A0wN9YNeahEuSWeUfB187YntO/OSJgD5bsHdqtlgT9trRCnlMazWDMjNFt33DClNRp
51jXofGy8psXAbZV4WLts+VFQI4yiottH0bvZcDKY6NvpmjYG1F5KJ+9nX6wNt7G2qiRF9pxoJrb
4qPO/kW6lcah+Kea9I8dxpH45x0221qVjq6HZuGxvI8P3YGy8864WGfjUF/mC5DtWbuv/pVz9V+N
L/54t19qznzuDQYkvFt9Ei/dpb+fH5vv6WOytaL80l+qt+WxjvozOqX/x3f81VpHX2606dQVR+1O
PcQH+2Xdd9v0rjjbJ/fOOpQX9QQN7NW9GE///NDCiuqmrv+jzv/Hp/zVt24CGgPvssTRuOu6YOTr
ZX2BfLx6l+ww7+1D+QTHmkF29bIctH23o23eFDu2wAG47cCfbfrQ2A+H+uR9Gpvp1N+PdxCwj/V9
lgWgEuWwS+Pz6OHu4lM6r5AVmW35ptzAUE70KCkCqvdM9aE/OmPQVVGqMytHZ+wDR8Hp/EA5Ih/Q
XpTg6aQzYtuUB3mkRZRFDlyM4HRpNg/OsJ0Zoyy4v/0ndeeRHDmapumrzAEGbdBiC+XudGoGGWRs
YCGhtcZ+TjYXmwdRbd0k6ONulWazmEVlpVlmxu/45Sde4Wiv1TXUDZEzd90NDyIF3dqvuh0FDKm9
Cm+t8Ri01xmaEsApwcr9mQvAIHb7Qnln/jMhm9sDO7D1P3rpUFTKd/mDeLNS+6lBfa8f61vr+KXd
KblNUUqTHLl00puOJjzWC3b/2pAC3c8w7vxcoOPt9Ax5YIA78nHJtmitOqZboUuQ0NcBnm0TrBng
YELflHd1ftXXvy1u37L6Y72m7c+seuuUF7n4E4qHxtibyX76Kd+MR+EN52/0lSXVTXbwNqpw34t2
81v8kdxANfvTajYNn+Zn+GN5Gw17SNxJsPMf07348BKDniuPU/pt6GlfutgFC/qevyElIQrEdh6T
Jf6m6vC7sds/1KCWn/Ht7MX7cF+/KPWDpa7vCEj8zLb27XE+prAavuqP4qP4kB2iL8pr7wHQ8SOO
ZHZT7nun4RB17q/GkV3dT93wzrpn9iUAaahudE4Iqoa9Aq6Wuze2u4PiZj6oxr1203iUZ5zFlx9G
uEaO6Sl27aW3kDxFp7oefKQf78Q/0f0RsQ+7caAN25o9MnziGIfstfasu/5Fx30ytiU3AbfnjTc8
egfcSPzYNq/4xOpg2RH1Hja/y8tN/+3rfCfdht8QeuqsB3Ak9vzScg7CLwXsrjIr6cs5c/FD/E0/
/LF6a97YBHBy6hQ1kF0DIbyFDeqoHttT88D2a074R/SLwoNlfNQFwTeHg1nsui9aAyDtjnq9XT5r
BpV+lz9Ax4UQPO0jDAQz85UHkY4MT+mjZvrKo3gQHmii3WoP9av0MN+Z14LHDe0p17JXO5BkXEgx
7mJ/0Z1wXz4Kr4avXa+TKTgUH6++dQeLfzvxa6dwCx/1rhvDqew3ycGj5QsN+F3kzfvaf5ucn5Nn
+vN1+gsIavzWfY/vs9vgqX8d4BjwSejZ3qdXdWivf5pq4+R9xZvlgi4B5vw9VXZd7CaFE9WuTHl+
9KQfa2PHFT0SGlU/DlYK5E71ePhFJLBx/IELMj+y7ybe4NgrwNeyvWxQEP5w5LSpv5LGLl9FyzYK
ysujQ6ToSGgCV5mNY89TdYNX8DDvAMvjN7ErrzmJyy6/ziOIM/R4rjVPuA0fYuGl/Gb43TUYval3
8tyFFl87lXWY2fjyjTDsWsUXJydGy9HyZdODsJ5+U71wr14pPrgARz9IX6Wvyl71uoOq2eYOMqLk
97fLob+tb/Wr/EU4Lvfjw/ATQsoE8ZeqfQ1GBoohEtq+XDvCYCc/k8qlxq6ja2hjRF9Eu9p0w+wQ
i9T4QbfBJrs202MPVQdRzelBU/ZNe1y6exkciujUVD87WhmZKy+IXtxOs7dAMPLG6ar6WjyBFDp2
1y3wwepFlt4q44eVftOFr8ZruKRvrWjs6w6pPQrS2DO2X8L5D9XoIvGS5+whm7ovbZH9MPCBggEI
Ug22BDfluE9uJhJKeMug601vnu3VjAmm5S/hdfgy3FtfB3CNDqoD30qUyA3L1yuZNqKc8zEsfGrX
v/Pf5hup5714P9/lQC164r3MDn5238O37nF4CF/r8T4bu52oD548oZNfUQAlJpRpIdT7rHOC+FuY
7bRComVt95XdRU4ZP6vNIUoPcF5jQqjmETdpp3syf3e/VJ0+rB1jRTlc97fdnfqmPxHk9POrKugH
5NTBl8gH6FbQ39kSwMG/x/HdMOzC4WDJe7wN1MfyVxIch2KPGFD1ZL6Iw4+0/TVLB+E1f+le1QeR
HTdoiDq3RG9X4GGtH3IPkcUuV7MqphDoKzzf4WXpsVL2UVLBdpKGtQAC3TWG6RqvPzvUwxur/QUH
lGK0WrnV6OWtUyuH6LnKBq+knN59VV3jRhshitjQTgUuWc2p451uPeb0roKj0t2DgqiUux7DA/pf
R6Jn8BX6tbpP7+qnwA8iO3qBc9w3bobcfO8UM6IU7pDbMEnlxJsBB8G7IhANPXU4iqkPgmBUvWl4
XnJ2WOyIb7xufFpwTUP0IfgZ/qIzpiEO/1IV93P+poOai3o/mx1hPgyqDz+tMFyizDHcQU1RJRvc
M1iq/HdOktHuNOlxsR607oguDfcca5r8GWY7vZevu4eZvVfto+a7ohyz4DpXf2CQFpAAamANrsjt
pOY5bqh+gOiwxn3aOdlk5xW8FycoXQ3uYnKcsh9SBPdF5nnWc1R3nCh9yacWpuKvOPjCs2kQwHS+
cDe/cDc+GJ3dcuqFo9KjLnGbPoCzeky/a3fVq1J+y16Hyi6/xk/lnfIcLIByuxeK/LSa3elR+nbP
neR1TvUcwwzwqppMK4IdPnHM9gUUPl4nWq2FPbeuau1h2NLMQD12dGfpa58Ux1CS4DgMjniYefV2
i5feN62dzfv5R1g+yE+092gXOBHpyVh86Z8ANEPBM79KN+KX+l7mMVucZfbIOqYIuKY9PYw/FVpT
aH1UdC6Q0jgssYNyo8+GTH+Wnnad9I761fhi+u19hnzkrgzAMsDosdOn7psJvgxSgbyzqiP9LAQB
UF6yAJDkHpjMdp/sc7f+Abcje4ZNZx77p+Ih+y3QvLthh4dINRCHoWnyI/6TXE9v0L4LHHufo+v0
awDFH9Eve6JhHe4tNEN+1V8tYrLQmas1sJHlfQ07GBtWnm/cDXzxkWU2ReAMzv9E/LtO8IsajnFA
u0XgMhJ7Za+byYPwqjvqc2TavADpbx2Zpt6RxNukvRH0yA6uGtKltn0BHQwRBEFQYQAUVnjotItA
UKpGsFXhTaq/Azryxj6n9z97pNOW9Do2DYScP/+vCmW34D6LP+X/BypBgCFRC8SQVUI6WJRhL5Nx
/N/rtf/7f0E2+fU/Du36f+37atnJP+hf1TNZ+g9pVdVdPaStVbSHIf5VyZWs/6CehtAjDRT45Mgj
/1f1TBf/g64GIkPoe9LOUFZbzP8s5GpUhlEtx3sJIwBdVTXl36mefcxSqdoh2aau46OOjf2IuJHd
Upu0BvcbL65cTpbd9T043U6/qpNVC0DVJ//dfJ0oPJ0aDuVVZho/I0xJNzW7Tq9VukugaRJLIuAp
aRUPHZIujZhjh57Il0TiPiaM//o8tOEsBXVGlB3kzXhpS6281iDLGwJ/GUepu9FwXLkXs2l25xZs
vx2UM8FmxANqyXRuz3/v+uf/d8L6r/EtDTSVwS9ANWqTniNJFAO6yEVaspV+qMVagNanZRc6P2ux
fTMKEApJRoxaBFX6aRQEHCV5gAMkV2PhJhQnEfzS0WAS49k7/0EnJlRmz7BlNHYMa8hPeddpa6oW
AD3yUG4KGXXfgZJdCTRQcOcy20txJDm0/TSvG4XFVYKxvPClf/X1tp8qc2jY9mhpIT/7cXzVLJei
RuXZrZd6GRzUFqRHnZ+k2MB/YSFFWt7s6qYH8i0CIb3J1WghWSxnAtRCqKOnSQc+D+9VTZ8X2GjA
nwaEity8F8L7RVZn3tre+CmioXRpL/6V1vz02xVRplvK7KEN9/G3J9YS9XkjsvnzyvL0KG/AVHTg
khJTuM8nEaqFKNDhBuIbRWQR+pBoBzZ3QdYuZHecm3gvm33mCkEgHM6v68f60d+NCkFptT4TMchD
I+jjb5uQhSyqIKDmKhEnAf6udmEPrmQIBidujcatYwPeeS1PF1SET9wIDEzfVuYi/Ox/VKpxEcwG
mikBygo+zBbKScM4u8Uw/RKH9un8Z346KXybCOaFXgUOmNrWfCZQlxSp5glNfDGQQTk0qGoERFtV
XV1yaf109NehVOjc9PBW8dP1w9+dFABrbS21i+pqbUKdQEjCfWWJ4fP5D1r3zIc9xSgyCnCiLiI2
wiv2cZQlqFS9gbThTmDobaA4tQfE95elNbFjwLGC5Qpc5PyYn5ZsHVMVsdXiC2k0b/axgPhpMjSJ
5g5lMN6PRVbfDGoQuVB4QtcspPbL+fE27X025zogGBaQe4jSc/l8/Mg87Se11hkwzil+ZSgQOE0e
xgRfZux2M4niEE7HXq+7p5xTtc8LVDIErUgv3Oanfwi7x1BoeRI0bFo/mg6UczIF1nRZ4XBJWyNv
ZCj0EuD85VKVXwm90PlhS+1l0aYaVc0RXdeBV/X8lHxedknVAVwga2RqIPY2M6JXiNvUeUqzpM7B
PMdisCvVzjPVTKUyBQwaHlK4Oz/mRpt+XQYGNRAxJFICVKdtdrReKKj1oQZPO6KHLWwGiDgAHhTx
8HH0DJYwrnHFLgRziJZR6In5xK2MB6CvIAKEr0iCEs0IWRP5vFsFMhysz1BxafZ2FzbMidlZnb4R
hqXBuPq0ftwvQCAKXUA+Hcp89qjr2UJxLMgfs0p/g5RCCg0tLbow5qeHEQ0dlXDq7+TIsrrZGqhp
rZIJkgjXqq6PQysiHqDppFdcq1/EaPpZorHhWSZmtIgFXTLlPLU2FmiBv27V+DdszRB0GdOAokWz
IRJbg2k262ctB2s/5SgAg3/v/TgDnBmbKeLlcpm7XaKWuxkHVntVLvXQ2JL9vspR/Bt5ydOy6j10
70lXqzF3z2+kk1OFlhIAAlwVQP98XJ55Lqs4G6ACJqCD7HwUmhWiJ7vSMFQulN5DDV8xb7PfxIrp
hbbFp3duXSZM3Ag+ZYBMxua+NGIL0cCWZYK+SNIcNBGp+NxcVS1qdiFCQX7ISwg5sVIufPX6J3+8
qT+OvDk9bTX3clfrbMoRkRxTIT7rCxhIQjF/Pz+/p7Y/r9xqfEjciWrix/mtSy2HadnjZCtCP6lB
Bbl4O5oeSXu002Q5vgrkRXXOD3pqUd8Nug3MrFG3OqTOREBFOHZLEMX3RVD8xGr3Xq8M1TbTucaJ
ZjCOS1T9uzEEi0rIIpJfsaTIL3784L43WrQSOe9lpaCPyNVyrWGOcUgLdfALMdYubKJTSwnODMQb
IDbwD5uzPiOcRhvfEF01X5k5aZDuglT/sYJu7POzeuLF4dPW9FASRRB46ibeFgRU0xuef7eADYRQ
Uzigcj3U5C5qvrPmpXdqvTR2yKagNC/AD0is3vAKMZIvzPHG7ePv7Y+oPrkqyKMVXrbZVQD88rKI
ZBFJ0BYu5FBpgJWh3kJyzjyjRMVO6Af6y6vHzVKIdEjmmpbZ3NL9TCHfqnIHBoBU+XBhita3bnuw
gCMZQEzUNbTbrEY099CXLEVyB4x/7CiSD41ZPcjzItMeWsAPzHBFIznWUN1aK0YNPsU4kiBgISnj
hdDo1NHTDW01RFmj6e3R61CPgDwEBFfOMGENi0p1wcfG+2QWjAdeKvF2tLBzOD8Dn+MxCUvp/xp0
e/SUDH0svewlN5SzwIGyGPtU/MgftKGzpUpPns+Pd+qoc/frqxchcvtbl2S9HyLDGCS0qROdFEYd
UNnI5xsBfgJKNRlNEY1qe9/0gifVXbo7P/qmsf6vjWiQAUIRXVPR7eea8UIOBIsTEEKhH3CFqq4l
EVImLFfU+YMs8rQM9kWxJoWhMTZXnRJMt/xri5Pl1uhWSlX5Q5XpB71VK6dYmYbnf+KpBQHzivI3
18OaqH68j0Bt62D/FQ6tlGq/BysTAVzTEqgHRMDmBij7+fE+P2oylwPR2RqMU2fYXBIjacGc6oZE
MTXCc6wTkUZpiukQNCC15Vq6sejVZa0Uvpwfd71XP548xl3DAw2PBxBY22Q8kPV6KUlXtVmOH0NL
LJ0Bk64LC/55uzEKutqqglMwF9B65t4lUnItVBp6tdC6ufzvzQrVOksBHRVlKqpw6azT0IjyfaUF
vyDcmBfu+s9ruY5OwE90p1DB274tQ5KPJUamriVEFqErSh5RaobPWUGEENaJcOHGP7WWWM9QJKGc
o+Nu8PFrs05o1DRvYU51CTXrOrJsbSkqQu18baP3yyHQEG8Rx3a5sGtPrSZFyDWtoK6jK+ur926e
lUBucozyUCrB7e8mJH5z2xRM1Pk9s/4p2z2jSSLpIwdkTV0+jtJriFG0Rc/3kSx4koaC91zP/SHJ
zMX9J0Phu8nbQGSwDckhgcSBXPNBUZXMrpRXw25aoPj25b9f1+SJXoHxwCMJLGVt8zi24dBHagbf
DYXPBTB1ijZZELqx3lELm4fwn0ziag6ElSOl5220jxvJ0g1aIbt1gsgBMs/LHlpc6Mgpfzk/iSci
EHmFG+skUlSt8DL9uGCyAMgyp6/ptiMsPYhzqG3wevpCNy5ACSbL04zEcBO1CL4iuo48K76qjtQ0
2j/6JevG0Q0TU6/tdSOjKo7CPCKrmBem/hjgahKZAmEuCuA2Yi5ABk3LuE+huqFVE8Kor2YYJ5Eg
5hcO6ednnoK5RD0RCD35qby5+EpBVwZqEZI75uaArJrldCK2Kol4k+RGimha0F244k8dTroH8ChW
O3NinY+rsNSWMZBJorXVNN3eUIBsiH19yc/41HdZMrUxU1v9preobnNOJykOGAUIXXxQMLH3+Bbg
B33xoEHUJaOAgn1+g5268AiidYplDMikfvyyWJfSggLW+ojMoSeUQnUly9GqO6Y2D7QnBjpakbjT
a9O8MPKpq53AaX1ZEPXHN+rjyHWk9KpWIZOXVLLllH0ze/mI1BdanZE3hMWlo3Tq6rPMtQggrQSR
bd0MEhn2OAKzqwRt4il5r/mxVkQ+FDb5wtX3t8SxuWbJGIgGIPyu5ZrNflECUR61IubUtsKErlN9
6ERwAyjsWFiK4EkkSLj0zMUB3V/rZq5E67qRzWfRrNAG1QBbkOSYD3o4Il7E82dHki4grIrJEhzQ
/UiguROzUnfRc3oWkRbei1okPcsCsmWImKU4/0F1L0Rz3AUlJHZ88OgWrD5JdEDHQwxN+JDLS3PU
cLl3ZqMz0cGRev/81vo7o59mARvAtfOi0jRTPq4wUg0iIncyqUGrCNe5hc3KIqULdUS9PqC41sBP
bjuACBi4B4Gi+UMbZn6SpNmB2l6NZJOC+F8H2XpohuJYz1HvRdDIL/zOExsDt8f//pmbxRqGQk4x
xSBNH/PUBYzSPlCOQWqhhnF8fkpO7HmG0mkpMidUX9Z//u6RDzLEk6qKZGlkn16Z2fKlSZv0paN9
xmW6IF34D8YzoQFI5GYqUeLH8QwjhCS4Bm8Az4OHXByBIAaW5uPfofjwftML33dyKs3VgY0CIO3M
zYoLYYG/gS6s96QU3iRzVjkCVWVvaOfpwhkz1z9ru7u4t7hCCILRYdwsm6Amo4DCGJJW6BO/LLiq
JQCnFOFx0jDfApodxffpZBj3Vic+juk0uBpSDnslEICtZnX1WkmTHdXy7wSpuptmslAizNHlV52o
ynJ2ZBe1KFFVEyLjAVAJinKdZ6W4BAnQa0dnNKQJ0CMYEdBGQTVqAGKCQbY7oVgKp0YZ80XsJplX
Ogq0q0BAMdmRhNxcbHlpx/vJipsr5KLyhU6T0j/VBuUSBGMyiMXE46pfLFl0l2Uy4ilZKOvftUwB
VzXDAhncUcNPeYc1N4TQyJBh1NHcwfJCm0PwMhoiMm8WnPA/0lD2NCf6sNrVamx9VWXqa65R6PNr
LufDgESv3PiobZWyYwqd/DUn0cl8a9QakEko2CgOEtbdtxH1tCdxxtprrGX+s1ZC4LhCGfLNmmPp
EW75IuKqEHjUgRbRK6QJ0ZJOVzpo+GHU/go1+I+AwIJABM0KpdtpyTd2VQh8+sKWP/GIkvyvfBiy
Y16XzRZciBiMvkawlRJrs08L/bXO+thT+hphdB0M6kBb+sKYp7Y9YQGnzFjf7W3FW0sKoTVVxhQL
MgRlJW9jiTx7HW2CC9v+5FCQHE2I4ez+bRdAq2scuoaOYlvPDVJUYrvDYKB8XRYW5/zlcfL+JiQw
MASj2fSXkvT+tpIjPqdHlMNtLahmitVpRzGP5H0VWtdtafR3XY4NEFpYeAzOqNw2ygyelYLf1WyC
1w51BVSXTAqFM5qGtoHW7QK5t3bnf+apBV8JsCvGgJLEFtSwmCDzxHlC1DLMS3dOm8yh9K07Zdch
+Bek4/WAjsX5MTesp7UKIq+gEZGcl5iCqtzHi3XE1HcyhlZyCwUiNxjRovebFFV7kNqIL9mVkqTP
mhni2qTmU/g8IF36Ms958DQipUtdqJ2zF50O66WoSpY/X4tYn9NJ1iB4mWQNH39ZLnddXaEw6aYL
Ki9QaqYO6aRZQh1LL9Lpa0ryjvqVrACGEKYMYTFFATpFaS9+LaKq+aPpRX4dxjqMm7BVxdtlwtZP
Noz2LVI1NHWWCJAY8uXjj1pojeepitVfvTI3+oU5PvFW0sixREnWqDwofwtR795KzeT6KfKJOpdg
GL6B4XNb9aqDDHjsWy2C0+eX9MQ2kmXaRyrEXPKUbVWZl0cK5nxhRVsIPRkyMThQiQDngggIc4oc
k1xwpM8PeuI0y0SipFPcV1hcrz/q3Tc2iznUhdFJNBJjIKQyat4LjL1D16v1haHwOPv0Xq6RKAiD
NepWtxVkw6jLYYn5QHAwUD/nEOcSk9fCGDvQlgK69kbZomA44ke15CZ+NmKBpfucfDPacrqwuCeq
Sn9zN9I3lWxS3JyfpIXJhpc5MVdhgXqmumMPebRcVXGBebk4Fsdh9WnXozF2K6TyLgz/GQzC+YUe
KTITwB/UT8mAkWhyF1FEVRrd+JVLffy0qIt2bIMx3VkIaz+k6KDZUZo3z6aZ9k+IpdGm6iqmKtKB
v3ZoHGoxBiSIdM0XLt5TO98k3VwxNmAYtltxmawsSEpKXUJeS7tKTG5UDFhkwYyushC45vk9uCHO
/73LWADM9mhzQBbdgtCsvKHEgXagi55i5dIjk+0Ut4BdLIIsbmL8MtBZAewDY64Rgp3cqsOF7sYa
qm1COYA59FcAaoi4s63H5N0xkDUENnABwQloPdzxCIsnRu5uf/5DT+w5/JxlHjOI+iAZNqmubmSD
1Gaj7GqZLj1gGzK7VYhQTDagL4K6QuEinIGenhqHh77mvvz3h5cQ87eIQGSejM3wNIaibJhbxV0G
Sm/BMi1uIZaUboIcI6EBmh1FBsNBNOlLFRnC/fnRT+14hY8nD1No1hGnfJzjKEsNMe4px8XBogPU
z/RjLw6WO5s4z3S4yOzXojw1R1STzGzKfOpKmdMHJJIJClyYo2G1qsTao1mN1YWpOXH3kjDIdGCo
Y4Ok2ax/bA2LWoYK/j1GNbjRIkv3DVHJQWnpIuHoNyBSslyqB5walCbGKqdhgdtTN4NOvQz0SYdI
Fs5e3zTprdIXix8bSrzP+sU4zt2FXX4qaFCIbg1lzcZWzOvHJUhUlIenihGtccXvW0Xiy+JUUsZq
6uvIiMAw00hCUjfKdws2exCyrOlLajXfM2tFL2tVc2HiT9w0iiattUUiBeNTOTjLC5Q+a+gXONc2
T4Kh9zthqJ7bqtFRdUXg7PwmXD9we85pFvPSkQUTLW/qtCmCzoGSFQpKUBqEoGq171udJHWrNy/c
8KdWFzEG8hcwUsTK62v47kqpEiSNurpW3GlUU0ecl9FuEFC0sX66w0wGmHtWDRfGPHmTggmm8IP/
skEs8XFQBACNLLQyPO30rDvGGsYCQwR9d8TTx50HdL7LsQU93wiUwfOlO1SRXlx4PE5+uCZiyc2i
rkf9429IirpFpJHfsFRj7SO+urhTnhq2iNZRGyHxni/W2/llPTkkYCgJ6ItM5207pBSjZKVOXKxL
1N0WhJpETQ3gldAsXXAzM9alo9Ve2LsnbzRusxWMKuH8vm2Elo2K35EUsHlTJTjUWVp5+AvqxzqY
l52JPaWdDiVUQF1Fcx1NT9NfwOrhIFI0rj4Xlicmqu6NOMk4gsECnZ+UU0eL4IIVINAggN0c9g5f
DrXNI3Sn8Uvz9Eb5GZtl6FpaLBzVZLIuXS7r3tqeLWBxKD5QCqE7vLnfcZ1ugVfipscimAcppfCg
I6KHoXNZ7QKl+h3r6XSVhnl4V6UlaoA5d1A1mMgAIBRqWwESznUxHs7PwqkTv+pTSDTxeHS2Aa5W
jX1B+q3i8tX8WgIZgFqbwT408LE5P9KpTfi3GbAiMfHiWP/5uwMfWm0cx6AB3VoIjWsDY3CKyIux
69SJRl6niWgPxpdQRacGBSukssagv7Ak/DhoAgo6xilDdQW1wFB8CndLh9Yo1sYyQI3yCyCoL+c/
89SEgqwzaIei+kEJ4OOIkzRkSdEkABtCI3PGWpUgD8OvRElsuXBbn0C1gQ0WQdlICEXRyd8E6bES
hZrUYNGppaLyTQ+HeK+J1rFPwt6xKhjWY27FHmqT5q4xMiwMqU5fF8Us+qbWo62dZAswcKE6VITR
XrFIGbhiit8zXnvnZ+VUaEf4SvMdPR6JXuDHWcFAJkzTtsOcU5gNeu7hd+TKmquoaWonGNL0CtdQ
xFJLbOCB38kXRl/vt+3Roy2EsA+XP3Iom11QlGrRhyX6V6E5D37WwXjuW3F4nPq22lG+hBieJ1/Q
b5j/wemygFmyBSHSSOI6Le/2PCq4PXLpGA+HkUb5RTTDI27qo0ua0v2ToXA8R8hTAfYhbr5RLZUw
Cmp2ehsUjWOKcAGzSJ49s84vNdv+PpOf5hM2DJhjNBOBw28+y8wgVEwULjG/aW+lqu/Bv7fLamP7
A8n0+mbC6OIKsYyfdOxkgibYg9piTbsMFVuk/DyxFMSd1eIoIBcKmQvS6VLWiHD54IWBQB+PIa/F
DgFH0S6jYHQEoVa981vy1NVgAQGELUSH8lPpfW6EbAmTQV37+ZMfofqPeqlaX9UG1qIoqw9EBY10
6ciuR3IzdcBgTYoK1CK5ITbXgyLMfVq0I1NX9/ER2UcolAGAlMkoY7fpRBS7M/Wlz/VwV5ZddhzK
UrpwGk7cUFxOKxAQFDB92u2mpJ0WpAY7pRJGROlBSN9VpoGBAP4B56f4VHP8/VDbRrCmgu0WA+YY
rkZ6AGGDPgxurPagjRCpWmu5x8JVuF4krQMSlo77IreCK5TfFf/CLzk573BKDJGeH2iZzbxTzbam
JJARHA0HcMYdMIRKm/6kGJD6+OR0O6OHRy7mMxUHqP3OhCzThRN6qsBDQZLtRpsaONK2uYTpciTE
KZRIzA4r7B4NuCNSKeBC0iHhQghga8Ow+DguIG9AYfeQKQout6aF5Dr0kAuLc2obADRZ+04QAXit
Ph7iOsaRcwCMjiQHBE9TFtJDEqEsPjbKpb75idDnL01vba3JtHY3O64YsS4KSnZcUkI6F4EueHKL
sM35NT75QXTu/nMUdfMatiFC7KPcqG6DEaVdahGXrQbNFxvUi0u53nDbY7zWYlZqIPtpi7UwzMBo
zZGwaS7m7rtOCcgB1YODDAB4xK9TbixJKg5iqBQ7U5kn2xKoL8c92Mq2y6Kd2afJpatlveE//SY2
lkEHndL3p1t5atp6Wh8b9Ch1oFHg9iKlomIgN0j86HnzE9902OdLsdyMZVUeoqaNdsnYyRdu1vUs
ffohOkQUOodUi7YYrTBpLKmpUdouSr11m3js3NQK1QOG4MV9BKzgwuE+PR4DUimgrbnFoGkzwJym
XM9VUo00/GrEU/oKgjhPO89Hql0K5dfc9NMHUiVAQfBvFXCz0ypFC7R6grtUifd4Co6IykzfQlwj
d/2cmDQ28iXDeik1vThM6puxiSzceNsUX5Exuju/609+PLwfcD9rv2O76lVcatlStpytpY8dK9CX
HerhtVu3BgJcyI1nF/bZqWNGKVCXpZW1RdjJ5LyLaYR5KCtEOxRXxNrvKs9gvcMhRfYsRhHo/Lf9
DWC3Ey3/FXrkUuCW2oxlqDgaC1IDkpDaryfCL6L3205elGlYyRRh6+ollWkrRTC8nIkbsx7LbsDu
gt8IYu1Sxg49GdOgK62rqkNR1Pm1qcJ1NGGD+2ldCC7d98weVBnfoEibbTkc8QpXs3JXYxzvFJNi
+pGAl2kGa9KP4kIGlGJcqq+dCFBVmhoQrde+KNnHxzldVLNIULJT3LzMY6RAJgtn8Ejf1dSW3Crr
KC6n0Xxo+qW7cGme2j7ExLBO0SAkKd1czRCUrNWHHlFWE/UlnOTa+1BHyKSXk4AsQRQvbNdTX6oC
UhUV+oEKuoQfv1SpxEWLABZD/OmxpBoaxWuE6BoUTHdo1REfzQZzn1KamwuCYyc/9L8H/lsaerdt
0wG/ZlmtuSRaY8Y/YELDrQxBj4Ias8tY0ffn9+76Idutu5bR+J9Bw3mb7kZaQnNMBGkBCDj9gxeF
eYVhM5H5Mo/PNGjTm5zd5MS1Efo4Ll9qM57KDVlNUl7NWoHP23tBQPE9T4ng3SXpLVsMyvgtIBy+
KjNrOkS4DDhdK3f7fFIDf1Q7RBrgTXwPVA2nntwKfVEb0K8ZWwM1d7HwDF0O9yEvGW6a2Cyfn6sT
mHUZ+wudXgqqrFB/N/s/kRK2/1xjrqfKyV4fil/ojpO7GFq7q1cUeoVysB3MCbI0/ST7ZkcHAkq1
eN2ieWqPs5HcYImjYAKnt95A7Pt04ReeelwJlZlJ7n1+6Horvts+6PvXksGoblELeLJNS4aiYi7/
ihdl9semWlwAH+bXLEx1XxEoBuuGnt2JQdRceFxPXb/0RqACG0Qe4Hg+/pA80po5tECuTVOrPgdk
7tBJKCnZxHjP5z/61BZ+P9Qa1r37Zi3tpG7CX8FVJZL2DiSig2etejCXILzSe13f9YP6tnSi6Mcz
NcxLt/+JDG3N2GkHQRZRuf8/jh8PiWhpUQkYK8VaZcQd2etHEZq1qpWHHsrKY2giUIRPErZNdTKj
FldgJGYuqTMVgfZIWP8rl5Mn9q96BT5TgxIxqUcVw8ZrekDzdyFDybFOEDnMcTK3ZUxUr6N+kd7Q
zzfdRRw6JykNnnctLRHlHwDpyGFxHdAZ9VFHwLuvyJVrjTb0ldbLtd9ncu/JEqpW5xfiFGaA5TMp
4HJiEWrY7D6mQS2kHmgkT1b/EEWQeyHqGWCOw8BBjkC5HqreuJLzub5JhgWJzqgaj0uMkUusqMsd
XkuDR3+ptJXaMNy+6peXetTlu7Cvih0mI8gwxcn8e0mxatIwULwQMZ3atPA9cLIgUjH1LYiVytAo
ybkpuR3GJO6cR80OVHW6o+fRXHhgTm0a2C3oqlMEwQZhc5VgYz6Y/UAbbc5TfOpAu4Bu6fNbXMdL
2wAH4s7wc2/OL9DJ7+NykKjHGZhDrwHju5OCNkEO94A2jWZkva8MWv4yjsZ3CXTYP8jagFysa6qq
oM03I0m5QXIjMFLTjN1B1NWrwBrk+9RQLkUGp75pjW5phdKkAUPz8ZsgX9TwcrmTR9ybDzIGad4y
SIEnG6NwYX+fHApleNoE1E1JEj8OtdQUz8DNsWZqCdoOW0zfaAmE4gh/+/MrdWJ7ELvSZIXzoBH4
bOKPfNaoOQb0JJo27A5diNWqJuH4BvgVrnVKR3UWLva6TnyfBpeWoguHf0UzfPw+S22xHa0sVBNH
0/IqvEFAYWkT2o7WpULr36bKJu4gx+TOZBuuOOrNB7aoiuAwSFtjsJpiN+tgKGNwIx4uOPqNECtI
H8H/9jMc52+zXpCdJMI3PTJXgQIzSl1YKe1OyFBmDKwQCCMCIS6vtuYv/4e68+iOG8my8F/pM+uJ
OvBmMbNAekNvRGmDQ1IUEPAmYH/9fFBVdxdZRqNln1OLqqKozEQCES/eu/d+tfDOqAS9mwZVM3Jo
s3yrDAXHNwuLHZOcaEdw+Ze//7r+rDJAEMOwjCEoQ4OPaim9MgiGWqQWuIzKvcTUEFSijc5N1kTE
J1cUygRuBW6bEYaYTtPOGbV0ofuUq7DCIaQNiVrD7zQv2r5wAuE75ePfv8U/+XKRFNJcNhF0Edvz
YUP2epkMWsnN25WxOMYxeF4Lu/8+jcWPfBXLhvfhu333Uh82RHpp+mLkRbU+oXy23LE5JrEW/mCJ
+ZNtnxkwY+clvmK5bd/frdkARVDRxkL4QDxk5KZkKdYd+cO4zzbSMcIbStsEfK9ZLciq/AdP6J9d
T/qxjCvp2LPnfbieWjcxn55IPhibRnJRZXKcLfUqhqbd/fw3Z1ChkxTFCIyj7PsPqisTJclyb8Vl
VN6Vpjvsmi6ml22aQ/D9pX4KoXJVvRV3qnl7UxfP1X9A+hdjJYOV+K/zvgj6evtH+e0fF8/F78O+
fvu939goFiFejFz876boZSfh+/yN1GD9wsiK2o7DoOlQ4f2O1GBb4BhQbjJeIHVsmVr/O+DL+oWx
2pJNAPmBpg+HhZ8gNby/2QEFauTqLOYtRPGclbQPj1RTDqUxq4hUXTcJ9yp8HhuSSH3m94RVSvvG
jZKdN/qLvKayf70pgNtEb+X1rw/u74ko35+kfz/P31+cQSPHYAw+fBRteRR+VzZohvBzYzAZeUcN
WeVDo7eEgpNyWLVVeGhrLTMBwzvqmMdRD7EdoYQkMWuXYW88tp4JlLbM0zZf0Wj3V62TZic18D95
sJ/6hYUVx3GtnZYtHluvq3eLGf9a6vn4OgyiHNehVhJd3GrwvhpbfWo0Q07gwiF655PkcKP3w4iA
zuzjrez7iEQ9ie/CyyYKkLSZzmEY+zf5lMsvarYgY+JmQJXaRsP4yHa/dURmPwutQFqemIr2VGbm
jPp9oKOrxnDLb5PS7QvPHoiD/Pnn7f+JLPoPeyoNl+rhr5/Ju7fmRT7//nH8/gu/Ze2ZvyzCaLqW
bKcMMJbRz29Ze94vi9wHGgU/w+HKUvgbM8VyfkFyiHyY+ClYRWQp/etJtGBYLDXG4rLUqXsZaPzE
k7hs6O/3N4KDKFro4C4q/UVY/KFOkrKVvhsxEnaapD/KOBWbPivto3Cj8tks9e6T0WCdnxICINU0
fjH9kjxkQzVXHtzMs6Qh/xLWGNn9RHqHLJ5i4KRMeqABW2coXpK0b074T3pStruKsiU+IR8vrgly
yc5D2cpvQ2RpNyKTBIvNSlyCum6gfg31JR0KaGByIBtPt9TF6HTVYzsTT1sMcbJhzmuvEZyLTapk
u2l8QzwkimZTBQT1oPSJFKIBnBqRv2N949mTdWfRM9iZIk1eStfrAjeWw8E0wZePpKDeDNMwn0bl
2PtRxcZ5jvV5UwJF2tpOnJ7LdrhgLbuODH0Tje5tpocSNrt+B5PcW2FdNINJMc7yEzN8pqqTgVbq
mzEEOW/JKV7NlfE1pJdaAAPZSDzMVeYem9ytwSOobaLTvQbNfTTM7MqJHoaJAGo7a4Bd2MN1N4X5
lpwAWmdaNAyfiqaf0BR4Ee++U2/eUFk7UFr5Xp+JOM7yygi0aZhedCqVO6vL64OYrHti6obPKcxj
7CeW2A16tB5i8zJBxrGb9aa4CfPSuJhLr3oYCm2i/dQ5cEJEfx/JFpamU0Xo8DQYezHn2BUQ1e5R
maMtV0OcjZvIqv0rv4tfO6Lo9QSbP4dPQkjR1KyEB7kVTXf42sV9vMtrU92Y5gK3zCKxq0I4iFVl
XdmC1DCjVNduq54EGG6sSOZqmAx7pY3WoWB1Ha0ao09MXHQ3PkYVPGtcDitA2y9oFG/t1JQQrdML
otSqozclGuEfc7wF9VpuSns+qX481SJeidxeZVXzEhtNEURdBMIj7x96w0OJAYI9Pou6FQQk18xr
MfZg/DEKp+Sw4h3geXePJFqkJ+AqBOJ7XJ1gQeG1DvwIkj3IwO6rfM1IBq5IsRnqr0ZNDETnI7cz
jWg8uPUxRDC3ilqz3dRjKXaNM6w9RXq+EYfhsewASxR9etH4gMil7yVrp/V2XmJaQQVK9lUfMAeS
ahwaUBVdb03wRXc94Yu0GGE7Ht7fyZ2QKhM3TLQks36bxPgG4DfZMxmCO1OBsShmK+jqctzXC9jV
6P23ptHZCj12rESddDsZg9GciAxR7nixiDQ3jQ2FxHCiTT8kp97o0vXc2TxwJqxgFIUnE3L1sc+W
gGahbW221pUyC0L1ycC5bMvqsu0962YUpGumbv3aiubB7Yfyigidm8KATIivERBYnxP4rVvzxnXF
81g16bl1ZHLbaAl4gYkMC9cqV4Y1ShIIHFDPrjN5K80qaUpWYJJnRUh6E3swNCZsor0tVik9kCul
+ERVEn82slzb9Zk+PHbLjonYs7vrDODJHnm2SSzWRVUcXQAlqDK/Jbk80KyXF040Wo9pgSC7yq4U
1NS1N0mC8z0rXpvD8FpMBK5FtWY+2mMOdxvM/MmvxdakTxcoSzwBtCTJvsHrqTXxfTgjuFOy3BVT
vnd1nqa1V0r3jGALgjuUeNpgzWsWJzd2YXfXssX16lsXwtThiajH0jXygEkX96Sq7sJYfi0m9xmT
16VNkvilK+EvOFmGe68M93FGQW9XyuJWd5qDyNL+sRYAYKmTRICuusB+V7vbcMzSV5ND7FlC3AyG
MZu/NUmZYujJhk2ZORGMnmVkkZKhFbSahi2hSMJVpVviiL4m27bJOAYJuuoNGSbDihHPvGsmTwvi
IbG3SFRYDX2OvWiM3V2O73aVzpFDLpv5Mg8WEuwhNADEFSMwT8M7TWYzn/xexLcT4vUvsrQI+HZj
pV/2zFav2lAerSi9IVKhKjZZ5kuCzOaLDCJG6HuFGRS6E391ROrs9d5PniJbTpdu0zZvfprbbyNf
25EB6Y3eJ9bK84bxxU6E9zwtmeKNHZ74ILO7xmhIqkZ08NiKNn1t64T5RNld7sqvStEQtEoUtULp
xWOp5v62QiP82OKaCQxnZt7LhBpKdXEjSpDWqynxiZ9PZudJYMkE7ptjiBu/TG7xEOYWsudkJtef
ZeCyr9PXYYFVtlLlq1qQVw9eOQK34NbGcxVz8F/RS2gfpRcTy1zoYawRbY6MY0yz786cur4tZgeT
dDtkwtu1k6CPLEbx2eyr4kz5kXrrFMPivaUJDypqUXWfXSGMvT/bxbUiO+ng+2l5NspSrFsrIY7M
kLlRBGbU081NqDlXetgYDxXpOte9xCK/kaCwXzp6jx7Z3H2419O6esQ1Zt9beqkqmDoxyd9tVjj+
XpWheEaS0932hoHS2oTUYFRxe0cpQnr5QN545nQts5GIvFTdxPyssWhBqB+vGD/PF33ddsc4zaqd
Hc7pQ2npj2UtucW6vDz51Wge5dyMz1yPmA3Yqcu3aa7AkOKZ/hbxh6Z1JlvzwUWjCFYgMlgh+wgW
FNNPIht2JRCx1dgW/a3R2ZvaY+CKpEmuo9C/SxIMn4l2CYX5FuYcOzF4pU4NybbzswdnysJvkmPE
djIFohsA0vZXzwNmoi3iy36dyvlFM7Z96KYcGCQs4pQO0pXMyhB0AVGGfTIcLL1/9nox5kHOQsH8
TFQvS7l4MsuOkNCoVTVDkZDwd0bOQdiVz3UPTHiiwbzcvhd23e18l2cUXuna8FW/E3NkP1h6N6wp
I8wLoF8k8KdjtC2gdXMsnDf4l9ubPtGdh4bHCcS9Guu7hO7rxkOqfx1HRfssm87mUMQ2g3e73nR0
sIGSJ94htnH5SZPqL1JVs1UksMHybV+mzJ0fsrobuDhk4VZaZ3216QpuqL1adtAmX3UNRRrppCe7
nLM7TMkucPq6WTejsxvKudu5sf7iJtqjz6GGRqJdXJZ+Y+2Z9bOql+H4mbzLvTbVO4Pn0hbFGZ31
zghdVkkfWxI5utqj5DtugmIyohObUPHWJxNVyjw0/LgiYz+UgxkkWRJ9rdv02RVec2XkOpr80T6b
ZgpHpAL0ilkuvmZqYHyum74/FaIvHyInM6+GTgHiIsFg3TqjvqqG0drVmUpe+8IPsXsTXTinpvkw
RFlJKVDU3jfOZnCDDLvGWlBRzpaooW2LibueBanTX03RUUu7kqi1nT0QE888eU86rNwkIs6uo7KJ
j3NpNHv81l7gt0l0pXl9l2/knFcbPNAC7VXYbWx22ENhyJtuntxPthn7lwMyXfQSJTp02evlA122
tuRo23YawfsTAKEklqbYWCVYAcAEdoz1KvkyTOneFGrj6uGdn52lN9dEWo2kSkYKe1SXeD3AANML
Sc/pdeBqbbuv8vjkSlMdm0gCI6iiOqgbOdGtm3Io2VV3mDvX+FRjulkRGQ1fSBglqiisZKkW5DV+
UG+WctO5DWwEzkbwxDM7PJMGjKJn1pII1pYM9WNjjardWLPF8R7bUMpTagmKM2OKAB4v97ksp+pL
M0qxqTDeRrIon2i1W9wfkyRUkhs/WmsaZBuqKB0MgIgZJrfgIXIetCLo0sYC02bHTNBHJIXw/AhP
C2rXF/d+IwgKxpYZZVTfhRckdCD2VVurIcjasQqsau4+DYDcV7VnypyOZTOBIZGddl9Ei0jdaGWP
libJyELIGLpx4TTvUVdtuoljmAgh/YT7yYlArCg/Sm/HhFhDgSxqGxVzudYmi3yIyREm33wOt7uC
FF5Nsq6Ctkyn+2yAE+GYSX7F+h9tE6gZCKOgXc5ZLq/w4sutGdnNs5GMPNAiSctvhmjn57SkJaki
Z9iOZX3ftyVwAJyKw4oMqEvXWrLSjUQ3VkZYm5ci3tvz5Jxzmz3JTBuYclhMjklRAcDjGMDCxKGO
DQS7rckbGLLI+sLV6Q51nDrruM8wKbdi2FaVa5/DtvtcmRocPE+JdOWj7N3beg8uJg9Z8grNKa6m
Thr7Me5UYDLiX6kmoVQxRX/U2ZyPtUKckwnizr2mFKdBeNFKDM687UgmPRHQKDZ52JiHIonrfWJb
YhMnSFQYfnf5UztV9iFhuIlSo/XZQXTccW4+7flfbKhaw6Fl1w6p/skZ+jldc2C91Wr/Jef+DQxA
hH4PekmpnBAZVWMAYWzK4YupdhAThMmybk1XsYdCE3WiCJxUiFPvrKv2bo7N26Gxjh708A1T4GsO
DF86nxF9dDCSdtd3g3+QuaTG1SWcieG25MQX9ObgH/0YxsgYAtfm/khXSg3qiTf6OewLbDaqJBJJ
+kFaJ4joUuttSGIALdJZzYiq9Hzegmu9GGugV0lYQTR042+mzRMhNORdVmdwYPB7e+Mm+Sdol+55
tLpHvxXGJu0qIhfy8GKO036VDgwAG9MqWIEybz8TUhwu0w77wlWsVVNorxNXaA8MGzhycagI6BUC
ORrJ9J6oLseiqAJB1dvOiXm2umInC528EyNbmbgJRgbwd82cA+wOy3lX6/bnPoy9JxbCdD/I9Euh
FU688u0ktlaJ1MWjVkzzpjJKBGNwW0mcbW16j+n90HNCZGmTlBe+4qzAgT4wqJBuSzLNEUnP2F8D
Rj/Zjji5JNnUGo7ESAP2QaB2suMX6w1C6zuZzK+TF6l1LJQVgwTq1klfhde1a3Peqd1HUxbEEZL4
mBwsP+lekl6HcqVjygp4dDZmNW4jP6mC3hjFJXGG/q3hEwS/akLvouZg5HXqQqY5set0bU5mLZ0t
MWXO1oE0aduNFwxuXa1Hk9OR2U4XZJgvXVUKzFpd+rX/mnQeo/epgEmXtZtRGCdTMmtMnXpxPNYP
nS3uGsFgzqjtmi2o/ayUM+w5VHK/2nwdte+jseudfl9b6FeLhA1piC5DdNfH3p7mK33MvswWpHXS
oNy96jmAcnjRVl2OQqSWl4ZoosPIeRlLI+dOTzIIpK+E8qha0VwxNkmU74hfWlf2RMFDRBIFCK9O
qMCzVMCdtMn4kti1tykGuUpmE6VW34UrvMEFMaPKpCIm6tnr0d97Xg0MjqBlvSvuar0+1BU3mbAB
Y5qJzSJsETekR9aZ/TYIRXiXGi/CGPodY8Jp246NfBkjukS0uY5Z72L47k+Kcr3W9Ww3NGzGZarf
sVe0V13WVcfcLWlTFAZnrME6Me6cD25Y7A0njOgVh9u+Udc1BquJBIZ88Kd9l/ZaEA4Q43SdBScq
CiJByWjAl9PvdC2zbxrHkjvyQSbCR0ANOUn7afDt7qpNCy0opPfkW6wqRZns0rCbFw3eBfHBZFGE
WbOaZlyqZt4+DHmyNZvkXObN14qePE4Am5Mqn2s3jXI+Fm39ZOpFc5O37r0KbQhlWUkdO/hqV1he
f5nRLyBoSewx4LcHjuhkH7ggQEMLQFNmRc62TEDpaPCXN11u3PiNdFlLMSZwfHvBnUVUwpAbhypb
BB8toIY6pP9OC8aijN7kacXzFMXFiggxJqe1bYP98TGgsT0HPfg+3eFfyliTJwOnVrr4zX28+kGT
0/yTEn4dDv8LAmrCtW0mD2OIKKmNtL3XdBZPHi0ev2840jsE7sxY6l+llhZd0OCHfMYA5a/SuLir
jPFZmU4d5DmUnrTIuUYQv6D/ACDVE7oYjWoOtTM2QVWEPh0KcYvO7BjVPsdNNPUr7CB7stehpKYG
BDeMqc00An4syZiKbO2zzsZzZeXeBZxp3hHYWaUDntPS01AUn7pGT/bCwevtkJR/1r3vI4bNwIpy
aYSY4pf7pNibI3d5nIf+blLeDYWHtnE6f2LpJxNNd0eEof5xnBC29yUHzI4HNKAE/BZTlL15U/xq
ytIh72XKweB6hIH0FQ5MvO5gLM197fFwUk/JXd0h1Ix9dWtDrXPmrl2xZCswQuiqZfZkGkl9mI08
X+WxB2FIP6OQuHEKZ9eYwvnmAWK0ZLjDM/+5WUDcEhKtNyP5Wc00LIjElc1OONaTso3oi+8TR+jO
4co0snPVx68um2LQmVw3l5LsSc+58ORgEeluk5bV9zflmJwM1W6tCj9uk9rdSo0mPQMJLWwkyIEQ
oHsyK+MdFsxTG7UeG8c0bOfJfK5TOHOhOuvhF/LrUOeM8o3RNSjf5Q60epqVAL30pqJGt+1CnezO
cdcNkx9iop2bsefr8odmE7YxpVOe70KMDZvYrdhqyTrkyFlsDAiJTn5PFAKmQ2RzqObcHUjxCmW8
mjjTG0gfHpzYJFhE18/xpFuwnmxzK2IH4GNXirPXftHq/klYau1H0Brspv7qohfcVojZVx1nwY0x
M2yPhwp9vzUUL+yzyaKAXg1YGAj5GT+PM6rZWI0FlIy3xjI2ujNe0oQO3DR77drxyUhsB5GZz+aL
K3OfNFFyIYd4Puu1Yd8jBI4uCa3nbrE+iS55Lo3e3Pv9BTbdbl9X0Wta5jNZmdp4HqZ2hC+KRZ7+
N2VLG2DcP+tSOw0dm8nYTitSaOpgrpzLPHcu4m7a+HE6c/XAafmDAd3PdrTP5BwE3mjYm64K2705
5atRvLXlhgC4oB6vCRzaDDpKpvTbND922ueenDrJ3jinAOxyM32b7GLrVRkFpCqSa2dus3WXakTK
qxwSXBZ/apNMHCLhzNyPZ5fV/F4j0TooTJF9jTvDWeeFqR1do5lvaGea60QAVo41EnTmShRHytHw
PPBkSVHcMb+8VMIZdr1Ry4vMjVBNtuPDEFKh2/EpjiLW/k6ItTeKJmBk8GRY+b6bk3ZTziI+WYhf
Lrj841Z09j7sLN5oGRf3jT+yUlVO99SJJ9vvt8Y0bprMJWTVzPuVk4dYpy29ubNymmmDZxwjfT6k
PIk7SpJXR0g41NFJa4xV1/Vfi7C8RNYUbjkeffWZwxglGYZZpp0ECpIM5alXzckmN3DI+M5GZAYQ
UL1cWxrpI85se5ADM3M7u9quG0P9FI92tyn1yvo0USgFtTcQmjXkgCXjFtLkrM0XEZaj/Ri21Zbj
VEahXbU3Rp+Ig2RiUKPCKejeOoqt27PeWhsJEN0VfRxfGdxGW7eyxs8pDzsHkGQ1D3dTZO8dyU24
MA93nUwPeiI3ih3XjjjAup+rVAVsR1u3c7pjNMTTxcykaFv1+qZHJamki9+djgptcYP6l/u9u+5c
czv5yR1oHsCjRZR/aZU8JaGg9zXcdsquifsa2JWb9oGEc1K7qZtxT/arHEXtcewZWxReQ7tfuq9j
Zjkrh1Ji0lqxS9zaPjUOOxVNsOZkTcUmGropIBgdlKPLg8BA9lTTmDXZ9WQJF9WdCeJHa1haq8Yu
BjtwZoMgjq53caPR/qsuxrkBS6j1M32TgUWlpzsXhFF7QYP0W1lhQRRhzcJLZo+7mVu9vVK95myy
WIhgQnaxRhIQ7SdPNWuKtXu3E+ZeEaeyF0KXUVDp1D2W7g1kNg8qcJrSv2hrUmSDLvF5rgt4fEw1
wmxV64n74I7s00OHUaqknDr0buIAAK6dOF7nbldchPpiPGIPArtRK2+XTByddfRCa17Ov07ovb/g
Fyip7rxWQPnLq61bY9MP5lJ7tsruLEA/hF4hD35rxp+MRRXb+yzz/Vh3296qk4Mx+uEqHHmJSe/v
FPvyG19uvenRWieB6/UwVtNE+ySyVvsaU9sQ0kQa91tZx/g2OjpiHp6v1cyFfLXJdTrHmas9N3J2
QMmq4al0xxG4seuustIstyqtsmPs0NyvQTTTDpXmZ8Oy9AtaQvYuaSg0OxbCq9CXDyQZhOcx9Ysb
8oudl15r6ybwOSesbV9U66kz40eFyioNUtSjl7gk0otMEVOpj229SnRbXkxDVz117uwfB5EDoEQZ
TlWbqbXZhgYO9aZZ53PxHNXNtSWZH8TawqC2a3GI28Qlig73hO4zT+AL08o7yr7q1Mnchrk75T0l
fTQ8jn6SHLvc0ukzhdbVVHUlvml/0I5+OVsnO9XnuzGhHoFqNVJ3FAqw/WhEV25GPZyVkbNTGTGo
wm28T4M1Nl97u+3WOQ77bRk602aALrXt5wTOrdmxLcLJyqNcv7VSrzwYRtU+FYY9nVF/lKdSzuHX
xqB1Qg+oiHSHPmJjcVfnxdfBpZFtkUSyrub2QQldY7kR0fy1kyUZ61IPd7RKzVM5PiZtKp7dUYWc
jBy1N3Ktu2kjCxAQsV2QdWUG8jpJVk7rN4Qb4W2ZaoqLtB2WhwegDKHsgHd76iJqvNpAvhH2w14j
Y+CkR527mkabnGjs3a8VF+A4F4xeaTEQ7Of2pWI+maa3DSf8zX/jgLeb3KN7Oye9G+S9X5zCubXp
a87RBjOPB4YpillirOb65+UY/2nyJ2OxTPy10OLxWcnX5+IfK6mmd3KL5dd+lVvoxi+YXHDBoarA
dr7oI/4pt+Anlo0EdTFSoTxDpfpPuYX+CwE7yDZdUvDfkw2t5UcocfnzDKuXOJ6fkVt8t0P+W3zk
GrA5qFAw4ZBl7jraRyeyqgRep9GEZq5RM3c30roJ1XMY1oGr1m2xn7SdO94BEU/8/dU2r259eWWY
0Sak+WqbaSBYI81okVRip2rui/rRrB7t6SEeHrT5Mq6vO4UBa+fXRZCMOzT2E4G55atHfOZ4dsNb
+zePxk9p7O7LnH8+iutQZL2W1dTIKFb/+5eyoOWF/vXH2v/9/pcg5Fo/q+d3/7EpFN/5TffWTLdv
bZepf4pelj/5//3hP96+/y33U/X2P//1WnaFWv62SJbvpHRkGP7dPXjXP2cvz83Xd/ff8iu/3n+m
+YtNu2OJbSK1i/RLVD2/yX007kzuM8J3oK95aF7+dQN62i+Lsg4VDsmtDkIcNEJt2an4f/7LRcvH
bQeDBG4Doj3+vn9+9N/Ubly1v1S/vVfefQdk2DjgCR5xDIJwPoZXCDEyrGk1fTMx3r7SS2+aA1cQ
UhyUY+57lP1wjmiNRgKsutQydRY9h8pPv7tgf6LB++7D+vdj8OvbQEPII0ezfgkDeK/BK8jcbv2J
yQq3T5yygY+Wfyg9HyxiL4fwi5xng26cW2VPXe0YoK4bH2xk4qQ2bZOqDq9QtLvWgZBnFy5yHLVH
J23QazD/YfyQuFYR/bqa/uWV+258+f17XtJMCBDQl3WA7/GjdTtJZl9HAmJuvJiNQTMLKsnQVZel
o1WnPuLEotIwvm1RGWw4KzkHevdU0XSZTlHvtDQbwtpFcsS061fd3V+/tUWi9fGt8d40GuFYGbmo
7y9np3HpdKGbG3vQ85M7ORzRpyjZjLHZb1s13ySzpMPdGu16xiK9l7MNw1rvSLj8+y/2vdEQ1h/X
CNwXQ1ADsaj+MYc1Hep6As9tMYLxBQ2APCzelsyHa2qSYRvSXKDTOcO/meYpXP39a/P0/PEiuDao
UaxirNjsCL/XdTYhKY6MQvh+HJPc3bEfIyuQXaJt094jI9ir7DQLkHp0679/4Q+BC98/NZmzKHDZ
bnwHAM37V267JtQGrzI3RRSZm5wg5DoQ7CT71kvchJQnuhcaBWnQDJ11yylAD6ZuhJaNFqv8wVXQ
lxd7fy+wxWH1JO4Aba/hLJfpd/JWZ/YaezbopBqVUHjEXLHIkHSTNBzE/AjMSXoqk2OTcLZgoDFm
z5U+6+bKqciH+cGF+eNXQsueqgiHDlml2Pbfvxf0HMUcpq1PHorFmNHq23qLajm8iDoil4LBycLP
EkPlKhqq7FJa4fTQC8mIyda2mVNoNW34qfrMVE+cxwRY0kQk5r6msP7BgvTH+5akO6wb/uIXwcv+
4RtUMrEjZij+RqAMYPSARJ8AlbE6qya6IFc+u7Q6y7qbpir6kQvzD88uc2I8Kg7XCSswZcH7a1TW
c9g3dSu33oylTzcqpIJM90USDKKiHQJ25ZPeocNJ/Xjcj6UXn2hpyW3queoHLq5FFf7+3uEdwMLh
q4LiyD8fpKBEGCXaONGMqAmN6mmcjjRJppJl7azMbL4lKKSYjgYr9NWMWc84+IsAg7P16Plr5enz
DS54U56wa+r9Jx3YSFlENuH9zZxwyIJm0G9NbdLPAuIKpHUjH9WuLUrGFJaLemeV0i4tfrAm/fGJ
QAnPHsPTqeOswhj8/gozTXVsqaf91rKV2jM46/Z6UZC5scSo9nVpbolKQwdQGMnr2Pdi7+lj/6M1
enmRd48lb8K1dQT5uM2Xf3n/JliSCQ8ux25rONWIVFDV5CH1WgIHSbkPRZ5Zu79/+P7ky2RzJewG
dS/QHtr671/RRFBR6ZPfbUdrGj5rZlluUybd9wg4C4/oIDBtKN7HM7Sk6uxXtnaccLQebUO5N0WZ
f22NMXvsEc0EpKAmj1XJsNbt7VOs4wHmINjm5F5l6GZiO6dlIQWsV8cU7uvff47vyTjvrxyfg2Rv
qioWEuOjWcAUpjV5adhvFedzckYsTW0IhGyfLBHVp1Lv6ZuhOqUdF1X7ao6mdZuX7t3QVjcTet+t
H6NazcBC3RJn0GxsSa5bnZreVZiaqE5ZQX+wH3yHP314x4Ct8FDwTDsO9rP3V77zVSoY8gxbD5XD
N1raCW2QobtCijndxJTye4MH5tDZRn7riuHVL0ofjVWbrNuoRtoxQ2Y7e+FM1e056soozW6thJkL
hrrz9GnGTxtYczFeJaN6WGAGh74JEQYmicsEkC1WE31/Oepz+oMa6I838fIY4QvEA06eycf1wVBe
7eFa7bdhp01nDtndpjf78opKbjqEaGx/cA//8fU4e1HHwdchy4s8ufcX0u4IEsQPNW6NcSyeTCW+
UnTIdl03w4sWSZX+YPP8k9cj7gLMFfvA4oH58HpNxdjQTlEpyda2HhhVp29iHt2Tbdcy8Iba/sGC
+8ea0vLBlFEyOZpHPtVH3yzWRzTcWjRtq4ZOZmdiagYclt8xv67J5Opd5BTsO3Un+o21oBWCrivo
GPmlptO9VNG9qdARKzX+XJICNc3yzpg9YCCmlOPBen/pB1X5opXhuCW4E5Lk5OuPURgzR0OQdzkq
HJU5R+k3pYg8M42i3fz9U//xnLK8PGk6i+nfw4pkf1i8yhpGOsj4aTuj2nlgsqR/IcBgJxieqY1a
Mu1Gob56rV0d40S4P9qU39vhfv30XILlTRCCS/Xy/tN74FZNAqWGLZkrLSftzrfvG6uqV1kN3pLU
l/be7wv3mtH0QaLKPTSa219hp/XSFeD3rA2YXqDnSDK1QycXPfzk1bE5QerkimK15qD5MaHFITty
yLXa/D/KzmRZTiTruk+EGU7PFIj29le9JpiUkugdcAccePp/RX2T0s0yyf7KSVmmMoMgwP34OXuv
fQwoBc7Kq50nzHTlPWK88bPx3X8i042vJW/VUdL4fPfnT/93vYtFkb/YU282Ll7R3+9Opcd+d2nJ
HutKOdar1c/9B2O7sXmsNW9V1qo+ECmaMKJBdKNBIuH4U2eSXpsqWWtN0//PV3R7Gn5bcLkgfGu3
pHZQ2fHbU22R77PdEazKOmFQUi70tBNcVjhGCHr5grb6frakd/nzh/7rEeVDeUco+KF98DDcnqH/
KrS73ctXAP3esUHGz0EvRu02+f5+2rogPHmL6f7B5iLOU1Tz93rLGf5W2NyewjdfG+5g5EARBVzP
Dfj9CmjSByhug+A45S7D8IYxZJ2iUa7kBXTZeFW9XXeXDQAWOS38kfsSpaJ5diex6Eyicro9vHg+
/vLu3nof/7ouWJzETALxJ7br7fMRbM4knBk5OXP+KtnbcfFT8kck+BOGFyU9bB92/saNkTdcVeee
qkWDAF5gJ1xWaS8inRYH+HYs+j0+SizGJemuaGfp/Zb+u6oyiHStat7zkzYO4x1ZWqRM/PkHfoPS
ZRUA8XnLbo1YWiK4H2/uL4FyrYAZST+k0fgUb90SZpP1SMsBE8vmInAumPmUroZmjN58zfpehjZ+
P1Tqh22btulkqkI/Ccm/mQ4kAw2Zu23j3yhk/34U6TzfIAjsXCg5357/wz6YWnTX4dHikJM17eaT
lWB/QioVPzjV1p6jUWzf/YFw7cCpjn++Tf/aNClwKNACW8C94Wx9u7j/eg88Rb4nGowQiQoxQ40s
luegjO37RnB4sFU+/oUp9J/y6ffHnjZqZN94MLcojPDN40WDQQcCiRsZP3L+PlguiEvOvCi4mN/k
xGb1B4g65syeii8LyRYA5IZRQ8tCFFpT99jviK4ZGyKh6vwBF0I1WgcJ/D3pij36zCTfg26jqa+2
6q8ZC+6/Xg5Ie/SnCfDkBeFL/H67SgT9lj3fjCA84Y+k4sTvhXT1XU/Q98du5czbrlbZMXDdpvt4
8/NUFNuUDesQ0j1y6+U4Bk3xN07wG3LR7Vl32XP5Hy1wB3bv7Vf+r19R0TLph93dj7kqWo3xf9Fb
wuRj+FAFXt5/Wr3S7i9mEwzrPWcJ+kM3q+B+IlnoOkFmWxLLsgqmT3OtHmIE1gCOOmszdwaxoH3L
eFv8+8Ex5V+K7f954THFNsnXtD3o3/9+4TwJGLMWazuKaEXDTi6kkSgRg/hZhkH+RaJ9Q50jWkn7
0J0jxNxCmK+zllVx26rdOfGtBaVvpaVgjBQW4XnOsWTRBLhV3FrM/ksZekQ6/vm1ufWB36yS7FYO
jlCYoNR+4Zv9wwxTiOxDANeH2ocHzRXTN+h1T6J1ixeyoqZjV0TWV09p66VwSv0+6qEcGHuVj/XE
i/3/fzm3oymAdNcjEuFtou3kooW3qPmPQWi2Y5G7N+nQWl37wNcPuQ4wtGE1u0Y9AtPemtbHVuwd
+cq42VBX/yXg9n8svVBSeTuY4nCH/Lc7+ob+zOn0SoWDQap1c0ZydjeYV8sr81sbAuVi0WAwmEb7
vgjU/GFtUP3Mnl4O+7zpVNdqf+7BBKaxXtq/lO3/YwXiBAQ2Dr46u9x/5gX//bI4Uhahssf9qPLF
8h5unPckDvJqeLZWVfY4rqsy/GRt1nTyERtAfrY2d/1aodmucGd2Vn8sYc+KB4jl9JJzP4AYGeWR
vaVWswN32CH09iiNx4noET8ve9AhFWVmxanlb7f6fzyHDBZu1STNkdvY7PcXiOCKhlimRRyljOuk
Kh3FMTSIjmtdWDlqbb0/oPXqLmYp3jN0jZ6REgZnN871qWnZ2P/8HL5BqfxnIWJJB4UBpOAGInhT
+Qf8euXMyeBYBt1+qW0pHyVgjCgTvr0n3uQKwmtdncrY8Q75uk10lLT9HHWrPBKDaJ+RO49dgnsa
54dbxBDDSlfZSaPQmOxVhxqudWfrfegvmCe7sv46ApHqi3r6DrC//tJ2YfDxz9/pTcTF7TtxhL1R
mxn/Mfp7e5xQdbNZjQriIym94qkUjfsQqEIdY9k235ZQ10nRjMi57GpjsJHHP6vC3JypQ7brrXyd
kBP+rbb59zZET4xmPSvcrTP2tkdRM3xyGuYtx4JG0b0K9HBf8bwmtJX3zFmQyWAenD/H7EqPrAtb
tlLEJZYSwWHnqzzt4L3+ck3/ruK5pIiUek43dMjerkCLdscV2Et+7Dc/+AR2rsoYFPUP1PSE6hLC
+sHTYfeXo97/eN5o+fKs0f9lckBJ8fvj3/g1dpmIswPBlrh1KrwEk2zDU6279STKrrvDut9/rlRd
3w3aDn4Zt/lW+ggakkD6/alBTfNgtTEZeo4r73xHB49WjGC82cH44O+L9anvUCFZtdVecEzk7/vF
qd+z0dxra1fhX+7i/8G2/rs+YshN4cq+wmSNGKe3XfemVc5tS7QPuhpVnLrrHuzZ5Pjhe6yHCGCt
ZVB7MjGRQBBh+wMBNrMTX9Zu0m5CLoPtJG0zYQ7aO9cMHyXExgL3c416ftWL7Txutosp2raXVX1d
Bc7vhXHEaZeb0tjWHHQWBAy+93H3fM4ZhDN6kc3H/uZ3wFi9pOPgS4xwo0BliVeO6r12R8TlOa8J
Qi3q45nazTPPzUwuarKVIVLvoPTWr/Ac9YDSryKVdW3y9upqLIiHBWMl+IKu6dIoIHcadN5qxZlU
fk9BQNBFe8k92zyGTmshi/bd/IVbh/CqrlXzU82VWx8tQjI4uS5FsdwtVDn52Vm0QV+DyBTpemjN
oLSlaF5o5KhfleMYjOd8uawz295mjAdMlI6i3Q9Vr8dHD/4/CZUwW920Xy29pqipqwXllz/CSsV8
xlnB3ay7OZ/GzznquCC1YyfgtGQZDFd9bscS6V7PZt9tKuaoEczqjLZnARBDnMLRjWpEj3kRengW
lfsU4+60r6JnxnZoCMnESlNEo52VY2fnJzPhzj25jW5fuXksh6q53Sg0gmQ235IxM9HfIr9g6xHc
95fl7+15kAeS5RxpB+U6UQj+m37oMAZKlizph05gD6+RXh9RC/G+CDST7t61JPuuLVp8NvErTP3m
wvlR/OW4/q9eGx+AgPQ2aQmYcPC+//6i257adcSJ8bDVw3RpG3CKsvbtQxtVjyj25QVdxTuEaBXd
1ELh91L+eUNefWIoEh+KaQvoA1X6559vztvT0/9dFTVOhGNawPv4/aqGkdV/3Iv8oLbO/GybFSo9
NrfnZS7azz4+weOfP+9ftQsrHCc1Nlh0MDaf+ub8MTRLKQO1hIcoXuP7GsXTVWEr/hIti5NW/si7
UXjycZ+74gL7AuymXS63Y5aoVgxK4gburcv9Y7Cp7tWPIT363YBVfggDAh1m1oix2cOb8Ymhjq3F
35JMWZJvl/jbAkdhKEAhUzWzVbBn/n7PYm/1B2du88Mg5j049B7SM5JuxoCMSzWh+A+2srzmLQsa
gdDu/g4DQFkk4bzb8dH4wjzg69Dm1JgV15xYONQiLK/6L5WuTZiIsLtMpWzcVJB6+I0MDepuDFLN
TeiqZJ9V9jB9VNK7s2B1If8O8QNeR60VZNmmL9eXssPJn/TOjBt2H0L5uQx2w8I3acCPNO8imAqD
XdVnUJL4FfsagvgBMWm/X4qoldNzjOVDpXUX+dfb+Rremq2Ef5Cq6BeI3kv3HbJiNRxrhLr7Ieck
8T2cR9liA61d0ppjReHYYrxD9lyJ3bvWpMyoRETgg3b8TX3WFPxeNO3UDxaIdnpPEwYYhpJgNIe5
KDlOlZ3oroT2Ej24gnQgRaRz/cc2gm6eEEiHKAPZovnm2VvnHL21Rore0/czpzm4DZhQukhM0V5Y
rGnA2Jb0SBQ+Om3GuJ2TwbFhRHL/EWQubRWZsxiqFodGG3vbQ6262c2k2YeTsU3+4Dgs7ZsNu4V7
7bzmfUxBtGlsYMkCe/0fFqDo2SdoakgneDOZu0oLtx5niGMHWeBMX2x857mTtM54xThL4P9p/MSn
UfuEsnJYU9dvNDJXItHqrGxs50tUWfEzdtoQnrvoG4SrcAIUy7De30uwaAbTpN8+W/2EO8JqluVh
lWZSKS5XDVQqkPrcrrVfJ3kfWngFZitYDxosk3Pkn8YgkEsawwhrPdzOoeqqR+r8sLyuUbGcQqEK
+a6yHEAq+9rq8T0soFk/h2Evl9PosTEdiIuxfjQ1Z9dLQUr9eNh2TXBTkMvxg1VMSMYRgeFjhJer
9JFueUuu8+LRJZuqSt1B1tr6Q7sRqsN5vikRSPQ6rgAIBLEZn5EktyKFXCE/xFh72vs14iZkYd7Y
KvXhcJw6DvpTUikvmk4DnJ7lflkawT9smlnR1Sv6/FhbVVQf+31oX5GiVkvmymrL/G5p5LMWU8DO
H+HXgu0icP7xNDaZY+aweJDoaetbGmD1KmdMjgnOtXy9d7S7D+8sdPE4ank3CW1XTPVhV5jNOq3S
j5ChR3PIeGxtuvoer3M+HXjBO761O6ztaXdAAZxEsJAWTUO/+9n4A1JT29ild+2GJWCYwp8fMTmA
bE5FZc3AGICsQ2ah0+kdrGho5tTQkN2fePSGGiuXt1WJV7bqWBAMGh6DSCGk0iIazh16bBZ1Ti0c
8kz81TieDnDp5GtWVqG654fUzNmbeb3MeD/9JI+q+J2SjJGfWVBwCMlJrEVGRCmjGMMUFBOvo9i9
MFhkBVLUBsM0++YD2u2mS7yCUhb+qsr3bIdH2aRb4RkPd6Ee2pTUbIFv39vid7i8UfxKyJzvJl2Z
H76ae5a3funilAATVx8d03YlVnOPKZtF91Fj2d7VF88ZUOUPSysRWetByMQSLfpbtlMMDpMdC3Ox
nXqeD8ao6mNj5uinQdb20WuUHNFM+1OX2D6ygLuRmG8INJ2J/EOxSUnJDENWovF14zlxw67+nve2
mQ672+uPAeNeBTWXJFb6eda+Z0thedGp7UNCZERbTM1zyRMzpbMnh+kFthO0ecQuVIyr0wCIqtFy
340xzpdaRBauyLj34VdW/u692NMwXY2XU/G13i4M0zalMal4dfkVpDcqHmfGB5YScEG1wmBdTYeR
UPAzRNMQg3k786rTyTZxViyTPaU+huUXe5ynD7tW+YSYuJnqh3is9XCY6Bc4H2JXe7+4u768wy68
OQdNkfQRTpM1YoPy9ntjtP6Jk4e48XJfovbgYpy1L5a1E9S3V6UKXguk5FjefN84p3Xl1T+tVMTL
oW5JV57VAEcHxigAnqDI14tV1+18aWD+vNP0ATDR4YnZHjDD65t1zA+aY2sJrBxFvHdNNoYTRVpk
awfP58Y+49NLm1K1YFFK6CFNyJlVtAK/8Xs/axprLM7VZDvEyhVzZGeejHiAS4TXV1eBsr1aVKcE
PHaKey/3YTptTucB7R5s530DLrV6l1sVW/nc4i6/9kChp7OkNqVim+b3Q9wOd4yfi5et4R09bEEt
npuyCz4vU9ivpwYazfyw9Xp9F5IzXh50B8/iaWp2WFViDx0QG9pjiS29HSU532WtmedVJsymRpXU
fvB2kESNNsqMWkw5Qv+wIzHHVM6ncp5zlbh7DL+A54BEYBIgplezhDmJcmEI7QQVHriudl1FeBCr
O0QvzA7W/riKIf5Z1hH3JXJGWpT0hwedWMbbcbCWgv+KP/XDZV389W5fFjNjFmL1StResAtOVAQ3
mteN0A8klOZbPNP73gySuqwx44aRv4lyvAn8LffcLt4SJ7GqgSE4cuzxyZbtx21w2/rO0PfeLioK
gSg0TgfuwDCZvlZTS61DOIP0LyRZoP6wZuyj8Sy9CaOYbT82iAujNOxch+KHEutuw/3J3luHc5nt
7e7bqeoCcdcH1s7os9Drej8MEbPZvcWCMFTRRoNspcF8zZuVjVAyCaEqAFCVkmYavCI7mnA1+a0d
vwdWaOzHjrFZeTcXc/Ad7RowirgnmjiBIyxrehEFxBDpjNO3cvKaMvFnl0/jlL/Dr+nC4bDAMFrS
qL8p7b3d6CkF89ZikoRw/1pvwT4d2t1af8wrdo9QtC8FbwvXNc5iw3C202CaSVg9BUPfYDrubfeF
/ERnJhPLKpD0MYESD1Zt46MNisZ6cMi6x6sYr4vFZ8R2d26WpluOq9dbY1JFbZh147JBsdmi6Drh
vLHONRmAx4EEyuJDRfc1ob/ZzGfj6bJ40IVEcuDQ1epSMfRxldQTqpYLPZn1AiPEmV73VQ5WEu6j
9zOU5SqO1HyW/bJbKuxT3vcgP3ZuOb14MYOow9JonlRKCqojuQMzT7TO65iT+l70aTlO8ZV9Fa8h
MtVO4iEXYjljoQ+XI6sGfH/VLsGWhnFcOZgcaMmdc4PZPc1n13sZRxeGCtdvnSffjHM6spAna2AM
7fV28IYM503kXUKZi4KrUBYDQYgOZyBZ+/SNxqf9QGyNhU2JoWWLN3nX/XPRBXN+gjpQMtYULigQ
7Qt8K1DGJMfq0iLgpbfW/RS1Ff6iXevSP+WDF3QHi7FofeELBvlrP9fOBQFavj+MIP7KJyzNvkLW
J8hDazZH/KLp5JrrOrQ2DhN7uAEQvc45hBOQgazTsfzoVfYUnmUlgo53tHJhYnjhjP8EDUE2gclS
j8baqCz7wSvGs6cbFWU5nAeoHDQBwkMfF4Af5hRDIx6dMijbbwVc8Q8tmCqipCHt2YnjtaPzHEvN
ms4cTWPKtNbwS1PjtX8eBlmr45Dj70bKWpfLuRrnoPh8I7IXZ9/I8mnCez3esYLThwlLZ300URc3
V9d4MI8kI8I9JcAdQhHILeETRLrP5r72eFHv3Z02xxP0tKqFKlFUEMeZNDyX40iFUQ4qcpJ5VT1z
bWBT5r6MZ6+8GyugXsih0Tedej0DawJgYmVjv7GmVq7bvfLIo2ipkMSiufKwR0I7Gb3+KPqtvRMO
B80MbEAQHrxwMPeOyDlEsAcL8VAYe8npvrjRt6nse/+Qb3b/A+9Z0VM0dkCQpRiLrK1poZ9tu/Ff
R3d0+nPpIRg7cGDJxbmU2JWwk9sFRp52dYvUmwxXsoYBWVFbV4NgqhqLc0hVkq0g7XhK16HmFloj
W7bp5mhKbRROuFZdaVkHgsOigxEb7u1mKsafhbcw+Fpby7iPtRW4Zzz/3Xd3NZxKVzNECKWmvibQ
Bo/dzxUbdH7pIT/2J7+UIQf9EeNaYvq+Gg6WlRfdMbYWSc/Q2+b+GIWhn3h61F66NLm2XrFe7TO4
spsu1u889f72Nph07HxwUbUpho/MK8d3gie6Iu90qFtgd6txWZsjEIltwVEssaOq1gl5aBUoEO1O
p6lfIetMJcpAI0TxyzSqau7GeWyANLiue53asAPQ5g1DdbXq2JjjGLZA/7wIBUjAyuVkbcjR6p73
eX4ujIyi49TZ8pvAhlWdhsqza3DlG3xNjhLBYao7/weZqsKCtLO79rt48bq7airkmT63TKlPcJ6a
3rXDb7G/24/VSuUNsUJBx+hrE72PJ7R+eLkG5hWasDXnQEdf97+CddPyoDVIshP26KI9zJG3v1+K
eVguTJTy+24IVJDWjiCwrEQGq49CQIVI4BK10SGo5xCTZ7yH9bEqeB5u5sPy2xwOo59GQqk4Wx3+
Hbdx+NJdGJXITCLH+1HNVvVx9roFDFYxrO/o25Wvauztf3gqGuA9VEgyMX4+7BdK+al8LIZREj3o
L+0PLUp99kB1wA8NLOqDcCthK3ih0etLTm1hZw5ITETSXQlg3RejcE5YHnDCNhRw4X25Sye6D+XI
5fSbXuK0cmJ6BipkJgJyxhQ3dQpl6pPbBfGQsh3UN8zhJvxspW336qHpunER9oh1ohrz0YIk5eTd
M1VQcw8BwpoJ4raCc0wd5zy42xzOVM/EnD5bxOg5Wb9YywoazjGvo13RMHC9AuRZz9YSfmDKI9Uh
Ro2IMaOw4gnX2zq65O1u/mmt58FFr4hh8swbE39x0YEecuTkbAIULfsldhrY+D3UZsAYJLsUH8oC
oFHstMVAidmF1zLe1JZhJC0wzm43rjLlteivXgmGIlMoSFieGOSdo3DdI9rCdIHc1l48iJR739/g
MMx/+xpP7dHTcXlnb6X9zUxhZKUzlc71RvA1123tWy+l6VDd39pSRSJMJTaocE4bvMYbHf5WBAa1
ygBkOSOuSkMOIIexP+2dyplI7QV4P68UIEPDYFeAtWaAiaVsb21fZJQBRlj4T2HKH4xs/NRhRSqs
auBx1i29Zw1jbRuby7A1cXvnD7FNnzyWMx3nKs9flM6t6JiXxr8oE6oJkny+fC13GgzHkYn/ls2M
AsanErJW/z4eZyt+dNswrhCz1CHNdgTYbJOR+aJiyW5FkUXZIBn6ZrKcCw42RbtMyTwANXmOLCrm
i6pl7lxCkrt0am2SPWUUGozSut/WTKsde0n5wYEZdOLsK4CUYK8/rpxlt8NkKH0OixgGQiHrRkBZ
HZr8GxQ51sG14zzFzAHlfQbfqn7HJhMEZ2bPznzmsbJn7Cu0ze4sv3JtEn+W8HtpSfxuQZ7XW6rG
Ya2B0eD4wCG7i386QVc+bUk8X17yIa/KgyQ+Tp7xmfqnsCFS9bKv5nZIBK5wrT3ZiEQwONGp2sX6
uboBH9K1XzX7YFsgHYhLntZ0EGWcGkn3AEAU+pesCj31aQ9KiN6sSeSl4eVlbcB4y+F1RllbHhUi
OfYmf52nx2neUb0jrMEz6vRW9bCCQyUVJiqj8RIqjsNPsrWbj2vf1N/cpQHN4ox1WZydOoiWFK9y
MF4WXTlFUmpTfmY2NaWTGyx8fBxt7zGmFgwWOHWvV046MxO8fs4Pcu1dN6NTVV6reFisrJpLV6Ry
HAe4aYUAHVoAOnrAqgMDM1ThcG93ioN7Pi4DqT5sHF8mJqZVMpTG+x7T8SsOXZ3L4QHyWosOb6iK
LS1tjviJvTc73Trak+tdHK/e/jI0MbL0kAAlJ9V05D8bOPDqjgfTsCBbwRJ+cbXqPguiO6cEslnv
PVVWvftpPm2zuYii7x9uSQ/RRzU5NUqPoFTXVsKFoSocpy6NF00vMCCceeYXoMVz0suA92XVfftz
CYMQb5QX1b842PfyNAzNnj/668YMVvbG/b7I1Vbo2kX0WMb8ZxMuzYlOolJcD37HJk+c1rdekAB6
6kTrqCI1K8qp2lawbQ9ih6aS8aNQiLuh5b5Imj2C8riIfyKGmx1QAF1tn+uhZji4LGH7XMI70vQp
uJOcDA0p0s0+x5yf5HKnut2h3xWScnEgpyGfjrHYRpNYfKMtnfum4sQ9Ig8DNGZ0n7RV2P1EabNf
onYW32kOomNpc/B+/BYig+gWgITstfy87U3jcGzaqvx5LwfnSw1tscwCBI1gpGYNcW3OAb5wwsfc
QbFlaX0tbe1V2RDoX/S6TfgSu9Wqjn5kLPXqsjsFBzhrkzyqPYyAZ5ncbTOaEqSg2fPutLdaN1pT
ojm78sGVxP1mhlgRK7MqjjgJv7W5+DkbWBYCokZgPu2Ubyun9XfQ2Dr/Gk3j2l0HGPsPk9tX7wzU
N+oAWM+cd3pQPNNuOSflqAhSbBVRYm5+a9E8HJY1z6DFcozkWFM+F5DcHKj/0Q5BBvHQAwZhQMjM
pwN9LF1bmschVqF6tMPN95N23hbONAAMpm+z1UBR3iKjTn2JVLwdbOtrF3gNDCQUBidKREn+ZjMM
cDD2Lb7k6FJrSgZr84/xUrd9ptsW5rrwp8W7NS3CCO7YsvvwIt0mfLJlgw1n2qEz8m+tW/CJJuYA
e8rtO3otVTeOZ74xrDCiBB19yDFaLdextSB41blr79fJEXN1rtoGBA1BVPVCDjfJaAl8n8i6r/QC
Q803Bjxdzoq2Q4CjRnUHH7JbjlV1pJToZudkEfCY062Iu9Z5GsbSvlBYTrRTd0c9QTJvxRmyU4iC
XcQU4eQawq0ZNdKZR9O6pr2ufj98BnMSfkcO7JRpKafSPgXtKN7nripelhxDRmorW3NmUE293eHy
nORJF66fKsWmnoz2gHprGwFApaKT83bvU+592m0Ywpkp3JpsFr+PGC8HO9+QZc1rMo/G2Zd4Jx4u
lOtNI5/Tgso6ToQbLUu9kcxVrN97EEHf7X4uvuZLrbdzZJkcEU7QVT/o8c0Xz8wiPJJtCy2pj0do
UIRsz+/wCxUioeILYJ/zy9DzLaEWRIyDIEflha1Tb/QVpD4Rfhobe//RVDd4lB58oEJF09n1kfd5
CCBQ0iLPxDK5YPWaxoR3fXxrf9IZNuWDWJ2lP5R8q+gkF2X/pMvq5Z/Dse6DrwxvN2Cx0njApGox
i2MjGxm9DoiSiHxew3X5GThbvGROVcRuJoyHcrXmSXSf95GiJAWWTiOcak57xzoI2wfdLAwAmQ83
32B3oDfyt1Jm7eoBL6pMJGlEuspNbt6QEzeDjxlFzhnf8RW9BDXEOBTqfNMwVvlx2scyDEx/3BlK
f11WrBXPWIUq4Ovh0oR31JJzFrDnHJQnK+s40mgzfuLCBgvOfrl0PwZH+5D5vEFOP7Z+mlH4mG6D
+KmKxU7RS3Gw32SnYXT1VhM/lHSuXnLZBANDMgQfacwc5BNQzIrUDIOr7rxSa8F0adkRDK0273vH
A/tR52IeDrZbt+cYyK1zreaJ+b5bFQ5s0xbmYdbUym5/rf5eg1dCnzkcQUMF+11dxWW5pzTIPYin
tjLnqmdaRnqeHn5wnK63bBOO9YvdmAPVYM3giCrkivY7ufP0PO64/Gpe4ng4VxXBfPdSuWiW1pGO
fRq2TR+nXttYxOXIbXzVUvLCdrKikVqVsNwO/VQ7MZj53KnTuVwBMK6q4RHOI7ebT1bFDQAHsxhs
scilQb+B3r9aXQFdrQKeaSUs2DcaTO26p7qzEZ7ayCZDQqOZf6c5htb6s1F76XDkLNz8AwO4/gm5
yOQn5aym5m5eBtdOOwTdkOqmJn7CNxbkCVBvx0rNVCjC+Va2nhrb8D8RXqY4KffVOzditD6ZkYUr
Gbq9MWAw1hw8SOGwqNFctjHoIel4LUqGzgnNABdsufH7FOeoG6SzdotHuNiqPi6bnsyJu8R2s+VC
QmaLMNvxgkW05yDeDPqSL+syg6rb6HQS2YLQxczVjPbX24Igo3lo1cyJ0MSTKFn1c7YHiubcItax
A8YDQSXzVNe/YHcUHVGT+xJ+W0Wg348sfZ+VaObqgIVwdJgYTe5D6fi9Ttto3T9uJVTbK4LgsmGm
sJCCwAsEc9QdwlJfonkouwygXiTOfrX3/9Bn4F4N5XR7naZm6bLWqQZz6roWfnfJaC61W8DMpwkh
M+epvgKOWOh8/ajBD/6Ta98wUGVqGaZuHuZng8BYpZJTXsHwOlR15prIu1vI62AUa9Ewg1h/wyEN
oSb6lrd99u6oVjHa6cUPfnIUGkFZRVvvc+JoTXTFgYWGhOhYBm7honqa0uDiEHCIGYCURmFLX9QR
T+3AI58i32ShrMjPuCq6zOrBRrxtHwYjoDa18bAdyzaHDLfyR166TixtGvZtU14MpK57O4Qad+9X
sfq5Nl43JsvSWu2Vyq2lb4Ef/9iwEs9HCYKuPncLDRxaa8xRs3I3Rj6VoY1Qqed7BqcQDat3jFqG
gAwRKnXP/JBGIdB+51ddNC7XE7ar/65Vbl4d82BCv+B63X4W1cw4PbHIsu9TEL+5nZFD4rrQoCI6
MeIGfi57sAUHEim4493q51e9DjZw3TGwv1ZyIcSIxuO6/E279tY77PnYlgnsuqFLwAy5bwwKRWNz
ZhNzfOhhf580TZVsWvz5alvVgoGwL34Udr4yqhahPtL5EAB8IatSh7nXLYhyoPy7c533PTg3PXwz
uUzlh4F3lgK+KL7cEJQHT/cx/PG81R/+rES5XdxvKg44FD5uO8d3iOizgzcqjrbb2mBhXHLs8X8m
reNUlzIk7GwLFvfS6pYpigxXGqdM7/6iSArfqh8x496kloQCMh7m/7/5bKZUe+Q1PVwi34He6aNR
yycAacSRxHZ7DNixVuThjL/rk84jQ/xpEGzBqQtB6x1xN8BwqJwu0Gc1SNtH6h7R2+eUjUbO6Ob/
UXcmy3EjW7b9lWs1Rxbg6ByDmgDRkkFS7ElNYBJFou8bB/D1b0GZda9E3RIt7U2qBmmWJomMCATg
fvycvde2WHYospNzNrroulOFuktdoZZLI0klQVNRqjKKeDiaTIcIiGGg4RBtUrj06LZWXo/tLh5D
oEok/UkmLExp7G0bTkV9GeVz/JjY1mrSbpbkOGkj+vAZxvR9gjvbDMql/2aiZwro6JaPqGCHT0w6
2q0uU9DBfTzaiE+63nVKH20pQP5Y51LzJTnJNSXK0nyJ09CRG71nDAemRqRflmkBGOVTbGvlE11n
rOGdZWtuENtV9g0CFQJ1Yzb1T8NI4jHYR1wKN3HUjsvesNBdsUKH1Wd7kliOu0ppn5GuIC/Xo9iC
rlpbqqLLmmt0tM0sNHbF2DTPqQPU4iPJ/S/CofVrd8CNrISI1df4s3AIRpZG+93F35lr/Y41VvoZ
fqSj4PJvzT4n9NZdxq+tlz2PTpO8WmHh7spouSA8iXlzYY1XKuE9//5B+EUevN6NNqFoyIRhiyDC
//ltxfRMBL3DaYcKpb5kM9MfvDjt9xZ0ltuK2f0erD8DRukB3oZ2S8CIo2BlotoNhIjH73RV8wO9
3Hs1Lm+KR4NrRGinrsMW+flN9aJuBh2X/k6D137WehXwunAAuRazKPqKQ+fRRnLzkQ1hffJ+XhVs
vHxEIRKPxq743mLsuOSgwP4zdl1NVztpOyrPzGovEdOjJ8HwzAiN0/Ot1uTJWWONj/ya8iqX5XKI
HFfftStazob3uF3ajFrp91/Vv3t38D1Ya8E38YW9u4EM1NAZY1Bjxwp7pbKy63x4zM1FLfJh/EAJ
/4vNkmrPctC5YTLgzkDy8fM3EDNljs0hYtEGJ/116EAuY7+du20PE/qbmKnVmqQS28Sq54uy0mmJ
57XLeDpctn/3Y7vf+Vj0+y3dhVPx8zvp075WoCCnlUDX32Qc3Wk3JYD/ZLOk337/Wr9uC1KghCQh
Uqzu4/dLM83JAXlFvOxMt+Zg7qIPBaFoMhQkNFKy8GTx0yA58Q8UAx+89i9iTCT63nrFUUZi3Xff
fb0dhHLGTtzzQ2LFN6pgAiDFWJi+7OBlG7arxR/cUEK8v98x09PSFniusD0Qw/vzpa05uGgyEeEW
hx7aFQnhKGZR0qttbxKjjQSLEJYhcvQR9V/WVEFfGtWeBhZHfI5E+rGUFhWJWoiq/qprWdYFhrbQ
oMwoBLhfGAKY25AqcRPmOYe9xOrb7sxexgaKAlFfH8UrGu+vIYAzg6GEhIeOFBoX6M8fqM8m7qIm
5gCP1vkr552lBAGOf5rlH3o7aWbPjWyQWRYza1rhwty1M49uRrs6ZNl+bX8wSUHomki/GAbN/DwR
B/lB2uq/e5Nr4YFhkf8Qe797kwjEi4I5936oKtfYzXkyzPd6pblJoPeT0Z3hfhv6L7+/s395oLk0
3KLCoOZxhMR+8fOrol/SWwvkz76uhuZI56emMrPsG2q0kJjnrrwwnXA8tDPTE1+V64FRuSClmUZ/
5Pf77k7+cZ11VpKYZH1ZfaP4f95VQJEmkkpn/rQPDR19XYU88LzqOnFhZ9HinmpHFMn5wpkvu+SJ
CI09FrzUPbacnTATk8VCbYAt3txgZfTGE4pXhhiIyFrjfKwNWjdzTmaXr7cdy7iWdfYlA5Z82Tmm
7JqjEixnfhXFenwQxG6evAQFB8DTjrZxPZEIcFGgcnDPMot17iw1MhGe7IUG26ZT9Hf8xVIAEhI6
c4I5gwmJkwPoAqZXccY6ob7vnmxYMvNztKR6elW1JQ1dGMTLeT0mnnNuWq1lXooeJVNip7pDlMgq
RLSGGENepYG+ZqMdnXsXk3e4IeLDVp/QtsVTQPsSawSMSmf/we3xfilw2G711bGBp5+S+P0qO+c9
cdXtpO9xHughkAGvTnz6nvjMIuCwmCgbzH9BY5PwgvMpNjUUgblUgRcmQ36uT1Ih+mn0dvygFHi/
67EOC9OFw7SyINDPv6tP8Hnq0Neieb/kfbzp+6jGmZrxtEarVfUDPxobKY/Bj7cm9A3MKBBGONpQ
f7jv9r1qTrWic/poj3TNbVYFmFFdhVWTvRWmVs9bE1cEWq4Uedj14HXqwRtkIs8GGoTR1TziSNln
A7j1z5EcOG+D6nTNa/pv8SXBr4SgRl40WuSYydl4rrQyn+6AwTb5tqFMnrZ13ZGIYktmHBtb6ZT7
3QwM6SKs6LfjZPl+wSsoYJeLHkZjMHD10607kemzDzMF35Efg5r6MCTRNB+6zsqXe9dA/+2rxjKZ
60E0MQ4eYNi9peFp26zz0SfPCOUreVh0USLDhWQX0ZWjsAO3qm0BtRWfId8be91wQucsN2ZkuLi0
Qj1oMoxLOO1BmlD7m90VGu7WZn5ObbVnIlbEmy4mJIJ5VDR024FglPC+Y2q/d+i7k7EzF9XLZOpj
uUOE1EqEyXVDlo3AkdI02vBWV4Xr14un8hf2Djo+hWcSjcKYRjRBHyfGHSECZMBRDpntY53Z0THi
+FQcrcEeb8yK0AW8jWEVHk03nL4RTMEYiqmFZQdmNgx30iw9dVRMD0Fte1H3tG5Znt8gMY0DsmIM
gNJWLHPfkbn5ZuRCpxWb9PNriYzy1syz1v2WZRI9uhY3DrHqQxhmKdZuFcHn7QzSoQxultNMQzIL
yOyZCAyUmEu36G3yBgVWOOwstyiZr7YTfUWGP5xi0P4MWkBChQ4+LSsyhd2naireha2bbKZccQws
MiVvkQPrEuikTDzLiT6w7xajoJ/l1OFnNsgFnq4HgjndV5Nrb0WK9uYQTeksHnDPYjkWSz+ewfJO
ju6oLXKLsE9ipGZcx3o2pLU85OCOio0dy+51AtfvIdaMOEc24BxI7+st5g4o13p13rABxbspArvl
a5x/qwN9Cbc8j0lmOVfAE5szeuwujqzEjUnNMuPka0+CX43XWAGBM4wEoH/WGkBsORm5S8CazdcQ
lzbxBvM4l2LD+DL6JBLU7/R17DzbaKYCZ06g5gw93OmKWx2ts02+5JScS8jx+Acax35dUkGjH2uK
rANVkXVW8OPppmJZlVf0yFHCRIv2aarc9gunf4I96UzN3AFF99XKFlvsKKM467hYzkkItCaQ4VZR
uwyI4xHm0Wh4gSgLyicVhyLapq2ZnDlGZhBF2I/o7bSivPOcdD6W6Ai+ISppjk4mE8bCIsusHSGW
uncsTb5BCCY5okuMMrLeaJxjidawqln6TArNUyIAsh/asUQJ3NtdjVQHgyzFN3CFs1Fr4gfasUN7
EfX1dKMbuQvUsqiNE5pOrd3MPRD/E41LgJHu4sJkBX0fe+fpSNLPBmkLN6lsF/FcGjodtS7BQejT
UONyl+gWMZUZkT5tWsrYaetk08TwClRdy8w7zD5pOQG8BxJRQXGjuyFwzIvodODhwajgk5nVczXs
JUFp5EWsQt6q53FDqzuVdTKrLdjLxKQTrZXXyPabJ4smmQvQ3bZvknFyyL+TUXVOGETJ3k6JYG7c
DPEIZP5MPSrkANWZlKO1IbzUeCoGEmeDedbKhUTNlODTMZX5Ez0tAqzovlgR+blFWZD84qRAnQj8
5qmgJaBqAVzGKJPnPMPxcvCKJnnGxYiHJvQiRcRbvtQPUYowEGobHPKgZJpYclfk3Nv8enmviNEk
98IJ08eqhTME8Mye8u2C9Ge3pORzbt0C1npAK1sPd2WcJsQ1SpHO171VtN42zB3rU0nYKh0VQrZv
OgI4xKbVy1UfsiCWDtZZTu8XUGkS+vfCeqkz6vYtYUJufTSsfnlSTkwZYnbcqQk4L+cxR5GP3gTN
UrqhhY8tUfQaD/moGOATTDZHRMqYYkfab2EAw/fsrcYfVIFbuyhyY91uXhyo3UhUSQo1N6jm3WuV
TSw/ZdyHn4uCWX0wwChi+ZEeSsde2ZhM5nS5X0B7Ff5kteKWuq0Efj3SiTiCClsF7R6GJRJe2gr0
O1NE2ldCE/6kWySDxkJ383NmTYC1J6alrOPTFN/YUZd9a9ViXOc6OPWDU4LgZMHSBkIDCQmwHw3m
KjWYYjBBZwAYiLYiu4ztiOnao5GV2PRHBH3VllGnQ3gZo54Ixnj92NaxGDetLJGls0wxbbaAEgL4
mD1rIUJHj3aah3IpWBY9SQ5zT6nko+Q29J1WmwWHU6YAYp+P+PyUOUlnF1t97OzSypDEGnWiesXy
1iGIyWuuc9ygiUBukzsSTaK7xcN0NrcAGLBXDljDFpFMaw+7al4kQ1idlq8wVUCWjO0eRscMrbua
XPgJwfUwGp8msUjnPnS49QLMv2xqsJzobXnjSnm2EWBs0jSMbkSKmwcL+DjtW6qHjoUcr5bvoWrj
ihC5u3XrYYk+5cz9Lr0OAdCGSzt8NudMCwkHjLSRiERWCX5GGR4QvEjLty3YcwIJJqF37KaEUx7H
hGjt8xjC+72hZq840rbHAEa7vn/JEGoRTDA3oX4t9cLauoMHDw8xUgyrnr2z9I26eeztJLO2cYma
bWe4MXaPWULCQuCarRYPj6hBSIDRTcaq/IL4m2QG8FUWwY0dJg70u2Wym5NpeHBjPXyxDSD4h5Cv
dBtnRf2FZCx72TVJUb26kUTl1/JkFuQhIcDCs1AVw6bBXFyyOGX0wpRKXB21B3sXRgy7X4IRZ+fg
K9VM5y5HHqbBxgKuXdNauDw9R2DOxBC9LkUOr+ceXm/I7FabyLvth8q57bO0iHaOlbKO5Y7Z8fO6
l9+7y6w6th9vOY1VBqATGlB5zAVHAh68gW+tLyNkrZXtnOoQmGSgSxwPu3CxME1OicTrJyeB9llL
+xQ2b93PyzVuvhrqYNda+WZMJqvYtFkxM2d34PAz3a6sb1MbNeSjJbWw9iTxuS33OTGn+qK7iDt7
yX3gRfWtUaQiQo82dPdjPecLFaNNpp5YO0TkwZJvEM014/Ai7SdSHGmdlf7iNVOz407hCYpMjnxF
tszjiXFO8wXCFdYDY9JH+0pjqKwCmczG5YKijqVnMeppU5ZGEp/KvhxasoWX8DPZDvZrw3Ji+yRC
29V5OY/iE244Bjy4n/vMOddKs5w2ad1M6Zkkz8ndZAWL9QkwRk0+O9PPest+kFhboQwrvOShXyTC
uXHaej2L1oXGDP5iMsee/O8usZ1bq4o0HD8xNM8zWfIlbdajNDKSWI5FYOooy3Yibe0TVfIyb7yM
ZGgcf5V80qIp1lmckED4JWQYeYijjBCffE4WjXIDGtB21pD3lr7LuMa7jEPOERtDGAs5sCprlqvM
dqbKl2Y4yC1Vdb8cKNBDAg/iasD4D/vB2KQCdcMWwWStbUYSlalkdNwqTzUSEnuXj1VDKojQNHPT
Cau/gCmtFWcFDc0viz4I2sCkS7yEDt91gL1m6E+VgU72vCnM3LmCeeSMb50djuM2Q8c/kly4WNfE
15HiTkXVseqjcJsGf0b7UWwpbbxnI7bIuI8TXfr8FguTUwf1hkzpmPSSaRSlvnVpWhSkimrY2yw7
7aNTYkVeepM7ZBDvHFav8agk8cN3Lm7M1Q9Zw6VPCNcorpIFPclF0UxOvsMeEqknY4xqjuPdLOMS
ETTsHzePQ6LVCg5pNzl8bPwBzWgaA0Mfp5t3zvdImyiaclLsOIXju0SLSQiq06BSQcmvqU8AWskb
w41bXUd9h47dBXinAlMxuzpFin7poxVb1TXqR8zuS4w0gPIyKZ70OUq87oPW3a89JCp9dCyGdB3T
A6PxczenjBIbeUA07JGqVZdQID7XOPhIUJxw3dfJ9BGdd22c/XwslswJAIlIiB0gt9656D0O37ma
54EclWx86MyELOlMS29U3A87phXhEHilegI0M1xQ735kHP93L08DALoYrSM6le8+7iAdOswEpu31
RCFfIqEKxkVnWe29suLuwTO66C3vK5RTVdKdNFN7+3175P3rrxMb+iNrkAqKJqY3P19u2qdz2+KW
2tOuqaSPhYsuDPXYEflTvwXjQQajrMZVjYeontqy2fz+DbxvS6xdEOYzFDsGXWlhvbsANdWEDuV9
hheGnBzNdXSmJbX+6PHRT9IZxmebvfiDzvsv8OL1VWkFwQtzGFdS5v/8sSO8eaINY1jzWvbAxCY5
G1XZk7qYdMlGT3E5RKmU5yn5Lgj/hHcDW6L4oP/zy6UHg2d/pyfAMBamt/79D2wwKRVuYb6ZfUwZ
Wp3ZDlS3c10NowogIDbLeQM6qryJG6v9VniRfgVThWi231/+743jH+9/iiqoJrALmMM6NMneXQnA
LGVlkGZzmBXYYzqnY/tVb2u1fGvtRo03qFaEG7R0U+zVI9e/CQrxZJcDa+ov+rQz8ovcUkIj2Nur
ujfV1zkm4MRxyYI2R8/EW8rj5I9eDwGGTLx8G4a1O7F2x8iRrNhhvdXaedhmDaqYQOsN4rOWSaKn
nZq4Im/M0p2Q2ENTL+6xX1jVEzpxKS5lOmC8sONwIB2wRcvmCwc81SF3B2UFmUMTZDdUnpVjIcdx
6E+aVeoKw7BdPTJ3n43tMIjiG9ZRvfdVi3qQUF/DuKP7bnDagZqSn2fFFNofNMl/mUu6BnNlADK2
CRvHds13V1xHQzu7mcJZBtZ5MyGM2RHqtWzsRiQPKTqQEzmR09lQFYQzUlxfQZO3SfxbR+fDnASV
XleH398Fxi+3AXMw5m8SyqdLkw3y2883Y7/UZaTBodt5nYTzpHCaaWckvRHw2s8FXAAZjjgjkVE2
QWR6ZPENLoXRZUu7jEekhBX6MJFQ0R5RtRG3gnjHII5spOfxDW919yCxzROSFdIv2qpSa55dYh4Q
e06T/VQPtnQoXd3mUevaPD2bUgTAOaDcZhcV+hIeLIG1wB8aAQl2EiXaDDgZCF6KcKY0jOj6bfMk
rJENkv7pnmPXUOUZzQ/bulZmOtW73IIueyt7J2qOVJ29zgyniq0dRncSgnstlacM/qG1AWVvP4pm
aXN0vs3U0isfwvK5NlziMebeGjjoAvBoyeake+J7WOE4IY90ngKj720kF4bo008zdap7xumHeTfg
aVLgZuKehitHtCUNxLJpb6wUqT4uBmOcjw4gIOdhMOBmRVpqop1CnuHcR3xRD2qszC+dZg/1eTfR
fSG0Gl4bClgRxrtyYbqCQLpDlhuLioj4HHVZcqn6VnE+7hZ5Z43WbAdZHS03HQ9WGVRARJxNSmkQ
74qQbFY+dKESjnPEyGMkwqaAloFZGGNCb7y0x9SrNmAaaJjDh2y3fAtLuMFjOGe7zpbDlzqPLHI6
QK6cTUaEJnaI0243THPqBBRxfIR4iB0ETApeJ/oAixTDsDC0bQdWPrkaUxA3Z5VecJvb6ImIuY1I
iXyBd4p43+cGgM0MbbUHzcMcTDNPUeutx1ej03ityMn3yFfl/KnOOr32E83tnjiRUQejfEEI12Ui
nq6izmucG2Oo8jO0TAbCcenkMbadZNijeaqMXWhkUbwvtcmwz3EC8qETIHHJJUCD8AmrOwx0L5NW
C5IBGlXRGuGrFff4ofJZoRdTUBvPunxyu7NZa1EyaU6pHoqsG1yfRrA+fLCJva+UABxS9tpr+M33
EKV3M06I57UeJ0sEXQs4XjR57fXSkvJCNbMcS260vznGXV+PMmGFevF9GO67/YpadBhGweuZhWbe
wi9+geOD7BTBydfYbtXX369Jv8xweT1Q2dIjOALZAgzWn5ckV/PqHEgMbjjXxjfjttNVHHm7Fh/k
c1pAlgFqNebngzdWvpcoy/B7T0x7Ru3yWTjRl8zVS87HjsUY1wUxCzs6lUEZqoTAbIRy5CB71Smr
x/IUY4vGb5pYj7//DO+n7utH4BMIIZm8GFJ/t6pyPAvjIYO6F01gXzAbGDsXX9TGcRdarpEAiKbT
BTwNuBL2v39psY49f9zYkeMQzEDqEYN/Dxbbu2FsVQ3IIofQ2ZUJjhvUiySTo38ucZCFuj14l6UY
sROhNkbp2jlE3R80lS5PU9/Yw0b0UMADakbITh1HbIx65iAOnDGxNoDfWl6c3OFecxb6Ejg9OcME
2Hu8eCftAS1z1BjaRZ24Htgc2k+j//tP98u9zwyAa4tohCXIMN9XLRrpj1FZjTXu5DndOLR73qIU
nqthYDRFiK6lH5Sp5nva1pr+skLsEaFRMFIy/3w3RrAGwQ9FzV7NOk3vMCJuRg4FlDqcl2wEVquS
c5duRLEXUesIP6WuMjcYgMxhS5p1NgdWpeMvgc5BuKJy2uKh7HKrR4CQ4BngOIYP2Y1NPEYLs+oH
rRim+4j8U5LpdZ1efVLFQc6hWD/g5is4slppf8yQcLzUHA63ah0es/p2D98v9d+KIvu/lncH6cfl
xvjhnlrzzP7KKbv8UpBTdtX1bTX+4zaGHdWTffef//pfUG9fShbHP2PNjt/+6z/++fv+CsOznD8Q
s6w6GlIUENtxe6rXrv+v/wCX+8cKLWeRcdfEqFXK9N9peOYf3D+cM9fHkrtpRep2f4aRWeYfa3yZ
B2LaQZSEKunvhJHRP//p0Xc9ptwc6DjMEa3FseH9GdoRtH+jMlnuoQE+WrM4a+PyOm2Nl7zICxqn
5rkhiXT1zHORhe62y6tXa55vyZZ8GEz7wig0EBqdOI3aRbLEN+EyQnxhvFSqvZ3TmqwWhphYAXc0
Yw+UB6AKcQEgQoyORGbfYq689lT50Ejn6DbzZ4nKuZTh3ZzQ+CwcMtC8xdyAgKUMqKrXEe6yj+cm
9+3euzNT47bQmm3iaIcRnhjRUi0re+W8GUpeDb15moR7RPB3BwHqjkbCVVgMfimTAwrKwyC1QzsV
zwUNUuI/ymAyK/S4IkyCIqM/LZgL1INDuI5CcGiVberbidv4eijO1Jj3wVjNn6sy4Wem7Fkz85yA
saKmM5l8jYzp1nL5x61hj4FNCxqvA4xRs3qQitzBepBXFn/a2QZaI9HfaB00CqNDxuo+dPCGgphw
2q0Ww/WywoMHh9bvwND4NAVvQdguvoZs2JvDN6GqG+ZRQIAw3FNicm2ncS62hRga6BuAbz2b90wf
FsgRBsym18b9mBbXwu0xi9LlxXT3wM9ij5XuYXZcfi2BPLmEiWr3/LG03EvU1QUapgm9Wdo0QSGb
1zTnrXuIAIMxLnLfxVbrT1CS/Rz/kb90zUMaLY/KhPana1cOJ7U8DYEgLM2NpvQXPEnMQCdcTnRa
bL/sWuot5073hkvNvrPU/NrV8lMSJUzhMiOg+f4aNfDBPblLPRshpCxeKa0xsEuLkbCb9IQpY6oW
GEuCuksxmqTzo5eapzkFWzlEn5jXXOZUCkDHtLch7uAWLbcUo2uPrIPVBndwa8/egYFL6NdNLjd2
qG3patywPx2MUX/EVfIAfu9ou9VDrvfXHGQuZlHewCTgNFEVDxjNbvFNR8TrLrdJDnsuqswNdnPI
T3OKJQMvABxNRGCjsJ9G2ea+CENM97xObJ08gaUt7EqIw2n7mhl8w6041+LsevTCLQSXwDXjQ7gK
xpv2dZTZAdfCVqbFBUNjvoJQXk8WDjk5tlsXQI4mR9uHEbYf3WbvNISc98zv4OhcmdgeA56xZxrj
e94eEo35TRhYIYV20DHh6DUowi59Dmv9s8KZI5U4DSq/RiKHKwRfma8N3l2jrBevNl56zz6ym31/
a8qWd6WuvWXgvNzcPdaM0gNLGSfLi7/Oun1nmMb5PCK2XpR1hrUWT3t902XTrd5oB2bNpCNzV3Bs
wU9c3+hi+lwp+TaW2pXCOKMLcc4Z6TP2qyPT9M+qLF6nWpwr+0Om//eD7L/Kor/WRhvBGJs4Gq33
8k+UmDQYIeTdlxLyWtjUT6mR14GEf1OQvK6m8pS6zm4JyxPd0Ke0GDeQ5XY/bDWf/ny5f4BQ4/4r
+45tYa3N378Le03EIcuBwB/3XWFYeI1qGvpsvAumPGYUaj4Sj0MzaluqwhNW8tu0Lj4jSDiv5/Cs
as1rESVvfVn8eYj4W7v7/5giSlTiy//NrNEVU/o/593est9fEDddVj9u8jR//zttlLRbXMgoClEO
ISEl+vCfGzxptyQkICnFsEX6nkf35l8bvMdRhVYuyTb0FNf8mH9t8NLjV9F09PAGmJb1dzb47zrK
H+4e3uiapoSIGZsKdg/vXc+0JxdcOMqyfdclaLR0UDfhCqIZVnZyA6vC24sYeaqRjlfaaO+NJjlS
KxIZL7I70C5bIkNu7YTkdZux9ImMpAezSLAIFrThNES5WzaqaNOOZnt08hCTtAUwoGtG+OoZRyhX
C19zoSxfcMIIaodp9KS7b7QF/WT0ioP0ykc3ymumNHjHnMG4BQB4IAMAFJ4GL3Ms+Dd291xHA6KR
zyRjU7j2ToElMbxD5PMnV/5v3eL/P1m6Pz0F+9dqrR+797G867v557PyvyRw1+Wu/c1DsNae/7gd
vn35OaZ3/am/MnftP9DwUkqTBmJT1Xo8H3+WucIk85mAJFSEHMKQaLC+/fUU8OjwxBBVSuCz5GD2
Q5nLD1GamvDAKZ11x2HW8i5j93eZu+tN/sNDYJpMzjAZkWHHI2oZ74vcKJYxPYH82aZJDxWbiNBy
yvOzquQYKKzQQaU2NlbwwyX6Nws3ZoRfXpYERkJGCO+iyKSTy9//0LWHs2eZcz4+VC1yye2QyWja
Q1YPn6w6qbGM6qNC09YV+bU3uqoPinhw7wTm7q+ms8z7FigGxQbq4PygOUlq7OuhtwW90xSMk3C6
6duYzMkZbtFO35mpxa9IjSa1tyh+p2hX07Su9+ginIuIE/5T2HPkgBIyt/ZFZi6ms6UTOF9FEZch
ECmDy71GQ9z1Q4ycLyXfdnZhMoyRaGeIbwkKVDz6EKDCrG2StUZby9/6RO/CZxdHTEZacIK6FvAV
V1vUWyDE8Kq2ZZm4yXHhK+5ok06t5jzFHm5Nzp9eiHuvneIWEVotxeC9eJUWqk21iLq8XuXRX5Uy
0ucqTpjkT0Cw7Bty3M0LSN8qeuCvJgTOk/QWbdc2iTnR0jVQY1lGat9WxjA9aDLH8E6SzFLjGx/N
NYvQwrTjN8OIM9GPAIJF+yJup5s6b0O5q/ROblmX0W7E8aAfGm6qbuOC6afPqSY72Q8TUWj7pCo4
8KANaNeMDhPZfMkscqN3lXNVYRwvdsbCCPQwMSinaEbPbPrGSMtgW0Bgg9toi2zQKWsHS11D5+vj
u9gtvopW1ci6qaHUJoHF4aticT7XWAMBCIHuAQxpQzZCxDLEPWcE1CgbY6H/Qm+GMXcQFgsxmplp
NKYv6iJ7ii1nfO7dHsMQobczpjIvzIh86g0LxYg2QISZhcl5AhQjTdAigW11rvc58+ZGkTzTjs4z
1vcZMTbuRShAZdWvtV9PKV6FMM791usKeDP8jiPY6uh8sWZeO3bT10Gp4rUYspVFzeiZMw1e8tdO
n1GnMdIBYhdBoceoQElJAqY41JUZNUFdVDmcEyD2Q2C3RYTMNizUqZ2yfvZny44zP5cOeiAzCZNv
ejFNImjMsH0aCKYyfbNT9beoi9p24+hJvRJWm3urJpdth5xSgKbmVA1QsFDKRfOqShzI9oodm80Q
i2rD/bJIgqL9eK4xkEIpLyBtoWa+8dK6Y7rmJTeKhjooj6loLxNpVw+WPjoMP7VOnbSW3lIgs6y9
qWwD+Uqeqf4M5hqY6hGb8S6NdVjdVT25exCmES9cTMvJQwYSbgS0GDSCZqWmQLod8BJv4fXogJsK
fi1zQfBWIqEfmEHpy3w0sR0COLWi/mJzygbC+uwl8nE3tHeyTerrdFXv0eZuIe9Nxfg82Z39uYIu
+kh8SC3hnaTDJ+qb5DbNBpjjhbZEm7lV3tu4VF7lc3Vd88yIYHiv8YvIEUNodz5DAfeS3IH5bkbp
2LAY9N4NEKv5IYOn8wUAJmbrMOyNMMjpy0ccSaj0/VnPZzJhCqAp0tMYGtfalEFGWYwUovWEsyjo
RBkZG12PZxgyxhiLbQgpmgTpQTZVsnFyAnqCPGQEbW0bHWf2G+RpdYvm2W1fE3NeGlQ4S3/hObMB
clLCrNyYdlFWQZ2WNQrwLBICmwS3e4BMrNV9ptdAWjX0GclumeeEEqW2W3uA5cBHvYja2ra/FS6d
5TPCQckJ3ti1MhFwgOaBoqRHyFKQibcegKFAJ/I6iUgSXmrUO2QFuNNuBONCrtSSALFrR7kOHM3Y
2dZIbBHBVD1KO5Q7RuYeYHqWXY+EzuW67DTVSeerM2hLjMK5SNxsx9gqY+jf1oxYE5qHYIU2S7yo
Lr2o2iUpN13LaCEQxDF0wPdEbOVQNFuyWS2sGJCvUeeZvbjMLJkl3PIAJb19XRQS/JZYIKWRjibi
cOeIStcD5UErPYRopCtgpHHlAGhmi+I0DvbMcw9NiniLmX8B6wwNXwp84eT2yaIuqCvXfoiedp1z
FxUUqSY+qtYgDCEeSndfO07mIkzNcV3ehWMWi2fGssW0bduVnm70yOYejUR1bzM8/AclMHAhGBv1
10pw2jsiQFRI+XJ9QBOdKns/hrHFXmfH+hOrXfi2wGI69Shj3tIslMeUmKJ+E2nMdbddynwR377t
ElFeh8MFs6mVOd4yRwMLVFY3TtLEj9iv+zNNj0HNFL2D+9zNmq/WDHQNKvzEBx6hc0UQsmvUp9iJ
03rjVOzjNGJsZsdNW+v3LB4tYyMIIpesWFrmc/PS/Zk1wAMto2O1ZRMSq6m+QRAnpWmel0ZMXwVU
ohR+4pbul2YKU8MHZmbx7E8m5hhbVctLF7L3o/5gzrIaIPVvqKbbuwHoB441NjqSKfLMvYlApg3b
NQ4wD4RZ8+YXL9dfWtOqFoSOeXTrtYn4ulLgKUUcxQcd5noCn4y0vWXTdeDv7eo8ju3AIQWQ1SZO
p2tbSfmwZE3fbyFMwcOBB0qgAcXC3O5BWxVj0HYNxoc8jVS3hRQ+PivTZcmq0v9H3XktR45kW/aH
Bm1QDvEaACKoRSaZycwXWEpo4RAO8fV3gXVnhgzSGFP3bdq6zaqtqhIiAMfxc/Zee0m9Xdnb9PlL
2k9xMBip+4h2nXhoH9dJG/laYQyhD8Zh2imSqct94jX5Nwu6LoYFPzF/g0I36WysY/ojcXh/dpVN
GFEwJ0y+d3o5jnno+3kDWihb+dftJndv4JHXRaibmAECRsPkRc2aVagdSzC9I6g++iXx3rTbxy6j
BmFBVmNY+1nrXFeqQ/tLYYZI1dRYvihxVod6TduOjTendc5zZWtfi8mq3UCsi5mFa+fR2Xdm25CR
PVcN/roEiBUQ84IV3ekwGwUr00ZQG6UzL6E3LRJ/T8bCtF8a6p95Wd0utPu+KM/7qVF2hEvfHQ/L
KsY1GKwk22OZcKEH65lEHoGcjLZS7EP7RDTLuuSx4naTo8DLAaK7qvmHfaiZGvPMeIkViQtaypOq
hBtjh6AFQWjXOudfp6nNWHzNDNArs6j+9zhoTKNmJJ2oKqd0WYKqRmiEkG22IRQq716pmRbZqhu0
aYEv7BmdL8SaOJq46a20/u5X6XRtg5v3AOkV6w2PJk05Q2z9zVlNM6lSpXZBAAbcpdlBZCHQi/1p
h3W+m1aBU3xuC+0rV44UHsOHetA0HSpwv7hiCDBvJwOJE579o0HQyyfKt/7QTGl5O212toS9DBWr
XVoltzMK2u9e7nW/lo6s9QDNIJkCkliHp5lq4S5GRno99UvxlV9rPG+VIDLG9Z7p87rR/qVTvoLF
0zLzoZMrfg2bIa5EmTF30wGGFPkIsh9FOAr00XSIvfzbNJZQtcqxMuaDmrwk5v3XFCaouGnwEuhQ
ioNG1qIKdW1wP6Otw3jVpJtWgBI/4QmFafbVo1SBgAWNhrhvdPfUg5T6rGCZxpuUQc4h4dqccQEl
ixpxwKANZJsuJPNwUrWcq2lkqC/KFBhqbNhbZvDqQ9L0m6y4ywhd+SvMRLtYFQXjbmLY/lTzwN/1
ZW7f+8PgnSu3oglP5I2NXjtlkM6jAIzsXPruBCYqTnAPLt3q6AEAuvRGFIP/pwZY8x21Y6OCPtUc
bU9kFYuCoATHRQJoHfU15m3jnD1bcZWjaefRgS5W7yuQwYQsZyuMPbtgcdgNqtYz1JFGJUP+VapQ
iVlLRl7l0DrOygozIoM+P5oGsf3jckTi4VPQDYfRGMe7WmpVFlHJ8AxmftPdAqHJe1oSGUaHtWZp
AodX37oIuZ+qdlA2UWUrk3kU/vK8GaYcQFPSO81eokb4U7vAYpHnJmN1lcebIxOpDmV04ZX5FPL+
pc5nYF9WHXmUieQ+MPi7dXSnAhSXYWajEsBdu+vxnIirzGHoEsS59M6nLpd3ZYIogAi7BKt9jzrJ
CQqzmGp+MeH/NuIye6p4CR7nZyr3FpPp71oXnWfQanH1MwGy+S1DdqDtPaOxfnqrSedH2cQohbzf
+vc69albYWSSFk/Z89hB/Y2DWIubOzK1FFSapuF8ijzLfxa2zkmYKvbpche0HnvcUA+Ia124Xx0z
aRtIDc1zIEo8Fi0eNqTfo5ToatfOOXNFDe2VbnPtBxDa2PcMhB5dbfPXCjH5OMGJZlnFn6z10EUz
c7TOTM0aUtZWqcACW/imAt5E97GZJLAFOW/LFN06voYpkZDJBYs999cn8BJw8coXDsBSoj2RKLbc
w2ErkVzkTaGiwcWSEMQTc1P6TJtMlBIxXwhw6cssqCsYdrsc3xLAdWE2B8tAQQ2n2JhdREwZrryV
4FyAvFo6P/VsRep/xtT/qvX0/9Zd/f9twsqz8KJz8ma6etN004/lZXf1+V/4776S8R/8aOQMoe4l
wG/rhv53X8n+D/NPYAF0WBihmuhb/k9fyeVfci0LJyZWiX9aqP+7uyrc//j08qntaAhRsgMY+Bd9
JdpdL/pKzxJIVFV0l4AV+Ggotr//osED2bDxV/CpG1NW3jua0d451JUdjkIkeDvYc9OnF7fmnaYS
l3t0REQiiOVoppFgax+bxjHeLbrJKhvapVY/ttiqDqSv9ucfH+UNnUfoDnNsBIfcwY1rdKSnAWmr
SQKbRIgPasRFZGufBWvS7cbOZgaXCfPBGiY3CaQ+QOhOq8H+XA5tTykre8oGOIFDdqgk4Yeh1Tv+
CoWyaUDYj2byS3++OeC96L5BHxpAkGagqTaoGuPGWq+MaxKTV+p1NrkrRKtGn/fupNKHopOw52w8
0G2AExGQfaMzYaY3PbJ1dP0yIxrLSoz4hozz8TfWJBIMmZCOGBSyxviRp2v+4I+paQdNz9b4cupp
b6ddqmSEA1n/MtBeGnaDQZtj5zrE8ewI4EPRSHOsUhfx5BbYXXOcFTD3SGkDsu0z2FmssjqsXpG6
Z6tt6A57pQIfeE8KdSCXmSY5eTs4xPhKJeeLhDgRGe20EVVIQCYpRDQlZPohsYP/VZetqPy4w41V
SuxvRUYRWcmpuaSbJvnogwnng66zNoc6AvQ5/PiXf/tEO9tMgjdDx0T7BsugdGa/RO5YIQWxFY2x
Zuwc0clQItjB7J+5J560Z838/23Nbq8QiqNN3AxkhWHH8SuUek1cuAV4P/yEADvrvCndK/RbKo2E
1ea3Pdt1GQ2rrX3y1aCxu1eAbw4DaqWUra0NeVVmbLpDNif5E52d9Ke1Ql/b6Q79pzMktcbfYvGG
bK/JpQRO49EE0FtlflK9x7fJT5Hj1UXPbB38cHeeKFDRwcRXNgm0OG+sXV9q0t/HeZuel27ms09z
SYTaWb5ER2wZjfalJ4YHizOtIXxSckAHWskcqIa7sGFogBV/p75Az/DxT/W6qf3PnUMWbvigejwH
cdPrxcdfGDtXwjXIP1Rr5KTg5Eadb27cZw+mXg1n9JiNE3CgN9l128+1JWfTmgd5Brjj9UFpUoxE
hNChIZ7Y/Vk1iKdousFExzaOYxps7qcyyYuInL7kgfRfmG6qxOpJqBJ2UYvWo1uI7hHYXzzu6I3y
gzJAm8pDaZTyyYpXNw38CtkCwQkyguZxCrthvl1BoaK4BpsL8JPQDY5uW1K7Hvq12ArpCaHk6znv
S7YztBzHWfkYKoYlviPLXTmRyHTQKSCYaw+bTcW7WtlkkgLjntF5oPwvRCDXYbNxwy+1waWnMsYH
3hP6Jlo1XjpgxNlg0WTABQy5HcP1zP6ffu1I84M0UueEznObKLx+m56tEXz0mLO4+nHOo9PbtWF3
pQiJH1qicq6fkPnKS6tjQfn46XtjixDcRb68psXN1JG6bff5xbevACBBF23V2AzRRyaybV4ROBAi
lKN36SVx3izfd4gH6z9Q0vChO/bE9tOC631q0PLmoumM8AVGvLjJ7jaF1cszwS5WEsWWpNEyEX6I
KOjryuyQVdMzNx9sbhMhjtjw4+t/Npu8vtW+xy3gtBnfCoRdr4+K8xCLpDukka0WIA4DHMtmnw9t
e2PFWtfS+6ItSNKa5wWNWzAWUehfjN2iuglTodevxm5NS3ehgd4olwo/Ebfk4+W0BA0dgeqo1UV8
hWrL7OjFpE0bmqPmfVKyZnFLgcJdAkdFh+HFuPkCQPbqdvSAx+6hvojqomus7KtIWX3oBq/5Sqdp
ccgxcLORNdRn/8zgxLK/IEWtm3NrGfB1JWnsNNf5ArXYIHZsjiYI/+dJYtDAJZS0uq0we4qAhXQ9
EMmCKsoZwYnvUlyy7Ykn+c2HiMGfTfnCj6pD3jpGsQwpiZx+B2+bDqHPFMEdUMi7AlUPe0S9sJv/
0fHQVyC/RYgrqCZfPkQzXwN0eFUZZX2L3g3B+orxzdcCJQaMt0sp5InH9s27Sowvw83NXsRsFIDL
6yMus5k4cNQJFaM9dLYWqXEgeHu51Oxievj4YX3LPdqO5Vhoi6kZHXFcNlZG2TcF5UdkTPN0NQ+Z
dRjtfBsVjePwtfVRnIcZiPor+AHt5zV1mCgN6ZRqDEZH8++Js3mzBHM2BisG9bnro4w4emExgset
2bVlxAtqEARLJvLNtIUAQkMqrnD8N2RBFCttPshFmej6R/AEXrTizg6txUiumi6ThzpGe3bizI5F
2Awwn+XqPHKoLPE5vf5NNEPEkyxEEVlEJBSHvmiMe8+A8g1qdNiiJIsF2Zqc+CQEE4a/NWgNwDCr
Rs8QGryP2JHWmtFBc9TwT0qlsjuE9wBEXNEk1Q5jfzlclguBlIePT/2dp4mfF5ca6DZr2zG9PvMY
RlFuTRlxUtrinLUMnC55h/VPuiabf730wyIEDYQBkhWCKvHoWGJiFe8HgPGMK4yfg1yGs5zcwx/0
7Iwbzx6S76StOuctWbR71ZveT5HK9UTh+M76sO0IeYhwF1A6Hr09q0vfMMHhjzeFicseTkLzMDpV
fiBtg6GmqPp6PlFwGduf+WrJ3xZexLLcXvQ+vLev73GuW7LQMHiEJeRncRh6IOJhqduMExCVVo+1
VQ23CZQ3sjGEhhm0bxFLjoy+/aCpq9ncTQwInDAh/w9FaLnI/TJiiQ9aK3MfaWev7BdaPX9UdeW0
+48fkCMdGfUiZ8/Wl2oboYWDlvz12W/Anm3FcUNBVlMWYFiiVezE3TjtppjgnQDSl5hpGdKSDO0B
R/oOWJ4y2JdVzq/eTrRq7+pMvnatP5nqxOm5xyRdTo96jOWJP9TSOdTr07NbdLNdq9wQsv8aX0xd
t5Cuh63/dsKGQSedp/FOkJCHVkiftMuCHwn4poX4dz/nXg4sZiLAYLekfn8Fo2eTrypZQdbugRWH
mpFqU5ANXXuDPT/rN1hS9wf/zsAHUrOaORzMVRD1xoZBRbpPOMCu99t6fLSSbp7DcUzTB0dP2zQo
OALjjCSbUzTPDnsDAGbFTeyU08PYD+Yvu/LKvz6OG30nKd/HYAAkkGEqqSCLELAHKaBvtSLblYnw
bhfDXz/Hppr/1BYndi2SlO2Mchku7CYyzPn2Jpl0dm1HbNz2qHR3djHE39bcVZ/wUaUO1Cmhzvrc
YdeKUKH6lrWa87uw5v6PIepYjxin9i7YnrH8kfYlEUOkNPFpcxOLAJG428xUtHiJ17YwlGmH0Wva
gaSOKTmxfXjnpXU2PQ/vDv0cbI2vf2Ngm2g9LTz5JEm1TCzNfoupnXZF2tfnCY3//8FKxYeVmhhs
Gh/bZ4XOiyJ1aBWgacI3QhWL7nM3LTaI3xbG+VimF+CZ2d4mi2vt2XT2vwShgHsaOeLEV+W9q2at
3ORPz4q/7e+/OAlRMHhF+qkRfWAvZ6tRredkIdUwE8af85Klnz5+0d873PZR3fSimHmO/cpwWImc
Mz2AyYRVIgjympCktvVXNdT36+Rkp1DOvAFcwNG6iO7Rc9AXWi5/cbQuik4Dh6Fxl/FcESJp2oo8
n2AkDgtK0lqyG2LXNAIXnMpJnRkYssBZQyV+QIcO2cybSWM6LIiGLwsvT0sU/JRiYeUgD4/0NbMf
NJxRmK5oXhMXUTL1qLWl788EdJgJo3nHu26luZ4GcEt8hkkafmHyR8lJjAVyDdxMm4WLLrRGVpvX
k4RZ6hV7tGqVCFAI8EYJnxr9A7guZmbw6DyCNbT+kdQE+89QDNX9UHYMQ4osBl7h5b65G/K5RJDV
NfF9ibkoPbgE4v4WrJIA3fhC3tijlv4cS2sBa1+ACgxHI6dinsA8NsEU5yZKSLQS18ak8/3ysoLM
Ruo3zyQtU8MrgOZo9bGap9P3DmYNQKDK1r/Hk5frBNsUAz0ZLM8/dRmjpZqXzvu0LDXMibnPV26h
046f1t4o5GZrkJ+IqBmYPaJe+N46dmOw+2yZKIyWk12784Skw8kLi5F6m4nbph8ldCJdX7swmU0D
20GJjxZeKGGdO1KS8HzIAbAX/IjY1gKHoM4rr+nIbi0gtD6hy0l/SwHeKXAwxNzwArRPArHbxMal
Gf7oat5ih525Pevwl/01ChgVgW/b1R08bOexxYt919mj/Nxr7vRl8a2qZUIYT7ia04Lveu9PNpAK
ExNaULVa8nUxzIKZvtJ8FCRiAEZJ0FRDNzJruq+phnJpnw2GI2DRoNJBilB7DzliWKbkeatd2wK+
H/FgVFdQoRodSUTuFxeOs+hkBDVVflu4TN2JmK6ZVXlN0zDJ31qRyTQl4wlI6dv314Dv61JpbPtr
67g69jIaV4Zfu+Gi8jTiC+gQ3dQsNzgE6FxBC4s+Xi/evr0GlknQkuy36PlZR8tTlTZ21hPZGo5k
86Htn+IH2WkVNhSyxD8+1NtLQy1I8UHnhYqNrt/rlbBSZSGYN7I0FWR+ZF5Z3Hjb4CjplDzQfvNP
VGxvL43BweaVgmkKRey4pjCUNbqN6P2waZkueVVXX9RkqFHRUDR8fGlv+yHPQwpqQ5OBBDbOo0WQ
gBetIM2aLNK4o7c1l764rmf4SVMOPwB/iv0IEqMvDjUOyEuq1x5u2CiTE5f8zg7G22ABeGoNh73l
UZVnNTZh2rnywSbPmFn6ziCteyKk+W5M6WchqNZksecSGmdnQyWzThz/TVeS24AMwaJDiLSX83j9
E2NpMWBHdnGYwe+79zGWRkgt3bBVRItApliuU7RNJzY/7100YJAN/EhX8s3mR+t6Yknmkudqhgt2
SJkTZJjHCT3YQSTRqcU657ZSeKMM8H4nIA3vPNQ801wqx+ccnr+OLz7vZuMYaPEaLUxc1/5FyNDE
pnAYEX3mzhSMbd9+O/Goee9sRJg7bZT2DVeLqPr1TTb1pcqKVcZhkzhFtje6Vf+RFGM/7cYOQ+iZ
8pfZC0FDJnXog9Q29qiKhHOviLBGWWM3xM0XS+MiTRqbHyvbqz5IHZ00X0/fFvFay/gOFsvKjBsi
gwXIKlnTOzfusMpB/TZQ7VbtdWnxqQoRryZPcE9oyUx2Ah8f9aIL8wAL/ZPumiuxlEC4AE2hBiP8
iIL4mvF1CdZjbYqvjT/AvGIV9AF6YNtfdlOLom+3QAS7VC7dl8hBXs60NouHC3StC7nJI1P8C2ci
wG0h0XzerdVEIw4ppvsLz3KcR4ocI6xBjseILEZog+FVDFxQyjfP983mh+uqud+TSZNtdDnW4l1m
jXzikBARLSdbrwewY2nOjdELHWoX/KQm8mEIAkWyVqQn4Ju1h9IHlQCkcs7xxMkhZlgwptoPPiOo
Y1okjOmun/njdx3h7cOupT2vMahIhz/NpMSnzjLyv5SuGREuEE2Sz1muDzkUrbj965EI5wbMpscl
LBtr+uzgC9aieW4XGaDPwCJVpQW8tGpIU2uHAyjTMGJOXXLVTrp+X8V+O4ZaPPZnEw1B+hL0Bd0Q
IXFaHgjP6f/4GWaPnd7M+teasQgNStRtA6peImYIszP9nYVijIzxFXoErQsLDN1cyukXyw89Vbco
gQNWBB6dWy2FC7so5B+wl6ym25kzFDWWnnHbVdbzhHW9qcpba0khbjMnBEgbDy1/SpXFnX3FjGc1
zjdDskNKGOLafQWfYtrZflNIHNFoMLlO2xNBY2Zcs0ik+j5hUIVx7mYF8IZ5dJ+QwqBKKTPN58Of
xNwhPq+lCAxUJ/cYVNb5zJm0+WeWEOQRepox/4KoL34lPq/TrrU1/y8VmnAvPICPzSHzRjc7K7Gs
gWylp4PknYSzv9a6zoD9aDUAUDNT3J2d02lhV8cgUOvVXr4ps58vWx6b7DrNLBLLgYfkXwevtn8Z
aww7NgfqS0QsrBYkLpLI+zMzk2LYL1j8gBFrKLV3VouQN0KhqUVSdAse2LhDaKvYlG3soaZZA+kY
hHiLJIa/1pWpgl1a1PUDZwIdyszSstxA9LN1buiDnV2id+pNEDkDAMiPF6S3a74BtJ+RA/t3T8eM
+3o5WnIfWKunOaTH1fRCKhVvZeckKUwtfcnP+6RJD0XTn/rmvrcMbk4pGqgwJvBfvT5uUrpi9hb6
UCVlFBO51MXmpGxMFgMiP02gvHOlM9/rlYJJaze04j++8HfqC99iAvfcz6TMODoBd9DzQesL3ulM
1BdCNaRmAx8kwDj9/vGR3rnFYF5xyWyVDAO/7e+/+MgM7dAn7mx76BLTbfehahmhj01+a2LtDqIV
1p6g71NRAm+vj1LU8LcsCH5fwz26vqX3Bl1f+HpXeGXP+DYsh1Gs1iOjmM8fX9/bLzhHou/DxtdD
m3E8lVtmmD1S0ZwyV51kUSeZyZ4tOtoSVnHrVtxQim9nfOrz8sTX9J1rtKiTbDhLDFGd59b5izsL
GTUx8k7nzjqTcaM3IL/X1Ebdyv088Z6804LDe0TrYzOQiE0z8vpXFLVK9NEe/FAbykR9a5dMD0c1
JEtQMucn8Y0P6kWGpnMNStrefLzRQqYBOdvowRAoqSZYUtvuz4u07k5sO965D7Q2TWJEBZAMnurX
5+ai+VLCc0HtF/l0TZKkFdmL6A62D6P34x/7vUOBhcEWBWieD8nRw5zmYsgVya2h22U0fyrit3c1
UtqI/4+u7+ODvV0kDJL/SIzRbTYeDMpfX9digclcNNsPicJM8Pp45pY5vFQGu2jNnoPE05pz5re4
BUplp7cFujj3xDm8d8Fsepgg8fv7b0pERgGIP6Gcg4uTKNJB9n9vhpmgyoox4P3H1/vOSsFk2zJd
gCtIA44HAR1NPdspSG4iwlzCApx9uexSVud8b0Ds5qpT/QvGfnmiDH7nuDSPWZy2Lh5/Yb++zy38
LDkvphd2KK+jydksHW2hS2LxEqTCybQZzTMwwR9f7ju3Fq0KO9dt3o1w7Gj3StCh5siY+F8psLEc
3IWnleKqbiJwmsOJ/uU7qxRXiDaKItXCc3B0sFp3tb7l/Yhy2uaRV+seghLb9SISa8rfC8ivc0tM
Lh4jv4Mm8O+v1Of1hMLIzo6+yesb7BYqNVBUpMCCveRzTb7yOb17/Vore//Eod75Ldmc82GDDcL+
4nj4WnhegagJCY6Bncy4suxWA8ftqTiqaBPXUaUXpKTlffyvFwaTy8NVQ8uWMcAxqkcKsh2ExRDW
6C1Mwrpsvuqel58TnynOPr6b2+P4umf5+lBHd9Oa5JBPMPSjLGFHH5SQ4WnqoKg68Vpsf87xcWCG
bs0OGt/MPV//ajQnR1OHFxrldVpfYZMlT5x51hVEdhRrKMf2H1/XM5Tg+IAOij2dfTgb3GMJCLrX
PDe7oox8JRXKlLzCw4AdJcfw5652exNn3fRZYtmZ9x6+3/uCXuFXRmfdIWasQ4zLhkTa13SKUlRg
OWDhaoqbEMBxjhk1Zjj78Rmb790ijy8ie3eB2lAcrRwrNFPpb+j5xVxoDyjM+GhGk/IxnYjhvJW0
2Ji/xiNGBpTr/hBN1JN/R7caSB7oKpJIlE/0+AH4iPu0ATmHcGiQ8gambNzvXdky0rCKPv5MjlT6
vdL88i5fDdFdIPpRj9UK4CSsKpvEB9MW5FGLEV3ViU//22WKjhDSTYOnDszWcxjQiyrDIFCDXU+a
Rf2cfUtmo7qbveJHHNvmw8d3cwMRHD9wdAT4AgAYQJd6XEmBfXQJuS6SyNqImFPVE9FpKe8ObJl1
Q+d6vdvQUp9G9kY3doP5gWFg3LORa5eAnJc6SnNk+7shdpnTfHxub5dPGpuoC1mnDfR+9naTXtyE
tVXkjWZZGqUG1iK0/d9SR+UXsqJDh0ks3RtDvJJ4vKYnHrFnFeHRSwFtYRM/+BR7qBtfH9nLFBSY
1mdijZerIvlbN84yvVyxEvTwmYBVl8u5ZRcG4JtiMd0HkST9b1MfpX8dqy0+oPMn+iUx5NNyhzTN
fQJyllWHanSSUzi2d9Qa7KQ2cgPFPqmcx61EBFdJMjZ0NHqXXoYNVBO0kJzhypAi7mtRG/d2WDhp
dSmsnHDherT6CAdUfsOW0P/z8Y/2zvPEydBTRGHNf5+ftxc/Gh96D8oM6ip+lmrf1Zr6Iyxv/frx
Ud5ZA1yqTrSF2zbSso6WSclWg7yGmH43UPE/PMDD3lwtDWoF5iOqB/b4Hx/w7XuyKdeIN6SDhvxG
34AFLx9GEMImuKhMRPq4NAn75bZ8EKsrr9E+x3utSY27FAHQgUyVDmezg9PbSwQheD08+M9TmuhX
w5oVh8xghPXxub0pWUGC0MRE+MjQElq+9frUsFXqSnYEjtqwOjPmAGVT7eDvd0mk95Y0Ds0scXtg
DXEehlqJCpGUg0bl47N4UwRwFqiATU+nuAKhfFw4J4NWVY0i4HquJ/RtjC1RSiPIGbSYPf5SXIDv
zKOPD7qB114vX2wDmSDyjgJ/8Bibvr72wUwmrSHMKCIRnZSx3rZXuad6hc1pWqqgCVc7ubVPytj6
BJEs/YOIsieSo5p+Tn3c0mSzPPl3mVdwQEBz/XiXeR59rnUp4x+4WlsICHJ15G6G5f3XnVC/s+zD
rNoneazuJ2V395SyWALpRU5piDEEwxNZbN7Bw5uHkWu25p+kpTR6hAbGIByC9NZg1YnOOVc2IbOB
nSxk7xSOqAOL80zvqJeVuCCFxnJOVDHv/EY+oE0my/RAKUyPfyNbU7K1ui7KXPyn9VJ1t4NjJUDD
wG1pQ7pnJ+2fejDerAiUM/ScDYv/Ae5wjt4c/EakGDVtH0k2bmcN3eJph53dnU48gG9HKlvdZDob
P2MD6Tw/Ky+WnnFy2rY1Vq7Os4zrkS9soM0iOdh5h/nbqyX5Gv1y5qcdXgExzgHtPOPLxw/ke3eY
Mpi+Pm8Ai+DRxSIDs0jttruog8NBnydbIhYEsNtLb0WFY8szlMJpdeLS33wpefN0xnL0CvgIMDd4
/RYYaIEQZs59NNe9dV6vzRpWupadO2kMcQdnwmHp+h8dAdoX//ZyN+0YygwmkNAEjj+U6LEhJhcG
+RX8HN9MJklBQaybRb4ODrYw7gnE7IxcOwVLebP+c8HbA8WKzH/gyLy+4G7NK1dgnYwqoytuMHn5
B2UV+rkaKuOSfPPx58fX+fYbux2QaoTb69D3OVZJdLYWA8XI+igjnWIJIfeJMK7gPmxiCe+vm2Cw
gBFeufiTLQnGwR2WG0kkBaWo2emnEojfOm6288EASD/TQWHhHN0Agi9TrLUJKV7LAlQw7OIOfDYS
4zEJrVzLy126kiu3GzCI4HFM801nDR/UDJpKxjJwaQtd6l2jygtPWlYRYT/pJ7B8aLuiVDkkCrFy
Gu2hKycm2SZQgT9riWboAhF3fjtRN37X7L7bamxTi3ynBI3QJRhiQjnrVMVFk9nrFdEgQOPIjisB
ubqA7Ly47x8Lc1rcXW7rnFQ5Zs5tOpYwHDmPJwssBXbeiUwuXStmQCn9qgymAkYjMGzr8rxvSrM/
tIlMnzBTiJt1qpYlNBhbnfmrbhXIcNFkRrgtrBjwObzz33FHb5AeQ1UeTEYSJGHhxYUtmxfSzx4g
kmQHt8ykEdTZlDZncWYt8pxaOdkbWU8unsX+4LGeDNr++HtW6wyzACogZQ3SPBRqdM8Y5uoe6pFq
+bv4XYeFW2ZI5D5+CLeq81VVym/usB9gAacniFbn9UMPYQCgdtY2EZn2xJlxDwMd9viZoEl/4rv6
T6/26GC09+jPswllEKYffVhl29g5iBriSNg5Dk8KFMI3Qpsxg6t+08Npk+b+ZKMaM7Cds/kb5ZFl
fq57rVz21Eb6r1z0s0LTWDZ60Kyq+2uYQ6yFnq6ty+UYJ8NjQSOVgNJNf3hRavpsXk01cXABTJS2
weDjqgcf0qoRds4CapkAXZ0P5VDUn/NSt7CvSo1+4DyzOQ0VqrtHv3cmtiJI6727rkXWHs3CsfB5
IvbpQqlbOHBGF2OOGvt2DJSOtyrwm7Tsd1pfInyyp1GIK9GlnTxj2+vj/y7k7zKrV+LPzLHAf42k
EarhoruhX5pJEkyDjcRQ+KP2uWElIJYF2z6Jc36Cgk/6vbxw5VqBFilpMgUzz50IElE13wttUKha
BqfBIgQnwwnE5LhnJB0kal/MTKBZc0QSbUpvRVpYm9pBx5x1CsFg2E7oVGwS9/FY8XHDtOEuW5hI
fZZVTmIG+HmM3yQGyurJTpQlwnnQ6QnTRtbPHQU3LSALK28J5WAGBAwo1X5TzrRmhJE+uYZW6n2d
BvpV/JlGZt+AhG3wrqPAGXeaLZb4fklka6BOKsB7oG8YvqGxtxWjGyv705uF9D7PRTzMh3RhSIeM
Z8IoW46djW2K8RfVTaXmeIcmIPvepT7qIc1HvKWIznSNwS3PurSPIbMnw1Q+8Lj3xW2nhum+TFyj
jKARIMSC9r4yL5xbe9/n2aRCPycU7q5px/nTDO7APgxj3YrQ0ZwldKeutgPqQmA6emwr+AyUwxjz
SI0DcSe0nMAAfenzQx9XCs87bETKSf4jDp3PVOrgt8WKlc6AUBRWmd1BhQYNssd1KbugKYX4kRWz
P1/j+2TaSRD4epMQQ/Cpl7r+BOUH9Sk5JzkmZdPPnkgVy8kdnfv+oTBmfERGMXJSfczYKcDitkAK
KpOfDq6JZOePMZ7lplfJ78RlS8fUCjnWrsE15e9IDB6a+z4hAfHeGp2VhkSuvJ9IVwuSzAigeRqz
UTx8vBS98/3d3Cx4WZDJUHebr5ciS3Z8Hcx+jOg9Tp8mP07Pl7j+7eGvu6fLcEpz9E59szX5tnkh
9T4f4NeHS4SsF6L4xqiOzSLZMfFggzejTKFDUYwRIhtoTXj1z4G/yn8Yf0D1kj/N3T9L3kug5vGq
69IkZkND6Uo7B+XT0aqbanXtLWi39zpxgV9U704Bhu/xPMuIpvv4rr6pMrbIJoQwuKSYqDBiOqrj
xICX0jNqF2OQ658JejM39hKvd5vi6qxUwuoA0YzefsqtIWpEjDqhMMovZa33jx+fyvEPvJ3Jxrne
NrwMn57l1y9qaTo7blsJ8uoSPU/PIEU8eLnK7pc+wXAEAetE2/P4B3Z9pgDbA+Vuhiz/OKuozGtr
Sixnxsc3y090R68asC7ftF62l5SY8Z0Nourn6IKb/bfXiS4RIZBJNgnjKrGd2Ivr5GZjbMlXfS9H
UNJ93tQ7G03OrVtA+a/NNfz3hzMo0gF1e7Smn5U6Lw6XMbI3m7w19gODgV3DJ+SAntp6GGHF7dTY
ar8+Pt47T5Rj8jUAjoiuDcXR9ju/PKBf4+PSVmOv+51zZ/tTfkuqRXZoUj+FLFSC6Y99JwHiWVRP
wD/1YCZpNlrtcvn68ak8tyFeVhSbd8cmDYidAE0UTMOvT6WpOE1/9okRSSsdjmDe9f1OzaMzB4NU
SXLWwOka7vQ2N57koloWl0mkU1i75WCjsam9PQabpb3S0aGTuQBj7Ivp1kscyRjO0U6TOmQRxP8y
3ekL299dX0uwOzWyiwpJDyCMXZ00VLMfX9jbZ9ehBUVHmptMu/J4EsoGfyhFT+hOMzqwbhYG4I8Y
iJu7zHbjyNLKPAJNKIkXntcTC8a2Hry8pejDKSlY4XEyUhUeCwoGckFH7EZrUEyWGSSN51zkrWpO
jLGO97TbUbb5AL8eGvE3PxxMQtPuUp3IUsNcf+Vu9r0mN+5myHztmu9eHdhpd6qx8/wFOb401gFk
6WzeLHa2r5+WybNVSoEE94b9pYw0qphvTezBzrET88Ho6I2XbatbQTYt2edm8CFu+Et9A2OhO3SZ
kicWindvAn02ge18oykcbbjs2aHV6GfEd7c16677zDHgfgHV+i/OzmPHbaRt20dEgDlsKVFqqdvt
3A4bwmmKOeej/67qf/FblCDC72KAATzjUhUrPOEOiNs/EDQYxxox+I3NdUUiYvFlcU8ydKnw8vZd
roOVh6iBhoi0KXCB0fTLvaPSpN6nAlPF30ndTwEKK+W+HdQJM8G5+DR3tThl+jT6VJTmZ6PO64OH
j9HJdIr8gdaYQL2ky75OAmS0yNxoK3WQX2b15SjCcNq5pqkEr+leSdlOQPcwDG7MznmypbCboPdC
TVwReOTajQOTJfNUYu5oPDRmau+h4TuBoyfKJ3rU8J66RNkoVFz1ueQ6OqbkvdtcQVyIl+uoKZTy
C6FPO0wox+96huWMP86D9zIupXsu41BRkbvRNLGPFExc9yZpu+JjHtufJtVQLH8uZctvURX1rUL7
6EUqAb3D0xbBJ8T1iu5w/1ZZhx3y93K0AanR/dCQDb38vQP4S0ywsfYonLh9B4orPvfA3vfQw8TW
F5Ph0/qLcX8wHueMltNqbVBnhE2MPewuTmPnhZdfea8omXgjsqH/ie6Q6RsTVLlar2LcNp32sPR2
tfv3+UqOJzAPGXIYq9DHFi0XVwfAAgOY31ERNU9NqHmftK41N4l5MnddzfcVsgKpjafIslfRa6Pq
orNcrk1j6ZOd287RTlFdzE8wxYYc0buAYcvUOXHa9COSlhbeUNgeUCsOx/f3py0/4/qn8KVJoHQP
ze91QICmdc5BrpddnoE7bZJu2YvELM6qitsxMpzGRgDy2gy6GpBSHQ0j0MBoMlzuK4XicMh4KMJR
vDrpYD+nZ8DQOBokbgoQ3W1DALaZ0k613xd9Yu+Eapg/egtahG9KLmeQGklDAhkq888hUchziz6i
dewYi3KcuGlghDVm8x3NEvO9yKac/SIwdrbszho3buVby0exlX1LfZlreYWQEghHSkc7cl9kkfdh
kiroE+dSqLeV6gKh+Xz/c914BbCosh2VXrlUp16Fi0AwUYEry3lnh/W00zJkS5XJAfWMNCEINOVb
L5JkY45XNwGtTyJTKV8kKY/WKvmpF4FvHeUXeKCm+zgsORoabiqoFKCa/I/Tk0OhJK9BuKDEJC1m
/o4Wa7GMS6i4DKW3yhM47PEYF8UcRBwiiudSvbNsu401vTk/8irZVkPtZo1OD9H6MA1s9vamEWNq
XNFFabEJfXIlfu3+/K7iJeZHA4RH3IDnx2e8nF+TsP0nqp57p7TLr4npQkaKwTZtPdo3xzHZKPRA
ddmXvRyngq0BNGIo93kYLmerLWYM21nYfbrE4ScDSWXMwvTquz3kw9tIm8XJgPK2K+ycHBe5Z+sX
EbF5SMmuN1bg6sCgm0NFjxYBprS80qswptHrUQ+hH6BsaXgfyf+mQMCOQ4oPZdeBCtbj/RW/8XEt
qTcDv8OkdG6uVoLaaGnH8L73YCucA3aw0X6GU7ETi7f1cW9NjU37Oj2O6PpWT2N8PiDHFcjpIcGg
JR0eOALlJyxusyP+m8rGUt6aGqk6CAHdxGlj/WLpoZpm1uTwJMOf/RjlMBELp6ofe8fd4kyuu5w8
DZYl/TPRn3HAA66Ksa4O28JclnIPCGuOkf+tMX4OJ+Mnh8V4agHVP1OdHJRDrVhJoKZdt/FsyIN/
8WrwA5gmV57ELkOdvtzQZaeGTligYmM79fSmKnXlbdGg4y0J1xiOT/F5pFyPwU8+5Yf7O+g6cpNj
E/2SY2HWh77H5diktSVcvLBg2l1ZBrbZJ8MRK1WETgi6w4daJe1Ctxv/TD+iVuccQzMfkchAe9L8
L12K+uBoYCrf1Etmfq5nwJB+u4CpFLTS6E8PhbdxY1+9EqtfvPpcIi8U0ZDm7+EItB8de8aIOyqk
+7XZ7l0QRB8HbLU31unWoHgpcNAkZOgqUbCdZEpIgMv94IXxf3PTUD/V0uyzm7fj2ynGclpgzrnx
YFynaUyVbYm/Mpeq1Jq7/Dj9nC85/sXlPqo1L/oWezTaCQ1EWByXRYO+FibQQPdVM5inLGrT7+1i
dTFCq8o0vVuakNKlO9TJx/t75tZ2ZQ0Ib2TyRMf98leVWYIvYURMM2CQdYCBOQUu1f6Tnhr6+xQF
G/S+ajM/uFW2pZtw6xZyAbvRkoPDzde4HFpLYpXaCQ4lwjE6mlFqb+9ZfevFbTUF8n7945+nKhVv
+Ogo/EnoxeV4NWysLPK4Gtq01vfAYhIAIGW4g0etBghP/y5VI/lKa20L9HljojbxCFh4ifi46jl7
dhEnVq7yxgnIkprZ5ac+S7F3RDX7KMAObzyqN95UaOroPQD1BOu5Zm8Ak63DMhQs7Gin+qF3rSI6
ge8zNl6sK9Q9ly1yF0Rc0voUZPLqvsEsyQ2Rz632oUH/YbdgNXsc+rB9GuENHlCdVY61UmGeEGmo
JY1F372xERSMKC7ltk9lIvJHTU/e3//ON463LaEbVHsIYChGX37nZPbohfQaPSq9Hp57vUt3CkiI
h6IJ2w+eNRpPTVJ+vj/mrSUnBEBFE1oHIeHqGI1Lmumo6JIaIHy4z0Rmv0HPtN5Iza82ErwwoMOY
iVCflJZVlzOLE2pyiuu5rHSBsuoApa3DtXo/Tb167kN9i1ZxazxuBYmtxOaIwtbleE6lt7o6YFNS
InYjS4/eEbKS/UYFIbKr47HfeA2uUy4mCBWHjJ4GBgChVZKy0DNw9ElnQF2qPCtZ5PxaFhQ/gxai
frxHDit+23qSU24tFRAZXaQGcrUgC8FRxe0YRLRZjwiUN0agwPzf2Rl3zMGK+6g4TJ6LsnttgBfy
50qNngZjVIcjpHPkKBXhVMXh/q642olMh1xEOlhRxgbueLl+BlDHoqgQEXMtRUW+gS7buFtqfLsL
QHJHjY7hwbAQ2f/3YYk/qA9IezW25eWwaobiOT1KF4lMq4FzOdmQxLrCWPZJb3vIj8weFa9qS2jm
6gwwW6pFlFsMzIqwgr8cNp9VUFoWw5qSFfbgJg5IYcSCxBZ86dZAQIcp9EHX4lFdLWulkEmjOY1R
AD7CO8TPxw9laeUv91fx1uanwyLVN7jf8B+7nM5ol7i6zjPMZt3pPmijlJvrs3K3VLF66mrjXylv
Hl0zCdFn49NLQjDgcrwm6oex7ZHtz4uUul9ftOVTB75EQ328bH7en9yNncklwtq97k5vjTQbcU6I
k5THDxPu9o1mzP8txogAbJX2J6/I8ic0ssXG6b6xoBJuhsAT1CSyqtXtNaeOQ6ZhodjkDvozoqu2
ny4TlzM06J/LoPcbp+864pIrSg+F3jgtB6QDLld0stIKqxXbwwNHiY9jmOfAjMmU6z4n9UnBGYpM
iYKuoTA/NQ5amsQIR3tshgesj7aQZzenT5Qlfw6399oKOiF7LnssQHYO4irHfCCyGmWBNQdbT2Ad
b8z+KrBj8jK2QkiMTICqz+XkHRDW2RJxlWK6aelngl7nOfXG4SlBRuInWl5YMLWGCyhc642NsW/t
LhRrwITzWlEBWn1pk1umGxwNPi4ytzsLkMsTkm4ZkM+m/djnCX3weJzMjbDntS12kXoxZYmslXEW
kMW1cGZLJR8SWhbuMB2w5kfgtGn/DQAKKKa+VKa23OG6O4PccL3svQsFc9iNg9b9UvBUjXdIMTvT
bkriIj+6juS56lPofghDfWx2MakIwPqItrPvYWyBmZKnePmetY0Kvw6nSP+55Gr0KRnADVPms0H0
mIMNfsFEmSOo7BJoBegEr3jEUAp7UpWMWzmJBpP6x8IxhociVsvRb9o8/2yHFhCr2XDDbKNBdfNM
EPoS7bEx4O+tPs2shnFbJtjNQjm1DYlca/+zwzI/1yMau2jL598nDwCZ6L3qpC1J6yeIkn3MFFok
qGrN1RYk+8axoIMOLYkYA37S2tJb69056VucpuKw6L8s9WjLxzEZHtErtiRmRYiNsPWqRECpCZk9
rMRJe2w89S5PRl1UdTl6CREDvki7fqGruoRgv+e8auGBKx0l36SqC3wYdLeh2BYb6UZB5MakSQWI
TomakdVYK9GAJlAo5DX6bpxHB4+KrmiRGEDALAD3g09vLdz8X2uHcIAl5J1jR5cQyMLlrHHka2jv
VgYCkOXyNJo1tsRIlu09PE9O9x+X69mBtaTuyyDQ6q4gp3qk92QcNBwR9CbfUYv54PTJT6Tk4kBH
q2l/f7ir6hIzkzg/dBN5OKnVX87MxvTYiPkHzQ3VCFwEro+Vm5UvyDjPG9/t1lAyQGW/UkCABno5
1DzojSgrG1311AGJNJVx/7PvC9s50C4ys+P9iV1vVJI3S7Z4qL8CHVqP5syxNuaRQfiYuo8uClDo
0xrxHPspdos42iCXt+9SBWUQLa3Kn3o2Kluv1nWsBVkQ6hghuSRXrxMbrzEdBJhHYzdVjfq4ZIvx
kV3Tb8z01o6RxEtPokFhRsg//wt7MVpwxbFMQsRkQiLLt2dUpFNDVQKceZfPi8ete39pr9AevMIq
ZD4skWkYwuZdjag2dTEUcW7QpPbc8qBNeh90feueLeB078ARqMouszGQqfOh/hLSdthrYxF+E1mt
v7v/W25tKth5OsATLgXt9cr+a/Lt3A31hPHzrrMjaK9lHj3Ena0eJbB1Y51vDIX6r8zUbdRqCTcv
1xknPgMjStvEEkXL3pqJ+5EUOXxqxfTp/pyuSwMwjbjSqbbAq6VTurpkYdBBYUkajLWnpvhA4av6
FBIAVfBB3arBJLeMp4e0Fu2E0U7jIPvSQs31MY5z01cZT9u37BnUolaHKKjc/3W3lkHm6ogi0Evk
JbhcBhdh7TYbFC4ol9oMSkJ9iPyxyFEUx59t43q6tdXYZGQJwCGgXFzVI6w67bu2N3Y5aG/D8stK
6xfIM9oSfcAm1JwxhBHNN3StqMO7ajX+yV2agovJ/wdseSzF1uaXn/kyUDLw6CBUQjaRIvl6x8mn
R82bRIWbiA5034zG7x4A8wHaifKrSzFW8F1TCskBRsBOFHjrYV4wubn/FW5cbwAcubGJ0kEcrOWd
omLBg1EV6s6twilo8ZnZz4bS/J5II09LUSWvctrYEKDokH2jRbr1JL5SEVbrICMh0HRoYxhcsZf7
IA7NVAkd/I3CIhvPqtklj2ggNp8thCMw/5KEpRxNQTR2CQEzRejfB1UtH7IpHo5F02YfQdyU38dS
zc4WCmV/7q/PjasXAXS2KTUP0sI1sNA1R+BfZaru7AqmjpEVCDShcxRtoDavyEBchTD2ELwA7gFd
b70bZtQ661lA36pq3YbQDDlo13SzWyDxXtVH5IGmT1jnUjMlx1LfJouVHJYk+lcJU/kzEOaTj4Cs
3a1dF0YbcUsnblSCsTz6pKdx/cXU4/gFfxj7cQJHunEKZMCz/vg8N0BkeXV4ZlevqyalKyoXfLfV
lO7bwnVE0I9Zfta9sTp1BtYcE03H0/1venPLYTjP6QNDidqA/FV/XfYjs6kWMqadzYv3QzalzhV6
xZ8aM84fpjgpMvgCYfgfConN15yCvQmmXyLkyc/VZxMp1xljPRW3wdTt3o+4eW0V/W6uC8U3ahEo
/1Ixv/yF2BpkJk+HtluKJjrp7VIGRhVG59ZAigGl0a5+76AEvbHZb0QA9KsAHZG/UdlZ5yVx6vXo
BufabtBLAX+/nuP3BDwAs6cc18idPgyoYt7/GLcOGHBAEgEp5wF66HKmSuuolVnP2k5FHeojpL4X
iMrjt/uD3HhriIP//yCrOyYtIrea6ETtEBJFyEmjO6kFnieK3HfUbvpflhH0KqQ6ep8UHy+nFC4N
L38BDWi0IyMPyAT7MeAQzDtzRK58aKM8uD8/+fvXx0jKhWOdRNGWqPhyRGUxNaWoEIRtYz0/VT3s
1SltrUMP6+EEjeQ3dQ+8ggFfP9wf+NbCInapg1Cg6QnD7XJgr0vwxGhdbQdcVz0DFbfw82uGZ1eC
Ze8PdXOOHAaZMXI5WauNkgBbwGMPskjrian5puWYFKGEjYAHrd7CQASzncVBGFB/dro2iX9V75BX
I4eCC4NTCe5jtYcSzKHGCCHunQ7Z6CBmTC0bDFTe1SqC+PeneitwY4YAH4CX8CKs5d8rGlklZBh9
t9j2ND0iIzBOb1E8QyLWdEYWGU0YMMWFmjbKmyEeze4xz2ZdeZd1GC76XaU1zgH3jv4lUrnUNmKG
W9cErvb0T7ktSN1X5YvQRtNClCFMGpF1Bwxis72xRO0TFJDf+A4sG0nzrbuQyBzYGWEzkdLqOOGF
VKbWJHVUs14J5tx4GeDKPYR9lh3dsXb2oRl1G/v6VrxIkZDmBx+BRNNbzbFwrNgYNK6lYmn64guO
qtHZbLx6CiDiZDSE87Kmc7kovd/HhWKcx1Z6GCoReEFk4fRoy8HjitHP/iMTBe1ISk/6++r889ej
BQxAK9l56g6F0VI5qsLS8FIWQ51+JdNYyqOIyG32XWUsaIQKdCt9QvuE5Rky82ui5fpAcg5Q2Ven
QiwgzzWxtXFvXObcAbwgSIBAcLdXq9bpSk663OL8btYaNRukDpHOmw/3j8eNS4e/HQFwZM9R0lkL
CNDv7Ackc6BLk1acpnKxXvK+f4/6lHL815G4VCWjkL68SVy1eoY9rMowMUc3GKhCfoyFW/sdlfIf
ST0UH+8Pdb3LGYr2FJ9Rjrh+B6MiFkaLmdwud1QctmNFPbCZErTAYQCgAzoe4KVPGyt5c1BwerLb
B5xtTUGvF9OZsSez8S/NcQrQMMwMqAG4+Ja26VOcm9PJq1V94ya/vj9k2wNJHK5yKVgif9VfOzmL
BbqRtQODMPb0B97fcpdNqnWMayRHsLjdQlrdCK6xUKQFL+F6aDmuVXsxxBr7lALPrpnn5XOUV3S/
gV5lH4d6aQOgvOEbrVNFkDS68SacnPlTW85bT+WVuZhE8lEQh5tAW05iPS6nHcHQHZ2osImuKs1J
YRjr2IGJZMJVtJoxEfGhnBpn0WMe3JWR/jZbkFClOQTBB7NFu/5PLW33u1UkVffGysf6i4bcXnqI
rAmrm3ZQpt917WLm5mWme45NqzHOcD2Uz/c36nXGyDQombKcQFiv+tFaNJudUaEW42j1qB7tXItd
WJZ6SVEe9/MKyPU0HXqusDRIeyPG7YYahbkRw1/fNBQOqP9R2lBptl8R3HW7xX9WWOjeN+lbYGTx
+7bvu42den3TyMzYwcEIKBuFCvnnf+3UBSJvpaCgtFOnUSs/1EOVKXtTSmRU6N6qG4/OzdGogpF2
QZJHsfFyNDjifSowqEMLsa+Mc25rZvFm0TUKYI7d4tR6/0PeGo4ilIZyE+Jd1vqyXtRJsq3wg1i6
2P1uu0mBI2IUfy11xEXuD3XjawGakFoXyFByj65KXp0996o2tw5ZdBP9QixQe6lEvBEn3LhWGISV
M9kYtNxX1wpQYBeMI4MsKpYnhx7Z6gNFPfzYlwlP0VPuTtqGbumtm+VizNWZRtw4Ee6AK7onIDNN
ahEFhp1Ph87QxQcqm+LjMmtuAod3nI7JFKmPyC2NX+6v7o0PefEjVvvGCpvFHF71rm0c4pC6nHdj
HDXvXQAc/75F6WhClAGRz5ZZY0NA8rU5NUV3B5GEzsnAop+VpeaCUqZlqzhwIwgDyUNdSIY8MkFc
rW5F27DysspF6HfIjGMVZcY702oX4+jhk53uvVi3qp3dpQtWmM3YvIg5xYw1jcV4Au8a5htNq1sL
TW2YXcxE6RytdpgaCrOhR802Tlv7N2TM/AcJ/DT4iaGPW4nxrcE4K2ThgGmpkawGG2jhY5eXMlgG
5bsRtfuJ+KF50N2536Cz3hpK0obBO0hptXVX3BRxnAxa4uw0rLu0vaGMKJLXUSPmfVTo3tf72/W1
lnWZrQKJodlInYuMFRDJ5T2Xl9Q7XI+D6grdhGY+jhih1V2MoLKOrP7HeIlnqtA2l7oPw6U4IuxO
BaYAIJl1Q/Tei0z9eP833VoBRIaIJqVzJjWQy5+0WJYiosVyINaY/edcNMOuoqcOa9rSNoa6dRei
y8JSs6WRbVulM663oMtIKXQXJ2PzPcEs61wVS7ElCicXcbXIFP9ll5U8EqzrapFDZ17APQGQiSyp
+oc8hfpb1GlKVVExDB8LDPV7grbKxk1/IzpA+xb0AomaLK2tMgCzNPAjAhe4Q+feLQ5LG9WHiOjS
PBTtsgh/nu18CXS1Ep+6ZsoQTBk7R9v4EbdCLe4MPFwlVVrypC8/J9JbeYWykbcLXa9zz8iMa8u+
cYDy+qDXlA8R2l/xbrIdgUQGABVU/V0tpvU+asOziv/dnznLym9AYFnAHl2ZeGf2jiN8lA6Mdueq
rZX5DiYzJ6XGRzAgIELmwO3GLvn3o4l1GC89+R2l4XWXpEAcXtd68FyVNyd7UAAohmTq8rsl3H35
1zNgySgAtLwExhBVXS5aOxpTOYRdtKdT0D05sT7uWxrwQYovzEbocf1UM5TLpQaX3YEvuNqcSGak
1SyaaG8NfX1M7Wn2Eegrjileo+8BbGxhYa6PN7RcGXJTNAX7vcbhKGRWHsBYZVeF8Ni7Iuv2Fari
T26fbAGerofCA4xWE5Exep+WdHT/O2TEDLbI2g72hmLoBWXjlMefStWzUXXeP+8NhqIgAFdeZlNr
sJo3DW6texM90hJ0S1P1vZ8sYbZrXaM8/OveYCg5EGsIbmONmw8HA8UWb4Z/FNrhIaP4gWy3UAO9
arZixeu9YbN3ZQoMHYmeyOp+THr4jvggKTtdz1DqTDxrDmIlnEEvOW/x1frv/szW9yT3A0IZEkTN
U4QY/CrGmPVuUtFZyYOlKCIkY6OFjCvrHopap+LUTfrXLDGWjQtqPUdJewBqQ/5CbQG41GpQq0bL
j9C0DBQ3x7eqrKwgBQN5cM1Jf4nqfwaj/r/x0LKDQkXXfA3C63tz6guBFFNB5edY2Qa6gcTkuAm3
3ckJBxuZ3HzLtuYqfJOjQgMCJk13UZ6Iy6OgaGqjGh2aq0qndE6QUYXvfYIotpGTjgr+WqXQzqXo
kBRSjaGD/EF+XD9gnGR/bVNzbP6HZQdk7qJIKMkO6zinVXO7mO24CRzFi17I/REkiWY8jeJ2CZpy
2pKdWd8FLICktkBNI3fk1KzSnrQdCiVxzJ5jUiYf6hozEZxrvCfsauLj/W38emX+/d4zFm8dWqaE
cbiXr+Uq4ipyRqNPxkCtVOMBR4/sVPHf7kPCnQARzS7I6lg5dF2iIe0tKNlmWv0RvSDAuwktHr8s
7PlQ2/po+LXjQp2aG0RkdJjH+42fuu58y58KHJICsiyoo9l6uS/61/Jhbw5B1LbZCy7T4m1FY/WT
WcWL4yujGL/VZaQGkWJYH/FY6h7SPuy2FmwdqchfwTq9egjSMllvhlCqoENWHwI0b9P0CIJZ5J9y
Yag4i2OS1u7rdK4/RloLIwacrqYGWpXmn3tj0b6IodKNfY1x2/OIx+GvBDjyeUnM0cESM8tqTILK
4Qug5vCjGWrLp/sLeOPKovJJV5BUhFt/3aYrqZ+BGFyQ1PEm57HHCi7ohnh4VCuqLwnml+dlSbda
TOuwleUiDyOgAj1M4rdeLgUwXON26MI7btLudatoXspKGJvCtTc2B5ewjkAI5UhZgL/cHHiOJCj9
SF+ksjdm+Ctu8a1pdfHstqOJUZ0zNw95XXXIsph1dZAqd0+hFhb/wxqDTpFoeuZMtnf5M7wcnUjL
RdQF7e75aI6q9tgsUbOnLJY8Ecr+1pC6+seoCMgV8RAAzFdkKJXCyzExOKElmTFmXCTZKeuj+We8
hESgSCZGQRaFm9wh+TdeXhqvChOSD4UWr7qW20ky2+5zdekDdLTNfD9kky6tgjIIC6xp9E6DuS2J
6ToGV2VnxejKmpH2XKPc/B1cr/bn/sa+KqfIFaCzBM0fiipbfPXxU/h5IVo6Y+CKKPoxC+4IY+zy
BxJS3I3aXt8XhTq8SVJVes97sR9jOvft/o+4Sh5efwTVcOIBmgzemnXteUPTzoo1Br1mtFpQLVhk
7vS88B5nz07hjjQKP8Rt2xoBZ7Np3tfLPOd+Obvme0dY+uzrnRhCYCJN8y20pzoLEq1SJproWvNt
VkIR+faQNqcUn9bxYWjSOEUxMtLb0/2ZXOuCc8nCjqdUIYW2ibYvN9SAnGdMg2gMsObNccxY2ofc
Rege4q/B2s3axB3bJKcU7d8AeL5mYPyFm6WPszCKwWqc+RXKQCenrfJzHKlVoA5G9XD/V8pvutqD
xLBSzV/eKwhLXP7IqpuyLsoRhkFBpD02URYRoJf4QmE69wGvzendUPTqKcc8LNCHpNk46DeHR0ZE
1rRBYa0TVtRmkwmc+RzY0dBN/pAYzeTPTu+ET7lTKu6ubbRlxiEus0a/MCerkeZtobIBAHrFcK6X
gcIlCpaSNU1R9nIZFstFtV3HJYZnqHLftAXonqdY63vtLV5uVGkFivPvIKJirKNEkfJs6SOM/S7O
vbNXdEX6ANjAQGuhHPvZT013WIJMW1yeqbmeYn/Q0Ib0PaXwmt0kezMnI7RGB5/uyKhPphIrPwoD
fgRN5ZqYdCrMHLO6sAQlo41K8lDnKa3DDJWjQJ/6QYOCb0WPYsx65EbiBsfvRNTiQV+cNjwU4+x2
O8cTyanJigSJ40gNPb9Mo6U9D53d/nC7qXppwsH8IOwoTT+PwMBOZDN02OyZwBgKgVkdZ1hdT85g
F0DlEUbbqN5eh2dw03H0JdmFzQfd/3LJh7lDB3YwOej2HD8VJuWmrGzZ5Hq5RUK7qnlxqRALg1sA
5kJpYs2+HyXKbqAKDOpEr2k/yXI4+TyuR70fJqbeIFphRPmzplDoo5qc9Rn24NPi/NLaplZPptZ1
+he1UNTP94/fdSoCWZ1GHKARqf+81mLG2quv21bvAlh9yjcrgriOrWf9cxzaL0CitxTlbsSpSHK5
JqmkSvvoCnA41KHad4UUahWGUpc+bkl54Uc2QIVdCcawh3aulsY57Loq33s8B81+yMtMO0xjO+QB
1k3lAJN+wEWuBGCj+NViNJ+4T9vh3RBO4bsBu8R/hbdL1X6Nqi8HE7I0l9XlVnG8eLQxNk/R6g4R
XU+6fqDBMI6PVRuF9v7+J7nel4SjGGlxdxOjEoBcDtbytIhZB/KlabVzTqfS3jsqOvECMs3GUNe3
H08cMbC8/si516CWAgk7RHqLJVjUYgx0typ/KHB7DmZmi8rvnLx8GIkyD7zbAtJd0W5B269jWdqx
UkVFcpQkeulyrk7o6ZhMeEtgEVj/worF+QT1RdH9JqqcQMHUbsAz0SqdjVfn9XBf3LfUGFAM1kjE
XzWVVm9jVBraENYJed+EK/O5F6r63LRLmtJandTqEDVtlRzpInDtx1CLdR+sevLJ0uiMH9VsdP/g
kRC9q1LiuIOV4q3A+46dmZ/0VT35WRODoR+cecbnMZSXOPPsEHueiA9A93aVPy+5Fe760sTW0Q57
65epdO7XspkFAgSovOCVlqvTh2aKESdz7b4CFspv+2M3rTP4Uzj0g4+8L1JpbetEG9fC1XdheVgZ
qmXwc5C7XG14DMQosot4CaR2berjb1mdmq7VyiCF1u343aiAUhiUTVN7WfpYfxc6TGCw4V9SmVlt
iLmwUJopTTWY9DEqzlOoN7wkWL0qe/SfBaJ6+Gf7WNaipYzAkPL1H88e84YBhbEY7HWwTfJs/tXx
TYUyaVHakuxlGW+ca004aSfaYXGRa70/1NXZAwYE5pE+MaUgkKirFx8zdSx9ioYlbov8AAFrfIka
jBx8YU9wqJvRfppNsoHZw3nVi0JxvD/+K7h2tdRgTjzUMGQ2SVnvcq5xrJJIiUoLoCHjiN5oY4my
tJfVT4C7ChjteB8Ue8UNrYcsxlmZTk2BynDhJGiscsFbKB7nCHKdhlDg+azOy7xHnVpPgmgyw8G3
m8z8qPDz3f0cLUm3150kPOSOVqr7Ti31OXDLUa/oP5fV22Xi4fOn1rLfJ5AGxA76lcC4pMm3tGKv
4L90uBA7kkVuufxXlB5r1CqjDy0QoG4/VmdV0bTfk+FEzXMfCerrU9Nr/a7WY0hpkEIX/U0nYIjv
6GZNVdDUs3PM28YU0gN5eUBvrQl3DVXfYqNcdeMMSuc3mGmICbvgnS6/T1/FRTgbUuW6jehcGHGz
YOjVuu70BgVhezyKocc50tWXcAvidx2vsEbohQHJJWShIbbanCNCQVyPnR5AuFEWVEJj9/MwdPN/
LA3XUYqM5VfXRGG6pq3/3FiZVmH5GolvJq69iBbi5nB/t17nhvwiJBrB4UMVYreuLgbXEGXiquxW
+jrxh7IY5tPCFa3vnSLxHsjVynPHK71v8k75UKJp+6FOVHvjeri1d8AoS6itrOvRV7v8JhBbx7lJ
BzWAVdhg0DWUeHk6XpfhodBgX7ynjB7+qhxBHd600uVhKBorfYg6Ot2+2ldt6Sth1L3jXmsdH7VL
E+oFDrPv7q/WVVSHViCgLlTRcOSU8PrVz+zt2M1LB10pwOvPJTayCDMm2oce3YPPWVZlP/95PBMd
H0IJoiMCO3nX/X1t4l+GJxlu6G5thsVOmG34mChIIjtiiGbfKagqbZyO64dCo3BOBZGPQatxfX2O
pRVHYkrNgNMa7trWi1NfzdOm8Y0Zh9EkmVHST8LlgBI0ZNL7872xG3mdwIlTS8a9+4pC0FC9H+LS
NYMhoqDbCE9HbF2tGg1R5ihGRzefiwfV1RqyJ7M6J3GvRo8mlm8bG/LGhyZpltDB127aupMAO6my
3Ngyg6pHB7Ezu/BHSw6dEV1kqF1MMT5TGyfxKjzlsZBFhVfCMFil1RM5LN5omLWwggmZ+DO1vL7Y
l1mjPDZ2DBzt/kLfmB81TrAWEk5Ps2S9sUo0alHzZDC3pzDdloo/ZGh9znH+G1uVaoOavR4OSghh
hwvamA0Fb19uur/2seeISevjWhwgqSsfvFELz1BU5hbeYWidI7yhtrbx+pJ/HRGBXvw9ZbzhrEYs
SsFVbsGy5P2wnxzX7g5xV5fv1SFRwbTrJe28ftOD7fWe+vvtl8NCaJWyMkipgv+6nOiASLkD284N
6njSn4lkveqQTfX0VeuxkvIrrzN+m2qoJHAzS4ozKVYQZwjTVoeAcIgsjCCvfof+QCzg67WGijVE
mZ4KWnfvW/4H0vjCAJwzA8r/UEdG8dHGZQMdKzXtfyOxUYyHsBTSf72I2h9drPZf8qmbIFdZi+0Q
cdu92AmlVbPd3MWYq5aE4M+LW9Z/ljxzoEWhwXsYcWpRz20y9We9qB2VulocfY9QD4Dh51bD7Ktt
6VQ7bx4p0pdKQwzjtiLxXaVaBmxVLMfk39vhh8Acs5G2E2LYy7CHvwoLyT/skh4xkIUAexeXGFjM
ZQcRPTK78k8aNXi/JNzmtd+E85Tg7pYw8aZRQnOP24/yDv3wNArC2UmeZmsAdD2ivHvyVL51gNyb
l2MkYSS/SBLg1RRstNCfPLv5HBKClkGIgi3+d9as9b4zoqrpj72RvlHUGJvU0hijfq9koNf9uM3x
5Gq1Ruj+3Crt8ryEAr3YHmIpmYIJoc8XlCqfGv7sfZiDA/E9fVDEbioKcokoj1HTJeUw3oOU7ezD
UFbDH7t1iQqnxGy/ljgY/OmGEu4zWa+LK1Qnyq963syFb4xz/YglOdISOL6Mrm8nWvQfN6dW7JPJ
rvRd30/ejE0jHFJ/zs2l2tckzf0uwY7jiwMyUDwkhZo8hLozFrtZwwvKJ+Sp8GFrVBJ8bpUZO6Cy
7NDuXlIJFgiz6ExrRBiMRs/Qz1NPsV54mQ0sUwaaM34WT4gHeAKtMT/R+w7Nyl6zEcDylMZBcmEA
T1lhgPN7UUO42+O8CBOrgDh70+N9+Kn/P87OY0dyHAnDTyRA3lwlpSnf3sxFmHby3uvp92PtpVMp
pFCDwWIGKCyYpMhgMOI3QOn+JEFg/LKxWsk87EgpuZlpPAkC3hA9UsVN/0mMlJOr5CPcnj6NYtNV
88r8Wc5GLB+Qd7Ee69JJfrBwTo3zaExcflt45Bgj8SGaMqKPRU/z8hgvOiWR2TDj4yShqRaHDo7b
bYlq3yzNj206DzsIOFF6WIUNmi+8CwXklv7VKmwYc1miEC9HxwDLuoRWgTE8Vgh+7yAbNoIiTRAo
WyABRH1gFfVtKtOLmXXhUaNnqqCmngYvApWAlJQ1dKchSZNPjWLudaw3or/NewAeJnGWi22VcMMD
lSgUx9GxG8LiIIeLckYNUHvmCdo+q0EE6Of257vyxeL72ZhCCtwNVSV97aBhafVchLoW4EilWu2P
fpm67zz3q+bgxFLiPNh1GJ1zrZBDF4Jk+a0bAhzcZaUBGN7VQZB9sVoTD6KcSvFzWjhqdzZKp669
IUAdylfDVqo84CjKZ8XJ1c5raV78jGnvlseimlKKEDQ8baDolaG5QSzx1J+LVHuQglweXIDz8wvF
KL1xnUDViqM9G/JjlFaDTRE800F9YrYq+bWcF8LQkh2R58FQYjuE0D5nXUYQVksy7XMvqbwVoqzr
v5pQmwO3rCVL8mlcVHQn5KHr6DmEqXrIplCvvWSuqo+9AfX8hBghHgyxE6Fko8yV8gPoeRO5UybA
88mcWLgCBVrc+rJeKyNpX4HEKTTy8KFJTQUOTBuZhYsEaPEcKOE0+HJBJ8sri3xJDtRZx/nE6XR+
NQ5lWHcxKLl6S+ikP2c5K56yypF3Bdaud7eQB6W7iAEkWfr6EFm1MQUKPK3jokWq4c3FmHyCTCN5
eWgM1SEzMtVr+kA69lGp3LVLL3lOn6KylZW2kfCsHuWFBYy73wD8ZkzBq/EbAMb4Lu/i+aMW6NaD
YzczD3C5jP1pXmzXadB1KMKw8BpTn56zEK19P2+CP5NU7iGgrtpOAknKviYcoahAhr6qX/aiq5qM
Tn5UezAVrjKbLdTZaKCcE8N9cOiMBVQ4aAdVf+QpnCLy9Dn/iaFzaPl6O+bvYIKEKO9WpX2uKmE6
Gdn2YrrzUKjS3hG8imhgI6nRiWqTiDSrCGqkbR5rQVUdQSUoqMDgvhlj9vhvn8Vfh0j/xiTlTzun
/jrOkFqqovBoUQinAnQZtUtbIt+pmuoom5SwXK0MyvOU1jISRUlL8RDdYbPwVGph+UGXkBjk7sjh
GxZq1xpeO6s10rGhlX1Cy65QBR3YDF7MejDR15pI2TjeCU5/VmZ/jnH/zH1zUuqKIowJrMHGZO5d
jPlr96TNzkJvdSobv4XluXzoS6RNXtRIm3HwhmnoTVGMhXYuTT2o+iD9Ett6+DvsQ+OrgelW7Mfg
z+b7VM2qfxd65L0fofwPNNLuaDbJQ5Qpvp2ExXMsTd2PfBlCNjUu77ErJ0qH94OuZ6eCJf5gZnyj
owPXob2jHmZ95QEyDvcGEPDR68GEfO/HgbK+lYzxk6PjV0iKkBd/kK+UaW5xSSL7GCLcDGSxpJmB
kzek+QIBEWlcosQvrayHZlQLiUwyi+FbNSnT6Eda2jd3SmP2EVa3yH/QfnGyz90CeeA0Yg8H4Ush
Fvo7O+Bq0+F9DM7SBEPORbO+tiNNj81lsLOjbg7Waew03eXH+lVt0M6wmvyhs6I9h4ZXWMjl3c2u
o7EAOY+2F23Gy13X5Itmd4OTHLVEjSI/DVWNV4ast25g1liODVNtuUs+ZGdj5gi7ymQan0vM5IoT
gs4TKi3YZ/7TIfxfIdrYqPnzJD4B0C1SfV5lQ2k84bGeNh73AfmONs94Y6hpno9HwuhASi0HRfni
DGH35ETpPPoZTSDHBUIlUd0NJet312TSuxwy8S9oFNWe9c3GubNIXbjiwURDfVmtwIRDulXoc3o0
prK4n9G9c5OQknaBHsKJSmO481IW53i14lSrAJDA5sHDYA1nQL+4GYaqTo8qGh/KU05K3D45Wbac
bm+n9YucgEu2Qs2cwahJrUV1DSUcl4Kr4TgkivOUWE15zOSmfZkbdd7ZuRtD0aFGjh6gC7Xjtawl
hnDUC40pO7YwVE8Gml0HvTXtdxSF9jxQXom9q+XjiIiqEk0ImuKrLBApVcze7Tg+dnlj5EeJ5/jg
4m8WnUNwAM7zOEz2b6QTg7se77FfU8+F3fcdRpZ20ps87DKUzqFuGrOMyKGZnJ3KrLPnIAG66stG
p71z0qwnV+qBx/lsnCa677q6sf1GUvCYMgfjz6A66HTbSh9MPjWm/ktt6MI/Pl9o+Mz0qDtPNtrm
81y2mol7MoXZx6A1Y2tnK11vXVCxr3JpMCfQExR//6swUUslpnVVxyrI0lRAvHF652NgSdKDlDU8
yiV7GI2db/1aBLj8AAI/oip4AyMJQvv6ctA4zxS5HcfimEip47htZ6inNmmNh7yXYPujMHDOYyzI
ytDsf+tSiJ1UY8eN52iFcXYyBYFYKy2fmmJRe9cYTN5/Tp5hL6jIfeGqiFmcbx+E68yKiApRD5An
GAqS+MsfTNwimQKWJ2Bh8nFRcmBLLfhHo1MhPsjwaLJJb3Y+zfWRgKCDagtFI/HPOoMIKjvNuWKa
4zhboKGz1DA+YwIGTKyiBnh7guJ9dflFsCrHzhcGlk0QV1dfRMeN2xjKtjwuS+UcWpyMnTI75nZi
HIY5d57LUEbJKNDk77fHvZoj3WFmhkSQgVoXrYHLhYUGWafVNNbHZrY/U3NIaDvoqX6cB63+cHuo
q53OUPSBhUw7FT/i5uVQEiy9hCZcdVyiOf2t5a1+osCU/wAQQMXGCpedJ+1VKReoF4onNMHgmlHL
XReSdUI0chVldezmEsBnkLeGb6UTFMW2Hk+5oWDXEkUdf+cCuacnWhxzfA93ZKW3fgbMSGRw/q9r
twYi5dlQ9VYeNUdcQaWfiQLnAyCGeYAZjDmWLI/6g46nEyJws42dnAxECnmgaufMX6++oJqgIQJz
iDfKGjI2042SF2Ppj3KmzE994yw+i2ffoR0+yvwKCSTg7e99taXZzrzdHRUgMpFmrbCkwMHOgzhu
j4jBLudMpdiJDW1yysNpeTJwaPCLvlg8+ofZTpXhelOjN0OnF/gPOTiQ5MudNvSa3ixV1x5jE9M2
t2Ps+9IguSUhSvaIUVehiWnSsGBvA18Vpd7LwTiz0lwvZnu0W037F+CBcm5b5OhrHZ6NA7ntbhrm
t3II4dYQmShiIpeCVsIatNsM0FBjHZEOmweUj49UdEBqTz1nVdq9NQoylOBo0sih5Ah493J+Rbrw
5lad9qjJken2/fCvGvfDV721wjf2tpgUWxMiMQpOJHOv+M2/rkKtbrK8GlWSykiy7udx6t4nvfwj
SiIkL5Az2LPHud6gAJbELUjEpZ9mrgKS0U+S1c2d8EYcs59WkEZCPdg2XdugOe2qU641EH2azJdm
w/54+3Rcn0eNFpOBzgoHkn9EivnXZKOkdTpQiKSsSmafIo49YUl1Hi05Dx4xG/8Pw3Hq4S85Ag12
JQSrg34clDyDuLfoT/rS4gRU01gzQiv9Pg71nmDI9amgasdnfBX0EWSRy+mJDG+IKpPptbBvzN6c
7uWiD/y67ytXgX/3UEzaHr5qa1AeQgLdIhhN61wqJ/2YgCJyb/azeZwLxz6N6jAdHDoSx1Yvs0ez
GvZc666DjVD5RngQCSFhlSt22V8fsoI+ZVd6m4EVUhEsqCCABmwr36GdshPDt+bnCPFy3gWiviT+
/tdQYWOpI6/l7DhOyvBYpLzCgiw3n/Iot38UCNMDqRydnTB+hRgAywdGgdcsLWDa9GskF9gga5EW
Izua4Vi+D5PCnE6YrVD3Xiz1zli0ye9wNaWVoU/ZU5wlvVvljvHDxszPW+xE/vf2ybk+tuDaKLHg
Ewjd+ErxEXhXWPQjW9nB9eMdvquS32u8BAC6F4fcbqOD1WqS75SNfbg98nr9ea+CHiJzJge1eeev
7pUQ7aa5aceAp0cZfHAcHiXAZ7P5x1TmL3PY5jsB8arg9jqgJWrI1Mx4nK3uFplKLnkZqvVLCvbU
7YCuZAArpyV/SAu5E0KXEX6SWKI1Tu92nSF/tykuxW4uJ+rvxCqTJ6dtjBpMLyikZ/TxRvVEfgcE
yV3KGpzP7QW6ynXED+ajcGPwOmadVoX2AFGEvtPoxk1BaX40AU58TNEidese8DU/b/BDxyrPZqLd
q9SCn8KYQszt3yCi9t+Z9OtP4IXABYIas7yWR49mY9RRSqLoOpqA8EthgxLV6jFp8hJJp0q9s6og
OdBlSIiz2HTdHv4KSPI6vi0Kpdws9F9Xh9SKnGLE04CGZAr12HXwffISWoC/VE2ivU0tqnVzzPu+
R7PSfIj0JT4SWoZf9E8brFS0/mRQEj+W2TAEh8QBNHz7B25tYloENpkxGihXspyv8lKJbEGZrR37
oKdBCipZiYBlRf0J7+LZV9q82Rl0fWbFoiByrHO38+SnxnAZubIYrHNLZ81HMcT4GlRlCcu6GXy1
sjp/RuXqro/j2UukIdpJv9fh+XVkNOwox/HMuWKe1NhMNladURZTFOxyE9XynTyw7zWj2BMC2lhZ
UFVC9Jx8Quy+y0lKkRoXs87KYp+J4oA1pgt1Z0nTPUWZAh/eT+ojKbmn9Lp16BgWxQHAbxb/Xu04
iGkx/4MEHarWbH+Pq7LzUd/sfbmf5eSQqVn4B5N2JziOOrcv2aLhuNFU7F1PG0st0m34HkJcB9zx
5fwXuDw4EeJlOIP/Dj3DHrCC4d3an1Jl2JPvXudPfFfEZckw0AwEer/mSJetpQR9n4e+k/UWICi1
jD6EoVzO7pJNwb3eGsa32wdna3oirnGwhfPCGlI9lKpclw3Rv3ZGNJ6lrPyWy5hNYIPcff0PQwkg
B6U4Qdtf5RRN0/Whg6KzJ+mIsWS6lZ+TNgZ7MFEC+Q9DoWkprnZy4HXxOGjHigtdC7xwShwqPjpv
0jwPi8iVEnOPAr61hGS80HRNrnBSmcsdgnlql0OHCTxdB+LoF84oNyeKycDCczvvhp1YvDUctyc4
R/BrKnvlcrhUq/lioxR4KtjVp8gcU6/M6Kyg9qCFO+u4dVcDOudbUfqnAr2+d2IVx/e+jUkO9KFq
HgIjbj/qcZp81Sql+LMEad26qDLpz7EcW/IRkYzk3aQXBpjLcZl+9jRvA+JhONEmghsPPMbU0pee
9tqv2198Q3BQVGBo5NGZ5g7QV+cUVOscYXItjk5e4Zeb2Xh+SkHVHZLa0j8A5+8VN1yi6qWq5Wj2
Z96aB6mnRhsHbf9sxLzfkSnGfUDqa23c+Wgb97cQkREaH9gNoCFx+dHCllyumA0UCUJLOrROaj2S
7jtuI4/agdqS7mvlBJ+tHlrDzdpxT19lI7DwHCO95JyzPuuqXxjno6Mn9JfgRPTHppeGc91yNQbT
9IwP0p7w0uZwwv7ZpDzEjFfBuzFmdMgcgiaUrHvVyAoPEiRpUpuNJ2WSDzvfXqzeKjsCa8dAQBOo
NK4v4nyR1XaUgXwnXRcfG/SgIBub0R2EY9WrtbQqaOsa/adlyKqvoeUUd1E7mHfNsFg7RRpx+Fa/
hCogBU/k3sCqXRmFtOrQU1yXPG1Ql3tB8KH6prfn2xPe2E1gSAnXJM8cz7UDLvmP5ISBGvk9ePVz
ukThO4kW9j06MZWXg0M4dvxod+4W5QjU4q1NaG4pSgxkPeKWQu51tZkLTeptbUZFGrS3cszBH0Ch
U2wX8WfdN2pDptYQ7XF/NsIetmRgDkVIZ+DVoJ0yCbt4RFhqJbAOuB2kPsBg6xCM+1FPxIr1VwQX
JeDIJqdlLXrUELodTmLkK0uzxB46xuYXvR6n+0aXo4PqpNOjPsWLSwkWAP6Y4tPThfGem/DGjCGu
04/D7gV89lpPLG6dulQnM/TjZVROXUlSiQRQ9qMnWduL8yJVXc1YF57NlFIpUVHw4+9/PcJjIG8W
CrURVbesvKvQRf3UmFJ3KuI0Ow95W3/L0s4R92kBFROnyDu9qbA+yozg377Ge3Pq8E/aefRsRBEY
tkK3V/wkcLWXP6qB16FrCYLAkhP/0VqUkrUwsg9mPiSn0mmnnXR+a70pPQLPphKBzdGqcrbUOpL+
lQoGZSqQMh2BWRCfRdIXIfX5H+ZGsZM2K/wOuHOrwVAHa+mM9QxWtjKv18l5dLLEvisLQwFPo3V7
Ii5bFyQSPzBHDTQbiU2r9Msa1Sxe8Iv2l0pWT0OnWScLr0YkN4ITOKsX3B0wU3WUBmimPiO7Iqsv
bTMofhsP9X2iad1hCKvgcDuUbS067xhwJehzkoWuru0Exshsp1rsl3JpH8dc+tDr2JC2fRDufF4x
v/UWpw5LfgaCBlmZ1WsNbSx5sQwCCJIrL2bU5T86GE2uZpXdo1Mo5nvDwlLWsaTs3ZunSHFL6HeI
5BBSyOU2DiRTD4KgCH2pUOrDNC0kpG2Mtas2/IfcEGkQKLuUcsgQ1+8HJLSdvqvq0C+HYjkZMFEf
zAgXrrQt9hxqN246ypHoMNBig/e21qCbA7qMuZiVHSrBkxaF2lNZLtHp7WuHwAKyqZRfICSvtgfA
9yirjTn0i3gIwd41vVMfkhGubRvLe1p3G/GGI8nnZwWp1a+TXTR9ZnWMyVrQXzMenXzgNpsL2Ohx
jcqCH0h69/329LZGJF8Q1BwKcMBHL7dGWky5WmiE+Lkug5Pd0a6yF3uBYKyFD4hg73kYbY3HQw/z
ZvHF4GldjteE8jLUlhH6bV1TTLSMwdMKdfGiJbI/p629p/OzcboheoCmoDYPTVJXL8db8IkP2lIP
fXMkxU0DSjDmDEEXaOOeQ83mUEAUYQlAkof4fDlUUQPYHnQBS6yrxY+DsvGsPDbeB9xMO8n8xlBs
klcCETELg8rLoaylw0Cs0DIqtOrihkEvneWQxnYERunthR7qSwwm4DKgmFdD1XHsWMWiZ/481u2L
pubmPRSe8TFZpD2L1K1ZiZuPtI7IQWf5clZ5jWSOGcWpr0YVLrhpF1WeXjdF7abDMO0sofjdq2As
jIQEF4iCBznk5WDa0NuLhb6jnxpy/QWJ5vqhBVx1uH28topINkLWHDDh331lKwcwsxfSr6nf4ld4
IoP8FBmBfB4XG6QfHqmuhVyGJ8Vzj5tnUp2jxnorSptkGWEW7nhSCkLKGhxe800rJxlZVtOqgDzZ
v/ogzj/V/dTdlVMS7GyYrWselU5Y0IKWTAdudc1NSOplmlKj1qDgJo0Nc1E/ZMjd3vdmMPpT4ORP
HZXFs9QV1qHX4/oFMG/xsYXN9BgWuh57ZV5r/+oGHJTbX2Pjm1PNA8kGf5eC3voeVNBmbbS8TPwl
HmSU9iVck6J0z6Fp45oXbXkR3mChXgm0BDOpVA8og08+IyeSSjL4f5WnCTShJTVP02iZD1I/jui5
x5W5k9ZtHCKKaEQFHkjUhddJBkZHM7q/aeZn2Zz8LiwpfAzH2ryP7WKnmrY1T4AngAMpJ9C1WcU7
tbeGgo+NrHDRmPe8TtI7sgL5QPVeO4x0JB8Do0tOpAP6+fZ33LhEuInp3wgSgNBZvDy7fYu0jpEw
Rzr48Z/OMNrDOGsDzCqUAs89ehY7i7o1VWrPlHaYAdhY8fe/HiddtJj1MuLbkfbyAPUcmlGbxLqL
E1l0TJPafh8MS+Wqeli+/w9TBfFK5xX5QyBMlyPz5IkxfmeRdTTV3LScx8+tPf8zy9N0sgtnDza3
tXsoHlAD5oUt3HEuhyP9wHY5mXC9HYzi29QYoadMCui/qFP/vH1mgqNI0iFyHXt1sVRFMzvFImc+
ehom1mmF8m/RZfm7QUEMVDMz55/b410ffipsFGlAnlHQ5ya7nBpkcBRPUglwd7ykHtih8rkdFn1H
VP16AS9HWeUbYHfTosww2W3UTPk8FAUVNqWAvzzSMrg9oetTQIgh8eVm4UNd4ToUqZnbKFuEGUJk
fTRV+R84TebZwYvlISuGPRcKcSFeXpgMJyAdvOHgGa0LiPpoKHUqh4VvCyhAyVO1dVPVrJ7laWk8
HQY78MWRF5w1AXjnXkPlaOcYbs7YoUIAIgAZiNfL9q9jWAWAmmQc733IZjaieoVefTKmtr8P8KY9
ZRivSztPtq3PKbygRe8FuZd1ujoUehTA/il8mb7aIa1i5bTYkUMrSt9z+N0eChE1Ijef1BKT/2ty
rV41VHnqwsdTvaPrTLPiSWUNexfRGWdHPmvrMIByEs8aEIM8oS4HAxPd2aEzFv6oL9EH+kGFC7Ek
3ksFxBWw3jMIJZHQEb1o4K1OQ9o4Mpb0beHHdatToTIHNzMHk0b1ovqJNjnHeVazQ6V288mOAoRr
AzX4ffuYXMdubgH6eCBXKFeSAV1OVbbSyC5tFbW+cnBgX/KmKpA2voOKm3iBPs13bPrZl+d82CnF
bm1XoUpEgsXrA5zg5ciwZRcrqIgFXWrPz0Yy/8kMdciR/0pMD5DHeLg9U3EXrFcbe1/aTQKABfDw
crwkw3kjlBlPtpZfo7LoPSKlY/E4RZ3l9QU9yj7qoh0G+NbyCjnlVzgvgnCrQUs8t+usiwvf0ekI
tQHpFEa/+IjnRgqQQ0lPaezEXxSpD99eBbYA1xrg3aFYiqLs5XyLGLE9NYDDIlV95GlS0T7PEein
bkajNiuM0jPNZN55MF+p9DriMqbnTk+ELUVV9HJUqbArc3CM0qdEO6Ve4UiZ7sWZqf1DiAi7Q9jB
9byToCt3bmMFUw5qZGggyQ2T9qNqR/XtYt38IEARYKnJT+g+XP6ggiSwT2Sl9BejUdw6tZZ726EZ
CH8x+HN7h21O3oF3CapPaBqsjUmMKmwNvU1KmCjm6FdJnlZuBGu6cq264UI14uGxHKPlK5JBZGG8
HIf3sxH2p1pPnJ3YvPG2AjwlAEu8TYnQ6yZE3ky4qGk5Gn5tZZ3wP80Q/au+grornycliM82tDky
bzu/MzDX9oMubI87C7IR4UBx8TNe+SQg1i4XnziWS0HKSzwkLZOf6sgYn3R7dgzOmtX/7uJAfmeQ
IDaPkhlHXyAAL9aJ7LWMdu7GjeuZ9i+apGJBcN5Z7YIpkWaYpGHqL0pb3fejap9TiNb3RYl8tKQF
2n3ZDWisaPg1TLhi7oQBEcsuYw8K+EKVwbS5mqm3XK7DHOsw5gY4p8uct6h/hpTmNSlyh15q/Ntr
fh3mXi2M6IuAUoN3vEqJMfKukPiSuYTN1PFGU6m+DFU6oyAw5XdSlxlf9clEB+H2qBu7jYILzsvI
2fCc5j8vZ9iVjTJZtES8QunUc4uTlJ/qbfGEVdjoQ+sg5Cym+hHM+nke7fJBmdp85zdcfWMW1hRN
L240QBprIKaUof/cabB2ZyUG+JXGmA9gP1tm7igPkuUq9mJ8iMo57uD9NVNxoEC6p8J1tfr8BprI
NBZ5HvDQXH3oURIy9FOJrGtghPcIs5UnS6+RsEok6/3YZ9DT5l0ax9VN+jooXVMd7DzljNWzpFVa
FGKrCultqazw2I76c1ChE97O+VcpDIbTzrcWk7jYzWI84euO0j1Ih3WrDy/QQTPR1fWkLHe+lJlZ
3TdO1N5XC5JdmtEvZ6Qwx3sucutd0yfBexgYxrnvnP6xnGTtnzrsZmPn419dtKLgB/SNBrrIJ9ag
xXTs0lKTG8FqluxjgdQJnNai8/Qmm1zDQWg3tUr8vQYIILeX4+psi5HRm32tm5BEr3a+Ad/A6enf
e13mhIe6qRsf7dTEg76zhzLcnKSooJIwkXOvX/Y5/VukkILBs8xGeo7p2bslWuJnNILaExTu4NAI
Mq9ML3YnV90cmSHFO5vse2147phLITkVk7SNAVWeZqqVpwI01w+hLHkqFbt5D3weoecll7WdbHxr
gcW3fdVRYNKrSyQoYOL2eTJ6w6Kk1amMNe1nSN01Pbajk+1cWRsHWNwPMgkTIIErPx08fKeinTDs
wfMlPy1DBFIyhtHzcRzb8VRqef3emnvQ+bc30eawpAyW4HBTYVin4VKqOc2UIkVq5csp0EbzrBYT
LJJkiQ9OO0eelMfNzs7d+KgqxU/RWIarjjb5ZczG4QOSh9kNXps2CTyvpvehs6KLhAeYT64S/NKs
MbzrlmTYWeWNTwqRH7kCSg68Hddhkv61MmBUM3hqIRd3s9KlL7Y2Zr+VSlF3du5GcKTMynWISZJo
4Yif8tfDEdV9rSMJHTwyMyQvBxIPv22q9jGDsPOEYFLz+e2fEvEN6rGknQJ5ejmgqoa4r7f1ACA/
0g9hMmd3meZg3CwXKBc3ge71U1zs0M62FvQVikBligCxDsmEY1vBKGbwkjKajsGgNvdj1YYP2ItG
/+Hb0SrFDApSAM2VVaVIZjlNY+CENHWPi2nSyE/22ORebPfB99tL+bpWq5uGmhRPZAqo9DLXMtZd
a6Tc3OHgSYnSv/RSmkz+yJVieDgoIlYYa5QAjrOu9KZbS07w3QmH9EOmO8EIFzvpn5WxTmG+BRrU
5TqYsneapEqGV4xyZN0js2c5iB4F+jdnsfInnNrDf2q4fRMiJzQA3Jnq7JuRXpRJyUE5caiDc0+t
ohmCr5UcDQ6RtE/0x17r2lNXR+F7WOOzwG3vtdWvaLd0p3gGUpQCes1JX8MfTWUOF60m42yAOthu
G6IG8JtaVma4CfqD4f3SjSjrsZJCXjDP8/dJPWeIGXTqhNqSFcTv7CFAxNtQCzykqYx289cpmyZM
kw2cKtylX4aP2aCMO0nzxskF5CH8+ji/ROLVStEmzcwokCaPdxQGp4YTh7+a3qi7F/z0+siNhgRh
rts7TsTZ1YYT+5rSOU84Unbxm/6KFkpvo5TaKmhOVnP1PnScH51aqjvbemsQ4RTChwESRwnkcpC8
XWKla1Uyhijr3aiAUtxURXq4PZWNK4ViJOAzoAYgjtYosKWq7FjuJFJRZVjOfNLhTl9QFB7lcD4v
eel4aeTsScFtxCGNvgpVOkEY4jVwObVERwU9X0jDUE4s/gzzEi3HQLI02gA5ZZa3zxCEG+Qg9gnJ
76q4Ig9Lq6G4MHpVFWc1wDq9et8pkfS10UBSJjIkarsJzZ2ew8atSZkXqDkNX1SF11CsBFe3EUku
1ExKueu8sDDj98ms9ocBfpAKvNVIH2U9jZ8yVI13vunW8gpZPygUpCe0AS+XFyhdrBQOwUM06w59
M8vhiVZEuwjfOWncuVS29ikblKnyOa/5E4XsTACKosmzisL8zjdXVZRWzL1C4NakkBKBVwV9lmO3
Og6L49SNQb/cq4Zyhu9VtQ/DhGMtzs7Wngno1lhIjtEsAkBGqV583L/O98TtDDUA5DEKDLkPF5p0
p1Xk5jFB8X0nvdoci+IwFxe5DqpPl2MVcLMBHSJu2ChSfEJgm5cpDdj7WVaSnZOw8aV4jRG0aaoK
YOTq2PXjMsLE5SRo8uKc2koPoGo11c5+2AjI1PVgy8KyFJg48Sv+WjxNLzqESOnMKnVEg2GsFIum
Hor7qDFEZX0/YwCzk/tfl9RQNAOsS4aKjiYl6tUiUjmpuZKQbZfnKkYcL5Lk33Ca9Kd4DOc/XRKA
f1CStgIF4aCY7uPWmp/kWmpVIe/Z7UmsbXxT8fiF/yEiK4nl5RJEeQgSquAt0lFFcZNpRqcdsVoY
n1a0M/WNoQTFm4mjq0n9bvVNk3FSE8ocg2CZmCej7czPPXpScNnSbGeojZBmCIl0Go4cdtAQl7My
k2bsGyy0PLRuq7M6KEKnyBifJUudXowllc92nZVejOzXu9shfGuSXLjgpJGHFo4klyPHHesYaEzS
MOboGbsipD+XeKwyxHe1+a3dR0FcZyFFnYQA8Eqm+Gv/9lYca/2MDlVhtennNEnQDsMU7BEQbXJ3
e14bR4XzyISEuTEIslWg1mvUyORBRecqlcbnuVXUoyGwnS1b3NeacQ84tnHZMx7SE0Q2QujaojR1
1NapFKPnYsBLIqRC5kpD/dlUIu1sZc50V6DOfrw9R3H0VrkScY1vJ1QBMPNaXb+mhCgQSu69Nxt6
mrshvbvW1XE1eg5xkEYrRRvyrxn/X9MNq7r8pNppWR1u/4aN/UO1DUgHRwXa5Vr8rncCBXId6xwa
af4z0qX0wyw785Npd/Fe5r61xgItB6lP0E3XL0mzQRo51CMedvas3vXaZBwWLcQ/ykL9DgISjxJQ
JTuRfWuR/x50tZE6JVGW0OQFVJnF4KWLNd9lS4iRZZRabuAk8QN2k79yXr9eQQv/7VcYDUr6oHSU
cfW6esumqBFFYnSs5HW/HNFRwdZVcvF/3OsVbH1JOBlgong2C0bfZSRAAF+4lLC6UzTMZ6Xg4ZXB
EfG7xFR2Nu6VawxPIrDMvL4EQAbZ/lXUKdWwaLoJxzXMgNrD0lTJwyKpyUODWcM/paW1g+skdf2h
7lXPSPpzX+Vm7eZ6E8MwyIyTyN5JoRfzV4tmf8Kjuzf+RU1hr6ItPu76hMGPE3wgwbNca0XY06Ka
AK0HBPML6Zc1RXDvi1SuP7QV9Gw8rpWPbz5OcBkIWXwIlmadR4DqLroUfVsPtliMKHPWPuXUlI9W
Ey5f/8NQMI8EZIiWjLPa2NpIva8Z5N5Lk0b6oBUp+KR0zolb9aDtvCQ37jcuF3D1rKJQAFslEbQL
6rwwABHWdiEfJY1GYMs5/9QXiXRE5q86V6Ad3Wbq4p34tJGYMTJpGU9K4I1rWI06txS8DfQOM1Tp
zkFamMhZRcpOkLjuvgBWoKggYBg0YEk2Lw8PBoajtOhsaClX83uzSd9ZFkZtox1KBz2Ugg8jSn3u
JMNGCiu9cCWrcHZuvI3zS18LKyrsfyi0rdv5zqzpLQvBbSBzavXQ1vH64I0Lnu+tqnEcX6qG1E5Q
y4divfZuaEPZqI3EZpc6s32O2iz1tSVVjkSVN4MGxFC0z+H4kH/CD7xcWFsOs2ihKeg5lRUc4oF6
URep4SmMut7reEC7WVjuEV2uWZ2vo4JclhGa4IW5Sv2WyJTzqNB6b+hD9bjkVnoIY215tktFPcOS
sOYjpjb1MbUTLXXNMitBywbDY4CT0FFTk/E0SONQ+Bay5ocMfIVf0PUPdnadmPsqOonMXHSc+BcH
63Jt6sYOkzAT3iZtOLz0MarafVo697D2ko9VZjsIhZry+XbY2LgPhWIgd7rF16BTfzmojpIBECe2
WdNPwx2MkOZ7mizzk7wsyWno89Rw1aAPHpMGor8U9Rir3v4BW7PmlAlYOfJeVxjAKUFe047IejRp
sk9Za08P+DWgYK/j+F5LkeYtqrSnLbUVRsQ+QEuAohR78XLWcae2akl93huM0n5CFx2BfMzyTren
tnWEwYxSLhKRhALl5SiTrlZjEBCs9LpuD0pVFD/rvP0dJHW385K8kncRR1h4MNDyeP3P1VOyR88e
6bOx96o2QE9YG6WXqui+mWZXPKsSctntrKtCxHP2AgCQ94OMDLnU1DoCNHn0/T/MW2D3RKWMBswq
9SiHMRpSVVwPRtAdtU76MWT68IkOSLnTjNjYPFxB6C+BQKCNtrZwxqNObTCi7LzGiJsvbdFLwuOg
1d04dZYX4Xv4Xg+07s3UAVJkEO4UATUKOYx8+WGX5H+cnUeT3EiShX8RzKDFFUhVgqqa+gJjkxwE
tJa/fr+ovTCRsISxd/YwNj1TkREI4f78+XteP5RLDYkefO67FkprJKuz3035tNuRvjVFXGBgkgI4
S1HP67HQzaLz1eTLLr1qnqpKTJ+QGwGZ0Ee7ly2ozsGpizb0x67tCkwTQveUxg6mkZNXnD2znCff
LZLEhE/Yi0cTaX8d6wb06Uarnv7Dlof2RjAoOe+k7nI2f6SEVaY1VTx6XRALUNjME/EhS8Lk2R6a
v+5eknkK9wUw12uRfnWGJ2Uue6Wu+qAIu0vmOcmbboKAIzBmerKd0tnZahtXhsxzZVTAxkZM7Xpm
TRwrecSQlE5YNQ9d96MWdvrH+0dnI0KF7oD3HVEO7O91nlvPY2YihdEFnarPOMGOufeMoq/5rZo6
9y1Cn83/7g+4cUfRSA6CB1wAYnHDs52tZpxLowvSbHEuptl91BRFXFD80/z7I21ODZgQjyi8ZEFa
rhfQFFlV1yMjhdZCgEiLWRBHIapCGR5lfYJu7P3xtqAuGSHKWBjUwFz3ps/CjHSnZi0ps4QQpFTx
ZbJN79EwhygmOHViXOXN5TteFMkTHubKW4UX+DKkdb9nI7O1ynBoKL7QA0RKtgrOUapsBivUuoB/
U7/LwhzfVzuGlWX3ybSzzptjwZsmPictQ77tep0htBuktaxzlUciD1AHsB7bcmgM31DS6eX+Im/d
TuAEAPcQV+CiG9eDTQqK0AsVrADZ8OVbnPbp1xpiyoeSxqruMNoLFiR6q3k7L8zWYfSkCZCEDuiT
XF3AptPyly2zC/IpnE9Wl4YnpS/V0/3JbcRGYHeQeQm/ZYlg9X4bce/YccMoideNh3BMVJ+eO8uv
ZjwdaANNn8Mui5+xuenpKsYb4L8MT3WCDJ5a4zoDUKJJCRHg4i5AGPtcTFZFZ9psHI2l6x4Wp1se
O8vozrjYKBRrzXDn/Nx+WgiXnBqCdYh2NwIjzTjVSWfCKUi1Zfk2DZl7DDsnRax98oCH89AZcXsq
nT39/dv9S8bD/4MJE5nBtb3eUoVrlxiqizEokdAIWGv1fWs37zCxU7/eX+Db3jHpy8KpJMmCTQja
dz3UrGSTkbRgJEMRNtZxRGfivRab+B4hEZd+UxtbP2N7o3yflqR4Ry1Tf/TiRDxJIPxrpQ3KM/1t
7j+FGpY7W29r8ak/4DhPSiYxsutfBpGkMFIn7IFLQjpxWmxP/GZwXLw11VZgkONa+Aote6yv2x3P
YQZelXQ7bpA1babDEcQxG4f0zEvz2i8XF+v0tLXbb/AOcQtBCCE5G0M1fBdLtUS4Bi1Tu3N/3b4T
/AakoADJuC1vVMaWHHrt5MD3EOVQn7GYGt7GUVd91qlef6RY89dCGxLo5H9H6xzcOxrlr5d6cUSp
49HWByOeI1gn1ukBo0+C9rayd47UxtZmRpA8YH6x29Y0nd7xWqfJ+NsZz3FQiyGC1OLaSCgVe80r
m0MhYUZ3PPkdKP31rJSkK+zaBA5SPYHDoNtrQe5pxZOt98qetsPmWFxTkII0mCzrKBwjJQxgK9Jr
0BKteZqssfIuZdqOJ9Ur5s/3D+3G9qB9VnZ8QoOmaLs6GUJ4sTp4DFbVGi5lwnybGNJhU4xOftDm
Md0L9m/fGjTvgLQINHH54TG4XklegdjoGvaHA4sD6y5uQK3iJrg/rY0DLzc83HqiTA+GxvUoZpMq
VjeRUsyLjouVcLHS8CtRp5d5cryPsd3ox6QKy72a/+bskGUHd5Bx+w3gH+n2rJdkwlaouJioxmV8
hsih7lEtt/YIVyywHZcanEf5O/5IDNSeVhnQY0Aeo4FJ20LkzUcD2zbgt8P9pdwcSv415Apl/Lca
Kq2yEBsSdohRYVRLlKQ9Ykj+0+wLdwcH3cAJEZGjUkLSzUkjYL+elYKKgwQSuSzctg4asy1/lcXi
HrLaTB/KRbGfzc58iYZR+zeJ4+UL1hl7jXJbH5AghTOBNgX382q2UxpbnYeKXiDocAoie1lOrTsk
O2u68TBQ5qOKgEOHLE6tLslqFHmJsDM0TryCeQbG8GGw5vxolG7/pqu9NgDpBovVs+xcG168M/zW
J4U+Sn0YHjoQ9yreM6rGENZAwaZf4gQ3tbTGHskegtqeuuPf7x7YmxDnZezBE3T9SVsxKW5eYGI/
FgluPvWcHAZ85Ej1679u9+OvE31QC6JFnPts9emijvJzrcL8i0i3/lWHtvrkiSR/EPDDdnbqxgJK
cXNqH8ib00q0ul5yvHwwCq6otZGFHMxc1EdlchAJHNs9qeGNCxodNJvgHI1Q7rTVVhnVcEDEBERR
XXgBYr0b4mCSKrUumFsUVKk5Pdz/ZBvol2zJQVMESTTYjWtSQ5NbGdYLvKtFkmJrkWdLab3HlmjU
jmU71T/tzow7COR9YdGSlzgfamyuaX1sQ+fdhB9DdIzsQut/7PysrUXXZHecFF6GiyMP1R93XjJZ
kYKhAc99MdUnZbTT+tR3o54/cGlUv20LTklAc6DQP7ditN/gTx/D2qmL6lnR6HvyzWTIjOfJwkvT
mLJc/aczprTaCUo2jrZEUDBWp9pBVLI6W4jaTJYaY8uywIs+2EBFAQ6U5tGr03dxPeQPPFbaZZjr
HigcGdT7i7S1Rkh9S/l7T7qDrOKU0rHIy23g30rEOEV5lvIUR9q/am9rO/2RWyOhmk4nLxUrKZWw
+hpeFqFomjJS6hbnsgQAhYAjAmvBaer+pDYec5kysqyyuxZqxPVQBjGXQJSJkFLU81PVRDPBbIMv
BN6g0bnWZxvKD3j6/VHlX72uHwBKgoZKMhsVMnsVGTnAqy3tZ7BOIrbRqE/ZN9sqix1uy8Z2YRRH
0gO5HmnVuJ7bGOtaMphwWzStXw750ulPok2NH16SOCelM8UJgSn7EHu4nZZqa77cn+QrHXA9Sw1P
Z876azfeasPEA/ZitL0PAWZZjXnRQ1pz4NmE4eyHrSbCIKxpkTk6faWYx1CU3eTjDN/+Tui9pSO2
V7/XhajPZW/EpyEMxcOIMOunVklj+xilo4lFwijwsYszgS8eGtu6eozL1q5OM5gYXX5WNmaPjqUU
x8yIvHJnfrc5KYGEpLtL0AFQZQ06pK0BM4n4KKDh83NcDWcvtGUpVyalnuJRo8pTf5xnGpNySFma
vPDsaf6ax/aHAh9V+GMf7i+5vACuVlzuKNTPXjvxCalWb8eE6Knm9OAQc9Yln1NSl4/U9KcHDJf0
k9O5+UGJ2/CTk2d7Mn03T8nryNTDCGtA2tcqnpVTIwXECxJEs+eRpONfYbbQXhc8e6GHpu3OQ3Jz
RbyeHZgljAVnYn1uc/CrCulxTKPcsD1Pk15fBuoHQefq0068vzUUvWtS5cMl+F4zQchy8Y4Ywg7B
CyzZwmwszqa5aEdMOR3/778fvACKfGSCkhJ6fWL7QrfaOB/o3XKbsKRvqzN/5KkWfqFDsz0kpYYA
YpJMb/sZU4n/MDT4suS7wEtY19ENaywT1Rz5gIstEKbVsf2qkuHsTmP0PGlxhHpVk/ntVEXn+yNv
rS9d8FT4gH+Z9+qaSpVWINQCnzihi06axyxIedvjMcyaPfHlrV2KVyRt6ZxY+Knyp/zxzKdGYyWW
N3cBfq54GnvGfJg81DJzy8oOy2DrO8W+zfHAdm1GIxpfl9eAJPnI1AMC/H7UY57AdK9NDBYzV7TP
VPz2eu43xyM1ZC3pGOFKup4foVcyjUsMF65Ox5eur70DLZLlQ2NHsE0wmd4JCW7L9RxDTI4IjmmA
hYC3WlBdKWtw8VxaUCOBcVKVBK6dUOhwCozesd7liZ27B8Nzep4eT4nelarZje9V0S+sfyLG0S9a
o3B9N+1dHAsK+jb5h/o/NMlbf52ayB+LHQulVyh7sH2uV4ckdNIQk6CAwot/9CY3eRvGpM9kuNnX
+3v6Nt1kLFhEZOrIb5Nxrk5yhD95vlSUO0N85r5yZquvqbmYF6eftX+7pqAdVssbyl9cAi+m4i6/
NbXp3Z3vs3W0yK7ZDeAwKNuskt5wpishQdg8ULNwOfS6m/yYiw5pycpVs8/3p7y19yy0d+mBsOm9
Xgsro7KIyd3QgIH3Rv+Op6jr/XAZ2giZkiQ9dHG1x0e4iaJYYy4r2gYNYFfwzuvvic1xpTlNzW2J
J9RHL120D0KEO0HU5iASLqOKTKi2hva9aViW0cGdMBuU6ZOVKvabdBr0nch+60PZf4yy2i6aBp9U
dcsOu+k4P4hY9wKB6CpOiYl9/PvvxA0BgkXdksrlKkZw+3xwcgrQgYK18TN4pPqhJAj/WhHFlb4y
c+vuvGpbkwMJkMoQ3IHQZa6/E07FU6FUVJo1fHuCMHXac9y74I4Nmuj3J3fbNseeQPiQUA+6CInt
anb0slnWZPCCimEyxNHqWuODDpRjnyhwN/8oY9UlgTbXU3wMzW6Oj8QzkeNbTdF90pRhdnzbLLUs
ELR/Wg9cFjTLF7o+CL/MKtvwY+zc3ieihQOFu3T6kIy9YvoDYhO/RlMXpT8gK6nvfLLNBWQ2kuNM
68QakWv5JnZpuV3gOYuOfMfgnDojVc8eVeadBdw6xUC1IDgqCoiAENffysEIzyksIshiSudjM+TW
v+BiaTDalnIYDX0vpd2ammzqoaDNzUHKdz2eUBcj1sKF8XQwzULpCeGcPCHCCv/LNkQLBd4conT0
N6+G0qLMBGuksutkYYxw8lg/J/NME0xbxDsJ7EYcDpZA8khDM3zSdQF9sBR7MGfRB70xKL9DZOZL
vzLnIbBVpX6EdpkfxwrPutHq6+jvTxtJOlx4gyIJx251Kzatm8ZlVQAS6Lh22rXVXVIYkr6jjenp
/mnb+HjAbhAEoYRTg1obsDja3Bh1QWgRx9H/hq40TnrVD1ShxmRnJPltVokNHcxYylDwQq1yjSpW
qaAVW+U5jQqlPCZ5Up1Mq9pT69+aj8W9AXrK+3WTVHD1enRlM5/OQlfUF3Uzfq07fRxILqvs379f
PB4uyrUQzuBFrb7T7LUqVvPEasjOxTg7jO1jhq3mW1S3tU/3h5J/6mb1ZGcidwitCOsW6WmhoyfJ
wFM0L8bzQi+9s7EM/SlNRwvbGE8Dkd71Mdu4SRCW5hjIgJuS+BpS68JmqXoGhdISPvehpyJKO+qn
OaTHdIBztpOmbU2SBI3Mhb0vs5jrm0QX9Lc4KD8F5L/1cTT78cXzQvPCdnIKeqia8iFGG3cnbdqa
JcqB3Cm8bbImeT3qMpmtBfLGpUI8iFm0fGjQnDkJWG4+HNTheP9Tbm1RCibUnni5wQFXuyZN4qhE
87kNyn4pjqnTq5dSGX/C4d6rI2ysJ93a1FkxFgL0Wze7y+JC1zpKyzsHoVmElf4lNTGXRw5dpUvA
URsl9qdON7/fn+HG3SklaWXrEKNTYbteUS7TsG5kVDc1ON25iWL52pSVb8rcXKSqv+EnpSWo2+T1
Tra2lc0QriP/+kokubEaaPCq8Zq+7wK76cqXnhPzRu0X/EhSLbqEttY/gLKO77oBGBqzEiNwEjU/
JX1XHvSl6T60GGvT52QrP6tZbY6RkpR7gqMb+40Lih+Jh6V8XFarUxmT0VslyTIcmPGoWLX+EBlG
6BdeNz/YkaWe73+NW2oWyRKKcVy8nGPZ+Xv9OYzGFUDO4AKaAlYftEpJuJTqeexelKFfXrS5aM1T
n3jRI/BsqR1GJR2SwKzm5n+DOxBJ3P9BGweA38MZR15WBgzyn/+Rwmt17Ea6yu8RU9/6WVVY1Lg0
M4Cyu6cEvbXWHG0K5Y4meQCrtTbgdQO0JKAF6FeI81KTWuKLanSQO61cvE08I9sjwG+dOt5SMg2Y
LvhrrJfbidScpseWnIY+axwH26ORptOhrMrlpZV2hL1h6Yf7a7o5KO+qrMnwlK+bIN08q1GoM9og
jdrkSxYOOA1Vbv3oVrmAgBrFJ0uZ9vSitj6kFCQEmEYx5IaZ63ai7rPOatF9MUPfHFs1MIB8znqn
/LVUv0z4DcquvLMwyNfvn7I4mbBqraVbyaAkmtTxm2n2fpneGL3cX8mtLUPcjMo7jHWax+U//2N3
6uGSjY02tygP2OJitYgseq71VbFb3J86koT7w22tITekbFSHqAmv43o4vHRJckg4gnlo00C1ihLr
Q0x0dY3/7D8MRSlGjoa+4VrPLnfsPps1QaCusT0mNEKPpMa/yt6uHv7DSLJjiDoTG0SXu/XPNXTD
wZlzqoA9WRrUKS/+1qYYEXio9P5zf6gtmAbijQ09HNq/bFe9HsuLrTbJXI4b/S0FtwnQYFx23lFp
NNxI0rE/zZ2rHBAyw9FIz9sznrDmTrKwtWdkgxYCbpSXYfBd/4bObeidwPA50NwiDeqlyH/oldP4
E5WpQ12jYX1/0lubBrsKDh3Liy/Z6lob1TS01YIvKUJaAM0k8o42hi++Nnp/rc3DwZPsNMz7DPCn
NXQek3NobpdC+l+M4ggo9qtyo/qlgvSxs4hbUYOsiuL/Kd0J1zRTwMVmNAziMBup6CD22vxbODbl
MwhIDgwVL09eisAMMUW0s4c2UhOSVwJcSkDspXVR1p5SdIA7oBsx5NqXoowrqB20xtz/aPKjrEJ4
RpFdP+QlyG+s4sxugPRkV6A2NBgoF6gA8bfYKKpz5Y7T0RhbVAJsiw6pfFCpU/TxTlC2uWck9e7/
h19LujfVGNu5xyRzo7IphE/WewQdmsAw2/hyf6abx8Gm4EIIj3jVq6jPH8c/77VGqyOOf5xPzkHM
iSb8QhnMIIqoB2jTpOws7eaATI2wWhr/rrNYJYn7hWm3gatECTS1WT2YQrUCQYgXzDUN+fcnuLlV
5WiwCuWtvXriE6uWHVqMV+Yie+uJPDzPg2wC5R2e0mPYmspLsvTdy6K55c6D8UpkWO8jIjlom6D1
kKHkh/5jde2uS3PdjQAaqbPMD2NtDBrKdUv6Gf6Dqj+QkDpor+mKeD8mvbB5nbP0mA0iRFUC/x47
6JJa9Wh3gBLph6nXlv40Terot7WjK8fZbNUvbjKMja+Eg2HurN3WPrRBIyV7EZnvdTvPmFnugmkG
P18rzaMeLRNKooqJH4gX1epeD/jWl/pztNVNOZeJViQ6N2WDEtfJrufUH5Ik/9rEefyIyGHEQjla
oCpFsqPXsLUngQZQpCBjxBNq9QaOUOHa0QOJ0Lt6CcjQ8ouKbGrgZnN58tpKvL+/J7euFz4vzTK8
7zyIq20RLXmSzwrlWzjTypOBdKTqm/Y8qzR5zkMV1KjjjYde68XnhG/wc5pNWl3v/4ati5TOOwlK
w6Kn+f56a6axEIqdNnBw5sX4FOqd9ynCpPR4f5RbVgJvEime5PTSo0Ur/PUwOp8yCVvA1LIUS3qO
sSr9FTUjovUKx8DwQzv8mBf4GyGVnOWHWMvEbyd065iyEe6UoIcRBZVxmvI3SmGE3QFZ3WH2R8VY
et9t8uV71VddHrhGXjl+0iohamO2xUbVFS2v3satrtFgntVFdhjdrv5rmg57g2oqOAiwknSQv56f
U1dpk8uGyanP7XeDG3I2KjU9dZ268+ZuHEaedtk+RvmWLij5Qf+4S+qlxienAnFJa8v00bmwLoRZ
oa8nEKXvf7Wte0viK0Ro4NJkfqvNgcgoEY0LKuCFSVIETlXR1LugmvI9TnTlA2XWxPGjBFXWB8ea
EuOha8z+Y+ka5duuKm12sxWNuR9bNinUwqPyxgUqa/xErfr4uWmb8UM7s6inKsLKeSd23sivZHwA
A1qW4mhiuF6oBcrw3CbAwVlqxsdKmedL1tk/UKL2PiWhiGLOdb7L7ttK3VFOAPKTZX1JCrketnIy
u44FGXhjZOZbpR2tA0UQkfsl2AltxIhG0/k/DmngprTMD7Pi+XbjlkfOuv6/+x9wY6+QXergOaBz
0tP5+rfAfe8WZ/HqANkI499YDPpRq124sO0wp3sv7MZ60z0OmY8XncZGXd6uf2xMVwGJ0NyBFzas
i2c37YxgaIfoRPqHDmam599xI+93PvLGDBkUIJyLhXBwXWvFngntl2ahwDXW2aHse/3B7FU18FCF
Pv71YkrXY/ABHnEQ/tX8auTf9NZt2qA1h/zoVlRWh2zSj4in7sEtW0spjzd0ZTgpN8TXxXUnK88o
2w06ghFQYbKgpaHpbFfQh6vYE0+OKfZ6pLeWUi4hqQO5NO2O199vGV070nEVQyiy1gIzSbqT2TnQ
A+K224k2N4ci7OP/eBZuekWzUY2tIS7aQOS6OEdeYZw7rxoPRV/skf62kk2qrvSu0CpDk8Kagh7H
agkZABiiiDlpKW3EAUUicZz0GfOZDOFJqy8xhY6r6eB5FM7VMW13gt1XzctVAAgCAinvVc0MFun1
2ppOpVYDKq2veuz1qeSzfgS0iD4tTeUgzJ+6XJNVqmTRxW0H+h4ntaoqP++6zA3sxYmeHG2iIAgC
aD+MRWN5hwYxsE/3d/hG/IOLOOHpa4nfWpOgB1GXyIboTeCitEzRRyxHozc+tY2WPYaeFe2g+Bu7
gA46jEgA1gkO1oTTUp3hsdhgURB2Mly4w5IOzDB6rqpF3XvJ5AKvPoBsmUMoRLaJ4wN//QGI+obQ
mIAcqnoK7aMxO/1Bb0wDIbChLi5TgYW6r4UhdtTGrJwT3Ixz31Ys5fTXS0xLnQwW6IjALGO1ESp8
Rp14Is9Shxk7YWzpD0KP56Pl9c1TWdTR5/vjba4xFDrZnoNaypoRU6mkDdNChm54vQ3LjJgd4KN7
HMAH/jowIcPxDO4tFB24P1bRcznNmt7ZBuZDUeZdMAPBn0sT6imvuz3e4+2s5FAMIgUIQW9W0WSL
oTvGy3YT9GoxnSw6h311CPtTFu72id2eCRB4SCKUJnlJYa9dbxzhUdlFwrcJ1JyGfdUcxAMxc3oy
KyML9DksdnKtV1j0eqeygFJllOhJVoLk3P94RlFndUrKaMwNjN8IisG1ytOgNKblD5yRd3M11yoa
LPT4+pXVmU9lanp4C5hu1CJBP5JDGGOUDX7oFHl6REnKeEzycPiVuLl+CsO4Sw/NNGnPrB0uhBWC
ze8jFD7E8f7O27h4QSx5vGBbU/8n676eSFgqs62mrFxqmuNvYP38oUQH76HI6UfzHaXrjumkeOca
I94Hzw3VL1ZlNXvclK2tQrvYax80W2XdWS7KsmvzLMYEQxfxe3ZJ/DaxjMx3xmrPAWwj9EOBApAP
iiN9QMRb1zP2GmEYirzQMAC33hTTCLxgdIlyqTLhu1lyErY5Plt2WyKv4w2nji2rWbvKSLfRAz8D
TT4d/jlVxHVbhTnjfNp3vK5GZI74wTj9ecrEcBiblugdd6BLaiZ7aP/GOSHQhJsNEEghZa0YU5Ec
TVlrNYHXuDQDOeX8HBpx+3b00rSnI3xAefj+BrvFCdBxhG1JZy2n5SZeGR21KENpdlZnClyBWp2D
bNSRPK+phMWKYmEtN6oHZ9Drj/dHlmHz6ohK2Rr8TiihSKr/9XcGFpyqsQKIm8Uka2Bl8sZd9vUZ
Noeh1Yp/kVGgF3M9TN236RJOHlePWaM2Edpz+eC28ywxY0IEbc5m/aigeniMZuDXJFaSj2MeawfV
S8WHzh2y8tSEQpwWYbgP95dg41jxhkEdRi5dfobVe6q0SFjqcUpAk5T6R5S42qMTQYA5aCF43+H+
YFsbWuo+0SiCDhNOiKuFADkHMWMwRe2KYy5MMxCd67zrvBRVOoVH2wIp2xl0a0P/Oegqo7fqcslt
VVCJ71Ob+kRSHzyFeMG0Q/3dQAloJxq63c4cWdkpCVGKrHWd16vqmIxROrwaIs8P8M4avw4b5Vg2
6eL3zjQeATDNM47Ne664NzOlHkErDiAQuCgR+WqmVezMNrV/+mKU2GkvptlEOW22jZsETrjM1aVY
pmjP1OVmA5GNEgaRutE3CTNsBa2Hi0iyOaJruKffOj/rvdE+W02oPRW2Fv61VpwcjHYYqfcBDruW
pJ/btKv0spQKakr7lGa6dRiU1Dl4deF8vL9Xbz4jQ9Ejj7aPRNJv6jyxSksTsRwEnHEQH+KKQgGd
lBWQtrP42kIz4zihH9eW816n8muue3UtMTT3ICge2amFTt31MZEak2WpAJPNjav96PVS/CagReXf
nCELEIUZ0izaiH9hu718Rg4p8vxoqry3YdJY87HK8LeEGB42L/eX5Ob4yt/FiwDACK2JD3D9uxw3
1yalQ+4KVx7dAFddjJMzDvEhGgjXmrayQEE0HBTuD3tzfVLakxK1HCkY4ZSnVsNKLrQnied2HqZf
isIVGnghcdvORXGD4spxMOCku5Jqvr4m2hJS1A2bgXEmNTlnpnBTX3On2AiErnefYkjZiz/ls4dk
W1EcGrRqL/dnurHnZIlYpy8HyzO6Da9nmqJKSPsKv2CJhKT2N93JjUvTz53WO9RJHR2bxgZJbfI9
+vntGqPsS+4GVCHD8HXVuJ4gS8UOGFuUOP0bLVTmf+q426uC315QRJCE+3BvCC1uQuJeJDMTJ4Vv
KZsGSTuYF6ztfixLN1zEBOp7fzlv9yu8MrYNdC/UsGHxXy8n9p5eb5jU8jFWL5ERCbv+MdW76JIY
VvgSWqP+2ChJtXP/316IjAok8urjx45dvah5NZCeWjC/ljbVT1GZQz/JjTiI06naORmbQ3E3ST4T
yfCaBLnUdaqPHhQbs8jDH6Kcwl9TkmnvBsU2/v0Paym7Ml5xSKKm67VUNDGy1JQwFRunhItdVJF2
yPUoEkirA3s+jFE791h94J688xk3Z0ksKksriNSvK36j1cwVLthd4LZ2fB50eOPQf9TzksR7bnS3
B5D0EGogxx8yIrH/9SzjqbIURQfeoe/fPVfmkMZnr1mGs2HU7m/YRaXrz7PlvDELYe8UiW/zLGiQ
dK/JnapSEVgTpnRjXETotlB6Fl2vfGgc1ecitUb70ETV8iU27TE/RcvQfLTcYvmf13uzHii1M1h/
27QhfwgCIEDfUnz25luHIh2nkBJrmrc55jn0nAZaVrjGzofduHSk4AhtgTLfgLN1vdqRBucUBncX
WGbePEW6Up9mPd7Th966dP4cRf6KP/JwYPxkqBDWCZypT2nmxZ7WbUOI42VXdSeEwIff94/KbZe+
5MjDZXhFl6nxrOZVggIq9AnBQqtTo/WB+mrbDzPdeVt07vJt4BJ+BLbRENZ1R+NBt+fuOfOM+CUP
i/zREQbddfd/0uYaoIeAwQNZDlfi9RqUSD3EqeR3lGnWfraVMnucU0f7Vru5c3AxfN4DvrfOLOGQ
BKxgPKFNcj2g1Xd50y3AY2GqxJeRSvchrOb0KIWXHu7PbXMoCT3CW+F6uikPdc4y2i6ksZqGsdPi
FNkDJITukGij9dfvM1VBeixp7eCCIAi6npWdK33SRW4LXOVkzsFyE6xIRdh3aE+bUlQWr2O1idUT
fRnJ+a+n+driydEkX4Peez32IpstClRAggFNyzc92NGHaHRoKaXH5nR/KBR4N44m6BWxAHEo6doa
3jRbrDPqBnq9g7NT86RMqYvNcU0JF8MYo3xphMI0I1voy7nR+v7jgukTWLbbKJ1vCieNTxo823+U
1FZ+zPMU/lM2YWj76Bbk2mFWw3o8tG6teT6em/N8njUrGg5x5sTqueqt6lfdGGZ1apq++2nDTZ38
Zmls4bdD3H6YVTrXgtiuzF9uPaW/tG5KyguWQWbm1201vcd9pi998DQZrydG9pPwXvtcuERPVAoq
9+vYOkN7npcy+SpdcEuoyGZr09Iapi+xaRDCNjr2VZjEtyLxHdTh3rTJ4FUXgNfBltEnDI1EXZpf
w9DY2dvMdpTTbIck6gSwGIBhCxaGhymLG/uMeyf6KgZutifhLW58Cb3QI813C2c4oH5ZiGAu5zY7
Uk0ploNSavF0QkIku3hVNgKuVYpr+Hk+19GHZojKr1Bpox9FU/Rfcey0yqNe5lVLPyj6fAdzWKw3
GNZiskkb8PAWmEhTDkrY91OgePqkPYVJXpk+l0Tys7A6obxxHaG9QDGr8eiKnfAfrak079AjwoRm
pcjgqbdq4SQvA14xydEdYPj5mVXMX+gYELFPbNzP/Ffq5PMyLYNBcoR+q4UyCaDZINo3xaLgAbJo
Bb+pt7Rwko1Y8W+vcCIc1ujrjwJzSqf2XdXRK4hGGBpbpwhpLRBHJdbfKljExI9owBVvY8cJmanw
0sfIUnLrlLts/4AXyvxaDon4MdIh+xVOoocHOfr/KlWBZD7nTaMbx1izqBBkU4LOXGhGlodcSUK1
oMC18I2pmvN4jEqnRj4y1iD0RaLBiRWa7Zyfu8rA1KuIwi9DvmgWzAPkcw7NqCXmyelLL6OHp6jS
N0gWaHAg8kE81poKl41ZaKeos4T5qJgTQDfkITP1sVcWle8OCLVcrMFRlUPXtzruq8BCjwpRwG9E
lDDDqgTAEQvaeeMDfPoE75xIdX6Yo1dbJzukU8jPMFdyfV1DQPuln4p0PsdeNrkPxWxpyQE9y9I6
G2HIH1OUaX4czdhSEJNIyg+uXpfvwiypOj9Tm/aZWrrxMo6xigp7n4/fbZt6f6CPcIPPmHZlKRy9
zrYeNTcMDWhLZJsYy8P4Py2tu2h4+VgtxLbYZZqZM0B5FmKy6mNnRujjWEqkICapRl15yuamRgOl
r8Ofve3M6cWsw+5nGerFFzLLRcCCH83Z7zAkLk9zNGv/E4mdPM/qFHML2aIefHNyGnrsnch0/KJu
vH/aSGGnlnOdtnJ508vENqQjE+LthzCq0LyeSAceJySFnTOWwuSTRakX/2sTChz+bA/dHOQ40qa+
0tftg+NkhuU3BN3FKQOZAroRWd5fxswJDx60fWSGhRvqD3ATylSeh+EnYLHR+yOo3YuH94Z7GJp8
fIgsd/zUDEqp+rOZht/siV1yKLB6bR6GaBK/Sbrnb5ZZ2/VhyI2RR3K2JjT/+cjqoXI9JQ8yt/de
OnsYC1hbIo0eFLGME3qZCiJHelGRGRruqGoHw+rVxYePYaoXYg+3OXZNGtZ+WdIqHYwz2tzHRisU
vDoXdcFeOKwi99CqZaH6TSGS+oRgdp+8FaJHDL6N+3k4zGmRD5c4TKbwySvKsXmMVRQAfOHgnBhE
3TQMD6WrZPhHdS3g3jyhYnFR5qmqfUeoyvRdxNGUfSS7NX9p7ihwIalEU76BwqADqKdL2SwfWn7O
eHSNGWwMYfopf9Zqw5nO3YJ10hOLj4K9PUNDVwKvzpLu3exORvwULsoQHmtU5Mr/4+i8luNGliD6
RYiAN68wY2hFI1LSC0JcSXANoBuugf76e+a+7lLkDEx1VWZW5p/Q28L+R1WLgXJ4HMqqkLeFMT4Q
5zCYkugrbKo5/qqcY3GbdCm36cDqE+/c6NPtAnw3Ux2Y1XpTftAmfw9aRZnH3TFM1tmuy92x0uAo
YUDT3XFndrFQ+XfySAf0T4edjXYXdmc89uf6N/7JtkgXz8Tmj+VsmwpIPgmlupRV4FbRfRknlKvM
aZLFfl/21dk/UCuW+Io5o6OfMFVslj/d6tbup+W3s7i3OFC8DKPGqvw3eUTBrycZ37Q858mfjvYF
Ha2rH/e9PnzFylGC7Dqde8ca23wCfBz/NolxhwHD9GVc37BCb8b7btcqgtuLDQHfU79UP7B0C2zJ
42Ov1VOrlfSJ/6v28aECtw/JXu+D2XuPYdEEcLy/bmzOaE+2r5YI564qRrfzWo4qtZSxxKvBra03
rpvt5QiT3Pk5hsCsrNTMWF/iYmP8yj8yRstg3D6Fx3pU0dpDfMhsB5ZGvX5UsS4vS9gt9dPSJ5v8
2zfmZiGpPR79J1/pIzg5vBsocWzMcTHCscFt2r8QJ3M15ZtHZve1ZnqucrcM+6fN3ZflMhHAN8LV
+5u8j0fsZ6s06bHx8bJQyRFmzmVfJMqcyBx+nA5SJzj8tLW/NqyhjmJ59AFTk8daRFGVHv06lyh/
vAMfqZQ80yR87+eGm4JKzdJdly57ssrz3iXtfun61XcvYxzM/rUb94AVcntM2pMMEcqlvrj1saPl
iSEz/braFUkESVX/iSOzVU8StaObmqDHnq5S2+Gn9rpiJjVbNQSj6x3H83yz5shNKehJpfBG0qNc
LYm5wL62P6376PmZ0hhhKWJOlybJCRzsIci7xrHZwx4IABmIfrodkKasc8LJ7CoNnFU8owfHwdms
TvtRL+jAs3FbAuvsoW18Toaw8lJ3tJI13zZ3+bSNs2ypYGOQMA+70tfSdfGaHqZoh7lqiKbJmy70
ng+xzz+g87XJVt9yppQxqNzvBpmER85+y4rQo1FuU+CDgeNRGC0C/Vnp8vO2FtVXH2C7kslkq4bL
ERjxQBhp3+beLsf7xXLs+rFkLeAozFbWzxt1jwuH0vZ7cBPZ1alxuzDmrIIFzJZBCYiJiH+b9e1K
XxC1kTtkWw2ymrUTbn2ZrMipSAd7nu1fspt7SLklmWRKlxirNCkj6Z3I2tuSc4wpRpDqeZBxHi0j
lXmSCpNq5awzyQT2eizvsl+0OjdNb/QXXaPrp/B8ov1bW7pFMkKWgj6XM2ti+1Ola687mcpoY6Us
Gmj1Ix7EYkcnQ762ixFcGUyFmkMtCuVUifXlbJP9U05s+bu44qvjautJx2mILJv3qmmbqLCJsrfS
g92eHvYndpf7YQ7ai10GzXC3kewWpw6maeuLY2vbpvUODplXdjmYImSYm+6PZT923IOUu9DTRmvP
o94ufk6SHhG7Tp8A0Yb9bpY0dDaNkzLy4ysBULXJk3EInGJrJlqylEl6qp4oxk735Oqw7l6aZXCG
52Mk+rNovXEas8WK9zfc/EpxQaoXsUooapnJspHm7DcAbA8J9/HsCxPwbPg0vAVOo3v3MoaH5xW1
VPHd3FrmbyQRPO7q1pIOohmeuqCfPgWxT3MaKZsWRe1wD0h2dR+msdcgSwXnFl+8NctXwEaGnbrK
yPBBmkWuxWj34b8wXis2zUKt+juvG6N/2+bPdV5RPB/GCee3vAo71Nw9vW2fOcEomnxXSf+mKROv
/qwWFh8B0Tin+2Yonwg08KZ0XjvcXzAIduscxxP3dZdNO6Z0xuM303O6Xefa5aSVQ2vKO87hCZvD
eqCBXabqZkoWHXyIOKjV/piQQPbYyZux1DRZW5dSUtWY1ZYaSMdo+vkX22rdC7U8NlDdQ/+xd51o
zrwJ9VspA37pGrKqme1oe+nMNuuYCt02OIdtFUGERbgc/PkZO+WL5To6SiGYNUEzXXKDymeLSQzL
tiSbVSBYmN5L+6Vu2qClrXIItVviebyv9s3uP0Hm5t9lqUZkh5sjpzveyehsrWiPfoa1qGpY775t
U8JFyo9tazeVorIzc55UYrJTGrzm1xKq5WSpZJCpuyGEfzdh3JuH2ZdWk4EAL8ud2Ff5tXmJ4QOz
S4j81QMmviw+VaBvx2Q9qWjaxF3YRObaTdyt17GM6wdnozIWx+Qa545XsxyuAB1jn/qK0JEHvRo1
n2MfIuHUqYEsCCsB/qFxWDavWKJE9j9mV3fDD0fb4ZDi0Da0H7q3wiSzzOi3adcOCg+TwUtKNE5q
+V1ZAoEHQ0/b+FmvVxlle0J/B3bt0uBiOeGa09YKHd/VE9uOWS9re/qB4+YRp1XUlD9caivOHKLa
vvvtUv+0O6M/Y+OrD3VEw9PRS/MbkqsV15jSsafNxpOcu32w9edyrIfvEVtyoJ8NF2/AA2j5ba2R
p1NvQuytQxV/qDpMtku1zMlXXC5mPgdVufmvydT6QaEO1/+vtJw9zJN2COIrZZySGjR0qpPphPMQ
ROP4UIc0VSkHRYzMVUn7deuZ1S/Y4jjeU62nZb5oAtIpMlE5Do9iNmt30b5sne+9WeX0rXPodx/k
1uzntt9biWxgs+64k/t/vlGbPPvWqIdvPY2p9+Cv/vqvRps55ZNgVTj1YwRdNEPjPGbr2BKStwQo
Xx7rRkxR4eCi6DyXbmx1GM8F8R/b3pN3eHuzXMExGjfVrRjsx5VkqatuurjMA8uPt/M2eyWt2BKI
c+8Nuro0o918s7Ze7/fh4C76MsdOeapBY5aHQbfBNWQ5I8gq7Rr7vufqEEh+M+HDF98ZrvCwYXut
Bs979yolaC68pbsxQrH36diGxLVlBLRNrQUQEZ9erDMKd/bcjr+OEjVld5uhYiTy9MeqS9WSXMMz
2kq7dAvlOvIV4ag3ZJyZ1r2a1NTmOvJIVPAVfzjF9GP66/ZWSddWLo2PIFo0K63t4v8M9r3rr+4k
8TAqw8m7Y/OjjTLWS3bv2z6v8Wlyo7g8B6Z3RTpNpl2KjRRGnW49D1NOBaW40f/t/zl+3Qz5qDbL
TuMqbv6O7XRUxRqG+12j8XbbU+FUHrgxoa77gxjLcUr9lVQURvcm4EAZ22E82QdhdGeGvAVDytgy
tR5TZyCSiHyeeHxyA1IiLgSrAKLZeMFTTFjSmm7py+LeNW1wf7R9ZKc2OLXz0o6zMifwLjc4bbDs
n96euEemWtw8TzYgQXXntsNicsS32JWUbtP+HUr88tNFjZZz5rV2nfNGj9Jfdh+b2KtfmaO5b4/9
FmkTt6WfigUnZWZAq46zmHukLsqro/N6eKxTUnUclixwVApOVbnWKkPP75hHPDe3pRiS0V0/Fos+
sTB8nIKelb32CjnFmG3S62qgNwYd3tGkCjA4s4FNZv60Shsrit4qpxyitKmrvk6rcQVkietKsYXU
DaWVuXjkPzcWKfdpx8bi9OzXR3TpbNFOOZCV840iLn6ER1L7qbv7w1dt+f1dvLqocK2+sbur1PSJ
eDje2Iy2M/5ryyrVLz7tLWqic5L53AJP/MQoxHvvefu2s3CVEgXuOcHnkByNSj1PT4+Lz+H0Ty+2
/x33a8QqSPHbp7XaYsNEEgL7gJ4dv1j58YkU3Xa3znTr2s2DNXGxSH4f9VWOHsKtsnadl7XtbOtS
T2S0PQQwAWuO/XN4P7CH0uXj0CTyhKDNe417a0oQHrvtlIahVU4Mff+/t0Yn1h8AOinfTOzI+Tny
ib4s1OpXuvD9ORb5OjnzW0CR+Gs2OtUMo7E+uHpi3r7bExbohUT6nhQxx41D9Y+3h51NRZ583pNz
tyfC+j4O3fpl3EiP+SJqT50cXwtWJoVvnhclZ3Hd2HtcUs5P76N3AlPlcb/W5cU7/PLFuOPO68Se
1eXQlq3ycauxWsI8lH2deq5ZK/CWvdrT1SzK47ZW3La1NNEzkmZgQx6fxU2FQtOSH+grL3rD0iZ1
JXr5Yh9se8r9jvUVurF1wNWhG4/fG4pbmbXYPXZpE40NiGG/1K+41pcdLl000BfsicFxumDuXhbJ
rtsJoHZ6n4IOgRlqxGXK2GiC22zqKf7DbLNfI4v5MQVLkOe+ccEekkWM69eSuGo+jbPtyfshqCbr
tyFU8F8yNUuZzaL2H8pJyD8xmHBXtIf2v69r2VyNW1aioGUImjTQNUG0sMT2P68DNyvqdcIZe1Kz
VhkdGUx8yt3v1tdpdHdzWlhl2nJDpbj6NNOiYOHQf0/KcSe0u7bmj8Qb9tc95OgRBzhRpqrJeR+P
evPv+l2Kl/3Qpf0a0hSsJ8vWiiVGlgWm82F587NgPUGklNbh2TIMj4WvpuEaQwC62W7oIR+DvTdn
jTEgc4JxRF+4dbt8uoif5yuureJJihlFa1QFy3Z2rFlc4n10m7v+JiNhyAn6EbBLjLROnBEsS5e6
/3OAox+gzVPvZtvi0c7rUrN41YdmKfPDjffPmDRXkXZx5H2zwqZmHtxj+1GRU7kU+Bzuv+lNRZvZ
C6NbHtHjiwzjo/2HTMrgG26HbX+uusj/PsU+YN0Whq0hGOJIQIBH3PXWrbndatcExW2n+ueN8agz
aYbWZ4lwNS+D3zPC4W2BI6+xy3pLZ1Opb47FGii9UbTyIsg+OsXaL/XTFqqkQkZhlsK0azg/rbFF
x1TFqnukrTlIVW4ad8v3KNROmoCav48VaWcfnep6LpMR9vxmM4D9rA5Gl0x6xDM/yaNZH3xsYwLe
BvbNW0qe9L20I0zjnxhh2M7HMckndsdCAxFA5saz14Q8cODMMm3d9tZMV1qN52qY54JWDhNq1+tJ
xnWx9X5bEJcN90HVlJeZE+VtNIP7MLq3fDM3Xkckwn1SmhcrqV12csh8SnfwTOyJbEu6j9VqBV+A
g4G8MscHj0aNYXXRRtm4AZBE8AudfPdVUrEAsNl2ezgc0YwpDdf8IbxGWNA3ln4M9Wjx6pPagQHx
oXwv8/u4mfO4rOyW1Yqe95NXFR+DyOK7ALzu0cMRV5FfODiRP7cDwcrPThCATxzJKlTGDYjtFMTJ
t1K3js27nAI6C3UcqJ5Ly4OKmS1d4nyPPWxWOVJWKagHLw+TFhgoPSdewJFHVgvtAxzGNWgPaYOh
Gre9gE9vb5zRlpN3B6LVIqzN1jyEzsy5s9O3qScQyqN92MaE8Qc7Yldee6eqvTxo3eO5bE3/q1UR
uzJbQM6qF5OV+IQ3OZcNB7vGyjq5CPO4917/uQV0YB+iD5ffYmuC4FV43kzq4BKszkNMZOzdsfvN
VmhiZHijSq/xwVKH8I/okspJ4cvG+rGWtn5c5hkKZZ6S9YdbNVELAonlHjnxJkqnflb3MgSuzfu+
3p/Gst3Wt2lbmrgIMLUbUt+rJKQNWTV31d7V4ntyJO56u60hZv5ajz+9SPX1dWMStgoPe/93te8b
TyzZP8mXNwHGEb5kVx9ai/iTtVQ+dNNXBG8nYbmX+Tru65iHu1fKi2KhfL8XcTe8HDygx50nZfk9
JgjPfx/GPlJZDfu8/wxlO92Rdoz4xdheb2X95O7gc9uUED5JzV/ol/gqVBSBTz+rI1ZyKYGJrcsw
W571KJDl68cblPg7bL1wxzUipC3Z5Oya/BjsSed6C7ajsKzW++Wty2yljpUMc1rum2pOSkOk5cb3
pg8gncS6LN0xfTkDTMaT9PrpT7jY7fMiNo/VPVSubra4ByuenbNrmUVNol7g4FnViqo6uR74i7nv
XdDAIzkexls5ZhdR8rlDoHUXEOV9e4ibcH4TPYTZ1+yva5tJZxkp9GF/5IIp4GD+YwBPN7OHwb2b
8D5dqo1M8IfGyEACO7JZeD0w7hbvc11PTUoTo2q4HQOcOjPgJVlXb17DVYwOwOywe9KB9oeXRC/j
P+LFfSKzEHdRTfvKmi4LFKG8EGfKF+Lcn7k0tWOCC8qT6MhGQiQvh1X6Y57ggXVjj8ryHrYnYB5o
huQRZx0i5/smaTFGSJT65/lMHLk3zMTChmYNzW0NZXxhE2d/Vq2Y9kxii1hygkoiMULYKdBviuqa
V/HoXm6qL9Y3ZbQ232BbcTWDLy//s5nY8e3oIwtidwknk8WhMz01ZHlOae005jfML+wgyaJBmeJS
SqeCtJSe9WZTeT+G2+hdZtm1n2GcUDn61lT/zf1Y9gUzNz+s0fhijstynknlCnp+avu4/GPCfvrr
N4pmW3dOQ58+BC8+npDqSTUl0PosPaugnbTqk2rUsLwEm5YXh/7OgD6KYEzrmonpBPYeyDPfJXKB
vvrjzdsQTb8q5m913nZtfSRiOZz02FTinPH3VvLaYR0/p51d799iWJe2WFwzdifm9ENjX2IYWUCT
Fpv0M4c6aObZOX54x67gEZNhZziNBSsBO9nje2ai3X5d6z36varaaTPz/+djYAtE5Dsaa+hvo50u
35Dl/bAnUzswGbP4b3BKLKJHa2S3s+7t8LzFc9vk/Mr2rVKWct6SgRSSVLuzmE/JpLwZZ6HoAOFZ
PWiEjpC28ARd5rfA/DbrEZotXZMGYymHO+gnvBMJGtunUywb3867aqyOxxJzzmfjHchwKE72v2GO
xINA972ehd0SLdeFe1i0lJQbFNkrgVyF17xO2LbK5KTdFgczDwhLrkv80AWxtK6edMa2IC9okI+M
ntWaMu8zyHt92OWwebu8S7oY5tllNIWmjt1tLDYOAQDkygKYw33u9+R5HYRvPCyyqAdXMamsruzT
YZP7T8wYZs693RNny1orQ3nt/eaSNFU7kzI6eFwH5/bACrlXeVjRel0DNLhN5kUafGweS+yLwFHw
I8BrbPBxYHPDEauMOtnTbqwTwtY4oBCReIaX3hpY/SmEWuWT6hr4SGQldZwymMif9M/tkTKoizB1
IlqyfDjG8XXAlj6+b3XEFGTNATEP2HJ7J7Zw+ik3Q6TbhyBQsi+SqowBUIK9uk8SqzseLBIiH8ZZ
G/S7iwuF5+81u/xzpdbxwjFlfx/d3v4buAfJFfVNnQqSM/ZEhQun43mzyr3DvK8PZDFX3nwqt24Y
fu6DoInfusB+mpeqRwq/D+zb+u7kgK9axzyl8VhzO3AGsq4YiMAs+DoQPvZcfv3WNb5wTstawmXR
3qz3sNi6Ps+OD21nnIqfrmYkONcdKa+VhYe/yNTgCj3BcB7bawUZNWeir1b+Q7lBw3sGw8Sjj9rm
RM+sQzB8gvBS5ix9TY4uiDJotk7drDzM69ah788r9oLii6jZw7g2exV8KPjJO22WY8xGaPqKlmnV
4nTIwbJSwTBxy7pw5PceXOVjMIcJMkvf1AlbHIolL5sZVyLWyFt1Z0FQvynaJv870+Asv/nerqK/
4O41CoGogbzpAYT2XOjaAeNBhkjXW+nxq1unWbJoO7u07p5dXsu+xVFuPliNv3rOTrAJGk5qNax5
efwLLcMPbgxBb4g0BP26NxsvRfdjMxqpJDk1cR1E1NP+cC9CyO6trVTzq1rhkbFwGSu0Ck6yGVY7
h/YvnIYDwWDg4hrK+R7Pp8PIxc3BCtBA0I8vpN9EJsT9M1mS++GYSM2LyAZBHNUHyIm2UcovJgVa
ARNH4r8R3mxL9wYUqnB6ZzP3R9d5xUEA/Ma6i6vyAOm7vDJrrHMhKpYMcoIKwzvXvwkPtppanqG8
ODjhgnqHKZfBYGeCuNPpeTywiQAbI4QuHSWlTQk0B5dtHanX8RQO3xDyKP/FdrlPv0JphLms1PI4
ne2tDt/aWLpRga0NFPaOiUv9BO9BrYNZBoRzZ99N2PXFdS2tgLl4W0MxALP0jgZ5E94HzBFHf7+0
1fQRasr+p/AbwQh6O/M5370jW5NlfkfwX3bFrjE9y7nM8lPpNVofm8F22ysoC6x///+vYuxY+Nxg
ep2XqvEQG+zStJ9sEtYq7fqdpbtEVi3OvE3TemxhG3ndd1qem8y6izNXldgBzfix/PCBMniy0IX0
2U4ayHByep+jKuJ//lY6CDSoemy/h+Pe/LGPuq1S9Cb21zhHYX1fTooQOsi7cDk5h5Tvejr6v7EU
kynweGr1g1z7NSH0LFa4iXo15r1mxT/4znHm6l9vzXGdYb6GwSPbjPYrMxDacwxykGWiJAogamNE
WG3gLJzfMyWd8ONS6gJ/uOq/FVXU+4KKXvMFWifMY18BQ06+b7n5lAyV/iWjeXwjyz5Bn2TmSpwI
sHbRFdRNmPcjlvX4iSiFV5HtTOgHjEoWkvV8UzcPs4jcPW07nLdyr5oB7xXQ5INBCICo6NiDf0hu
MQPGkl19J+RtwqZkio+3PpSOk3L2eDDXHTaLD0ZSEvPILCEJpsDD5aOaZiD+We1WVEicLvWvdRts
P9vaabUfod8dVfiDNE3hWqV4jufB3UGqBKdYOeOl+RJqK0QPPB1a3bW7RcswdZP/GJbeehQYXy11
bvY2sQvKm7TTOg6IqFHQNcUYy8nkS4267YbPHg9DPDvhaTs27B+bUcmjGKw2DOH5DvFhbSgDgQhW
rnmnEf+9lE2UULBXGd6X9Alvpeej9fISFKsbOA1rJ6UK9SlJpuiZNmT8CeHlTU/x3LWXxXZ3fRkV
vxp3DNE9Of644WimpHy2hi76FxpBlwDhGg8neHj/eaL1/QlZgGyfLRkENtiFuypTco/iNKgRQFxL
H4TJqjC+/tt5tTnSFnUI7KiWe5fTZSJ9mQ0UiOxnbEOUGjYbX1m8vQK7amMID5uRKUV3Qw9qS1Tf
BSm4nNcE7Cx0ogKyphiCvkL8BZ3/qtg7CrJFe/Of8qCM3bckAbh56Qhny+VtkmSUbVca67Jqntd5
76f3pkPq92ARz/d+05OaNPYPcwlBleefjLPzF1Rt7z0totz7HNVMGRQWneuDGeFRM0db5qGZ991P
0UMkQVqD768P+EVNb3UQEDTGk0wJOpaA8kder3waTUiOKfqLQ6SbPvpfYb8G3R3nWfCly7V5OrDS
eU9mFeJJfgQI3ZFLdN/x/d/KzLdBXFEy2fE3MH5/eaxDDp5UTnUSpusabn9M4wPJ49VTmYtw6+7x
sNsGlRRcPsDGNCOHiJWI72jSvTqvHRiQ/Air/l1vpGWfMImY7Oe23qg8zJLTn+HY2+d+Ki0eyYFq
ny2l6E7OQkoLBCJI7OcxYLaPRxVBzzgqlcfTqI2e/gtGsz+vrrfFZ5r70imWctkS5ItW8svILmAg
JBAAVAlVkfNf5CETLLrNG8+3/AxW1XqvpvXTSVJnlCI937detS+wB5jeZVvYeM/SCtbfHLv6IEfG
G/fCXZzxs2pNh/5oToBUhsTeqzvZrTOMp+qTJ0euoZ8dZQy1jD+YcC9Vsgzfmb17KOm9qZ4pAgpT
NuS9X/KI2p/eVgHG38CxT79X9Xtbjl6UVWBGfGdcfHgYuy4+lXFXN0Vk7Oq7sOvRuYQLkiPUQ6LE
Q0uOFNRqn9Ur1EeSlppUYUSkswf4NCNopX2I6x9ibcRcdHEi30sWYcIcxUDwDV0sQi6H7/fSz8RP
Uyqqtk/XSfnz49pb1U8AVhJ57aYZcRlNJGU2rLr5zvPNfmT72ODxiH3e/hdUjx3OGctVka0tBHeB
U5oOsakJk+k2i0T2a7eK0UWutjs19upW/2SSzvuxslrh3m2xo+8Y2lzONE6V7ez6xjMvHeDX7zY+
diuTa8RUwZhZhadm3aIPg690+7Q3xq2YYMXwMzisaC32kEtCjW0MU0kzj3YRHdEC8FOLdr20Kyu3
KCm86goW3Q6nwQnb+9BDdAwnLjhSxXGA8hsj3N/W7ifWuRKi4uskyn1sAZktnlI9ydzU2CPRebnu
j2P2RHhG0q8vLkPAbdyf1LdYW25dzEHAkxkjwvqJeRywqK68AdW4qF+bKaqqTK1r8F8fRiiOenL7
vjv94Lw1nbVZqORC3H10Qu5spiJaj5PVL8HPaFvEf03jbB+YZIRhFo5cXvo0y4BgtcmWrkFk/m1I
TdazGyqLqW1YvQeBZvBHg4pPnTQ0ToS640Y7Q8qtbDQSrC3RdtO1NYMvjwxxVkVbPEhxv5SRHrJp
dtvvhEQ5R6axk7HOpr9R/uQBbS892ii4kzISHyh4/BE1gsOFcpswgDJmjvjWBEtFzmuT6N+b3VJt
LOQAD6WNwvKkDx3rFKy2+ll2q42A1goc3KY80R+p1cK80zxiKyWrhl1/MNL+R4+QEWnW4ggyiPwR
y5n5ZqxzASCdqfLO7IIattVLyWONrryxACrmaYiRtPjhgBP26rmXenXs4aKcYH8OoTTabEHsE6WY
p+xtitPMNN38RKItrYID0oV0kz75FnWl9YpcClFGNS/t922DoxvSjan1DquEbkBfpRv0zotNv1vT
KkIcWdI/Y3HtH/kyRYniF1bI6dA/jCYd0Q8vaT2V8gT4P0EYJkftM0ts1fYrwYTqv9Yvo7/ogaJ7
EpgAkh1NX49OpwmTPE7Weikqb3fdc8Q1eI+SxvULRHDrdcUuZ3kifav7Tyurtp8QYwTb3TzuYn2u
HRm/wHeOQya3yf3WatzI7rbR6X8N6L2RXPk2kXK9pdcncg1DnXar1zwgMlkU6fC99QFDWCM5RqOe
uTLkpHB1L15GaUVfemyW5D/Eht5yahGc+/CZun1EKw/4KFc/+TNuMbCSh7KsmFgsJSDE7UacvLbF
ty7dsbUG/ephhrsAl9793M9O3+cT6kL/ATKk/LbG8P+nfRokMLxXlfZpn1vIfYudOMINvAY4iKn1
zUb/Kk4MFuFpOmp7P90SS1gOMTLeUKytEIsdpNtQ7DFSkNdNrfvPah635zWMK3lay1VBEISTKrOG
1J+x6ALfBwnYLG/CStAN7iuN9C+152QkEkBQfT704HfTF+bvnHNHr1orN8jaukcvPgb1GvSN3lNb
0iyg2d86J127fc1DxZCbkpDTOGm4wGjjCo7u4iRLJ4KJkYF4quJb9CeiOPtEporLCsS6HPfVsFHq
8YVAGjaNffWnYUc6pOkGnrnnufCKQQ/UQghY6aI7VhzhWMSLAzPuQH1pN2bdqBz15Gchu+uAPvG2
1pwaqlPfncUF1mFQhV3UtzUDVORq6c/E2I3dpSQO+7UimLd7mPxmHeipW32PxkV+HJir3x+i8hwA
q4ayZivWIaGkDr07ue/p2ClItYn8x3jV9nBenFUP/+PovLZjxbEw/ESsRUbcUrnKOds3rOO2DYgg
ECI+/Xw1tz09bbsKpL3/eGxVYS/bxjAJgzQBBCcObUlc2Bjnjl2AjBubsVcizFJO+c1S5OMr0s7U
75wC7Qsq/JwSVpSW+SWoLDihPMolT4Lw5tu6IchthxCt2dlFqBTrrmj5VapZf/p4F/ddO9bqFLst
rDJPBHz4xLfRP/ZthhBTV357G7fcFklmLXmYIBzV6b0YHTJJ6nTx44c8pgxnVw60F9xGI7vQhoqP
mDC9Kqsbxo2wGrf5HLKNloiXbqCblTqwwQ6PweCjT8t8bNeEFwlXnzi2esOqptSviAC20Nsbw0G+
xqLZBKiZ0n1A4xG6k8pWzmkAnaAbQnCSjLSDveiiKn+iCJ5sR4EaL2/U9cOHBczucRqy8CWoMLNl
r5Ca0VLXyh6tljNWr26RT/m+Lj3bIXGRy3Vn5W0AMd2NEzdNk1EdH8pWvK0oJxjI4zAH/ZAz0v4J
3QD7hEKYWyDPBTJLB/j/XNjldhnTOthMwTLeE/jQzjs86oXerOuwQBCMpqluG8ijNiliV6ptudIZ
m6x87jPvdbnMW8hXtBjGCq3DyKk27nvqdPJ9vvpXjcE8pXf+PLag01abp0lnT+O7DBr9OCltWBvp
Py02LdL7AMoSj0wS1GUxb7xyqNfTxNMMmFsv6UfAj3zwvMg81z0RM7uGDwLGMBoRGusq0u3ZAym5
BckaSBf1r2ELLlfHvZ7WUu5F3kbE+y/FjPsG9aPeZLNty+3VzQ9tyqn5HWEa8HZha6aSWGdXso4P
M606QtFFmxS+Qjwb+xwKiAy7lBV7RBTVocEZCJ2p5bM1FpE+DWlg3zTuIIDWHFyMPbpHsINAeeHF
jvBf4W2Y5BOF7j0MW9T0l7kcI15qUKrvMrVVuAeA5n9LSy7VDeCEeTbMHWnimbi4RhMFYlfMgVfe
R0E7PE+NZ8/v0ssz92Soo4y/mzGcT1XvaQuyPs3tnwWmTN81mkysLep3v90Yp6zMIXXn8uAi1pe/
juim8M9u7VklCAOISpVu71AnLjr7gaoEgLp27YPnVXt1/RayJmvg2EJfH/X1+si0Sw30bmlx4Lf0
liNOiOFceXUWHkOvchHZRmu9c0DE5h0G3bqCeyKg8ZThcJr5ezRsewpo95FlDWeLhbL+r8l8+4fQ
QcRHxPaG9yn2JaD25ZqhLIGa4sMwAWtvBpJoDDRtNSAjt6X/Dnrm6F0btWqGhh2Dn9i02EmQTaKe
dhBEf5q2tb9SrePwVlfjOrxPXHQfXCNrvPVDcus2qDmyFlKnDr9xxgDTatzOxd3IxprtpNNVy4Y+
cEvwtZTT0W+hi1BE5WW4bboO3KPpW/tZ53CcB34ZlJAsLO17hSS434Lmuv3OpbNJ7lgEqt8ep6L8
s8K0+SkbFBwH2Uee2Sp6hJ+CArZN6pX93wM2CQxUc7682TzW9AgX9Dtv4nhd7yUy3+XM2921b8Uc
IeJKplGNX8AknTn4EOQzC6pvqCfE2GNeqyFz5ZNpg2BgKg3R1vtrXP9La9+58fQERESfGQa1WpAT
n2YTaLKz2M5yQYJYrRu5VsOTiRqMHtyd07nxx2ZIFqtGIgljyLuqY58T2Rsqzh49mPAhD6sZKbuV
idveU0ZcHxgD02OHqyw3mafj/KOWSyYTRkiKn2FvHFKGCr4NEqGyS4GkUJ/MGHVo2fuQhSAVDXMo
lVqaMbmtl2lr+ThUEjE4emFi8Zgt+CXchxl2yRzGwp5feLn0eJTSSPuQcfEdYcoQUpnOuLfEnDrL
9wh9kO74kBGK+oRWo3UahvYmLsk42ToR+9BpxmXoo/ih7TaZ1eyiFpPOuv4zPsWE9y5FWOlhhKXz
b9q5FvtKjq6zd4lK/Zkwqt8CNSHGnkGAdoG8Mj18vDakcTT9/yiWYw7WrIY/Y4v1tdRIWRNHD8Wz
T+rVtLWrXt9bi7+oQxNWwH+NNdXk8gYZGJ238qLvB4NeYEtRvZo3peMHzXcT9R0YpNOlf4AsJeYS
txvLfdfjGNmUBQ8ZE06ZfeSVDYnGzDrFm7pZwVtkBO68yRSClfO0gBMNdQ9KOzvShmZoweXZC2Vd
HSVclvegrWm9x2TReMlkwuVSsaNzJVMszq3d27lJVgzWTGt+jY+yAE0M7+YRkwdGOw4E0bn2E8KI
udo63M7R7djqpjsttFpiLSORzdmxX833zKSyTMgZGHkMJoyIYL8kHqPhir1hi/7W9reBATLeliYb
X4RkZD47Zc6i5E1Wemm5LwkrCIf3tk/h5LwQoc2eFRsBmhGcFPvUcu33STOiJbXshucAQ94DLnjw
k2ZMq0/LjOmLDYQMDreYUm26Tmc/YHtsU6WxBkRkzAT/2R7oKtAdkzyUa7U8dOsy8tCXmGMOwm7s
cFtyNz0CuwTA2wPO3YMQafC6eLKxXmPppYzDdSTelWrXD8XciMpiLZi6xmAmsMNuiFq2RhtpoXbq
/q7iQa2IisL9yF42hcVNRgAEnBG/E6AEJaZnUJLA3vuDsIfXKqij7GRXJrt+P3WOZSSfPQZYJjtI
kWuQW9hFxTNgZFocG7vMP7HH2DM4XKPhDwMsS3vOiKa5b2o7uKNTp0A/SlbhS1021gdfTbNskMnV
r+rK6W6Ul0W/I9XJf0rbjPeD13rB1qxCVz9DY2RwPUHdSUEat/ardqnqO6NtXptn+Pcg4+QxAuxG
klT1QxYyll56HzrGX5k7DGql7W4IJRsRZC0WRfKjKMtLGo3e/IT01jsPmrhG4uNQFhybprW6o9sD
xDO9isHfgyIUKMYnFENQqTKGkdb+t7G9inuG4CyC3fLJPJCFhMFT4kh/6Qvb/s/rs+XcZ04JqFnB
nSMRXOcHXL/tI3K1TAFrkC3z6Od+91oo13ob6kp7m4G5497pbSs9tr1l3aLxTM2r2+C725JUOh7j
fgHEtupRPjEleh1fXza6Cd5u+yI6FSHLjXmCEhf0ibSAYLaPUT1E6uAV2dId/KUb510mB+ShojWB
fIiJyik+PRXr+B5gYB5vtWa43LZzeIita8vE4H75q3SfoXXsnpm7X4JDntpucewxNqgr2eX+maJI
wVBbaR6Bx8r8iKixuC+XdcwfAB9EnhRrOP0S+8/xlGNUn62EsL5i2PuFEylwuqZYN30acUM3De6w
TesXfnRYZoCmY1AHUburFs8/1IYO9X2e0a7x6ZIdmW86IzWcs0Q7Br4FFLAdFoHBG4UDK+J2mVRe
nqp26H45urOX1TPWuHMqCVXVej0+GUlj85/FFH5BNr9MFxWx9W78Yory3eCs3m5y26DcdrWQYr86
ZYGbYgaxr0o+V/pTuIGDYKlHaN7awejqpI53wqRevKMhESUmSwFXyACUdi/WYjXfeDagf+g5mskE
WIbWwyii8XkWSqlLlXWOs48MtYeHqcem/UZa92SgwsCw4e5VETLEBz6DcrUgD6r9mEcdPeh/Gej5
zMrelOjL8SsDj7sW4kQ8BkhyO8flV9GzKPb0FbQByusxzsDKbHxajKPDB8Ri9eVxCTg8YCzUiJBl
tg86cnGvCoHoBRoiv5sx5dBTUXW+OoigRXw7hqsH9S1a/8ZhMv9zm2hx9quAX0g6MmL+61nv8xPk
XPnrFgGqxGwcx28OkXZGY88Yuscmp/4VThEJfC4cOgkeN1cny4ohdluxF+LkCZoUYtmPoy9ssjWZ
IEUtHJikWn1HEXZpDd4abSQD3yXNjKA4Tfv6P0YBNGRq8oOYgItGNScPpcRTQ3c9L2U1zwE4Zan+
xsEWn/6A5YFQJEhdN5t572PL52Zs+74VB73YSFqzsJm/obVld0Q8F95hPS+W+9UgPTmyzEMwEj+/
Drgojf2D7wxwDJ9Cdq5tvCQIIZ2q2sy5Nzs7DKyYMiMTiosD+lbtqzXGakj4ABo/3xHub7s60fug
2+EOnhaIvBHN+Gp4j2ve8rC+YIZB7NYMuKRk7cFZ2EtZ3E89iTv7pc98jpJMo7TPEXefrYAbZ0uL
mL4nIrz9FoXj/5HWU17WBT8AdJmvYPQwPf5R+Oa9eOylsKXC7619ERn7aS1HUEbXa9Z6Ow4EgKNX
zBDf8Auy2yKZWB94q/V/KB4pAugbmKhj6bThkQGADIVGWbiRrL5Bh0hmpNzmnecGnzFr1LCVWdC4
RCPF+XL0zOqOp6kqm3MT2MW1l6uJ/CPct6o3GamDJEcoe+0/AmtxnRNycnh3gg1qxEsI5nqkIDz4
yRQ18w1bXhGfHVak/nZEgvyoZr+m82upC+5zwWy7EzbpfImU43LrTVcIxpFTHG2n3vf5j1hRU34V
Kz6WA8A4j7koHUs/EUfkq42fyviSW9YVcEtDeR/QuvhrIyKx+b8X0cXORfbFJhCvRJ+mVXgisK2p
Lm0Fmv3kFJ1VnJpVF+s2RdGPwLVpHCAibC6RlG35oMtJOgkwjfqq4xjaiSgzWMTJoadwZzJnzLcl
bvM7TKDYFVkrfcza4TTf4LGEe48YPNykdesBSeoQEU/Zl7U/b11nLgMuTSpNN20/jDdu2hc/rjC+
+ozy2fk3wws1cmvXXdrs8B7ldwJ4qzpMaolR9VGFEG8MB/U9YgzP/Y/3qU4vda7cO87JnMNZBZO5
URwIGBor/j7npgJa885lmBXyFMAJ3k+5Gf9FqJF+bHbJJ0PMor+bV9l/iL7Ixl3um2Z6ahB8b3Ns
t7j2O7oZGzFE8ZlKzexoq3qC9cx0vivcVGXbCEV1tvdSX9QnMNemo4075vTl99cz49ZUvg5xb5v7
qizkJeLZWeCtOrCGdKQA4zAAApMVVZXVxkFRjyePRPg3Z7oKH1Gix6+NwMebhFPUfWVj7l85aFmY
RIW0421iWOQi8YMy+6caKBnUE2CfNGtAV2y5VOZnJUPer0Jix0wszjV9SmU6fgTMqw+ZUymmB9+d
fgJHTy+zpIaDIXPw9jEWrS+pi77eIh6zjnbTl/+ENizkpdeYBDbLJUQd6bK3zSGxx33qF7naUvFs
f6B4Uv+sQPYXnoiOGzGX0VPdFnZ6cWk+uJBoMnunTBDHvUc5iyWShKDhiTjkdt1i3MOQ0hIlkl7Y
npDcRDWEf7JAPPSJdsPBYw9SwSekXJwfHR57rsAyqt+AkfrxJkOeV+1D6kjHPfEIzR+De+DRVBC7
NreUS+w8bgfhHzUbEDa6vlNYQtw5czdSXtVqqpBOfUPy3Djty9h4MLhNpR5rWEigIUcKZP1zGqy3
jWSEZp4ZQu/UdG6smFrcMt0vAUDFboocd5+DXLMXw0EgjkvrblNi96XbszQLLs/FtU7TxICymwz0
VGKDj6AoWFRO0MQ4KbYtQpL0xYxXQbjrctsQJd1HyKlSbGDoM+U91bNwWZ6cNSk000h5Wk2P555g
7pW7tiLyJSFuTn9NU1+9pH2z1OdqaZb7vkyHO+ZgyErPdxdkk73f3aToRrFYW2nPEO5Zw72L09/F
VxWMl75R8fqG+3+9i2zT5qz+LspphlkN4LYKjOS8Ek9zRAbS3gpXEoH5VEREugun0FkKbvtDYOpq
2ltQjVy2COnkjhyD+p5mYF5arj7/iV3Zb45pS6AJ+Vtd86GrNLqsDsd9wmBbv3WerG9HKwzUNqtS
s2cLExjZAHlODLoomEqliNKny0zsA8bwkAVXhdDWUdStP63yUU20a9BtTZGmd2SZmOwGqDDI5UbX
dsyf1Y1vVpkF5xaTN58qFNphrhZ/3PWICIdEAZcCzBeRW/+4Ew0Dl0FieBsTq/Bn9V6RrvJf3Xmo
xyzjzC6edjLvp9EP5qRRnor2jHQMP5IQgTIhl7CDLisXdIkQ9E62q8fUvignvFqFMPpJBPWWhwzh
qnrclDOyczxwrg9Ka0gZTHQ7L8E2usIwADN+in8On/qadCiRzJ21oBW5b8so/G5N66HRZ0DQu9Wf
Y/udG64V55kavhXqnMM3yWelsYfNoYUeIpDrOSzhY5rEmkZj7duOiXBr7I4TvEHTubHx9mebGPki
9mHuxs1ciPEOvDzmxeqY6/a6xKe6iRtn9i7IqaggBxzokBwWUv+k4WCyV5SjeU/4i0F2YlRHsJCA
3cLcXw4a5y0GwvxhSN32CRnRiB+WXVBsyOqI//OnQZSnSOXjTz0v+e0gxpA8n7YO7i0vCNx/JRFI
qKNzlCpJC7sxbK9DO0tBXmI81OMSTiQGTFcX2ZKFj6FNFwCXutUChLpD3z/WJe55fliDbUyEc9Hv
RNH5T+nVCsvEbfv1jh3Wx53cI83AwZQr+xFxBdK40c7U3dV3dJprpB5AKzUIR61z7E1dXHQ9q3cT
FQfGJnwNXrg8hy0pqV9LhgNsHGNRPyzKz5tTnua6+Z0sUP8ECwXkvoKn7o/oc6Nb9OwGZqxz8TbE
wGrAQGnMm18jHXyE/Wew0e5A5E9IFs+7jnCPJN4SLC9g4f6jHvT8XcCCfs6W5TRvXtyNp5H2X8xY
rMEgNG1TMwpE1Z+TZcuvDZGTJmYd+ueS3+oKjUABb8sciyILWWF/9CpKXS+hqEXwfkr+5BHerK1j
2FKjApT7DEtwuMQf06TZTtASwBk7J6NBKEe5a/bYh+xztoZOoQ4cHDo/c55c2+JQMoc7FzEhV6ft
rd8Ii8Z1S1ezEOeyBIfc+L6eL13NJbYr3TLrCKdylfccVl2uz6JJh38K+gNDFKkqb1dba0GeQjHf
cSwydEUFN/Re5zXYs+5Z2YncQGyxQ3KV11+51XLwDrbU8Un2k/OYL9RnHh1enizJlnK8s4Z4GTYx
+QtsGgFdmigM9DBuWO7xj0IMTPg3HXKIEfyr5tfJyRxM6rgMzM5rqK4i1TvDHMZfkoKBuWF2Y1B+
fUawGjADRU4IuW+iPN5mBKYUG1nK+UHRG/Bu1cvavxiPx4RHldceaWhbD69s8XJ4j0L06fhgV/Nq
kdXzDt5zNfB3uXpIs5K/Bq50uCGeo6NKh+ayNokbEzxTm0cQwVTIlauBDR9RJO4DsYmlLe5jx2hc
4DOS3xHyoFD9jR95ArmGk5kHL41CvXcIqninnzL8x8ftBUc/XW229h7z6t7W5Rwe0dnKs5Pmqdp4
feCAnIEQEAxlkPxuVhrpYcHZfcVtXM3sxKMS/GeXMFzEpVPLdKOyrOvPU5FG0GiCrJgNSJIAHwF+
wAfLPwEngqhXe8wAWIVGCqiKDT6QAStXaa/TljGW/I58cXnlljFL/W3Z56h0B52hAwBPZW5tSVBG
MEBemrObMQUdkFx04c7Cz8dkANRnb3FZunWyNj6Ock+59mPXp9ixOSfVDgNsbm2GAaHCpujX1cVM
JKQ+TlPIISMrlcn/ahYsQ/AOJbTJuEztZ76ssToi8PPDxDZd9lKEY/Y64oSHwAxiE1Aq0Oh/4FV8
XiIv+8++sm0oIpwlUYKZSN/AzUMNGL0QxOV6cy4OGAy7/8qBxGoSPcSSJkPRYP5IsYsu+0GN0+Pq
82HC/GZsejnA5XsYerSD4yBzMt7lRrylId/FmQJjd6o44WxEkhYRdBUKJSs4C3zC7bmoIsIIGub6
/sD+Lp+XnoN+k6FmMyTbAyrvIkz9075qiF9JREEi3NbL4/R5qG3p3DuqDk/oAoaCzkE325PIXFbH
hULV4oL8jqutR9Nqn+MRzDqBQzM4NWJCBJEnhQd4Sa1vHFLWnI3Qo3rpJz9+cbBT+3vN23O1vyvr
MLRFlx14Rq/n/WBpzuuhLffwuwM6otmN3vuwRnDYzxZSptHnxYwH1z9M3YByoyrcWhxG1Q/hdsJc
ur8StzheMKJesUofUBSro93uZzOJJ0sr5B+F35hqG6Pa/1zI8Iq2FarhJzTp8E4p3mNE6XQ76mRo
3aAmGiVHzTxrjbvHgjOJkZti0GIQK1jZ5gAtIUajmXC2q6ww75xOJoZMtp+R2/V1ViupA0iR3O5+
4mfdOStOih0xGlbGz63644J5yroA1np0DeNHnxDplsEpxao6bKsmBzrl+JjiBB/b/w/iThQPtXSB
QDt4qsSBdUwv0zI09n4gZD2+JuV4/m8f+eJOdEZPEPPk6KCek33rJPiYI3tTpPHwyJc3VtAajfqO
6Qf+aJH2ROfIS6V9dGJ7iRmgXbe58eZhDXnlAvcLo1f0xl1fOrsB7Sd7b+HE3462nGdiAtiDezWB
eNRofDUWxp+461d3UxMsM5zXNHOyA3B2/NuGbZufHM/OCEIHjrc2kze0666ji2i+IX7CK7aMVkzE
tRr1+6pTP0+0JRRWZit3kLKIgOm9RI0xnpywNrxDcVXPe09hJ9i2GTj/LgzI9yB0j0JedACpFT2T
2YANI8zQ4e5XQEbgvWD2Tw5gcAsl4xPBFhCoeB5ExoZM8hiJB/PczxT92b7gHEG6+Ci7Wfow0wOI
d45g+OIJLO6EwrpExUm4I9L7XGv+R9ZK+uqFVlMc8ZW539BGpHMyqE1kcQ6uu1tA4ZxNKPpewXgF
2IjLsSR5Lscxw4Vuj3RPBeM1iRoJMaNfhPK7SQgCbv58jF7qHAVMaRtZc//vKP6KrlF+OY5N3quY
9Z8kkuGVsYtvSVHiuG79JXLkp92F/Yx8rSUaJcvX+sGLqYk8zMzDPOEgBPUTQZ0K1HL1QRVKjoUP
q0J9fkQo2xMqWUdAi7SRNCiyGzdMcR1HNl/65PBR31cakuLEdFK5J/aquTwj36GvNAOGI380qHKB
w1cQoYA9GyJwrTuucw6Ldb1E1dDgGqnXStxhojXNHVB0+Bl1kHMvFnkwYreA4PEDLQReRFysLSYp
r5LrIcSrCmo2FFn3HSOAPNfYuJYbBG/2evAmHMSHUWg93sOspveDCstvuzF98YQcHAUjz+ACWInn
mH2i86g1sYcxiL48wH95xjtXyG1fZ4wVJV+gwurpIgrremWsc+6m9lu5UOl5LIdZvtjKEHYwKjVh
KCgzHENCFNWFD2Z8iHulih13kKq/Zc/gs+utYu0OQ1AstyjLCSBfHB1+5CVCQ1rHB17bTPc5Ytgo
m++bq84SLEo82QRVYfx1PbnvwP0nyBeohKcmC5Fh4Cgoh5sy9uZob1t1c1htdiHcunZHOAXfxsVx
2rHbkIwWh7tR+qPYjwSqotwPSO/HgCGH5jR5Qn8SAdpCVnjcRcdmJot9N/WsOEdJPMRukbFR93Fg
mo+gWMt3QXgg25CTLi/LKqW6cWeEdTtmG+HuMhcl8zab1yzdGrGgx8yJZuLdyFBtgTE7cEashDD9
s3ARFNaUWOcECa2XmSih4aDirPQ3fH7liMs3m3lYlW6eKktO1itCY+p5Y0lt201ET2a6Q4fM8Iz1
iHXJmaamOrLNlfq2t7r+wZ69dtyNZhoL9AoyD3YOGZgfJRqtYh/1sRkO0Cz5mQQ7Vq+5ddF7QJfU
XISrJcfdEHftjeep1idRJlqrQ5/OLm9xgJ6XDcSqh38mntFhtQFpgJjRY3FYETbmCZuFy2a5OrVH
DGRp1PvMnYTww7FMnWAVauDRQOdn/Fa+rAnAiIY2QdzqzQ8MhW67IR0SSFeUKji7Eqn3adRqKk4t
3wWAASLY9gZN6DTtVvRMt6UYs+B+MmVc3k5zMUNLl/18QEha/EyWFdn0d0m+NMdd3RM4GrFPbthc
X/DeCv6afOzmO1jgSO/7a3HnebbwBEIjTNjBIdlMtnMI/iQSq/ftN0sFA5jIGhqu/2gB9iFBR2Ig
DQuBbyGor241i6oiYRqb5MAVXhIMzs2c+76Ns4nEsjAKdi1p3xwJhtFr77SgR2QXEdG3etb0g24j
+CuVxoktaokB2VNqucUBl/8whbT11QBvtvE0owS8nuVb9p8ZfjafsyelJUgvMg6wQVvbnoRua/Qv
yWXFt1wbqKSUoe8QgQbkN/jGKHJQ6NAGWjpMNTwXk2LDM7mXPpado37w6ZBf0+GRn3el01MHm9cr
8IYjHNoYInDPmFQHl8AtwaHBRYTR4S2vOyXOaaaGt7VZ12fiNEhiYCT/xTalOHyiuG+JY+jjo9ej
4yK2Z11e7LILrrKGBW1gyNP12Hu5PBZWmD2wO0FFhQYL/bkKepala/6Y2hAURqCCrx1LJsKMTnRq
Tal/hm7CLOlqDPaE0na4mAQ4xHK08SW0b21FEu3+2hX2LyhnM5wb3t0DvuXUXGbTlH9gi72NzIwK
tADBhiGIFDfKXzzimwLTQ/PL+5sxfY+i9rod8XQqTrSX1odYxhm1UTWQyHmWsnKg/1YXBDfAs4B+
pi3vSC3LqjviajiK1VgSwBB6gL/brmJvvG6yY3oWNhTjznbXSO1sHRNcGzQ46hKfYFmUmvjczZ3i
TfvydWx+ukilN0QA2eibJ4MypG8755omz3rDgB+W624VufNIGDQiKB1X7SM6Ccjunq/52BMKBpXP
ovhlo4Qvtwh6SXcmQ5YM9jVtnXJnlV74x5elnU1DEHd+8ovZBbdpCUTcpEFVBheuuiE7kEzk5wf8
lHwF/JvjUcim4mYKvKi/SRFHX7uclpRHsG/Ee86Moo+ZTZa10zTWb2DTZ3Jcm6Fw97McVnX11dSP
aF9BZfmM6t9G+yCTQWnWv7omcO+WIBft7fPRNv+RZp//stTMdwUix0d/UhgAm8pp30rheK8cevFd
MdTmI8YxOewyKxaY5Wsf39bkvmcMkm/Buk5TkpGIYNjVVkn9OWHYpxJ9E9q4wva5zu3F9NuSPQN/
uxDo/007kM2c+mlwXyG4tzhC5fAfSzM8ZjUVzr8CtebXOHjRp92OlEY4ktgjNu4seK7cAYmUos6X
a6oMpwtJWaG3qUAnlP0JOVanJ6UyMe1qADB/I7Ex6z14l/W8psX65dpa6y2l1cEngDmPOU1FbEpE
0OqHhUQDwgyIboEER5h072dA4glDjMuo1DjFndWhzExik6lpF1thBYYGK7TtdSEGqHW4CISr7vTr
L7J6oOc3Re/MFUZmVer3SOhSupc3QTTN8oZUTvvVjMwF1lildMqOMyCmLWDcpiBqrE0ae3F4J9bY
IX+zD+zPEMfDIzqePN+UCFPpIm2omScVKx2OcCMY+pvOEu+UqkbO1mIG3ANrkko0VCOxIzQ/zfm+
4cZDQYAqb4NPSssd7jAQzaAmlO0J4b2Na45cEXxo7QCHPV9JiQa6F9NFhdNoWl3HHHIEBtdsgL5i
5ypgg5M+gCUkkcLU5owQanqlfMI3X8ZbiHZEqGO5h8qZ6VtKgSI9dOJtWL8NISFaqJv52Y867K8h
ujW/0dJp85MVROlA4U1Oe2aWUjdyMg5RG/PU/i6hZd+4ADWA+lDlt17ptsNeLDEa65IX1rsBMFzl
NvDamFPX48a+cxbEE7u1Lqx631aDeGc3oKbN1gQvJlBM3KXFshLm10ltiI1hApz2tVgZu1NPKH1l
mbNiG0x4G7a+dK+ErxWkr0u4VH+mYUr/CxzmvT2ZpM5wqTuibhLi/gjKHzv4xMSXqwp3DQ2SE2wD
+EmSF37wOuWtgnkQLii/7ArM5DBD7c8SrvVMTmPZT9sC2+uYkEvWBXTTu+Fvjdrvopfe/rtKjLLE
GdkJOH2AIJKBnMGr+wjxPuGwS/zs1NlYPkyWGPJL0bchlj7s/LyOGvtrp5TEIKUzc6hpgCVa1I8r
9k9rXb8LcB1i8JR29ioLjQ+uI3yUgoZI5du0I1EnodG9r45TFABr4UyzdZIaK3guCA7+MSHpyIS5
xNN9Ges02wRezwmbFry/+yBHtLCvdLAEyeK16o7cXZh8i6QWkmRn+z3svf7bkEWOtsZlDD2IcLR/
JZ1G1R23rbrD1kSLd5/azrCzdGojma6wKvIHZBIQlLzus5iMfCEIBWaK8Dz92vqdIaV/keN/ZHV1
KhkpbPzVvrLTLQEUUBpkn4kHU4U50wGnLal2nS//Yl5BcoDdUcI/+VN4MzEA41bKh+i/mjDbkeQp
UnSSilUwSshj4hBoKnua8N5rnHUxBOx57Rg3WL1mu0xI6Ql/wh6xdy+1TjdulXJ7KE9Ht+jQsbqg
SYrfUZfnR1cX5PLoesKULAOiuWmgcxCHEF1ukO7Mgt5R7eboLhyvK5t7u27d/xTqgPYUEx1Zk1be
2z/Ue1jeZskaD/NoExp5sNGt/4+zM9uRGwfS9asM5rqFI1ELpcHMuchUblVlu7wvN0Lb3da+73r6
+eQDHDiVQgrlRgMNtAEzKZLBYMS/vDbsIW1OjvCmbp9UdDkPI3Y66gn83fjasocWAsvga4Obxmbx
d+L74VcPSONHw3IGJN+GisP0D+6GanpCBaqtd1aq+iqwm7Z9G2Ia4Z2jKo7DC6gHcmrgds3FNnIN
OSmA5J+HLLQ/2+jrk7903QAAJu3Qm9am7u8w1cnWp6YGx5cYPDmBRpofJtuQVDQR6IKQaOK3Qjem
iYM31MXNj4qTwApWYiOZ3T0pdLdoGVigJtLKAllMyWlOA7B6zt+bzURQLAo4d/Q9664+Wl1mfm39
woJoLib9gzUBLcQ2wVcPER1rMBuobAi60AavU85QYKI8CuXCBZgsoV8WMAUpbTilQqdVBcNmdIjf
7vyU0OoG1MAOPUpNLdGGnv2+k8C/X4MIaVAuox2ExrUKHUKEe8ZyyoPa9nHywUdzxEPweqANCYrS
6Q4o78JA8Kx4oDHn2WN65kIOfZdyiJGcdR1c3aEQnf7dpL2ePaHnT3KdVsosa9XkSK5HBn4Q7DNF
/6JVvvXB41lrH/RUmxJwSnDcXF0C6HCB7pChQmPMnwbsUj6lgCK+t3mlZPT/bONjWo8dUhkQsKlM
+IX2BQH65J3dVSMFfqBerxz0KFABzDD3Gx9K1cJFx6EI/zMjrI7A3vLARlGxK6i5o4ONr4a0h49p
1w5fygnEu2JHMTjkeuoeq3CgxqwbaoggLiDvjwlgPPE4YEQAOYz0atYWgGt1wpOpetY6wd7owdV9
GAs9x74w5wMBHILDjFJjD6gKgXF4GBZwTuUIyghxqQZTxPdo0Pnim2nV1Mx7vL9eBwTwH4bmi/Fo
RShUv1KgmFArHh07IrIi804dMNXtZyMJ4CC0sDjKw4SrbbuLglEfXR8c5oXLpE1QJc2BT9eKYb5r
U7PlEku4lwqIpO0uFKUSk0pa1YPVhY7jRlkgyU+QidEPcmi6b5Mc9U9aMGbCrWnNyr3alTY72sfb
DrnccKR6nMGs0cEepY+jqeoq9RXHa74GPRzuJ1KV8QESs2iOlU5N3ycawLOnh48oOJze/BkAKK9T
+rfBx66XRDKn9fXIpR1kU5j3KHe4vKbiLwqiH+Ue3cpRHnEOi79kQW0NKNAow8NfJW8SHkJ0mWRi
csGoOWodXVWiZP5XGTh9X2YJTjS2nqpPFT4i33UtiCgApyq9k86DoIA+d6n/8BuYp3DRwLAhVtD7
7wqTjg6uLhGVPhzS0AdRebuDdmkRB/xGaby1n8sqyNpX9LMF6Xte+d4HrR3UyRXhZFwgHIUpdJsy
yHZ/Ob2ujxlpnQvAJnqkr+AgHs5Wj49/aQXFioLaoBtIz/qHhl3zMdOjcM6dwGKp0JM//zVNMBrV
TocCbNXCI6NVQSwqQFwpgxSpdfwLBmXjqNJLDrklAn2vcm8+qDEmPOcIIPO4YQu1YncmZl81/hap
olYxWyv9Zo1Vg3WM1aKcDbiE8TkxAboch74Z9PPQ+snTBM7u2+jF46UxmujxP//j//zf//4x/Jf/
b/78/+ws/yNr0+c8pOb1P/+5YkklDPrfpPGGoTrawuuwJ5uRRDnGzpCYHz1LHkKk/6lzzyjruLEP
98dbsYliPMcA4gjexLEXZoB+NFZ4B/GCUgStVjQZfyptU73mrTE83B/pxkeSgAEG3VB13j8mX/b6
q/ZR4OcobOE1WynhYz+14sSF2u8NBZcIM9X/rqweuXPsNh5rs/1xf/Abz0M6cQypSQMPWIse9fXg
ZdD5Max8nCSyKroUaoiHJcIdx9pv4AsaXYAiT5y89Nv+GpRZqyrwOuEs1nIai74JTDBwU90Wn1Qd
meysKJU3iOOHL3VXZGKOaei2jtoPRmaLZaRrNjS4HUA3K4r6mEkncyGuNu7gYa90/1Pe7BhpaNRV
NJP/mqalLty+DE90BYr4SE9K633lRMmrQS9/GmmXvn75QLwnDUzpNTqp6sKdLdEsE5gT2gGo5ta7
garAG0F4PdIMh6t5f6ybY8dkDNtyTAfHPRvi7vX+gG+L/UrqGHuJ9ijK0qPYxXpO0wLM8A57jM69
P96Nkdg8njMvFwFGwJy7Hi8qGh/ZM8arwOafUIBUDkY7pW/vj7IyKxw+hUOjQqW8YSyWKi39iWvd
JunEl2zv5ZFzhD6KTm6jIoWi99b7++OtbA0hJUxfR0i6QssjrimwYlMVRF6itjjSmxZd3RKxIqO3
p0/3h1qZGlxLYbLfJd/QWCxYN5cH0hDziSlLrI9R0dJ0kIXxs0Gu8AR6NdiIyytTww0dZB8lAg6Y
mP/8tztBwR2AmxJMnYI073nyc7JyAFV7rvEtZ8a1obCqZjhpccEsDxiKB81MY0B+BlXQM/YunICW
FgJMtnZ//yuuD4Uu7fyvw86/npXw4KnAKJrPslHuFBGqFw84YaVExkaAWlsvYgaxEOAt0X+xXoUA
cjgETKUC0ABfl0d27w/RKTB79NemMjr+wczonBqWZTp8ykXsxfmjTzqHrZjhjHwaet13DczDTk0d
/fyDkYSjIzxiq5Kr+/obQvnHSUdCE48rWvNT63uHKse0Phr86k8mpUOuVPmElqkvhvLJ7Q0tHIhS
vUA1D92Ai+lBwkAGQm7YR97e1ng+I/JJbw24Iu6217MCWA76xkNgGGWcDGhzj4bO0ScxpymPcejP
vqoA7zVCoRMygVJ+GB2dR+8ffFpbtR1Ds23dXjq35zzgs2pA9UF4SokjEtxzCpbVWbX7aCMg//q7
rtzFJWxmFUsLS6UDLLRFeqL6aZPTFNP32ZQFX5SKLs6uGTA6KsCcvVGDJH4Oq8p4pEFWP+GKp77h
yp0OtNvtC5gc+e8YF92/gLQzmzc+IC06/PE5CjUKvApkmI0L6yZHXfzcxfooCqDV2LL1fUzPws8C
urDegBECthcHxNvVfTo2IcrDyIbcX5NfGei9DyWudwY6KRBeekaukXIE9IDOXGq/sSie7UvN6h6d
GRZAoeCnV+nVkxqmwblsvY1fsRa4CP6slzUHLnsRjqESGZEOzAfeH0qTXojieA34/4JkeLkx1Hyo
buaLnAInHFCwZS0OHWWXqIXIZ+y95psJYvNEYyajtYuqbIGk0P2vuzaYPjuMgvaADCEWOY9TxI0x
q+HSesx8bZ9rRvGkyKg6mf2QUI834KBtzE9bG9OmZEBGIiwplr7GDoxrsgjMOJFzqVH6xZkAPLZX
XCTp+mXE+wtAirCOiAf2z6CLmjej3vMWmmJs96hGWjvF9J3DCBC8dKHUqMeSqvnp/oeZ74fFKsAz
1lBUsSn6cY9c77psXoMcVS0wcnAt7RIIvkEP7nB/lJVtxd3kkNVySwlVXextbxpow6KEsK9HFZVd
A80UaYoddPzxeH+klfhKDNe43QWfXbcWGzjp9Q7sHQkgbaLqMgWZdylo8+wpqsy9CCs7dbUWIA/p
KE+YiVQvj6xk1QQ8bLWJEjdu7ANk0LAPzL2j5MrbxlKhW6hjkT/Bwk6+3J/qyv4yMTw2eC6wu7Tl
cxq8JLTgkrEEQOFzC0p5V1Gwo/waoflBWrBl1LuyihbXI0uIX7dJW+96r+Crg76nSW0f9Fr9gEc6
coBFYz9VwnY2lnH+qxbbkqEcTZDb8HxeGjpj3FPjFeRxIyeSXlBShy2qpWGALjg+a4feUMUrzLKU
jTCxchosgEy2ZQK+MU1t/vPfstEkG0rMbhHeMyVmRMhxha4XFNbTixeO7gTq5IJijER89HoUS0FZ
HrIpSe7kqe+NsojoHQBAPsOxjB2weF0pNoLR6tI5Fq9K7nxN2ouJmXqjEQPZK6rvN+VBQWLsFTon
ZuSGEM1f/lzhA7J6lm0JnQz4en4NDydgBRnyhbwhQBuR50iMuw9VAcTz/qdcmxdBy3aEgS+s1Bfz
ihHVzgEim3voZyZ2Q2gRKwlmtS0ARPf+UGsX9Lz5eTxQ0oH5uZgWzH3ValumheWT9PeFnXcmUAGZ
n5GiUdFZTiBEJb2T9bzTxv7fqgIAj7NP9TC1Gsn5/Z+zNnOLu4wGOvHUNBc3Wp3gESV7VDNx35Xn
Fj7UcXDqj20PRfYPRnIc1LHA+HBRzHHot0PB6w27Un4B2aLAXgCyGMJHAuwr/ngb33jt2Mv5fYbH
Gr1fe3FP1EMFTKsGUlEA+b2gzkinDS8rt6KP84CMtHKBqGif789vJY6ShZCZchtzbQj9en6+RPVx
REYbVHHiw7sFipEGlvZ1NNJzMTnexot3dY60kKRBioW65WLhcsgOthhRcfLCvH0rQyPa48gzndHX
iJ/gDGJAgXLhxjNxPgfLeGqb+gyvwlLethZznBCkA2OHkHsCXhXtYwdpMyhWQfj1/rdcm5wtbXYk
+9Iixl1/S9TQDG9Ay2NvjWb9cZgc8VDlAFkjXEk/9YGdPLW9Mv5zf9C1o0BZGVVRh0ecYc6T/32D
VpksjR61BOgwg5uPyri3EgV+AH3i04uHotpJJYZa4Fz6WXxHTLZnthmtAyjAmhtQo3yirBwfk9Lr
Nq7AlVlRJYfqpEpeiiQ117NqoTBBzKpRi3VU9RiDqaQVklhIYNs/709qZXNA9WMrkjBRg1EXizao
nlfHhVbvdQAlryuMqwf4nhk+nffHWcnN5txIWNDlVKa0CKC2LLM4Qt4WpEvlnBPFVo562qh7EnMa
nvDTn/UOtELBJYgRgoy/3x9+5ZxLqVpASuiTWVQIrz+oXWWt6Uudc66a/XvpqdM78NzIltpddizH
TNmos66cBYnfKXVxKlu6vYybcetBOY7pKMbYWJ1C4ciftQKxM6Sxj4gJFpVp1NdvXjxJIjUSMLqu
qyrPh+tJIn+McD8o7X3nIFCXoxTxxqIvfUQTEl0T3pEba/rrqy0iC1ch+9PWTc6gXIRsJ+lHuqQ1
4mptHH83g1T+mAP7d1VC64Q6VaHRrgVDAINpgu4Bjsv/kFJ3tNz7E7/92qa0HPIIndwKd/HFcYHG
gYRTSHlUtRTxFuPE5CeNCFxQoR48Ipdgyt0Iv8bYuIZvN5XJpuK1wg3MwHI+xb/FHguN4dDGWAkP
Q1zHwOaNLmaU8QNMln/ZhOHGLFeH0+y5s+RoDlfl9XDIFmowl4A3zTqAH0DwGJcqEU/oXoEowqGz
kC+f3/xF8fqCCK8xx+sBbWtWJs77GvaPQlcy4sC+n1rDukSm12OimTcbM1xZR0zdGFNyj5CsLq5H
vezCFKcl6J9OWp9DvUDBHnsHV/G8+BwEineZFEVsnJo58lxvYir5xHPeNDzbeE9dz5KybE7ziKOK
rwe4pmrAaDAmz5FaUfxjBWX5T9TUeAhAL9o4P7dRfh7ZIh/gAW4BvLoe2UBdaKxKkwsTDdMDnWd5
qXRbPKH1k280Clf2DnVbTacWRwGXIHg9lOKJqAgMA4RDgW5jNYzTAX41MOepeJ97uHnfP5CrM2MF
qSaBqzPMxa0SpzJQphDQCTTn7JiTNwLw95Qj8jnJxkdcWz6Nso5jOTSbVLnYpJEYYHeks4bMBP+v
qxT/YKC9g8q3/onGrzghajRbJQzKRi43B5XrfcNjmCFth+SRL7rYrHE/4k6UVg3kD6pKCk5Fx5BK
x8aRuF04Xh0UjdmXhJqbM9hp6JJA/m72dR0hqwMdwEWIpjii1onqEO4wG59Tm3fCclpyfpLRbxLk
xIvjUKkFQsmN3oB1NmcRUCU6jWlgHCiUd5DEIdKc1KKGJmCp6bksU+RKQ6c5NJ2vI+3Rl69UhNU+
3t9Ot2tsoeEnKODRb+YGWWwnMNc+5Lt5jQ01Q08yrZUPftwMJ7SCrM9NAxHzHA06StkguAmG90df
WQKH1yVZH//A2FiEeUdaA7RcoAtKPX3zkUCm3YLR9AiZiRB4vD/YbZ5EFNJoznJuTJ284Pqg4rdT
IIqIQ4UKqPuMKRdCO3Lqz16KbS6VNHnJ/RRBybZpooMJAOHlVWDJIWJ8foWFKPviPKlmhbdXlrX7
HC2LI4x37Z1aJrqL9lC9kSTdniCGIiODQsrlzYSv59rO3IPYBG8jhgzGcRk0p5Au58aOXhmFFIx3
5Zwb0IpYLB+mQtDZER7fCxum7ogD0AOagt3h/rrNf8v1sZFz0XGeDcwW9sv1XHKEa5GTHtBonTW9
xkDvLpYWfdH7aTr9wUgWKZ7Og4462SKV7VAug7jSd/vet0b0aSIHrRrvIu2u2xhpZS9SMecRoqFU
TT99uT6BjTWNNevHwNyt4Ue05tEYRP9KE1Tpd6lexx/SEcZeLbvyc91bLy8do0AHYkgAS7Doby7O
PSK9VHVSUFQzXvGJJvh0yHu0KWN1MP5g/X5BFZxfq7dsA6ID07WyFchK+JH2VMqY/lzaRs8oHm71
I+bPttwqkhnN8BUVUenFhrQ9jKq0EZ5lqU/6ezTvis+FYonPQgHZu+sa23HTPMtffF3hywtwjQel
RsVsuZhI9gxD4hvdfgBJ+Yi5UuFqvWNuHLa1Y4DJHdW/GUVA+/b6GPQj5tCqgUw7XEO0QScdvVZ9
qvb4+b28NMVUeE8SPminUge8HkoTcJWBVwN2ktiWSIRaD7jhmTtfR5Ll5UdurqDM0AH63ubiyImq
xhio07t96dXjaXJQxw5oDx+Tbvh+f6S1YEX7jWtmBlXRkr6elNXoqTMlOG6UVdFemqq29pkNxv/+
KGurxIWqm7BqUcY0F8Gq0D0KfhGsy9LGOgRlfuSgK7M8T03ebVyeN0MxCbJqXsIYfYErWWRJE1pL
tdXi76qanTxhkTKey76lxgD/6HB/Vjfnah6KL2dRGiXTNRY3l4KZN4wiJI/iLPXPAJ99ZIia4Blf
tvorJHkkCRxtZpW9eFiLLBeLIdoG3DLLKEkDm31Q4IfJDUBW3XzBOlE7JWks/kV21c4RgjLLjXN2
s094MPw+6GLzm8jhpH4wzEhmQ5B8js1xDPvufH9qK4tH185hcjqYGXWJPWorx5xyhBLmDpp+weFo
xCIJO7eqRHbg/lA3Kd48IbCS9Gf5jCAkrje+B5ok1Id49uVMBpzZUHY1dPR3wCsop6IT1jdSsPj9
IOuNE3dzyS0GXuwa1FzA0hvBtG8arT/yBES8KDThZ2pTVDwgth64CHlBu8d7+IlOcrpxFld2rTXX
3TjztEwoRV9PHI29qakcnE7UAA+qXaiiaun6QZI9eegCRPAySjRBRnQtLn/wxWnAIztFx4xk83pg
Uq5Sw6Qd2W8P/QEROvYXgQvRCf6LdEtVTqe8cuwDPnLFRkF6bcp0xqkGcv0B/1p88r5QHC3z8nnK
YPj3aNCH/RNy4qryY+oy5bkL6kihgptXP+5PeeXU8IjiAczHdnRAdddTtvLJKEcEcPYtGhjTIWqR
9dpHTRYmGzFhbSCSTp100wFDumy5cV+I0q6gTlvUoWZbnbHyHoMAysrGIq4ORPltbpyouDAuZhQ2
kzQSL1ZnYWQcXHNMGKa62+rIrsQBSQT//6MsDmcQI9SO5oe6RwmkOUnLQ8o9cGYVIvnimgh4L5J1
WiPwMunLLO4LxKTKtAsEWBsrF18DZdTeilbS5AJG5N7fDSvbUJLVYl1vzd3mJXwOtxzbyRJP3SP7
huQewpVIg/fjJZL1cKmaAWQ/KlMbb56VOEfCgt7NnB+BDVmkEqoMpILTlobOXFr9oPTyN7KI0+ue
yPAI+z5zzWk2mHMkyvL3p7u2iNZc4qKcQMF/uVVwvPObNGaXtKk1nmCk48YYQfATyOy8/HaSpO2g
3SiNWDcYWYdmT+XD74GnVOenvMjkEbPJLfD72oSoFoLckxAX7WXDMOgrux0rrNxQkiqPziTLS1Pm
xhl/YP2l9Sx25VwNmeGckpfxIkg7A5Zx2HyJfWVm6SEP2vGI89d4gs24VQNdnZUkdqik6iYvyesY
Raem8EeFWQVKW1zyoPfPCKAj5JOU08bVszoU1x81RcqCtCmuh4pD8PmpTMS+xhPzAm3BuBS4pzxY
bJNsY/etHTZWioAoyNBoa12PhWtC1DQWX1DXq39jCIrnsIEnF+OO6zaYRWBcPeWn+zt+vkeuHlqs
Gk+dX+VyailLgEABvN3PBsL96MydJq2MI3cs+zSDNY8HIwLU2Qa647Yj8mtIwD+mRkyBIXs9TRP/
+qwPgArGKCUjT0fFgWhmH8PARHMOQqF2HEIc5WFldTinFKGGsMLgaBsruxZlmDYvd+Bd9GYWUTSW
GhZRQQjYLbLFs4IXiwogw+pPVNH6H1nemBCWUKTv6krfyodvx+bUE1bx8KOKTwnp+hMUim8N3ejh
1JVHpdsaxhCjjrcTzhFGUu2WRtAfGip4h/uLfXsTMqypsY2NGXu1fN/C0Kec1UJyw1bdOMgx8l7F
KN6d749ye2TmAYB284DmflCXk4vtacRDbgA465kXXffx0ULf5TgU5ecXjyQNAsD8lCY/W6YQWKJT
mxukgJOoi4MTT8Gpt53ypE29tTGp27NJ/3xG6doWyIsbMJlvhaaS1SE4fAdFdT3LEQ5XFXSoMts7
gn5VdhL1742AcHs4aTeDveCZyxuU7sf1Nmkl7O3WBKwHYzM8GyW2thUOc+ehgWpbh4CGX/o95yoS
r3ieh7SYlt8z6+K4xnoKXaxgaiH3DhWBIefR8ZQCptnYjLdn4HqweRv91hksWi/o+xkuJKsGDWq7
RhzCb3VXncwel16I+jLX8f7C0HujzLM2Mr0zdqmFWy1XyPXIuWo2pk/Hc+8jxvTJDiX00gKdU5RI
8Ysd0CwtKyyOzVR0G7HvdkEtbkg4UzOBhGM/77Lf5gzP1s/8Gk81IjzOHSBgL4OWwBhHWfldnJbT
xga6PYqMR9MZpgoDUm65Hi9BrhGlH2fEOkc4r6guD7ifBbrrG+1WZeH2o0qV0CI0YfEQhmtxPRSi
McOEJEbvmkXVYSbQ1c3H0EGkXWubuIUePJjfcFqpHn3s1ze20u1nZWzWEvCyQRllyaJKRg3t1CFH
vaOIineeHnnnCbvWh14X9SlQtXYjK779rHOOSNeXfMcGprh4FmKRMyhWKHu30ktCthMNO1QzcDZV
qy/3T+Sv/ub1/Sxn+Koj5j7a3OC6/qxJUMFFd/zRxSsWNcY+BTy0qwy8UUHz6e2nDmmsZwtBnTdg
bkfE/SM6IbtZERpTAhx1d32SWhuN0ttrRArCrkqCPF9gS6AfGlGtCkiYz+2puAyi2hPs9T4bf96f
+3wBL6YOVcucsxMe/TfRD044Nlua0QHq91CwTkHVuiB8yvCkYTQK/EwHzQAZynaR5mz0XToij3f/
J6wsNGWWeXQqc2g+zJv+t/NqOB46sbHNpjbV+InEoDmrlak+gInXN16pq0PRPINlQ6QH13s9VB3p
5B611rtiUhrMz7JAM/ZBXSPxLPW+3QgMK0kYlWEeVzpgt/ltt5hZ0LESKsokCB71SrZvhQY3Gumc
Bx1W6r5rNDjq+hieoATbr+up8p/9SduidK6tMPRYukE2IG1IP8s5IxUotHzAUEjTnkahYwwT4oWd
pROyhNi/ImgpFDdJ4PKTu7Qf7q/u6vCcK4IHjGp4pdfDG0ntBTGBw83SjF4GeSktvA4OtB2ZA7KI
oN8TaGlUtDl5uSK30NRrS86bDCQ8xXlegos1aCxwHO1QDa7fpcX3AovCU0JR5FhG4g8iJBcPexna
JxWQJW/F11q7EVM/oIYSo5iBZfK5Hyz9iKJNiLiNaE73P+3a1EAZ0aala6mRMl1/2ggXzNiQbK+y
c4YPFgO4kBibx6gIt2Aba9FoLoTMSRLAruVObloVp8gQYGOsFyK/BJmNqhLOZzgN3J/THGoX8Yh6
BPc2tFZItEtWq0zGrvBzbri81O1H3FDNg5ejNpS3zfS+MRG4RlXLOdwfdOVDcnHPtZcZRiF+QRF+
i0DImcrej9HNs/yixzUMcyC30GdXoKpG42sjLPyCvy3nSEMdbBEckZldcL1uI9jiNFNHPJoBGPca
AueZg8PflKnyOJWdNh16L2xyNJbT8TsCDCZi8qiqoutbzqozPTXRfteoEaqfMTYWr4FgN+OJBqjm
H/sW7fgJXY1vrSpxlEWhjTXCJ8aa3iqar3g7s/I7+4A0+9A8RCLMXzFxP0GFWbyYFspe0cl3SI8c
eAxiUWLKgrxKpNmivYf45Xs17x/8HlVFTLPkQ2LgnfDiVYTxxhsTRKxJhWRe5d9WMW45lAHUWrdK
xfTDRI3vIUeD4Csi31tI5pUNA0nehhQKcAByyGIoSkpJqWSt4Yo2K94iCZM+NqqZnelo+n/fn9XK
gZi7VpRhLJKTm2y2rQOQqS1D0fUeHsmpbVdrpuAhSujGQa0UTwK3o43kfSXXI7mkqcmXpF9mLFZO
n0QlPZTH3DSzsrehDCloZSRhVQ/4vWm2AIVrc/x9uMWByJL5IU193p0wuHLOje2jq6ZOuCPunJqr
qqMdivWMUaiH+x93bR1RwkQWgDcn5dBFjhmikIqqIAXdfhzUrzElmi+l6pcfkzidnu8PNd8zi0NP
T4UXggGGCgjPYo61hsKJTz/OLcdJPdRhiXt3q//EVQfXrkER+xzHl59lTTfi/sArH5eBJThNFlOD
d3N9LEwYIXbn1ZobNxLNnV4oH4BI/YQt0r0eGkCU1qhlG991Zf84lHuo7tJkJ8YtJtvbBQrJkjE7
r7K5KNAgeZWC+It2tcCWKQOLfLw/y5WVhAmuzugQ2oMUY69nWaP+5bQTOqU9ukdfNbWpX49GhGcv
zbuN9+XaB5152qwmQZzi1vVQSgL5K0XVAXXRRkUEtKl6u3krm0zS82iE2IvKtp/7AkLQy+cIcVHX
0VsikzLnr/5bgAtLCj46SSRGe6g8HzDsGj+XiYJCe+Kk1cb7Y+2DslkpXM7ZMpHgerBKiiYObVVD
w28aPtFyrms4fbZxtOxw3MgR176oOV+HwPFBhizhNTF+fXQ5TM2VjlfVGL9p3WPrTBUgG5RDDrS2
xAHKf7vRAllJTR1wPWQZFIMZd5EaElWnqKwMDAzMQukuo0z8s/QQk9+Xow8arEmE8S71dOtD2pnt
z6ymHnV/RdeCApXJGSxPA5Ifcv2RsQCVZl+XOpXnCo10a9Kc9mTkifl3ElfqxcRf/BAA8HPr0a+3
yFtr06dAA6hpZorewBR0MbRDbvU6kmBBlhxGqfslapaifB87IGaN3IsfcQSwXB6q3QGee3K5P/u1
LcbDFnmFWTKIa/R69jEdduTWVB3gpp65HfLvu7BwjLOC9sYfhAeYvzNInszgJjUPtDgKJILkbtoH
CDYGdntK6WZc0gI/k/uzWtvMDAG2iac7OeXi4Agfb4lURrqLUGLeUtmOKxfeg/E964Ef77Bx6R87
7Jm3xr2NuYgpcHwoLIJBRn3m+mv6Zl4gC1ZNhKW+e25hRR7w6cSnhv87/F1QsHFfOlEbDSv0I2Yl
pFnE53pAZMRRIe3qyU00EX0pS4Ehn6dou1jFvinFH3GH2PKwEXx/XR3X96hNTZHOzSznQGVkcWQG
oeL5HHcjOp++mrtDN2iPvWF6f/dQxt8n3hg8NX6N7vVYZNa5gd3yKsbh+DR2jvrP/Q9wu39JAska
6N9DaLtpoXZomSIDoVD4Q/L/gwpH+HsGNvBVkZXZ5/tD3Z5VksAZuMSNyqNomT0I3e/0qIomt0VT
+zCkwjkE+NMeirQ2P4R26GHti4BGEkbKY1Fg3X5/+JW9NZf81BkDSaq0hJj70KAtqmHoXjRVmKHL
EKOGF4FgiPf6YHonx0nyjU7n7TFCM5mrnNQOuCAZ2vXusiPD6jAoHF1tpmB0iVUd9FZxDpixTN+x
OypPsZBv70/zNhwzJqV5m0uWRHNZOcaUTBvaEjXCqg7Dj0kqnmvPzt8RDpWz1gcoi/L2d21y4Y3v
u7aTiIDAgkFc8wRdTNZPMel0gljFahWFo2YQ/qOSgOOPm9jfuNdvcfW2TeICigJrH3bSsq5aN22V
9CY2FjoAUMCzfYSOfIxxoF15+es6HfpdgqWsG4l+uEjNH9+FpF0fEFXF+7RJ4leilP75/odf2180
KinWg7siAVgcatzEIiwLCCXhBLFgF6AyiQlFRjoNX8rMLpljIup2f8y1xSaJok4DLQ6c9KIuFuVY
dkVDP1HPLvonZ9LEJ4xZk4td6+k/GT6NjyB3pKvFRr8Rw1Zny20EipOXMcXt662t5YhfeSXCyFT6
m9dDreV7+rHKZ0Svmocq8L2N4LG2uwgfHCcTyC2druvxUvC4vQxxooQl2h6HgSuPpA8niMHON+6E
eaEW0ZkwxdekwU6oWtZy8xTP3dkMEw3coXlLa8JgGZv+44uXjkrN/JqiIkUmvDguJQp/o11HI/Kx
6VDusSaUlzJDDccwi+isatjJuHXYYCQKmUPZ2DcrgYlMDZIv2TGPqiXcl0Ju2dXUqdzJnwo8ssry
Yha9eN1iQPZIobzdDdqQH+7PeGXLkE5wrc+QJG69xRKadPjNMMxmndQa+1bDwFMDC+ij2pkf7TgU
p/vDrQUJetjUHGZNA5ML93rL9NQci6mDR+iMqtyDDpAHKo3gFXrTelvobf5NQ9rZHTFFOQwqBoiH
qlIt+KVe/CFsC4TpMewONqLkr7LKcncRJmiK0DnFgmk+0r89gMjiaFnWzehauRTPsaNMF9m15Xuw
bdl3H9u3gzqilxr3VfCl4Kn4I8LOR0UM0siP+FqGhwlvgKeGCHRW46jf2Bgr5X4qJjSr5qevQcl/
EcWgfBeT1LvB7c28Ri2n6PvEDVHO+VqruiKPUsEN9cFC/eJHn+IauadRqT6hu4zCwMb6re0XasIq
3ToasECFrr9UGlERDnKK/maHF+UuJes8tqg3P85NdZ6OYaY/jPipnS2ckBEzd7IfFdD//KAPaOuX
UsleAX81TqEs0qe46nHZa2PF3NjVK1kNAZD0Ca3JuUMw//lv6xl2pYyyUR3cyMuH4qRPRvgoxjx9
5IZ0viHbjn5ujpI7nzJDJlVtRu/T/Q+1cphneoBAwQacE8H4+heYiPBhCUmv2A8JHQ8+ptgPeBZ0
H63EpmPTNYhqH7Djs19+BcCpYsiZmAhGZXEFRE0pOprzmPEBrsJUtMIM+t+g0hVI0gKkA3buMhWX
F0+WprhmQKgCpqYv37ump2F8Ffaqi5tQVXzzlTE4R7Q6y5OND0C488MgVR+0VDQbs5132+LcMjDJ
Bk8FmEnLgwHK0MDyKKMcVMVF6Y4RnqG4SuMLucOSXs+34sQcDZfjsfd5CNGTJ89ZXO1wOwV86BhZ
+txCyE7z+hj7wLZ4dLrxuw7S6Bip7bPA6fNieKhy0/Bt39//1rdTpigBe47bHWwJCnfXG8vQo6kP
qMy6wMnEZ4pDJlQ5EzmmOkOn+/5YK4EH9IpK3jqDLWjmLk574PDAUSfOyST6On9MiU2ZqyeB/Gq0
VV29SqdxtLEdrEYD43cYjPvaQ18bK5o030JD3GYAYD7kL7YWCS1Sl9cT70MdtRKYFnivtyMAmlIL
ThNOOBsH9zbAXQ8z//lvoaPpC4gjtt66gNpsn7613T7WBYYFWHXUfztRZxzvf+S1ATmr1IvACdAA
W+ypJrJac0jjDos5+JB2jhEQNqUwpDA23HmAajZS4rXvCCZ+Xk7KCAjUXU8QA00NAELduXpX+a/y
qc4+CHPYvOjnQHN9VKhQoIWhI8dEcvhLP+6370hVpqXD1eIcZlTpz6iASefgLPPcpQ7CQvg6j49T
0CKJLyPvbRkr+qu88FO3aXv7+f4Hvs3HqUXpQDCIEeQzS/4B+tGtmGCwuLgpATONi0j5HKVCPvia
BjKB9jgGHJnw/iVfj7dqYSupBaNTsEHyh/7RTXm+VJD590XTuUGIp8QeIw7vUfZ1/JipjVWiNYRI
7C8nwy8BZsV7zyjaT03Z/kiDRv9Qh1NyiItgQNOvk0/0bJp39z/O7U05/7wZwz9zO6F6X++GPBgM
nHzSjtZyW1BhRtfnnWLlwWlUCl3HuNmWcGO6HtWgSFffI6hubqSEa/uRKxphUoIMj5fFL/DszPAq
h1/Qmxif7gIvBTUb2VtU3LVjBsES2D1kT8jsi/AR42jXCczdXEVRu49lrsYYPOJ9Op6caSqPHW3c
jVtxdWJUsiC/wI+47aKHtYGKf9a5+HDnP/Q2zV/bzvjy2j0ZOr1J7t1Zm295nOFSZ3keEK+ypFEP
jeJJN0w7PLly5eV4GqoIwMQpYSDvxnv6eq943OKOHUjUKjo7OuV977hWoAYHz3eKF1/sc8GCdZpL
yAy62BQtkLok1J3WBdeJuGrbNgcRCJzFg2CrRLK2MSRxd5Y0FFSEFvGwaJrKLkzir8HpehNaiXFu
BK7kQsUQGwrhBjVo5f7WIByjIAc9lh7PYh/SbciKFhcg14PAg7p2Wp2qofRddJq9jZtlJfAJlfQX
yANPB9Kz6/UCj6RH1Lc6t5E2Iq/e5Oz9TInAcnT1WfgO6btiDAfKx97Gmf6FAl9Ef0EDm4oirWzm
utgqgQBuRFemdQ0lqD9m8ShDFytMudNCcHLnsnC0r//L3JctyY0j2f5KW72zhvtidrvNhhFkRG7a
pSzphaYlCyC4gQC4gF9/D6uqexTIiIwpPk1bd5tJqQRB0B1wuB8/B8TOEJ+2oVymd3RCelNqRKir
tjmkoGDMAzTCcL4cCUcj4P7lbe/MV0DpEl6JIwq4E7M+0umYS9S2pj2AhuFh6evPHKI8YOgOr+yv
ZzaBkwcZn1sWuFdPFODGBWX8eQ8GD6iFeCqQV7Jvz+8buByiuRCnOqBhKBOcfusB2tfTYMGK3WWx
D8k4CtxJHSsTviXS2G7tV5aAXM7Lq3jucEMzY4hMPW46aHczLMxFmn7wJORBBxbSbrdYGvK73gJ9
9Hhq3W8Wb2xwSNjK2zPNywkqK57/tvU4fwcqIXBAY+MYKgQ5BbljuBAe4DHz48tzPLcwgLKvpTBs
KL5JflNBBDD0OVhLmGOFH2pIoWZeOVgZqRLkO9gc7SFhHaYvP/Scea2wPBQ5kVR5xoEJHnuonkbF
uI9hzEdGuy9jUSJBMBN55UpyzseR2wQKZs3hIz9w+t0LJhf0uFgILxLSfg678bcKRJSHkqv23lJj
cYMMC7oTev9an8CZegnCVTggAIir6ojZz8rjqVBOuB6oQPLLfSNF96rUEUlS3engUHaq3jW4iqEd
xOHTUdTA60yyBdoUVexrPUVnNvH1UoSKCTCnKyjydBmgJ1mTsXbwlRtZ34xMIiFB7UcVCX0bzr08
vPx91+PH3N5AhAGhlTWkAwbp9HEQRvJHhk6ivevQ8R1kddAyrBoeZMHUQ/8cSqHlHQEh2yvoFXev
rVhNG/avGFlQlJdRt0FscjoBF24HTaNE7a3IeVVD5PKTJhNHXW6ar7zqOVMG0y5Oj/UsQb/N6ZOq
hlPUjvEkhKJzVjeQFrZC0eVVEA1/P1AHzBEVf2DXEJGaaQTWLrpqoFm6LyN3KjMZB5B7Q0oSUllS
HgFpU0/gVIZUKGDS7uPLX3Q1EOOLolgMksCVAMF5LoXikq5qCJ49tFaYD5Zahb6g0vsQ42/7nd8y
dTuH/TUhnTOGBPAMqo7YLdYbvfEdadDX8GqBblNShu2xsu0pZb6FO31ZWPO7OfKm/jC6lvdeA0sO
EgPpX7uhnNlBgMZAKjZcq2IgyT79wCE08+LFKuQeZlrlia7fR3yEivTiDrnNE34Dfnu6lzit/75l
AZ2wQkyxrYOQx0g9F2UkkknVsGFWxl8gAesfau1yVIna4cop7J59SbSk4swHaS+ajU5fsrWXuFhs
SNtMcxR8E9AJvkVpyD2IsR5vFjXQPSUh3UVO2X4aoDwY7mMGsMRi+5AZquJiJOgQEtPNOM/eHk0g
NSTMdBsBdsQ8+VvPPQpZojZ8PRVL6YHOfBm/NOicnrCey3Q71GW/wy4RxCmSRBC3Y2F/pLq8Jl9x
9i3Rxrnm4dAxauIi45hCOVZOai8Cq/tgzdNtDQo0jZ5OV6QobmsL8pDz8oD0Z3/lsnNmAwZ6CFcd
bEqADpuG7EJEkIpIqr2CItRnbJzve68jEuBTwAMC6n582V3PhFXISK29Fet2/4zfY+hZTBE4qn0o
OW7N6BIcoPzXXiMrObP5IUDEzeAPQSHc5E7NJuplMbbUUnu7H6Bh0VZNCbE2LvUtjyGi+fI7ndsL
AGldDzHQaaJMfPowiKuyoB4X3OQsX38UsS/at4sq0L49TNJ7QOkEmmUjUgmQkMRtOpsqyOG9PIUz
DSsAPoC1APVDcHgjyXg6BwtsCuPoOehqdIJ+Bm0+aFrB0MBlcR8urUd2gnjik+t1fvMQUe2uytsj
2fWucr6PKojuO9Zc43I5szUjqEVlBpE6sIbmBkVlUoOeC2LBgDpO9w2DSjQepfKGtDorhXRpCuqa
ayxhZ56KJt4VQ5QgrEJp6HQlqFslkHi0+v3IZfiI/uTeS6Fvpj84pQCpMeoXyV1Fh+77y1/g3GN9
MOKiDQvlapj46WNFLEbgRkE9PbLYBrkqunXuqw61lF0CsZEM9M3ASuCkuuK+Zx8L7j3AjpGtw5F0
+ljPLh0aFgtkwdsgeQx6d8bNwS8YYPmC8NxW7ZCHM5mvPPa5igQ2C+yDK+Enyo84+0+fa7eOqGLX
Aiq+gm89eI6E9PvoJfU3jZz2O5YIr0pr9FYfB+23YepUVV/vi4n1LpDmFHquMXho9w6ItUGBiLYB
AY1NqH+lS2eRp5c/zZnN4I/L4lqCxqcxIyEnqOjEkwmsUqJ1IfTr10mp34QeWDAaSCQO4tqGcO6B
2MZR8VsRHEgknS4OcGQcSW7QWNkRB9YeUXR9J2pe3jYK5ANXLhJnLADOhcTEagIwecMChjmWMcVx
vy8KFjxKEX7s+NI8xBDu3c/9yPOyJ9cigDOHBjjlEOn9kY2GwZ++oEbN0K94hMJNZ0GBhdUygmy3
XZMUBHDTY59M19LSZ/ZYNAKjeXu9J6x3/9MnQoTYX5RqBBJXdKrQv8AWdaTxjHpqVSYgJ1sciz5E
xJ+a22npfYulrXDdr3/bktBbDTZqlJzXmNpY6xLVgKIRfb93GgB8dSS81CIR9jEKzbj85WedW2MQ
4KAeDa4RhHiGESU1MgBw535PmRjfEafWHyt7BNsCijmHduH0SubujB2hdRFSDOA4QhhgUr5GPnIb
QILgQlg7/Vtw60GVc7YZncElqdjrnheI8MDkd6355UxEsLLDoNEPgTRIv4zT06sdFrgSpaoSGJiM
gohh78S4F7+8mmdcEjSOSFejluCBO9TYnks7KaOk4nJfV0OHxm5f3zIZsR1Nqv7vLyQqUSgaIKZa
n2m80NJp1YzeoPZJG/R9Siogq6qOxO+wAk/o6YlydBiQ7OX3O2MtCdQT0SaFeh8oxsz3Y93YNega
3Hth2T6MGoqyiw855kZrN5+Kq/i0M9YCYo6VoOrP8914XlxVINDv8bxwUPT31m6A1FVAC3Db0696
Zldv28691pZ77iVRZ8BFb40nkDM/3QSGuhUCTNNq389+pDIcsWw5YrWTO7ucyCfVuGg8fnld/9g+
T+6XKDugDQwtwOhbQvHSeFGnCsp61CMyBm4NuoEpAslCPiED3rC0HJ2O7Xtpex+dMlqqG2dEPjcn
ulcHMtoIOf3eLjwQZXWB+60BQUv9purhBjcJlY6TkUmw5u0Cp1y5GrziDZEt+UEVV5BdAyf7/Tgu
8WPdxU2z09KboxwF5JpciR2ffUq4A45xgHoA+UbOef35TwU/3N/mISgF3hA4lLcM59R+9oSd1txf
jiwYv2MJPr68qs8fia545CZWUjU0hJhcJHQBDhGsrcG+ZzIe7xY5SZYGI+6rKRIFYsmtCrHO7QBo
zbXw8Nl2g4omCi64v+IYQfXM2MIlGHkmrUmwlwz0DhlZVeXLAt/+ikOu45zazco0gLwE9vCVesDY
vmUMGIHbQ+4FpCKTTjXIu3cQd+5uwL5+VW/mmWPgpdB3AnTg2lKbmMQm4MhoowGU6IBott7bClwS
90J4bwaLFlnXDDgMX/5+Z563xpurmClUNZChPTUZN4Iquluui2gXLkS4FxroV4tcpgUgetjw+8Rr
wT7w8kPPGA3qZAg2EQEAZGdeJ0TP7UQTEeyXeeGPRKN1mqP6gBpsD54gEPrfcQcX9ZcfeuYzIsZB
HRjpByTnzVCug4rvIEsW7iXtrY8jAWjsyFoLqjOEXxV8PLPZoCyG3Qa3F4R0KDufrqt0h9qG+Lq3
Byy45qlU1L/voQY+pQg72Fs77gmgBS5xcT/vXZBKB5RZr50uiN9BsKX53e0bcA/ATBtvj1aVxU9D
W47zwS1dF7xeHrGO/lgq8EQUdL4dGLqWUlfZQC1GhepYalugvdvh07EvYVfpzy+v5fPMM0ocNpSs
cO3HLRn5o9PX82mAiA0SZHtOSvseYH13SpM5aFZkr2AineZ4CDLc7fjdEAgwU0Y6ECy15jJSUAHx
oub48oyep5fWGa296Ehn4a5qVtFt6VOB/GS3T4A0mzJ81ErmpUcWKwPxoYsSx7LgUtJKQBFSiLHX
Tz4uPGBkJFCn2y3MDuVOQBhdpDZQ6G0aggK7g4Havp2XaASodqVk7E3b23WZCi/Un5HvDqDvDW74
KusgKfJBuxG4p+rKhxYFRJDVTblMSQlS/8BBjw065b+//M7PLRrMGSAsRwMpOFGQhD79CLru0fik
W75H+124051bH0WjAHBYpmu1refbBBqBUMDBXQi1+2dNo71AZwZpebd3YzF8pqMfoo8qdCCDAyK9
1MZt8Iq3nrUw1LVwSVgjBDCinL4cJN+gpg4w6t5VbMpwsFc7vxZVFncKTZVji8abPraBMVuCbAFi
49jqotjRqCv/RGD914myu/xD6f17x7Uowa5u/PFfr/lT+16Jpyf18JX/v/VX//NP/3X6R/zmXyPv
v6qvJ3/IWlUq/XZ4EvrdE+Sa1b/V5dd/+b/94T+e/hjlg+ZP//zleze0ah2NlF37y18/uvnxz1+Q
p/nJlNbx//rhq68Nfu9+mJ+abx2uw89+6emrVBC3/3UlVEAfDqIlNHr/QUc/Pa0/CX5FrRZFc/wH
V7g1aPzlH20nFMWP7F9X4RAwCKDtFkCqlSxHoncfP/KTX9fyFLwyQnwCgG/8y79f/s2fR+2fK06e
ur/+/I92aN50aJKX//zlz3zT/xzJAGb7mANOfWRokC+H2M+pcWgeUOINxEeMoVTqDbMG2xdp06Sr
xfee82Q386k5UtY4b3VS8F0AEFDGbNbsKcK93Qi560wWogQlMdQb0HQVf0rc+lsgF3VYnGkCKpUg
2iPqa9mEX3lUfMJF4/MyNzsKQHoeB+XvKMV+sHWLzj7wqEKBhqvUFR4HBdo9xOOT20iTd5EV//D9
clj7m/ubeemjlFMa7cN4DncIQ627FqydaU+Lb/2cTJ+VI/RuRov/+3kqNfg2GU5kYkcPykHwGYbo
FmyJ3aRj4w6wqK7Ce0qe6lYueUwce0+7xn9tF3ZyhPjtfJ8ICKsQMJ3upWoPkac/gor2C2lGdVu5
1VsKkXmS2pjlLgnG/sACXd2iEYekVRmFu2ZwvqB99K1L2XwY2/57ROf6NlE1SxsJbVGnuIvpLNKC
eHEO7PG3oJy8Qwk25l0rSJ8zF8IBk0Sviw2ZoB0+Tp/2fJSgECWg/m8CG68Uf51UiB15AskhKtgo
8cwNuZMq/sKlILs5Eu63zmZzsy9EFBx9FwxIcHqZgiHDTckUfWztekxbAPYeaq2sHXdttmMeVOoc
S4hU18tNE1v3UykdqGiJ/tXUaWevYkZWoSQQGLjtO+rPAVBogHSisawBT637AI1ShokKyFGUNEz7
WTY7tOB98rDLp0WvY/yfGlI0K330mK5Tn2hwzQ7Bp3DoPthjEe/itRGnpuMnDoBLDpjTA/pBnd3E
5+GVW5ToOFI63mGleVpT7aSlpY9lQXDVKBqSUmd8VFMX7323fy+dvki1HB+UP6gUDJ5dZosG1st1
DtREDh6UGoCt+mvBi1QVzn3QK+gFOk2Jfi76ahmLGlxD0EzSJMyQucfq8S7nvv15CD1oQ6KRAlDH
BjxA3h1I7paUEK3SNnG+iRF3n7pdXluk/bjEYY4+R4T2s6VSGTyCKaHIVRHOuQ7iPlPjqnDDER8L
t3WzxhvEh4nbx9ijUSoK/weZghpyLdNjKH1/xzrbuqFIVaR1zGSW4GRBYPMBWLvifWD147EkzMs8
Sg9Qd0dDgu/eujI+Oh60VkDtHd50feSCdacpnRy17jZLapTmJJ/lDbKaSRqX4jO6Ofx0QtsU4vao
OAK3igS6Gm/tcZiPo/JubBbHx0R7Bx607AA2gubRVuKbCu1q77TdsO/Wj0CoN+Wh1eu8HOMv9kC+
x2P/cfQaN51DkEvFtd0CeMtDoFWX5OAMEKOhgPyk9Vi/4sDr7xYfC93J6K4anOQGOLjlfqaE38rW
XfYtusf2LOiS1JvpCDaz8gv2BLqjMb4rRV/k3gmrR2Sm67z0gX2O5PTeC9hnSMFmakH3T+yO3sHy
BBKzlFfp6Oj6Bnuje/BlF+0QVYIBuekBwUDdKM5jS70KxJJpqDHu1AKMbdxy7xhAey7vIe6VEhzJ
WLXKf6cjGXyIIMW+R29rvR8WVPjTBbs/Gpz0XeOpG8lcAVcLS8go0QU9sLLNhrF8a7venduidsos
cES2X/1pmd/1aMIqPKAcrToS+6JZSJosdpROaJYCSdc3ATj3AQ20YbwLiuIHJaWHLQP/K6OPScKG
HeknmB8pVFoOy8ehjb6B7/K+Hiu4aEfCFHSQkJUu+kfoZFZ70GQe2wp8g01vf1sIvnIdAfEpa1bk
BToua6EgDAdmc2BfcOeapjGB+2A+DnAiR5RHnyox2IgIqz6NvfFhducfkP8DOLKsUw947BuPlFEW
FdNft5W/FXV86Br89zS+OI1T/vVQfhed7H5XL/6rw1O3HvzS/Ecngcz/kcgFWZn/+nds8Cxw+W9B
1vin/XoSt+BX/gxbrMD7FXhndIGjeobwJVnxC3/GLVbk/QoaEnAA4S+RGwFZ1n8CF8t1fkVosiIr
Vv55QAPxa39FLlYQ/Ipc8Kr8BvZylCFx0/v39P4XoctpzgIPAv4Vzw7w8J8zM34/dOBcoXUG7oHH
JdHfiuHTTwtxJii6NLKR1aoDYuNQwMjIK8As53QR127Ol4Y2oqxy0crvZ6/KdBK9QZfTm9rxrnXc
XRjbTK3yIXLboiqqzJ685QFJtXlX6PqaZt+l0Y3raQFUq6zLuMqcMYdU1I6UItu03Gb1okMMOevY
qTIojo+3oHUakIfWyftto6/XsJ8SeG4hlqmNujrjk4h2SAQskATwH7cNvl4nfxo80jSa/HCusqGp
wiNp1dfJrq6haS6t+Pr3Pw2+xGBT7SO7zoBFREC43JfiWiPxpaGNVAowmzPoI1Sd1ckhkV/rcpvn
+IZP4rPhouAHVSaJdF/JoB2+e6y059225TYcE8Q8UczKoc4G7UFkRX8AXGvj0IZjRv3UTyGYpTMW
D/NdxwbnoYivqYteWG4zNR+oCI1FGstCXVylyC4kwZW7/aWRTa+ETsEcMRcfkiG/wmMEzVbz94pQ
/9lhTe34Elwc0u+iKit5/7pwR3IENYadb/qWJs8iOo17RkuIocnBl2kw+D+84pqIzaVVMXweGLyO
SwcqlELr+vsiACxASHVNiOPS6IbT+7Vfzd0o6yz4beE7j2/8lOvjfnL3AtUyYKcw7CR5mwqnZzt/
ucaIe2nOhsO36OnvoxYWSGZ2EGQCrAjaNxtnbnj9WDmK96WoszECNqqey2I3xcM1LNalqRtOD66d
YiEInDOQzWKzissdsv3X4IKXBjfcfmmaZSIQuc0iUjZ7JM/aVEdK3WyzcSObGLqgJFw6jM7ZvRw+
dPwKUv3CrE3cH8CeLQMqvc5Kd3xoCiQPRMuvEIpcGhsZp5/NEHdXaiPfyzK0AN8APdp8pV3gfdm2
IIZj9mEsJRSDWMbCsPoikH+vQFkn2o17iuGZS2OXfemHLCtkmS8TNCW0Y12DDl9amPXvf/LPutOD
A6AFy9y67vZF0FbHEcQb284fk2aEQetHtawp9kKgc9sHC//4Y9uaG/7TqoVZYHAqsxhq0s3Mv1Dn
ai//pTUx3Adc+lEPkBLLAH32kfiTxyZq+H7TxE1VYTVGSguBiVegUmlwN09rVr3dNrZxbo4xbRs3
wMQZhrW99qNsmjfbhjYcqJ0B44hbDC0iFd0oL7q1BYrT2wY3HKiqNfWFxOANRU042At/46wN15ml
L0WDMyfTEAGkYB0EFwhzth0QZkV7LSZrO6Qwk97yd5LafhYm+uO2JTGONnBocdTkGpaFrPbrAxrQ
dPAZpF4dv8J/d8HIn2F/wFvIKTK0GV1Aw2w9gndg49c0XFNH1jAjX8yyztK3inAHSeDlw7ZlMVwT
6Xw2jNFCM0BXv1nWAE09/vfU7P4TGJp9jJ0dDfNMPZqN3hy+Y/b80Yd4wRWk0IXlXhMHP++zRduX
a49kmRGHPrRIXN2X9tXi26XBDedMXGXZftlQ3AafBLmJ2+Om1X4GaPBo3Y9QrQfvor2zE2s/D9U2
8zNhda2qcaV0QGM2tdnE6jSJNwY/prKUS3yH6b6mmV0C5+G17WdcaOk2nzcpcQpeYdoqoFmpKkhp
WBKl90ZsC1JMxorWQp6qdDA4Lz8nlGeU2ttCNhMOa9mcMQJdQVjfHKeCO+gGtpxuo20bTmkzG3CF
GKMXhN/Dgd66ChWXLSYIBNGp34BWlVgDONmymXzFoYzq/FBt+5jPmITquHSmoVktpQaMLSbqkyRJ
vMl3ADQ4nfg0loCmEQweqSBlwcG9KmZ63tufibAPgYv4XsNMJqZ2II6Y0iEEPHbbehsnJgjEfEVH
rHcT93bKms7dkcSaNtkh9HROF4Wx2WLacmnmasBa7YmwHYcC1WHb3I0zE90QwwgyZ5p19vSqrqan
frGudYteWnTjNsgKUYwuxVYorNgHus/PqkVeY1i8NLhxYvoknsaehjQLe5ftUcaGQA+KMJvcEwZx
uuiuIAMBJRbFdsV3C38T8t82rbeJpBENxEJBn0PRpAu4GZuS8e2ICtrG0ePTaVuTy1kFno2s0Asa
zYuUxJvCZIDoT0cm3YQ2+h4jsx4SbOJYL3+P/+bfIQRag05HFrpIpj7ByI0FwB/1vs0DMljbVtvw
TNBj6tpaz7VqEs6e6gBaInNzBRh6wQLNlnTex17ddRKuMyRzOi7jfgT7zcaZG35JZR021OoxuLov
oVEwbkoYgLDzdLUjF5gS9GDRTHX6ntf1wzJm29bacEhbxMscJwozrlP0jslNBzyYmk4n3PoTWGGk
QPQQzzeho+68gu43zdhUtk56tapxjPDFJbxtpgcoylwhmLpgGiaCr9aePc0+jpueMvaOeqCIGNpq
294UGa44N4JU0YxP2NX+exE/8L7Ytn2Y9JCz70VK+DjIfP2BAANDtxmdSarn1CBpEBJuCMb779pZ
0mXxtoWuz2RyVBISNLzA7GZeDIei0j3UngCy2WYihhs2pK6kPa9GDbqZbHG7Yh8P1ra4wVR68xpg
hrq+xeBA/32NYu7co+nTkhvnbjhknYRiZAmGH/olTkcKflxiXRPlu2ThhltyooCyBRA9CyrRP4L2
YwhzLxqCeZsHmaxJxLYrixGO2KFmbytgmFmsj5u+qcnd0o0RrUcJ/2ka50hr3e7KptqWAQd1yOl2
1fXhGAloyQBPfoh8/VrP17S3L6y42YGsmRdAKR7O6bXxsWqX/mB787UO60uDGwdl1VRMotOPZlq5
gD1FZNEyBRHdvNEYTSZDARkk3NLwABDXL3dVPfxAi6P/btsXNbx04Av33AlMTb7zIYhk6szbat1/
4Bp+TkEMRQ0k+7ojujTZUa+QuzBBD8+2aRsOGvUdeD1mDF5P3ZGWD4tVbovqzb5u6HQppDKxbVWx
fANCTidfRfj2m6YdGNfLSIPxuWiHKBsTNd4Ptt3e96j3bAsjAiOEDW1OQJKxhHnJBNmjW7i90VN/
jUD1gp0/Y8tpHYajSIU5GUHHkwi13BSK6G3LbrZeRBFXs6NK7ITFNO48cOaiUY/NG1fG9FFrVa5N
BFCCiRyOAop3EMLZuqGb8gB20ViJaPswjwfevEoCAgCXZteU3i6tu+GhbQB6oKIgYU6r0U4DT9YH
izrXzH29KvwPcvk/VwgTANTioGsDi4U52NDZ9wiNL2+YXBGBfc9yh5fhtojfbHILKzorDurgPCqE
c4fT206LkhQb/co4UjuN7thJd3iLBNpRvd97NxWkNrZtNiYmyEbM2KMhKMzVMA9vgQCdj+A5nd9s
2hNM9bkSDDtgK25DyKjF4Y6NKv6t8Ydh27qbuCDRLHSuhjrMW+2yo1VR783YK7XtamvSyEVNkyj0
QYR5V7ld2tpV8zC5wTVZ3wuW7xtea7WW10NQbrXNIe5SHvbgJ1GBtXHy62N/qkXasvAtbWF4sL53
eW/Fzr6JyTaQWmDKfEWOBhdVCaOZevq2t+bmno/xtO1m9wwi5CFzyAi+alU25a0ng/lYoFFoo70b
hys6bZqkJdjPQLnWfwi61v2ddmW0cXTDV8uRlP1MsDCzGgCet6PuOCDq2xb8miihxJZe1K27JVhk
VT5PUL8R4RJuO6VMGqrGAwsVnYogJ8NAD9D486GIZVfb0pUmVMgHXo8JHyesYpWby9FDA7LfbDRI
s4MTLRA+HaiFuYO+Za/sqbkbwmAbaO2PxpyfnSms+h7UWw1sJhjdI8KxeLe4utpU44MIwqmrokEl
lPFgw5lKObymASH7xXOuCR5c2GfMXtMGAq4AI01hLqb2XW8F/u3Q+td05i8N7p5OfaiqlrvTGIIo
pftRSZ7ceIp12+5jJqU7aeKagr8qyIc6CPfEq4YDtaxtWFiQ8J5O3Rv6cqnCOcx1a9MvvV97B1Ax
lptKcs84jSqfCa9uvDB3VGwdmsKPbi3tDRurLSa8B9RMCWe+xNHUD3pXoCExraO52eaqrnFXLUKl
awcKMbnLGnvXtDrcxQu7xpV6wWZM7syx4ByNQnBVv2qs9wWApnuHx8k1JbhLwxvnahwN/jx6MEmB
0vYda8t5ZzfzNW2wS6Ovf//TserWiWrmCt7Ul26Y2k1V5lZM/SsWv87xTLxqQnziVT0Wgp3g4aNS
prPs5V0VzONN1fXxflNAZoIq54g2S8GxlYGLUP/GHVu8TZpEl1fOv0tvYJyuJRgSUJnHG4ika1+J
om5XTQ4Yfx/x+cozLn0Dw3MpD2MYTRjkHp9DUEFY5Dcc49P3TQtkYopaKHmADM8JIMs4lEcOYoqD
VM7G1LJJJQ0Zu9K1Rj/IlwVU0rPwmzwZw2sEyBdWxlQmdQkmjmMvQFtiGeESWEQH4ALqbfllk9m+
DqoBF0yYDvWtMPOlW2YAc7vbkp5/UO7+5FkBtS20z0GnUId0ytqV+csD2cfG0Q2/BT8BDeWCG7gl
SXPsSlGkS8CXbcH2H+I/P82drn0sEXTU0JCHvRKIwvgYxfHGQpiJLnIge46ePER9NqhWf6D3NLyb
QAH3YZu9Gx6rgqoYHQgd5gpd75lrTclRqDLaFrGaXJej3WPjsxBtMzXqGoyXkXiCHLm7DQEIyqDT
/XiOQjEFGuNLEPX4abxE0aEYfTSLbVodE2o0W7xCGx78FXAM9QhmuvJ+qbvxyn6/Hqhn9nvbOGiB
dB3LcLVK6UEpbQdKQXQMJl3yGqpf3r6o5JIOKFWSbU5gQpBGVCiYG1VR7qEcvAejKn/VTQ7bdtU3
UUi4tC3oc0aCjtSgbXKZT3fgpfazbR/CcOBwnsLZ5giSNQAJH3GqixTIDf/9ttG9UzMKYDDanxFP
SXsa71BVVPki1DZ44DP1HIhPimomQZiHQMigKxPNhZBhKoVXbKujmZAkB0V30GJoRCUQav80xIX/
u0jijTkcs+/fB0SLjy5GB8Q+ycAu8lsZQK1ty8qD4uB05avWm8YRpK75BIrZ92PrO699SeorDrZa
x3MHe0br2bidW6HRHt/VddSb0dLOLmrqbtPFDUyOp3OP7cCiViujPEHPeHFTxE4HoZAltjbZ/DPy
HAutY9x2myQPxADVWXTX5RbIdzcZDagPT2fPen+Ifd4luQSX76umhs5bIqvot23f1fBXvwriltI4
yWOJbj1riJKPRPBrohKXvqvhr9JGv6UzeEke+T274Zqie5rP46adDNQZpyvTFt0yxFaY5MUC3RzI
jTXfwXzRPW1bGePA1Wg6SEZQc+UytPQnoM1UA45i0rzbNrwRHYcRrcDVpxNwgLm92gdLHVa7pEj0
puwcJMhOFyewW1Bix12Ra9R7HroKXGu2LbxtJm+qfAXeMCm3bYu8DqDb2kPQbN8F7Bpr/gWzMcFK
XRkknY+m5NyrIIo6NLZ15KpOtq28CVgqpVfWaIUu1lx3fTcp6t0C+aK2uWtsuGtTo2cNAtFFTjkC
bxA3e69ATutvAzRAvuT0s5a0SJqYQooFCkF2BvEm9rVpG/Vtk1GahKfCg9z64LZWXk7AKoYjc/Ng
RHFz2+iGv0Zz0hXIhlg5TRrnY+h19Z5PVP7YNrrhrwuvwB6rGisvGj1nQ+wUh0lZzsbParhr01qC
gei5yFdu9Z0Fldw3kVd53zfN3UQy6bmr5rWCl9de7T5Qx+o/4P5f77aNHp/azGLTRoWDtvKxH+ff
3JlUt0VkL5uyUJAyOR3djxh3q4EXebss4ODk7FVZNN1h29QNcGHRTE4vu6nIo8DimaPnIgUDEN22
i5m4pmIMWw5NGiv3x4BDm8pmh8kFLc62uRuu6hYgYQqWwMpVW5Plpq95/94rQr5xDzaFoUijUIYl
npVDQcUDmmSauLNzh/Ka2vuFXdiEN7HIi53ex/wbKMHtkZ8uHj2/LLc5VGS4axUM7SwptppBi/6O
as1ufDJfu7Fdmrvhrjin3UjHAXZhPaxkL4P/qQqn5tp183zBGgThpzYPHb6R6G6yctAmBmRXDLN9
QAvdkFc9rSC+3IXRss15TbQT8HFx3fizlWsZTWlHPBfdS901mZ4L62TCncouBGMfaABz6s3ere0T
PxVIAGyq+/om5KkEUCuxGkIOcoL45u3Knf+xQ9ZFbAvsTYkfmoCDeI7t/qAGp8hRD5qOjMuNu4MJ
eVKW63dN1MkDBNNB7qPHqgVte7n8vml7CI3Y2B8CWjrobj9EySz2YEUDJTWt2LatbSV0+TkBzqgG
6ZDbWAd/QHRJu3o69AxUk9vmbjhvQROrsLygOAS6BcWhy6zwyYdc56ZsFLhqTidvo6OBykqRI7i3
7Ba0Y6i5h5WYN1q9iYAaZd91RQwOjggsX5CsGId7xSEUvWlxTATU4iVRCVVgcZSD8q09rwk4qELa
bOuNfq4YNrReUw1xf4TAhtjxGF+1BRnKNsMxMVA9AP52UZHgyBkoRQBO4G8rT02bctO+KUzVVcME
u5ytY9nzRz0F7VMdTfLztoU3DlwRj2xqyobfjJ5ffwkcxn9w1V5Dhv5Jwn8mS2HS1laD7YJmbeA3
9P9Td15LkuNYEv2V+QG0gSBAkK8kQ6fWWS+0kiBBAUqA4Nevx6jd6bXZ2Z636aey7s6sCArg4rpf
P34O1UWgFVUEBzkDV9HdeFYiHBDTQ4hevvSxkfy2do7EBxaEvvjpQP25qn+dRmJeSifTLzotyUbm
W8JlZ7uM1B7hiTIipf42dM63KTJdV4/ofd9G7Fyape7bLNyKhO51ZcP6G1nDHkNnCEB3wae8/siK
ArIatqdo9WNz7oqkumJQwBo/CxX36nPplmGp0t5M6/hMh2Fp+qz288x1ii9RqG+EuUAVaU2Z0T+I
I7PbsjVZVvVaeDAQAZUAMBEPnfFjcW8Crtebdl63aMwmhILPecDbunjqLVIqbg1E4Y0gq7n3+kkO
S41wNLcqCqSd75F4+9aMY1MeMNDQ9SdgjGORqtm21uSWNk2L718u23DaRp5gIgGZvcMH68GruwOD
OBmqzI08mm9MYhEHnDmE6sY/Wt4Hw50Etop+tHNjkQ1nkYCH05dBTo4cs46VSuHLznHtl5PF7wTl
YBpiHnzbGirKAcFug676zIMHjyxJGKKZNGnCUCoiyxHIvH6nCleYO+27WTyCcwFWUR4LQphIGwjM
wu9UjK3oXk9dre8SttnmmOBs0uMLFdz4/TwFOHducVw1j4hu7B3LscGb7YB0aTHdTksIngwCD2Fi
eN5AwgCnbk5kpAaEp2+qP5YA7ZFPpMv5qUPI4QytMLUr4EIGPZBVOJfOce8mcHoCHY4uw7yfD8OL
141FW40Gft7SYu2k0AdEVjVA/g3bRASUli4uoipDID3vv9pwcu51qVhcvg6FGABsjHuE6VQZqDAr
0hKADQ7LEwIdRfSlmlijf80Iy9z0Hi71jXWpjQh+LItKq9ejXvGtgoNvC5AHU414hICmQSfx9+66
BB48vBPOLPEvOiFNEJHzeigw+DjEwJ19EACwgFobyy3cvgNH5skPTmXT5hjRmIes1H3S7kKEZK/d
pfP19QWTw1wOCB72JlnzsjM2WS+8MmEwgoAuI8QhkgQAY5qJJSyLLpfgiLifDP2G5QlENV9N+WyQ
3ZjVi/qM1tHInUbs5pDSkeIxHwdZzd+DCdfoBwIjwe3FxWsDf+5o18obTMhP7CkeIKYiIRNJMI9t
FFVnF9T0AdGwDf9hnEU+KfLDtu9sQwJpyL1EplCgthdEGDr1Q0VRyA9KJqVE4CSCD4fidm3MXN+4
ufbcLdnKi6RWH0uJh6q+5VuZsOqMOJu1ajJXJ2P5PmF14GY3AiJZlTlD6Kk5I6nY2yGHz1LpIeeN
j5A3Sei0/SRhocbXyco+0elcokNN0yXk8/ZYBgW247zBzhB0WQNosN5SrB5kHVJDoWH2ewuTwMiO
EuSOOjpgjjKairRFpNHwC5Nn4NSlCpEscw9/OpJZ4nTmiFe0qVy0Hj6rboY1Yr+imGuSDPFEtTXp
1CULWI0bAVsAl90jP+tDYClNnhCf6aLP0JNZMZCV2pHjsznr+K9mHkPzWJVTPHyspjVBm/IV8cd3
BdVs/eqU1Q1y4Dztq0NTCIvE5GnoEUOV0qW8BmU6FUl4EGoPrA+7qW1AbZA2vBtCm49xEcKk0DAy
BR/r4jzdSQ5256+F4BDWnCajEOK6lzVUhH1A2TTeDVYvnUFe7Gq3vYDKIp9LxD7Qb7itiyvSeEVW
LhJVMW2UPCDNGHTrnTUwvOBnZLe6bzo0I6LQpV5pMILB0q1sOdTgURAg/2AGVfdRGYIBxWax0ROt
+Iz9QkYWoZVkcMUPXze2fKxl45Z7UwyCHXBtFP/exLwNML4IMK96xUa/aIRyx8A22bSc2s6d4oFv
4GsBIeqoSiE+QWDPZm475jK5NIt6Rb67mY90ZJP7mBrHO5INoiprt2vmdZhd1ruV2sdlwDpzO+my
uSbzAOOUBYjar3PVbEkMuLkxwaMsOcJiu8ZXYHn13K3NOymWaDOPqO01JIwRA8G6v3jZb3Lngqlf
L5ARCSJyGeum5QAveMA90t6TtonTlhqPuN1m5ZVATCu4BEVeDiPvdbqUiASqEf2gynstlxFLdlGs
/CuSzZquzTer58ClGOwZEVbaMfyO9ymWyXTf1rU23aEEKKYGliawY0x3gQpIdWGmo5O/d7GtWZcl
gASr7TbcNtyrdAjmZoQ7YfaIHc4NI6CD5V2Em9tlQ389XKfzFpL+sZ9jYFpSjH16Nuw2hyZfl86j
UF183wxOfRbECJQE64hI9Z8BvvtWpGDAaPuDg3MNx9s6BYhbbsjazcgBjl2YKYLo8SFFUKEDlGUJ
4IsFU7lCiidkIRzpf1XFZv2w7yFLJa9YASmrUsurhOwpi5YlOozA49QgDHUl89/8sPXjpWC1p2c9
yM29dM2G1F1OvZlpNg91JULUFhsWgTrt8T5u5evqJjwgGdJWZTBmSNCdK5P5lbXrG1Z1Tb4s0kum
Us1amCCUTsLyp04AQHkZ4wWAvgM3YRkH2dBEQ3Ij6BCrKFsWUyMoGdhWUx19t4J6kyc26HqbDgSr
05Mj0mJJ5nzg3UMYuWg5Fck6R49ALFKgEiNZiU1nbJ5Vh2B7XJM4JYEKYSFBSbq4rC6VwcwS6N9h
85x0Blt5akQp5i+AFlr1s9cFn3p4jVu3gPYGqV9/AruDGJqUuEaH74FNdFimw2hwgEmLeNmISdcS
IVLBbto6hOunuAehF6ltuNcXEdkxeoLyGybP1Qbq5ow7wYIBTdhoqDq0v+IIvy/aVN2fY14I/dZs
i+i+S1b1zKe8C9dgSJtkDKLvlVDYBhDUHDUVABKqAPlLxQS1T7r2ohhO7VTqokp5CMv629QMFQW5
09KS4AJG84xHq/CVVAdRoY5lWYVMUI110AoSYGgEATMLKqgRx+K0apu+OJXlMuEK1n4NblBz8Pgt
BF273vdbcM0R6zbkz314E9b1fh2YG+uUT21YfLZbYqZHfBRx5T0sTTtdHDUTe4haHpM0ge0vSGXb
AWVEknoOmkwj2K94MgVfx1OwNg3bbxz3BwW3NcnrjAzuEfOUk/KfxSZHsDl8ScJ2RgI5NfyWbHgn
HqnXcLal/ZBstUkrFQlAC6Ru5gRf3xulBXYN27UdShKOROFdmExK/pxqxKP1aQ+gMv7/VkO9PYoW
u9T75gspz6uOjfhQAdaT75vBBXusx1nYe6SOh/ZuhWumPMNnJTHLh+Ozi88zcAvzr6DfOrujFITB
JbVLUJpjYUO9fNQ9Mj2eQUZuyifrCNL+U4MpaP9WV1M9HKHHli5IYxpJ8zZSaKY/tjYOumAXjnaN
HNLfa+le6mRAIHBqQd8VJz9oV8ljq3SDqdaqJAs4W0W/iJ/BUmuB/bVW7ZvDIoLrg45cJXANVlLg
LuB9HobLurXN9pXCGfjocdQSN3IhI2an54U+rGbBREtYjVXyWlWVtogE93wUt6RO6vqTIbpK39do
QrD9CHAS/aqmAe9kVosiERj5Am4eA5oB/2kLQ5JHj/iBFYcnR6g4dhQpQCeI0PH8At7MXH7zyRjj
62Opr/29dF3T4m1DxHl3q4jXC1KQS9d9hCvKyLTvI0lPulf9cDPScg0Pdqnq+kWIvmyRB1171h6B
ATIDVoEpfFtg9ervl8La+jDpmRAg/2gXk5eyHxT7WTezWw7Y+YY17eDOC1JsixJPZaDZlNPZanoz
8qVI3rq+Q8D2OsYCUL5qifvXtePoR+Iqb3gJpk2CJYUkC5RkjwRcVLSel7ro9M4ikr/ObWxn+UTU
tLLzaBWXR725psGcw5o0d2Gz1UiIbjesPi9r4lewLbpxMdhtVDGlW6Sn5UKpK6MnBPm1ts6KTjaz
2sVBvPAntOHEtNcr0v515jii3PZ8k4Ie+qmN5Y72k1VTjvln7nZIgSi7GxSf0p4lovSjXTstSu11
iDf03G5dVOwE3zQOu7IKhpvC1kC44o02VX2pWu6QbY87Wc8n6uclzhnOu82dhbNrOi0lArMx3tYY
5LojsrqJjrIDbPhuFXEc3rQUkkguIqJ7fFjMlsk0VPFGL8UY1ea7itp4+lhkMAT3QYMqGgc4zD9F
96qf6nE3TvNobyLHov7EEUmPNT9YLD1VfAzWG4ynIt4ijfTMky+1qfp1H1eb7V5qvMXIjNBbMBzG
EIea+8gCUoDSKtYSEeQWeNL2tqmRTn5nI1zorskWslKmT8IrTrYcXsGqq7KCeJkg0pNFJPz3VIXf
z0qJdggAYuXqBNozhosgtQyw2EA3/vLvNVF+19obgMd1KG/KU7PS4QJ5nd4BYfXvTReAN/SPnT3W
zotEnbSdhCkn4A+C4cXHffH4b332389ISbGNQxcadxqiKjizstHv14r5Xwhdv8MX/W1Mjf9+SEq5
YATHoKpPjWnKXu94tCGwMeBjcRIwOmEuDmmOKgexgeCx9y1MkhSB3T+rpMZZSxsl7io8SDMapii9
tjXjfTL6lPDRh9iIYsw25nwBcrFETj9XxYENJulTXfegKjQNDLS3JJHddFYWOFQ81hM0Mbp5wJ7/
7+v3T2SN/zWnJVErKr26UyJxfNhbANzX41QE7pehc1DnNRJa/pUW/E+Uh99Pba1DHRI7+elkEapH
zk1lEoTMh1VAQSkCpAdnbVFsXOToJpB4yUrwgH0K/11ABFpiG/Updgw37QIxk3G/NsU0HpM2ZOIm
sgWps77DON6y43NNkgUNgbHppruKNREKsnnul3hGFPM09eM93IhuuUP+QInDw1TGw/lqXjMkl0WN
U/Wu0mSpxa5ZDVCubCy9w4qJdYcd6kgx0D/UGLiXFlH0AUmbyLaASRZNgbQvnGZxfveHAeRvNGKG
TU1lRgs/gNzjEGm0axVZJ3vm4EXZuzaOFMLGaje5rsr/fEv/UGT+/y8P/97+HOdl/Pkn0HymP+2X
7sdXFOXdf0A8vriOE/3zfHykVv7p5aurmv+Zj//nn/lLQH7If6MIdAQlPJYMcfhXWeAv+fhh+BuA
k1EkEY8PqBRwcH+Px2fsN4p/AImVqGsjMHf+no5/Dc5nAv8ROikkQon5jD8Qjv875hNgVgLgIHT7
gUwT+I3/S2ePRc0wQRyiyLdT8K3A/+OwzaPT86sA332YUl0mo1RZoFEqg+qj+ApeCs60UZRkE7EQ
OHQ7CvH0x5+s/zwEFNS2f/6kPMMa/LWuvv7PByW4Dk/+5UHBPQelAJRM1Nbg2IHV8bcHJYh+i4Hj
ohQEpitr7ZqP+VcAFChPAJbG+HeMhVdEE37orxgFLsGNQup+DMIwiHdXiOIfelD+rPz/t0AB2Bl+
DczO+Dt4FIPP8DshZJrQBG2a3mbF2LLysyiNHNEJoRaOIRsAfdezMZhSlURVBVyeaH7EusCjsgCe
YlFBugodsAxsqGACi4TFh60I9RePkYtT4djwaRz6NVUbJB+qLda3FsPa2Ui3F9ELk7bCL/m09u3L
RkZxADVkRTdd1j+budcXNArLDyft9qRHnXexVTeI1CJHOtTrTmIO/Dvjvspdt9o30JBEGg+YtS3Q
8brptUQuTCynYS8kAFaM+jKDp3w887n7NtI3i+9Qqy8Yi0b4AP/udPeQ1A8lf+uLon00mx128Aja
E1bhLFoc/wGMVfvMp2q9d3Splnw0IK2gZyu+oSJnT4s026PUZfTReVp3AFOx9sBU4o+tdhEQogpj
LUgOPms6NilWlPnch3EmReLSbiUSxCMdHwswpIFpwZzsqGi0SxYD5c6J4gPCBb8r+BBkts+ndnUH
CxblvvUaUBW86nfdpl8X2ZMKzTzVgJKHs8tNOPTu0jK37Y2t5xzOsvJmEVNxKKImiybxHSjXJZ9d
sD6gxb/eAsPT3RQ1CzJMGjep4dVDHPZgPIV03dO+0I9oFr+hICkzlDDxZWknfIUGPdEIu+PZ4BSW
98F0joDdzenIfxC0YE7VKCyAyd0LEUTcIrgRJxczrweJ7u7NynosP6FW727rmtRFkCnREI5ecaD8
HKgSD2QGjg6zRuGNUWV/KCqgOVzsUezE3cQPHjitQiM7HZJWeKyRqYNiri1wsg3N16V9i6YeZnuh
x8eILOzWQZ/MEGbxq0+gDYDetAT3rS9AuInMfLvic+3IAOJz1OHcsK3CIlmAz81TrDq00a1tj7JW
3QGxWiBieYX7Ma/zW+Cke1stLhwOiPQ9nLZXAZjWhUoguGw3Dee+W+wek+YO3UyT4VCMtsDAaBYD
15n2AgSrjK3MnQtn2B7tG/6lD4H8mUqf5OXY09utHNYdWmLbAV1fhtSmqLjXJh5u+yTWczoPuu0w
i7F+opTxRxE06OJ2kjepRaclt7N/p/iRbFsrpU4QhNBPBYL6WPhZHpsqUJkdhLwfkzUy2Vwn5q3j
m8/qEaDWLm79jm2szBUUrvOSkCgjyGHZjVVVvLaAfoKZNfkLs2zYo4Iav88crey5D7Z8GFXwylU4
noqioujQwEN8Hps+OGFMLdwrXX86OdO0Qw521jYD3TVKP62JgABIe5f8wNPzNdHkegJel3PpjMlD
AHLRmUc7Dk0Xk03oihwAHsOfqFF7KIxfthg5uDvqSbLzjuDoz3QJ1iG6Eq1UycmJGgW4HNDsAcuy
zjcusQLVKBZduU33nevH57aqALeSBqA6A6cFq6y9CEiW6GpyjZNjkLxE2g2XUI0EWdKBxGUinqVR
wchpcQCBMdOzY+cW/rXstjIzYbcB7anGrEFXei+QHXuB8Z49E5BIgbPhN2wzt+jdVZ8sip8mU38S
DA/vekQV3ElOEB1aqvJEavW8ofW766PoHnnWVQatEngsvNIpc2uYoukIlMoEl7MYrvKTl3VKiFP4
PAZ30Lj6pmA0ziiaBN8wwu1f1wlt0bSF4tBNE5hlI1WXoijETi8QCBF9F92MbcLxTsyqxXuG1df0
OBn7iD6oQH+r2BFS77RDd3ZPFv4FSNUIiXZ5ZDBPGWI2Ze2Hbxz59WaPYfQbXy71sRwQQwTYXEWe
GDhp92Hs+9T1iMEgbofCpt8ldlxSOqsZNHsoqeUI244FzuU0NmxCfrx7J7XQ6Ia1WQXFr6OFQIt+
i7NR6QcIYqkIJMlDVtuLClh3whBdmUI/Zsdkm555XN37AAqmwfj3DrM67d1SE/vglkq90wLq08LI
l2nY5hRjHvEDoqbD/Rh1u8oWH52QJ/Qm5+PoWXJ2PDmC8HoGFnx+lhA1gxJjzWgun+Q8XBVOepEJ
/lR45XEGU1GVA4dt9sqR8xomv0LQUAWr690ICFzqEeRKE9XvSOCCOw3vw5lH1ZDLFj0/BKNv32eL
WMZ4wnuqoysrsQRQPRL1Danp9bhYRCJtQ8A1Bt//Gln9iUkPtQMghL0Q0AT3aJJk9by6n5C61zSR
QXm0vGiOG4SCzyqq4pupL+WORBKt4oFf0B2Pd6aw0JkXrFWIIxVng638pGM57NUGWHzcL7dwEfiz
bBPUCFBpVLIPMPNXZ6xCHK3c7oK41vdLg+D/aJiDnQFm7eTB6EFXQgXTPrZxc1gtX+g+6ksg/BpT
/kpsYV+h4/XHBsLFQW4hxXBT8wVd3/CgqJKnaHLhKSrHXxaaEQx2CWL04RyOn+u+4FkXC5pNQ6Uu
JJ7IAbrCxAFpVHVeQG5+GjbB71Sy9A8geEr4CTp/8HHZPom5pgeHZJbzss3FbYtcjD38D/0Jx2dz
gcLpTwRw9QyCxZwCQkxeqS1ZJoxzcNADDw6hplrmFBrb9pqoSps0jvvpJ4/9VqWJH1g+Ds5nEvvE
txpp+qkkMz+jN51kDbKv3/S2LA/aVuASzt79AFLO1Fd1U100Beu81aANRWTOlLM3kjXhnrfRUSyU
7puGDic6+34v2ZJzXT6L3vAftQN8N8KWfYLlvL1BUIPdLRNfdwX4fnDxxZA6myaKdoBTFfer9uI4
oMjKS8Lio21i9WUiG0q9+MTi5LIyf4H2mdac7KOB7mkosxCCRlbT4lxXy2nQ3XFM9GWJGYNhAIs3
etLlvtTNrehdVoEfdza25ymJ1ikPmzCvEPlyY+KW74epO9TLet5AG330NpKPSxG1+7V1Zo/m53cC
1GGBueMNhgZYXh78fKlmlQamOoSYgJNafa71FO7Eam5pBQOIWjecaPxlRmpQBi+XPSxifA/q7dbK
LoVtT6QRHUGPdmOGAbGsaOevCdq8MNlYcmAT2t4G2GXaHFvCT43fuhws1RzM+u9lkMi81HiI8Y7s
kSyHHXhckkMZq91Su28D+TL3XVnhHQ3WW1AU0bQAlyYdE//kvXiKi3EfrbiSEOTCfaP5jV7q1xqg
a9jebbuLJSouZS6AF/aHqrtPPPw0ZhMHiBY69UjWzuA0qFJIhpAKlf0xBgzEVTf3GSUwM8EckvoQ
0EWJ+jsNu/ZEWPEdBoc3EZ09W25blN1pFwZ6R2j7NBYRPr+9AO2ANj2ucdHMIV4YLDKlxN7YIOoT
p0eW9kmxZZ5XB66Cl5rIY6DRtd5wlrgvyvlH6dbLWs42r+FG2jlZvs083NV0+RJ25tnMzQ/Y/34V
9bBzVB/LDkzA3o6HsUK1ghZ9CHpm9VgU8C1sfdveEBr1+9Ci8F1gvvN+TvKAtmeu2L5cAKAYSsTG
Tw61NQIcAXfFmNJzgnuN04DN+iisEQD2XoY9SfsgGN42r/a2rO6UAJh2ZVUmDWKMTNi8dgYamu+H
NyXZWa+5RRhk6kU7P65K50WgTvPCzTkY9HoPeci9s+uySWyW9N/IHL7YDfBU8EarG4I3OUah00+4
TSsCvMbhpRcV2wUztFqIIdkKWeWuE914JkEnjr5UXMNLwJKPfoB7aGoJ+9VsWnxprjZ2Q7LSt2dU
+7ipZt4NajJpGIGRvfZ3NR5DnC3WMhcNr9KuVACLigFTuTZMNiS/DECFDnjKGef7EGrszlNtUbx1
5M6NVY8mJFoEgTo3hNyCaBvlMprsPZTZ+HWOI4sPs9I7OYoCRdEW7wYCC1eNXwubA1Txul2m90BD
uZWJvW+DJdiXmKc92HkgFyJGmskNHfAhUdFrXMMnhcKlR9y3NLu5f4J3Ch87wUIX5wKyL4hNacVg
8dHzVzs3aGDEucMt3Gjkb2IHALyfs4izO1NU574aTJyqrjoDEHTwVn/6cTb3ehYshex7hgiElQlm
3D1gIjtI23cVmjOXidthX45DcIuaJErhggrwEqz7qDG3Xi5foPsiS2HdbqekwIaHsZwTzCDzcdqc
Pi1D/IAtgKVkKy6zm82uMcP6ztH5RAntfnaLXnHaUTTlc3G26M5hiyAuhaHEouSHTmXK8Laspqd5
aPQep8gIr3PP8Z5UH42V2DvaCVJNBNOchfL+gb4nXONYTnNJ+LQryfytqSrEd4QK36uBDxCxqPtp
NS+8ad8QaYWlPIl+2SB5ZqZ+wm6Yd1XFU7ynpxhGiXRkEX1t8JxjWorjPW7A2y1ci02XAzO8OXxO
9JqBLYWdp3WuTmXXfGUQk7GMeZLXOkIBEc8VAAIb+y5w5O9wip8rDS9RJw60K85djXkdEmAJu1oJ
d8C7t+9BlOzQFwvOEwgmyB3osQvHWFi1fIOXqcqaRJxrE0O+T25KBjjpkoTrqYdwj/oBi+pWkieL
IIHdJsRtA9kJC1iRTwRMYd+IajcX8rPA04e9JmpuRxP5na3Y95ktbyiM7peWFg9y2x6ZqC6i458M
05J506H6QTxHHsdFgapEB4cyoO+8lvHVy4O6PGbFbkDODo5C5s0k2wJpvqS3YVQpQKNYc0DJ2f+E
Jcyfp3BwuIhQ+XvRtDjbi+XHomHgAx2rXxGTnDTxyXdEf5g4nm+RXrkc5NCg8WY3jSe+9/Jr124M
Xgq4Z3Aaqpsz4loKmNpsCOV48qmIKnKptHaAUQuXa3VVekO1HTAumZzGcetf2YJ3rGincMFjuEJ3
pxIFprfIuyi1r2DRbMV7S2DD2S9J9VHqGU2BDat0imYRmM0YTvd30RB6VNtd9xoN/AuiQduT0qY9
D4aJrO5jlluP0rgjdsxixVTGAIy/IcgKOXXLLHM5G/nIaAGbYW3oCate9dKJSAMcTcldsnnsugDl
XPv2fLpDTEGnIU+Tr66o58dlTrpsxozyL9LizFdvPrhNdLK+QKzvjlQ1IkVPduvSAS9paoUe3iu7
0uNMtxoo49Xe44UCkJdGBco6TLA7YMPb4jkQMKJfDa1mF8En/uRGo78sU0Rx8hrFUZRM4ymbyJNJ
hu0S4ygAMwrO9GPfiV0I3yX2liLeK/hzDuAsE9j+Kpi4AqkL6MZb+QjyOQrH8TqcuQbm0pBpzeD7
i76NfSgvwTIlZ1zFSoNoLLuMTxZ/6TbhRbRhCLzhsGEbh+rbVrs+9hCjSdyvuMds3bskHPfD4uJL
XWOKIWsteOQTkRWi31e5ZIh8CO5jaM47K2PkKXXFZC9NJaLPyLf0dlTznHkrmlwO9XCugSzIAf6Z
TqxbJfajutjHnOnXiIMigd7d4yr9V0HQ/cNsJTkMSTmeYPkN8yYJVeZKLFf10PHrLeQ7JOqj8jM5
BIl8CNvbFhVKDvwjaL7byZgOLZItY4DFtwCY163Fhy1fMIQ6p3Fd5oB4Bz/EIuMzivwkJxDmjhUZ
YlAH+/5Qdgs9JYkIP7thyXRXNBlckxPsbSGqSvTSyEM3lXOS8bUtz/AmVkeEzibfDTX9MVlG8q1f
fLUHb2M5RGOJjOE54ey11m30DPkeZiKSYLmSsMB0nQqfNopOkkV7JnPrqB4I/JIZtnuSB208HgcY
/h7WwA2PnPXyHctL855YUb2ospB3lK5wKLMpfCoWhUWgCQg6lyzhp60Kmjfkbd4xrgg+wtq5LW9d
4Z7rhqOkgyYAO7hr2NplotLtXbD24XsoyuB2jQe4FSrFcfzCRCQ9wWAY3K8hd3IHUnp9U5sFhFPN
iT5I6c0DPNPmiaNlg56AaJZPjCZD4Kpgm/lw2LfgdMKa8IyoUlFnIiY0QI8pVGwXIlv70oT6r0CI
PyQm/ce1/K9R+f+85X9Xff86flXLP/b8rz/zV3pyzNCkRwgmDNIJ5QzM8b81/Uksf7tKRujbU3qV
ja6JfH/t+gcAJLNr1z9hIRDK8Ar+vesf0N8kskbDBI1hYJkj/ofYydex4v9u+Qv8E8UJjUK8N0nI
oEv8o7AuG4qHshmm/Yhk6XQahHiWfJuRZPsvc+uvv+p3f1VCBYem9V+UnVlv5Eh277+K4XcOyOB+
AfshSeaeytSuqhdCUknct+DOT+8fa+x7p3vsGd9Go4FqlVKpSEbEOf/twC5AcP1JIVBZ9IVp4srt
aFcH8Lb7tM5oj8QTRPips5V/whD//Y9jyTVIN8tQ3ZXW+ONvltWqM4+JSVfV609G6AS6tiCP1xig
VOJUW4Dh/4lx5+/Xkp/IJ6xawnYZ+f6nnzjI1pQzDSUBSib1T9sEE9QB2i138zeP2O2va/YvZV/c
KiTM7b/9q1jlDn9cSu5fx7YsjSeB/8IJ/a1Liz5epqUzcw0g2dnrEsAo0fCWcFxF87ECdDpRUXRP
JpK1bVkOOE/GR17p52DUb8Vs7crKasXGHt1lM1vyqhphHVgiPJRmkz2YfdH8E0fW7yCgP7xjaFCB
GI2Pg7nf6p+dj6lQhZa7Ub5Nle5iVc15Ltob0NB8Luh5h1hliga0FENJtRIdazsG/3jJfqdX/d0b
cIVgs5G0Afn2xyWborgXFVrlbarJNPNwPWSnygjFFoGnn9hKibouOria4hGj4y2o8UXoHsH73tFC
napoUjxqik9RIfT9x2+NrfzHD3MliB1hq4CQpKf9OZs6AZ+OTdJot2hkzT5YQqtCd6mbLS1mqXpW
VS9BoddEWo0CO6Rf1IZ++8dvwfodXvC3y8NBRP4TZ4q5EpG/meq/faLSxYbhSdxkizI1+mbykPlz
AZaIPbdAA6cIurhNLJfsViZ58UMJ5VM4LgtlexmVKJ7HIRjqhXUTjvnAt9UgoIu65WanzbSHpz7s
Q68nPdVz2CG+W1dP1VIdZjPK3qZwCwLoPBltGCtBZCGeDKZCDOMuJ09KBCmCwjpA5rH0Z1E1mhGE
xqB+gHfaw0OEPeTDKdcGOqy4FzVw/h+ySbrXln9elSpUP+alGuu7dpGL7dMF0vZMczPdyA4sfuMX
87atUxdxn4TbiKy29bVKLU9mUZR3NlSS3MRVO3wlyxrwiCg4pFNpZfbeQke9yKycDxxDmR4007Ts
mNY2b7OyUXZqYlfowPtZS3dzCONyNK3B3U1Gmh3ItdLHjV1bgFJtUQVDptRfBT/sCVbVQkPuOPk5
biBbmaLWfYt5SptNpjnhXd521esctfJcZ0I1NkY908/nc8N+ToZlqHZ5X+VnXdrdN63TvLcAIF5L
F8plY09K8VbaVghF6I4Xze5Mb9Bycci7BOBFqY3BB2BMTVgfB707+nnzGMcduNeAA2mPhlYj2xX6
Q9mYBR4nGrUmVBH/uuOOFOuh37UMNxOBE0EiC822zuDrGYwQMP1HjXD0GvVmPR/iGm9HkEY2HyYC
dqZByslaFg+6mGgm1nKs8DapaXcsGlUewE1rfknTyQbLJ0GkmQ+NRHR6qLlO/DDBBOtVMZF4sUkl
MzR1gxKqyQrnKpJkjvZipv3wsb7pp6W3qoWIJgtfhKF30FFmqvqh3k7vgqyZfoNlYaAqlpprBcPS
zdFlaSMl9dU0pf9Hzn8fZkbtev1cKE9R5UzZRjbd5JdNqekgfYOSfJgLLbE3WTlFbmHXotqG0jbv
J2UO44MT9eNd1Sb5t7Rn48sh/o12sMEhk4V2skdqXl5wU3YXFi79lmBdgTk7t3AeJ0/Po2fXcS9Z
XNi/Frd8rHXLfLbLIjspudvvE8JgN6Eq69yjRjWugKMFBoly3iRLk29HhpX5FRjq/ewO8UHDNMAc
DzfyDSPW90vNmPY5N9JTbOOxyXvD3Dn6IP3YoLNMRZrjIHer57aJqvcwLV8VdCKe0OccESzsCdSp
DSxnf6iRE23FlEx+bs3QjBrADJJl5T4KnXad6AF0M8UJaz0b9yjOjxDL9mmE0d4rSML9PJHykFaW
ASEjQW907a6iyA8U0cPT9GcNNu1YuC6MYQH1oEotWOJu2S+a86jYmYOEGUhsUIptVebKVa30DgIo
YlQMSY+HsbeLQ1c59QV5a7lFCgZmK9z+TVgD2E8jbmJMv1OcOActwcBNo2g+URvXh3Rxk9OUZh9N
tIwXtdSX7ynVkueCc/NN2kV8kElbwK+W91GcQ3fZBSd5Id3C0xKn9FrWxK/tTh71IrV2Y9pL4J5B
YeMabLFy6Jf7KZxl7deGpSFmKPJXpJA6WHdyFVMM20+eEzYMi2G+NNMFVRvjA31Zaw8jVX0GtTC6
T8IGzCjHEuRFA7QkbxhkUi3kXS6V+CGj+bKN5IeRCYPSqCpP8EV0oGq6mK9NpmV3IcDzKbGKAYmc
3RyHuOv9Ck84FoXKPujzeK7HaNqWVZ7cwTnej4k2pVgMqCCD2pD4/dp6vBvyuf+OFUc/Tl3S7lQx
4t5CifvaSx1oCbNLurNqLfdllB+KDgrFdDt7i/72V2rUtucI2Vy1jH7bNyqVvrOK+284x8QF0lo5
4AWr6t4eKSs29SQh74yXCbwzUJ1pORuT5d6XBJ8eNatr/NI10iPokv7CwPl4F5FQuFNkLc4aLkjP
bsrPDMHXddScYldVy3JntMuDq0TR3lFg2vrKQhmuT4vuLa6RnBGLGpsIAOsnKur5Lde78piXk/th
yW76mefOEiDLTwvMmJV+7rqy4PJMuFecOp93NZOMb01FVZimCbr0OVu2Wh+OVyfPOw9xAzruptGC
iJ7uMMau6SVCrSZPhAQT4uwjynECttDSRd+EevxDEl61y9p+cTeGnNs7rmTjc0rcarPO6DmrRd4G
ToJHx5pCXj+Ol10CP+EZevMxlMtxqJb3rAbUL0Ngu5pfAY4q/Gg5ngJaxweXkQo7mMKb3gMyx7F8
L/ox3UWrZCEFQTnUMgq0IZG3JbaudTxCHU/i1NTiM9Id6Q9iaYK4TE0fg/i0jTRt5WCwfQ21vTHT
PPMKpflg6rC8ynByD6Ga+4uLuDGxPxNtDncM9x0Da3W35RbgG8v5s2BM6W2ZS+xiSHy+hJ0+RCU+
YJcBvbUTM29d425Txjb5shoEBh3mzm3ixu59L/NpYzBUrPfyHkA5qiAkNm6VSTQGHFS5YfXbdO4h
713tA1dV/47au809PLbT3ZLV7jaeeNY3kZDGG9WGdbewu2JvADAb9gyxy58TBTzXd53hqR6zyJNO
CyGQO33jOW5/CwnVgcPODOnnleVeZQRy0/OmkZclw09XKsm1xAzYe0NVJclpqYR2HufY/YFwH45D
C41c3RAzob6wE5JDHusYAHKlbL6gO3iEXAxHbwBl8b2mjNMuqcPI9qui5FCscVOHHo9vyPSjQcdH
pi0dcPsMtkAtkeA/85NaTVZ817E15iu6mfREFmGVrmcprpiZqpuC/AKZRgEKGlro1/0au3OzXya3
hGRieu8TwNYybLR2TFdNhpW+oCYy2k3syPa77fsJfl+ZKhNFgJOAQptt/ZQ3C7VeLOF0m7Jfg804
hWpFOxd4We5wp1fGMdMjO4RxTqd2Z6FJvGCGTn9ZuZMDLLuxfmitDu2/jJ19HRndgzsXmAUT7ufX
lDPAa1F8PU599RvBO9WxsU65VnH1kmIX/kDMYOyKIhxPbZqP+xHjxyWZO+Mji9cKc2PiLf05M771
Oy+aacdTvtyPdhTuQYtSza/bRt+J1XrUsu+1LYz17G5klts9/v0FoqfPF2wU0Fq3VETW8JC4zhz7
JO8UXIEWkmUyAXjZNh28qUf34DF0KAoWqpza6wWHTEW4/hk8Op12gFPTmwYzfVEbIkFcP+yY/YNr
GAfuJtbLuHjO7Xz6tGmtvlAtz48a5jfX7/JaHgjocQHeSXSqESar6kfSTpzhlEnVYxOVeXwb5HoY
VG4/mx7nBrcwlmg+y3CuHpqcB2KHbEG565qJOVpNMeVBKhhPLLS4fVNiqKuW12bwm2oVvoWj/h42
cjgmVdw9lMmi7PI578722LQYJcmjpaBeYBpVIjxe6nkmW1c2GGnA9tBdeY3qVtXBwNeHkqPAze2h
ORisF0BNCjG5mBeh6mruJUzzCByslNmGjzZdJXFaeDdU8YzpMTZl/cUJz+yfTaKD4cERG47zpDKg
Ln9ZGeHDDBdY0hC6CN7yyexewAajW2E7RYo7dsoeGiFHyBzm4+xHvL0eltGShVjF+FA6/pJ2YYYq
QsS7QSjcgbJOCA2AzThhGOS3pBVvHhf0tz9ShtcRjI6t6lu42bgnVmDfqDNdyKS2z1PBhWO76fLa
JXWyF2Ne9J6Vd8tOELvoDziGD9bYhkE9TWIfK4vEArbEl0zOA3eCC9RdSlQmFdysG9rNLwGT3W/C
ISrZMr36tMR2/1fzxP8XuPdUFfz7Z8n35/R/PitOhySKu3//34nJd1/V3Xvx1f75pdZ3839fq/33
31+Ovir/vXv/wx8C/BHdfN9/yfnhq+3z7r+Esevf/N9+8V++fr/K01x//du/flZ92a2vFiFq/1uB
75r+9T/jg97y9Rn/URG8fsNfwUHN+Quwn8DyrJGMCuCH4PavynENeTiwHEiFatiura8pP/8JDZra
X9S1TQdGcUwTKO3/KccN5y+mqTmqbaD1tn5rhf/r9/5PVIklYwVZsf8OZbLFH6EJMKY/CoKNP9lu
5ijDyGPBwCQSIU1VplfOPBROrv6clkp7aGaXAz9V041MwsqTvf2OP6PCZyFfZak2XtLo2F4UCEvp
fKhGdp80jHWfCngjoz0PdQWx0RmXpTLLO9NwT3aR0gdNI/Vkad/ZfYw2r60OC+SJMej1Bk/bKZft
Hl2QuVncIKV+4PKG1KguCrxRGlcX1yx+WoX6Sfzb3ujkd6u4F7vVj2ptP8Ri2PZGwIaP3a9qOiF/
6BZ1b4bHaDyWaXLWnOes0e8IY5mhlFaGAX/4vHOhAjBjfMLu8+68IbqoFrFOoQY0kxS3jrQIVWSB
g5QzaV7ygeFlKOOcHhw1OrVmS8k9e+nyuOQXkchNl4XjxlQ+00x9XqzlAA5356BinZpir7hPIzC/
JYgCkT+W0vRqrnu6/M1SDJsoPkaoWWbDk1ays60PI/bn/iUq6h1rOQJQuMll0u9Ed2zUxYNsIxLB
/FIi5alr1NafldDXlPZJRu+OudYSXpQ/hlVMPkG615ppO2sC/Wt4Q/0YwIL5jlQvsVHTQXD4ovwz
L1ULNZZNnyn8dTEgYRkmkwJiPNvqeI1nCboCkZokHxn2muy9ImBxA9dPawnyqiS+ELskQs9Tant3
UDxduRpdWiNgKroDYHlK8yR8alov04/6cJPiJXUTElVmogFuOarpFAf1MGznHkdOHrvxIe6r85Bp
wssU2ohQPkQ5N4p2C+HqYhumSsob9+2jdHD2Nua8a3WKRUYm92tIzo+piuCVrfmedv6kEyKzsRMH
CGbZqt3iepD+23pUH1qT1V2yDHcougNhVkQpaN+a+mVosJzMLL/M6YvaFrtoyL3WLjw5vNKfU3zW
mQfFAoSQIaGcxXMbThvdtTZjIeia7c28HNxu2JhdeUoAIbyhra7WDK/cf6f2dAdX7JfohZyu2oXE
8JjZj6Kmru5Hv3WKU9K3+LhPc/yIksxvBOJu8534umcZufsIPjJnVJGpDrc2retNhaav61EMaIHV
ciPFv2Jt2Rpa/go7/oj78CBynIqL4yu6vOvSIiAO4b61a0+r8wMTXfejPl4wOn26ufkjnjWegzd3
2eMpowRB1VrIg1G9dJVE7OxD+R2jit3siNMgJhVFXkzQgnGbrWHvZOF9OBTfcYScsengo41R03i+
e38R5l2/DN27LeSnK6tj/PvT6LZlrEpwLiA8xcCCGTdHZ05/xEr4SiwE9YKpf7eu+qUJdcAZN7hB
Tn/ohgnQRXrCSxz0TBdMo+LmLsyyn5z7qVeabWEujPvO1HKrjdPjqhtzzWzxoyazr8x1WQUeziGu
VoUETj5/JghiO8X5dbLdysf1+DyzkeTEqYA0DAsYBOIPNNGJab5l2S0bk30T4q1t9Mc1/mUd0t0V
ZHshAp7q+ENzmrsYhSUVEn61Hl0gNWPlJYrC+RMayzUHanvgEB19zZ7PWsmepsS1Nk6VL6Q9nURu
N49VrJzJDzMOnOnGrpmfmTzsLYYYbk1kv4VY8DZDZTxmNrj/kiSB0bVI8XPZbNSwfZzjHJ3JLO6L
trymkxUdnHzsQR7qZQ94VQR41KztErMnbbq/YMySn5loT5XjBn0VXvHRKzj5z07FDGGzUF9lPt+y
ND2ltnmnIc8OjROBJ4tfD8lXh3xjGdHTJK71JUORelOWOn47p/HenQX6l9xJj9KgQirM6Tb05Bbp
2OzxFsRORicmerQ/qCoHmTbIDlEpzWwjQwnPoNKSZgGLdYEPmVSQ/GwTXbAPEU86nKJlR81qJJek
oKbN3J7OWGfQC55C5IwVEoVaf7brqDikzCQ7OJ1rPeJG6X1bTkApinoJmWf4BjDfbi1rSl5kV49b
c47rex6MNGi7KDnbRTKdIhK5/ag1qr2VtxX6U/j4PMISXnCy+g36e+5BiIhGWy62dLfNIvnQFLYd
w7lgtD3Os09THVdEkvqSJiF7jJywCWQvnQD3QwV+V6Pzrn5h3H7UFGWvN0q1ncVDS2DROTS6iNq+
7gPJUXWTNoExwM8AzpJwnq2OJu+DMUOo3gmS0A6zDXtEKWJy0IoV9nYWf8T5cqX574PZwrAx1Ycp
RQuDwkd6U/SNnBqgV/w0SlX14fF8d9SLY1Zj58gdn0Wu0ZE3q4o5yw6dXRqB1S8F09izH90Uq0hA
Hch7N37NI7R+qn6Opro/EGj0mGRzeSEgNvvs1BKpnjKmxzAjAAGBJqIgUCR/1opVkuw6rAwBUWPD
/ETWnULAEh8F6UAb9Ig8sBawp1K1N9NQhsAEwMY8q3QBIqRuWwCzeo1OKxtyjV3LUrzrWj7tzJpk
kTaO90XjPI06Ta/qMK2kMhumnlIaIFKyXURISFc9mSIpVar5Q6R1z+kwJSfHHENPbZ15n1mLse81
+n6lucz0bLQ15EBGXaL5roIaLrfk61KWvwYrus9MDA+xQ6Efi/yizemznrQH1J2XuNDuF4WxDnq5
78z+ScjC1wyuknD5nOxs7Zc5LOqdZNmTJN9hA9wx3WaTTNvQODNKBz5jrZLMY9Kau7WhjxMEE9oI
KBDCU8ZHEiCSTSV70o0cbqjmUpnZ0Z2KK5JogpuuTUuWAhLBChlGqFu4wUgrBQKmodYCJWNrGFp9
x9pTOjwqRuoeaxIrflSr8mQZFmBid9Wj0IpqV5SFvdcWI1lQUEutRwAUopEFCvIAversslXjIsuB
MW9xhUanG40SRddvQQwBN3lg/JbJ6KtiJlq1M0qyymhMEPtjs2prqI+tj2zV28SIjk7DqsGJo07d
QaTF99ZviU4MF8iQukLxke6pOyvK3a1YVT3D0KHvWZU+7cKFVK7qn4GBOA9a7Ka7flzMfR9n2nlY
9UIzqPpDtWqIaMEoj9pkCR+NcqzGjbbqjRyVUBOvXFVIJoM5Dk1tqvs0n5pXuaqVCE+wso06JIPH
KMdyX6v1/JSuCifpmv0RsML8Lgj28Cq0hfcukihzLLlM8ybt7pxVMTVFFYUMHIlylxICuu1XbZXa
j+pBX/VW0Kr2PTl5tk+wrXnINbveT25DwNmq1VpCgS5dj3XfGmmyR8CEo0wEt4a9Kr44P3R9r9f6
fsqt6DiAcYOrT8ZW61TzFdYo8ZZVSNYSxnUjcgV1mftbaWbF6MfS2gmfraF3D4ZSLnyoUAiRDKlP
VtBOK1rlVGb4iRaie171VdiGTyE/6voIwsfkD2rEVQK3YIrGxaahizNWidxoF/1lWmVzchXQTRoY
BvdmQdJfiXHx10Icx34aFMNT4u4nyWEqB6KOIxsvykVUDpCLuUMO3m2iKPGl5WwbKfxeVY5NhMwO
O36xYyUVwiKUS1hWd46cXgzU7+M83okJS54XM8jiRMFOyAXoqZfOCuhdFv5EhrPNNUsF0yrP2JvO
bswNODv5Qe2rJ2csnkne2KYdUTAGAWhG9cS9yvhLJ1DLofMnCYZiRukPpde0jcXo5imx66BRqyUY
0/Ym+jzymr5cpYSrcQCsJ03DSy6qS63FB7d95xmsvDwbsctY0QthH5u6CK9towgqP7VFfhXHx5QZ
H5tMkNLeMWfdKyLjdRlVEfSDYPFJOsQs/IHxa+AeiMuNNRPcnM5G/SREQ/LetBhPS570HhPQ3Y1F
oKFnpHCCFay6X6fyeSGf6yHLMvSAqO28Lifnw3bBuOxoG4Z5dW3kqonMePCJuw83qo3yYKqVY2Qb
W1G7D7P2kxx/PASdR9DaDlOCx40S2EXLGWKQOKIEDKE/C5tFIt6MiMV6Q4bGbprJ59LM73JOgsYd
tp3iHLM09lWZXhrtlXzH5perDb/61kReSKntx7kqt3nCo6+ZqjKyyxJgXYsFoBkYs5O69IM/DVXk
q3bW+z31KPeGUpywPh0dTdxFStuT3NffwLxRzGJn26GJ6zZJG+9qRfpmayBKTa2Y3ETAwiAfYJQ3
ubRLJu/V9iUbzGy3MNVrbya6/qpKjog2tjBvaRmzaoxCNe/yrlxTU/LmGusJjIyWJ34RRs6p7QWb
AvFxsRXRKh5Wc2NPgCTKtyQvnycFv5vhaPEtJ2LRY1iB/arn/bzD3yB3XVgnConok/tKMtZyswZr
eE6tOUck0ou9ag7dtpchiJUDePUqzC6/xFiNLlhS3EdItdhrqtwQm9bRLPqascHClxSvIyjQU0Qk
2vtEZMzHQL1x7JZeOZJsiLOnJ9fs2R3s/tpnZXpUYif/aUXZlGOVHIadUcoBWSvz6u5cJPxvSLfD
x0ym0YPWJ1xMQxtS74owKZ56fdZ/AobHme9YtlYi3m9CX3fraU8mXeiR72Y/mbIRW6fMprvMrHFw
agm9mM2DauGBeAxFo8BrSeVSrkRLIe3mLiSLTBBUWXP0p9A6qt8tDSR2syynxTBo3xxTlq9dxr2p
mWilCaEwHtFWxW+Ta0vp6/Hcvvau2QlScSbxAoQwHTChQXMXWRUoZnpYOiU5TFEiu43bSfEwIQ3M
aGiRRQhSKFkaTFWJ07qecJL4BSeIETRWGd1cMcTfvTG4AMyRQRLYOseER8uOw91iNhDuodC2S2/T
ItpKPZ9gdrkj3Mw5MohqdQ6UQdlgh0nH8hzz1CbudIC687AebXRVa/1sApYwOuupUOSNe5eklYFq
ISTjM+2NR1gO+pgs9HMmlu01xAQeJWeMmWTRfrnFAOMpQx8AKPGGKS2+5j7p4AHTA8H+Q1DSqQe9
qW0itN4B2U5vVYhkWtgxilYjSHXOcDtL7lOzdSEKRsqw7EdZTWtqh3iTRXGHrahkr6vRk2NgM1VN
rAED0UXUEcQL1sSFnXK04kX8vYCWGDBaQ6++EnR5cPs8GA0NEq9F0S7FcnTUMAQL149T2RBiNi58
Xz6eK5FvhwzXu0sXpteFT1e69pH3jp1Z/M9x2Fth7/oEL1nLc2oin8qBHUCUHNIkqz5+UiEYN4uO
NZWK9bAOCDal1DY9+bh0fVp9EfVXJ65LReVlTiTvIfEE/rA9LbNML55UMstGIA27qTeW47vuKWm2
umhy9lDSbVo1+kq1kkQG+6smsvO5LJRLO40ysFFEo9YhXUwThGjOgv4qS+srndWBpfylkFGx0fsQ
iU3bbbNoereEdeOQ48zHZ8Bv+2seSgKc3kIFt68FbpKGw+iVaMqxFK9NWjo4HAiZubMWlbev9RyX
ivLSRW3QFg2NqVufgOP7k5pZ2hamcdeGKP0lviufUTuYgArwQjPks8N8aDhnPYfDT380lnaFLvhU
Ynf0k547NCIUzsuV0PGLssLYnQDIEMSCL7Iq+m0cg6Y0MxMRiopkmYYt5DELqr2PFtIpm9bhaMFb
orVPWTWdw96hysyqFxk1KI+cd8NwER6XZbLT1OwyZIiD7ce+U6aNwAmmSXUTF1h9U/cSharu9UWX
7Zu0ibw6bE38oTW4izt/ENRy7t3QuuPMHgMAfpJisYhrsnLJpiWSEtDXy834rAIIBRamnndIbx5C
q6lel2r61saOQZFrI0oOQLraC+6y1fsXuT6gxjvODvVsRNa5b1GnZYgdr31puZdp1KdrBj27Gyvo
m3g+VXUYkEMguJXMb9UquWRs92LxHGxs+xEjZPWij0RgGjlQ7hrOzDLk42YaUkjPuIaYh+04k5ia
Puo6axM1Y+x1bXcns2WHueGekGC2+SBekISJoFncO12QQAMFuKhAM21GI1BiqkZXV0XPGQaqnVv2
1glJIQV8GR/apdo6IU+pjKeblhfmUwHOmDhMoSDTbPEIq7Nh3ht7K6o53aXkeW2o6517Jc4+ybG8
icU48k5euBMvSouqwnbeyXsE4Jqxy24Itg7CKCFPyUB3ZCC+qUs1MJXq1kDj7hG/kgCRJTtcWhAp
ZdcEs+GcGEPuNeU0/+SyYm6bmwQDkNAZjhQYVaipP6qzvBGaVF8pDS5a157Q8uk+GZW674zpfeYq
9rENoy9tiLNgsJZPhlLj+9Yi53HKF7Z9Vt2Do3FIyqlncp6s7q2syag9KpISKm1wtrisxbEmAuM8
I5C8VopI9q2GEi8Ze7CZuUR1bugeF9ctt8LaYyz7i95nu3HG0S3sur5x8exKOLK9xjTla0eaKhYm
AFAzvWpW8UjQO+eV/guB3u9biU+EJCE0ESLzckobv0ybZ9Oesn1kcKIyeZyYEoIKhd/1zYtOSrMB
Fh1Nqn6N+0MUVr4t7jHZBrn6roDHPZJfuDY85B9pEiaKTsx4nMWc7ZxuGZ6wH1SbBb79mpa6Emhk
gslwUS9m3M9EJDk/iKSnUEzkSwMuBtDOwduX+DT0MY/QetRe3cCSCnuqz6k6Zb4b8sVeoHGN69Av
1esgzOmYKsTwSQxPjj0EYlBATJtAtSrcCTEbAqOSS8k75xQqoLN9c8jc8KBqymWMSC+Fs6gdJBbJ
M0Ww8AYyiRuppIFpdkG60CCDv76qjtVe4jYm57GwTdzEvbbJ2mEnOXOzlIzH0MDEJOj+9WIvO0AS
0mCj9i1ruhITXmWeSATt0av1xr403BgEgbKr6tr2wnVJZMkwcw+mNbKZxkef2gSJo8ZQJfjILdHj
HyTLyzySgQgngeB823bFp4jsE/6LM5Adhvk+e5NzpJ6GnniTLBsPRUHyd6oW9qYntTXbFHWOe3FZ
NmPfal+Omne7UfTnfF12pWCX6ARUDEneBdqMaUrorKX8cLUQ47ISTmgHzPE8IifZJKF9hKiRDKtH
NqhLER1xkXz2ud0+paH1FZcmRKWBbxrX3jqwZehjbqTIHb0+7bkky07V/AkV00fjmChQGAabuYP+
VDvjE4/BjVG0yKX06IvqR5xrtzvqRIKcJlM5EchcEFoAFOyi8Q5KvSazYgoDNc9UX0OoF/fKeIhq
vfQExnKPKM1Llk43uoarFUWvClO128IoduYSpQy4EMeC2bpwztQCJEKeRToe8VGPniLckjYe7Azk
E7tXqnNUmUFRpMesHfHRppe4P9prEshTmV26Wl5pW33Uvlj8bYzY0sIV1HSci4VX2oq9RruS2043
DIa4dWpJDm58HQztvlfAN2OipTu5kCJhulcdzhkP3jRt3fxLcaC+efBxsyheNaHfqRKk32p3m7r0
0eyK6GD241WTzVGO1ewZYibFAOKoUX+Rzs5Jj0JshzA28lL+wtXuo3GTWV3hYX1nn+mzn9s/VakS
78t4W8Up4Yp6BhJioG3SM23VtQv7XyUakbPzH9SdyXLkyHZt/+WNhTLAHe3gTQKIPsgI9kxOYGQy
6ej7/uu1UFeSSTJ7sneHmpTda1WVxSYA97PP3mu3JinNMq+2QlnjddbUuZmZ6CqHhbWy9I1b4d8s
7kmWPXgK893Ea2vxTprEQ0ppAPYe/BsTuAQPRwI/fuDxY4EJcn4YXP1aceaN+gusdK53kZ/k4z5P
WzKhuDzypn3i10rSiY0SIAJCoKF3m9elY+XxZjZ44vImvZrlcu5nASohuiiFQFZg4wSkH31D8r8z
CqZgLOkIwll5VJb35nBsbjq2kE6jB6662atIb2hvvRWThJ+T61AmS+BKHv4+KZdrbPBIjbIMg7R3
rCMay7tXl7gZ+V4mTExFz1ZK7Qm8V3ytVMRbHuhxlAI+02RY2Xr23wMoQ6fWg8baZfa95+U70ro7
zxF3NRZju452GVPjWviQGb8yYUykpr7GKPxQnG12NW4XDBfCeJ6bO7vQ7kzycayGfbJzB2yYV4As
Z+pKao7iJOEKiENT1w3Ylvn4ZJc8+GYpXAjXhKlaAMGbTF+eaPVOiNZN1lPlzMnK6jeeASOSSGwt
hR8DAas8MyyfSBWljGph7que+W42SSAS6HwAV+CgWJttIGo6+IxFOyrMm4facP94Ba9Gg/UthvEl
w/wUcXAP87hJ6sa305wWKmjcQ5W4frEOQVVfZARFkoA+xWsaN9yocEhwD8xaZh/tIe1JTGfqAc8L
+rp5jbQsPTVRvl/pFxvT686CFoKTZ2rjbnLVG4aU69ykRwNIDfUqE0zwBeCCQlgiO5+tdo7pnKMp
viRl/QOsayTVydyZkMjkUu49ObwBg7jsEL0AtO41aVZnTXSHxMyCEjRVLsTGZVJ5gPqZPERdxCbN
0/ieqpjLlPBgUUXtLk+761Jj0iG3r8Hw6ebfXVhfdeuxKMNDTyjOyjPmuIadMF2mxA735lw8uvAs
BG2MXvoNCnLHtf7QuSlvFl5dR2KgO6hCe92DPYD8VquaPbe9gybNLYNcf6UHo3VJjIGI+5niDEy9
z3baXuk+uqioBnCoBRMZa0dizuW3Zv7yZNEChkhNv+tT8ap1tvIJhjHLAEYPHX/p+e50T+xi+zlS
Kx7o1cT6HlrpfWSqncLCOwTZdLGcCDbAb48xfDUTUcvGQNeyuhHwxH+A3nDawh6hetZK43e7m3ay
+x2ZkCSq9yxpPsNZu+njajOQgRoif4lQhNJ823SXLBW+Hn8WEbZFxs2E13Dd7RK73eKTYtECe9r+
lecZr4shJvFKED+NTw7RxwqGQwB3Pnyu6hJjjIGSl5qGA98r04+Ly6i9CStbfwT8r54a1da3Ikcg
rJZ6OLaN5u1xdQjMz038pZMM3xc9n2hwjxIXRDtiSKaPBHwX0gJ7yBg+Vgr3eXUT8K3O0XxXVX17
CmUx7ru1Qw53nvlaxILhbWp51Se0OwQeDQVbbL9XMymMX5bDE2xVFCEcs0z9tKajjnrKKzox9fKt
Nyjg5r4aTfQ2uNUjXEvbBzN6zZTh0iSQ5DxrQEdOk4MvFeDwLeU68DxxqfcxfAXSaFnsWe+1Fx6w
LT8ljfbidEQEkVZ/hbBqqpKeVyfjJUp+8qHVTXDUzSub83Jfzma5CceC5gbGhCLWfPIn0P/5OJ+E
59ZBGma/RWLfWN69isE8ggX+gbvEiFFFm66hpyRjku/tx851T16IzltN1tVz0Hb1UF71mKel9Ty1
rdiEVeE7b/k4IOyIRiyJw6AMEQ3wnXCcNrXO0zJGB+q8TqYox40mO5jT07oszW/N2B0WT95DWLqC
uPqgfOVRgt5JZEfvd7NPrLFBIxhTfpXA5VSa3LBoOtwL1dOkJydYWe8mp+tmbnCjdmZkHapMwzEG
N9szoyeKOW65HgW4huGHSUlylP1jz9rGSO/CsNRRCfsvK/1pDEJGOpd7nykVLwmSr0wnUEa989NF
6FkQ+HG7yAwbQxW4Hv9jnricwlKn/Se6N2X/4HbgPsIl3Msp/ehhxUIeqf70YfQldeBREc0hzSSK
vSy0Q6isDqDVdCg0Yy/Neucs6gTGDxHJKtlsQ5OBO83F8F4a4DIoG7pNOk7raL43dXczh9YEuC+/
AKe/qFK6PH2NQiNY38kGDr8wCsJxBg/WopCUNd9oGqbvMP33lI6eDHNaF4wkowsvII2b7aGc7Yuw
w02ZX5MQfEvrRk96ZOMKrl32lOFjj8tPz8RHYc5Hs+uvMMHAVyBGRdWPMDV9p4T3HJeYKOD6dZqz
bXRae8y+3ruFKw/OXNCYk0+wwRPhQYE1Oa4zE1qr8rtc3oa8PdpgLX2GyU8jyt2NbmsfRj+byIwG
9v/Z84vEPbEFV2udzC2ajCtlAPdCV1eNZgi77d6p9LgWQ7PTnPnR8b68fhdn+j3rw8p3unRr2fQa
ZJ5HywiJGmYfYBKHLIn/WKxHjXJTGzyTOsXwpC0MzbijUgfAPRJLLo4J4tpkZI9z/+Q6xxmsllvk
D1P+JFKy5p29+gFoEFx0q/EZUhnbwvSovOlcw/jaRiTFNlME5IqQ09lZ2mxbGzDisLax90O1WpaS
tRKTLYoyl1u9a6ddVTt7UIkw91Imdy+DOJvQ86Ry+1tb8gs2kCcLuoq2UI9S9gM0GNS6rqVegLgY
pmh084EzzTdU955V8wmU/7dqupPtGY+s2sDxuHdoHCfG1XkjZ/aczJeb0m5KXw25s5f1HDhFuZ8r
a997FAMsSWMESdcLijMEArs24Ih12EhyDcs2dTlcelf/NgntuKZ8qav8K3TyM9GWP31Wf2tauNf7
UAU2tgL6LSHRucmDZploUX3z6Frctgf7GFcjXit18ZKWtVSG8TZhw/eja2CRzJXe7740U3rfYkRH
8crFfZPVWPq7azQuZO+bAUcDAQ+v5D3aL+W5jJAgyylDf0qydy65R71uPrMeemUbyj2T43kajVfK
dH7w6BobgYCH/K096zzaBgLUfpn/LFbbb1KwV6MSrt+79ifycY0tyey3cVTfOItPwp1vrktAT6Pv
B5eGkxk7lvxjYObRzLcIvM3lN2rN4pIU+RXJzvGjNKKUaqwuWo6FKUq10o+M+Sfu2WM13FTBohC/
0dnUZm0VKE1dmrYiNIditmlFR4yojYFZ9Ch45azR9jLoG+IjCx/l6RSrvPQHE+UWg4qxq7C2G/AA
gEhGuOO9PH9pQU1SZvKF5RxnVPTca87eiAH+O0MSbfGCR+c4mvnxVWzJlJAln0fjjGeWEidCR37X
VOjdPKscD9q+wuMDHmMwqf6Jf6zEe5qh5wdZItDt8r2nho/O7gPXvBQVK5i54QcdJXHgDM1H0UwX
kzkh2lUm5mCzwqJhW69eFwcsTS1UjnbYzmS5NnMRfdLh+2JNZnQm4yGCVGTWl9T0n7Xaixz9J1wU
kHlV9UvEySWep4xthFq3Ul9dK36V2CAtNqmQaHyNZwFXUc0b7n3xsE2A5R82UuQXGo8wNsRH0xUE
E/Oz5uFJY6V0SzIzqFZSjmAnAV8Eul9FO8W1b8Fn3sObjJ3EDDrbPlKYdlILZIJ6eCRKUh31ikfL
MsJnq7MxS/SYYmYDW6M3nmw5vVsJFAJ9Ek7ARveJIAvxifxsTMN9FzvPNcxSEuM7J2p2JorYZsxt
bd9p3HKU/BWWD42G6a0CKkQBlM5mkn1WHj2SY9shyW1MohYGzsZOTW/Kzj7qJZL7bkyeWi39PeA8
DJ0/kmtDy9J3tCT7D+skOkh5+yolFlrhXmALm2Z362ORlLssWnyVvPSi33n9Y4weMG5TM5hJPsQ6
Sw5KeiiQ2Uky0RM8UN7xsTgVcNBOLpDDyMEaRvPOS+T5xtVaN+55geT8UEd29BzXUfhIwUPDh6HV
T2KGve6kxXLIe6n9oQUp3WbRUDwt+CB/qJXhhBHdzkg5ifIxju7j3BrnQFiGyep17t5SnFr3GHfz
feHqMw6DPjnTOuUCuaslZLqiXVv/oktupdFXWETkSzXmVkk1AaPTBMqVCN9Bc1w4W+xI30dbfVLJ
d9dYyadTs0si9NWya+lY9GgEZPEFVpchWpq7jJqhe0fm+tFoh9e24McIClEj76AVr06VWizLRS9P
Bhg3Fprpd6Man3fuNlLabjHMYOptas+Ma9lGb7M7YGazX9sYj6kRF/U6RN2cQohAozdjI1m2P9eJ
rT30HsKn/Cy5WPhV7GxoPLwj3H+rUyI5fXigCQQT+9BoezbM+ZaOKHmIh+5Wx84jRrb4cbTJvJVo
4C0QklODZzqYshYKTdbfl7bxHsfduRS/k14ntcIEwmamY/vcsZ9P0n06q83EjirU43dXvxtDbzOM
FwMSksPORdm30hkOLMk3NRc7x/ijjewWI+2Q9Fowy/pDJl8LsbokfuW5JRnOjGmq5UOLh3nXa6h9
qtU2kWix1EDt+5ROeO50vKeWXdp+yMKd26JzSh21RSm5V0l1tARL3FlhHBTxW+OF3Tq91LxVFBmB
dmuStTCSAnuWditdJgZefCIOTHEs8/xWO+ZAoUS/lZkevqf4HHey5GK9NgGNWRRMS/kWgZ2t4nMZ
zw/JKiZN4FC2tEa2x7n1mHAnHcV5eCLhRKmG6wE09IpgcePpKJZEbTOn+dXkzidxBYy/TfoV6pr7
ijYY7eTicfOvIrg1o74binUTgJMtpbqYELB0As9xt0RJuLU0kKdql8M1m2wHZuBIYDi6U8TZhsl4
W7rm3HbYdOFAEcLFsJx4357gJYnAov1yjMnw58hSd4ldI85ry1krQRkTkEs1e2EyJsgZ0zPCTUvA
RV5gnzle+B1REdh3WF41b7ir++jidH/iVseqY67sUWte/H7KPjl0eXjgBM7l9F4s5bYscLu6HOos
y2EQemW1GWquZrnx20l+NxW0OMS+u9FhAuj5Pxbm0Y3FNZu8DJkyHeBSmGUJr5LR3cayiu7x1hFs
5mTMHQdtlFSR8tTz3KlySwOJ8ydfs4s6ilugjOqEAeCuifVXdtyR35sglzaGRd48zYiMZjmL2r9j
Bv9UHON/G2tFGFAZ/t9ZihWv/qf4r2GKv/+Vf0tT2H9BRAH24RjSMS3A6P+RppB/Sccy3RWm4glT
GvD+/x2vbv+1cjQcsJ5cHaEgEM74d7y69ZfJrsgAoW/D5zfo8/hv6Yn/KU1hGDp/FC+tGQ/W8fv/
/h+HNAXQDt3kv++R7HDs9e///nyMCwXjw/iXha9gsBEU/ZkD/VWyl/wiH7mWZ2EGLzae0swRC+Ew
8wErvKQKMkNypbIWE1YA+vT4u4W8iv8bQ/SBgnJBZ1PhiHvdnHN6J5Fxf7eq4LKlOYt2zwtvmA96
FioMTmTTBGFuAS5pNmJGN4IRwOgkcYKW+Yt1ClfTykNqKigif1FuZ5SEeZG6dmO+diHVZhV+CjAJ
DOqNBAZRAUrmEVqGqQzorJvgdtqOnfhhDSN702ZYATYppE5cBTLE1cA7NENElK1xiOx1gyMLyZde
JAJ7olXXNOC5CwYwIt/nVEncymM9eh9NCqeOITWJYUeVmbccp3RSKPqcrCAu24l4btganwlRybsk
pHC4ziZIqEbJNNqBdIC6NSORgdKL2A03hsGoWM290s6SBKW3d/ohX6OfViu2U1N074lS1HHwBh9Q
Lb3KGYJ6SaZ3FpD1o6R7nskDuuq0SVzRv1uVaeXb1vWa91xZJm81Zb06aho/0tqrr5x7WLsM5AFK
rRoZabsKFxaBuSm5l0AE4oEXGcmBTYiDHq/ypoPgzT23dF89hbk6Ij1GDxl1UfHO0wAtVNrVwSo3
3RozO4doZ4CEg8gzD2aOt4PXsRkfW6b3LYhmhkbm0emTC8cDdrRywADuLm94uO2DKJfufuEy7Ckq
lizYJiJ3trrMvxZNvLhhDMIWJyquqSv1gX4993eG1ZG5XK5T3z/roFG4s7xm7Z+EUEatXjM7/mOy
50iU/h73xSUfoE8u7rUHNkYvGBaL8GgMmo6BS+6pBX2vqZjcFMk98Nt9Y9bkA6FSjjiCpVfs63z2
SflvR+dUTgw+qoeLaosdXaER2eRo36XVZXHzZi9kGiROfulWlSJ2nnSuWUgZzLSqE88eI/iTnS3l
79UAJyc+gi77lCByQIusYIHncHAIV+BiHUbdeUqtGHBF1UE64b5o0aoJT+SdpucYr3H/I1KUdje5
0TBVnQurJakBqea5nQFNO7gvQ6DkamjuHUwmpkJZHupj510aznbX7G92q+9I2IIY994841Of71lC
s/MKuDj6o/5mG3RDhvNbhp+EdtLD6mAR4W0WGSZtfIWut2xj0T3ZeOHWCjYPAmiio0MtH7Y5PIRL
9ySdcacltg+HnQ+LDIDmBWNyn9nWzvVqX3fUtfU0VsNmYHrTLgVFHbv22cWOPY2gc7XkrAAzAC/d
1YnFogfxneqZTC8OlkxpxeFrMavmUHblU6+9ROh6fXiWTuKrGYACnl6v5jxFOojPcYiXpszg3x1g
yv+O0NEqIAzO3GFniNvhV7QmOFToO9HT6BnP1PCWsNu9L6xrn3zqzgMWb1HSm2UxjARa+oBPqCeK
Vj9DShwAvk/Igrn0Hbd6yCc2bnbBHc8eObwLhOTuQmkENzZaTNKJMGhXiWPHRRPX5t7UQHawPgoo
aDvYDBBcellLCt8Oxz9WPzMmm70QD2B6x0DIufZLld5i092GY3aZMJ2sn2nEIfoTrBT1nz3mzgDB
cJ6yfnqc+M+M9fDLIQe8cZM1GWTfyyV9E7a1LwfZ+44AQp32R1AhTzl2m6Edd8KjlHtB7oxPHlbR
MmPRZ/JJHtrsXs/iL4+eodZYeuyTMR5QWWcstnnJEx5w7FOK0Xm3hDzF7bscjA9CuTSi5clTQXeA
SXWAmcuHyomven6xcJaQ7dtXQ/Y8lQTtioaVfzo7KCxV3ZCAGR4JsDKNsgdub+j1C6RmrunDpanT
UwGPdSjwr7V985Q50JO1H1d6L7NsHukt8MaGDijnhdxTUOUkMdgaM9tNI0Ew5BayEcvFwcfcaLyX
jSS+Lkl9WWi/y6z5QG53U47tbq4fIrDDpa1diPxuKa7LxCGXzWUkmO6nJbD7tqCndyDb7gCKBRbj
bEsH7CP0Zs9DSmXDsEvqyg1kRSqWiaXzF8DtvQh/WHAdccIe4pG7fFF4IA0s2P/6wOazqq8c0ytj
G+QhtsQXE3vxJgJ9T+IQXtG2TO3cb8f9lDT7pasuHasgSH0IFsHSXePOurTh7wZzkDGC8yvKHeXk
2zTlBEgQ53sQ9ZEgQNd/1RQhggW6GSWisySENU47a410WF+LOHpLcXWmK1Ej+NY3PReo+2eTtgNb
AiiqSMrg3k8xYJnRp1y6dacIxNLvWeqk4bTpMya7WR8/46q9NLP2ZWIsoKuYrShONmkuwQxLgFF3
V3cUThhTQ37iWJPh7pX9PJqZeHPxrPnCuTDt+XFaXfN+ff2WMn/pG+uXu7DBqe3fNWT9RO++lqbf
ja1WfqUzOF7LNDcuol0buu62naFAYW7ZhE35HmkN/qlYv83YH4J5uXnGMe/Rl/SEh6sMNMKIFScY
NOCDzBfegvFnbDef+Nn4LbfXxRV3gn6xmpe5YZQL2gdjp6MuK8iSpTaWIGftq/F8i3kQlYJfUnpR
Y208aBl//PyqI3dqPtkt635pVgtUTXeA1u2sBqHYMxHJXeSlFp7KsGSHWb7j8HHPzTKRubbuJqf5
sTjhUgpxAmpJWQOwl5nHQ7keqynBW5ct/Ju5FtG71Qsu0LMqcxwws/fQhTdXOW/kfo4ww5nzkYqm
L9eIEX5Jo9Z6RaK196kZ3tcS4zXzRNIjbYBW8nNcIL2JJbePoPzjomfRo795nvwNh4H32AxZur3v
u1Uo5fEpuyPmcz7G0tpJr/9Wtu36WMfvGGNPI8M5xSJ2zbamw9tuPFs28Xv8+fNRdmZJpYB1UTI8
EqdQKH7AXQ4alcj3Cd+bjSs29fa9MVD5wGyUYIxASF6S7zLMbM5tO1AUEphJzjt3+qTCnApYvsH5
iRLxHZoAAjMzt8t/pfhV0cU9gEB37dqX84dkpREvwFWX4SFuk20Cc7NIf1nFgFtZbJIpvq8h6QzR
JSPEGNtwa9yDbRnflGEe2CUe08G4sFg+tbkKWIpy0lmgZGimaeXOItxv5Uje2HISbbp5vbXtNNw6
1BJ0rs25XL7aq0IeE957i5IWF2kT59dYMzijxGa0TbQtNp3Uv2YZO0zKee/HvHdcZM9O8CuzTy69
HNiDWnWIRY0kp2O94hudz7HrvDe19TQKPXzD7YUOlGDMaQ+NZWww7pIF0ggpAiALf/dmO+OfGHaV
+h6EGSzgSBouknpGkJjDdSKewbbFRwnYFmzlddvm4wlDddaXF+ai7SKVuXObh5Fr+EOczHaA5LWh
iBlFqUIE6mp5Bz7sdaj/0CSwn0vw0ue86rZ4qwKP9fqYmLus+nKnaWszYg+fU7mdoaVggOTjZexh
ucviT2gNxzS/ssU7WV15bikkeMexsW8J70AkQ6DDVTvnIW96se1M8ylbk6ydOtpduzfIF/4xqYDZ
9l0V0Fy8LS221dMC0leVaisBeqAkFcDQBjSlNnuXNcqPVtziBD2AnOtrPNb1kXCWj9sSF0UHZWfW
YR8ZKCJOJ5+K3ObmFACVP4xO5+cw/KKar69MrE+n3VuAVkkOIfigdTjfrd1gedGfLYKF3gIUGJp8
x8nNDkQ4YPT7FTa7OO1XbHj+JOR31w8jkKGUk5hDJzR3VCaf2BmwZv2ogTzNXM9XZXg4J250NxvW
IQZ+91CAntGXc6wJiG/cYCgMnJo1I8BVqPCYJnQ8JGDK/DBcDoLMqYMgXzdkLrnvCHjuuDV2fSR2
Y508xwRyMis/RtPXmE1sl+QdDJW9U3n7NrP2Q/NH6cWWfAE7ut9hNF47Oe6UHLG3m37SZz7T61k5
2c5uUMAiArDDY0vVb/7I18oCkGVgHlmvNicNzq4H+ksD0Ruo+MVdAmikd52DCXt8GX5kzHwh5uem
te8GpV9cXpb3Zt4TR2MAHZubAQsmyUnmuRCOgNbIoDW0ByjenyxDWdyOMsA6mGJSHuJurQ7ZzITk
NkuoPcmFuLZjXZzJ+phmipdU4hymmgppmhQ7ihQ0tsU91x194xjJe+Y8Zi7mg0jHVW0R/iF2qVtZ
8ymLalM77o2iWD9PTyQrb2GoO4DeHKnj/FJAs7IG/09xJ6tmA3KKWjx73vEP/izKWNPinNSEUrFu
RKl+H6pXqocCLGixzLAikZBQUBDlhMhZm+2eXUKyiXGd4Z8fPyKX97komsPC9TBnSlb6J0A5XgMo
fdtGwPzQeu48sngWPOk588fcGF4wGgw3ERVEmWAgZLq5iIZnsIvjQ2z1Le5WkryNlT3BOyEgams8
wC7zqm/S9rTkTbYz1nND9+ZvJ21pJK/C5mSMC/4Yp5d+hkHnj+a5DQxR7ZKm9e+aWjBJBQy//mlP
qjPa2i47pbpmTSyxldPw45LGT3nRuPV0Ad2+dXBn74d+Z9gj0aFJnq0FPjFOeYxbd73ZvBUz9Wcg
E2a3jDdLHSlOOc0X5JZyNYA+x39SUfBO1ok0HJkEElZc7pdjouTwWK8sYnTnKQaaSEcVxnwQfvvZ
vXSwIInr9OuKHtQxmd24eqjafR9V8PvIwK2kFEhkS3xcf3/9bnEr/pDEjLm9iCZZLVnKnsBB4DvA
h+C2v0gPD7Db+7D7od8pFId5HJMEP5HehDvPsCAKJemy1hGHlW5vtKlnjQZ9i39pxhvAPRqu3bUv
c+YpOqdzfgYFO3LAYQvgRVPXG14YdIB0s83DrEm9PVEZokABcG99D0NjUgdlTWssEe079ru6rq5D
TkgqKJfMuIRFzWHU8fDGm9EwKm07GbNz8zyX0YBtKNKv6DvxkVCibh/bTnrQYVppRvuwLBmOpEyM
By5NzMHzMjB6pmTh35M85s9zFXGz1Ib5f/mXJS9Jhq9IBWpJmmVbCMVf87//6o1DvWz/ecXy/48O
879P1wSs8j/omv33539BygiDf/4foqYE6eIatEaia/6tUPJ3/oGIEcZf2Pk9S5eeRFkjXfYfoiZF
k2L1H+nCEVhNjbVx+N9ETe8vmEauCwEXbVOSjRL/jKhp/Y3N/U+apkRRxYZqeabBfxAP9X8jxGB4
JjzS2e8tsQ98YPXA65X8QAKV8YJjQTmcPyMGvaDDgFk1H2Y3amK95BT5zNU6NnQfK024s/XJA0ZV
53TRozfgjl44wUyyhj4tpbIT93Syz4XYhbELhgNiLqY7XpG2aA9pXrPALmOKGwMNulqb3PUlwYkA
zgYaI5dGmz+611BQOacx0KLV1DbJ2r2aWtf+UiFlCOnOLXmXd7uRQS91MPQ2EumvzUi8Z+tdeaup
GoRYMS0cdBC5PL3cu6VdjtgkADuqHYSSjHXagvpHIkFLE3ZCtqaIHuG3F01A/KRuY1y2/C5PGllg
6zspLBZWSJ5WT1vUTNBgE0bEnXeOaDGE4+cnjFL3E3gUOtoNKFxJUQ2bhbbnEiNfY3RBxSeE9ie3
6u7qUsHwJn4+k5PK2yRlW1mWOSV5i5WjaOjQ0+qvBFBUfY8LuiTtaFlWUfigFNnU1VOGXorWiNJD
pthl1+6Yk+seu5ZZ+Wcu6cBAuBFkws96m/fplqASgEv0KXZDAEXKt9Ag2Y8FEppCFBZ/96XpsN5w
bNa3vh5AVkxIOE/8uqz+pXXiTp5rjSjbjE+ll3dT7vYxAbKFu5eop/CcIBsjavYUYZFYWka+PJEt
g7MpW31p9ugf4tvqqEoH+tc02TblA4xsTkKbG/0wQ0zL9ZZ9DI4q8a2w2zl+HWJfYjLGC7Mp4Mn1
UHnR3lx94JA1E8G/GVtG1cldvOSkpyNajDbN6OUkjEs7ZRBDYuSHWYyQz0jwLXzDRj3zXToISx7B
aMrzAq3tCO+6qWR7nSGpWgBilQGnxmfRj4yTI8tzvyzNDFU2qkTvXu1V1aFo3tWowUnzMv4eoTtS
dWYXUurHwbAm+alG6ETvgApV6bC/0iqV+N5iDuJItGCRyX5IqRLAyYnLnAvbMpaQGqr1AqZieS28
qQ63zeKWa9svZ0ywxLixUJksaJR0eaIZzLlXsYJzNUvgIEqiW29Y7bcJNhEdInFnbi2eS/XCLCu9
34zzGkoz1KBuPLHTK59afoyj3hZqE88Jw5fmjt21iVL+aBHRNYjjN2y8bTmwqGSVLyuMpmPdbkt0
mf2oDbkZqKTpPri760+0Rpgfiz46r6hSyPTDJItLBuzJOLhOpsYLszB+47YS5MNaSyc+FvX2ZPKE
JHzYsooeCfIowiG7l3dIr7XuejhAUYs560a7PEJqL6dNp094JnJU/MzCoostPBoNHws0X3VBKJRx
IrKHX7XJK2bj6LAqCeubc3nBqr/snNHK3I8p0jswC60pw+nasQmCEYTeib1ZsEKJAMq5bXHq7Bi+
JK8qqq2SkmDtU2m48B4K1WErTMelpDZPUTLCWgg9dTU3oXUlNHxY0ljt9USOoketo2E9hioxhn9j
+2aAjCSMzNq8U5LHFN1FNGEdSEKuhDGZ+9Seq1bERdQZUih7gTnqRnOc+HHkwTiUkhtsbtT2mUuZ
iXIA66K9m/vI1c48t5FzGs2ywMk5evWEZ84pdWo/hU4Fod+5Q4EHjP7yUv1mBRYNH5OH0LMBg9FX
futBjnmjsDcRpHhYpsbkRIU2zZRQR6yQjC9P2O6SHotEU4KBjX5QmsC8MbHVy6K31hVfEZbxTjnm
y6gj119Uq1gisKAh91Qht+p2/i4I4xc+PKlCsq8AaTQTTLIV54RrngXxYfy9fdq9JW2aapehF1UP
iNCG6htFQA03uNBE9JRHg2w4kEgwB5OMielLEIjEabGqebuMhX6E+YKm7UeVt/ipXFb7D67RstNr
UP+R7nJqV/feTHMwuYYxv0djxmTPrU98ErbBYpKH/VSQPYjy+xa628o0XbBuKm/9SOqxhY/Mc1r2
Ye1oF3Tk1WOicV217Q4OgkRFTKMsvR8oM+Awba0Otd72LHHt2gxOGaIYaYl2jsJbWMYRuV2vRNMp
zYZcqQ4K909r29U75KFl3nle4twN5CjvFGfT+tHQdYIwOc64Mda95LCk4YI5ZWy5y8c2tlgmIotc
2HpFpVVQK7FYRH1mQyZIqmGOdsvcDZ8awZBvrIhueqc1orZ3SV9UNbgQz259oZt4XQd7xCWH35HN
IrqefhrnMmmw1nMAlBsiQWG9aRn1cVDXJYyXziMLtFGja7FJcZRxjmVNMNdzrPHDtQxiMlPjRdku
LCrGWI7vjrfqkCndj7juQwwSYcpkrgB8zMtCsxuQ9eGQdjSHEkCtGCorHDDkLFLk3y3gU8b9qdSa
5aC3UBcf7ZqMp+9JKZlxYrs88YGCUlVj/F38phntJ1evq3iLeSf6tv+VvfNojiNJ2vR/2Xu2pRaH
PWxJiAJJgAQJ8JIGkkBqrfPX7xNgT7MqkVNp6L2tfTZjMzbGaXpFZAgP91e4MYQ2qamHKzV2U3uT
l0gL7bQ8pzXUpLy9qKzdIXcKesRJuhjmR2sPICCGFGXdKv/SSZVp4x1hutQVTDVINQTBPdZY4KXK
cM+LWcIrpwpccL2Vqn7UyeUr8fhUgHv7Ebr6IWpHANqoI95ykmiPWtZEAaV1A+wpX5kJxcJUfWhr
VW/uU9txmr1khtjzgGz3oZG2eivvccIpCvg6OG6hlJRwLFp6YSjb2kzoQ972Rq7Vv4JUMSFfm7UF
QbiTnfHGLQP1h1/03ucCgBd9NF+Rf7q9D1UkiBsqDtA8EySFmOs7tdVyIMhdSQMJqkb5xeSt+6vU
m4YHre8JN0RZG3/GPct9ZyHIj5NfxZsKD8LUeop6QWkmjxN0TVvTrmWsj/jCNHxflcCibqvSlb80
EiYCQUHRSwkDvb3xPYWmVlnm8j0dXwwdrAxVgpUX0lYErpUrPKwKb/C2aVsFHMd1zI8PlbH4kZSe
VQM08vGFVDKwrTR1v0ltmqEPY6Kmbg0R9KY4RwwuyKDoIVVmUYQ1jbGttkFdF/Um5YalRysnL60B
ObgCZU8/opUfQG7rOc51mrE3Y7lBfj8Yu2KV2V5J40pq5eeuaVGX7Y3C/SoHXfXiG07mfqM0RBOU
2nHSY5Qb+epjH6tJ+yUzTSHsjfFFau1RHVTkjRTzVtDWR48VytUCwHDsRgJ44hjWwBPA0niiAJ7Q
VZMe1cRZw2nhUVAYET0SlUK3g8h1jFyYXN0GViS8pYu2VN4bk94nrw5Vw50GWx19YoCi8mJq7Yqy
oKVEybWu5XjNR1K/Hdye9yvl5t9v0/+qhTkRwtRU4glMifDI4J0zjWdIfcilAEgvG7xbUwVkxBw3
WzS4na0nCNV1r7RUxlIHGCtyP+dnGBnQ0xnWLUuY9BisYvLoV3OVn09/gCNRMUAKoG3TZ6aMugs9
dYD9v84HmaBTGCI6o4rKQ1M2ERa1J/Y8oXAn7TnMV1Kr00AeTAShKxAtWy9qM+yP/nnfziyZ+VhI
LSFvqiJHK5bU0YBcLCK9UoD3G5KuTe1JyTfAHtDpyxBAxPlYAtwzmT1sZwhk8+bVDP0VlnMUTFKK
bsR0z+RNw+ljDlZK3prI4wV0T4rCddxtc7LuDaCMAiqnZv/Aucnc+hoQMvx0OBfwtPjW90X9hKrV
cAWlDwD7+R/59gvzGy2ASCY4I4sddTohredh69sx+di4Z4jxBPEFLl7u7jXKuzBh/59WWEyW6z8r
UIj8/i3eK1SE//f/enxOnk8rLOL//7vCYuh/Ab+2mXmb44SqyD8VFv21wiIrsmzJNv8htsR//Ln4
P1UoZ/kAt9S/FP7YchyFegsYqvcUVFTz1NrJ0lT+DdjM5u90WAuOWClHqzWvUVMFR8BJQ6Iv7TFE
KfNPI50UuNCgOKGTxXFPlrnyikoKDqpBvrY3LIA51siT6NLkCgKZoKtSATgGpzxaHHSpN1wJqgId
Nk0eB65dHsKQ9r6RE1uPdhaNPCbcKPtma1IIwxURLkoRIQrfFmxtJPLt7zUceWjjbgnbGzh+aaSF
t3GwjOcv8V3a5OBtM+x148LXYPtWZSi9RHiIQLHRWx/E3krG84POWSSFqnI14HRfkfCCtbLXnYax
/cHGeEITns8+aB742zdxFyB2DfRF7XZWDL0PPOZoo+UnB6Z+6WEBABF4GEtjuEIeN8qebPGuW9u+
qQF/SRFxRYDckvCfAZ2Drs8QZTGtd9LyzkUAp65deFZyUA4bo0My1c0oxnwBO2T0mBiW2qhB3eNq
S/3rsAwz/FQ1CA/fh77qy/sy6sCv5mWfUAWA+oZCuONHtKEcB09XGA2DqQ0fxrhQsYIcXed7n1DB
vXT7rPVveo4+AMId6CSyXs3AF8ags1hEAFBC/jLa7p495glq9HZQVBvXyxNvV6ICoyZ4cXQ2KwNT
nbz0ks8O9kI6VWzXsrKRboM6jm7evshcyYa/xV2zoYGowIDw76EtJWaxh81aO+0GjB0ZHtS5uof9
FhdZxP/KUgR+fqpt3PYXRh6muEYkda0nF6Fpl8FL0eiS+hljinQ/Blbpr2mhRfeunNdP2Aohwoem
Fg3EtHZhsCMgf13EtK8vsXkukxvL72QIT6llPDg6idOF59AIuUqxm/UuKl+FYJONCKyNjRPfdu4A
pFF3itu8wVIB4U+eMyveRMotiLj6ssYfaluglniv5p3zUMtJ/iM0w49qmVvfZC+UeNJFGvYyWolG
gu0hzABnDsKBKjclncQgKPE21+OHXO5lNO/pWKZtjsUCBqY3nqda6cbIFchVBTkWnSDI+l1AIypH
4aVF++p6CGKeZPpg1N/R8clvY7/Tv6t6GaIi4WP3u0qbwNso8Qjiv7MVtCfAACadGlxHqSztKqBw
dKPSSxcmO7S5gnpETw+K3fwy6iV+yKhabHh4YRxR49/RqObBRI13negq+sZ2ekdJHzR/rPcvGcJr
18OQqYCcIZmyOaKtHpJBfq6SCp6X0xshTWK1oLfkCrvLLUo6snltZbGGvETthtEVOZzlXAe0NlE2
gSZp71oaItGHWEYhaquZuZ88sA7C7hcQJsdZJ1Xnyh/aNokL2mGeZD569Mv5vENv0b3MYko/UBJo
J6djnEgfgG+DIUIXPLA+OlLN/arWHVWRbIz8l0gzEZyDJZDftWiUfur7oAQVEdUWXTbT8td2XyNr
jIdCdu9INp2fUBUAj6SsWxaTk6Qp9L8W+JxKNTrfQEgNEb3rar9eo0xXV0IrQn3olLZMt4oiLna1
g/jDLg8jXKN0fPieksqP0MyA3hleSDndvm1sWi4YhhEtahD2Tue33zSzsPu9yIjUtdZQXjgAMMpk
qnplRbmTmosZP1tdqoaf9LzI812tZWUpX4x4BMCu15RaWiPAqMbXPDwSZqei2ozoBkpp2TtTChS7
qMo7ZBPoy9MFoAdwfJH4ao+dHFQtLCFq9NpSC6jgJgfM/vPoJp3J5aapy2sczaGpoGm6rTuTVNzo
EAW0NPTFRgpIP5DCG34opd8uJPynbo4WFU7FQQAeFJlATqvmJEGiqN5i/gKmuG8dVCmTEEBsFqd3
FSXZVZFHVKtcNsX5oU1cC39HxUDcVLjeFaQUxLPg6DKOu9Sx+ULYFSWpukYhCgn6RPZqmIFjuG30
EEUhtIOpi4D23cJs1TAjQtH/6/nfMU2XxeAt3jQ8s2yORnMyxU6cWaFWwXDxUo9KdQjWKRNymzhA
Xp6P9PZjqrKiv77jQNE7r4YARwO2OTeDDPo/5bbU+WKMLoJy1aAczkd5Ox7s5VXg+HSPwMqqk6WZ
ovLfjlXmUrliP1SOWqH3nrqHoaaMfj7UzIAM9G4tnZmjEOSop19wHAzq3CbUdKNEC9YelF9wY99n
/CmWCUuErI0nom4Jn/jTIKBr5dq3Q2dVSC7JDzJK7rp27fqTGsWQJt89IhPWg9jZpkWeOEkQQypR
+H9AziZheJDk1t2MXhQsrIOZLwTnAfaDWAOO+fqmOloHKO1pGHgjcENPIfNXctPU0XVEg4O8KuNB
v3n/mHjKyzTPeQRpGon28T4zwejieMaYIrNqdmpZO1tE6OLt+ShvHoIk1AaOGuJEJMjUzcJyOgct
YQg7eBgFqwrJrmuzYXPTrmquslT+9e5wPAtM2B6KoRqwT04HZdW2BvZSMKNCKfjWF7omTPrU67Jx
sg/aMOgLHqtvj0hZdIOxEaXVz1tmMom0x0K5qAZqIo5P76P2nlQVhLjZKh8Gk16f2iYLEd+uEiIq
GnUJes2aZk2av17goUmaEpHCT7YbLQimXBHOupSj4t3nP6HEoaFRZrJNY7LqDT2tUJLEoJzsG9x6
1HU7Exn4L5ZdZliKhcG9VXXauLDX5gbI4mcXKFQOdGVy8JZUtjlB6DDZitLuJWRctmoeFfiFxtX+
/GoRAzhupIsznicfN7Ysw1IyJnNpeRyAJL3uSmm9BnCYJfLMqr04H2W6BUQUzUSoTOa/2AnTk7dG
q6+3BCIvbv0fURlJe0dJ0m09xO3HxJD+rjj817rZbLzf1Rf2AQfw6R4IXS8e7BAReMcKBzRnymjf
BPrw0HKsAFaxvGRhGt9uAnIDzQLgYHFxC87WyUkCk11qLZOWAYJSdNBS6i0r1UedS1f77qp0nI5u
gFng4nR+YmfjcqrI1OcoM00rWnXfKng/oypVdIn+BfkD9ARjJ7tFN67+OShy+1lCa3Yh6Ns1Q2vM
0C3F4YKjdjRZnnrgDJaEMMoK9TwUnatY1n6oXZFuzo/t7S5QcfSRKTxyF3B6Tj5iTO6lGFibgzXH
Ys0YvF+cQXDzHSiZ/yISn4SCC8HsaamuBTWCm5bioHKmVI88p9E80sdKvzBapYkWgr1dm+TGFEIU
NgIZjzYZFoJ5ZaOYiM0CW94DK6CjWVk/O0+r9pQwrs6P7O2n0k0VHRdVN1QNsffJpwoBa7gjEGpq
K628lntUFCUjWzIGfz2QTk8REQZakyyquYZgMx5fpD6UidhPgawMLgYbm8bsHIQIBrUZNvgAp84a
ciFzGraW/yC1dik64hX1UE3yrXw3sD0MZIQFMadBZMxaWEizkyBSCqiQhqUak19n8NJ0KzqqK4yP
EThzG9TZTbgK56f67VY0DKqpFMshb9JCnZykdt65vt2gEuEDXjtk45B98mQ6JAq+pJ8HWoMPgW5q
N+eDvh0aUCP6jYJDyrWqTr5vJ1lu045Qliumde9DX9pg2+MvnG7ieD75vIoGvZVL3mCHAe2aDM2K
c4kuR2WuyiEtfxrBEEmrII6oROHPWhQbvFQM6YNfhIl+AOuPs8n5Ub7ZMorGv2xSQ507ypouL4Rk
ggQKFfHzpDw0wI0gxpVKf9GjXI1BVR0k2/MR35w9xGOLWgodHdGYmGxS9HWxjRbcwMICGHWvC0s7
iuSNp1+OSgjZ43y4N5+RDo/Jw8fRDWBz6rSXpdLStHXwbiul7jA0QQF9lSG2uPAZ36xQEYUTlSSe
tpkiHNyOd2lcdq2d+/CJ4iiqdhpqKXsj0tGfwekTNgLt8wJo/cK3e/uYxa4XPBdnHpmRSY54GhU4
llu2uocamINyfKr0D+AfvqaO9cH2qy9G0v5A/nWtW+0XX/jdnp9YRWSfp0vXFGk3xSFSVJmm4Wn0
GpRgpwxg+3vJKLeSLo+Xvhc262jE4ccsKKOh3RbeFlXT7aUKVB8eA12h/zr/Mybfl/xR0XTxM8jo
oHXLkzkIlQy2lzbSzbVSZGTw1VhTC+/X749i0kIT71sVgMlkrHHkDcK0E8YXmEU88HBuBuGiLEyp
eD8czajO+jG4TcgASFEt/ufpjAapCpdEhWPmjK3j7VKktp9CB53ErZ1qbndRO3mECrlpdOFuiN02
35ltZRffz491skHFr3BUCtXklOQA7NTTX2GgdGP7I24NWuhJd9wfLShFzezVnVQ2FGrfG02TaVDq
tkWmzAUnvu/Ru9SkUOalvVmva49mRMQHoLEfhZBhTauzw835aK/Z4ukU67R+2DMmEmsceZMLq1dG
0AwKlGBZsyXsapXWgblulpWFUoUc9vVVg2KWuqmU0hy+FA4/aGum1Of36GdJxQe9dEZcu3Aybc2n
UnYVa6O3FYbUloqwZmtmCeIvVoAyy20EoFBHEENpkNWhbfR9QJhD3oaRguOwiTIbirk1+XP24IYy
UuKvI/2fziDtOXbff+8MXj2X1fNw7Of5+g/8bg1KuHAy1ZxXZIcqz3iZ9fYbfc0fqdSVdI5RTQUR
S9vvP71B3fmLO4RHOO8dLq4TSQnnL6p4pCaWJTqFpNTvahaenqkk/hRECcF7QxUtyGkGG7qgeoYS
AkTJ6xzuMEZXKpyNLN8O4PvoFGZw57Ixay7Ig0cHtqdi16sC6OdK7rr+VxV1xWMPOlsoEEVf3K4B
YwnWwHxwO9v7SlEb4B0IwfKxK6Qn3bfcn/+z7OpBqH2cVzL5P01VI/p2KmUi/pHf644qFT1lRyET
4a0KsJM/+b3seBX95fCspczOE5dyOwvy75a0xD9DpgQU36RaDNbV4ij+u0ct6dpfADtI2Qwbs1nS
D/s9C+/05rEteuHEtjmKKeeASJkci6Pn6pHFQX+IeF0H8tYLrmhnAsFXPpTFtaQbCzfdadr5O57B
IqfHLnLsKckghxNuSAVlaGrXmzD+riY/SyXc+5m2EOj0Mvs7kGPzMmHrknFOss3EKgPoZZ56SCv7
sgjytRDYAxN2dMJ8+n1/HAOmZqJYGva8lDr5lyVPrsy4Jb8Hlq9jeNd2X+oBUf9YDqwNUkDau/LZ
1wERiuYF9uEy334SCt5OmOI6oB+KTpBgrXjcoGPnLjx+Zr4PBXYyHZJ1mUIEi/L4VqYZliuckQjt
dUWwAfP+BR62vx1zO78Z2kpf+EqTa/n3qAxgQxzVVNt1dTKq1sZHka6CfjB1uVHXUmIl91mXoe/S
BzjrMJuaHdO7LxEhsXlvo4TvlU9NmeAeUGUOJh5eZ7how+oj4rOtlVtPTYjd+w6NE6waRj8Mv2R9
jeaBJocvflF2wYZ0q330AkttPiFZ7VygbxYZ26jnDxeGN0mVfw/PpBbOC5ZHCMfA6XQ2VSejP9bo
By2Q/W2tkEdE9JJ9ydYv5NFa9670MdGb7zl+q1dxJWEsWtraQo9m8lx4/RW8ZTmAEAU3KVxMNrmZ
08usWyZZ1SRlo9KlRlH7BgYApfMh3EmQUo0cmy9HvkQuJfwXk8DlxhYR/QdQd+IMOsr0dKQcXBD7
xkGP8myteflwmyp3FW1WnEvr+BCgesidiKOLGV5GUql9NKzeXKjazHwKgD80qjg6VTLAaT+sttUw
AWJtHFQlKh5M0LsXFFUf2zZEPEJVO2CsWMg0wwiAtqhz5FsC5aLqY2kh7xU76E8iysfgEuDMt2SN
Rc+7Wz2djVxzKq2zM+najAZ4j0gjfx7B1y8cTG+/OWEMNOJ54spsZnnycEHAvdIqtZGuMcmFe4FY
dP7LiTC44ymFdqafQzi0cdgpgxvv8/lDcW6EBlkMt4nN/aVNvnefKVFXQp69tpWrEs/ezlx4qIhD
YTKFAufFs0zHdJkj8XQKs9hSUJXFTwkkk7JGq+WzLpU7aKDhBiM9zE/s2N+eH9Obc9HQTkJOvloF
JympInAV1se4eFQQVoruK+3+fJA3t8kkyOSbdRGSQ21mOtee/L1Lnwzlsotvz4eYGQd5CGUtqk5M
3rTPQ+JJJU0P/IMkIRTrCb59A6/ottXa3flIM6vgJNLkI3UVSufqiDZmo7g78Fh0C/pv50PMrAOR
VJHRk8LwQJ6croXdquj3gNzocpx227G4tCMMrFLPvI7cfLip/GCpOTA3Kq5hm8q2aA9bk1GhadjU
BapSh84TJr/dY2lan86PainEZKm1Jd3grCBEKcSgkdn08GpYysPe5H2GZgFTFbBdh1qSPQnCa7gp
cxfNRVW9db32incu/parmmWQOtd28ZmW5+b8uOaWHlVVMl1ZEZWrybHQyANgGY2Qnnojw5Fm1Ukd
0iDe6nyc2fn7E2e6xHlkh1ZrdP7BjMq93iktUhJIF50PIqpLkyNI5HycPaTvtmxOrlS0+MrAaAmi
fDTTbaZTmY8/tuGwh1IuAbc+H232ax1Fmyz0JIrw+c4GdGbpsqlNcqWU8i+0oUGWahs3VFZoO1Nj
sxYOvdc78dwoJ9mZMpitFLnELf07uaj3ldOgeXyFjI2vwjlB5TvyKKUoKPc2DTIM13787PkXkH7W
gfS9K2+S4GfXwuHz6huva1ddtg3NaJc40b6CG4F56ya1EY5Cn78c/sVJd/yFJvXBWrbAFMayj7yw
v1O47ZnCTY8LsZE8nf86c8fQcaTJwu4MtKlRDfIBot6Wcv4BgWTU0r95iEMhU1Ctz0d7LVy/+SiW
LVOvMOEeirfhcTrVOgBqrRH1/hblsNG+qLIXp/oOiWwFQvRRa+0vGOJe9SBKQvB8SJ3ehjniYmBj
s9HaNOlV2N6a4bBG/BaHrZ0HR+z8L5y5xkRR5J8fOJl5sL++XNoOJz8qjzuZ1O9DA5tqrcPkW1ih
c3ud3iJYEx5FvPYmGyOQe3h/jYKGUIbYR0MLadXoenJ5fkBzJ9dxlMmMD63pu7XRsw2Cp6opbzrp
ez3oV4maLMzc7HBUgQYyAG9R2D/9tGGMUhXPVv8QyV+whd+06vtgEK/Zp0Ux++8IPP9PIwRyOHZl
y1CQ/6Z7UMLwvv03eQxB6F7SWYIOOS1mNVkNlDsY/YOr3OKsfiF00yUtX3gQzy0zcFqCZGHghjst
mmdBnmp57XIEs/Sl9ms+fu+Wer2zMegwCFQMUC1H/PnR00U1YccG2P6iu3/jjto6qjAWKRYuxrdP
Ey5jOnH/RJmsYk0bGWHhBweoQIgM1TplaNPzL0fQ4vjqqTemlj+gdbKuPOPRwCpuC7O2X/gVc6fY
8Y+YLPLegMpIb90/jNjWrAp0Gzb4lCDzN/T42UkemEjksc9vrNmYlOXpCVIEAChwOr1uMMhFBFnu
cJkM4Nehb9tC60b9ONydDzS7g48CqaeBjN5syhYw1aFpUebRngwqNlxS49AtjGgp0CSFD8Wrpe1t
/5A5n+s2X/U2zS/tys7zhZNvdmWKVtHrK5JH2+mIuNsg21PiOKTSPRJK23K4l4KlBGB2NK91adni
A007Qo1aaB3eicEhVF+EAHsUfnDseKPX/sKl9gp1nF5qtk29k8I8zxNRJj3eaD26EFZZBcGhpdNN
3XqD5H7R3aQ/IjQb0vSiR5pjNWI5k+4qB638hc82M5tAVWAFAjjSafxPwsPXCgOrFwN17mvt3uf9
tXSUzL3IT2JMlgYtoDoFvh9Q6pL2ZMHWFZbsW3DlA8qERbWX4l+SrS4sE515m8wrSEnOYqhPNvWA
ydHSYKdMouoFUHK627AwNoqMUtH5zTU7eaTBohWtg1eZLEXXamoJAc8Ae15jx9NY0jD3xfbufJTZ
kRxFmZwVjSmF0FvS4OAjtdhYGEVQP3t/CMFaN0H3CNiN+AlHp32GPAJWSXWAHvFNk5Y7rzUXIsxs
KB6q1L1NKriU/SdrwMFr1auRrz+U8tdAven67M5XbzQ5Xij5zX0SjgYImYJkyg4+HUmguZUfQwQ5
hOazntxJ3X0dL6V5M48S+gZ/Ykz2TIafjoL0XHDQ/bG58iKtgCwC7Zli+1UCdSd0quhWtovbLgTY
f/5LLY1vMo/1KBdS0xK7sj857dfQeKydl/MhJgCs11TpZHyT1YDFgtID0AkO0nWlmHvjAueVEX1v
DyXv5wRBSUvZ602HZMnaQlLmfPS5hXI8uWICjpZirWpd43dacIiQohjSbWF8CxIZb72f/yIO3RGw
v1z+rw3O4zhmqgAEHC2ukcHptkYV3JmlOqyqMtLWCBLa/2L9ayboWGooYGbeoI4iXUoKlePIwvap
8vKNWV/FoBwDxKjPD2wmtaDi7WgIZryWaiaHUq/rRYMWATsNSQHyUHxg12bQbPS+XCXNAnp67vo6
iTbZbzhKuUUTEm0sN9a3RCpB5d4qyN7hX1tdN4hh5v19h62xY0HCRmhp0BdmdnY30hUCjyMgOdOC
TtrnEZgETpYeq4wttGRz3QwdVutyq2/AYbqruEA1pxyibp+5eXV3frpnN+RR+MmGdApVqRUx3ZIz
rJrAWrnS/WLx8jULmN5mOtCx130JHmfyUccEFRu5KcWxhoaK9LFoUdLoka98QPBo5ZTfrHsluySX
2NAfWmggzFR8bF2hz49IAZ2MKeKxkRG0aP0mOHwdsOzxERICd73Oomur13aa9S9eNyfhJhd3FoZe
EpeEkzGhMqzbuHwew6/v/2jHQ5qk/J4u9ZbaEyNvr7LsKWhuB2Nh1mazHvA9zBr6xTh2TMaBBmKr
2QPrsvIxpw0A4Xl3HhamYSP9QtnxIKcjWqntZR1FH86Pbj60ynqBei3u80noHMlcJRMXVJJjqG2O
CTIzXYPtq4LGBK6h7cpzi3JPtUo5aCUy4CYW20vjFwv/zZIF6kl7neaTNQUIhlIcFPDSGb96m5lD
touaYjPi4Z4E5Y3G3GvSeCmKYIhwbWNp33aXQSovdHXndidPhX9+xKSuINdl6QV6HxwK5cbBZwtB
j8WmzOz+0HX8V4QDizItu9pGFcFvzUgHUH5FassxLw3TQxI4Ho3LKG90kK7DtYzNxs/z33nupNd1
chyEPWzyz8k9bXZ6krUxges8lq+UVt+HijIi1262G8vDoDEo+uHyfMzZ5IDngkFKzWkrT9GlDTr0
YdwUHLeGdNMU91F7gcF6VmMmJm0cqmuN/dXF/CFQYgw85G37eP4HzGXDumBR0sIhWZ3y7mD1uo3Z
ipw7dG+sWiglqws3yuyiOQoxWTR2GJhm2ZFwy9nXMS8wqLyBM7twTc+umj9BpkWc0vdRYvAJIiVo
WXGwR597q0HyMLhtg59xvLBWxJZ/sxuB6RpAHKFgTlHXo+vqJZ5yjCm5GrGVieMraqd+snAbzi5J
HIg0meY/DKDJydOi9li4JkuyRw2qdny0y7/HRor12vK+mx2SoJSiLCqqYOpppqhgrDzEPbHC3l4H
uL3U2QsOg1ujWzrKZhcEYj0CrEotYEpXdLo4r/OKozxDlbjHv2vY4eFnG9dj7K4vEQtC8/o6qNMV
ojMumY+J7Hk3/Dq/8Jd+hPjzo8QYDSsuE4WNF4ZPfomkbnA1Bj/Ox5hdlMj0iCctyChlEiMB0S0D
FQgOKAmvDPuiD5U1Vp2ev4NZ4Y4L0eZH9CfaZLF4LrjpouTVicdrUZabpFJWuX97fkiz58XRkKZX
farHURDz7WpV0DW+e/m/2slHEcSkHn0YSwNGk1VMWtqsaxNVPXfr++MO+Ym187UcvYXT6fUjvNnK
R/Emx1OD+3XZuy0Vo9Bdq/1H1K5XYfUxC3A6cElBr/Ie225DvguNBOHyZuNnCF6yIqMlaMnC3E4P
lchUujBIGLkf47ds3boorJ//erNLxKbdLADvQvzodG7HES03ZFM4JYPmpWqs8XI0jYe017KFnGn2
MDkKNFn5RVcYPXp6HFzRk5LgKJiS6mJ/4eL6cH5IS5Emq15xSx0sFpHS0biAdHpFI4Km/SZdEqia
/TpHQ5qsfDtNG6ggHQfG6KEFbj4Dq19a+0vfZ7L2Bz3psrIhxmjdJ762TasfiJltz8/YUpDJgge8
aWm+zDKz+SiR+0L/fDGJm/8qBvpHoOV5Z02+vxzqVaL3LLREifddiuRf8jLI/aEOFhba/GD+BJp8
fg1zO0f3mDELpdJEe7ZxypNKe2GRzd7DAu8PRBN+xZT0CynEygaV5Lv3DOsaioG1ApKbrTDO3pYx
Djo2fOOFg2l+ZH9iTvZqFhfAFNE1otXwJCvDlhWX9/lCkNkbCjQdUFooj9BUTw+EXPZQ6FNGXhUZ
0kwazPALPXiGjohxVJ/Kl+9feRAdXzHJJozbyapIEaiHIepQufZTeY+UFD7Gbog4KSpMC6FeWwrT
Y512mA5FjB4iyOnTkVVNVDY62DsANuNF5eC5xaUVxdvKz/ZZvnfqnXhEdlG1jVpMxsdbhFE+141+
VaGdHUnIEo31sD8//rldAWccFQVSHwfw7elvUu12dLKI3xQE/YZUTklf0lpa9c32fJy5owoqgKAe
OgI3N9kUKAnndW/jTBp7d4P3Qkvn/N8/t2qO//7JURj6LhUhKQkPWQpOBesoJVpF3jc8FNclF2Qa
bc7Hm32BgyEGBojSIXXvSUA/MvRirMWAnK7Y4Tem78bI1DD/yawLL1cjiM6Oty5M2Na51ycPgwMW
9PyPmNuPAq0F0IlyIOyf04+nIVyZGSaDVryvKjKyNHYk8+v5GHMfDvKW4ABigQIv7TQGBtNNPapZ
eMCa7L7itb8C7LSkfzJ3mHEkw9ikjgBVSzsNUgQFwlBDGh7QVdPXeEPAZQLbsmnz/GeVt1zWjrlE
f5tbMTQYEWqg1Uh5b7IirYjnkpwN4WGQb7zqvjVi/NoeFTRUk+RmWBQ6Et9iuvktgRBWec3o8pQd
EMQOFXe/CQ92iE44gsLNY6jCSL0IeveTkn/i/bmwOmYjIi8ACxZAJE+100nNNDmIpdgMD+iMkvNk
dsq7ZUBrSvcoZSIYWfQPhWHvzq8X5e286vB42BOCtC7o+KdhKyNPcr/3wC78tHZ6jFnCtRKvmx/u
MxUaOMBOfyiGPR6yIN7b6GpEbtkHrOEtlslnSqr8EmgSps2PeUtwRFu70EDCAznpeBLUwWa8kEr3
kzkUl7Jx3/XPQ4qjZYmll+R+GJolGvLsRNAHg2RFs0qbQtOL3DIHf6z8A3fByotweqb/iwDDusZl
6pEu1rszArgz3POcrwplXGOyiWIrT8u0SRD7sio8W79Xeb9uu5+xufOTcOHaeLthUSiFemKJ3it0
nkm1GoY3Vg1YXx20Nt+qyefxC1IgAG9Xif7u+h6iSJCPySuYRvCwp8vJaXzLjzIuaEl/waxi5cRX
ShQs5BxvtwqKJpxutOcRfOIsPQ2SIHiGjwKlmjqgrZDcI7K6dp4G80lKn9VvTrfwYp1ZGYSDii+Q
vaKLeRquTNTeqBCZO2RdTDdBQgH/m+7u1OjSRnbAbH8tbEmVv+/07BHD+xNP/PnR+1UC/xBgGhLg
Nh/vcldZt7lxGfvW3lbarxooVa9/Gevv0mWMTcJSxWGmnngafTK5pW/3nT1Q1kAP8sKyccsc3Z1r
5VcV3oGReyMM7qrcvnC7eqcK9bfWWJOjL+yOmQubnyEaK3BWoOa+IRnJrp0ZovJhOvjL1+pah70a
fh3iAA+yaq1pj/gtr1pt6W57e0mzKaHqUzmGRIXE3enku4mseIjA+QcHu07bge9YYqyKMejCR56L
owOtE/B36n/TNUw5NTCGGGz1OPyS9768yX2kA3V/7et4lCWre+PS3I/tRSrhS7LQJJw5DjhmKY6j
sU0H6/VOOFpg4oAoBi+gqmT9VFB5j8MvZfnshJ/C8OfCMMXJMlnLJ6EmOY9tNbotdYQquqdweM6M
D0GSYdB7Z+GXa1659i7Lvi3EnNk/xzGnVRB9tPCviomZRSjYf/CxyMuuQ3ff/6jLO9/QV/wbwS4a
LguB5wZLi4eqCEVJHsHiIDmaVw8dW9vu2Tp+fNDbZ7l4ip4rWVt7UbO26y+67e0SaekxLk7U6Qwj
JkVSJJhyJOunQd1MKZuh5/3al1gF2GsXrSzU9tZqunAMzrSWQd0dRZrklnZUjaon6lzJ2Kxhs0nV
t7RUUUbfag7cyXUm4eAiX/u5/0lVk73v3LlD/244Cb9BoGLgPbBPX4+NoynuKxdPXzHaVsJAs5Q6
zI0s4AiI3mb/ZovyZpDB6nIYQ+44ndkBcVE/UYYASiXOo1qNRdxHD71g66LQMYHW7a+KDsvScjcW
Tumii4dp0cEPR2z33Pvza2vmymPcf37LZO5NtcURNaNvhnPMKkfyx3WeIqtcYe+1GlEqCP1gvVh9
njujjoOKPz+abAcSkHhucwYr0b2D6XGXWgjPPv+LoTm0mBHx4YE2neYqN/HGjh2266hclPZew+Cv
rs2NrZfPoY2BqoanpHxxPqiYr+muQQ8KIJrQfqMsczq0LG0bU/YVaiMxoPw216V1omlLAiVze/M4
yuQyUTMJjeCO4ogqxfvaVy+a4lbD8WSxfz4bSOHghqFKd1ueDCfpjRarGKS7UwpdW8Bj+R6niBed
DbhTKs9eyPJmZ4+qADpIME6ox5zOXj0adofPFJwdRKKr8XbIms357zM7IMFzIz1GCXBa6ImaCtye
xBmeFM5aM24UOcMr7Wqx+jeXZ6iiW/WfQJOZawYpHXsRSPGxAk38LT6I67DHgzYqNkqFrxDWwTuM
a35SFnj8fxvkZHn0qPSWtbiHzfEiHHdF/CnHwVzx3qfuKfBj0Jl5V1Eyok+LCtHp57JzmGmuAU+D
fGoNNQQH7O35kcykyCD5hWLpa9ZvTa55DfWhGGICOHs13dDExNB+ZSoPMU7gOe1gq1+4audOJpgD
yESC2OYNNflqg6S1IYy+AHXXuxCZ7crDJgn/1POjml2ER1Em86YZqaxKGaDw7iWrI0xCb0H2j/nT
+Sjib3lzFB1FmWQNOZkotHDG0qvlKoqx5e2vo/5Dj45RHi58p6URTb5T4qR0U0EYH5q8urHD4Srz
n/viG5p4d+cHNRtI2H4I4i05vMjRjq6OJpJapZZZ2oU8bPTiqzJoN5X8f0k70x63jaZr/yIC3Jev
JLWMpPF4bI/j+AthOw73feevfy/OjSeWOIQI+w0SIIABl7q7ulhddeocd0DL8L6hVU+4MrT4SINN
qlAr4C1YSwWJszQ/zyztK3qm2sYnY/WcGFUEQ2TNQ4OLT3CVFpKVxZwTw9vOqJxiWmyfYE9PkVkP
/r2/qtX7dGVrXvXV9kmgIYcJ9dSLodbTE+z94iEdzafGkKCeMcIDQpffdXHKN67V6qnB5QH7E9nk
m2sl1XKqoieIWWTndobP2ADs7x8zVWM+O4iGjfu1+hmxqBVAaDsDZharhIh+RPwJc4lBoVLLY77E
THNt+Pyah1D2NXlIQnrC/9zu5VR5hVEUyf/wa9zhRnneDrFbRhYXK4zNtDNniEosnRoNbn/rERXP
P9ivGUOvwMTCo3hZ3PWKEpi2RSGiNpTyo4SSlq0JUb7xOlxpfMyUZr/MLI4l8lu1GTPSPuiI8mMW
lQpAteRrUkXpPkmsCKisNLro9ra7wWr1nSfHott56Idl8Imiex2nNrIzylEKwln/e/JP8HtsTjHM
ScYybl7/zNmZr+7I4Mv6/xA0lezkOvLLdbNDQo66nXY01VPrnRUrdniKNZsFqLVQQJULUlgVVljm
425NKxpkICHEhBeShTPwOXNXqdkO9hqE1ovgSZ3CjYu5mqbMuR30kxDd8SW/tdiPtKMggAOaURTW
rkAd2k17MbcF5Gd3sVwhage5ppOZPIiKJi/+rjSU1+4HpVUf56KSLamvl/b2NyRRr7eBJ/PxkL4y
5WZFMDzF3+/bWAt8VKIZpAPYasBDe2sj82MI6BDHvEBdI8qnUqldgVdz9pVuvF9vtH5fK3dvXOjK
2mJXJQvpq0whNISyuDc8RxxHsszxmQbHrmsK2Oa+pgoUw0jLmXL9cH+pa9GPvZxZtOYp9GWK68Ga
aokCIWPwUleSc3sKtxK/Oeq8Wd+ViYWfCsMkjEZPgFXLfh/L4V6WzvXYHiPxU6581gZ7MzFbvRlX
Fuc/v7qUDbyAgjKxqEhFYU8wZwEbF1YbF/nIn5G0v7+Fqx55ZW0R2lNRkM1+wlsigLPIYTzNMbf1
qz8oOvBJVHVm7GETWTIIe5IJL98roj3+Vkbfo+i0PSWw6ouk56CE59ojH8TbnWvprSeBSHUlidpz
g8JKlH6adFCcDbzrhooWcs/EeMC7OGwPIxo+f3C7qR7R0oPPm5bXYi8lpNnCvOcJqcn/JsBfqNy3
mL5/YCvXm7+dPeRrTDNnGcYUJQ3FLMdI1dHHURDFbQ9JpLi8lN0cAeQ+27hkKzcAg4bFG1IndC4/
/mAJRsOTaFWCi3IiL3pSRb4UMvRio/UZNttTK54aY6uXN9+rxb0D/sjgMShrKP6WH+pK0Kuy1cvo
UlkUjHRd+FSH8WMjlJ4LAXLy+ydHFAHnDEoQagZt8RrP1XhAsSd+bdYn9MUK6bE3n+8f3Mq9vrEh
33qnFmUgw70oujR0xUbVO8XGaAfDY99+rkLTvW9s1Uvm4jhUTVTgl60xryc3UfwuuqjTa3M3hV9Q
U4O97InJPhf7b0LpI1U+6D/v210JJ3R3eMcyucLZLV+VOYm9aCV9dLF689H3mjM11G7YAK+uhH3S
UNiQwGxTfJrZH68jZK13rWj5GDFkcBU/c5SI7q9izfmAgzNwZ82I32W0Gmbl4FQ0ogt0ICYj4uFM
0Wpn3of7ZtY84trM4ttSK5nHa4F+dZhAn5HsZfNBPoZV6qrRl/uW1tzh2tLim0IhplSqkQUZ415A
bclORPHLoJW0fyQ7M3cJ2uv3LW5t4fyLrr5imUpdGcLY6KJY3zTjUQ93HbJSjEbcN7O1sDl4XZmx
jLGpyYGiiy89qD3MLUJ+mSsM8ee4rBAa3xLiWfXvX56xLJ5HnaI1hqfg3xN9O8OrnXpmf2vTf++v
a+1bBucXrSVGTSjQLKFTU6xZcSZ4YBkyMDVG+jciiQ9iX72L8uZH2e2Rna1+agFFoikXt4glVneV
XjeoQeiYaEPf7mrldRWE8ALYIhNYVl1kri4h5YVynF0Y8q6c4JD5cX/BWyaVW5MQ/cCMj37ipZek
p6QN3CGDti2CSaCuH9Sk2AV+/gcBee7o/98qF2EEJr+s6OQ4vsRI5BUBotlViqJY3ksCKsfJMe27
eMPkqvuQA82vQ7g0lp2mYoJKspphn3Kya2m8omxs1/pGaXnVCOyz8zgLxFZLbqZBqAtGCyjMq+03
UHYBWnxbjazV0+IxNU+sQNiiz39+de2SIoigy+QdE/ayE4+MA4nfvYK3FEA0+Sh7G8Fk/TZc2Vtc
81jIgywrsVeE0bNf9vZUnMzpUQr3nVzvRA+5aeUhTv4utl6Nq3v5y/ByEMoSSpFBcoUqqfSQqUyV
oQBOO/j9fedftwIYbP5kct8W22kiOVeHgw4agyKskZ+qpIL65nDfyNpXE6o4cZ4teZVNvj0z6MOM
sEGv/RJp0iWuknOnet/um1hbxwyBosIH7QJktLcmdDno56c+JRxQzcimqxbiln9whcBuUoqnighl
1wKIk2lp3mphSDranARms9KxsiNKvvdXsvb5urYi3a7E9Du4MnSfOF89Z8q0GxqYrdKTJmgb2fXr
cNcy0b22tIi1+pB4fpo3fCgDv3oQEi2Fit+Yjk0bDLsqLCoUQRvjWRRgdCvVVH8fyclz3fd/G70R
2II/DYdc8kO7UM3cDcawtMWpnewhECFcrcy/TN1nYBnpRadWfOuhjEImskIkMIyhaS8NYGuoA3ml
dH69xfKw6g4knzOwmQ7wEkXgFQpUGBQ9L1MUOUbS7EirQwSU7h/VK57kzQ4yEMnUDUOpoMFuz0rx
Jh5LPsBULdkDUD1ZyuiYajoj9/XdKEcvcvJRVmecKrif6jnQo89SVDqd/l7JvrcRUrZ9/lD372BM
Tc1nYNB7UX7xBdnREGBK3gnwLNk49f7+z16rEaLXAYAEtAzt8WWKnkbM6otBQZJZnKM+fQ478JhT
/qAFkSuO02WMgscmBdWblYFlI9q5U/P2UNa1nRuhi5TNaQzlnVeO4ka0XT22qx+2uMWofkZFrQGy
1dvBGaLCDk+16h3vL381GjHoCfh15jJZzp+V5VhymBWJ2/AhsiJHFDdi0eoNvjIwr/LqExXUZY2Y
MQb6BOL+Z85elj/G/uf7y1j7EMpXVhaJdYW8ISfA7ZW1d4bgIoTmw+JXCRYV3n84tvvWXoPbG1cH
hjijN/Ca5a61kwnBd8nRkD8o8uT0BmOCQwpu5ENdu1ElnXm2dsJWlj3foHtmF3uZe4KUTz0lgCrY
mXDPqWSBdjENjhQYdq1Yjj5IdiuVW1qpaw8k+Wq58xlfnWHYhyYqOjzLFe9JBEDCwiTmfjRrV5GG
3t/bVVsMks6zCjOj2iLijzWAelSDSbiNU9LEnh1LDB8n3bH2QmqLW5ydq5fsytwi7EeGFnZqRX3D
8r/RAWCe+iVPNz6Vq2kTeG/4yIDIQZ2+iIxWlapaPgDBlr1Bd6QiOE2mI03fPAZLEZuDvuZQpMJn
mC6zKnr5k/38z/Yy+GdTmXZDj+0+eY9o9LFBSAdAhV2YP63wT+o3VwuVF4cXdEKVFwbQdoGnA7l8
kh9a0IfPWTylfwBvhPIelpV5sIOe2OKlokpBXuU9pZUzcpyOXEATKg4bZfVVZ7yysQjBUwslWNpL
0aUWW7tpTGdMv+lV5KKlYtOYuX9Sq654ZWz+86tbxnUYc9hvo0tqFH9JQrjzNOMf0dLd+2bWgxdD
nlBHMEyNMM2tHb0t/SaomLwplMoeteSp8LRzkZ66PH8Q4uldkZ0KxKO/b5idz/5N8DJnlqaZ94/G
863ZoRURtp0wW3q1m0eGkxYvavmp6T4NRWIrXW4rdIMOU7kFXVr9xCEdScmUxxhTM7eGBb760QRp
PSTlqeEY4TA8IM79ewKVr8gUZCN+WVksz5MY56zk2Qokk45gFKPrxYSv+7u4+jWlZz9zG0IFvuwz
qyUA7nQg61aiQJ4rwZozJSIfoDFwBsYi/sgcBDh066glLmWl43bQAmXkOydCq6/8q0Ew1HyKsi3B
r7UTmmuy4HnoCxrm4oRGXTXCvicIJ81EN/ZhDNTd/X1bu1vXFhanI/uRgvhQTW5q/MhrmrreU1lu
pgXr64CGjMorjEzLDFgIByERer6TVX1iUnHwXTOKXUsKXZXcf3SG5FFKj4JY7TP/Q5q9y7wtycu1
gMUIDH0CSPcg0ph/4VUMGeOpQ22AA1PhDoavGd6gVt21uuZmoe5OWvzyB/t6ZW8Rs9TEaqwmxZ6Q
mg/MtjpKWzwK+biRpa5B+RntQRoIgn9kC9XFa7P0kzBJB4bB2q5wK+PR6ke7KE+UcBzJ6KANC0w7
5bWgZK4wQMb7qd1i2l71oKtfsPDRMBILtHz5BWb2ua20/ZRajhltMVCuepAEZIWRdI3n6OL8OrkT
tLjhMWJ6yvfA100nKKTJ/ZND+2VkcWgRE8+ZNw+98XQPS/lkaj8aL9s4svX9+mVk8ZWJtTpT+mlO
rMLi6PmmWwzScRMtumrlFUQCJRmzxvO74Mrfza6MclMk4cj1kon6FtoohJAHtJ6EdH9/11avFgOr
M8U70FNz4YKFlBejH2EqkPSd8UUYY3vIj1rv79Q/2jvwGLjbrEm0JH9MglyjADHNrT7RyfyvM2S0
TjfKk2ufkhn08X9GFg6tqA06XCLphiWHui0hj30I+tHYK2qawbujbAH2VvcPWU4oIJE3pZZ3e1Qh
UtRIuoi4ti5IlIqayAH9HuwFKa7czFIpbod9uvGGXhsKRID7l9VF6q0GaTE1FY2Cqa5Ocj056Kgf
RgnamDzbTZ31YIydK39TO2s/hNY/ILvfGZp/0aP3UxydFOF5RkvMbA33nWnVb5lfozIMPA2B4tvN
oKNaypNlkutRJ4mNQ6X6jrnJB7FlZbF4LanrUSstvgYiDwx6WtaLPm7VM1f9iHbtqyAXI2wLIz1C
uCnpVXzJZdOF8cwToTWyRmfqNhx2fTX/Zwjhmds983IA/qMgRK9VzbhTT6LR2AhF/Ul0/G89dPdv
zfByEaO6Yz2FNbiybx11NXaTTTLK+YSX6fDc5f7ftjEoemtGrSNhxg8weezJe1pn7xlJtaLQaZvH
edgHvPbGW2Zt+6BsY5aaSWDG0BaflqLvg3ISCSpB/zGYfo7dYxtu1QBXbdCtpeoM0J222e2i5LyI
TUhLSbOy6Bjk6pEJxkgLNk5obetAbjFXSEo6jzXfWhEEo/bbOIovYT3a8InuYjqpVIUlIXOEEv3b
aGPr1kKXNuuEzVNuBqqitwYV5uiUyWtikPVtaGft6P3jT6HhmGVnOoUFRbTsSX8SLwGvwCs/A93h
nL016g2JZXZ9Gl9U9UuR7fnUHYTPWuCEVXG4H4xW9/PK0sIztD6rhsyv4ovX9ft5uivw9pXZMbhN
RLLK3j+KylYAXLfJw4IZD0Zfl/QPXdnLuTL18aUtATzS4MoPRaMkD5MVoy0SD+KO99wujCN9AwG1
+vyFsOE/y4t4NebeUGQQ613GamR4TvLBG46PbSsh3uQAgQlsGUWOKvoOLHPja7R2PUgd5rIWlCiM
hN4eaZYwdCbnWgxbdfwXmtDjgzrGX8JR9zdC5eoimWixoBhAJVFXl4ssAzNPQvJIpS92uaftw8Dp
4nyvfa8V/dwVn9Pecmvzn/uOtHZPrqwuh7Pl0TO7VCWxzKXHoDlnhQAO8ePgn3g5b2zl2lfn2tQi
Sqe9DA1cRHqZ0nqvwe2U1WMd+jRXXu6v6RUBuwzU15YWgVpgTWI8o1yq3M7CZFeGADWG9Ccontij
aGF0+1hMbHWkn+P1X9r0EA2nvP825d27fuuqzlfxzY8Bj8BAMUwOtI9vPag1/NQIcqp5elW46JQM
abG/v941H4Ux/j8Li40NaTFAo4AF2PbcNjZ2bOxm2r7un0zY0G4hE3wzgSB6BhlfOJDhBtohYdYz
F5kEICP0PLefOjtXBtlu2vYsJFvDkKtOemV6cQnNSgoRSSePr5K9RPz2BxsJV+iMG6fXN0kp5gN5
e2C/Frr4VplGqpFok/UG1gsgPUf3w31Tx2hQyeKhVg/9AJWbJT41kbCRYq66CmNMdKAU9PHeoCC9
CBVlbYbI+N9M71/f37gYqzfw6u9fhJgiRF0grkAWoWNQVNWTkR20IN/Bi7qxkHVDsyTZrKhKAnPr
89EYW0MyUoRV5Xw3JBPCQ9JhyvYCaOD7vr/qGuRHcKXMPEnLvrmmRuR9M4qpSUWnTsJZ33QX1uau
VDS32gKIr960K2sLRwyUOqZnxQYK1qNn0kGH3Vn/en9Fq3tH6kLXAf2HNzKRk2xldQer30WNPjai
qyhfI7gPNjxhPuk3Pv6fEUrKtwdkopAQFAKPGTxNgIAXDlBZZ4L7J02io6BEdjJsFf/XJrhh6aI1
iU8wtbkcBIy8LKh6BVxWO3zqtfeCUrkzCS8o1r2C2iZsDAPyTEax03LFcILGSbNyV8DydirS31f0
wC2hWADzDI+1tIQpekIkxU3NbwlhQ26m8DF/jWRQZ5l/Usu+NrUIJ8XYt3Eb86KLxOBQi5VdS9JG
Nrh6CXiTwobEw/QN6Awm16DXB94/Sv0oB6YLgbNd6pOThJG9SfK0agwcFjhqRjHIiW5dxzLbTmgK
jFV18Bl90kat9oKPWiiMJAU6APdvw+qNeyXEwCcZg198yhW+1U0MjJ9q5bNnxE6VnRIEiO4bWY27
yGYB9wVcBnL1dklVX9SxZoQxw3XCVy0yxvciw7hP942s3WsgX6DbmbeAonnhB8yLllqsFPFFnDI7
Sh8pIjVAR8CdZ+2GqbUjgq4KGDFyzNS/Fm+6XksLIerL+GJIrjgphywJXDMZTwVFKSRe9vcXtnZE
iMLTBtABFvHeut09q0w6LWuJJYOo22mOtGpkOV229fxYTUCu7SxcIRNHX6CzTMshuUCxagcw3Rn1
XyUIHpi49pJZ2UPxs463AtfqwfECF0Hi0LsUF1/NLklSlC6JFVl3qnsYqMq/gvSfZIrcP9hHxkPh
32Igl9797T6i2QkoNuSNDPdVEVc7ZiACa0vhZ9U1rozMf35Vfe2CPA7lElePM5pd4CySj1Ks16B/
T32zxbf++jpafmYg8PtvSQtH9NKs79txjhXjPhNQ39Og7PQd6e+iPui5fBkn8ykRP+rJ5Pj9c9CA
tKrLB2bMpkB2Q/9rWj2n7QNIDUvi4/6BkbN2riANpfbh/t6vfQ+B+qMvpkC2gS7H7baEmeTptcre
Z4ljCV9lXdhpzT8IDCKv8MADxf8TOOu1wcXOmH2thnoLglasPLexCnfGs2bjRn969bSvlrVwXVos
xhCKWGnanxkk9EJ8FK1PWuQmxZbi11oMpRPOu0CBeYti8+0OKuDnhGEkvHWG98OKj109/Lh/Rqtx
5srC4sMTeYPUmCVVgL7Id0WVRlBhFU7UaOHuvqHVC88MlA7pFjWW5TBUkNZmWMvUjqzoq0d9L+5P
vQfpzNaLf/V0ruwsLryYh72vCRRxqCgPXY/8w3kIz5BbHIqqQ4fb8ZLvgfzStpkzDmerLx6NyH+G
e/yYjQOdjHpjg7d+z+ISVCXUsQ3CyBfYPYPo2GvGx3yWYi/bg9+EW8io1eMkMaJcRg+ZtPDWYWKA
8rrQ5Vw5C2x8eaq6ye635nTXalYz0pWqHGUVvlG3RlBGtPppmGKayP2XMlCflbDe0xHUc5cq1j4C
17uRS6wxCSomvMHU1VkcnDK3Jqd41ndjDPnim4rTC8cuPXmIkBo0d8uznueuqkLIxExM6+jG37/v
uaQxJi0oXuhv3g55b42pkGTYFt4LU/dg5UwlJ62TiVtSP2t35JelNw8ItNtqoRI5PWkqT0Em7OGt
7i3tPZm//f+zJtD3t/tJyagxdB1LVtIwVD0+gb16FNLWEcN4i+dzzSevV7XwSSuO0zAQ4FEKJ/Ta
ha+V+X7Ivv3Bel4LqMx6geZZ2pCoBqWIqF+a/qCqwdmvH+O8dJKp3sgnVtG95pWlRUjWKkHwRbnj
Po+mQ+nGAv66szxXYE5KqvV//H58TIbqYKXp+zGSndTIno0kfz+TSEmTeKxReU1e4qjb+75E2d44
xP3fQT8dR7G2bKb+HgKhmWzwljyhxK20a/0iwbKlGShWoj6wCI995iewyfPzs356iTQFMvtDNf6Q
zMAxNacW4jNCt++01DwHfmMz8rkRn1dd3KATCSZ/Lv8uwmGbt0UPFz2XKfXigxSZ+kOXp8pnZZLK
d5XwB1KWZOqzkDuvKpGR0dk5r1IzlC2GCMkJnI8moKuKrb5vMqYPISSVj/d9cDWXZkKKUX4YqGTD
WDhhp490iwVs5d77TigOk2HmTp4UHymEn0RzfDH9aqd73V5J6/f3ba8lCtemF17ZBM1QjKUUXxIm
4FEE6cApdfJW1XX1JpsGxa75jcq+3m6mDHiMXI+6vQadKzeZHt12R2TNQ3hxg3Kh+mrxgbk1MnnI
+tW5R3qbNQ+TkT0EcXWM27a2gRttFLrWtg0IA+woSFNSRllkP3ms1KWRCTyE5fijQflVzutoI9Su
bdq1jYUHyo2Q6UE/r8eHFXZ4bKbM3cxJVzdtTq1MiHOYE10YMUv0orXEIio1wz7xvxa0HIKw3UcQ
tv6+p1lXlhbHM1ocheaZWFL+Rf/AFrt/7xtY3a8rAwsnK0rViwOESy6heKCcZcdgPzZTmK39WuQT
cNpGHpPKfC+ERyWhyFI9jh3kp9n+DxYDuAGEPAPyoExunVnrUW0SCxbD3E5O7xxY9WYTYdWJr2ws
0jEwRfGYBDgxar1djWoNqrb3V7G6W6igc+4A/Xl73q6iqxsmd9I4uZRxvqvq5tAoz2Xc7HzGaO9b
WlFeobTC3AwMYHNnZ/leZ2rHLzOrJcTUYW/LAQmdIMS9K2kdfP2t7MfnzvdESGAqwVW95osyeo8t
OkVnrYtDNxdh4zS03q5MQf99x7z5aQvHNIRhiNAH4nXZVU4/nJpEtzen8tc3YEbnzlUzaOUXIUnw
u7QdWvAQsNa6PtCByH/p0cxWfDv3PtOq1YeTYHS26hdOqFNfYFhHtIM/EHPnA02pXCPTAIinLjLE
0JA60cipMhiVsG+EnRXLjpK/3D/ulbt+Y2TxxRwz33ztNVxm2cNQQdDCjO3G2KKGXPFfJpoYXWaa
gs+yuji5JBhCcgQgBEJkuCg4QnPgCrgyrHm/f1Mg/KDeMYMzeYctTs9LtbrSBSzxO3Yl/ElBW+wl
46xB4nN/6+bfvKgCqRbztGDXIZqB1/j2TqI5ojRCw3uaijLjV416MjKw45NQ/03lKHe6sPA3Lufa
aV2bXIQBq9DTRpOoRgD/tAtv/JCoketHknt/ZWunNY9rQuw1E8Es06i4kvxskkZOq5d7u0MX81h2
x6B90rRkS9l0JXYy7EV+OBM/8Yyaf8t1eph1Sasx5XpJAj2zM03WnMGqtp6vKxt3Y2Xhf2JSINNI
z5yUZj+0gx3PMlbDFsvXqhU2jWkQKOGRcrpdCzpfJdqEUXJBkTZopg80rM2m3Eg0Z7dauJ2GuO5/
RhZLkZMgTE3UQy9lbvQ7gCsfIQHQ3CBqTDtU82TXCK3pRlO08cBbXxyl4pklGAWhRYIbBW0LSpEi
tSgNoSuWNXqIfe8a7e+/T1jfLzuLC5wIlh/qyC9esiI6WtnnwOhtKx8cozve9/KV+4sh0HvzrCXg
rcVl6qsSTrGqSi7oFxw9eEpcWX0nJ/KxEyRYD+Pg4b691Q1ktOBVshSi8IU9xWqrwKgyuNNSec+7
1RVQ+0qMDfdYmyKFA0UlnM6gNP7n1gmZxJ/kpGZZPah/Ogu+jTj4zojFx4DR0bH13vXm9z4yvviN
5zTTKdCBjcDjEH+C5RamgBcz21r5Sjy5+UmLlWtWoHmUN5KZTrvjxRIj+cFnpoP24P4Wrx7pr7Uv
YT9S3pnj2NXJpfNeBk89SjWy0EbuZMM+bfMN/1l7ycMEg1oiQ7tzury47oFcN2xtkVzyUWg+t2kS
PZS9BLwJwJUjpGn2bBZm+yGDdmc3RXHkIln5DU6S6LnsMuvL/aWvepeOPMTM+ExbZ3FtdOQC8mjC
u2CB+ySIJd8HQ0T0x9/4NqyhkHirQYzEax5lFXlxmOYkN5MlsMfelPQ2taqWwKNlla0Wz3B078Gs
Hjy1PXRwTHviQY3/Telxxh/j5HkINpx9bdFXv2UJQlKmLk4GGceKah5ddN2DId9tTk2uedW1lUUi
NuP9UebhnMX4LyG3VdVGhVbR/t5qCq9dk2s7iwirKnVaKyY3VyyUXUq9PI1qp0xfaNVtpC6rrktj
ndrxHAGhX70NEk2kW74gsnFd+WzULt0/YsOknaToQa7dQPgoGLtYcqLu430vXavQkFr/MrzINwul
59MW9rQ6Bw/ioVPf7ibFzoe93ry2zsAP2V2ZbDjtqp9cWV3sbNFWiR+YLTc10m0BLOks4rj5cli1
ApWjQU0LPL2y2FS/Tse6m0pSGaiA/Bqevn6b7WLVGWnZAvQQeaAtWaEZ7RMqPeb6QRgZKNUh5k1Q
w36CYFmyBdxaGxfm0win1ox2kuh/3boJ6O1U6NQsvZhqu2tk6QE8xtGf9o3+EW4Er+92frnTyq9R
8wcHBtSRVw9D7cBr5l24ygpDMl3fCOv04hXvep8mFVr3yZaRta2cLcyTrjN0YWFEq6RUrw0rvVSG
/k/bi5/Q2doPqfypACk0oG9x3/fnD+9N4kbMBCcE0w+dG9gpFp+LcaAmK0T+cIasjuaeIEr7gFS0
ls6+oh78etjYwzV7LI14P4uzQYF4u4dmijTb0A/9WW6t/EdmhJVDYPdd1ISifZdp32j0mMc8YhTl
/kLfug0rhVOYpwPjofCjL1Yqlro3VGLfn5uW8ZVUC+IPQ6z/FaqTdczi+ElUyn/aRpQvShZ1lwCl
iAdLyeSNIPfmePkVxDZmU+fr8gat12ewcjZCMJzTVqFy+TXLNDuxyoNVnEVa4vfX/CZ289IEYqPx
6ISdEEn6282uOi0u/NjgcId38KjvYlV7BNpxDDN9w41WLFG7p8pIXYCq5ptvnjANaYWG0HkE4zX2
uWOZ8U4WYjsNtlAVa6Y4PvjtaRezkYtzHKfabCHwG88DUHirPCGtMxMhZvHn+5s3b87iZjBBATp8
1u2aoV63m2ekuS6NUTue5egvv/wChfr9v3/NIWH1AnI3U0eIb+KYRTsoVWJzPOdVuBeMz5GUOWCW
nCjPLmYCu35G6lsYziR/AXl7uG99bXUAOeesjKoEL93b1SliO6Ffbw1nXsDQLPgpEMCk3OL9Xjkr
eA8pWlGgY/xwmf81gxRWcUNDvRa1nd6Iz1UoPuZ1FdkV5Zb7K1qJLPBHUMvBNSQkKxZ+IcsTZA61
z3bqRec2Hbp9XdEzO5fL6ffQCMULvA402tL6t3nH4WajkEu2DSQLLPP8y66+C8FkhOOYasO5QBkm
kJrZHcvfpkubjTD/TfygJMFk4q0RURFyKZGD8SwyNV+XmoMRWd54Tq+eF/ypPEH5LMBPe2tkhMlf
idtwPLfJzzhubImM3eodc3f/qFaC4Kwlopjqa+d8WV7JZV+tWvQCzon+wxD2Gp2cJDmpFojibgv6
MDvy4hpztea3h2rACbDs9GmK0HhhE05niuGHtPA/dVN6GpV/I1F2ZNmRqpdWH57vr+9NzsVZKRrQ
Q9ph4DiWXLRDnwklP2U4N3pke+pzZiYuBYQNh1/bRcItA7fzMNkbAj0LnEyQh8Z4LgB1xMKuqJWf
yVi8awvj3CfZxpmtBIy5FQYL0iud3pJiLhfVqoqraTpnYVv9NNOk7WywZOaH+1u35oEQ28A3RXTn
1Bbpaj0keh6p2ngOgxrJX90iZiia8tTFRPtcauQNBPha1Jipe/mPqjZl7VuPVxq1tzxDmc5Slh7F
4qwEwo+usisj3tfltIdhdSMPWfFHvspzqQpuEVa5CFN11FpInAbiedKaXSBNu4xxxlL5rNeHVN4N
qktHZcPkyp5iEmgOJLE6IWphsmmjWoDHC8GuMtg3VroTBti6firlxl6uOCT0fBIjwhBl8VGbr8VV
HBwng8qO3opnr5ZQ6xoj9WsO6+2+0APzICRq8iROXnm47zArBziX7oHCzmqx1NYXRnUtrDNDns7h
8GzW7d5LzrGk2Zan8YALbIa179tbW+S1PXlhb0zMysvV6dxpD0by3Df9zpIPevJYNMnG0lbCCF31
uV8A4teglnNrKtM0I8vHdDyDyzkINSjVtNtVvbcxvrniHjw0iFQzjApriyvQDGWTjWoxnsdBiuzQ
q54ZL4za7twUW72yNVOvwgZwb5ikpQsPSeO4CrM04/tSOHETvwgqim5aLbsmQ+X3z2lt865NLZw+
N0ZZaSVMJdoHKZZsor43bQSrFV8A/0VbR+OUZlKK2wPSeOSITTSMZ73NbUl9Un+0Hf112KO2Clwr
0ZewS4V7JmXlU7bwOvj1UK2KCYuwFdoCiEV5+nl/v94WQXhYkTgx+8wHZcbT3S5GQLVMGlSJxfjF
cx6+9/wjw66F+FD1/2NFDo1TLH66b3XtlBhSIS7NukjiMg3FJyH+DmTCvSaMNmKvR0WJQ9v329//
JDPuSV2d84KsZ3mXIiVS/N5gdbiD75WQ0PHetbaGktc3UcPE/MTDzuLKmnpfjbrAOaHv5Y7Cv7H3
rd+HT5nTPnTCu3ELdbES/OgRzCyjlOhmIvrbM2t8ylaGkExnOuauLwJ+TG0BvoRIPlXjeAoUYXf/
vFYu8DweP4vsMAMDruTWoCfmU5DUxXRWUcpF0TN/CQMa8B49+30xyT/uW3vLa8McMogpE7UxcgJs
3pqzZD8w2qGezmWp9ifFQFFvoM3lGHHfHwtGWGCoj0o7RMv2HIeDckRbO3vSjUSv7HC0mnOcTlvi
KCtXkVYuCQowWggDllMysoTUhtw0JEJtIJI/wgrZlcXWVN9KmsDkN7U00E5Ad5a1pkY0fVXMe/IS
D/oLj0GPD2byIzFiyLkSEWB/Ez8oQ75xHVcCGnrEMz8SBSgG/BavQqHlruvGyNr0wfbqzO1GiJiI
1fXkttP3jdNdXSP9d/7lXhJ8bk/XG0qOvWaNldGcC1k8MgR1LD3909j+SJInzXth8OMRYRhjcsvi
XIo7mTnjMiWH8Z1U+5CKgXgMldi+/7vWfJyamAGcjVBLwLj9WcGkTwwFttNZUT6o8mPUR7Y6vYt+
n/ENkW6ompgjA9ICo+MipvsmvCuyxuXV+xfV+mjQly2Tx7z6V5Oaz1GoOqb15Oknwfv9JxGGX/Vd
YXKmGjV7wVWe5qPqOvNzconr7yXCxz7Zmtk5uvaz+hpodgAB2P0dfXvQjMvRlOLDAtXMG5D/KEIf
DNH9dNbE7B1hhSZbywkWl1YG8d4/RIXUu4k2buS9bz8us1nQQjiXznzW4ovWW5CBGg3RQ0/+EpRD
Y32cwo0I9TYAYwLgowXvxVz+Xmxl1SaM+ASYgC5nHEN37BVIEz5bqGWKXb73fhtqic/M7TTmv6jZ
qMtcrTWSWtBULqiYyPIxV+nukZAHX6Ui3Oh4v23ZvpqCf4IqJVI4b14N46QORN/pXPzIyuyQCq3b
qvWlaga7KQMX1vl97WfMuATnoX7XN+VzOsHckDh563e0dHtHTaSNE11zJBzW5L6Ag+KfW8+NqY1I
M2XRWUr/BvZvj/uWvpd8rP1LQ91sI4V8G+l5pnFFAQLP0IZlfKLoXnmxKrED/V/d9F35/fyeYQmm
Fmg8MQn1hp0LlnM9Q7BTPIPQ3cPowr0I2s+CEW5UGt9GdeywAKB6VB3ITG53bTJRzVHKUDz/P9LO
YzluaMm2X4QIeDMFyhL0lERJE4QsvPf4+l7gi+hmgXiF0L1ziVnHIE+anXvLgWxHUnuwrHDHxIQ7
+sHOszbOaO2rAxDDcCIpp0yf5NJaNWqp1pjzrmXRzkuKXUGPZBg3yfZn93hZ2GFVUKOQ0oIH4qW8
tDMUWsULSeIncP310O6VFgm6MYNTvNz1we/Mql6koXjoY/+oCJBgbPIZzvt27RcsbiP3MPN4LHFr
TXQQgvp29gCWb92M8YEgNhGbL5CMHEJvBw9y3DiDuIVgW91rtMDZZ6Ai0jIB8dpa7buGPRCLe5OG
bK7dCs3GgOuqDagneRIpkNArutxnTeiSoulIePX+RzY9M0KxWdtc+6wJyVnHPNIGau3ShDgrNzWF
x4Oky3dCMD0kXvyH8dQvinzyvO4TpGkGggMb5Yq1hZG5cVX5OOby9KXVSEi6uBdj0S3i2omqO0F+
QH5z42tYXdo7I4tgAmoLGuhaJLpDZ30p/HafD92B6VqnMGXHjGUooo1DmsfH6y/u2rtEaEqfVAX3
xeou1xaiIhjkfUnJp/qkG486rLGK+sDORghtj9XrdWtrO8lkA9VcOgn0mxYfgpwUI60UrFnN8LUW
fFcY6ltUUs7/gZk5HKZtAZBy2fgdS1WHFwk/pskUdgIf4ZVXCwdz3crH8G8eS0cGgA4drZFlA9Zq
s7IGayu6Zngagf13yoNBGbyLN8oua5sGfwCsCOSLFnM3l0dUeYofVXWH948qRw2g6PIDW4p+/vtq
3ltZHE2VKWnZBr3o9k9t/UeaiRmP8hYQfO2BwQFTzmQ8g97BvNR3AaXAuRTjqIgMCd1n/HW1rZ3B
d6xu3G8X9Fde5Vk00qC+TsvxQ48iG2Ryz0Ho3Am6NreBd92OYOh6ub5vH8epKWUiow1TG26JltLi
w+W3i1U0ep1bpm5pfO2zg5dD2XRryt8E6UtV7rzoZvyjPsILmWZuyFR3Mt6aL6FwE5zQuFNj23PU
n0q7q5PD9Z+2khVf/rTFCxvFVuaZAT+tYVh0uuv9yFbynWHtM+UcQEn2rY+fVOUUfOZCXTf95uwX
T97Friw8dcyRKH2H6So/h+JZ8Y5aRrXGlqUbrT6l0asK4+xXAb790Tt4qRN+yoXH4sA0fyUktvU8
6RQo/Nv4NKl72frTyMdKv62mO5//nNvyIfgcPRe+nTXlqRZuMpP5ucn2so1P/G2q+NoyFnUF0+i7
Sumszq0ZPQxvYJU3PcmW+8+NpNsxxUnDsCPyzTY4TL0TIN52V6f5wReew+gYgxKM8rM5fNWK4Ky6
mv9VKh+zbKepmd0UKkMJu2SKHa1Fs+xzJPyte98OGeyNNt6Wt4L6tWUsnmY9GAyrHPzeVbNHat0D
nFeI9un+aZ7/n+zOyT8Hv1K7OhvebsLDtJkdP2i5o3MKpZvQ8g1OoXEvOLH/Opo76D6bLtjF0Zdc
dErdbR7Cp+Hs38h7FZIaq92zaTbHUt1I6Ut+yB+FwZHHB/XJtJ7S6HMs3A8Qadr9y/CllOwwfuju
9djOZXtg8kK+Fb0HK91BOGAFGxux0krni6BRD/0xOh3M2l06oGI0hXog5XAh/QBLMqb1Xq/K6ZyW
OcShQya7UZ6ktq/oD8mY9p/SuoVMaxi3Zv3eJu8vT0SWCKYl4hjap5DvX/4QKenKtuvD3p24LoB7
HEnrPnWUiKpWdqaqcc0/JRKfFX3BvJT2iaXvFfFsjd8RUrOjXtkPmj2SYzW2AL9SguQvNCmnufyS
BCj/ipDxCU5zbPXqZM7FMEaVzNRtav0kbnEjba5lsalym8tlYQUAZoQb+NONr9pJ4LPIHxTXjxFg
NgF37YfhBB1giKBWGsD9SDU/P8fSQ/SgGLYqnMJ92B3z2PHkXZf/zg/BDQUGQ3nKWxs3bm/JFK24
RvYfNAXxAQVK0oPL/Q+VgFg5SXvXY1i2hEk8lY+NCWYxd+YanSDdW920b8b0W6vc1oV/N+nBVnnl
bTzwwyUA5AzJODEtIdjljzCjKhLTNurpYY4Pgig8wmqCXlvwmMfaTQaraCFXANfwNDlVtlHeiaXj
eckxl63n1pxegm78RYp9F1QmEohdfdeV3ola5DMSTOy7E0rKzmfCQzhYkEZnU79vlINiukb73GdA
4Qzd8YWNT+xjVMTGgj1guES2aAMv3pxCVLo0MbPeRRsc1E20y9OOCuHeo1B4/Y15i00/bN87U4tv
qKgktaz8qufZ1Z8rP2O0iS5prj8xO/1Z0cJdkglg/pCNVsa7rk++dnGxy56b4E9SNzYz+afOFO1W
+dFXN0qqOrI2HOX0tPErP4YhbMjcNyM+oNy/1K/2/M7M62DqXbjXjcModIcsk+pd6uv6LhMQaMkF
7x68IG45hmJeQJ+zUbtoJ9SjZZdJJjlTLah8G217KGlhHlSGdW8DP2NEd8iyfViaNo4sJX2cdLKG
Rj/Usto8X1/GRwJo5mmg5UJ2YvagTNZe3lVAr8wtW3Xv5lBLGTLUUi1sZEKundWpO9ba2TSPw/hD
FRwruIMr+WBadibBgyqN54Jgo49/yOUWA/vHpAlud8Z8GHVjFB2Ew+WPkgFkzVvbu73pPWfWscmf
JF89tHV6AghVdm4wNRtB1cpxYpJxHB1+3pmD+9LkUDKVZcUiJuPKmaIbSKo2go7VRaEAPlPXI5W5
FGQpGqMXmgTkY8YbHQTHRr435MSpu2NCJ6W9yccNTN7Kq8g2UvCZZ0ypZy9BeZUlDH0ysCbJOEV5
dCI6udPuffG+/lV96RLv4G8JYszudfHpQt00EwQCpaJLstjF1ldjqGql3jULz07H75YnHML0WQm6
c5t+77YKaCtO6cLcwtGOsjqW8cgCO9TTcvSX/d+GcAsnx8bl+JiqzdJ3/7usJRQwKwcrV42xp9Bz
6tr7esDgVtdh1QbTZlS0QCoxunF5AYUhzBBS5XoAl7tJai4GYlXZFuZ8/U7MKFhxnhBhGPHSTMNk
ZczsIEshDO/k6dR+tbR8b2SuGaOoLoLeLL7Bl+D0qrfxAbxhd5a3Yx5eBbM9o/SWwVEyNXXReBrv
Yhk8qcmx1l+NpDuq2e0kPmhomrb+z0q11YhJeBnVTHRBfLetj331aZx/nPVNtA6+evp3gigEyhmA
oqIEDpNG1MIJemHeQQ+VAOALn4v+rzB9H/sv1x3t2vGC+mF0EdwqueviqopCZviFhIlx+FHL90N+
VI2n6ybWHMx7E4uj1Ri75uGJB8B7L4YV23okHKeEfoR+rMRz3Zz+fVx+3jfqvHP/AyLuJbyzVtLe
iJoUEGnaMytRPkjDz0Do7pn1Ol5f2+r2USGHawcmF0Cel9dWjjy1kWMsaRCZ3SeCZktFthF4zPuz
vJ6gsuirIFrHTVjcgjibklC3ssHt4dTr9zTsnLT8FLeP15eyYeYNQvCuWJKKQ9bmOmY68yRUL930
MKn342ZueH0xb7M276yMfs5wc1uyGP2rOByDQLLjaoBIZuOjnu/tx02bSVSAjNCXWjzVqQE/jUfy
5Q5WROfwXtLLjWOZ/8JHC/xtRHvAeC21IFJf0NVKKwbXBNSgf0n9l/IR+hZ7s4q16p+YOmIGGxw7
XC2LtcAcL5cdJUz6omTSln8rKjulPkcPgyI6JmK35viUWWc/eQ30n1YQ2FZ88Ppz2PyK/ezVzz5H
Q3ffjMpp3MJ5rH7a737ZIq0pGejL1aLlzlSvqizYSrKfDFv+lYVP/izHOW7s+cdRrPnL/j+DyxdP
8lQ0wdCLcaPynDxWow/o6FWvDn73qZJ+l8n3TuqgpX9qNktMqxfqneVFCNGgcx96vTi4vplLu1IY
QFN5grIRG61+hO+sKFy6d59HKEsJkqv9wNDFqZJtqZsP80bd8vqrz+37fVy4fW3M49hvuVKE/91Z
7r6l4kMrofLq2Uqhz7WRXHhQkA+/7mPW3CUATBgCiWd12u6Xy0u9KogQCxvcfIRTezh2KNb14/N/
YIRmPmggBsuwdGlkQG0zi2qFJ02+sQrJKZsnGVng/87I4psMcmYnNE8e3ET54remLernJttYyNqV
094tZPF1RYWKqrCMDdN78aKfAky+1xfxkY6Zz2nGB4BhoiJAQnW5Vb1pmn1jSBALhp8ZK6Fg7d00
Rum0qbYza0Z/6j/MsWXjS1FWlM5FJtir1h79bxu/Y8WX0mmefwWxjgU88fJ3VJ6vNpGhcmRJiNhf
pynFD9MMg5tIHhOUmhJNH+2wFynqSomYvnhBoQKGjiRpOMeVYZ06oHXJTlBLMWbeLjVvNC0bbpFK
an3KtMVW73Ht95JGzCExt/kDBsGMzERoek5GrUG2ZW0q/MrLMjmiOzM6macFrjEpwvH6Lq0ane8z
xJqADJZp0yAPYgjpzeCW3We5/2HV57JQedt+F+rLdUsrn+kMfSToZxaOmsoiqumgp0v6BEvxoKg7
tQz0UyRXKMg2rbURdawsCpohiGMgFQAWuzx5XymEVhXpA0F/J5YxeKrpFl5ST7gb9fTT9WWtZIE0
gagUoVEL6mcJ6hytSvXQSaCx2omvBL2UOq37GRKj5PdiNO3AZW+EvivuHBQFrMgzUBrdTvnyXndk
byAyJdHNKss/pFNs7Uz4fc8ts301FG8bN2TV3LyRxPLA1pbBVZCZWd5nIv1OZqEV8k+hUY+xaP7x
jWrLAa4c3KzPRf9dAXX5YbI9NFNoZftEctXcg6ChcoJhcpCPO+jq9KlqthLEtbNjMAcGGa4kvnXh
1MsiMPSGFiyjOdMhHE9NXVm7MBL2pm/c1Eb2tdSlP9evy9puzvMC7CSdUCa/F4dn+KLopaboxn+V
VPmbNiWMW7/QMv77H9jhyKgoScA3lz3xJqwMSPFbyU1haIrHH5PbN5Jd/7uePIW0eTKR+8EoBN2I
y/VIcqllcdMxQZsHXw2rOPSTtmOufeMSrmCNZ/Qe8DZgxgoR6+Ko8jqudaqNkisLxfSkaWmzS4lK
D9IgDXvT6oz9ODT1H9OKBKgIOv/caebWOO/K7ZxVBubZKm2eUFg8na0cD34oyJJr0h5q4u6QmMXB
9P27xpL3Qfz7+gmuhVMX5hbvqKQimgWDl+QakYh+snYsjHKnDj9xoVYSH3UeIB2puCHTDwFc6RvP
+PzXF5kI1qE6osNAA3rJTzCMkldmDNq7uZTbhseTN3nH3jJpV94VxTER1d+JUGyA0FY+SN5rxjNm
XAWchIsGvgkBQ83uc2uz4BOk/Nlr1ilnQfyUa8lB0YsNUMzagWo0LcBcY1Bbfv+mlAWe1dEwY05o
l0U0d73iNizjQ1r7cL5r3gY2bW15xF6g7GaeRXFJTyDHkyzmeiq7fuBMIgUhav1+edf5sHNUtxFF
vetXaHV9MMkRj0F28yHJb8ax1fOmk918au2Z0cK61ZLwlNIVTeWtWa8VzwaG5H+NLVN9feoHszRq
2W070CqdVLpRRj6ThmHw2HRblNIrYSwz5cC0ABXqTNYvHsFAT+TYQAIZlALTa0TNNKwhfNpd38B1
K4DDuZU88kuvI8a11yJsI7t139BXCfW/ehZuKR5/pLubmxHw2MwW4JN4o9t9l58B6pjaRm05JpTW
CrtqoukxE6vxkdS83pMVkHmn2t4vECIoPAh+hRzel2iATTcYeJQDv1RuCnHSbZ6WLebij2wzb78O
NsKZp4Fx94XXM8Nhqkq5l90gmBgVlCEktI6xbp17lDPTxPW09Ecbtm5dPYnmMSsN25++VOkR8l4G
4jaAums3moldNBAJJSEGXPhEQRCjVNBwELS62/qHlTJcnR89VGb0eMPU2tnT2UYTFf4CGTaFy5ct
8CetzmVBcgEht6eYu+YkMRDL6zdsrX+qU+fjA33Ll5ZTYklWFWnX+lyxFOKrfJLVU+8F3Ukb2N7Q
zMTniTRml5v+a+5xzhr4piPwzzMUoZ90VW/PrdkPh2o0pL3UlOVhkCffqfpOcVT+sh1VHiiZDKZI
s0nkw9h7+a72pGRvmiB30DLUT51WaHaWldKu6ZEVVOL0HHSSx7aKX+t2UA9xmwb76+tec4UmtF5v
VNVony6+39LI466fVNktvSg4tabouWpRxL/UoP7Wp1QLdakyd0NSKRuB0aphyp4z/pLe1DI7DWJL
yRvfkt1J0A8V5CZZkB2KGs0quCIUf7zJE2kj81m7SfTZgL8RulDbW8RIAjPEQ6AmihsQ8dp+eDPU
QAyu7+da1g0x+6wOSWwCfnthpM7UYQB+zT1C7RugVAQRaL/XxFcz2qOCbecWGcmXSBTsJPoLJGbD
/Jr3t3CQsKtQTqTxcfm1DLnH69Z7sisI5gQEQa1evaQ0JkeFKe+c5kV/6ER92k+mREPOF8pD6Rv5
Te6r5k6zypdMgCZNl5p434dZdVtvYtxW0k8YsMEngO2FcmbpxkJLEHVZiBRXKszpOQcUs5eVRjvm
Sr9Vv1+7Yv9n6sMoRjyOmaUkvuJOyl5HbFFXz5bsgZnLz7xbt/KWSu1aAfPd2oiCLze/j0e9kmPW
1qrFzVh2d2MqHnqhvCevOETk2IXsSkpyEPTRCfoSraMf149/dcVvoOaZXQ8xwssfADilQ90vVChd
mDkTE/XXQhR3sjF9L3SYFaLJP2bhVhNx7WWaU26EoumSAIpfVBR00RsEPyKXCpWbeDCPnuY76ijf
W9Pv5tV/Khsq2sOdbxQu8ky7iR9SGv1xhHWh2iIyWnvDkdbhneCZZKpsWU73fAsVsonM1ZhRDNon
rxbcMtSdcJ9092Mr2nIh3ojFg6+fqvRZz7xH3/wuev6Gd1t5H3mumWjjDBj0NxZbEhh+nShqL7le
fs9JP3aBtx8nDxjin5g5iOunvnoAM8kmc0fzg7xE5GdDX/aFNydEhMuaBMVfNh7NIn7tdQ2AIYjJ
Yhc2yT6RW6Jp1zD8XZb6T0NVP4ZZsxc2S8FrOZMBkYIOHQUDoqDBLy9iN+pBmgtkLZVYfpnkz4Hq
2V6SvlhdutdGuKcH07ctfzg3yqucbSEC1nYfKoy5ykWLiJtwab2Ndb21KBW7nSAc0vFGquN9hiYp
DVbJet7Y/JVXheoPARky23O3aPGCRhyHmRSx7KpKR01/dBggtYPfT1EFDDW1e4Rk9WZ0xiZwGKEu
vaeRcaXrv2HtJ8x8PtTEaYnChHS5Xktvo1htLS69bzY7ON49xzIS/3DdyttswiIVBXpEsEDjFWTH
skYJdi5kQjQk1u+8o+T/lAztk0LpWK/o5SvBTT5Ubuft0HM7i2VmexQz2+lQFMXfYJSOFl4h6UMn
9H/nWecMU3qWiuDYleI58rc6hB8dIYWrmbaXrBmSkmXWnKgFTMUxSVBTtT3B+r70P4fNvlbOoofu
lPHn+tasmCOEYSyIcUPUyZdTlQpdb6kaiM0Lv5ubHlZpV9qpIr8LO6QsmrmXpfdbqnYrwEM8HH1w
alhUsqj+XJ67ZAUZ7keS3cQHh63/TJFLSq2dpUVoJ9/osDtNv5Lyt8rQQopadNxsVWL+P79AIyNh
+ooe9uLFAxBuCT2jyega9ZFTTzljld5tK3p/R/NnKv0NhOjF7yGtEOo/Xijz9mZON3TH69v/sUYy
7wPzliAFLahiFt/7ECSZTzFfdvXPqWbsA+B3Y3poUTxpLe1Uxk/jVti84uAuTS4cfFblfoqusgyk
pQWKGivlwZgm5Vluon5vjka6UyM1+12rbXqoEiVxmjQ0baEt/n0a6/KHzAHhu6Q1R7UkxNHKriVE
wmFIgvJxtKbkoFad+HR9m1ccALboKjGbwOfPiV/a0gUqernOoqtAPUSqCvhJDb9E1i7rNEeoH0Lr
CdLKHPX3wgPwnYOZsKcvje7o3kM6HMzhl0GDCTJNkLgzSBu6tuu/cOUlvPyFi93w/SBuqkamspN7
v1XAwX5zUCy0tsC8esNNkbzIknoIxVfPPKfQHeaOL92H1mS30tZPWb2UoFYppBMEiEv0SFAkVoOM
vOyKSt3bff+ApvrU31aFaUeadJbN32VUnKT8OGgoRDaHSvo0huWxCQwCt8MICCl2TH+jBf2GRb70
4QpxGpUoFNxmCanFEZZyUeZCQQ5Ut13ySR7Dep/53bATx+mO6SDhYdIiBFMBbj5HXW3hTjJx7zfS
E5QAiQ0jyTejbfqd5emmU+ZBsgstE0J0q/7BP3IhqxRRiJK/So0R02xMsqc8ltP7tkna3UDT2FGn
dDx3bb2lkLq22yDxtTnYmsdnFnnP/ADrXSe85bF9Z1PkGZ9yyaocU80FJzf1R8XyjczORcmyDYrS
u+s3b+0FYKZqLkfPxaMlU5oKx6SsTNjXO3VX0jABb2kWoc0AhDDqdmWlW4jvFRQtbGnU/AEO8ehz
nouv0RAMrwwyxU31lqmPTqxeBvDBuzZMgl9aZoy3itqNkOvUsExruRg7xaTc+rFUneQkHHdV5Vs/
+qKRHD8skz9WDjtelpTBrVB6ysbXMH93i2vHQ0zqDT3JPEC1eCco2CdRKXWKK/rTsVRlKOvKVt61
Q9w6MtCLf64ZQY/D7UYwmuEw4tDLrcmGTopa5kfpkX2V1ZBe4L+/OHRj6e4B2YKHZ4lA6kK/Uv2k
V10vq5lOKHeladqK/qSHnuMn7SmJ7fr1+g37GNRCyIE00CyWBVh4idXM07wziiZSXQSktVOqiNFd
0jIbowSm5IhtFO2LVt9Snl/p94BJMuGemmffiTAWO6njxBo1CTW3mvKvuq+eSyX45IXWaWrbB0DR
vj8c6ym8Qf5kw1WtfFFkcjRYyaIoCSwLKYOVWaXWmaprVTIzQuoU7KNcG/ZWN+iHMBbAfHVC+KfK
/GrjcGcfuLis8yOHECxNSYK6RUTvGXpreuR0btJZjEuk3NUv1bjxmH6M2VGTIGeYMb58F0sYo1lI
lGooRrtxJUR7fwwN2xJKZaMetLaJ9Dmom4Oypzu4cPdDKuRRNGqaKzad28NDbgQ/Bu8c+MG+YFiu
qKeXf76lhAb0OYBLwoe5pNrFQddtkaf6DDrJ0oMYH0Mg/aOfOlk8bNRsV74IOpDg8qmJa4yIzIt/
F/rIQ+m3FOV1ZlDkY4iiq1RKcMAKRwVtYiv4en1la5/CW+CjqzPnBtDAS3OtVJe03BFQQadJnW5g
0svCY54rgS3HT11r3lrqjqFq57rZjycITw07CpaeAWFoWy6tViVIGW30DDf1+r2fSR0AGgJpS69s
ceh3uoKuuVUNW+JHH68nZjVk1YhgGHJbEg7VVjDlJHKmK1fxeCgkEGtx5J+vr22lWnNpZfGEjQKY
kVzNTLctg6+KD/G6FD7zPew8Mz8otQcUr3zsXxWfobXABfMJWcXvLgr3xbDxzX+8S/wS3CvlE4jv
KOBebrMhlJEgtr7pFkxgpuEd9dliZF6MscHA3zjSj4/hpa05lnl3bz2rLjsdt+1mQfQ4mQP5KRN5
yUOB8PnG979yaWdb1AKJTRheXnKDMfqhllpVmVA6saVCF/4I43pwxLiId61f0drNK/nGT/UBUg7D
uNPLuH+9fsprV0khIqIUA14bgM7lcoc4Z6K5r004MzqwdE3TA0NU1Y0DXF0pTKHM6HNdYXpd3CXm
XVWE11vT9aOXoSjsIIXkWnlIywxsW3qMvNKefORgtth41k6TagiELSTiGiCPy+XJBrRNhc8O52Va
num+Dk+aL94ZwSDeKXovbnwza+ZUDf/6xq7/QS01Fmor6+LJfHucBOGhr76HAXmEtFVdWDu294YW
r6A1KPlYlqPpdmnhkEtG5hbIes0CZzUPQcB4Qy/ocudCs+rTMdFNN429xgFqVDmFBMnw9ev38TUH
g0VXj9F62j4fuDq7Rm+HqqoNF0m6fBCdESHMZItXe8vI4m0oYguCtLAx3AiWiLoTZzbm/9rI8kSU
NjO9omUlie/IxT3omF241dldWQlFU7KKmUhHRvfy8lAsiXRQHuEHGkP/1CceczOxU6rV7vqprDxr
ROZ8M5To3qaCLs1Uct9roZCKrs7EjeXnDwUD+uquStTXeXxEr4cNSMvKd8OENPh6oLB8O0tVyjGb
0gnXAz7QOOraJ8PJlcq2oo2gdW33mE6BW4nw5yMPUSb6Qzumk+gSj3UnM0x2MUM4h2D4d7A1+n+4
gf+HQCSSvNw/A80SsZHZv0jLv1d66WSB9dhV/YZXXVsPfbqZDxAP8qGyBixJl3MPM0qc24FxF0Qv
rfb536/CPCg410i4C+rsJt49h0ERi4Vq1aKblo09VvA2dPuu+NNlr2Zjb/UEZ298GdtDYz5DDZW5
cEp8fWksI9AGHcM18O8b764p812p67DC3WzpZ684NyjTZ/pU3A45+nwf360qkv1JjIxGdAX9p+r9
7fN/TnFZyLu/v3h2akmG0Lnn70/jvZn/+M/+PgEDbdo5/nx7bt/9fgVa3kQvYYppkcDFaTJ7GFvV
6frRr12vGUc2U6uRSy9Dg1JLg6qIgNDG+Z9EKZ2BnrmU/bpuZPXI3xlZ+GYPrRH6/DIr6ULUsbsH
7rGvBT8U8XsOScZ1Y2tu5v2KFj5arn0/7hpQukCtjor8IxtaO9bjnbYFGF9zoLhojSf6jWF2cb+U
UUetkqNzIX3JGYr/MkzPKib1Q7qVD69e5RnDCisfn8ySjMuD8dVSagtfXdPzmWz9P2C/fGPg4p7R
t2UKf3FEqtZLk95ymbM0/SE36rM4ljdIzyT+1lTt2vlQsJnrZbMKxrJFHwjaZAS0tlxdOaSqrZXk
VXaODtL1a7B2OrN3pgkKfRith8uv3wRUE6REPq7WWnZ73yCqQd1RQgpbFAO7VzeCwrXviH7nDEQn
d6FscmmuCOMgV8iFXcMTHiJ6kfybfR5/u76oFXzDG9KP14bUnq7uwlOnEeANzQjnvmp5l6HfE8IO
zVyJeWi0G91q7Sb0balqn5vcvx3EZAeF7PWfsLav8PRbs6gk/c4lf5XHDEZYwUvtjrCVqO2X3Hyc
habFEUqfXZ48/XfWFtdy0gsdveQU6Fka2JVa7Gtf7G0qNaZ/gJB3D7Ih34hW15wVtQUklOcSAwCi
y5MUszippEYjTPGOKjNBZt8d4SyamaM7MMf/vj6IjskMuQ8gNxYBONJ4ccfwPDxdBcc4WG5LMcH0
xx30xoCzbC3cQjOvLm+mfqBVTWVvaVGPfEUaci6qDGJQTlE+zEpbSU9UMgkyt/riK1063npQL4zy
zKIfS/R9OoW5pcU0JgbCciAwfBuq05ifeknajapsq8gv1vsu/NW0Gxd1baG4TPJCxIJY7iLp5blr
5bqvpLlYNMENmfu/el1whvFILHi4foxrX//McWvAmjEPqy6eAinolHb0saWX3t6LtS9ZWThNnW5c
zXUziKDRwIHkZhnRzHogYywxymDlT0pr15xenxQbRtb8Mwc1s2/jO0njL+8/1a5SIEqU3N4vnT4+
+jC0V+bjNGxAwFfeNMiSQALOJJ4fOeAzvYAIZQ7UIQme7IH+zEnOa3l//WRWVjN/w3NJgroEAwuX
q5lUaRzybIDWr02Hva+o9V6ZJLvzB6hQC2HDXa0cEIkHJSyArG8A8EtreZ9rStAT6KjRS2TcTfVz
MR2vL2jdBEwR3GyIBZbPp0c203otz2cCwsYWff0uQ+nPCcp643y2DC0e0MGs46Jksa5e/G1Dtwie
Rm0jgl41Qel9Lk2hp7AsVTc0OeVwXss4ZUxZ3/C42NnWhq3eM+ZloA+gSP1hLC0VQiEM+kByFclr
7tLRUs+0yV6vn8rqNZsHYlQFNyCKi83qQaVrsVRIbqL2za7wtNgRVM07NRMDhKEF2vC6vTW/OoeC
ULwwbvQRNTzVVq/lbSa54lS2514Qpp2qlZFDHUakkCMEeyNMtaMUl1z0LgIMLcnFrhP6LQDK2srn
qiaUyTC4Ul+8vPKNFRKQCBHxADLgvnxXW96XLtvpQvt8fcnzl7rIG6HWmjE2NBbp6S9Cn4GacWf0
peSChbG14uSNPMgofBhFcVDVz9eNrUQ5c1cXPJcyK94vxXsLvx8HsWZ785QJHFcwAQ7q36e22JnK
l9bccBtre4g3xzuB2JvRUos9bCK8ZMrSOskWjJ9F+r3XEAvO/oPP7Z2ZZeiW9BYTfT1Pf22+dnrl
iMGP1NpYytopEc5APDRTgsLGdrmUyTLLDn4zXkKlQN+lnrK9itrjmfCndTKEuB4mFEf2109r3p+L
qwHCikgG5B29f5omi6tRh5HIZJhpufI02bLnn3u/+9q0h8Gyzp1a2OH0u4+DL9eNfnBelDBmr8IT
CeAG2O3lSsUqVLuqkwVXSPMHoTxD/vZsafUGXezHovpsBiTd3Omek5llOJoUqWCpnuAmabmTrE/6
b7W0S8D5zHv4hzYsz0O2UahbWRmejG4XMogA5Ze5YBZPwJRVMbiNgUygoNx0E3JwGxdly8hiXfA7
y0oKoy+Sm7WtU57h0hcbT9ja5tHBBRXNeBQVlKXiXBcmlpgZrKTP7qm32tqrZXxLhoM/3DT5Xz8d
UZ7792sx11SBwaHbx2TrvO53VZtSV4u8SafgdpbDDK3KZizLGbqNT/mDxyD3o9sB8eVcfOAJvbTS
+wFl+kYPbgmxHEGM7QI5MQmFu+7v9Vv+4Xu+NLSMosXM1IVaVoLbLvJITF7T8NaDWAiYo7iF6Ph4
I8jSmQqZYYSs6YODh+4j1ystvQ25duV0bBL4U//ZB/KH3xtZHE9XqySvE0aEwLsRLSwI9QFR8Ou7
troUhjbnqAbJhiUc0hu1qOsiNb2dzB/qUDtZcpMFGyfzsXU7L+WdkcVS4GyNKeUo6a3hA5BI+32X
GruqiL+OZndnRalk915ly626D0ZQR0rVwp5U3oJLcoaqAJ6/lVqurVqf0583kTtqK5eXUp1Q5Qmk
ILwdrO+VaDnz91UyLvvve/veirSwEgcWUqJheFvpn7W6sFPppZW3dHi2lrKIama93iKcjVj+cygW
jjQ2Oy30N/zTG/3C5cNF8ZBeKU1+Lj41lcu11HIY5lUqprd1h5ajGZxGVF9i1aZjarbxndgW+xyN
MUYtb6X8NdT/KEl16Or0IIEli5M/HOxJrNWzHBb2VPW76zv90cmQOtGu4xdSd2RM9/LXWWLQFwA5
8ttCrYHxIfN3aCUdducGot1RacPjdXsfInV6hO/tLU7WQLVYio0gvy3BH6hTvfPa/9LC4ljjpIVC
so/z2yH2HV3/E27FjR8jkcslLF61Tvwf0s6rN24k2ta/iABzeCU7qUVZwSOnF2LskZlz5q+/H31x
YDWbpwn7zMNggAG0u6o2q3ZYey1vDDSNJdAH6tqZQwU7wpukP1e5vqOctNeHjbh4a9eWwU8cE+0X
Se4quQYH9UNniBu7tvIxXJzL4qKx+rzKWw+dlVY6DpOFhOVZi8MNKNGqEahzdRR1KAssxyBHLQz8
ZChyd6QW7dDw+tIV3CFeVr39uZfNbzPZEx8c3chLr45D1EOMqczdNJhmFvMwVD8wN7GFhlj5eAye
ZgUJGWoPMHhcmqkbmLNDYgEXida0EJ/LXPyp1ncgO7fa6ysOwJ4x6gH3JlXZ5cBV1jPQ1ulZ7lpT
lt97eiAfrLD+dHvXVo5nbuDAOUFNdOZMvFyOCI66UFM1dyPRr+8GqfK/QzMa2Q01j63Ld23r3tta
bF2PPgb1NGyF06tYVnea9nXgJVMhz729qJX4cO4UUXzgjqMBuqTHaboRzsxO59tBjzjhHXWmuD0W
VeUoSrLrxNTJS/8xCXR4FJ9u2165KS5MLzaUTBwBRNnC32f5TbxS3iUEcEG+b5L/rKiyEfhz0WTe
qt+vHiTSiww8EmJRc748SE+RmWjucH+xN3de8dpGAUwWRrdVRl/zSjJaypRMf1GvXKwPdBWKRO2I
wzSBelbyfNiN20rj1+EpBwiDzIxzRNN86fuyWWmx6vkFIQdNCCG9H4z2A2WEHyFTUralyhvp2Oru
gWbGVSDlgKfgcveUvFUzxeDUzBDpr3ic8r2QVOYhF9FYuu0gaxuIOOZcVNZnUuRlbBC3ml4pceFa
pXes5ZopKk9racjfNrO2IjAMfNcAtwD5LjIJqskpvyAv3Np8GhFPDwjtawRnb1tZWQzZ5IwzAZRB
Njaf47usqAkTc1LKpnBV8ShLIhb+IlghUyaOgmeNwfLl+xE0CPsEVVe6cVg8mXlynwfTmyoHb1qm
/PF7yPA0KHBCXUiFaBVdLqZN0jiTrDB1o+hfIf+MhLNqPN/er+tTuTSxOPwmbfu2y6PUpXkxdKEN
SljKXm/buL6BsAFKmCoXHMdXnC9TEHodigSpi3rBnaffl8Fr2T+Y/guKZyLaSOIfexrQTr5TmJio
DLF3l9smx/xDpTB1ixoycV+/T8IHlbnY26u63jnedo1BXIZAfhm6tGJGua8L2ZC6w6Duh/GlU7Pd
ZmHheuswggAwGrZUFnh4L42UJZdaqZNF9uXk5AOaB6gyTN3PMBgcpnjyY51vMXRdP4qXJhf3aTPK
jdF2pJSRJjhS/8kAqsNB9Vu1yNX9s1BBgpIaTODyfQBdEOqDKGOnV/cp0HuLgdJNIN3Kamg/0kUm
2KNfoi38eyx4HGLdSF25SBxkwEgxUrJT8ePmUV3fPNye7ywt7rdxSsWi0bBktZ/D4cHqtwgfrg0A
y1C4cBg6QtVzWS2TTUGicjF6KAadEHU/jOEWRud6s2Zw/YwAo7IKAmzx6MRZoEhFnVv3CLXuY+ET
Sp7M8GXnTC42PtHr6b0ZkAGCgbF54PXkMpeOPU5SUSlK6dGu/S9rdpb4iXrxYTI8W0aneZJPnXBm
ik4wx+8FaXHRuH51pzThHrGFP/2Of2ldUl2FDgaOxMWii8hqJ6WbIEMZzd4tjA7u2556bmWJW6IO
16gK0gAckUkiKvA6auiXqw6qCABc3HgUrZtjYb41QbRXmvw0CPJ5SJMnHYGTcqztLvkeFtNrLkd/
nPzMsJG5mIzuJvOdixelh4ilJjEQ7gul28mKG/qvGfJKt3d0/iOXxQaWyeQhYQtvMa2Ny1UOuaUo
fUMpr1S9gwWVMrejP1qHMfiGasZtW9e3CPDouWI99ykhw1pckKZWlUrR+aELo9P3xPiWSc9xpn26
bWTly+MC4Qnj7WJGaEmBhF5bE5da7LvhULa7qTNkRtvVrX74yrZZRJYAbsArMXa7WIqctOU0UgUF
cvPA8P0Hpf4Qqc9S2p3V8fvtBc233uUJkSjSSUNSD2pd2pWXJySnARwFnkDVyex2aQAD6XT0lPqA
6o2TFD83BRivTwl7TGvOp8QXtiR2agNC2SmwQlf1xpMaTK5WCPcW89K3l7XcwbkMSq7NOOAs9sh/
Xi4rVIfJCOOWil2YIqxWC+VOMdPsIOYCMS2sYk7EbvzhJ8UgCVUEYMbgC/j3L5mjdxFnGvmJSuIW
uXV2FqTXub3Q/Ly9rqX/YWLWNZj5+Wh3XXWAai80MjkOYzcwWh96U/+jr6Vb83/Xm4e22kwpgaOj
w7nsJ4S9GVnx2MSuB1TGpIfrGfJ+7PofeeghHbXl7UuXmNfErBPMLYAyDJa1OKtOyUQNCh3XqKk3
RjaVuND4envfltHTLxto58zCQrj6snlhtGYYVdYQuxka4yOE/qBn9eGJIVl7aP9JK7urvv25RebU
eEsIO0mqFmW5CY6/tDDjxC0q6UfVhtNTlKv9o8nFvivrKroLPH08DmVfH+Oy3iJDWX7W83p5VSDu
IONnFH3h/zD/i1UlRomrWgxGR415KlrtS2P2u7Yfjsp03gx61nYYLBJ8lXzdMG0tHrShatRQhuXF
NSe53jG/pjhe3xxUsTTsRIgjR0uUfJ9WInItDJlvfO9XUQQLJj8GoMg1RvlrCaETWqE1By1B4KM1
CVbDsjpqaKQhd0mJ0qj74ig2RbmP5aI9SYUVDbY/RNZdNgytYmd6Nu6h1e5e8sZL7sO0yl+SVAyf
brvEysfL4KcxQzZ/YU8Wd23na16UKlLiDokR7xNBrb4lmlBt1Auu6Dl+bcWs68JkPJit5fQubDGZ
KZVm4nqvefEzegRXlR/1f+DA8h5i2SkGp3hThNPtta3cGTO2FnAV4Qyf2OIjthTPlCeJ4y+kn1X3
FnyQhXP6MXq9bWXFrS+sLCI0tTXylOZF4sbZvU9wFBe2ZPwD7UmpJba4xeagL97G/7+Rv9e0+IQ1
pUFJJVISt0m1wenlyocUQRP3XqJAHVo3/u726lYuQpr6zJXz6cImsAwuOj+OAaHIiTvmEGXx3p9T
daOJu3ZMLAtCj3kgn792eddqSdzWfEGJm7dF4KAZbD2QFAXnTEqMp1xOUIyrtiLNtUMDTcBlSFhN
wXhhk8pO2MQp/th6T+Pesidbmn4E5c/o7fb2rdxAsJtTjyFjUakrLeyMZlCKRkUaXncCk2W+r76g
W1A/FF5W7sde0O6oUAYfxlz4Djpvq8+zan0m4ZtzZkbXF84ixMxawreQuuUQHyBbH+2i/GqU4ECr
fYf6ylQH37J4w2PWPJTgmrqgRQmLgP7yOHu1L8HL6VQePCTqaeTBd+5VH8397Z1dc0xeaDSKCeZh
OJv//7vAJgs1JMUqzCTNuYblQPEfiq3e8i8c+ftIdP7akJAGSzPnC6AnL42Ena/2Vlpk7lg8hSEK
j77oQJwZ1c+KaIsZdEf5IW1pKn+rPEQri8fcglTe2le6b/cRkjCeAsiyMZxsCB/r/osUnLwuOBfT
Vsa6thvvf+j8jb3bjbbg53dRnbkKvIJ0Re1JOUxxurHn10dLkgHRhzGPLcBvv/BmsS3HfowB2sjd
a/yikAtPUnKCUHTrubhezkwsz6sAaRoz9cvPsylbQFqFmLkDurgSJB2C9L1sI1uccmeePNd6ACVN
8CrFH01RIP+OgcIh+dpqh0D477ajrTzjMxc0EvN4LXHTMonLeiY1Rt0DkFEd2mzvfUjQ5Jv+C9Mz
D/chaPpTOskxI7735vBfoYXPpVI5o/6zDw+3f8n1pcUPIfRl++dQfimYUA5VVEJ9lrllHFeHWJlw
OdOoHClp26OoRcq+DnRvn2XNVji8cvBYntPlWRQaroNL91KmJNLlKMrceBIQ+T2WrVMldt3c3V7g
mhkYIsBxznMA1L4uzaQCL4Q4lJkraklCEAy9sJo/VEnghFuZ+dpe6gSiGvA8kNfSfHW++2CskVaA
VfDBDBWEQBoAr7ZzFe8ethZwBuVXbUvwfCUEAobPQzqz4wGPXaIbJzMZgYYEmZuUd5pYHoT+zWBh
0TekIhT0l5NjAi+c72rSqd8YBr2CyXIPv7e9TN4ZjvEakGwZYtM/rOBYS9Qy/a9J2ey80C7z53b4
kXcHf0vsa9Pu4sLwpiKKoxy7lqkfjN7apfVTHtxJZws/yhVnauGYGr/lkEjf9qS1CwTlTLpGc7OF
iuHl8UZyPmXdWPGpCFXkBHEW0cakfCDV+VYbZM2T6KCBD4Sqm21eeFKgjj0DNMj4hRrEfkgQCMeW
8X8o8vvpkFtNtI90o4XyKCs3Ppcrya75WN+ZXupU9Wk5JWBPM9fXNUeJ1VdL/9b0Bwmh0k5t7qRG
t4E9TXB5fbTGHalGP5xD+fNQJQ+eXh3H5oma7Ul+0ksSjtsHcFVMXP62xdEbaqgYzKFz9NZZNna1
dPIDkNEzScnBH58stJMdlDIHy7lteN7uyyebPSFhp4Q5Qx61xR3SVI1uCXHPVZUd2zB38vFxSg95
kh0Du4wsu5rqDYvXvjarUHAU4NCosyxbh9BrD3ILAYwbJRPyzpV/71kikmFBebq9tOvr8b0h6qQL
p66UWlbjBmBQZ957sfHZhxGkUk2nEve3LV1nhbOlGYSIMs/cmri0BGt8T+pK19pqg++k9K3TJWmw
ESiuuMillYWL1K3eBo3eAUExLF74BiqBN6ssHcJoZ8wnO9CqvdRC5ivsoRGu7UJTNwoiq0dHqXHm
TQW2/+sXvnsFNLWfhGHeUcN6pTpWSQ+i/Hp7K6+zGxYJHefcT9DI2+atfmdijBW1jFoRE42G832W
oo9W3TphdTZhgbtta9VB3tmal/vOVuA1pVn42GqgMVD2oxQ4frn/i4TtckmLYNP0zSpNRyl39fCn
GUTUM14SygaCvjkkf/0xX1paXONjG6dZkcigNNr82BrZQ2QMlY1YmS2D+OuygzdKj6PibyC/t85s
caXXPST8ic4Cq0l9SDz1ZETdTutPpDbIt2+gH9fXyLVhoE4FiH4+1HeHVkuDD4ZQw9jw0wv/01B2
REcO/5DS0DGeBqnf8JL11f02uDi+bKItPZZsqqR9R4mvNkunvvPUR/3ltjeuf9/Qff3Pyhanp3c8
wwHsLW4Uuu0nTTD/GZt9H30bq+449SeLGM+K2zvSiA6JlQ3jq1fYO+OLM4QvLpFIEQoX+GZmh0Ud
24IWUwCsADjZvj5+MaSRGidoJ2MfxRaMTkoZfvZ0PdrpaZSdzUaA50qAWXLjl82X5+ULhVPPY14z
MT+9xcWNoClpbYUjl05gHkP1C8q/ijc4+se6dxrxq4zqvVkc/8omytRQAqvzSMqlk1kJkq+1NnAz
HEZR23vWl678KJtHXXkR+ld/ehvKjXtvbf9hbUHylyoAIweLy72QpNrrUu6iqcieAst6aKRxf3tV
a18OpWzatHP56GrctBeToe0zE/8yTg2fZp/eB23v9OJT6iV20Hwr1Y1uyqpLvze5+HaUCcrIKPXY
x/aL2AyOVHlEehKE8ha006kIh2S9Uy14VMMXs34JRu9P+WqgqEAW5veiFx+V5ZdhE6oCKFT1YDTn
ONYCeB1qOzbSe8oVu2mL32F+NJbuKoPgJOGHM0tbhjeqSHlR91iympzaznOC9ERddSOGWnu5GH6F
HwyANZXARdQ2TFlmDh3Y2kH7D01NDzUX1Gt8bes7mL1uuZhfCyGNZgx2mWGKnR9MtJEIbPxkZ8pf
LCeRckdCUBm29KP8vcs/NpD13vbTlQoCWQipK08zfRcGmS6/PnFUi0qY1Nz1PwnCmV5cakf/iBBk
ZNlOOY7SYJf/eeGhLI/l6Azqrm43bsPZKZbLVucSLsP8c5l18cYo7aD0yC0WbkL83SSPYavaiOo6
aXiUlYfC31LQXbMHNShJPLUKjnVxnGlfa53gK4VrDs1rXr2qefiQJV+yIgDPaZ2Gunm+vcVrTkrU
T6T1q9C/xIZIhVbkVh6Uroxi0odeHtu7pDfOSTVKp9uWrsCy8weIbsucYtAyYaDq8jClaoozExJZ
gOZfcyFyPPNL5D1EnoGiu3AoSu0cZQ0v2sZ9uupE7+0uno1aNad5oKYE0TUc1HTXpaYjWJDbv7Kr
EhTNJeo9/hc/OUgvkP/r+WPlN0675UrzDbdwJbq90NsxTW7NzEWXy+/0CKXTnp8RW/2O4e4IXW0J
bhll1trIN2KjtfsWNibEK0B//hqSv7QWj1061gPWVIpBxM1U6sOvk0aX1JjuxAhuxOlBMJn8jcf9
qCWnpjQ2fsLKemd+VKBAvNY0ahffbqwmWWr2ae22/cvsvmiFjHeB9BhB7Xnbs1Y+GppUfDPAm2ZW
KPlyraEaiBNKR7Xbmx8aYdgpyUMtNk42navh1AR3t61d+/HMowXyH4wbPVLqUpfm0LIK4jotAjfx
v8lJt4tPpulY0GMnsmGHCDYXxQdP2vDiqyd7NirJxCAALUiXF7sZCnFmaU0fuGIsxvupkzNXGAF7
G10VP2SpnDtM2cVOq9SPdTyFG3Wwq7Ok8jYXTKBfmzkSl8CSIPH0KR/mocQkjdyeqUInVlNvb5VG
dfZ7fxbGbNONeO8qECIGQuCPEQgCPqBViw8mGgrVTDLwRrksOqUnfR3qbmtUYGVhgLBnBD/wb3rN
8/9/l0MosWlOZsEcJOf3MVRKWx+f6BwLpfokbelFrzkO0Ck43yQCL5KWxQXYteJoapnELkafq1Yn
/ftglMfk3o93yX3aTKeheNvw1flPXlw68x6+M7m4+3y5E5iSnfewGF6Y1qXx0jjhoO30sWEck3Q6
bA6tNzyLA/oWhjOpb2kcH2//ivmgrn4ED/k8NYCo1XKasaujqRhlNrkORjtJJyc0nic4O25bub7y
5rW+M7PwlzFusozCNWdZH+W8grY4ty1knqXwOdw9SO0uy1+qyYYI6LbhqxBsYXdxH+Ry2guw6TOJ
LL8FJsJcg+r0oZ1WW3za/8sKGeIGCgWHuLZYoTWJfpNNTBXGJoogYQEvOjFQ6FhT/lGKpNABWP5V
KsYfeROmjpJbwGOC7B94pfSnP18zxRkDYlooJq9G++IqGLKxZM1gMM5auDfNbm/1ky1s2Fm7AyAo
hBlLMebHc7G3rYXyU52bgavFRX1sc/mz0avlxkVz9X5wgO+NLC6BKM2lSBk1FlPFb3rv5D8KNUZW
AjaMsNjpRRs5f7F7lAjJ8WYmQ2XxYLV1rISDzKos8Skev1pG4Ri608gfb5u57iKwsF9MPAx18RIv
gUOm5uugv/rQzbtdYBwpaztRdO5EJDw+TqU9yo7wJDMdcNvs2naSwM6YR6YcGFC9vFN9NcwyDT5r
NxZPwXCglGx8rzxHzO0+/1MCWnqd9FV/21r4R98GXhym2JLywumhud2EQq154HsLC+fwvUEehxEL
FmNWAnNVSbsB41i7Hufe8MwxCdZgOXmSoPBgjvMpMavmDPo3TSucrP7Tgu2vjfptZPEQiHKlCaLA
MgL/VW3Jl8TSZh5mf/vo1zfrt5XF0SeelWSjOobuFGt22D5vVlC3DCzO21P1nAmNCRIB2Ycw9blG
Jv7/toTFeStV07AGltAafCEWE4rhRpN+/o3L51AmmOPy5DUksLr8PgRJCmLZ5ChKyXBKedxnkbm3
6m9lsXEaqx/inDmjugvcYzln1GmwFZTpPPttqneIwnyylMdaeeFWJ7uRHrp4PN3eu1VPfmdwsbJe
HI1IJ2V1JePVB0RRVg+9vjUYeMVbMH/zxIQiGiRgTKHqvdw/OPzTQa710E3GQ/88/Uh3enlveeep
eNYS1R2VT/TX40fhhx8UVJ13t9c4n//y9N5bX7h4HSRw+9Chc8X6X6UzGWYXobJ4MPu3dPyb242i
C4E3cCD4aRa2rCAPtMxTZ2/XLTuP+3THfJy+saK1b4onfOZr0fEEfVHi1IDaSFqhhC5SUCfLis4j
IsC3N23N5RlxYUIQmNpcrLo8sqypWw1hidANRdFWEZj+oo+foFm/bWUlRwJuogBaVKF4AnF/aaU3
lVBufA8raFRmNjHKATFoh/YROi/2NHaOEmwSFM67s/SH90YXS0M2TCtUHaPp+I3yZe+JNmjVz7r0
pvvjgUbdnbdFEbOaSMwVBB2ED9R3SwhXrKEEkNdB5BrDQJh7RJLNGENYXQOap890DuwIGs9+q4Jx
pVc0f3mMeDLzThWDbHRxN+Z1XaKCju8r3IuhSmegTWXHQP2KGkbpfxg/C9Jj6ZVnedZIdOTv6V1X
Hqq3SP+HbumGT62d9szKA2kYE4FXQBS5rutQLNl4uX8tZ+kQxaRN6FTQAELXDaAU6tkNk2sX6jx8
yrcC/vEKzVP4URyC5olcZB7OOtp0RvsAV1kZWAf/Kf1+25tXozdGl+aZ1HmZy+s7lNpWyNskcjsF
Is9UdzS9+el7nT2qiJTH5dP8nCtW/OB7X8N6a9pnNdmg7inNVSQwmEt0aVAXsTD4deRWzXAS+2dG
O3+E6GnkiOD1r03laLvXLcrt1Q1mX6GAoehK0+XyC2YiMyu6qI9cTftkTd4J4erMclX1X+Guqzb1
2NeeqxnBDc8CUSpVqktrsMlb0CF2kZuniTMEhxKCJ6cMTqG51++6T4NyBB6Zf6qNB5mKKAwCtw94
1YHfmZ83413tITYsb9IQXXTlB3VEDoZRyezBMP4hFCh0zS63/Gntpnq/3MXrHA1mL8X0CtysVt6i
yDhmRXrXmE9erjueducNH3zFlpOtKGRjl035cply1xVTV7NMPw5tUfjWdY9VuRHdrvoNrwtlqpnU
ailiKar5LGs6Rm6cH1P1eQLHadUvSv+gjY8AoTfSt7UHc552/x9ri4Ob+lLPEpMVeWra7mPNqLgH
262q5pqVGfs8s4/N/rk4rroIaD2gvukiBufMU/V/TJg1X+d0NaAjQPV5prm9PBkNkRNVDS2uM/Wt
TZ6U4me6FS2tPhnvbSyfDKWCDLb2OH0TEaK2cNAkP+Recmz88VR401lo61PYN8/oyD2aVvCh6xG1
SoadMI1HRSr3vmS+Tu2jsBXnr7klwxsKxQUIGq8Y0Oq4Fkch9WPm/atdJR1TI3eirSHUK7HGX1v8
28qvl/zdN652Xq1BrxO7UnUXRj+lITgZ5sniex/G7mmAdinQLUfuCifKwAop/SmQnNQbERst7GRK
/+kFw87a5qh4+WEqGvI29RSXwt6Pqn1jKI+WWD14ZfLRij27q8v97StqJW5j9oTpPuJCkoglv0kh
9bSG0gaauGICLAyHihI4MsOlW2x+ayENk8P0+HjPaZUuQ920GdRhgLzJFZvylJvJY10hEbe3oHuI
X1tlV3cIpiTG7vb6VpwA/2cSn1kjJtauvrExqWQ9rUPXp6JddcFB0UF05NNGFWvDzDLCHn01rtu0
IWNpzkEX7WZ8UQO5+p8vhr4EeR7kNwjlzBfKO1/jIFspAubs1vjPvhXfNrPvFXeg7fHbwrzOdxZK
wcobtSY3TqbsHq7ic2oOh6oaP02teLi9mJUbHdFCOFmp6RLqLhmxvWpialYm0ZeTfdyFO3OUlH0y
TLs22g96nRw71Ldum1zJ7DBJajnPFBJuLfKgsIdxT7LYv37YZyClqrjfRy3YLCs7UfzZeES2rC2e
Rbon6OwJcug2xjQcPd+wdkJqgdBPh7dWQ0IWdd6t1Hkl4pjnkMHrEcDOZMaX51cXaiH7OZlzWckv
WR8cJN9zhEY4DZO0LwshnMuDwrBF3LHqNkyE8tLMM31L7qdETitPqzWqQlH/Y9CmoyUHuz5Ociem
l3/7ENc+NSaEmRrHeaiuLHJAkcqjasZkmlokHqP83EzxPi03WptrsTEDHb+tLD61vuyAyk5sZKC2
RyYlD/m/QXfUTVdSviXpMTNQDdID269Hp/5TLQ+eFEgWZsYVdFF5WhZuimiIoGslbThlepv85z/H
Hy3+/iIGNxSvbrqev++HPzXx2+YlMu/NImHmqwbQCcyc13dJ5dOZtWGNaGm7dVH+mwaMrw6ytUWo
v+Zy740sQrRGS5NcK4DPhdIdJdU4UPmensz2521vW/uI6YbC5APBHWPwCzMjWplZ0rKWIXL1ajyK
vmDLAKqY9hOirYjlF77taufeWVtEhEFstJ4ZU16Lgh6+GMnLm90Y+BIzjA0yp63c7VMxbv7JGbOa
jKqbkQ39h7bNtF0vpfWuz/pXM0ZZ/PYmrB7o75+1hMiZU5UbQAWp+oW+4PQMQx7iSqw2rKzdXSBj
4Gjm5mKzF27ZtdnQNG3JiRbqxzyJD8Lg2aHc23oLR7NqF7J6brYYJVfOF+EHppeIE6HGW06zS00g
zSUIbi6UH5ouvq/r4qltGYdoZkhD4J9ub+XK7XVhb/EoGGY6lGWJPU7ZDuh2G/7DWP7FfXxhZXFH
Bgw05oGElcJ6UAc0iH/CpNTqGznZ6lq4okAzzTu35B9TYXmNxZLiJZJ3p0SL7mRbNDec4no2SILc
GjEgmK1FeOKsxYa1sIjrscpFXEdtdMj88K4WAv+pbvL9GIWSHcZZfsiN/GfcxbEb6SWVYsX/PFbK
dFcP7RbG8BdeYPGJ8nvghoRKjCGAZQFD97VQTROeH99K7jO9PIv+v0XsfQ7D+GAFuq0XyjFWsjtm
7hjvsUmKbDM5oLB+NOJ4Jv//Kkb699tOterE1HDRVNfmWczFtYFsZtGIo8VjVeTnLpFP4tTZZaDd
SVC5V1F+vG1Ov77feZVm7ixgKnPv4TLIkCKt8VDjIHJDhp65mX6XKF+UbqPWu3LpYIU4DVQZqIKl
fHdZq2rUTpRAke1uUb7RDIcBy60a40oUemFlcb8DTDEzVYZQpbLOhtk7aq0cvempFiNbg4ezCTcC
i/Wj+r2qxVEpRh0RY4eUaLTmPtKL1zj5ViRPog4FdFBtRKA3F8eo7iKQSKVKJTGnmhkpMpP3sR2C
Kxe/tPljLAfOZor3izXg6tsA/MLTj/QUlahLx+hUc8irEntW44f7KDVKJFSC3BnLWLDHLov+aeEO
QRMqTvZlBLDdN8svg1L3yGqHKuxetQfnLluvNuXPcaDi6QcQU0xhlzo4neVMQ/+vltSIWEnZpyAY
452RRt495SLTrgMFQqR49Ki0TeH4yWoLz+kkP3icel/aIQIdO0WZQGVZdgzPWEPuqIM+uFIA5lWF
BH4v+b1gZ2qlgzVVlI2LbPWjAdVB0ROYDLwBl3vDx2S2lAkiBjifJd9VxlMidqg3/c23+c7Mwp/1
rqn0fMSMH3n7SnmtesPx5ach+nT7Dli9+3/bWYoOyL4yKp6MHQMdkSFE8/khpyZ328jqx0JNQuNi
A2C4vGvVum8bBnopw1UvViIisNEyqWDaxpu+BadcNWUwMz/n1bAdLY4nAQYohMijuHCuKCANstqw
UwMZuOJc6n9zs5EqkYcyMw4q7dIV5KlLPbWn7N+2RK11rBrIPHuvt/du9YDeGVk4AjL1aWWIBPnZ
8KHR3rT8XITBxv2yumnoM80SlyYDpYtN88m0CQyIjBlQC6bKnhLJZiTZzkW339J5W6sfIToFrBgR
FAICbfHq+AWcMRO3CxP2kQq/0fTB6Evx6KPBsvPHNnRohD+o5qjuxnYo7MGUir/w+bmWCKyHYir1
pMtz082gyOKKfknpN7ss1m0j+14qG+e21vxm1ondRJKKxt+y+a2UoGoDCPPcor9PRGb+yHbdpnka
2sRO5RImXmafctVR2PA4fY5a89BrjT1oTwZadH/uRFy49J4Bps7fxuWK2zzSvSHgt0hQQe4Ii0sn
T5LHrt5ixljzVobowRNZzJ2TNl4agrrQk5kCD91ukt8mL7P2Sii0u5DvYn97SStZBo/TTAhhwdd2
DbPNmyEoDKjGvDx+7YrWLcbHTLwLJtmp6y958CRMW6Jsa88wO/hL1HgmBF3soja08VDVA4lN7B/S
U2VlNqOBoy873ujb3haIcO2leW9u4aZB2uRyJUmkGKFxJ1npPwjEUJ2WSrsSw7u/2M3fS1sKAHRy
Dq6uY2lm/gnQmx30sE9YiLVBgfGsBNNO3GogrjVNAdcSY1AAAqi89MmsKcNoCkWyjuGgSTGS7rTu
Xkxp2JtWaifRLkCv+rEMt2YD1+JRBqehEaShMGPtLl00k2S9Q5WEILsM/Z8UDBpnlkr6izvmvZVF
EgzDz9R3PauDs+RUKLsiiA5Ts0UZt+Yi760skqo0geShRQzdNeTxm1zbijydGdFwQnWrP7L2YdP5
Z0SBR5WsafHW1ThHoIrEux4x8alO0++AlkQHGty/KFIwiUB8BcCF13pJIjGUZtp5c+SjT2azT6c4
2CV1uTW8v+oFv60sS8jy6BuCopKVCMobZGWOoQkbd+5qhknLAvgvjRLzikG8ybxYUhoqW1q5t8yj
3xzyV1H4UPrQQtxbzVs73I3/gYzTxi+RnznJ5KT5nVw/3f6y1952iNm5JGk24O2zC73rBCiT0DZG
WYCCiu/C3j8E+V0Zfuj08aAEW/ikNXcE4cENyegQEODFjSUYVdUUFa2AzkuPXe18TRPfCTt9Y2dX
lwTDNBPnTJhKS86nqmz0BKVpgDzU+ifRNbQvcUUFRvtaeafbu7fm9shJwnwB8+McvV7uXoriVxDP
iKtsqF70UnsJ8uakCW9/YYU6BBAOYFEMr11aGQP+agMq3E0b+CNIrPqPxrilYr9agWG6ka7TL/Ji
a/F8tX0s1kNCH2Oo9iUlDQUqVc36J9ZNJ80sOxlPVnrUgyPQVztTzoJoHG4vc809YEGBgRRojgnx
8OUyY7GK5G5kM40qagF9WQfkZsYdA/CV7Qt+sDHifm1uZrUiFJkxefTlF7s6tYKXFhaRczOUTtcw
w1X2SNA+iFqx8XquWuIeptFgIjllzF707hubWsvwywq8RtdTSUlasMdiWO0HgDDen6qNUB0SkTRh
FAZUGeOAyyvfFIqs1ojV456edCQp0SnLU0j59NCyTSM2j396aJf2FhHdNHN6111LE0MARGb9VLKf
+P8m1Pb6Q5vNQOTG/AC5wZJSralKP+9UcCGs71867E9ZnXwQ/GQL8r7SEIKsjiox7xhXiLqcI/Iy
MzUzn/VISWbLfuAYqWjrBMKlHxEzQo1kRaekBsRR/9sWd01h7G9v6Ergwy+YWZlgf9aVKzYdMatV
hNbwliTcN1WBHCrhVrTzy5RPMrA9NXA65GrUcq9tNu/XthlZBjK9eZOvRJo1g9UWQ0MlqRX2WnUy
vxaA46jqAF/dBeOPYdyVWucwZK2wE23MXIV3jlL588YezEHWZYWJKjCJJrjIee5wqQcrWmneexmn
4GcNkDjVqSGpHuL93ATUvXPboVTdusG0keiunj6VTggbIPIFlbnIdBFvBy0p8PWogmaL1Q/IX/ZB
MBxlazi0Qf4QNdlTEh5kqcN48k3Lxi0VjuvHi5WTIs1YQfrXS0RoVXReGQUiyefYf4At9iBb9Xde
tM+wJT/Unfp1Y6fnW+5qpylP0AOFqFWRF5duO8GgZKHz6FZivgNfcQ6F3rfHwnzRXs3IqcXP1XCn
MR5ox+L327ZXl/r/SDuzHbmNJko/EQHuyy1ZS3erWurWauuGkH9L3PedTz9fChi7ikoUxxrDdwI6
KpmRkZERJ84RHVAQe5zr7VigQ0gPQ0fjqMUHFwVrGEcQBveVZAiavTbir/mcaCv8a0uE6KsQXNir
ES2OyeD54P6v90w/0ZT395cjvtQvXxKko6BJ5GNuS0tL2Y48Y9m5lQvS6JWjO5+rkekJ7XuiPLvK
4FfVf04/WBWfD6ks5k5w2NtVGfa6qPFqc7FYnA/7K/B1TR8O99cl3aYrI+Lfrz5d2lb1atYOqXDh
VcfUs6Pj6Kn+2mWpXzt97LfNLjGS7MakJ67+hKzqIMBvbbYpondKYaWXWf9cqrHvZp+d+WtF//O/
r41BXOo8Bqx7ZIy3dhLGQ2q9xftnVnKgQTxeltAa0Zwbk0Cfsr+Blmo7NiUVLspb1IaZrxA3zS/p
QBiPS+GBOpyQWvkyLy92DEYliQKj9II5f3Kb18LZGU2SfVCTBid6RbgJ3nm7UNjfxtFw9fQCtYOi
BGFKcUl5Mas9IS2Zs1zb2TjLmtnQPUOUeBnn9i+1+tBl8dn7wnDXaVFCbyfRF16wPXEModJKFoUe
293sHrrC+lxORXZp1q9TFEKSO/u18mFQnvQ+Dpb5+31nkV2O1+Y237DmTqQxXgIBnCy/ml5dxkR2
p9RkUeTayOYDdh56MnkrWpyjBxj/JZzygza/WvPBc48Z+p7qLgZGdtlem9wctlLp57ktMRlV57J9
SKPPTIX6I+Udpf3Sd2fN+iNdzdf7H1PqkFd7t7l3aibM5qLPMx5pDB1o7x1ueE17tw57zYVfWSOE
ZLJHF1cwIZLpbwo6Q6dnYb9WGSMr59ZmuKLP/WjyGp/L/d2iJOfEso8zGr1t9ohs40kr1mP1wWIe
YlWrN2o47CQZMjdiMgu9dgGK+0VrYdby3lKsNrss6rNjfiJh3kX+yD7uz9c8VWxk17ZLNtGJTubc
yi68n3xt/CFGtaPO9nVt7+vK3JUqNjVsB/VS5nVu4wqk5p7SrHZ2qXLfjB+jUXvTlxES1bnflk/G
mn3cpfAXf3J76sUgsfhPSDtsXhyjYyxqZ5jZpTVmPyVD321wSvA5Yn5T3OU8DImXm8DStl44JQ31
eDd6Z6NzmirPAtk7HRCPWN9odR+oBlXBT0Aej910Guyd7rF0iVzsP2kaBFDz9qs2sTLXRcQNkQ1u
eYpr5VPphXvgd5kf8r74x8jmBJpxskQMAZHrh+XJaDO/deZgfwxzx8zP2/AqfYi6xutdg1Q+7/TH
aH6ljvKw74dSKzTxxUQ9YLRt8lXX3uRqhcFiVkBcpeZCKFRq3xRv2Bv2kF06PKwBODPlK/CXt3tT
ewM9B5fUpFbyYIIIOfZoQ5lWzJPM085DF6l+VMc7tFvSEw1VACOEuCNEjbdWo8SiOqyK+7t9XBQH
7ZTXdWC7mt9anmDRYBROZTBiUz8w2K62FMsD8vOQGs4DEzVWytMgMU5FtUB1sZcPSbfuyuLmPKtA
nVGDIIltsuXRaM7DAq+NtZP/SHfN4QXAgICg7t5cAkKFKOxH/COz/wBX152s8FGbPjc1l0/7cv9q
k55eUdQ1qKa5hMXbverjvC2ouNKSdab+JSp05V1VNMPxvhWpR4D+QkgEV/yFv3+04FttYpfyld4E
FPYDgPdQS71UexLmhizGM6KLyB2kH2KI5XY9Kg6/6iTkF7eb3D97JbMOSwhrLR3Z+CkUKON0jXiv
RuslbVI9YBgl9k1zsN/Uo3KkxGYf1LwwH5pZ+xQrmsN0lJ6fUPvIH7XFYDQgrNcD2ivozPSzdWKe
RPXdhFJLtebvx6KdfCcb4oMZ6/W7MeV3RPOgwe9SJw9zPiVBZQNMUCt7OdJTzs5jVcRvIv6yb6S0
3D2GZXducHHYtjeQYH/i8cWsGSnF7QdhMLpxK2sVOqPZh6U3P/CGtl/zDKXYpo7iP2Ol3ZP2lZsU
ggK8G4Bobvw3KbRMNVKUcupD5XVPs/Nn1H5XjOhxsj7d9yuZ98IX4IHopeLGIMft4jILKHtXsTiz
cRNaidnHNmx2PqD0CUTX4ecIAgMp23IeVY5WG5QF4R9Xf5j7L5nXvqh0t7353HgPRTn5at74Q/Lx
/tokNW5i85XdzZ2X8FeV0SN3iCul9ic1+7QiSvOutmAgL+aofI3KKIVFcVoOk2spj6Gu/VFGmnGY
l6J+pOP03yln+EEwrwBwp9oGt+Dt11a6TutR38KnU2Co7WNegAYvjgOrv790Wbgg3UaCWkWEmifT
raEkNpfM65zsAjeQShlR63vf+RZ/v29FmjkJlAiTP0JHbEsNl1tOlo7TmF1G53/tkUJIbg5/KmX/
gO4DLD6Udxb32Roh/IQpwcn9sdxjD5JFeh7q1POJsaCtNodzNEbmXvSQaIUiZ8rwVQsvSt18XhCx
7GySxWrny8ruL25lHtYMxpMIb8I9pYXE1ApEnbQErgxPTf4Gvfq2yPae1hI7Gjcy6gu0tdCc3djp
zNEpbW/ML0X9A5gPEwP1tHNLSpyEFhMoeAyA991yQ0ZJlrmKLeSCcue0jM8C6Nqp3/dBPuLK2ERQ
0QBEAw4hM9q4G2+kOjIacUdHK00/OdOTMS3BSlffgwlWjQ+lfciToK2OU44E7f9+I/G9MS4+9FVG
Ci/Imtac+0s+hefWOk6qfnbX0/2TIAnYN0Y2uzUP0GvaNUas+iNhu1Deq/MXSL29nXe0rF1A8xE/
57FhoUy4+ZRxqA5OrjA9XwNQNnyY3sMMfGv/ucuPUePXue/YxbvC2QGFy1zl2uwmKdBtpcuthAa5
kzqnfgYNls36RbOHb/YY7xHISc40a4RMU7zhxZD37Y7ZbFhkWKwx0+3HtDuTa2tldMofPOvUOef/
vnPcs6T2HGrYATZ9QTMJQ6sWCM4O9fcUiRteuMeuek3UmZHknRMnXdmVsc3uFTl0AOEIbsKIl7eW
0z1Hw5+2Mx6StkE5KztN5h6zj3TjoK0Eti/6C9uimRuR+dclqMS0oxm51E1/HmwAfWVran4KOOvh
/ueU2+NZhiouOPItCtJLldz0RvB8kfb49TFNCZHznjiL7F6nykO3U5RTyYk3p01N5kjvnIpHmfZZ
rWu0HxBZSD7ozR+x+TgNj5Ee+3kekkh+b8yHov1yf42y0HxtfpMzLWWyrHlYw3aAqIQPag/pi/UD
Pd/39+1IMnGWKfRveHySuG4OXY0EeQQWAGyk8aepWm+MtH9oC1isvzXaS54Wx7H/z9IOGiSVVyY3
Ry8C30CfBjAkgKXuwJjfd7On71nYzc7aZAHz2tAmKkdGoaxawRYuaXtGweJQI7bWu+ihGXbjK/Aa
3P+W4odvr6BrexuXWRMlBJUp/JJZp8R8P7h/3zcgd4p/N2vjFOo0eFooDNQfrSEO6uqDae0E4T1/
ENHl6iZrUjBSY4PflQMESXnyag7dQVVfGP40shwKmR9GvFfxky6LRwgvThvSAWvjEGGjZuGqibJR
5/y1hGMWhFr4PM97Q9DS/THIQsR0pACH367NanLLLXvRip0/2cODYn34je1hfAHNR/iSYCe9/ftJ
PFQk+7TrJsbQCovGD412daxO983Iys9ABv+1s8nwQ3XJFHui8qBomApPRcZ4MFj9HzwwzpOj03Vq
zCBv3T+BHfZ+2b1YGfgQfb4UYnQTWPf9HySLxxSdRdlATJ5uu64KZJKKtfJ7Uu9TV//Vk+KZ04uZ
7eQlUje5MrM5XkVkTz2DVRRcyiOY2ADNtCDP97rle1Y2Z8yZzaWMKxZjQL53SBT7dUjK0d8dD5Ue
NEj98BXeNBSfb50FDw3XlbMEwUzovUkXzw2MAvLVJkOhohqm9tx6nftY6c1B0dq9VcqSBO42qprA
HqFi3iQJaUwHwyjoUub5cmyd/jGx+mDqxlNRf9S7c/XfB/5Ehexfe5trxpuZ13EU7DnwFZlKFlSU
yez6y31HFN9sG4CvrWwCSVV3WgmFHpeZPfMNvee1897Zff80evVDmv33ohydeWYYoK0V4N5NOAG7
5y0p/19ac1WDqojmwJi19XB/TbLCBnUh5iFgOfYQntqYqauKppZKVGmsCpXdB6U6tHrQutN5tcvD
kucH5uoPDIfthBnZqb62uzluNRwzCnAAULHFW28890V38hhwpbB2f4GyA3dtZxM1FW8q+1GsT+9y
P1W+qZF6dDPN/w0rEKoKPnuIsrdvmqmG5H22FLrIXn2eAC7bhbnfapU64JWVrZt7kDOoK8QxlvbZ
hpanR8JwytVjtXzvjE/3VyS1BY8qhGsMHgGQvg0gCtBKc6GYdqEtaMEUD8mLkSXqAfXa9EzaY5GJ
Z935vlHZZjElKoIWN5C2hbJHZajhCMiSa+Z3qkxBPjIL9zuB3iS1F3yAkPNvoVohy0VRm674bGpv
R0t9G/XW23nxdtJD6VqAxAl6I6pX21dZNBnzUPc1vX61EMgaGCrh+t/pu0mNwD3P4BF08CzpdpeM
0aRjqU6shdpV8zYtSrQ+kuD+rvzk2tkGPvjQuXyhToAgZ+ML6tKZnWMk+UVtkTzPx3UK2lX7U1sq
tfPX0A5JEApKyXYXH+dwcAMQ2nVQmSCI1D58ogtTB4azlOfUnBQggrbnRzyADqOxwjoyj0xNLcb6
8f6vlt1BzAGDE1O5BoGn3X6afkzTaGxJ+yL7zTB8Yhz8nd6NvjcKVqPvk9Ee79uTbQVDzkxRCrp6
IumtvUaNqmrQaIEW6AceRhRY3hiAFHyvTfckUeSmGA8W46wqsNlbU2s+DRrIdK5XNOu6wgliOJK8
PWylLELDF/+PFREhrnL11qA/kptY6fTy4GaQbS954A3fVnv48Bufjp2y+XgY3IKnOl2DOVyw4fXJ
NwuC9uh1t4AnXQwjA9TuYDGhV367GDsfmiXvuU2t9NMCJacDS6ftve5mIrK8Cw7Bf+xsDqTpdZmi
r1xrxWAcrToJTKUJGgUyltkN4kUNPAiY5njnA0pvceZYgFAwmSE0NG+XtySR1S0Tt9wCg3Ocv5ug
FYvqYB6nB7tM4HD7nx45AbQ/e/Sq4g//EhpI8YCfkp6jjXVruK70FJ0aInaepigl/EDQ5TeuVqEQ
838tiMNw5Yagns027shk5/ATM/0hyjvT8Pm+A8ouOxAutKsBdgIx2Kyio/6/JAqIwax2T2s1+bP5
LozOjgmaFUX4+8aknwwcDbUPZjAAsd4uKLYZAo8W7h83UlGkLsqXqsp3RgV+Mits94U/TUpHq5Wo
tDHizHY79W1Km8Z69dBhhEKyS55Os/tN0Y999dn8kJqBmn8J22O6+FZH7xF3mQ817C6ZXp7uL1n2
fRnSxEGhg0dVY3P6BqVflzkH9zaq5bEsXvWxOixe5rvF67SrJiqLjvC5GaADEbygI3j7fasQUhXo
WXHJR3TU/cZ7ZqxmZw9lx1wcNiGVBHvbNjlfNK8OZ8bZL0OPOFQK0L3Ij3Wr+tmotSwrPxgF7WBL
mXcMy5wH+JLQZ+M7UvW9XVxvZ73W0Fi9qFP5oWTPpjl7/I3NujKxCWHZAJubEvIQVt0AQtoPmvWc
Gu2pREB6dozg/8/Y5uQVLkNeigV6w8hP2VRf2sg32uQUmfMF1oYdY7KU4PrjbUKJMsxal4YCKsJs
rZWvBxtyh3wqjk74tsvLY67rx/vL++kIv5xDivLUkn/O1G+ykKLyWlAAHf2UjmecXy5FNQSdUpAf
qbGufCntsk393EVWzFcHDZBfqnX9oVoq/S+z6CGCT6BBrBnoiIf/MTjfvRRLlqRMUizJqV6ZsavC
dvoeeW2R+E4Xqh/j2UlCMeoQvgy55oYc7rFNnpUsn3deqNKDhtY7qGfQ3PY2DQGylGUDatGXCEF5
nlRR/zBpe6UEqRETsi6a+6Crt8zaYbRG6rIQOpQw8/UVgHrjq+a3+9skPVWAm0X1jlz6Z5P46o4p
lLy0rQxAqT6FyZvEWZdjNVv/nSAOeJyjYsZlGBRhoduzm7pelqDcyfPN+5Slb5249ft45yaTruTK
xib4qagMmmXCq6ObCoh1q1Lxm8TtDve/lyyeC5Y7REQAAvzCrzAvS7zYOSDKPCkWBNCHLsidcn1U
xrV6o0zqRbeYlL9vU+YI1zbFv1/tkTaoZdr1ICGacjqtav1cUFvq2vm3lsYIN9P+NBK2TWst6bp2
moAdxKZxCN300KTmQVfLF29QEdbZIX6ULYrKC9LyoFFhE9ksypnLKMp7XlZN9QIKnQKFdVTS6nj/
08m2C6YZ2vAgoriAN1bqxCitYlT4dBbTiQzLIGZYem9GtbjU1Z6gsXRJINZonQnw8i/X75rwXlgB
iIQI8GromE+OP9i/s6IrI5trULHtkCepzv1bzUE6Io2SnFaD6cTQPRjD6/3PJ18R7SswhmLmQrwt
rjyvWphFaGJcYlRbAaOfk9Yf5994yTPF9o8RsYdXRtLKyya4fiAFhk4jXcNzMloHS0123HtvLZv7
aCzWpYtagNaTlQY1wz5u0Z2TveENWRS6WsyvrLMWAskNi3GtLhiHDnb8nUaSdB2Co4bDo+oc1dvP
ZU2hVYWOcOkUuhPvrzTNYD7ZS/OkVmxmoxgwFoiZzZteK5seGS/WYak/yvY5YtCLfH0npdszstmS
OsnhVsxd4P4C+249CzGP3SkN4aPbPAScMZN6YJz0X3XokfJwuwKQURF/MYYfpXFG0K/Z02bfs7K5
fbTFTeJ4igln2nN5aFONzOZlHHfOo9wKw1bAcKiAbOeg25HHBFoI+aWzygc9fsp672TkZ6/6dv/c
iw//6zf7187GxyI3gSiszvKLUHPTvUCtUXaYoM1zkKAw/sqhi9i9v2UDnYLVgItHE3erukkS+gKS
VYRR80u5vqwCawhDmtI95n3wc4BV9Tvze71+bCDZaQzzeH/F0joCD23gTAB0AW0KX72KQnamap2X
UvWtzRC6bTU/m8ny1hm7YwGyaXk3WJEPFIOcstwJTJJNpWWKMhFXFLCZbQV9jbV4mecmv6ST9cA7
3xyaU549lOn5/hLldlwawVB/wFe9WWGzKnXaaG1+cU3l02x238bJeSyX6Kkiz9052ZJ7lzX9a2sT
0/Ums5bKwdbYEAeLpB993Uhf2jx7zWawQM0eoY8k7oIQEPPgoupMQ+x2+wrDaLrKZPvU+MvqDL6b
nu5/PcmRuDGwWVHu5p0x91zuK+TwwxEJqXNUPLovoC5OdtudzT0VdPmKKPIwfkTlbkvZW7e9peW6
uK8i+7uiWy8MYH68vyapCeanARIi3kO/8vajzZ0aNorKMS/n4mF0rVM872Cm9iyIf786VWgnemED
xeHFpXdNgbMP6x1Pk9whhMJ/17Dx6jixjQJET36x9deGdmHe/k3FfseIbPOpnQJso4oq4PW3y1Bb
dTQp5YPnVEcxQILe9+I9COlZIQFkTq/aon6w9Pjh/v7ITuy12Y3PzUufTyUAsEscPqvdd8WkngOl
W7RXypQFP9LWf9e3ue1nyj2prbO+VNCohqUO8W7PNONoJS+59S5ftHdL4n0tJ9Om4REWO28BSXXi
xvwmD4i0cTD1GvNt+G7NP47T5K/+sNSIJCOxG+5Yk39VCmS83wQVzMbrk7GL89rAmgk51tr5unlQ
8qfS2oNxyzyTgI50E2BjHlSbVeWx0zmRiOvMVxCQMueLQ/HFLfcChdSOmOoTs7WsZ+ucNU1sKEvy
S+9+ciP3MHiPU703BiA7yEKCHvFlpkoYTb49AdqitKHSsxhDUcpD0VCtUlJrT7ZGdm3AK0u+iXwJ
xfzNYV76Uq80GEEvnWYfwuk1VF8a7aktxoO+h62ULYjAQZHNURFj2RL0FspUOkWv5RevrtoD+Hb4
pats2am7yfYGgAbaw8CKOGEbX1NW3RqTEJR2muSzb4R/rnpyyD3G5O9HCtmHA8lv/KzkoHG4yZ0W
I7fjXmc1hfZUt+kDgHA7OmuqE3jZ3pta9uUYtgT8wD6Rp2392kiyZrXG4tI10Yn2rqhG3F+N1ALv
db6ZrjMXsFlNritkoDExXRDVKPXil3vdY1kMQBj5HwubdL2ox9kysoK+bvety4qncvih5p8iJ9+J
4LL9v7az2f90MLypFbeTWIno4bTwBew8CGVrAUEKSgxNbRxt87XcbFiGjEnpix4aZ6VFFryLT2v/
Naz2Bg6lliD6BMBOzdP8KbxzdZs3RdU6g0akMdTPVfPikZcnRuJ7hbPjzrLPBkgeiPxPLvNtRzn2
+hANzzm/OP1TlxiP7E22GzdlXnZtZOPHVdtnddpzNiPbIrV/6vo9djPpMgz40/gP8egte0RqDuE4
jFiYYHXqmf/srO+745J7Rjbh34g0xdYLvpWZoFQ5/BDnxZumw/0juWdlk4pM5hhlHYPql7qMqkM+
uk4wu00HO0Xq7cRMWSxj+skSuoeCB0b8lCsvy9XQU8o1LS5eu9poSrbT311Uu34cq8rrUpbfRnvQ
dxxO6tngF2BsE1Sn2zohNNOMvuVZQZxGNJlp3TaDgrEcD/b0/f6HlFmC7E7HK1B3+kWJI1FipalK
Zsc0CzGOEjbJVwhdoG/YmUIW3rt5woN9FAOIIHKFns/mK47LXNZWUYgH0Ty9yb5V0xtQIcFgCM3U
YLfMIjtNYN3p/0NMByHSJqLCxLCUhtsUuOHir7bpD3utalmWSOeRuENTibtuE+f0DsLWqGVFWRP6
Q9YcS/uP5E9ol1xUxPZnuKRJMT0z0b2CJJNDfPsFi5WcoC4q7IXdS1fErxUlnUiFIz61FX/O/4rK
H1Ny0uCm/+8ucm148ynbkVHGosNwF7dnJNn8JRlPYfGa7+FcZIcaegaBLIY6gW+6WaFar3MHDBLo
MitJgmV4GqMf9xcjtyF6PpQ4DOzc2jCsNHaB2RbMQUTrScgIBq3h/LAWLTretyTzeMGZg4dQSIFH
5NYSxJu1Vo5Ycud+AhOmjWSOFrgPr51VKHSi/nkI7eZhbXrt6zrqe5V56UoFowEuQ0K59Zc+UnKX
iirb5taBC0dJtQbmHgBKFj4YY/7HyMY3FHciZiJZckmi6RxF82EaXxNXf9mdL5RFYRvVKkZX4PfW
trChPINwr7FCZlxjxHXb586FRlhV/OPOxSKzQ8wQ5Uyo9Owtfsfq7a50R5M4pUeHuPwUNj/MfDz1
HRxB4042JiHy1nX4t0QrwwEgsQVAjkUyJmhliMHd4eKMNswTbRW4JRohfXxcwBABYZjPk/c967JT
POlP/WD94elz0GR7xCHShcNO4XLpMOhsbQ6GGo7ToKdxeRnUpyk2TgNKC075prc+hJP5eP9oSGyR
hlBXhSWZvtS2y5tY8+I2Kvy1Su3Z75pFhfUsKgo0ZUE1Ol1RwaJV5TvnUZNaBYMjgifD6dbmzWgV
Tp8YUZtcQLgF4efKOhW2P3t+o79jlu3oGcmLlj7nysgE+dd54smvfdGq4dgzC1Pu6ShLDo5BZRDl
INgeGKfbHBx78pTBGiHP1b3+VJ6sLvZt5Zw0eyPGcjuimEsEIrZubo3SsmK11CEzn8O0OQG963z0
PucjuMnpAaxos3N+JPcu3BXM+MBKzAtzeysqSjetHh/6sgwg/9csLA/DbOk7ViSx7cbK5usxnZg4
TLAhfbx8mBATjZNTaec7Xio1AiO16J8B6t1W2aba6WKznVDna8uzo78UNVP9e6yh0v25MiKc9iq7
rIuSPN8dqXIBSk4/hsZ3xBGM//4ko+Yj+F2BucFqvPF8+PDWWnNYyagbT5l6/L4ugdtmO4WsnznV
Jse7MbMJIcliodYYQvUeZXGQaU+Z/S4xlXNtLcHUmx/gxIEW9VUrPy3qo8dAvdfNh7DpDqb+FnZO
vz16MzPB31CeRx+1NR44yxcl6x6rKQWM8856BOxwHGrlGHbP7p68h2y3oYITsjTAq+GXuN2IotKj
sTehEFaGM5d6kGXkjL353x8ThpgNhrgBVNwvhZG50KhvCyulEYT5k7fCrvUS9l9M5+N/D7EEcnCg
VFVomAi/u/IrbXZg5x6onlrWCqLBjf5u+0Q/rGGhnC1oUg6ukNK5b1P6Ca9sbnx5jZUp7wYWRzAP
7OLbrD0lv8FdwwArlJ+CddwC9Xe7LqufJ13PmXqmzOj3xTOThJVzjk73VyKLYiAXCc28lClliNz/
6uuNC7SDicOIelKGft79FRvn+wZk3UXj2sImO1Tmscv1UExv29mZaurJnnt/VD/menOcC4OG0VNr
vZrjwXEqvxz/ex8E6+7PMQIAY9vKSWS2o5rmTMw6TcQcQV7WhxhClx1/kAg/iz/Om4/oCTTN24Rp
Oywb7oiWgUHlZKVfYUY7Mtf3UA9+5ptdguCU41NTLZcDNADvzemBMq6djSeQxcg6HZbd+pcsBbj+
QRvv8Yo57KIIJL0DD0ALMmrWgll3AhNJqHXeuT/kyxezLfgQzK725gxacVyo8VCyx2iA1mF2WJkl
z8I/Yhehxmfjufxr1qEzGU9QNp/mZ+29upwiTdAw5chZ3Xc46cqvfsvmbDbpoqD6yo7b9sFZ/zcp
DPBXD5Xt19led0rG5AKyFx4XiuZQjmyHh3KDErc1MYARqq9l6oKt6/1Me1aap3BxTmGUoGhycLyP
dXKc64dFDNxP4069QRaLrn/DZqdjulJmIbjjlqg4CH5byw52ZVjFId1eeLzuQHZTf/aAdNyGCS9p
l2ZeGZeAfYdsR9efuvJpKv5Sjcs4frPDvSaB+Hu/2CNnJsaKR92WoMZa69IrLT4sdcgmoUycI3eJ
wgSTDfe9RVZsgAoP4QBR3yAXNG5XFqV1qNDyZTw8G5Gde99oTiBquWFSB94Isotgxcvg/Y5ZERB+
WSDkBLz9eRWQR96aLYwsdZA2EqS63qlZ8wCh0rD9e2p97ZKl3rO3ftLK9SndyY9kJBBwlEH+YIsU
gKrbrV1NjWsjn+DI8/T/pcg+J0Z1tCykC6s3ZRwd2tikw7r4fQQr0br6dtI9kFjvPAelu3v1Izbe
NIdlknYWoyOq84U2cjAxoAKw+DHd44mX3W5UxIC4CWoUuDc3q51tCBOEcnGYWN+rup2CWEmdHReS
lMeonlBp1nhpCQ64WyNOWrmpG6UEAUd9XExR0vbn12jWmPgZ/bDb+Xiy8w7BvyOAgTjQNn1z3CQV
7TOO4mQkQdmEz16e/wjbcC+oywIpzPKQX1IT5tRv7rTFjiIvU5lf6o32wdLGQ1G8WSFCaQItfpMv
l6gp/cR+q3uf4Stpp1Ou2g/diPjZx0jba+fJNhL9FarS/CIi7cZt52pSW0hvGHY16uzRdfr0mESd
tpPXy6IcboJ8G8z2YKE2fllWq7HUswk7+Rie41w5lgmIoLg7oJPu9+VT14yvqVP/RgAHHYeUGmOg
ZGEb/2G0DkgW5bpLPLoBkypOncH0d74fcGQf8NqI+PerPE/TKlObQAJd1va1Xj+b8R6l2E+Omm1E
u7aw2aJw5e1nVXy82HtX2cMhZMjAKqonlYGY0ln9IhLvgALi6bh4l2bPCpkIXGBIX57rop/Aa5o+
zxL4rJInq3LeptMxyteTaZw7iHe09qHXT06yh/WXOfn1r95seba0CuB1seVwDVfHaHb9MP+a5EGf
/UZvjecJlEkwS4D62cISGHCxssoj9DLFcBC5gUJ1ItdOv7HR4IqoVXK3AMu63eiV2Y8xC3+SoLpg
cpJAyXaq5LIABKfmPxY2G6102jrPPZ+s0kBXTHbgxpcK+Zn765BbgVqYp6NI4DfrGCIzL4aOU+HM
zmFk6lw8h+dl51jIYje01/9Y2aylSMIm9iyORbE+66F18KbvlKdHRBZ0/VCq0X/nFUFoD+w9zXXo
95yNt1XTMpuFx5xTUr6lNFDM2fMAAQLN+Oh3Ph+tWiphsGHSY7h1g6QNs7ILYYYRHAQLd543fdpn
FBa/95czf2Vlsx6WulaOIN2Ih/qYD8urO4p6/9Pa7cGiZaFZVCsoHQvaXVOc46v45dhZ2zshG5XD
Tl7Sd2qswMr/ANVWm9lRG48UW+47oDQyXFkUrnNlMSmdSIkTDlJXjYdQ10+Lh+yYO0YPVR9/acO9
qq3UFRGHQ3hVaHv+smNVVjSZ4JzJytbz57i1Hma7eyzLrPabPEoOE/50zud0LwWWnrQrw5tNjKFA
mJOSe94W0wzDs25+By76O/4IKTN8iUKuZ4u1TWjEh2sIkUnoGWdAHxmv485+/Y0tYxKZpgnR7xdl
miiMOxCvxAx6G/5gpI/zF29cuVWqs5ftUdTLehrwJFP5hd/WFGD9Wwcxy3DseoU46NbI12vrA5wL
Hvn7SHso99HDi5/Vp8KHpzQ/O/bR2SMDkxw+0Cegm1gp77KfFApXDhpHhqJZOeoAqZLzuI7qP5q4
gUILleMwqnaSFKkxIFuAVamyIf5zu1hnaOc8UxhXm9SlPMxtPgZVXxgHl0Fs1K1RBru/lVJ7MDaC
rRX7uU34ksy1JmvqmbaZDWDno/ZULF2gruVRT+L/3bclOQCAqZDc+ynk7v5sp1x9yKJx9Vrl8NEJ
A1gX5TPlAiY9DmYdpjtvhT1Tm6DSLVUaK4z9XbSQd2Uy+Nqc+q2WHe+vSLjeJi4jmiKyDabLBSfk
7W4p+TIWgwMou53GhWKbe2ri6c/7NiQRmcjPQJTp8RxBB+DWRjxFpVNbwKTNBmkW5rLeqFF2XKuj
0WnHKin+ZDq0V37cNyr7fnQsIbGHWJ6Zks2ZW1CKRrzcJV0Dqpq1X3NqiYryeN+IJBIL6RnxLqek
B+zqdmWF3Tppzzvj0kddkHn6SY3eW08xnMDKp3WvQCm5ZsBViDPFgCbsuJvPWCyDragrxqrycwFV
Z/LVSEN/SosA4MH9dUk/HjhSwGqCoeSXQe66blUGvlhXWhl+FCrqma5+EdTtshzum5Ku6srU5k2j
rDlPgRo/T2jDqf3XaXq/uO/awfGbeu/+kjk7EEwhSAadArXs2+0axnrIi4lledH70QaRArXk/dXI
ikREeEGy4aLizQz8rYk0m2JnMgi1jAz4kdeQGi50sJcgyxU/6dZzUvxtUfvz1D2UvSwOIjYNhQiu
8asOEr2sGDUpxl67Jf+YDzP6WNVTknrH5DfaQnRp/7UkfslVFByRuhhSm2HXqG/rQEtslBHDWQ9c
K1d3vEPmiNemNuHJWN10ripm3Jr4R138QP3ENZ/ub5n8u3E7c7CoW27JKFq78PLKYTWqmQYVZIJO
9VRW0SkZdoKFzPsYrhZUSDDFImZw+9laIxvSrIS9eIQVC74LJS3O95fyExe/jeaQ+/Bq9Cj5kD7d
mvDqSYGrWwyk5H5ndEf9WFUBGJfowVk/TMmPtXxM6acgyTMhwFJ/6eGZWYMm/4qClp8+pdEjhPgx
sPGdHybbRshzQHEDFqRLvdnGZVH6tnP5XY4Lg4fyff5/YNuWfV7qspSCmZ0icG28cmqM2Rkdj0BS
LlTwNYA9eyVRWbi/NrFZRhjpaLYhk3npi/Qh0p+XdApspKTK4l2YRk+hEaq+BmZjbj72res3H7Lq
YC3OudKygxG/t5I3bb3X/JP+JsINu05HiQTvdssXox4zlPKAyDrVs25/iJe/tbR5o5fG29YwH+Hv
2wNxiVX+4mQ0AUWuJTCzmw+dq6s+MsTPOE/1omnNqXb+HkQVrHhjF5/uO7SsbWIKqBjOTDGaa/x2
dbNSaHaUMX4a6virmT6QLgRIDjwkqnvOlu7Q1xR+hud5MQM3SV7Lbn5xe/cLmKDT/Z8iCxMsF0Q1
0xXQqmxOrxlmtT4rhNfBeLXiydfnL2MN58/7+2ZkBOQm9T2qPzxdCX3iKF0FV6010VVxKEQPjfnB
s9q/vah/Y+aoOazJx/9D2pktx40sW/aLYIZ5eAVyIpmkSElUSXyBqSQR8zzj63uFbp97MiF0wqra
6q1oJs8IeHh4uG/f29Z3SbLPAzfya2un1ObptvW1c0p2S5IhxteJIdfGm07K1AqKjnOiHf3Z8qo2
PIxFtnFJrjnQb8Zs8k6DV7p6bSXQJs2AbBfoRdK7ZlxJYBtyMOpA5spe/xE20ka1dnVZMELAu8P3
I8hfG1TUIYACRacJTyVRTHxXzptqbzjIbSPGsj3kSIlP5DEiuokPcnY/mCfF3qinrYU4kML/dx1s
3fU6JHPuhlSACaT+HvEJd1teavXTXFhYeN8c+iHlDLzPRExCY+IbGqSfSXcP7+6GE2ytZRFLY9lH
XYa+xHm2HwsozKdwI1qvvTouNus32uDiIOl9CNrTZylz51KrLaJDY7j9Lp/eNftT2G1Y2/j6y2Lq
GEr6GKni00i7KiwPqNfsK3MDorBaSAA/K+BKFBL+oK+owzw0g5jzKUtUn0fVdWYVJV/r2DuUyOsJ
UqevCACGafYSdRZN7fSIzuPRNrPebZOtZv7qJ7z4NYtzbI9q2E42Hm9FPdLwo/VRL7WtzvmWkYVH
FkOiOKPMkotc2U/V65RJ+9tBb8vC4j7rdKOtMgcLTv6WDQ+FvFWRXI/pFxu18HVgRaExdFiQtC9x
p+/9+G6KO7ir99Rao+FeCftdkcWeDe/47bX9Pzzmd29ONDaXp6COkEV3hAD3oCat7OWdYape1CVd
5JVjlis7Wy4mgyicTIML4/PwEis2HMXVbM3QOxVaeepUJY+Ofg5J/d5pIwrRTq5tTcetXa/ABihA
83xh5Gdx0ZvKrJqawP7Uie8BxHH96eAP1a6Xfm3siPDKZfpyaWlxkct9pNnBFNBSblIvNkHXOI+x
9Hn82IKxe9UdVzE5LPDOacqn26ZX1wjhNYLGIEEphlyHb6NxUinXBA25mrlRrClubzsIcGv3bH+w
UT9aywvNC2Pi7xfhT0Nts+9GwC1hNL9NQ6DdWfkonqGh7FU9LB4TVH8He6q3cv3VuAvvLhy5lHt0
Y2EYtYXaCDO6zq3/t0PiGw0fJvUcDIc6+BBTnKbGeXtbV1d6YXDx5E4NRUIDGINTMxyhAKD8/TQy
3RIqvOcMYxfOGy/G1VhvgwWhdgwca/kd5wrOIirFnKn3WMvvJ6X5YirAhm4va7WUAMGx2EnA2fBs
X3/Bgb7QZBWYyQHBI0QTqj+K6DhJqavUzyAm3aKiZbrVe1xzUkah+W4AMqlsLQ6iX6t+ljg4KVMZ
dftSlvdKEbjd8GVjdeJdsjyGl3YW75Z4Rpa9jrEz5V9qqsOPuleGbpRCAeVFT/lOtv6GG97kXrtt
eHV9gHjE48XgWbHYVWeO5Nia2VWnfgED5YxvsFNb3cZNLY7yH6sDI63DDQrIbYlKmoAgBH7W0hIy
UM7sPBMiRmc3B0hcbpTqViM8cBIAhYBAWdMiqhRMqOWZRv9O+2TBQWAfBnrSdvRlVJRDb6serye3
oytqdTrDBJ6fPBrZ9wyY8e19XX2qWUzLUS8Em6DYIu5eBJxYzswx9lmyApt++TMwD1W57zsv/xrJ
bzXzEuY8ug6qKplxnrX7rVLsGnoUejy6K1BzIzXyx9sli1LbGEXfqNS9LvmhT6OrM0aXD6fhPYsP
AwSHw50y3o/Oz42lr35txnAEpIfy9nLcWrZDRIBC+juq3bs481h8ixCFAyUg6aeikw9tdgQ4I+CU
HHSv1V/ktnLnqXQF+8oWZdNaAAajJtg/GZ4Grnv9IXJHS40yFSiRJLfdtEbCu3A+RS2kak6SDPs4
RRxvoC/DHE3ybWMrxO35h+NfGF/crklb1rVU0guF72oX1spnXfvWB2e6z3dzrD81XeWGWbAv3sMt
LofVg81EApKkwMmZP7xeNvlVULQdHXOoZVr7MbLRB/kwbs3KrW2uaC0jyUd5l+fktZW8iGoTOR3C
Y90/BFF+r5YdK6s+V6HKxdN+n2vlq6RlP27v65qHXZpdREu/men8z5hVjy0tw6DM9pKfu75VPbZT
t3GU1+432ml4MuzdAr1xvcbJ1KSyndnJpHyHUa6A29KKNuL/2qXNcANTqOLMqsssodHTMJRItfGM
wCu0b1w1epHvkng/QdGeFFsaCGvCMQzFgzkGhism2RZhUlar4n+a5qVReVHzPahgrKgahLpenFOX
Socy5Mlb7aE1d5spOlUqz6t23tul/b0M5Y2X/OoW0+MG7g5VB2Wl6y3uJDnVpZDvqem1KymviQZW
ztpCxqw+PBgMQPMH9B/RcZEaDVNcqmgQciYiutx3XZu4cmKBWOp3fbwH5q6XXpSjvb1xya4uD4S7
GDSmNbbkb0HdxcjCFvLVrLcFSYgxmrvB33DT1dWBMEbBmfk1rCxWpyqtmmplR0MsiooHO0dFPNFg
+Xd8Ob5rZ7U98PLSHqaS/1XY37ShgmyfN/Gn22dzbYiOGiXtA1HgpjUnItPFzdfWfexIvKnO/fQc
JLs6GtDTq5ClOFnWvpj3hqQ9QkRVzc0uyMNvqn7y9UcJOt9CMOS2wen271nb/Mufs/B0GHeNmlY4
NFhWfOqA2c/jay5t+dZaIGQkFHApEGHQrItAP7dSPgwVt0zWWHvLeZvG+qGwgO2ZTGo2wZOlVm5V
/IsBczGI+r9WF+E3Tc10SmCHPJfWe6b2ng26YP5ijZqbZbNHhPRu7+XapQI2iZIbVABcK4u7dGpG
uw1UuNed5JXp7ANSYHYVep29kcWtfjOYWsCs/oawLb5ZEDV+YE/EA0l/DyUIgmDxa9WtSseqFcrK
AFehYCP9vXbUgIJb27f0P4smfTS6X5SSDsH86/aWrV1ViJ3+rxHxIy5Ow1RlVdWJNrVuNd5Uvcvw
Q+nPc7bLh3ojAqz64IWpxa7lTRJ1clygwjtofykMQWdmtx9r/c5KERqQ9TvbH/dRvBlXV73iwu7i
goRcHVEn4FbnoPF/thRijWj8OZvSwywTx29v5+rF9T96jxaMSwAArvezZiDLCoQiTN/u9fBFHj3Z
fM6zg91/yIPvNuzx9vxoWSFqwI+B/DWg1FeQ54/p1sN+1Xt4FoKz/P1DFifeKB110EX3vIxiT1Ff
VTNxy/l4e7nCBZf5I0eAQTbeNAbP6+vVOgmopKDHe5Qg2DH3QC3T3PCa1a93YWLx9aa5n0ypx2uC
JnyqTWNn1c0htPSfQtD49mpWt+zC1OKG8qtCH3qxmqh5l0sQiOGvcmtyYd0Go/7wmDHZuJwuNkrg
2rLAP9Vy7tnSr9ouXO70f7OQ/xpZfPvUabOy47yd7flFcJ3L/WM/bY1HrEYO879GFsF9yKZJj9Ao
OdNmRSTtWEqfFfrXMzpLRfDt3ywIfiwebVRYlgB+Ve4n0As4Qa0AGqtfS0t362TD01Y/jQ0XiqBD
AaEmnP0iFPZRNvShSFDgvh9cppT6kz0W/gHhJef/05T4KRemhiJVFL9g7/z8S95lu6F6mcDM3940
8Xv/OJx018HQmAC5liNBUx3lna8NQExq63WY7V/S5rzsajnDEZ3e33yrDHJcLySzQlPPGsQrMitg
JjLsnxQ9e8gRrQja7hBl7XPLMWU68FEqKVP3exN9cOAU4S7RgvNg+huVnNVvePF7Ft8QJHTvhyao
jUa0V4YX+KHK5MvtfV2JSPTTNd7r6KdR7FsEvTrvWWeHn+RddxplOz7C9FjswtSa3EHeonJcm+y6
MrcIgKXqFH0w8hmzcjjkNeFi+FuZ5VdbHv4Sgg9hepdYd1KD7EqW7WG33EXKRjwRJhaexMQBIyyM
JZkgYhZfWRp93cwnhO2LGHVOGN8NqfNqed4jzvgcjy/h+M/vlSuDi8+YmKE8QVYFog2+bgAa1rTX
/dzesLISwa6sLE5hg9CKnussayreYecvDwqipLQYyi3Y5lq168qScKmL806e0cUtzTE4JT6G5ksZ
DbtOe5xPifEMZ95OLxDVeWzB33b9RhD4f5gGvyRerhAxL74dJFy2nDTQ7Ebmp4TbOSiZtuFdeUyU
aG9DbAD5+aM9fRxN9SmrtuC+K+eRhZvMmgGBdP4YasvHGFhxArn+3Ge7pL1PQLpJ6cfbB3IlsaSB
DzAciC/EUtri3rbLFDC1TdcseocPpX7x9YfUQPN6Pqtke5n567a53zjRP47Df+3pixwPXuSglnuG
ZsPsMOR34Tk5hS9duuuGD3KduMjBW9Sp1c8TA4MKs0fg7pufivHBT73c2AWDW4575YN0VLbm3FYi
PjADDqpoyYlCwrWbjcBb0aSbeG/p71TLC3tj5asHhjkNOg0qOip/yOfGHd86FGWgUXkIhy8RJNTh
LjDegSpv4NLXRs9ZC6kr8B3GqpyF35ZqQMEg4u2oKGDQ/hqynaJ/UdvZnWqI5LLPcLfsUt0620Xg
9eYhHz+ExqGqu51Etm2ab1sKNes/yGBOWvA30XFZ/KCIHxqODj8IeiFURs1ylzwxenoI1Lcu/5im
D5Xl0CLcQasY6a/qruzeZv0UwnDuZP9C94veATocfAmHSU7xoS7iiSWHyTxFzOeM4GIN45uzVfBb
PVIXBhaXzlxrSu6MeJLffOns6ThU451m3xvVj1q3v43al5SJiNvHajVUXJhcnGIlxg/KHpN5+qpH
90Hc01/SdreNrLXpOBqIXVm0HWjyi19xsXOEqEKJM4DmeYk2SkrhdJ84jnVQZSR0ZKdtD+CCZjeQ
R3qhuuQfeyXqN+6d1c2FFxGqKnr88Nlc/4bMHKqBeirxqvyu/YUX7Xkm5jIIIW32bOvl9pJXL2/O
Ea0WFGX/4B3rZc0PMtRnzowwf0iMbofkjtsMJ6PP75PnUW67jQ+5GoUuDC4Oii8XYa2NVEf69jEQ
2gLKlvuvbqAo6DMlQwVvWShNolIxEhulQEECG6ffs85TGi//20z2fl56iIBtLGndoAEKndISGMpF
xI/LmHeJGOW1DJRkS/0cj/Nej9N9kElebOx0eR/qW5iAtYopSvMqNVlGPpkEWpzyqo3DLg5C9IME
dXiVKZFnjaW569TUP2YdxF/trM1wbVvH2nDik2pN9cfJCaINf109NIDU4Y8Fq8v9skhfLDlt6EKx
39yq5lEp5L2ivffGcMjql7p7U/xzmG4k2WtOBEe/eIlRWoDy+/qMDL7T6iMEomdovt2welfNb7eP
xVoHFIqG/1iA3eXaQjvJXW03jDKUvRvr+Xd12I8Pctd/y4v+bmw/qDRuxi9B/how6jDLgMDNjZO5
mpsxMkpVHAQ41ZPFT9CrhlgkdH3NtvyV9HnpWpNyYBTGk9rxQ2qlCG/ujJBZ3+DUBOq9mqunjV0Q
sWaZy4BdZTod1TXq4Qsfm+J0LIOGkqmkhF9y1AcBt+z9WfIyUz2ptezJkEkYOTSnMOCMkCDctr92
sC7NLz4zuidsgE2sgIsFDpuS8c/KVX8q0FXQH5DrnWbFG1fA2j1zaVL8pIsbQIljoxpLEX2773lk
7UTDLNgETK4ujJMLhgvlKkC611aivC3kSfFBD82p28rMsYb7eviqBW9ycc6M6kAraePtu3pMNQZM
xbwCLPxLVGOSOIkRNjLH1Gq4S762o0OL7muU+ZD+zh5PDH+YX7J+8G5/xLWzKsapBBKa2bSlXSvs
1WqyGPsIElOwPUb61jNi7ckNF5jgsiL7kpdVs35QJsRwiQal86hJsZtFX7qxcjf7xcLbl6fh0s7y
Zg7VNpQCiqa5Pu7S1o88LdXIsNRu3k+EYhLPZKv7tnY/X9pUrz2lnZnesktqW3NysKsv40+7eOvQ
Rh/ctG/+xZfiHkE9gXknnvOLgAPZryYPMc2mrniX/Mo1t4Yu1g4XCTL/oerBmOJiMc441pI1U96c
P8XNo4Qwd9Q2GzFjTUMcUB4IDpALCspNi6ARyyjdOSmPyjZq1VPk29Nuiop2lzu9hCCmppxA0EEq
kEeOp/Vpt7OGFpJcozJc1a7Lt7RHNMexd0Xg+x4DYOJaner9WNS25yOo6TlpsCVOurYxXJ4kD/xq
OvWLjUk6LYwjGZExRmo9GAFt2zX7LRDa2kHkNuGAMGfOWNvCfaPOB+QURuk5pUyq9O95sTXuveas
vMU45szs4D+L62JsmlIPZfQkeGB7Ehlk1gReYz4SSwVqaZM0d3XbLuwtPrWe8wqxeUcDwnypM/3Q
F4O3WdBbWxT5G/SSVOWhiFmcitDojVy1GjQlVNOdEs67QhtYHveOXB+6Ij7pTXH65yHz0uTiSxm9
1BRoDcL+HnynuLeToTe+bWE1ubg0sfA4R2YKpfaHlNGU3jqa9QCSWA6HB6eqgmNOfg6fcjsfS5kJ
OikqeUJruEsWpsoLUnXy1oT0mm9e/pzFqyCdU6mzDFYckrMLlNvwL7qyogUFCYHD5OQfZHWQkPpp
1iNDY/QPqvqidLCySa+3d3XtIoKIAOQcTVNUSMQqL5KHJDTq2lfEphaO1+eDG4PTUBy0rjcu87X8
AawNbKcMevO0WHy9rtbKqc919DSQHJnH+ajLb7HxFubGvR8Wu3qy9mGy9a5a9RkCK/Pw3LTwmSyW
B0RYkuBZRfkCdhF5MF6KfPCiVEfR7PPQz3tt+iuzEs9CoqAIh53vgJu7vcFrN7ADmNWhZgjd4pKP
gMDd+8rsi3VDZSQK38w85rHXjvb9ZOV7aVMtbuX0m/C0CbUmG2lgexFiZn0oCnVEFbiWxHDlg1Xu
ev3DNCeeCWHQ1gW5sj7YMhgABLILWdtygt/POyb2U75rqJ7V5K98/FF/L4uneatJsWbHEsgLhWKV
CVRh4ah5YtHQMlHKyB90/5yYxoepaV6NDu43Vfl++6OtvVS5isEOCa2/P2m8EieyrV5Ya6xMdede
KXdlg9xUUscOjTrnc+pk/f2QWq1XgMJFr1ofjglgx+PtH7JyPOFZAcYLhEokBotVV6VSy0qHooFU
V15f/pi7nU3+1m3NxK2cTtD6FFkF5xOl9cUbokXYKB/HMjvXOvWjoXUb+6660xxPmSGn/pUn/yIB
BiKKSCkBTvRgFuGgjKNsjIT4RGyShMqfpDLaKY6YfNji+1o7DjaFeqHMZhHiFluI+slg5b2Rngt/
L8nxIYnV3DXM8DAUDhKKVUaVTN3yHxH8F3n3b14rigsgUQBhX3urmkthYPsoDVjKED8ho/dN8Rne
9B0/dNwhLaD/L5Ps4IMZfuqCuTyq9pi/jkkeQjk9zPtSU3jF3falldSDmQjB/wJ+VGhNXf8mfUC1
zfZRMMmDPjvMWdp5Ucg5tXp1q1+/dlhJqH7HBHq1SxhFnaAwBR0A6jzzL7Oe7nsI7He8Co69tNV5
XgOoEFqF4pABMMTRF8sqFS1S+ihHLqWuh6c+tPy9D0Ac7E8Y7A1ViU5FXtj7iJafNykDTV2C534c
BBHUUDd7ZUDEJUzl4WGc8/EgN5uE76u7AUqQyU9HEJCIv1/csa2WZ8i01xntlaI4JkWpHY08dA5J
Yab72dCjZ93387vbX3stcgC0EoAZwIl/vJ0biPXnFjQUMLzuKbC052n6Wpty4cr+FqH9SiZkcsXB
mgcgWdBPXK9PSSOkJnKcvazvDfMlLbaO8MpakK4DaflbhpIc4tpArgV2Owd84tL42EcfJWhHFMWr
9NPtLVv5ThbVK1OH4pCu2xLq1EZMbCbKxHcKuWbsp9SeXWOU3Elt76rxx21jK5sGwx7JDm0nGAnk
hdsqeeYEZqhwGvMPcfuY5VsCq2sGkDPghcb9R6RdbNrY5EmqxKymKUp7n2iK5LZNax1vL2MlqFga
JIG/JXegml/49sSXn+BTy85dk7jaOHvK+ErxaCN0ra6Fdig9IshnaAdeOwDzYoy15QxoOzrtp5p2
4Z7SsLphZc3NUDCn1kQLijHAxSXYZGNX0IMqGM3zvzv+sx9ahyGxT0H6LwQZae1S+SFBg5J1OQUE
T2mkVTOSJlJZWQ+13jSuFerZKdIDbX/7A60sirYaJgSwk2La4plS1fYY5pKD5o2U7hhghcZEg/QO
KpPbdtZSbToYIHGpugqi4oW/GVleWpAUZGdRI/ko6V868+96PueG7A7Sg+3N0Oe2z1K727ArHrOL
q5bZIyF0LvD1JC/XvhGOvrjANORhivY0hcle7z86+fAwKMxWjsFjYdQ86B8sU9qwvLazQkCLPj2C
PhBzXBsOOsen3I5TirdFq0NUVHwbIZhSX2+vcOWIkfnBogsAGIHyZVgKGnB3ZRfl51R9r4ZHRsaU
8J+PFGKCjpoDl6zxh6pmN5OryFaWn0fpLbfeQpr+m5NiK2cYSL6gkIYl9s+eS5iNdhibxe9lGPQi
mi22jtXvcWFgEYqKUh5r6Bzyc+08At+b0a+o6sfNkuqaGR48KMOiYmYCSrj+7BAq9bWpxPlZ6R9K
G23f5O8++BoVX29/9VUzFIoosVGXAjNwbUaaVLmuui5Hi1s7ZvsmYDVq6zlbc0tr4wNME/2vod9F
+IvsZLKSpJaKnm/fOa5mt3sMoi4evXCVN/2DyEajoXJT43Oc7qLDHJhnu3HuZwjN+l+y8/kfL5u2
7u+khX421+P1so1ZKac2pDCe5296/803P0rmc7SlkbVypK6sLN4EQdkNhZLTp0qd4d7ZGwlaA+UW
edRa+4KhPAClXCZCSXQResHbq5GlU5ymy1hMljsc2ctKlgW9sGEc58h0VS0/397A1aVRkzWoltId
X06lxFmpVDHMuudIPoZl5cbSs9JuxPoV34QaE1J2bnJYFpe8c3RjLCvvAEnq+rTrh8CbiuKQgHP3
k3AjyAo3X0T3K1OL0+bUoAIrG1OT/GjG/UOUttz/dzzQPSn/FTb5Kdii9BcudsukWP3FgfC1XG7G
FsilPb5CoFY8WJbpNsa8U5iYvP2xtla38PawnmVVsjBVGnv/y1QVz7H5kHdvtflcJd98p9zYzbW6
BuRzwFtJdB0H1Mj12jgUfj0p4BDn5iWWVbeWmBNFaWvWtd0Uhq4uCPY91QpoSVX2BqnwmmteGl+c
B14OmaKWfEsVMUFVcRXtxex+3t5RfeXjXdpY+AsviGAacmwofbGDcG8XmNXGMtZNcBuTW2uA8xYJ
RwzbcznovOYFq9hTE/jN3lck6+72QtZcQ2BpEISBVIz5++svRbFNy+vOgEtNCJI4gxeENpRLVEnU
r017l3Qf82nrIbdlU/z9wvMlearrpsJmQZsAonya+W4dH5qpOzG928m/nK2x6bWzBtyaVyM8Wzy8
FgdAjcgoJd0BMKB+U4pHtAtOsHiRe6Tx87/YzwtLi7WRefS4hI/nR6M3DKU3Gg9z8xAkr2qugFYV
jZJ//mzhgUe/3CDxIUlbTpnmahDZkkH7qqFjcVCU4WWo5eifn2lhhQcrpB6iUbbwR3NKq1FLUZCu
qxExDOkQ916lGUe1V9wm+DF1YP/H6KH/4ht3t/f0z3sAy9QWfr8wKTYv+kxmU0bcNDQodPVxSFOR
bjXaK9OFt82sgPKv7SxWmI6RnM4qTbO0kk9F8DWGqEaHiSwBT1G3f6nVq0IKjlTZ9BlSwz63aGMo
yNhI5QaT159Hnx/C85DSOno5TNtfHxBbqjWzzliwmT1pbegZ8+vtpW4YWCJxtcypEbcvaMdYlevn
b/EWEH0lKWEJYphQYBtEdft6CYmtdVltsZdqqJ+SxjiUzXMuP/b5czx1CDDdpyPModMWCZEIV9eX
KmYF8ok2LvFsGc4mA3W5XkEdWk33JCf1T1V6zqJs38r2brNpv7qL6MaIzo84GQt/GWMFjZxRGAst
15KeSTM3Lu4/rzKWI4pFQHlJtpYTxrFvqOEcYiEJEcoEbNMBzC6KreR8y4xY6EVA5tEHvkGYyWhf
igmuJn+cjO5fLUZANgTlLu/ZaytxrahG58//I0LOjAn4bqjxbzv2ytQH5Eq4nCGeynRwFpd/nFKm
1WVoG7MnPXMnjmtDQvUUd0ddfTMazQv81gunhIHJAIzWxrlaDSGX5hc7mYC4ifyMg2VPHtnrU2Z+
UtEztuVHKVXcrN9JJfOb3ZsdG/tWrU4WPKSZBKO9uTlj+OedJ2imKP/wtoMmdcnfYzeF7Wc6J1A/
VvWPIKqZb/kVM+qyvel/1kauTS2SiDFIDSmuWHWMXqZfHcLgaYqSA/IOXhbtCjtzlcHLf9z+1Gun
73J9iwhT+mbbT1OWimKCpb8W/da1Kv6BZSyhjwO8j5SB63WxqqqWC1me6bzLMl/Q2lfRxyB4DfST
eRxfJWnjdKxFLqb7ifdoGTEYulhOOstlrk9Yi4I+PCgl44D+JKHWaTXJndlZ0DZ0TAxZVrq7vY8b
hpdgSqvWcsMOMJyJ4tkpGHap8mM0jkbyKQRhcdvY2lV+scolzilOAVE0GTiYvrBdQ38NjMCd8hwm
gcNtQ+uBQKUfLh6psAkuUj6LcVdLHvv0PPH+Hdr3LGifyvCx+VFI96r2Q9LQ+vT3MqpmPcxkWziV
tYhKl4KXK+VXWLIXcUCtrLjUSvAOY/bGREnUPObh++0Vrpqg1MrFQyMBP70Op/IMw402qelZM+7i
9kkeDnL16baJVdegZyAmJSiILxNLM5YDNag0rh8YD8JHbXivmSrLT1r1k7a1d9vY6noujC0OwDzW
9uwL5IYxBm7rowYQesOWHu66ESYIYCUx0IFfbJruQ05ndxixwldBSmJKX5q63/I98bz9I3JAa/sf
KwvfgxxZiWIVOIiFklzU7Tr/pOnnwfjWW2+atata22OCPkk/Cq3L27soFvCHaWQnIVoCwcCYxLVX
aAVacpLPJ4uUbjwGs6a7k10rOyWroWCqbG2rw76CByf4U9AlT/190hauDvNyO0S5TdaszzuIj5Te
hd6s2xna44DeJ/eCh3yQY7wkAQWHhGL5lrTuqpte/ALx0S/SF4V56kDq+AWyNxh/1UngxvkxvadG
b8VbYXp9f/+72oUDOWY4cMf7vIJm5qvCX2PySfKZX4q/3P6Oa5cPQ0pwoAIwJ5dZngbLoEvYxtnZ
+BpWd4W1a6y/8mh6NoIPatvu1Uo63Db4u1G39BwoQPiYgCDFgO71Lo6qwUhlGtJncGr9vhm0zG01
oSvX9wOTx0nGKKk5H0i+o7tuKsI9eFLp5LRN92FISs1Tir68H1pf+lw4/vfcyjpKvBQTjAqhkhyo
s5szlLIXQhxHM+/s+ySsYbjWR+fRViLngYZ4cHd7TWsfC4pnUTyxeJMvWxppUEgNzej0LNnNwdLA
WbaR18rJvrb/+RQWvPqwPv4G0ZF/ipBw4YO9EQ2JCW/L2WhGV61hHapcSd74RquvKgYIBQ86bDR0
Ba6tyDqicoGAs8yB6nvzMAW70u6/6fkceU4xfI+TLj0oderpegbRQz/tb2/o+g+g0c+YEiBi9CWu
f0Ckm2VTDRLuX++YK54f2uyQ6o+h9mL/leRu/+22vbUcVuAK/mNuEUjjMY0AHXDaqFn+rNNXxUdM
SC33Zhbv2nZjdFJs3h8HAEYOBZiiDMXfwtjYwurmWABXNMmb84P0I23Gp9i+M+z4w5T5f43FFtv6
6vLAHVNlo9XDXX69mxPEZn0T9tk5ydpdUD0IlUAHnFK+k8LkX1yvEFUJskamguTfL5cLB627RJ2U
BKBGUdWHSir3cuHcF+XWdbC+pP+aWTiINfMUyeJOmAHdVYTHnlEnGi071Z/vo9ne0itcKTXTbRb4
BhqKlijuXe+hHPowTlhAytTiy9ieYmgU6rw+6QGgCtmr8+JImS+svrbNlgrK2rVzaXlx7ahpSOHU
LLJzH+waI93J2c4IxmPbSPe4HQJzL7cPw1ruwmivSqGWu1Zd6qoqqRSrlQ6+R2lechOp0+gxKraI
eNa+36WRxXaaI3Upy8dNUusUwk8Xx8Vu6DwnOXbZP4cn8OmIzDo4S+AwS0iVYtaF3oUGmAEz071e
mXJvliBhgOxxa1mre2dC8/ebjOGPqWhrbhSr6wfcUuvNh1iZp10h23dqbmwlf2t3DlgbgR4l/YOm
89ofCw3G4an0wQnYpSt1464Lv8hM5iblRixecz+cnrXgC0SthfvFidwz2A+yJzIO0pzshv6jrLvV
q+3ne7vrP992vtVlXVhbnOsQJixI5YCSkJ2P+znSAId2ljeWVnjQLXLc2+ZWFsf+KVSZATQjMrQw
Z8aDkcc6sbhBS2ua0Rn4G4oCtb3Pq6cs2ThYK2ujQkIbmBYg7/zlzKRTdEU5dOIgV6epOYOBD03o
ue2ND7big5S9uDVp0/4+xdeekQA8CnKaU2cZBLhhe1V3b2zqd6+cXxCoRENSEFa0VEPWJmOenAT3
o/oZBvpeGt9MuJQ78w0swcZHWsFEivoI4FMkoDC4rJB0UsVwUJ3k50ylmKt9tu3ikHU6gd8qzk6j
n7XmXQLTK1PDDnT7PZH1Y3j0KWWEyoOWT1u/Z+XdxfAULRCm6YTi4SIJa/OpzXWAltSh9uEYurZN
Y1WqHwW3cxg866mnObuu/xo4kIqmyq/bPvt7fmqRQGCeTjXteODUhn79gXWpncagAeKQJ9Gx9O+H
4a6SHupQotTXvxB4DkEz8fprvHrsZM/IXwe5gsbscTSZiXgwpF++deiS49A95XS5B+W+137lPJkk
9SFSj1l7Z28Ntq3MhDGNIZoMIDghQV3qUNaZLHXh3OTnytqlETUZMzilju6BEgs962dmuGUw7SVl
Rse0d/lVvYzIxFMyPAqlvma2jiTDH4ZmK58We/XHXiIAAeRfR5xtCaeWR7Mnowa2IKlFsB/Jk46l
XrVb5eKVOEN9RuTrBBl6W+I4XWRFneI3ulEzxOB8Cof7Pvxh5d/QVnYLLfaQ+aqH+WFsgg/O97j+
1Wa/wqj/1Km1S3hFTfDU1/5GlrYSikS9CEgzfTYwe4vfM/CJLEAPgrAr8dq0e+9m9TjH1seh3LoS
10zB9wielhKZYPW8XnrvR7NfCbKzLEp2dninGrFbjLHn5FtdjN9ycIuPyfw/SSeoLyLFsnVIuVPK
hw5ByUi1d6nveFL6t2TnnhEYT9b4sznGBk+WqT/YWvsp9Jtd6J9arT8EVGjYahqaEhp9z7eP69r6
fyNWqc4J8NNiq2PJNutyhuBnrr8q/gGBCrP8Nm7hBleCPgcLXDSZKbjVZT1mYkiOKjIzvhQC7bl0
6Rq6/sfbK1m1QQCGhlazGXPQrr+kWYO2gKqRmo/62ZjPWZBBnbwRW9d2S4Bi/2NjEdsmOc38qsYG
xQpXJ12LkwNe7EbTFtJ+5eTbABC5+ukd0sFbfBeOQF+aIb36qHjSIxh9YYK+vV9rh/7Sgvj7xaH3
HcAbWYaFaT7JI60758Asnya7gFNQUvgXxmjeUYWgsgKDyrUxKydJtDrRCH2T6JO7JhLNhvxZtj42
W8F85QFLKIcoU7RF6JYvvlGh5oE95+Aq8rT5YOnNJyeQn1KTIpwdm58V5C2BgoO8ycb322tccY4r
w8JBLzYUud0yjUqOkhqMu0ZXKfI0CIwYri7XGwFybY1kGxAQo70rsKTXpgJ9Roa6h3dh5mqflTtn
+Fl+gIRMedXkxktN9XB7aSv0RYxS/NfgMqHi1dMlacsN4ReV8mxYbXBADiN5CsYWkv+6iw91qrZu
lyiSNyHt4mk0HTxnRAwzYtzSHfqoP0x+E37OhjQyQVYaeXFQGV4/wCE7biAH1p7DVz938fzQIIVA
+AViCDvTzuH/Ie3MmqTGsb/9iRzhfbm1c6kqsoACim64cUA3eN93f/r3Ef+YplL4TUfTMR3TF8xw
UrJ0dHT0W7znuEnepqF3NMJXCZLfNPDSIjoM8+K71r8voxERpuwCr8qallELGZDKTI+ZKSsrj72G
B5n21VXpsdvKTsLTRUaTDhShNskJ6aISAaD4ehWEZdk4tc7ZhRD2aW6Obtr7s+UeEHG4M7pXRvEq
QlqYxnDQueUZIwDNOZXNX2Vy14feQa3Pnh1UM40eVHaW3k+9+k9j2IM5bUDVWTr//MpfVAP6pYvy
sELwsCuOY/eJu62/LG9GYzgpiHcAofkjntY/y/a+G18bQ7Zzvm1kOdBAGPCAtkODRn7X09daaeIM
WGgu+JlPdogCOj6m+B9HoXEAdfAf40krL6+nTFknvkmfXMJc9w3MMCLvvu4Lf6QDrPxWOB5Lkfih
ifDjbvIi5yRKjK+Dw+QineAr7rNidL4NIkdBJE7RPwxRt5PIfxg4/7LofvBoBBSfw/B60dUks9Ja
ECO0Jlr/YwaWMsXo3OgfWsU+1JCajfJuKZ/btL3LJ/WUhE7gNutzsYT3ofauWC/4hiHWkr7pq1Pl
nSLD/Xg7WW3lYWErxekpBIDk9zrXbiKnTUzy8DjySKfgjqs7/anWl6O9GssOQHErFTP1Yvqp7ngh
vJ6PuHYGvULv65JV1dHMDaRf2ezFt8KI3jY4wnSd/m0t7bvbY9wodsQ3Bz8iFGL4DtdR+76E3AeA
Ax7eB8UpcRu5c9Y/b8fYnEfwxgIUCXRJvtdWagPEv6Foc9IvfW8LwJlQaUj2JMa24lB7QrwVj4WI
hF6PJSyi9v/ELfT0ocYDSDUivMtOdrR3U9/KBS8DSflS0TujjGyqty7GkK2JPszuExJ8o9mf5zY8
Gl10vj2DokiT9wqcVMzY6AuAj5LWBi+c1dj/AGeEz3NkPpbmozoGtes8FLiC/UYsBCig1AmvI1lG
p1KnMeo10HJuYqI9NQ3HCqWG2nvdZ8kdSq97OiqbZyxv+/8ElJZgG/b5UtjAXXC5XpVTHpvPmvoV
ybFDNQSY/mIBcwjZ5qik3B7pFqgBUzXe/PHLolklX6RQb7G61ASo1TpedDcqAlDUNSsWiINJj9ZV
zqUd5q/KrIle2XYzH1N3fIq1CGOcRrceNfgWO1lxazvijWAKtg3yOHLLpXPG2GvyCZRRBzrN++7i
NxXtFX2bM07PW7QD+BdI3uuN0vSOPQ6GxguvOb2e0JauZudgjcWDFtn8uz/riXfoFPPBGp6yfj39
zrSLZwaQayQ6U7qSlKtROvPkUMNHOSK+oT4emiXJjyqWKb45NWNAVuoDMyvDQzrMLmjRuQx6m4vY
ONTKRXgJ7yyFzXkHFk43wEZ7W74lqcVc5Ykl3vmH3M9SB5+lz9mwJ4yztY35spits9rRbZZuFK5X
dkM1CdWFrjmsvDce1bT2/DAZ0nMzFK+7YqeG3ApIO4J1JHQsOGSvP7RnI6EyjoCMu9R+LKZPmvpA
f8xc2wc7ye5vf1bx4+Uc9TKWtKhWzw7nVUBUu1ho/OuhcowW09k5rzbXrqPyAo20CkLCMmGxMt18
ijz2bOo19Ql6WnqMYzc8wf5FlH+Z5jtLHZajMWvl0c5XT/PLMmwvi1vY59sD3joFBJgUyTFa0HzP
68k1qnaxxxykl7nWCJEIT64IuZ7TGGVzkBtxj+qZ92FK+nEnSWydc1Ro8FCB3jtcEK4Dl1GDbVjI
TI/G95aWp2c+dkN6cP+9AzJnDeIyQmBcEw7P13FwAepmM2SAY79Sf7hmdkentTn0S7R3194cEvxT
bJbQReVSdR1qGVFJ7WoOHctIfKvtHzPMQuPsOzfzneyztdNpnUGDEtKnZP3rSGZthlM3sH6K9h1U
ED9BQVYvlt/IJ4iCGkifsDLoCl5HgY3Rlc3Ig0tFAf1IJf/cG7Fzt3pRuHNcb80c5RtdR/0HZELa
4noVe5Hl8tqSinTe+E71es7/suKdm/DmtL0II+3uZS1HrPIg8/Ocoyffo8nyvT208eZQRL+W9rlw
EZM+zVwZWf8DX4LLYhzWB9O9d9Asjosvtzfu5lh+xpGvcjx3lK1bcvwlXSs8SWL0AutsJztspUNu
0zweCR0oSyaLk5jqjIOEdKgZ0C+LQ8hiuz2O7fn6GUL8+Ys727QopdKXgGTq8FyG7sHU3wLBVn8D
5EfN/jOMtJZdSrNWbxlJHt6X2vPg3bfht9sj2ZssKZXObTtUEVjcixa7vtI0QaQ6O0lz+6P/HIW0
uMI8HhSzEdpAmlMFSRsfXGC6CGf9ToLxKG44cnFM4uHs+quADvQiJyTQYGYnQ/9iZPW95n6/PWFb
n55XT6j7CCvQkRAT+uLTV3ZcRtkEroDt6DmfO0vx47k+zGm/s4zFtMinumAycy/1QLLJ6TKx6yVc
PXj6NpVh/pSMXzSPN7YiiJU/2jk6avO/LlnA6QErAH3CP5Qu1yNrMp58nYnNmc32vbO8Xd3OVzGd
a/Tsfmo//dtphFODrNkP5Qj6OtK3yuYGrl7Ji2tXIqL+faku9fQ5gn97O8yvk4h4D5U2CFIUKX8x
BFMrp/C8lifkyTwltop9dnFqx5qzZwmcyA5I7nhZLHe3o26USkIzCK0DhD5wzZVJxZYxLVMR08BG
PyRNzpbx3ZjC1Ae8EShwIDMz8+ekCrJ1uah7Pnu/bjdi065jw6GfAxXl+jMmuUrvJOdRgHPvvjbQ
6plm8PB7y/PXfXAdRkqBZpX0plvDD0TE2E8LPFNpW2nvbPd0ey5FjrveBtdxpBxoW41WrjBLLu5U
HLMGeNn0OBl9MC8fJnVPHX577njXA/aCeZfsZqM1a5oqU0wxVL7J8zda10Pt+teEczEgnLaBWYpr
oJQOF7Vda1eLODtS9Z3ReL7bN4/6tNfl2x7KP2FsqTppRiUsVJUwNveqvHustSfb+fv2t9laA6Rb
BE1NcCdUj9dLbbAddYoRxrqo6Z36pfvsDRHE/W//LYg0X303mWNuEKQwRt+e3mkFwnxmFuy+123l
ChuOPh1/nmSQbr4eTcNw6lFwCSexlLP7GRDB+G3SrAdHgfZX6EFeFDtn49YMgvfjQq4D9fhFdEhr
bWdehWSlk6o+p3ztRqdkTA8oqt6exa3l8DKQtI0Me9InvejoLXV5kHEZTf7mUWJnNJtBeB52kMmn
KpY9pT1rhSwngugxKvnFt14/75aqGzFwXKKB4vLfAnZ3/ZU6A58XtVNRijNTnkIeAAn5BZek29O1
8V003tSFiqDKESzrYLaYckPBBCVWTsqTPVcHt3OB833a5ZeKckFKbwQS1jXgQ+B0S4suHN2hVByw
VP0wi+HwHLRTR2wkUAFrgsTKfRIRA2n/oFTTplMNvA60ZQaPm9oryJPHxotO3Z645dbH+SeWmLrr
jzMvdjamKh+nzL3jlB5709xXRt0OIkxoxAMhqjLXQaI81sawpjDqbKe/IFqbn5R2VGncjdHO4bMZ
ikwNWIUWDrD461BpCTNAH/NSiIP0fXGgAk/avcvEVhAg03D6xSMQDNzrIAl0JaMvEciJkqe+Qbe5
732k0P71vZj3FGTHhBAP/jVyI7t3UnPJhNoPmiomj3X5gzt8v71pNgdCtwIxK2xcuIFfDyRLFVWt
DUIk9Roo2JkUQunT2slkW1vTEi0ojmdAlfKbRlpqRZjT8uE6gUtxYgAqe8IBx0mTnRnb2jhocwEo
Yv8Iyarr4Thj15h5ppcXL3oHw69DIkBI0KiwlxHJPd6eu61RiSFR8fOBPDnh5A63F6f1UBVKyvvU
TAOWmobDdrzu4Xo3hqULdgz9VoYFCvp6WHC9kQivYT6sOS7Aw71W3q1qclfkFiIAO72LjVFdxZJW
hLrYrhIrxJoezCU59GrQIU2+96G2opDg6LKSsJFTlEbU6p1SIUUOHrUvI79RosTvm79W6vKDoxbh
zpfaQBqiXfYinDSodUnjzBFwefVzF+Oz0L3rivZk0l/q27PZfLDmv3k/NBa/SE9uBGsZJbVuuni8
ibFDDupyp+zNwMbOu/pJUiFWRFVapB4zEI+vkMBapzfx3nPlxkFFCARheeHjMJFfLta8NbzVFfSE
pfCz6J3WPt/eAdtj+BlAOgmrHD+ZWARwMK9AVbts307e6b/FEIN8cXlv4AgvnQLzYHDfj9Hz5IZ+
V+zkpw0eoVgfPwciBvoiiDaYYwpfkZmy7CFAULV/jwCYkG2Yo2CGTvLGqCP0n2wcQdY8qxApV7VT
YvbZfT97uZ/GuhUMmEy+uz34vS8obZOoiFwnExPsuu/L5W9l/Prf/n5pXyRqv5ghDhMXmv9Hz+pe
DTgX/UYIugWUSxSZqtx/HwFKREomtOR4r9Ljh7nb20mbk/QigjRJo5GUTrggHlgNLZx/FWeI8+0x
bK5zyjDAkqJ+lcsXY42GyFZWtCzTL8n8oJafEeW6HUL8SKmoxDHpZwhpEIsx49bZEmKo0aWqg0E/
qe8X2jm3w2zNFT0ceJ00Orxf1F1MtRvTZhDEjeGL2n/udim5W1P1IoCs7rKEw6SpCVW4Z9ZnZRoe
C1t9TKPs++1x7IWRrxR2FqUTNrYXc3T83nnUYiXYa4LuzJWpXyeFZTINZV51hoJNruZ+0N2/bw9i
65ujYCcYSLow4ZF2XzkOljqKuSon/Q4hs2+28rp2II/16x6EdnMsvB8DfIRg+ItdhlaaThyrjKWr
P854mFTWnvS2OK/kBSzYu/+LIH0Rpba8WQi8XsK1+V6iuOhDQaia7oNj/jlnj6sT70XcG5P0fdpi
XAdHF2PKscvOn/Nh71gQv/nXMRlCzsekq+9Jm3IoUq0xJkew7PLx0GrxN09vD2smfHvtAFch5FgO
6Wr9iW/UvRr+Rh8NFgKgajDJ2MnJ4JJyqddlhtJI2VdPfhjHD81oPjjlx3Uyz63KM//t9bg9oT/j
SacgGu2U7jan4Gg9p/W3cXy6/fdvblqh8c+lGXc8GcpgDSjI0gxAPlc5WciKLuqrfNftRmyaX76Z
uPih/yQMdaRVYUQU/JUTwQta0q9NvvornDG7u8t187DXTNsA6JpodoM7hS9Ga1BuGmvZEE19wmVz
ykfIReYSgTeM1rvVXcZAs5QwUKFevXd7+A2xUaWntGue6jT9NLpKH0ABgHoYRRG2AKl3l4HtgZlV
o9njDfPeHWJz8rkRu+IXc9BI9eacV6bTFiXncBRieSDe4C1/3pMOuBUFxIFM6UFw2lSimCjN8HWp
n8f29dD+xmEMxxcBZppvwG+lRGOWVZW6cVteQjd8DecsQf5KjdF62AOubaZnj8oZ9CycGPkyCVK1
WZWS2nwy25M2J34ZawCKwyPo3dsbY6ONqYt7kCC2cz2WDwI17WEk9CwjpwcoG53c6eCGfyvLX5Ob
3vGiuzh7Lw5bW/1lRGk15O4yrXWHGrKrKn7mfQx3HQH2xiT3sMZ6aguFCAook3Z82yA+1dsPjav7
XXsx+2OWfro9i1tjEm83UKp4TOE/0nldFOhWrmZ5qZ1vRgpbLD3eDrC1uLmAo4VGUrY9+bGyGzQ7
dWpSC3LjxScnb9rAdor4ko44tNwOtSF2AMQPuB32S/+n8nY9GMfow15Z2UjWCiu/eupK9RSlyVHV
L7WqPa1CI9b6Vrh7xfTWGBkc77H0nJA9FH/+4ibUpJVTdzE0RqdZjnUaB17yLV13qG8bQaChwhVB
c4piRDbvcuJ0mvUY9K5j5fb7to7mkzEb80Pdj+HeGb5Rl3CAg/8RLSFMHaU7ap20wxQJdd0qCU9N
nLwxYlBHen9Ym/PsPITVTKJWJ/RGnnW4kI43PoH388tHFx3qPtMKX/cS3kjCYUfyYSO9XP0wsZxf
zLQ9jaiBeLxzapr3KcYXJuEp1U7Su9TZSS8b0E1gGi/mQPqo/VI6sTWAV8+G5YQLQxMjh/A8uIhh
G2804y6sL/acH+zkOGfpw7ruATW3hwqKCI1vNpCsh1VZo5qH3AQvWdn5S/RdzyByWvd6/uftXbO5
rujx/y+OlNVoZC9oMPKGW0xL+KafiuLeSpYP0GL3pB82IyFmAUtcGKTJcDbXWhVrqhEZNsBLW3h8
4URdzfbp9ng2SM58uBdhpJQ2NiBqax3XRHsNIPglOLyq/lqGp1Ubv2ajSQ5ojuCAHsfIfK1W08nx
+rOpz7VfqOvRjYZAnfZUezcKLJBugN8F1QYon7Sh8ISrFt5H2FCqm9yhd3HIrfnZbpunQh0+zu68
JzK+GRCkP4e96FDL/m1zODWxrcDwiiCtVNZBXf3q05BNh2yPS7aZK15EkvYJZtF0rxsiLcsHXfug
pJmv4Vxqu3QCl5Myfdj5vBsnFoBiFKwApdBakEeWZl4aNykP5VOqroHaFOnRqqf4kBtqFPRzHvpz
k/UHLQ5nH3Wd8b4co+bOrFHzXePsa1j38yFua3fn8Nlc3FC1BL0FArQsIOdO+jxawveyKx/A5vrN
2vr68P724DdyArBttg6ORsgjyfpIiHaNdarBc0iX1juYy9MgbtlR/RTTrT/ejrUxzz8MGeiECoMd
GbBchoSfa/KCVRqf27a/i4duhxK04THAlYO3UgjF9HEIc53O02ocVacEXNGvzT0+Ln44Uu7baIBm
QanzgNt8rLKPa1H54Ko+6VMaRPN8cGgeTloVlAst537vN218yKvfJN2FgN3TZHddGOaZ8eearHc5
L2FmkaCd7E/z+0K3/FIbD2P/um071pr6JdWrzyZ5JjOTnYN4Yxdf/RYpbfRhqi9qBLghinPzHiyw
46vZUj84Qx36+aoUp7lYp527wuaHx4BNYDZIHq70Ucokrqd+4qM0VtoFddxR7Grqen97eW0Vaxgq
/QwjjW1KOi93a8ZWTM8YRfk6RYXafnej76HqBi0MtNgx7pRml5OxPT4X/CfFlArD93rR1VXcrKuJ
rK2SWDqvanN/zPME5HHdazhZjNqKKYzX/pFiIHxfD7PymvtodlSUJgo0JUwDN+0Gv0rDcKfk2Fx5
+s8fJs2IPXRLyP4GZqKWGAs0h2X+9hsUJrbciyBidl5UUJOZGV3rMu1DFB2jyPGH5XsXg7V143+f
Ea8iiWT2IlLfZRMUG1TO5+Ghgd9uh/duvqeStblDKLnxKATKxBX3Okg2NHRfBPynT8PAGk5s0rT7
6uUPZfXl9oLdXDY/I8nyC3rRr3wXErzmTA/r8C5N7J0tIX6r1IWhAfPPWOSnp6gY07RPGYsG9jnT
HgpMRwvnbap+EIeJ0FaA+np7UNvTBx8Ibjb4D7nxY1c4t8cLSJYVBvh57cLoqSvCc+SFfjFMCWXR
kD7fDrm5yi2uFfTMPE4xaftVelvyvSjPGvNThoqgnYJM3MMabBCOWeYvokhZfLXdZS5mm9vSFF/M
OajSw1Tm/myqEEdmWIhm5ytr936gaJjcNvanrPPxukTwYa4fvKI7IhblT1YUmO18MHih7q1DOYRc
Xof3jlbucY83qih+r3jvAdMPG1ualXEexfMuvzepY99GdWaK/zKMh1z9s3+0nb27xeY3sCkgMIMR
2B8pCSR9ylAGUUO57aNaDtO5H3SM8yZv52F8L5D48xc5YHRmtS8qDlPemgLLeXJ6qsNo2VnFWzhU
EwwqxxWmChoDuw6DV67rpS1hmvJBa8pAK++zcggQgGHzlIl9iPrje6fcK7I3UwKX/h/0XXBHYne9
GF2VF3VHtQB9V38ynejRGb2dI2FzWbyIIF3Ocgcamwkv4jJ4lT8bjq8n6uckeoU/XO678WU298of
sdB+SUIvIkoJdSnDpF4EbDOPlTt0PWDEjUf0MKjHIr+LvTt7uk819bDG+R9dE364nRxuzyjib9cz
mpp6rmYO423t8l7vi7uq2WmjbJbQ/4wPO+TrCLBLKQmE9kozGf6wRm8hob7pTds30z2Y4PayBB+I
mjV9yl8cOMZEqaY1I1bVDEGbjuexsg/xst4jhIEzmDEFtK/ft97wPm7jSzzswdQ2ZxM9NnoxyNk4
svaGOymOogmkZ7fkna+Dv3xXNu389fY32wKK0Pfi1QhBJqEAJ+0+Dw0JI09hi9ExCVbeKOZCO6wW
FXOkB1X9iqf/HuMI88GcPiT9esxGFYfb+K7PDJ+H7tOiNfdtqqELkVym2P5y++dtTcLLXyeVIXVf
Fmky8+tUvECizoWI8/F2hK1zW8OkQMDQXcoNKQ0YA0q1dQO4tcjvI5xj06Q5jRPs8DsOQe4y411p
pofbMbcO7pcxpcSQ2W5ZwaZnzqMv6WgGUTYERf0hZDqz7vvtWJvrGB4c4D2eEOCIS4XpaOZt6mCl
cnGMjwXAh6Lx7qto/pSNFsKr9qM5HrUW0a/Y+pxk1V6NsqFGBVTsRXjxhV+kWbdK48KNFoTTRx/h
nuzMowz46+Y8Nupj37+LlPgw2wCO2lcNneVyike/5eKEkuMhHtoT4JOTR4mxhmtglspOit68yKDX
Ab9cWDcAbLz+eVlmG23lcZ+omjzIwzgYu3eaVQVFpL7rXC1ow/CIDlyIHNvOdxHzLufql5GlXKbl
HcxmXYVmNq1+Ap87nl6X/be5/tbM3wxj9dWSd/HmlUJto4Xmsdvb+v+fsQMmR88VWTpZbEfVI3QD
oGFcBrUOnOapcksB8wnGZQ1WHSScVzxE/as2Ge9uj31z/XM3FUoMvM7LDbW+sKZxjCbh3q1fCqs8
m1iFDFXrO253biCX3w63VceIq/D/wklLMNdgqCXCcCWP3sGKOivxk/c7QEyel34GkfLomrS2hsAq
F1MDmZvGe2y1L1rxUHjQu1Dzvj2izQkE8vtD8AEwhbSn3WpqAGWzdvTWC5Lp2FppkKqfa1oMa7Jz
QuzFkmYP4rJbtuLGnZTHtONS0X1dFH+gBLfNZs87b+uAx9f4n4FJs1hnMxlfBIuL8aQ4D66mnwAp
BTl74fYUbufFF6Gko8VIRjVSFZ3LJ2qnbfUq01+FFqT0tAoW5yvl2ZiCwGsudT3uVDGb6xHaNJde
Ycsqy62uChpyXklK1Nw46LF5SJpgqneCbJ5rXBEABVM/8Apxndjc3Ku0fmAm4Uye3eihS4tDNpJq
w1M/fhj01u81Nbg9p5tf70VMsZRe5HrHrrEcmIjptfeF/hl7CR9SzBkO2rvfCMTU8VLocLr8yGwv
AoESd5GAaDhA83k5V8s4UqTUK4pUkef3Q7VTV29+MLx08bkVj0qy5F/cR23TTxyhORoTMILHBOmd
PXmaH5XWLwcCkBsqTpOKU9aus9V0rHrhYjJ5+aF3u+E+dHhksWotKAYXNbEcsSO83te/0i5HcSX2
R+2EAtjdihTK4u71xDc/psfRiBccZcOP9u+LOW57NR8Gj1XaDq+brlh9txp801yPRsoRfft7bk0w
Ets0FYReJW+x1wsnshDuCnVhFKJ/Nwk1js/j7o4XiUqe35dBpNWJ5EbfJbMF2SyuD3iiFYAbbg9j
K1W+jCDVddqUTnofw+2dqjzQh7+18WzHht/zQKQDyL8dbOv7IAAn/G54sABedD1ni8dtMqK44km5
CpoSTaN5ue9itM3YDbdDbX4eWPcGgpfgsnT9OlTNwzBFgAvp1k6DVj+UnXtAgOu/BZHOtMJBwSi2
mTzLey7Hzk+SYw69/78FkQ4zM9QmJzEceI3jg6togV0+Ku3ezhGf+ZeFBn5O+MhRWMnKxOuQppa3
QigY7eYDTbigXbPnYTAfZl09d1X9VxR7O+PaXHkAzH5o5mBkIi2GUR+VzOAqd0mS5mLZvGgb90nN
owPwLFphtydxcyPBhkZyijcz8r20HAwzbLoe9QpN7TksVWc6u6lR7xwmm4sOBVuhuQOMWl50Y2GU
sTIX0AUyrwyEGH9g2oPGgTmV59sD2txKcGmF8I7gH0ltk1lJPatVYSZ4MLBr82MbR6d5yHwn3RFx
2x7TP4HkJ8AebJUTVqDba2y523E+etNztqsjtDMcmX2I5DWXmhX2v+WE6I+6X1v3bZw3x8KOjrcn
bmslIGYMsoU2Gooc8u1pqfLORHjpEvUrQAfbHLK/KlvZW3Bbq9vk7P2haAPiVgqTj4Y5DDbHw7SM
rxaFM7CO6m/xoL0zsciCPfP+9rC2JpCUiqQB5C3wcNICh8QdRY0KeaZp26B0v6U420dKdyqnp9uB
tmgYDOpnJCkfFQ7YyUntkGdxKzfQFwRjHa+znjrTRb9cdbOgXtr+3oyyEfCo922wwygYDFUJUDm6
pEpjBx0KgL+xH17+KimbKEma4LTJfqiNj477t6Z+4U0mLobf2OG4xQmZaqiLOKdf5xF9Kgv8nXry
CHYNdv8g0v3URzvZaisbQ1kUZr021i9yIWznLjZcOjwDvUIQ2MU8eqg+O33z0OnKMR1ojCZ7ZuNb
64c9ARwUqTBWkXS1b62oL90FnHY1rIYfj291ww20IVf9edhLk3ux9OtJBCrSu5ZAofNQ/2eZHIc8
PUTc2MNwPdxerFu7kC4ZZDze+nUUn64jUdpUqrJgIGLo8yW1tEuYKkfUB855bp/qPNt5Pt+6wIAS
QSwe7KGpy+WwqbVmXfRgD5fCK3x7sF93M7qx3qvYEm4GZ/5fD95s72ToDRlZsNrC1gDQNqKU8tXa
jHN7VmLYO1ZM2yfun8Kke1Nyiy9c42xYNDzXMiiq9FFtplf2GvrJ1P1G+vHwpcR9BgofEoTXE60v
abLoDvQeb2kepsb5o0iNoM7GO6fZe6LYXD00fsEK8mlBi1yHYk1mlWaBwy1R+Zi96bUD7GdcrEd3
tzjeCCX8e0w0I9FhwP7jOlSJFJHn4T55ccuPbrsGLW4tTenw6Pt8e51uBuKqBtISyQeg99eBdK22
ECzmCzbaIz4Mb8vie7k8KLbz72+F6EqAVaRrjiarjJa2OjejbwXe11TU+wjAUqF2599hYl1FkXZd
Y85x544VGF/6SqnzlODhmVZ7qp4bSfIqipRFjLWP61iAb8dReTOCtrKV97rSi1eqsk8OodPv5P6t
fUZEeED4d4gzQPpK9TJNVlILrLljDz5ebihqPtnWxwWxG7U+Vm3lV9HoN+of0RT5QMnvb6+SjVLM
YnHQEYdgzH6XVn7llco4VSr73Jz9uvjOTcCsdnowezGk+2Bn87CgD8QoTGTonSfDNX3r38uVCe0g
nhO4pnPmyCiAJM95EKthgKf6d6ekV9A+pYjW3Z6trT2lo6hPQsZ6Etj+9Z4a1kYdmyqvLmtiVudh
sWs/LIxvtdq8QWGh3TlpNqNhxw55kgc4wknREF210FcFkh2t9y1671HTvB+M+FCWw87Atj6RzvFC
l4PWiycDsxtVr2s7VMqL3VTHMuwf6Ks+ZqPx7vb8idUsXQlhNP0MI+0v3e3m0jLS6jKNOZ6d34dm
T0RqeyAoQAhdQW5NYk5ftGuGLkZHasgqBvKRALb3rI7fbw9i40QWtKx/QkiLwJl7d02g1Vw0mEZ4
UYyt7/Ur78rHLJlfObN5UJr6lVLYH2/H3aqSaWQCZ8fWAdyXjBOqSwqq3rHgu1atcfZqvNHqxBj8
JOxLsq5LuqI4Oc+zbn2cDAeuUe0EWZkaSNU75j2vbcJofUH45/YP21qncK7QheVHCfLP9ZzX7RRP
Hq3Ii94sZ0T6KeDX02I8Vutes2cLbIkeJToiohTiWBOf/8XnnbWxo4hmnWqpdb+4zWnN7o3GPTqT
F7h9oPJ6NyXeHaT4IHrr9dYpdKbDUiVvJ3cO9Pa9be7BULaWNBxBrD4ZPu1B6WBqF4icUVJVl7Kx
Gt9tzSiIzfDfK+9yt3wRRdo47TTp1Wiw5ua5a8k5rRXo2JX4brjUp9tfc/NI4kyC72Lg4E5343qO
jarSE20tKxoo351GCyYAPHUiXt4mFbL/q1q7m/VXSwmu0nPuEXzeSXtbW5h7Ctqt0JQpkaQZXaay
KfqhYUY75ZDk57UND/G8U1bvBZEm1JoLGJZOW10qQD3UE+7S+IhV357KzSBcnvEfQpaI7vH1THpq
2Bm5MxMkfuKOGzTtYzn+e3dzjjvBR+D4FqbxUkHpTcVacYTXlzrqKt/JH+sx/aZbEFvy3zn+gJ0g
P8tlEXlYkQhe7L4ujQa775saqzPsk0rl66L/pRXJKzbW7YkTS0w6J8jeJqxB8gkKh8Z1oCVVE6XL
evzcTEy5vVo5KX304DqUyul0sIo/bofb+E5X4cQefzEupw8L+jpddXGHxQ+rL1rGw8auy+VWFMzx
xMuGS6EigwbDuWgwDlVZ1yAhy747R3eJle2Qi7YoP5imc4fh+5gQYsSveDGWUI1Z0XNdXzrFPU+e
+TaOnushebRhQa1dfaiqLwAIgzJt/S4szmAJ8ATvdxb+RlJklD9c1OCcgii4/hGglss8Gbr64lb1
fdW2D+WeCu7GCoGKogqbeDqwPH5dR6BNPuRDmteXFtOHJnwdm+cI/UujiP0Qn5nb62NjODRfOfJ5
mDGwBZaG4+CN4Dr5UnPV14z1wOpvPltxzBXkdpytQfGMi6EWVAUwSFJSmswhXNdFJ194fY5lgl7e
21OZnkYMBv2whpHirvGekfnG4KgtedJgdAgDutKmLnhomka0Ri5WXh8zoenfpfpvMCiZOpy+TUHk
gdt+/bl6zbUUb/ZqENuee+5rJXtIYk95MKu529kBG5MovhIaUNTMjiXrgJWtOtCkpP+f8D84zdZo
PJjNkPj2ahunssSQyKl6Y+cSvDWJBKQrhJQn+tzSJM69NyhFWDao/7ZflFgAc73wfHt1bOQPoMbw
Juk8wdGRodVJaKntHJsNuviPLqTn1qvhDP+GYAQ8VxRlsQjRPdwApS81LnrnTknLcZLeuWv7rUh/
h0SHtAHMBZcvJR7/r2MYvWa1g1G3l2S0z5GjHLQmOg5DeHd7wsSkX58iDALNbx6EqJcRUrsOU1Zt
hyhvxG3Nji6t+dnGY7Eten9M9gSX9iLJk5bWOcdiXIHUfu+kn4oQKoj9JlM+3R7Qr6uMAbGB+DTc
QNiv1wOqkQ2IBs76i5LhROEcysw+3I7w6xqjhkVMkrOdjIfi2HUEnmeXvraJ0IZnB8PSvv/oxjsb
dDMGjS9hIszHkdGralPSZYscDvf2yU0+Ip6GHvftYWxNFIDRf0JIC8zS2y5qZpsv7y5+OQov5NsB
fv3gKCqw28XSIlvLS8ss1XjJTa26ZB1OULGtDphn1jxx1nUazMq07vSJ9uJJXz4qS3NWeYu52FVo
BK7ZhPdzoXwqVVBxRlu0Ox2bX6+4YngQSyEgYCGhi/l9UUQUoRKXg7GyDBRjOpQYi/gmZ4I2tUd9
/Lsx+sOsVYofLtPOlv01eYvAQqSfoxaPA7F2XgQewzVxjJCKGcxAgXFFGWEQ+4iRXZBkT7c/4dYY
RW9UKCBCIZC1CSFPpEOpc9h6TnspkCPBjjFEp9QtTjr6z5Xr+PbeAf/ruhRi58IpggIaNLM0r1VW
GRx4ancxjG+9+djt+Q9sTN/V3y9NX6mnDv61/P3TnHBBfB36afSmSvzM3Zm8jfVI7mbaOI0AqsgE
VqFq5Bmr3lHg/T3lr1kLOLqg7bpXeW0OSIRBL5AzT9b5LYrOctY57C6xbd3VDlTrD4NSBWszPuTW
zpuHmJzr44KPQ+cQbU98U37BwFbIgK+6mvQcF4lfwZQ3YyrLnRS+GQTNXdGfEvRxqZRsK2WNXJMg
EfNVpR/H4ZR3H//1ysaJ4GcMqTZWNGQqMDDt4air/4+zM9uNG1m69RMR4DzckjVooCRL8tS+IWy3
zXme+fTnSx3g3ypWoQj1Ru++aAOOymRkZGTEWis8O0vuapB1TI7czbG8j6o/2oikeafGG9nrRedm
MiLym295ysr5mkEPzHnOOzjTL0XxPI5btb2LTsfLRuOvpxaynjSX2SVslbLtfLn+lE0B7/VpR0Sa
VHV/fQMvrITel0XLSVR0EH47jUJNUcsaM3J6P4bZuteYtXTbdrGzEdMvPNVo9Qi8PV090B3rS6ST
uihwer3352LxMif7Wkb2w6AohzHtmGk3vsx9/qIvxZ0RH830TrG/msOP6ys9D4JASoAuCAEv3gDr
QM91RdfG1AYY30Gxj+iaHhJJpXqnjoHbqGm2j0Lajsj43hrTnN9et37+QbEOgoahgQp1hfXp7ioy
na62Bx9Gizc4i5vJR25btzI30vMLGG+ae9wnNDhQXSMdPP2ibRw0dmsOo9+NSZ0iR5jVd7JW2PsC
CTAvXjrn4Dh54IFIbdxqCpWDJLfl8fpyhZHTAMOPAGHPm4S8l1bF6Y+IldxMOhzLz5dgN4XwdpPJ
lRp94xxe2FVKZzST8F/6FOv63RQExWyMaBXZ4z751IaCIuRHVbFh5tx1xPMKXSn0aUmzDfEz3l3V
LaXnzEob2VeMWr6vtH55iCTYCdqQ/ews9AXNWW5v9Gx+BZyqbeQJF+Zi2ngOfVRRctas9SKrZVjs
qbQU30AFYdbRY18+V9lD9u+Y7NJ7Z3mZ1cRl+l/QH4z0rnvhLzrOwefhb6G/psGtbMbeltrK+b7b
gr7n8GG5FjnYpxuSq4UBky5S/Xhqq/3cyI317BTJUHtGZJRQaSoK4huR6oJjI6OD7IAAUfOp1x2p
oVezocsWFLWtwdUgi+RODyHJdpHjcvXa2ZWZtZ+XZN+YH4+SwCBRJ4YsRK0CXs3pekMlyco2UxRf
yyUmI6Sm4bdxV3++fmgu7Cr4A8AjJNli1OLq5NZZM4CJDdnVIlZu5cFsJLeEQOP2Gk+6EY7sRqw4
P6VcLW+ZAI0+VihSknd+XSfLZFvVrPrwoVTEeUyEOX5ljdHkD8lUxvaGJ79Vqk6jAs0D5018hKbi
WfekbCg9J2Wr+LK5y2tPtxgo4FbaDiFQZgw4jznQ/OnDgffU5ipDkJPAaEa7VN5Y2tX4qd+VRu2h
pnj9210IEUio4ZXAf2C32+rpVqY1uT7FGMW3cn1ovMXolNzLyqbgOZGldekBEUSh2K66ZRdGC7SU
XEKk6fqPOE8hSYmVt7Ir5GRaqac/Au18W5qkgR8hKeqRaoa9mxBQOShJY90aS3wYez3eOJaXbIrU
GIUXXupQuE9tIvm5TBpNAX+abX82o4eZBopbak6DqLDsMyp7Y5GXdpoGsUMiAWLnbPRpxiBivUO1
yC+K8XcUQWBCV0rNQXUhMHVTJKknla1bp82G9144LNwCHH9uVzrva4ig0kRqE0/EPIBJ0t6exu5n
qeaO1yXtMG/kSxciAcxyMfhOEUjvtYqkk+fkf+iy+rocvnQDxNO03vcm8hKkDNd95jwB5FbTwSxT
QxdX6cpn0lGqmgH5GjRN9ehnbTbDQZUaeWPzLluhlgeOjHO/hgKFRlwuChHIB8oZu/lc9TdpNW6B
Uy99Ih7V/EW4Bb0bsa3v4tk4duWYWYnm2xnToGWt/6tHYefVgLc2osplS4I+CNqP6vVq1ypOWpqk
mcYkbuPXNBqvs9E9SsPWGLSLZrj1ST7InFF4OV0QHUM6XBmT5ttFRVliCp2jKGLcVLW8bJSqxBW2
is2sRUwFJTvmYl+Vw5ZINqQ2NFXfGLI7sBieVn+rG9nLh0+aJB3557rfXVgaTROihgKTgaGIq6XV
lqVGPSxlv5/+KZbMdSC8qFt6BuduR6MQjwP0RYXPsldGZJ0ZrqhnmsglMnvNqeZ/EnNKNwLSRSOg
SaiFC8lXe3XDlHGDP08hRvS2l3d1XdKZGe3Kjv+LIZQzOeQGBf81Ct/p06osjNoUSl21pxY5eU+4
FN2/H/0yfH5aWog2E9bhAp06nbw0esKcGZOZPG0u71vHGuqbYSYFcvuiVpKXj5vD72TaJdTgee+e
muu7oGnLKLL8zGp6d7CGVz2yb8yPk+uBLfz/5EMwyLSVmaWvR+QmY8uPpNoXVtDV+XBVxQFeRsEL
3XExim/lbU4mhlZLocV41PgLj5aARoz1b53ZW+yc8+tBGEJa8q12SNA+3TKdKZJzYKcWfZ8fbSp9
LhFrz5kkp2y92y8ZMmg5cjMwN85eD+lpxl4OqgixRrN0vHBEiy+E6iqj4bj1ea5bOps2M4IKk3uZ
z4Oey17tfmh2tRt7tLvsrbv1PGEhUfm/NZ3N+I662uFBiiUteFDK5hENkkpqH5Ww5pG6oadyeVUE
BYZ6IMy5fouPNcd4qdk/NYkjrwjV6NBU8acyL4v7wm43Du6FQAQ2R8wDArhHSXl1cHskWvtcHska
IpqnrqSEXy3Alb+vn9eLVkRPhjyTDGzNxIxT1QgKtVZR5Eiq2i00tTkqJH9/rpsRh+X0PmKs/RtS
lO0jt1z5eF0pXVjlSMF2VpbtEgemQCbJmlebyrS/buriikCdI5YA9Bx47+lxKmNVKca2I7PT48FD
cHBAE8CyNxoNl62I+WOEBwK4+PN3yQkigYttRwP09yR3XpAfSQ5mEdm762s58250BgnaKDkzZpb/
r4qu0ohCVIhMid/nodsE+ktL46zVuM4t/VUr242tO3NwzPFgRcQXTDRZiviK7xZllEs3zUHX+yka
yxnxxykcL2fqzNapPds9MLtCSdEBDvfGSzw1FEyA4RJF7RlINnxF6zaniCVtDaN6i2cnTiesiBwV
dQiS4rXT9epclWHfLn4jVAU9U5uzECb6oP/KECntdkYiFdrjJNlDdp8kSf/iaJHtHNPBzKyHMih1
A1icZi8u+U7U71p9Mv/Vusqo9oFhxT9sxDc/l4GsMKJ7EkDKqe31R20c035XS0r9kjdFiiJvVTpf
yynS/pZzWf82OnV5yhI7/VykavOcdbO0z8IgT3hAa9XrgJIldS/mjZW7aunHl4Ra6tOYJ0sHetyR
+v1AWfe3WpTpr3wO4s9JEGWFaxRV+Ryki5551WKYDxrI3mgPwjPijCGe8D1KVQJ9MIwyvYhonA/q
0g7OERxdZhzyoUzjz3pZRKWrZc780OiNpB+iWJXgPBraLzNI5M6NgB/ID0odZ89DjtTzYxFLvIsX
eUbhKaoDGgNZPkqfQzlOvy/WUP4Yrda6TeR6/o6Xp5kr07kqPY35zD+LJIPS1ubloOykoMxgiw59
/xpSupAPk60lyi43lDrxuq7gkZFFXZu7da+aX9pFm/p9WyRl4HL8nZ9RzHCIm36aE4ey2SI9D3JS
524f1125c9pIQbq7TlBVW5j+809chOVy27N3JqMXR627nacwVzbefG+PupXz0YimwGjyrhX0glMX
j9UkatVxGn1mmRUoNs8D71i9NMfoIC/OmO2CxJJf+gZ9FTfPnPi1KzsrZkO0QneHvuRTKLUztJ42
K/nPoMom8B9pooJVTdh0QymahF2hvLZTmYIw7DPZNqCbmXFuuUpqdQ+kFHIOzBcOhBdopH0eioHy
A+XJfI+Qf/0b0E5T7xxl6f5IiISnu2Kw0YK0R4AweyVVo/uxcoJXK85z6QaqSd4frHZopmPnNP28
00CuFy54FutlakdZ3kEuCrP9MC1zGbpGy3QGt681K/aKhlrRRnp2IVbxlKJEIVDFItc83d9kHqqo
MKlJj2YFp/RoatFhqP9I2Zao/nm3A0ApTAdIIvRuaOatXoe2VAwTSnWUpZNQeUH9YXIdRJsPc1LJ
+yJHQyPupy5x68Jmko9EpOgDSzqUFshMnpzhftTrZEuX50IEtUX/gcuBxxB4gdPloz2emp2eTz6P
h5nrQEL9xjT/fvT6gdTH9jKTgqbcWaV86vu27GN98XnSHiCxIAra3fWtmYsBrA5iOx83Rx2RRwOV
YaGKf7qmZTEHvVxC2S8BCj71oqdtVThvDlaZLGuxPC2e5A/feVxBMLWgFtJdsdaXRGa31thO0oL2
X+Ls0RzPb9qm7O+MVi8pLhpbGgPiDj2NC8Ien4wsnJfLGiE6tFPJR41kP0piywtDvXpwBmnYGfMg
beQoZ0UAGAu0OZhpQamGG32do4wadTs1kX3ZCOZbwyx+qp09HqfY4bIBsPdYmErnZYpUH65/yAtH
RiBgKZ5ywwPyXVOrZKmIw1LVFlDftefU6l62h5uxd557oc6CHpc6fR66lInRt3HZTm4sRgZUQfJ8
/Xe8fbzVZgM8IpFBoBBW4NqjwMG0ztAViq+TZnlDSeHctUZzcJOpqPcRPdR9XzWmR6icvHmJK89J
hvaQxz0jp5mk5ubj8KeOLd3rla64z3tZepDlZfmCmsh4gK/f7Oj4ZoyRm5yboo6q12KuO3cu5uCA
8ln9aIdl93p9UecnX4PBQ3ILMZVKnym++rskTa5itWphJfnaND9Wav2tq7StTtwFJ4XPCxhX5tsB
+1idxGpmBgEZzeQvEDceVHUKdvhz/MtSe2ejlnhuSsy9MXiVMtKT5uIqkDFvOS4jrVL9Mq111zG6
+QaxktzTp27aOA/irzr1BtbDZQyAhTsPzevTnaNsFbFmR/MbOa7v1a6d9/JgmC9FrrX3XNemYKl2
njGZoecs87ClyXtOUOAWIXQxipl/QIivbpLGoRujBZrmKxPNPUTqAgdl1PSXxARbZ963dnXUl9at
5PEwhEJi+/a661z+AQ5VLY4ny12TjGw4sE5OrQhQIXNmp3Cf9pOXyTWi6ctXRf5SIwZYWBrEdPtJ
HlsAh1tPjAufW3SycV76yWIS0ek3qHvsz4NCTCrz4UujwNmj/mHrXhQEoByvr/fCBxdXNy914cv0
cU6NQSVC0lfvZD+XUYkjf15QwRl0/WCl7fh1lOJg36pDeiisJPe0xSn31+2f5ygUjsT8PWYI43Rr
cpodTVKAN8n+0CrOvTHHw94sk5aE08x+FIVUboSG84CPPUOI/TA8hDfnKicKFEleanoDtBwT8wah
3OIuDOyMAaHq8ClLg/xRCkb9yS4Ri7u+0vN2rsr+ss90POE3naUKahbYoz2w1EyNvKB0nudk/lqi
+5f0o2ckznNURp/bBMlCfQtdc2HVmBZK07a4bdbXXBzq0WRLrLqWC3Fje8HwT5n4upm6lVV5cXv8
T2v9n0Hh4+8isBYHlId6DDr16Er1P6mdHiASP9mVhJBpC0A8vivqunBHS9mwfeH4gBkAP8A6udfX
06oWmhRMlqBcY+Z2vlPTUPHSfKATORjphqlzZVGo14CiKAyJLgwedbpMyL3mxJNZ9acSDdHKLZAS
txGcXILsXzluHxnSspPS+raq45dxifbqr3EcviVOu0eXbR8wMSVi8MWS/IVdtw/HLWjMhcMFIoXS
CEgKMWJ4FUlsamFVAhrMNzRUH83Si+sfSUFzrdkKI1uWxJ+/+970uEy5NqjEpQiwycNDZ3aHwKDF
vTW/8aIhGlDER6EbsL4LoRs77RQ0KgQy53FsfiRdxWQtwzU+PDKZT8v1g1YOhExmJ60Co5FMk8BH
qH6WZLvC/FlW5o2mjXvg2Rs5/Xm2giU6QwR90VXWViHJCSxrMPRQ842kK25CK//CLbylR3nhXqNZ
zXos9o3lrLsOSiqZqCanIDoQUUdSvB9vAXgwlxLwCNMCYmPZm+bU3jQAJG5pV/b7mQzrYbSd7gv9
2mGjUHy+aOiuIg6KeSRC4/HUYbpI0oeoSWW/bVXE0NqlPar1kO6ux6HzWMAwGyAmgvxCGXJ9u6WA
ZTSND+kjXX+7mAFqrP1taG4kTefRldyMQKPBfeHBvUYhIOolpXK0KH6qtnvkxA91ZQhg1v0sTz+D
Wn3WtmbXnp8CmpY0qgSXiKxyTQTLdWd0BohTvg7e/lmp2mGXFoF5Z5vAwaTRnD7sojwQSHwEtk1M
r1ylhRK1DLtcGpKiTi3uo9JsEf6KUDO9/rnOnQJGIAA66j30Y8/eIoA2Sj2WJ90vc93YdXraHscy
/Ph5o7tPkmuIM+fgF6eul0lNOkQtVpCUMZg3RLGi7HN7Y8vOXQ8rDjYE2J5cdlXcWqy8CKZO0317
CmrkZyXlF2ffea7bVttf3zaRE58m7bgx1qheoVtzRuxoc2WJkywxfKnqkqNR5dwlciEzSl7VjnMy
zF8jqd+6+y6tT+MBS5ikgIxu5OkuToEV5EXZGX7c6EOOjnGSAIOjeKq7eluGW/pY564B/g0wHDGf
IMnT4NRcWcx9tYy14S95bXg2U2IPfdtJh+s7eWlRVO6EHhZPYcDIp1YcFGiWGlFOVBkKt1yenDS8
URJ1Iypd+l48TEGJc5Rgfa3aVihldAba8aYf2zHY2EHPbs1MG2/soIxunI46N7jZD0NFOLXsG5kv
zUAo2Kullbo5DQCSDQQOq2FnR9F0z/uqcmfF6Tb88UKmK2wBdGB1gtG2+ljabKSNHjiGX0OtPJb5
LN1n8JluIGn1fm814W2RRf3NLJmap49qcp9Ps7Ile3HhxqM5iHakQosaduIaoRZPQygPQQF6QC7I
qae7Tg/3evEP+osm8i9ox7qhSVEeYumrtZlyX3AlCg+UQqnACqSE+PN3GVHVOHIYLLKBtp8VM/Ml
mnZ6NEcumWu1sd8XTfFSpTUFFo4M/9RUOCGj3/c2+AUzsuV7Q4PN/ymZ40x1HWmYtA1B8fOjaJNK
gp5iiB3itGvgTJ5lUY0qkOlLZRB8bjKr/VNNgbyRW58vSlghOxAaY4IkcrqodjEloqtsov9sNz/V
wdEOmUYnx43Ttt84kBdXRJ4H1wXxWwqWp7ZKSzKyTMos3+misXEpiY3lYSwh5G9cChcN0UQWIoy8
UazVIVRq2yjagS/FZV18zQIrv5EludpgaJ8DqAUWQ5S8BVmcI7haT5vQyyghhftG6JTfERMBwpu0
0lMzNsNdPxryfTgtyl0xSfM+gRx9SBM5P7Z53r/USnarJ0nGjOMg21tJHRxtadB/yF3afUuquXqy
otHcDU2X/mvRNdvIAC58dRSC0AvkUwgCuAid706NNTY8nOM2AFXKROMypFJo5sarkc0bn/xCjOJw
4l2CsG/wKl9l3b010Vw01MDvuL4UV5Gj6LvJXZ3tqTrEv+tSCJtGfT3sNHOIioOdjuXXITWUrSWf
iyKrNgkq6TAeQbd33acoM9QD5SSymX2cJLsqkafPjRQ53c4O0wNYiuBmYKzXLs1J65pRavbdHDzG
udM8oc2SPmSp/VVv0O7ICPyfPnofMq6GKhx1R6GQvFaFlpV+cLo+tBFPMOfPZkjHrczD6nmhVLFx
NM4vRV5zgLDAqohBDmvecNeLGlFRpQ+jk3tm/ltDJbFBoLSsHOjxHw4uoEx5saO6St7Ov0/dbNbC
tjdKK38o7UfBClEWxK5/fHTvRDWd2hoFYuLUupTKUmgcpWr6sBQ0HfNJ+VdXhsUzw81hUmevAfSn
aL2hEMK5OZeW1hCP1aKwzB4CLtOnLI1F4TKymPVgJHccna2p42c1Q16pNIPE81vI466ZjpFs5WVP
4/ihyGX9daYAshv0Hl3+aPyzBJ3hjTqgbyXSnBeVgfYbOZqIkSfZLtZJ3CkTEx8ovK8uhr4OOq3p
hvJhSEP9ISmWZc/ErOnYRt2fVGIWcBnJjYeAjvJ6/YOeeagwLATSySa4K9ZtKa1HhXTJnfJhqgWf
SdPCCjmoIAgVd1ZphRzypWv+JNX0YdYChglQ1Gl56wnF1lNvjSUA14USVQ/9gmI4lDh5jzvFrp2N
3cbBOA+LwhZIKvCWRGDIs6e2EqNACVbLqwejHoNd0VQODAXSNKVUlE9gZqO/9pDod0E3JZlrhbH6
SXGm4ub6Tr+9y9ffmMudggjKHHALVudztMOILn1VPSxKY75CY0Mwz5hEY97S2ADoSMk4FwdZLvvX
3OgRxImzdH6eyy5zFyc17zrJsA5d4PxSwYseFmc+TJBLvCDtqp/Xf+vZjSU2TDD8aFtQbFtH7yoe
DId51NVDGiT6PlPtx4Is+1gVtvbruqWz5AFLgtDMxaiJgXirYiNNk1RBeLh8WBwl3tVM20Qvd8o3
4vB5MBGnS/DebUMVHa5TB4jtNqhjs9Zo7gVduquHQqV22pj5c9fKyYiceGdsUVbO9xDorQbCkwRW
lDVWb2Xe4nPGqTYZubeEy2tRp1PkIuch1U/VVCZbxKpzc5C4QHCRuuq27awpoEavjQsSM7bPAEgw
RBYNSftBdgAhu7Eche2HgQgCWcWJ4m9wuMXWta5Kb9pamm3LD9VUi13GhybDAanQKNzIzC8tjLaV
4OxR7z0DfOAyS5MWse1PoNc8hHvRWgYFlb6OQcS4q4+6I/jOd8aEu75L1ajgRQaji22/B7ri8qIq
XXNK7A9He55u4NMoCQEsQYXt1IoNUnrJBwnkbz2oR21pEInGi+Bu6VHijqNFsmB0euk2mplu4GfO
Az5pKBUv2hgCJLCGN7cBU4xHI3JQmph21RDcx1NM47v9vAzKsZY+f3g/GXRogpcEeowOyOptEHZz
OSZkiH5fZ7PlzoacSV5nm6nz0RybaTq8cZAaB18oSkanW6rbtcIbpCohpaU3scV9rfaKtHfUra7T
mTuuDK1uarO2taAwkM/LzGGnFn/L8dmq4o274iwqYoQXImxuIRmIm5yuJgjmNoqFqkRpdhCcy/Jz
Iff5RoX3opE3JBGFcwYCrHy9iaRMCmxkTfohBqNnhH38KCPcUXz0TInFIPTGtxE6PWeRyckoGTk2
UoBhHNyOOUOb6cq2G1bWfs2tjk+TxoBXkmlarcJt1OV20/M0ujdnr1JSr+8TN4BFas3HKby97tVr
H8AWCDS4KG+z96CSnX6e0ZwtozIC4z6TP9nd5NU7q+t2122cpQtvRuB+06+nAAJC4tTIDHeDSoVj
3suJKQHPjJKvi24VXweeRHf17ITfO96qdwvws2OoLbFnQ6n7Jvdm+GxOTXbsJcaCoe7Y3hVVBo0v
13+XpaOh9p/o4da8v7ew8T654ddSfyZjQOSMnVm/zittmRs7z+x7cszcG3InPGR1rRwAApdHhKam
XTE39b6banuX2HH6aLbtdJQ6swip1vXBXana9T6wyujRatvgwZLi8nMnl92Lw5jWGyzLt8sSBckO
pRx513UQNSFs90a71y1QxW6kgCPdCCrrtIFFwXMVbFCQhpQ0V2cdSG++TItp30MK5812VNT2Vup/
pJQern/sLUOr1LCSZwALgNXvh+Wenr2njZqbx0/p8PU/2OGGE7h/cWmvHHdRi66Lmah3bxkzk3jN
vVPEPyq93k+Ldbhu6sJ55OX2P1OrgDybfSnnkW3fozT2KUBb1qoP3fzQGbKrquNGKLu0fw7XCLRO
8muKO6dnRc36WIPb5NxnAyrvI+Lety085Rt77h91a1Y2tlFs08rZYbCLAXzsIjnJypw8aFGglJgb
G2dyU7Pod40ab+kVvHEJTsxQsRdIYgVONz64xsykVIoSx6ojf1TjqvZQEA+q/RB1w7c2HCxmq1ij
+rOF80AEmrNo8qZ27ntPntRu9tLS6T/3tlxEuwYl7tClGq0hrTCXqa65WjgvvwYzz57NQla0fZHq
KmOWjVBTfstVowHZnvtmtHe0SngExmpYb/WSztSBudeQyudxLwZSC+mr04+mzH0cWMoU+k4CZGKw
n0FD3+iNETFBUWLK2Y+hZkCWxgzTNv+28J8SnFbvh/0sbeHezpz19KdYq1dITj1AKeMx9DvpLpcT
cof6mKlHa7RdtHuPHzwZb8YQ7DEA2DpncFforbMRdXPox9m3WJP2w/x3iD4zMfZ+mL5fN3V2UQlT
ojMCNxMV4nV/XGLYK1DeJUR9uN6pwd0ERnzekkc7O3wIovCsJkjywBI5y+l3dIyScZilFftNbj/0
wddASY8jI4z1fiN1PUOm4DFYEjxTbhHw9eKXvMvOB8cJgiifwPgo0r1hleNeI5Htaq18HWttPqZT
Oe0zhWEPZqikn6bIbg9zhPTCGNnDES6D+iyPQH5Lhdyt5mr8FJA3PvWF9lIOjvUCuBPN+uuf4Kxj
w48WnEWR/QqNsDWXZ44BxdZakvh18m8U1ox3mnfqoh8hTB0spGrq+R41y13xjcOYWctGsfOieXpy
YItpwtCgW7l2DaGgmWUjQfybQa413CFGHtx1xuBCfoAFOBFXjE+G8U/YfOtbfRclwIqub8GF0wUN
9X8/YeUgpZKmRmqYjGWcf4YJbLbODaTd0MmetgVwEe+JVcgkkxVoT9or4nV16iHRZOmoe7PaYL4Z
679TsLjh8CNnTKkafjEY13t9ZeeuD3mTnRWFV66eNcN/LDQ0i9U+8pXYpwPiNXa8Kxxjb+S/rhs6
P8hUEGjhUpekIU4t+XRd0Ptlu9S1iNe9KoDVbi59ydsN+Mql1Yh4IZ6l1Ctk8R3fHa8kK7p+yMLY
r8s/kuSFz4Vz3zU/P74S0II2iAsuN0YHnhpJ69lQk76NOYStl1W7jFGJyrxVDblwuQAyJSXlzMGH
h0J1akayQs0KTCMGLf3N0vJPclgeSyt6sZv0UC0MX0UNvNG/O2E1uXbXPC2z9FdQYqV+4yl3aVP5
bDZPBpqL/KjTH7JMc+UIIAOCVXeV+jajtKl7d5y2tEsuuQjeQWgkKSFXFUfj3dfL4jqCpDwmvikl
XjHGbm9MbphsCAxcWg54IPiPYD6hWa4PmF5K0aLriR/KvSsRLSGruTxDBn0j2J/lWHSYATeB3qeV
RQl0FTRkZVCjMADP2Sbdp1LJR1dE2N11Z7y0mvdG1NM9AwSvmMvUJL6QRjar7qnSSjd1nsPG/i/L
EWPKHXIeoXp+aknV68lx0j7xEytP3EZKnmRp3KrJnRW6oVzA+ADWpCCuRNFlZWWqy6ppMnxgVofp
2ETKuJ+cxdg1wLkoJtm/Z0mTqXAb2b4rJmcfjE7y4WDPZQcgQ+gmC7nA1X1DGjmhWCgnvhUb0U5y
7PsGPtw+krW/c1sZu0nnor7+FS95PtM0qe/TQSE2ro4YkifNFKTCJxPnyCNhuSGTTL2EaWgbi7vg
L8RfmlKgLyCFrZsWZiX39ViEKRJif0v2jwCppY0nGD0fXtKJodWHDKO+r/RESnxDzfYgCu+C0fBh
5u6vm1k3vfAXkbiB9EVtRXAxTr0yhC445HGaMsvcqfdVUISjOy/OLzPJW4/SceQmdqC4TEUbQ+iG
42bD+sKnO/kBq0+3SDEzG+sy9VtF/s4M82MvG0/ZLN0Esjm6k60/Jqb2rQ7rm7lnChwFadAuCSPf
8wTpsCnLZRc1HW13fVsu/SredoQdmhKQiFa/qihBTkAzTf2oMVxrSvbZ8mJVxkcfrWw+xVF6BJQZ
VGMNKKoTLepBHIi1tw91/TPSnhQ1vnF49Xx8OW/jXyDi89Za0xHiqjVj2clYjtbsFR2ekvWrrT9c
gBPL4VWDO71ZWQfsXrPGoM1Tv9+bdKyi4ovS/ikhe325vhrhk6cpHtOnCG+AoIDawjk49dlRG5xk
bBhWLanMF22GqiSTHffXjVzyAEaekaII0eSzSfd52Ghta1SE6/a7mn1N1Jsm+XvdxKVYIvSvYFmB
k6DOd7oOpc4DmKc1JsLHPHiZ0ts+2JlbipWXdgtIEZcBLRpY/quvUvcIp00GEUsrl+oPIP3WY9aB
WW4ExjPmn4gk7+2sbtKmrUpUC6LUr75naeFKTDVQCnjngSuj3dTU8jHIs7usql0G1mVW9Fgo+sZ5
On9m8BPITYQQFr2VdQLUxmXcGmOS+qXkz3H+NGWdZ7Y3YxqhIbsFPb/gILzfyf6F8B514FW21TcM
0bESJfXzaXE782/YFm5mGRtueMFHgCiDDqKnIR6PKx8ZpDoag2ZmV+1fcta5UniAQs62buF1Li6H
WgTodzry5lrZKwntvm4nlYutb1y1DL1luZuLj0KhcRLCHOdWxx3ZvNVyxrqI28SyCES2iX+Entw2
/2HH+PTU5OlNMqVu5YfZyMwX5uimjID9HS/PwxBzodVu2rx++PQK4gGkKlyNVGdVvDKTQAf35LAU
MkdtjKD4h56WHVHZ2Dhalz4NR1dgU6jMMvjiNE5Qkmsm4ErM186RbtK/OZDsrY9K3IgvI7qr/Ftw
lNcYvnSohyAfWowgJR3aeyd8UqKHOtvqnl1IOECPi061aBKAIFotBtTs1ObYaVMmcMbpvmni29Ss
dx3g+zK8i3r7DqDn8frHOq8KvCF7SI35UJyk1WFNjUXO82HO/EX5lE4u874qGv+Hf/Xq23VDl84r
8ZzHM3i/c3XBQq5qiVc82ziE4L1+Mf3AHeTW23yqX3IKoVwNbFvA/tediUFuot6Zs9xvu+TfEkhn
u4CRNduPZw7c5/8zszqwUitP0Swxy7tqjZuiiG6XbP5h6cnW9XFpOVyFbxAosqG1+9FADbRiYTL5
CLfG7QFtHtIxFHUUo98ocly4EFHgo2oP4gRfXw8loeFBW00RM8O1xPSUAPqHaW1VvC74AUAuMkfQ
CTxg13F7ChvHGRccrm1jLzIsV2pVj3oondaN6HCp0AG/RECWUbsR0zZOT5Rl13bW21PmJ/0dwwRd
FAzV7FvNsMeKzsRvebib4195+JN6c60Y3txtBfWLaxXEah6dgtu8yjCSoCm1adQyv5RvLJLLCoHS
IPbC/3BFIf4HXcchX6I4JT7su/qGopSGM6AFiFhjfizRFqAEJkUb5VLh0KvkEjqpLoQoxFLWROne
rADadUHmpxryp8txyRSv0Z674Ku0NfbnQlDinoXEyGhm6lRrIEZX09oxUhyxgKvrDnmYIC+S5Md8
1qfbqiflzAG9P8RA3j9+qgX4FZUGKitk66twyHtLVXP+51s6c2P/9H4yfLyhAr4XgBAiT0K+al3u
0IagrKIwivy++1WBe5INsOf9XQ5XwNmUr7oQPSiq0EihqynwvKsjgB5Ca0rLHPtLVHkFA8JDJO7m
5w+Hdq6rN2VN0AVku6fuh2BQrqaGHiOx/5wv/U42/prMm/kP3RQBrP2fHbHYd24eW9G8jDqFS8t4
MQNr10s/k/IFFM1G4Ljg6YQ/KqQiauCDqwQGYcqpQQIrRvE32dtkMLvYUCjKK6k75+mPZag+Ol2d
HOOdRUAapyvTW0WrwF7FyHhmns4LQU1emJzomnK2sbaLDvF/azuT0IuyKimUIqD42wa0FkeZBZo/
p97auEu27KinK3J6Rvaws7GfIw09awmD/shrt5iYF24s7nhecDr8Ld7YK88DMBykhl3QPmn+H2fX
1hwnj21/EVUCcX0F+mZ32/ElduIXKokTARJICBCCX38WOQ8Tt13umnmYW7m+2S0kbe3L2msFdpe4
fG8oVCQ+P94fG0FTG+hINLTPN4dPfUDABFiv9fIlZH8iPr9+buEDf4dl/MfC2TthGOOjcGGBk34j
/B9gA8s0ifaOe8KgWI5YM/vc4EdLQmiOPsPfnON8Im1MasxchDCIqvxti1E0Muunz028PwAUmkMu
IForDgAf7+0BwJB1Yd0GPtxRcSZLng7DT3upvPn+w61GwGSB5AzH6V2s10cQuUOp6yhVsRVJcFPT
r1XoX5fW3pbNgPnYaP/5st4/6cBS4YFAqxVXFj717bJ04fgJkDnNEVMxqcFDZL+w+NFc0ti7ZObM
b1eqGErdKryA4UaIoEqrHuWBphOpTn5/vqL33g4rWqu2KI1HGLQ8u6le4oi4JlODLt1tUamnAWO+
yvY3iwIworwkSvbRjmHqCtUpRH/rSNnb71eQ0UEVDuFfWaMVUyGPduxT54PDWg9/AP28nL+9O4jr
vUI9GiHYitc+55IFXe1gyaLGoy9qnfcAE+QgLZB7OtpLY9MfmMKrjiE2NJpWidiznCBCv1POpWuO
vCr8U2PFN1szb7tEwbj7fNPeXWB0MtDHWqcdV1TneVFCF6HndJ0xR/QrcidSeSkOn1t4l46+tfC3
n/LPY9sUIuy1wlpwj5x0HMm4gUW9XVo+7NFQrzOHaG/rB32SW27dr5+bf3cqV/PQXwRmAo0mFJzf
nhPTFSVA4p4BXdaWQYw58h5ZrukNlNM/N/Tupq2GwBuHxBtlfnBpvzUkVQ3inxjr7MNrAUacAhqk
dQTmq1+f2/nwbPxj52xBy9Bxt3SxoIE8cXry2ZOgF+YAL5k4u1uyqMhc1T62jH4x9ucUnyR9+XwV
H507MFZgYGAlaMYRfPu1QNBWUzDLmCOpbEogjWipurAhl0ysHuSfgweexrYvKUwM9Ys33Nbm/vMl
fPSV/lnCORGbGNjcVxGbjqLtcul2mURDuA0vNDXf+TkcK4yzwu0A/xBh3u/tKjCuN4l+4NOxfUXf
IauDx77ZGbPR1c6/hKP5YEWYGERsAgQNnOe5B4/HaAJ+DStS+q6tHwUkKurHzz/aB8t5Y+LsPZJS
qYiDFeToud+leMW+dPK2B1D+iysv7M8HF/KNqfV8/LP/3qgAzwXN57ERPQLUHzT+bsEi6V6KHT62
g6ohanp/eQ7f2sFQRT0ZWuGr0SyZ4qyNkYCBHdRPlvzzj/eBL8OK/mPp7ESvoyLuHOEsDLLOODhb
IdS84TRzCggrXfh6H9weUBNBlRA0tavko/d2VYzM3hwrMR0rgA9af0knZC2fL+fDDwf+1r/hDwb/
zzxZANnkAUT9oBklV03HtuAWSP1w79tm/7mhj74bCg0YkFjHk/AYvF1L3Nlg8sVogY4f08oehHqO
2+9rXuSOF167jz5bAvTQXw5BlEHPTHm1ZBPxe3sE3R0GKWldZqNu/+vgB9Pm68Ar/oXSIShd3i5o
iptIOhYLKim/Dl8dj+XV/OyxjevuAIP4L6eDUMt7Y+3szs7IuhLLjUXFtc4bCUnH4s5cGqX/IEyA
EURWqL7jjJ+DibSLcm4/aHucu2sIs0GgFWy53XcNloXiFTxr/nip2PXBVqFsgpIGRnlBxHVesQYR
gXGcytrjRE8SbXh9SWr4gyW9MbD+/R8HRGUsiD9OOAvcbiZeZygXFuAFBMeP8KK0TtVFoeYPPPi/
Js+DLTt1Cx8dmHQ7OKPgVCI2Rr78+XV6D4FZCRSgAIjyO2ob7yQIavDRxApR75HXBzOzdKEhwu5+
Y8Yw5XVOcMsiaL6R8OmC4Y+37D+Gz849oFI1Bmlxu+L+KPoc1B/eVK1R+Es3fqOV3BAbpDL56fMg
nU2cxl468UusGe/nMM6Wf3bHC9lqLw5x+5jnA58Vn3zu5dBzGvBzaifrMdW2RHnR3IMmnNpHzJH2
KkVXViQZEXk37ky3laY4+FyhB7iLl+2Q3PSu/Z+2CdMBqBoDAwFSzLfnL3bZ6AOQa48V2sRWqFSj
MC1QjGyCLLKpKW7qYTtC+/zzXfrArQNR/x+zZ8celY05aMoZ3pY8JEym4pn5BdqqF5z6O/oDuKV/
7GCU6+3ySrBYEO3DDk1+xGInvjhmN3+F9vG6CeV3w176XBmaLoOH/6yy6cI6P7zeK4UrKm7AK53H
f54KWC1CfN64AmFs5Wwm9QdSVdvF6TOvMlvHfnWKw+ff9j0GYF30P0bPygZinMA0ImAU07V3MVRv
A8wk1PIK0wRBcM1MFntPfiQOBEeuhHjnIi/U494DxNdfgAsO/uForWOdnX53ibvJW1xc/qBpd3R4
HCnfDEX/4nZbn5jNGM2HbupSRvOSD+AnV9eYqDelA+1heeDsWi8vUXIaRXHVsEsOYl3+m97C2Y87
CykmXUNZjuLHsTDYBkWTD8mXYtxRmxf6BNKi8t6dD6q4hFlbb9I7s2DhWBER+Drnsw1tI5timVaz
oMhb2G6gmWjYSTvJj8UGmzh2LmQFf/Ojzyye7QK0FDhEsWFRtQGGtsY96zIaeGlwDOtdWZ5638Wf
nigB1S0CN+akmh/MQna9/q+RXOs3RxMOq1+7fv7ZkYRyjyMV8/BTxp1nToH3qOiF5b6/agDPoUEP
Xm/8F9Dlvb3qy9zTalbuvNJrPTo665HLNwtGeTfQkEJ0+t1T5vXzm/bei8HSCsAFLRpIhM5pXpKi
69tQhPMRBG8Foh1Mzrl13l+EFL8/Om/tnG0kx0j5ov1gPtaPJExbvXOAIn3W5G4EkPnzJb0PDt6a
Wpf8TzzS8URyt4nnv2EwRH2LsIe++f9kBChcOClkq/TciDWCsglGQn8LYtNuXvDRLg5urr797fFf
l/IfK2vE/89SkkV2KnRgxa+fWwyV7FpIqcDvCvoCrbwE45HUBhdW9j6LwHAH6GHRyUHXGUThb21C
Kmg2HgRVjhHf1smvqd5Fw42CkEtDL7wsH2wURpMxOw7c5soMefayDW48J7znyxGcPljMeAsyjaXq
Np8fh3cio5DkQ/cQ7Hi4uCti4+yhHtUw2Gmpl2Mkb+W9PqqCp41CPRNsBrc2TgcIuwj8r8/Nvj/w
sAoFYjR/UUoFzdnbzxg2cplUgMX1PgbI5XWL4TObBfSRoZA7VPvPrX3wYL41d7ZIjGyh/DTA3MK3
RXnytUgn/Wimq+KeY4A3cjY+3Tj+vJ9Li6Tj5+fm35+ZN9bPR3aHDu1SCarNYwv+e59868Ln+Rt6
rNk0/flfLKFJ4gPKhhz37N5BUE/Akzgz0GUPtfOVFC+l/kOL30jXPjf08RcFKAYQgQA7eN4rixMz
Yr6qXICGiPKuriAAU6XwzQ6yjt5s0aZTBYh9ABB0nTv1YgA7+vwXvH8N8FFX/iCgAlHQPXcxXkMG
kjBs6QxW+TAdvZ27bH0fjSGRddGVd/+5uQ/Snbf2zpyN14xDo2Pck5mcnOWh/wGZnW+U5GEVYzTj
YDFM/LnFda/eejcYRDIMXvVVE+V8LD2agUPkBKdmWDCSCobBftEpGmzlRdL6957mrSXv7WX0knBw
AwlLPtn5qCKEzZIHy5aTRym+tcWjKoONNjuPsEwp94ACezb3h2G8cE3WR+6zBdO3P0P3kHiziVyO
SfG9Sn5ye2ELP7yG/3zQs0c2Xmg9lGW3ADfdqPu4QMn81uty7pe7z3fu/SggfCq6YCBbWBl3kIK8
XYnqWzGLfoGmKhMnCH832UD7eO8QIsA2tTinZhr7lILML5Oh2ohIdodGjzUyV0a3n/+Yj74qkHDr
gA3AuvDzb3/LQIw7d5UH+ZXuV1Tetpc6O+89OeaGoDcHPhAfKUF4di/i0i0K5YXFkTU8jx289V8C
50vNIZGUTv+tsDhqXbjqCGHBB4HS9HmInZQLjyRnxbFsu9QfIDL1X5+RlXUNgCTQK4D4/JxBMJ4U
xl5juC3rYa6ru2k2lN/5YLm4RJV1fhhXWsq12hmCqhDo2fPOr9uExnaKOkcHdRJWvbbKpAJS8IDD
Z7K7cCA/MgbkEyIx9PbQnjoLWgqUcUO51Ow09If2C07gvgF1d4yORblcwIafH4d1Xf+aOvMlw6y1
pwRnJ1oUh8rGmF3rnG3XIxhjrElr0HUTzL58fsbfOef/t4pGMCCaKLWfH8IQunD1ODoOsIY2Hdlj
uOymac9O1cGqP2xxgZV7/dzk+fPz1yJYDVdONRyY4OyKz9Irot7BJ3WHnRfknSUp+Ya6bxoV9/Mh
qi4k3H+Z6f91jn/t4cCjyIDzjxv39hpLjKOKheO7LpV4EFau1Fqp2zPETAf6tWwevOorKzDIc41W
Sr0OOKusNzvTlmk5p0b99pZLiMjzBwo/CX1+FNMpKsPwcuuz8k/4LX0c4HHy2Ym1u2a87cs7W3xB
b+LC5p47sL9mALtci+mYNzjXIUNLt2rhZHB4Y/O9qPSBQTvo883820o/+7qI5QHOQsaC6frw7NSK
Nu7G0B2RMesnE78gHQSpdz7Mv/T3uPs693lQgjxz4+jX/siBNO7SqvkaXGT9/eDyvPkZZy9gnFRg
Y/FMeRJFkSYYqU7one/kfLyifFdfwru/C/3xZcFMArCGD09E/fPa1QRZXIhdTNUpsQ8etGPpzcR0
FqEXW+75LcKaU3CJougd2c5qEy0YYOwxEAcc8tkSXYsBdpvM1anpj9G2szKNtjq6qiHHewcmQJps
/S4Pi0dRvbJtk4LXlBS5jC+cqXfh6/nPOIsFHNEA9hwu1YmyHxPmoyHFgV79bQMClW+TvR7Vo6dy
1W5Cf8yc4Pnz4/aB78AUwNpxAHBlnaN5e3EsJvG4wlDLiYfPcRmlRQC1wSLlLzKq08otNi2YCz43
eR7i4e0HJRQySQy3g7/rfCBkURiJHVEzPxn1WEEHW2nUDPef23h3UVcbK8U6OjcrbfDZskRZGswR
G3saI5VOGNPh9aW08d2XgwmwUawcQauuxvkwSKyJZ6aZzad5t/SPgZOTX7bt0x66mNEhaS/lxhfM
nRPYmjKs6mSCuUEfwBcHGdD5z/jb+RWOG9mkbZl5h2XTX/u3orpzVEry9tvFdvx73/R2zed9yz6O
KxeN0fkk1ReCCvc2Sj2eQu8wKcHL9Fi+OsW1BKard64ZakdILzEWNqoL7/r7i4sZOaACVqFzhCzv
FAkKY5IZdJXi1Hiorhz6/msv27x7qdpnF3KFPZqC5MjAyjCfpgLzRmhx9OnQp+jQJCD7/PyoffBr
MD0FGjJEtGDexoD82yuEmKLt3bYEaruVKHDLjp1wvHleKFCJJ14xbLyAdTt3tsNm0Mvwy2+95NAm
srnhq0CymNty28ZehcniudlNvYTuXBSyzVIRcuFevL97+K0+pgLXEBlqDme+xnr+Ekmv7k9Kfh9p
n5vmobaXhkLBi7+6zjeP2Breg3oGJAjIyLFdb7+JlZ7sqHbsI42i0k8FCopLOhaVd+ePzP3BfFP/
WkorSIY5B3MqHGf4Pc9xKHZD44MafZqb9qgnTP/nlW7cFw31+pt5dqo/UvAwSNGkT64WCm3YrVC2
AtWyLG6XaYiedDsB3sengHup0QbCTEY7hu0pcprdhMa03blgn30sRwqBqjosLU27QqAKExA+7uYF
W5yChc9xDyIwGKowU9zmAvNYmIue/OG1AzXkk5ZdSQ+qdeiYuYOpIHIYieWJdH3f8yzqGjmrY6B6
27G0rVxS/ylBTcHQQY6LJDKprftp2UJ0uJWHCjJp87biMfQDUsyA1z/n0QHRMqdgB87rwCzoHVaz
g8FGNoBxLZ3BvakRR3G/T92wxCCV6Ks6uPFlLJtDn7To57qqUjwt6DhOeRiIpQDuq0atmJueEsgK
w7FltONxs/OWcKz2+CkoCDlQMHwdGGJ3FOh9KbKg6F10RggqihgqaIPU1OHwLOPC1jkPhiq89sGt
A/rk3i0PJbRv7zvBNeR4ZaCOpQgHkwNT3t/ZhrDnpW6Gn8CkeQTIJB2cvJonA0pcS/wAqYqk29Wg
wYUW9ewPUw4N3SAPJDc8Y6qv+51VMWdZPU76t3Ux85qDC0iLPI5JB3dI57rezhXloBfHOPlBDY33
uwuSwtm1AKVcBXXr8E0lY7tAAW7dbkvHCJrPohnKrB+dge3A3NQ8FhFBF3QcAowzh5yEu6jVbpIP
VdRDYYjyyc+GpCXNZu2KnUSfxAz1O65uMSklHvBPSZEyv6Lg19TAumLyVeg7ANjc+nopfY2FqXLY
VZMq3Ew6xJv3UZcM15Mls5tZtEh/81BWzoHKokHWogev30KqG0djliR4rSWkZdJhkiLZeA4VNNWW
0DtNp6LOSgNo8n7UYwR6jq4nLoQceflLNvH4K6FmApuW0w/dShKCNqhs4wETLq6pUxsu2DTGhpFk
LPR0heB9Mc1GqHJc8tA3CTJBn+uvnAM7nHYY95xzp+krmuskZCadDNIMEDG7czbPpoJ89UqwHKDV
j3lPPYNFuIYAZ0adSMIkQX0urrAlW3B8SHB8V2DwTenijvPVBDVK5xQBfhGfeieAepPbVlJvh2Dx
wYITheaHBQPbI3QawrsJn/FuJEOyE9ilOWtrY18NYHB16lVIQTMX+p2IY6BlDR7Fqv7agFb7KwvC
skg9CynWdDQM65cFzlka2TF8Js0UYUfdqPtN57Kd0lrT5YrVFe7/gFInT+mAXjO6V0MvsqWQckiR
fCTgkAYCF71eO/End+SYgbcz0z9ta+3BdZoZI5ZNUF63UbmyLsSGJRkg5uF+qtsaBtFGhRBlVZBM
19DvTsdYRd+cDoB56LaMwiCZq4slX4qm3JBOr++cDBzg4aBVmnLedF+VCpoRWGdP4GvxyoFfS7zm
VQxTV4EZc8QPrZZQxNkQNG6VOdAWZZkvSTKjsB4Xj2D26EjqF2ieARUbIDKLICv0Guhi6vN2KhMs
OgR7XIrpZPdrBHTDnCNuD3/qCHok6dJLvmQl5MAf26qxP9TUcWCNVB2pfVOumwqCDnID+UXVQ2oV
YuXrIYNXSLxBXzmFBqyLtyG81uCJoN0s0ULoviaa/xytSjBOxwoSbKjbgawIvYr+ivC5KPYlor8p
nQjlbub7MzbCTMkUAnlUz0GOsv8E9kt/GVRGioZ+C91B+hjvGqVJE5Bkgc/DMk9jLrWPoVjbIqyp
ORsPbQjuzbLpImcXjW3zDGZ6Rx/ipJe7hdhR7Zqgk26KPXH4VsgmiU9lCdKfOwB/mZc7fbOKkS31
dG1HBq67eUYLPtUiFKd+gSbDbrHO8ACdHucGNWUuHibP6eujQ0bpooDt0x063gzwCLj+bxhehIAo
hXj3z36MIHODam31w6Jx8TBDY5KmnomDu3GMhi6L20g/LoPgdUqVhUJionyKvnPUELOLETotG5GM
C91WzI7NwfdXXLCNmWp3TgV+27TGrNgj6Eco2bvh6IS7PpiLW+viuclC4Mvd1PGb6KftwW59uwSd
GTJwgFL6QAKNkodPi06dbK/ik8IgBpqHHQg+c4jcexxqbd0w5t4UsPnaGaayzEvimjDtZ9q2m5YN
iQuyf/z6zMX5VFmIKik+I2Q8ii8jlJoeEW5MbirgMJbrpuxm2NN+PAO/NDCVuR5qAFlJdf8dPavo
HvR+5fe6maYar7QLxuogqaw+9lPRjXveOPaOo3dQb7uKoHQugkSGKRTNnQ0h4wDOqNVYrssY2GzL
4+DgsUFNGYXMcvK0gH/VSVe1TZYHrR5NGjvD8sJA123TAh8aTO/OhJEXoxwKDGZET6VRjbct29L3
MAlPCnsIOp2YDOW3qkKcOs7sQSmW8LzBVOeUmRJMJXBLMhRXbOYsujNVglOkGhINmVHE9ClbG2k5
/HlQrJM1ZQuUBQ53ViS9eopZSBSAmZC83rqCQVPLH5TfbgjT7I8NuFWbpg6iW5ALrXkSyDx4LiYH
pAN9OHW4oBUq0nmBxqDOnUl6o4DKpkOGjFFY2Y2sA62b5yCusVqXwxX2gtw6YT0X1707NuU+GPHX
nS0SE+6MK4fHqMJQU2YK1ZNtFza8u2ZV5Vw7BVOvbR2I+zkws82HUqBsGzI1VhhLH6YYqbj0+0MC
GirMxICDHAA81kYJTqRFvUBSz7hbZl1zJ/zBsAdJeach0tmX7DEYBu9rM8g4SaFT7/bX4eDNBq/5
DEo0oCM6Uj21GKWQ6eQXqFUh/IC7AWvtPOU+1P1qDNAuw5CSQY3PcnLJn8UI1WYzmvXTHk2hiqUI
qhN3WwydQMCHQBTVdKgdg/sdEnNmO3K3Av0eaZMN5FhjBXKdYQr2zPM6dr+0iVfmsQJRQt7y0RUP
hQVPQk7mov46EDAe5owUwj9GJlrqfOlHxXZLqWVwADVYmxyQbCDvcoGIbH84LInYQ4E71KSOA2Rf
Po3xRBBmcQRRiBbiaJofJAd9402LXyVzE1n6POB0vHhF6KptseDfpnJgzZ2skGgBOjyQb9R1bJlR
YADue4ctv4KBxOXGLeLmrkH58UqaGHmEqQR/YBDr6A56bMg9EPUosq6PLmJLKAq8IoctX8aSz/N9
U/CYQTibdQgfMOVWbknZLiorR7esskBJVoOwzXRlKhExnBJG7C9fmDhOJ4wMJTkfqqLfOKHGHmo8
YjSFooyPv3qseQVVKzBtEPfQfxohi69dZNx+08E1CujKB/GQ0hh4FdQKNas2RRPRMjWgZz96c2ua
LRwZBvirOmI3deX1CFxI533BGxKKlMdz+13OCHNS6I0js5irCffI8mWZ04bhK6fxVJUJkhBh5t/u
ENV3Li8WgF2G5hcUFlSx6XoDx1jVXQkgOAq7z14bhAgCHLDKovlM51NS9SUSGEKXZuPVeA3UUEJR
3UbNk7JuseOtJ04JhKV2fCHxM3MwR2+c1twRTYoiE37h+htqtPuSlATFAuj/1NiOIfZzUgc+38e0
jLChcgzLXcRIN0A/bLTtlTcSZTZVMBUkxXQRQK6oo0OyuvcHPd3gEyEIr2KNWpRItCOukk45VyxA
0roJLO+eCm9E5aiMEeunGKROAtDC2Mmm/eDFFlTQPIk2XEsgq6euMR6CkcKv8gDEwTJHRrO0iN8X
FDVRhQLwBKQxqsycOkq63/MU4ZvTHjxZiJGqpt4ZUNsMcFt4fk7IwaTe6TpoDgHTFd9j0ML3co9o
1d9Ffbc0uJh4swSmFBzAhoHTM9s+ElRkoFmvb6XxUVAgbI00PCoQoxELFv8s0qiaQWIttlWKtzP8
NrZt8EyHGlmH8idQzTtx3fG0Hcx044wa5J5TCO5LFM7Q7kIb2lidzZLFIpVMLZsAntrNPI2qfRpC
d4BkfOrAcgU6ovGaBUDKNUGDVSX+JI/eiHELRFZufNVVo62yJOyFTpfYUUvKSWJRiK6ib8yrQGHX
Q1nQYsBtbtws8Nvk1lLpq1R0LITW2BjwcCXV5TyLReUBn++P86+CRYKkYFcSdV4OoZGA7qn2DkoL
zivB+AXKOolpZowIa9FmYxi3CQ6laCVC1ap8sIH273qIt8Qbv9dRn3YOs1A7aqC3CuEnKDXMPqqL
KcB2KCp2Q4VIdOrZ9Eej3gkIqm/86w5/WzJiAnELnA5y94by5rfxJn7j8pK1m1hpXMk6bOMqE4ia
WCYqTqOceVGA1n7d4jcFvpm/EFLWeks8OBp4lC56xMkrHwx4YGWKvzEndxMhS9TOPH1rrWQaHF9l
Z3MLIljk/76cvjQMNHYb1vEKKZSJ6yu6eBwaYqGC2nA4je3NGKKUyNwaUi0I3BaGXNaaIC0hGAki
BrTmnwcq6nvopoWoAYHu5JFITsCHDkIPLy0V6ebUw22AfIYPIuS08RT/XTfaJRg5Y3CDpYmhD5+E
S/kL/GfL/VBN/pzTAnUO/CN1fY0vq8E/44byBlQZzoCvHjkPs4f5WldSSTZE1yGgYS6nYe6BXIGl
rmHQfC9i2+Sc1ZhzKzByHuYxMrvvsSh8spnqsLltqsWCH9wR5fcZ2WqchmMwBGkHCrwhFaWIQZnZ
t0CSQtcB7KraqZL7CSokcudXvBQ5EBqYppvGoNqAE9A1+wZVf3TvtRRuCn5Q9t31fdNeIZmQLkLC
EdW7KnaQrrYQz/WQh4lObsDdzdwNoxB1UFM9R5tpEuWvTpjmi0QJtNx7Hafdvmv6Tj2ohAk81iPp
ZTaZFp0o0TUNe5RuqytMcCyDn8cSutmHwW30N8tljJexD5In1jRqydYnNEr9hSikwUQhZWGQtXT3
i7Ad38kiGOjWLRHvxpV1BYTczAjFJNS2g6x3XPc2ZDU8t21Jf6s9VyK45o6He9/gjU0L6XjlUWpX
j9eBHpEwQs0CFWK/DBLE+r7P9sUMwV1AtN1x9ZQegH2q9FsEsUNDVRriCKK6a+sCn8vzoXcJ+UU/
znSFPCBHhfQJ/3d2B+wJyk4lC8bnJZbSZkOnJZIxB/X928YhUNU1kPPFW27LRV3RwIX+h98NOs5B
QAvodYWT4GUulAPctOfAPqRRVPcgWUP63MFD9RDLDWuvILkkk7ihSZOoFMkRvN1CWp+Cfp35dUYj
5s0p75mMNoVcIPgxNG0HXGQxjy5cX0U3k1tzCONMErFkO1LbpzMtnC7rRYiytc9mNJlipCe/ySKd
70sXDO42RHQ94NFcScwLnHUgLMNxSG7BNpEUqC/z6FaB7zxBrdC6LaJLSKUjJCyBJJeaefFe0KB5
SdxuefIcbwaqxDj2jweef+QydHR57vs2zuJiLu6TzsGJnzyO9y+iDM/4iO7Xs1PHBvkFuDuCNEHd
qsNNbuetiuGi0wTYe3i9BZC4LfJpVWWh8PvwNGKGpNiNs4hE6ngVfOzIsaMbAZJHNLbmaOyzqbYk
zuoCuO2stOHwnfatlZuyZtqHpjzwGGk5jcuPeBrpazvTEOWbNvAeTDf3U1r2iI2yqPVxmcF0K0H1
HkqONzShzS/DQVYBRiJE+KgQ6gYOvGer8LeWY5tBTaG9nkQi4MemCslTAZ4mB3mXWZVOPS5vi2mO
l01MrGK5qBsKqkILJeCMwx38FoonJDU+kSepW4r6YCX7Z88NBN21ZBlOcdzJKp8l6jRpVfakPSWc
h+U+jEzvbr15ot62dgy6PyVvWlwy0PKYLdoLEzDkAR2A5/Y0YbljXFrvDXz7lySohZN7VYgCE0pJ
UZV1SyCr22B26up6ojV0JXrXBfJdT1J5KZ/jys/mbhx+0XJwVR4o0oDnypPDlCm3qeKN6XzvJ0gh
I+zNwjuTVYh2vM0CXT2dGe1Nz7GJzE0zS4NXwFNyBKl0p1+c0YHaRQvxvTE3rQgQAJS1wOvmqvDb
FKx1SAukwUEmjpwOSpKyyxTI+OXGacdgn6CaM+cNoDlu2oKTex+NSEA2SSKaatfOTROn61gkfClz
4ptucCB80ZWIqmRqLFxDHgH1AwThjAfbmVGfGZkW913DBerGkwyjXT2AJh3TmSMalmaOLQiXOTh7
tiXgVTKltR8XmdswggpzY+S0TTqN8nCHvKzMBYMkI+8Ch+cASzSo6enSv+79LtJ7Bi1Y8JdziyuG
Sea4yBcUNEuUhxs9ZG5noy4fW8++1DhlMjNCcAS9ChzZrkpKlU/Gq6+cMWwcoKUdiiIMPiK/6jle
QIRZvrqWhqOUY1EsvfGJP+ksQda219CT6XMuLQFbKW/kcShHgp8QjGgfAqWNsYpFVr/iMoYPZDN5
QlGHz7krZ4qAqQUWEaFMJ8G3AxTgkHmQqOxQKRriP26VhBjWl6YnO09B0zet55KYHCB20u4RiDQy
A8kh7hO2C1HB7JfRLsIMWvltpLr4gYhsLrOythX471WnvH4vIWpXobBLGueqdttu2i4G/5Giy4NO
VEzHDrPzeCaSdU4hRlloHucop0jV9Ba6quED71x+NTEBocwAUh2BQEUa3osZy9WdIwxzSTotpPIg
h5qAVc1yAIQ6a+cZ7aSxuK4XVFUy1FdokBIhzZJrXliVRygRf5sriwhJynq6/z+KzmNZVhyLol9E
BN5MgXTXezchniusBAgjwdfXymF3dXTlzQTpnG3LUBRfQbUHf8ai2eUXnVuLeZq4QoI3l0t7u+wF
7u4nPqWp8t2eAq62IhncWzso3OJH92rnB5PjcOcMWqyZTLqyz3i/VrxPXjS2eWm88lvZTszD4Mv4
bdQxcqzCXgXDiW0K+boNreZYE2ICY3WnrYx11s29aE9DPF1jRekZ8/tH7Zupv5Tu3DskjdJqKl8J
jXX4LYY1pDelaRorp1ou5JdWff3SdX3tM+c5xfqXZNc5BiCHMWDNh9Sls1p5kpaLoiIn7kjFgJVk
3Hsa+f6yUot0MzdW5HJgy8rKLaZVfbPOu/MOOj7fjxEL3KlliqgOpVqb4J78HvW77GK1IRmW/vzg
dTZKc6/aBAg22yKrd9LHUTbx/yQuol3X8TyHxnT5MkVmvVmhrDimLaermdyc5V5Mahs+pi3sapCH
PqzyKwLv59E0+OfOLLY40x1ZWVYaxGYuTqiDWucwNkXs4PSNRHUztDs/17Ja9jezbtiQ69tSKOnH
IoAUwux6/Uw+P5cebDwMotd8vEWE0S2A3TQdmEwDCrblgizfdxSSCItiVjdr5zUcXhQ7UneoY87R
3CvbYjwGjVMWJ/R33rsfMaXwtcW1ldcz+XEV3lFmyGUoivWwI7yYT45eu+YyJ5Mvb41DLys1BBG9
sWE7i/pT7xyJl6ZgvCnA+DYiBlKuiTn45xFlud3auxNe5tKfQ8Klrk5qAKAvYU3D9reey6j4A1Jn
omeuV48lZJNXFY0SDEmVM97sft9HEFh1xxQrQWoY7SvrPPl+D9Clqp7ujAJoC1YAYc1mAMcU7ukz
J5Wysz2R/fafWvtd3FpBJfSxGiL5ONXOiJbE2j2mNDXty91QKbfL6nGQ+0vLHPJhNQx42RaG3Rua
DKicrLX6zbpJ6mSNP4fO3U/duDNL7BiaugupzMCZQ2yLIS8n6jZOodB98Jhop8bPN7TTb6f2KIrS
m+7adHB8OzzHSzc/RkRihuk2zc6B5qf9vqCpxiXrmZHv4PVivzW9rcK0LBKkPL5UzV+3au3ofu3H
xQaLAghjSA1NmHHgTNWN561KvQS9a+A5emFXx7ppGXbLVvhA0iYWIJxzXLGKuANjgRT7xR3j5q2C
N0NVaoVIlegZmF9GgkReVqbr+gKxD7wguRvDdBh6NqKqsN0Pvsz4iQ3D3LezDn/WhB8r7f1qPUX1
XlDOEorpew+SmbqkgAT8YzWGXslTEI0uouB6BiDVKnx2wDEFeEEYbWkxjrFJAQG2PnV0aL21QO5W
WvaGpIdGFtwFGtTfpMmwRQJQuvYVn4YWiyzijuYtGt3tEHFav+ltkL8U8N1Ts87MYYSF9Jm/78Gl
7sCeDsPGppc57cxnqv1OjbnwV/s/KRxvTv1hdL66yup/0aBoLemwGvHiM2D5+cLSbQ6Tq9SzxsFR
pNiB98+lo5ptHmIZHPZqG03WXwdM+Iuw/ajCnaVchBVUT+hWxUfbTQEqhCtQP7N4HwyChJpZdmx0
Xpm11vnadmHC++Cr1wQiGoxqrrcwmwBSZDZVQ/K1VciRLh3D/8OOkPe1rFc4vMIZKfst9Lo9dpYC
gna2av1VFhHjflV30qQOyNnNJJs2PGpHNpdi0huUGpwQLgagTH5HFnmeUWKGzlBAAQNNI8KnDQzg
g8vB+4O0BGaIXvEejo189zer4XZnY1qGD48vknoiwZ2eWkpYG5B77f4Klyl+mLpxgMFwxrHNrHhe
OcQ8V33MiV08Oz62gHjek7ctLlobamfdrNSpFUB/t3QgdqZ21DOy4YBAtJb7GgivDD4XV1f1aYxM
daoon6tTBQ91ZzR5lanVbvWNZ5IZdqb3m1VlIRPgxSQ+Wa077MzfMoIDSQE/xTudNBIgDNDwBYeC
1AecL1NCUdNmY0d0qsnLgo4hmh1iLfilq827ibDqNelo6vVPZcvZJ01oAah1Aj3qMzPk6gPSw2dn
KPIFpNngm+Y4TIX9NBYjBbPagHNlcW/4fRffplpXDT0QxVyjuTXapYtgWzvz3q5F858eklFmpZwj
WKRmDt+kJXvvbhJe/wHlv8s00ezAmZy6uD/xV7sPZeXXezrpOjk1HhMDHEQxHydR1y9q3KlLG9uZ
h8qvN1ZgMdbd9SXf+vMwNh3Uxla0r9U47YJiZRp3D8GCry2zvS3+szcegupFFPoFlUD7JPiYj0sZ
aJ6I6cpqsBTPX70193cAA+Xfba0mVkemtl8UAu33onWBcOItvBHOVQC7zknw6lVVYKeW7ML/pNnd
5LA2SyhfjQfVxjO4DZdl5rFStu9+sltcIfM1Qta0lrK/HZeKsI49difmIdu9VN1WRIfJCzbET2Fb
/Uo6Mz+3A7hCOrMtb0fwSVNkhGOaX5ZPseKRTq3hC6kEU09cBnWYM1ZaAfKAZbrR7oYVmgKidQSG
rMfx0opND8eGkfc1qrx9/K4q5CCIsYOenBXPQjGXicgajxaBo+PtMiUwzaG3XZ+yZlz3c6jdyj/D
V7gVdDkZuJdlWKkYNqHxvFM1W7t7brpEfDa8aj5IrQq832Cxs/PeRdpT38yWJRILjeEK/turjq7V
9E7Gwe18A8DL8DSbqbYPXU+rVcraEFJnRWQTwgoRIbFaFgd3CLrBOXiy0QUwDtbFMN4EO5Ns7sII
f4cSajwvOKPsg+xaH8kE9D76S7aP+sxeVugsNrpIjvs+427zW+CpU9I43Yh+exsBKSLd/4sTCCiQ
t2b+iFjKYp72kC9yRSvXZrwQ858ujoVAUbmjiU4WbTmUKFa2OnpiAQRPRTPKd1lC0vyJ+cfR7VDb
Vp2pwUu4OFEQLNARpfDyXdWDRao01EeUKzK38FNshZ/cDsXUvHcL+DnnSRE9BVvo/7eMm10c5tgZ
nLTc6ugnls4EFmEvNmwwTPwxDBpLn5sKDTHiRxZSFE024QXb5K8tlOncAxnEVWtNh0AbDlljAU8e
aWcIpwOPHagAXLU/pwiCJHmRq8WLKkntffL6tq4fp6AHGw1BT1BC+Ehsbphb/QXitCeaZa19ZEQF
V67IOuItZeYpd2NyHePg1XaSfYU03lglg2ls4e1FNGqWvaQCSvPstjsig+n8dPPRHcF6RhKqbomd
99Z1rjxHh/XrYjZdRGkfr6HDuZ0Ec9ZVCcvPwkQfp1YERKoTON4MOD7+zXtsEI0MywwjaeaJ4gns
F9u72ypu/Fjo2TqgnxqaG1XbDQ/mXkGLrcgowsMasrVmHKjRcoTu27ycaI6aL2hrRJ+3wvXMY6kn
B4ZXwc/tB8udmv2wDASTPhlVhuVxnmCgngIPUV7FebpGy5MGTdM5pa97ddMPq2gfVWhX9mn1O1df
EqWB68XU2NYTuipTneuwSyLWTSPvqfotZ4ZwK1mbdwC8ls5Ye1D9i6c2gqxgfPyhfnOKoE0ucR9B
uiydFQR8w8DMnxSGO+NJOgKMPtlt/eaxnl2rLtV2DU2opi43W6K3U1L0EfhdY3X89dZg/iIYAw6z
vSZaj0k11tYJtNLrj22704lWbJCtvb/p36tnLcvRsQrZ57KPN5NZuyqqTPs9Kr2NzwXBwnb3JKp1
KQmetBPuJ6kLc4v6bhYZQj3woor0FYB1ICiQS6Flki1URRA31PrkTnXCrQlmmXcQ2XhWw/BSigqk
notW7wenDRAbj3VyFRbZOqTGbYznb7ac8jky5bX1I6qJT57QMYwgHxg0D3Mr13sFz78fhTWWJUYm
BouvZo1mnfr1EBdHfmTUcLKD/U0FuuY5H/TQJ6gq3D0B+pDFSPFgVbepT/ppc6jp5I75kJ5BWabG
3nx16BXJZFPutH7s/JX981QgzzssgfCql3WBPf8qY6v1UaIV5HsETt8xc5PUuD4qZML3oyXq+dNx
yVLNe7R5vG0rl29GFzmm/9KZiCAYyrHmqyi2oalfhYChyQrf0h0wMOQuoFa1F/eb7H3oIpLzqxQe
I5QXBJPGv5FTYO0HAOvaHIclwVCyDolxjkyocXgAxJFrWvGTF5etLtWjBYnVn2matpvXJQHM+rDj
oXJvJFdP9XeRUTzfOhu2ILLh7MCcN92Gd04fzdWJzjixZ7LaHFz6IUKU+8J0eJCQVmKhXPYddK6y
4p19G1Khfqfc3pvuXARqycOcWPHy7Q9ew9Pll9q92Zlzwhy2TxEByh8r8n3WDXQkgpEFm2TncGu1
RRTfUd0VJafFwC+eu25OWrDSkGkumyfenxNM8LSkJPP6zpHgMErVRyI5E56yOUKQEUx+dUN3DU+l
RmRlTmNvh/KfM9rU5e6Fh9BtHpJEwIlNvbHeY78VwaFZrKI5odIwbW4FqzM8cip3T4NwuAZ7Jxr0
U8efl5ylMl3xIRfLrC828S98dK6r4r7VBeOtEWv5x7HwPd1d496A6MGorVvYQ6J2OvBenZOR7DR/
tQldcoWmnnaW0vQ+7Ck4fHGhvogbrJ12AyPFwW26w2505xxtzub5zYLSma+0DXwf82aMJhGQuqgu
S+mWf0AiNJWZiG68LZdqKwjyhMPrLgtMAGxyIsg1tGRi6WNgB6S/bG4Tlzeh1c/uKdid/S0iQHc/
W1vjVmS6wX+nk/KLP21IRfRhwdXVwZJwbfcpWAzALpIXlg32YypIAeaHJYcZRwBurXPI9ZFwWSNO
U+5VSjJF89nqF0vd8pojZIh34be/Zcc+RhM6OeUHnaxumPsrlc5vo+MOIW5eI5vbsI/WW1pTWAG3
2cL6Ofs7edmraRzAa+Fb9dHaWgQjXtD7fuZOAbJfbkmuVXvYWAtUwSw90q0an3oEyCYVDD0qtdd4
tnIhJWElS0H1GJS/FUFjINDyU24gJJCNHMPmu+1n+0f64zqCOSh0eOguEpUqHUXfMMR+dAri3nll
PwoYrsfG5+hrprF+gDQR+mQkVM+lkd71XZ5tw7vfCBNCW4WGa1r54ZiNrVLBrbXb9sziho3sxiot
l4dgDwC33aBt9pR6KPYrtbjehm5FOvFFIoPfztbeN1CyomQgs/zAu04QE7voNSYjyWWBbII1sIuH
i7vsBGXTDjT9J3p3/68MmyY8CLiV570PQWuSRdrjgVFm/+DkCB/9kT302UsgQ09jMZl3bVUY6JJe
Ti8A+sNjEo81LbLrtL3W2DP1qR6l2o8dy/2OmnD0/kmepiAF5mGyqR1v86FMKVjGKk15TF4k8fxf
YE2bfy7DxeGPD6KiBR0i8ZF1KrB+QaLMNaq7IXyZNpi2jJRfJbJCzijKVGmv94ardrv4TCjO2dmS
hPKZedtoADFz9WnXifvNdjY8rGR/qnTRid1mK5Jj56yg3Ugr85sB9XgoVGZvQVvm8K505gxRM973
zlaaLCYfks5qiIP3CCFgf442NEK/FXD3gjSQlo0cEbmob4Ap/JGQArHa6WL6GFVZyTN/QDNG8xsb
BA9cSzMO6MIUmn/R2u0jDphpsI5zuaKqMNXk7HRk7/bdytvT5lRLakbYawBsmgQew6uaavdEVkOC
NEDGwj1ID2wtX5Dscs/43lbTpNWT+Fn77SxPsq/nKud1xRcXUS0PpBNXFGt7scW9GXndih2SDnXb
vnbyqqHsCu4CLi0UBqaiVnVpyHlcXYYOXrBJDofZdpEjmhAClxXrqh8MXcKKM92jW4JV0M5G5had
cJTWbCw8zEa2OU+iWR8q5OISKI4JInW7BqepAlrWB0bj5mwRrDvcQ6Enbwn8f3eI/MVCLD+JMMgW
q9u9S4Mc1dzAHPA2WDuy6oOgwreEfxwlOtYGWCgL63IUDPGReY9D9qMMlNMpTzrs4PDbKVH1QYXC
dzJ7X21YPrGML6qxGTSCiBg+HQYDktptLcKzu8R8ZkVosDe38b+gb6xXJDnR01ootAYDAdreDR8G
/Ms0btdlQ6hXJOdjjJ+aNWD7MxP4L7+MGuwhjeTmTmkbNmXwBFnhVX1eC4uI+Zz0ese9dHB0PHaQ
yw5SfLTGB2VPwf5excC3KQhUTYH37HlV1vrD0h2ncA8eHH6dJOsDVY93Vy3NLyBxQVfaPtZT5sm+
fCkaxUQveLJuIEp49r2AnfJIL8/0WhE056fBBpl4mufSAu2c7OKL836Pj4yge5GLYgCaUxNveBYR
kmvfy8jbzt4+lWhtt1kyatcz8DJ/eWt9RdGu2DzbGkPLqj2/+Jlhgs7X8K8AoQaP8HYKbDEh9Fet
ebUsn+LqNQby+JGzp9hXhhGTP5EjlkNqEicxUEa7PYtik2i8QkVuWDRgLjnSyKLMjeCIe4OHif+o
AHXjpYun5WdEQ1HlY+Dzdrnoi/W5VpHAVxhN2/rcE7Vn7txqm6rPyNeVPvLdkkfNIGh9rNMYhYem
5BzOxm4OzI3uy0JFaDt8705j6VgRYykPk1dN2XMKirCvx6gtkvC41m1/hWXa5CcanPi3XFwzoAKW
3psl1PTlj5aNUQliqjnIsFi2bKn3+Hka2ob7lpNGHbuwcSzMluVQMSV7BF7CGrVe8YAgs57yeY1X
whGaJRhfYVPCLo96BtEs0iGRSvYwgGjT+2j/LP5aPTVT5dH3621AjV3HuvbgJvug8qGsDWoYbY0q
T+Qcu/nV7jGCYBj14Wrpjhn6kOJN6wLWVFV1XXIlcJAd2IzFrYjmmEvNL0GhmatwYQAnd5804cx/
mZ9bc9+3Cswm0usSHyzl9tWl5lf4NwdD2/74Np4QMClOnnxdNGiFpxRXaDJYu8mnoKzmQ1hNZfuL
H5Cm2JoNdckNvlHyUbiNRR56fvtr4Hp8tLVtftDgtkEW7wH6pdFZgynbJzv8tRhvDI4zJ2fNYhiO
1rvTXr1iUM/c0rIvku23h4fhsR3Qmv1WqjHWZUIVbefo9erxtlk5Zl73Eiozq8MGVAGWFzz4gJNG
dBfQ5GL6yxjk28c5Do170xojh0fLUYpzzezaS0nthx8JlPIclA5O0Xq38xZMRY5AEJ8nPWmr/xIM
xrcuTcMhcN65FwhNK3WNFm9w1+qk9km3x8qfxu4cTKWIblauaOsCRgwB6vQjPDw1tLOTcztW9rF0
A/jxkmUMzCMu55d6StjW7cAfP3Q1hFs6hDGMr4Nm6jVM5poGCMZvMkRcvKBIKyro0FnEI4f7Hg4P
w2ahJQ/hntYjEmyHT11syOJJTzMI7HaPQwMyfJWnUVm9f8fjGJUHM7PHZ6UDEJ6SeWv5J87BfcmE
U9L0mNgOKr4ZVRhfbzssWUlH9w+G4/G1U7NanpOp8/xDr+3idzihOKm7oCtyLYvqb2n8wkvL2avr
exNtFoAMvqzqziU05zfIRvJ77SNW4NbYQfzSse3TNSFRtLWnFroMiTFM4fJaYIJCilGJifEzCAzv
4h4V9nGq56266AD5L+eUXencVt64HWkZi4s72y5cbi4du8MTsXZVnS+KWkVIhDCa4h/fYlfgIe22
T00NonNyHIXgPS6GxLlbwx32x8h98+4LHwHM0YncnUHDIT07Gg4Sk8W4oPDpELiBgkkzVKeg3oIB
QUPvDOABJDIvGZPgxr/JQmQsReJb944DLFvy9joBVTwQ0cObgHKURwEgsGfjVLicDYlo/9Y8b1UW
wzYPHyqI6jAj2J3kx8ZutPcraj0yfMvE05jXAlCVHJy22kGemcK0XtXvAQbsX7L5Mmy5vhGnWWaT
tP4MVtwBYAybemsbwnAYvy3X6m9nu205nLpy+FR43qCNVrv/3gezvil7W7yXxJTkT/bDIr9cJRY/
W8Ws7TSQ0gm/iEEb0IzW6HhTtzKCR2/XIyBiwxjlZtoEW3z0YnzjuHSivT+abTK3rk+IfIpAba8e
NRiVw7Jcg80sxPH0f/xhBzKe436m5wzfhicOk473j61K4ieBTUkxKbtNdG8DVIqbwi/m8o5a4iY+
oN+q23vfVrJ8NlRXeYrBKakFGgYGqw3pZG/i5w1x8/oOJe58Tzbc0AHLu9UdqhmVCwd0FXHFgizo
tJTLDjLuBNUbQSPtel4d9NUQPMaIR69wr04bLHea1Y8YukPRWdwXRVc1f6DUbYA95AJL8hQqeyCG
ISauJeMZ5GZBWB1/z1Mj3toIdgcPjRAAsmyuznFqk5DnqKhmuqlwpN5B+rK3Tr0vHlA+X328hupe
Sle34FtF9i6eYD6ZmwyJQ2UeOZP4AbHyuL9gIVH9LEGPZ8IBcl/DhmLhYK9D3BLyKm22a0fHdygR
INm6JaIWK2T96rKyrduEG3mA9S8C/ul/AL9leQnBj/pjHSJSYt5AYs/5NTtjju/TEfeF01XOoWbW
Rf4SdytyyM72hH4smRXri46afTnZtlQ/Dby1k4e7t61s/A79W1FTjf9MYMKfyh4HDgjpNFmzxu1T
X+j4y8EE8hNZjUKCWDp4C50onoJcLj3uUOX07Y/Si+Xc0paDQwIRe70e3DKZLq2egzgtUMkFd96s
6+WrUcFSpLy8kZMi3CxUHlHE2ueLb6H7HRKP2LRGdh4s+GjiTwZqWilC7AhVigkCRxpaf5SQSbEZ
fqFoKczVrUGFEl89k9bazsGYYX+ebcbzQG35MAlHfy+TBzDYid6U59gffCyjydVzB43EKJ9ZkEcV
9sdNuDjjYvUcqNW7B6eYF9DVbv4jTRzhtAnAQAGaMNDs/5iUzIeBZluO5TAwiB7LCOWsJG2507kb
Vh35KWx2rN1+a5YsrgvC+6axl25eVAqDhfQr8donYTUgGhGhyua1Ge1D76xWj1KjkM/YNnnYEne1
bxjRizi3ab98JYbOt253Vzgqb8xSbA9TWAmmXjUkfp4A75cMXyFnFS8Fsg6lnPmT8NMpzJYIrq8g
2WGFm4vNZ1Evlf7czQ4MrdywXhB1XR9TXbb+P4AafocG52VxtpdlZOrmteZXMrvnZtCGAb+kvxKB
6KPJyqPRt+LU6Cu0UezXIWksPYy6UwKfiZS+tm+3OilE6oraf6O/eCwwArlIcMKynEDSSsta8m1f
ljcoX4kap8N9APJfF0UeuUrfzoiPAUT5Jh/Zy9vHcC4wE4FB9SIL+kUvh3hv7DVdpqtJOrBsyNwa
oyfVV33o3oKKLD9r66w6NWuz3QvWPRoA2qIwJ7lexZrwz/azsflSHtYZruICobYOxO9M8g+y+YEF
nabYB77AxoDPoWqFAKk9dXSStodhWH0HaxGCRtwR/a6eJmsZurzsenZ9K+FDHAJfxb88b8FoAAiK
/lz47sIQXhL9RO70juWb10GM6BKuok5tUSaS2bG0ce8iD8wANJPPkPbq39Juev4zePbn3Nk2VXMM
y1kP3/RRFgzLma/3HtPAUrTPE/Y1J43RK4LvAsulCMlBVriUUPsOAMx/OH1JdEdDj1mQn8R4R1MX
xkkDr9t438uEoDHmpCW6r3d7fipra3uqXEfaOeS0GE+hSMx/VD5ZU9oEM8whOejLOwzG8I75iGsq
9ro2ODsT+vtbBWf5R7QFfoW99dbgUIVV+0Jg1cqyP3rLQzBA0F+FAAt0xzSKV9+ozj2QboNmstxN
c1OQrIsXT9rtpQuHIGLtd7xCSo7gekjuOYMtZF9F4MaoCByrHn58lEgkXeDvmZpfNVpIpIo8EeLG
8a1R5yoIEiwjJQGAz7bNBv7kjzJWN5xd639kAZDSzoq1VKdRBPKTehcrQNnV9NNbM/i9daxlFz/U
IJPcrbXND8sfgpxutQFF0r33ECEMjQ+Vx4I6+7cObsgRo1NnfH0QEgzzYxdB+aQNlB4NdKP90tpx
p26bhB63w+wNXv2goylQt4X0rpLsJXGqQ2eY27EgtfsfDMQwR2w4jDQsgFDOUMTldzwxNfG/KIL/
vAhEl1+36qPU4V8DqTsjNzyrXcdJJju3eCQSpl4Oq0mmZ20Zx7sE8MTOV6EK782fm+nX7jt6RKG0
DGT/dwPLKlKFZI6QToiW/rKlTUiOjqIi3C7K7uz9Fh9MHz/jrN5ePdkihTDNiOv+OpLNN9MQEePI
gY/BD58HPJrpmtjKm0GNSCdr7RUH1xZcFkioijMkwfo+u9L7BHRpmhQNFIH9aInjmHLFUv3sNCEj
717tzU6xe9S/1J7M34lsLV5A42NEMchO/7pMSBCIEwhOhjDarJ/aahdIvIVT8Qjn4/k0kBs2YtxE
M4Uhdoc5Lik5jljf2zzZeuPTCSsQS69AED13wg45uNDmiV9CDlV49G0m/OdE6yR5ivALoe+LdPli
gReujybUCdkMHkuNBG+3kNpi5SzmzFgSOY3Anjpn9tgr7+x7FRq0lm0iyjcovSQb/XJ6k22w4pxb
MAjB+UbFYfU927+MUz9A1lSR+h6UNU2nVXS4WKtl6XJH1WHI6V3IEV0+CdCMW/b3QMowTLQceqDW
xhNnB6T3amBT4gAmEUy8P2YX2dq4bHCL71ZnTYNKeYMTvkDZXreW/mLaER4QgJb1Q4t0Zv7HAieT
Pe0KQUgR6GgXca9X28OAf+BDuzOyWTkzS6Se6+rxdSP8CCXfjpqUjxsH3Qcz6VJfxqFd/7YV1qQU
qdLI+TBE3ncgre2htTcewr7uh/a4jsvwbhojXqO62wEj9Lj9LFzWf1cEKuHVIrU8yaq2hpw2lc1F
12+j541iE7wGxYZ6MFCx99lVw/Uo2KJCZNjtZMfvwaiHAhBVZVqPM7Ets48gLE/4nFG6cRZ9BERN
oLVSdfkxF1Vbv3oouWD+OVe719E11XsrYrOhUpyXJ3BhNfAo7tholtKO1zNUEBB8UM4iONoORt10
AHr8F23Mmfnk7c3DvBV4c/GaTWhdMMW9dUQ2FahzXQJVCIffsNfQiPkz70OM1VJbCFW5Gn/ZvN4q
Rz4qfyKQd5J3cCGuOTYOEgyktqMMclp/Eqi0+bgQm+ZRyCIhdjq2Lfs0M2Leo4qoPtEhoaUPhr0h
nY3kjk/MXas6Er5XjqcCvVOJRHxqx1879zgzmN16r2yYcZUJT6Lqt+tJPaM6MfUNiqWS/zrURl5C
Il/6u70Ty3ncleIpgUyqeXb9EAk0lMDnNqEcyqJpXh/avfd/lIvcNI3oKyCeTmlAbivByoOUKEQv
BSg8vfms53/weIj5JArl/EdsB7WohoBeEmNh58k5X8vrr7G4Ndp64ov2BW7P3gNsIsMAtTsObu9l
UTts1ZH9R1oPkdr7D6AxSJ+y0PKTQ1c+GGYCOwOhjZmWppqK8Miv6j+cAIuTYgczyd1GXgVUsdsk
NyDFXnBGBCvaF588gJU/swcHVMscMyYmrb6PfHRZHHmDZsoYGanSuu04cNYumML31XH96heGlbI6
yXBt7hBOeQnIIsk+PLSoMgagSnMGVhnH81QtBCoEDfLJLHSbAtLFtyM324dI4woIZPL3qq26X+EP
7NM+xTpgYB83dXtFkX/VRFW0iBMi770N3ATU3OgqfuwdPY0v8FS4y0R8DTWw6tZRD50n5/awRDL4
mptya1Iszs1jAefELI/k6WtwNuwsqyt36HKr3iS9ChsrcrK2K9h/X3YSzOiq2gB/50HgVaDrpbNX
xbwfjZvzIKe9fLQx3dwtTogDO+WAU+2rwLCXPISRlv+Tdl47bivRmn4iAmQx3ypL3QodHG+I7cSc
M59+PnqAc1qURsTec2MbMKBi5VVr/UEhSqsCON9LWZMlRT6hwcIzYpMGue5YgHprvfwxxIiHFyvy
tgBlF7GlmW23QaG/keoXgPhKrlysvoZZtVU84ceweWACxu6r3aOtkD9ZKphgXoq8t1R3bcCl102o
KfDC/T3S45aEWYSuRBJxauHl/xiZMci8AME7rUK/yaCkJ4bpbHwHIdlklRZCpD6gY6LvcJk3cvIn
K90cTCb16rY9Sil2em+g0wdrLdK2JfKSfQQU1LQynUWtKv1vFemW9DA4BBwUF7QseW99J84OHieh
vqojK/luI6kkX0oq+SNPm0Pe+iU1cetehNnb1GwsEdoIunV+VO9DKTaHLa6QVYKKtdGQcmldbJKH
3ijifZ+1nrqryHa6R7sVsnGIbI8zU5SDF69aOTC7t4o9jXVEYhoGrAy0ED7ntQiGp9IKdecItwim
leCBCn+LaigwCIXdX4kFUDwIWYuE3aUTt0IeWZP5KKRXkieQdrqQ0u1BQpEO7zHUX9g9A+oEyBhF
wHLcyu75WYrozYKXdzum+HKk5ts4AQyHU+Wl7q0QTH3dKQMkYpsCAYiL4JPeFMY/AvoM90XW2q9K
NiRYUAiSnT2lRWhCURwQ2XDvJDzEbUdfhKbTXzRH15ozpSnuMHak9qlULdTtXfb4qZGaBqkDpts+
SHph/+y83P0RMgDD2gMSLpNoILOzrguj/Bl7LeFjq/mkQE2MwxAkavlN3xlaOHOaGL5lgys5OxFm
UrGjfNd9bhKz3SSGIcptVTpdc0q6AtEVCzzBW2OT4gM2AQd41zkZfFPEf1rWihkiFtiwAk9Dyg37
5JlAf4BNcjqgFxQ4awrdxW6Ihypfp1Wevvb93/tOVbpPuUoRblUIjyom1JnEWHq0ay691lY6cuR6
CMskr7Vu56Sh9wW5EZ9XQx3bzxBZ0TrByCnF2lTB8BukBShVXweGviB1W6c7jveMM0tr0P0ZPO+F
ZJdSLHi2k6grZV5gY+JKUdclHMw3SviUptU8ks6955GyLdwY0rrT2PWftjUqnqdsoGwdgKfgqU6m
OCU9CCPt5EIOdZB8SLGP6sihPFlDBWi6wxgGbwLUe8RTrWYWMGu3BDshU5rN2VBxF6w9NSvpmutU
w7MwSYNCSy+cZtmWZKXRFVEGHiSlJpRLVKidv7VKyxsJWnkuP4sGXgGlA4m8XVZ0TbeSY15cS96/
MtiJPgCLZaYlVBK3QWKBilywcEuhpisRuu1voPO8/RwAp/ZC8cxa26al6UIh4b7epkgIDmvEwfRX
L0ctYYVmR/MitxYl7tpxeDiBz2OdReDdPlVOrlEststyZWrkmoHOycUL0i8++SwoC8Wzic7Y5z5t
O+eUYujwxcIXdhUKUTffepWSN3n03g6Ie6nXs7+p00KURfoPfGPR2AvKOnKyRBAQaRclIBW5BnMC
xlVFXADABU8zBa5moX/JxmfPytHN3OWLjSze29rgfCpkE74zhVv9zczkfgWpvDnnTRFtBoCuLjh6
o/oFfR/sDswQ8u/o1PHYGEj7ymte8fIZoRl7ZCpTJ12QgQzhqkPeVtYS/CZEO8AhgyEEMwGtNBso
tIu4iL6EcRs5T1YUSR0Y70hexYGBUICtWPzbznREzlq9HY45j/afKTQDSOpSG7x6Q6ELSHTQYhYg
kGuVOiXY4k2AiL7KOrPLp1RWHJGRZSqS10xzyaMkclL+SZQm+5GSGuYLisTikU7GoP/R6HFhri07
784xqa124SeOav82ZIkSkkptfusqoR0vwRpVb8hHGBmccSvmVVRlCW7RRq4eOq2ghlImuufuU6O0
hpVNCSpbW7VA1doCdf+kjBJD6z71mjMHaxOuKTSBQlM4DqStGqemesrium+fYAJAmGjRHlH2uQ83
zOZRDQ5QLssfhmnauH4lsm1cyF/bGrxYKB1mZyMl1Uh41oawDD0p2BlxDQnM10zvHxgDAYjg0m6r
s+d2RnlU627EpTWKfxy6LsvOFXW19ig3TkfBBCqLH27AMVgs3DaEEqjA/v3pkwP+B2+z7AJuCLQ3
AUVjIhBkw3Xk3yI9mlAbpD2vlkbAC67SaJ1ThUrRgoBCQ1LCB6O2cIilpKWNgnm4KSIeTuwsn6rg
0i9UCWuoyLGcA6ccspG6Ko0gIrT10KFphra+AMhH3paFn1mImbgDiL9qqftarZ7dUkqAsMAk9lsu
NQ9uRrFUOKzjV3JAA9xMhM31TVths7Sz9RBiIsW2Wt0MCEFqT31L0W3MBAsWL9fviqfp4C39SKl+
tXWuXmINGdhoaddkeY49ivuIUCWGjPsagkFV/gTIJta+KkhJUATWJal9IUXlFZ9BS3pQqU1QBNoq
AO4CGkZQHiQ3iKJK8tk3G+NnxEED+kOlRmEOjUa9pzWQZATSZkartgCGDhqcwusmzsLK2Uet0Zhb
VHqKcmu3BCxciGA4sMwKijAD62zYKEp2RVAf0iSGjew1hXrsOld2bbLUnqL+GBKteBYJ2f2vJoAu
5VIBPUTga+gr6zXIqtx5tiFJkr3IJAk134FmtjmEW+mropVNihsKv/YWmeT7d3ZeUMyH/SKA30EP
D7V4JRw3f6mkKhH7mtyChfiSEG+B8F17NciC4DoPW5A90kiFTChGyAdiXjfYdy47ducxK69VofDK
tIsKkYHYtLzvPDC7couYZX1phJmXa7816gaYciW5ezjFrrzMmrSHzQUJQZGeLJL3yHU5tue8OGEm
fgaZ5Ob7zMrxxzZUm1cI1F7jO0dKhbJQRbEOHSfXakKSDaZqUTwrgcTkX9OBCzCDPxd74cHzArn6
bsnE2+QGYMCvU7/P1ZOOLp23SwOQCEiioRu10EnkYa8SBW74BYmW1h0xurr8muZllp5xUEGhulC1
sryUdg7cbWDK5D08IZeYXUi6mr9rdWZQoq5Lkh5Ni9bbKi49Lb6QNu+6g2oA+5Ea1YAJYGqpA42t
bjQiRVwcj4jLDr80q9F9YLlV8GNGXPRWyFagYAiKRJdxAtfFRC49bGLFAvlUHcEN1/6biOJ1DAaP
BgE3yYtBct/dIdrUqbK3dtVyyUzNKc+O+qVTLU9LFQjdo/cNc3CiGSrRRhOZbn1so7xfNwVq5gV4
KIqzbbbjSU4qkEhe3YZdXm8kw/yWwB/by40nzi58AWdGb/VG6lsROPRCZaN+PWqYjgLzH6S+9RpR
Gy9N6yO1iHXT74L4t+1+RS1rZuRvhOr/toPdDcAqJHisycjjnlULiEL10Xrpqvd02Xd786hL62pp
Ku9+cixWqruNUUVYphg3nOM5lfW77ZPXG73EBV8wbd/0TZHKVX2ENb0c6tOAhATxvytvoePb3B16
Bsj+Dy8xMrHrbEThVvte/SNaaZOl4cwquBWOJScly+OgY5Fz4wBSVHAeG2S8jhQ8zm6+oap0DPLX
x2N+txEF+W9WmWko06mlbKl2EZj+o6LFL8DbntT6NdDe/kMjvN7IjBOsCG0iTRsmrloZmtMckXf9
bBvKb4jcL5anzogUT/vC4uRWhiFn2qTa9KlUsiHZpWzpGcJC/pdCeRXmJyufaWK6E2hCkcFboK+r
E0YpkxVCsKdXFvHDOcheqvA1dP4I+0dRn//deE1bGY+HD/vNR0V7iAolOJfFD+H/suzzMGfUcGes
rjoyOWEyqXO8zleDs+l/cvSTo/3S0hnh47mxGj/hQy9Q8eo0u6EXrXPR3RNjJQevffkv19Z0rMav
+NCK16iwdGRaQYRuGSnoLFhfNePl/29CJgegD9BcA0EYnFW4C6H0G/05mHszsz69d/5vT4hM1NFI
UlYmPaHAnEmZbATnUcZqQeXlIFcwOR/35O6kWFRzdQ5yA5jU9XDxEgAQiwD92cvOFmKkAWqViv+r
aOec15XpYTp2R+hsR9XkJa6qk0VsNokie30Ynf3qmeexXz5bNXLAANCG7Fuvk/ahUILA4mYQZ8f8
GiIQreKz15Ha9wDv2ehIPe76KED/8VKdfpB63fWuGrRecvggbxDrCP0sXxfUCt1VIWVwstpF+OVx
g/fG+uMITPaY1KSOUZJVODf2VvyTIE0YWxTGZkd6aoQ37dhkow1mTtYtd6NziABmDOgVqhbwEvTC
7C16bDbcvbDbmIDnH/fv74qcjqilmtwRqgJOeLpiaytUZIgF0dlOpDPMOyBZF9TZgJKj/Ca9ha/m
D54azXN8MJ5j9H7Io86J9N8bY0uzKOqMAYpmTMY4UD297gF/nbOVV689SV9AwkPje66r48F+01Vd
MQQQdR0vkskY94rlgFqronNevZIzXCC3FRHlK9+chfmibVBkAgsWLWcGeOpAYAqcMrj8DZlwxBDG
5EgIwQgVZCj6i0AJQuYhVCIroK2yoHk12nclfSKzFPDir82tJX50eXQZ5wIERY++VLbj2bzRm3jm
q2429uSjJodh5ft9h2ZYf6lh7vXduw+T3kabqub5q6Sbx0NwcyiOjREPqiiz2ALzgetNmyEfqccO
I2C6r6QOFkXx+983YPD7oxUHCj7a5EYn5wVGRc/6S0sZSFXReJa+PW7hxp5onMWPTUz6IDWdbvG2
6y8ZaS3Deva0X/T5pIXrFt1n6qp7NCSa3J6Zp/9Hu7weTFMnXLEne4OkIeJ5SdNfwuTUZN/Q01tJ
I+/LPksWOjo/uhq9wnxmp9xsSDrLMJpYA+EUQcB3PWElXIicovBwkVAjrmKw9exJoA9Hbc67/V5L
OJspvJA00mfy5Dy3cscpWjeXL5qLdjeaRE6wR3gapM3x8QTONTQdRzvpQs2N5EsNPf2EUKxEvgvp
VTZutK9621r9h/ZMQYL3b+hvTe7ontcpr7hOvogyXETVm038hLx6Hu8ft3NzIQrsdHVDE4L8minE
ZKp0F3ALwAkZBrV5rvRwW+Xvbl6gyaOR3xeXJpXfHrcobs8OmjSJbdBcIESfHmgx5OhSa3v5YqYI
c0aa9KN0DOtTPFAriBGMetI1NT2U1H0OWjkov0gX5TuNNNoKsdHyFAfURAYFgunCcYP4qauASSP/
pR+QoljUVfa9gjIBt1evdg3KBouK3PlSaqVTbOnBHlFI7xscZW9mp90bSHX0PVYsVrzQJysRNEYK
g0HIF6V9S74FIefgcmhWVXHKZpbinT3NSxCRQXIDHIfK1AiMfL6UlpnN9kJ2OsyUTWYYa384qFa3
zJBn6SB5tAPCQEO/fjx3t1M3HiM20tYckiaB3fXGTstQYPvQDRfTkDbQ55GPkDZNfPAAQJXq98eN
/X1IXd23gtY01cLyT+cPMe7JD2F9iLIMIEtzuLgl+jfQU548Q99pQfxViSmfIZWLvFb1I4VsCu1m
VanD1//yBTa5KmZWqDwqr7+gEzqAYqQbLmUpsbyKz6S+9k63agN9D9f3O0xT4MyGFS5qIrvHjd8b
a+58fAF1nCQJrq7brn13CEoKpxc1Kd+tQ2ku7SR5i4c/Vrb9/2ppagLmUbgE+2/8ndV0oUE7pqR5
iIdoL7WQRKzk8+P2bs/SMc1AVEx6SueCmMxrooIcsUNXvtDDQ204G3R0odVnr1Yz09LdrWKQxmPV
YljEa+d6EMnbeYMmx+zKc26kYOd/BuU7Pk4BfCHJwZY6ktd5as7t0Ls9/NDsZN0gz6bGYUGzkllu
imbrV8VSMrJjFDjvjiOA5a49tzy6WYHM7gqhpFpqD74drjMSnMWcN+IYl073EectGS1TR9/KmKyk
TqRNisSlfEnayN/aTfcHw5Z214VwrB/P7L01yxtAl20FKxh9upJikegAAum3RgkjHNC43YE9y9pP
OgTQx039Nb+d9upjW5OgbSi6LNeiUL60eg1lBluOJRW8nSYln6hLn1qhSstA656HvHihLvAUD9pb
HOFWjCDQEpHeYF3G4El1FMoXpo3gUaKo8GHks4vSrjdUL66vIAEnFcMqJeOEPAC5bUf55Vn6VoAQ
W+bCWRtNC65VlHNH323IS7UL4QDLlgXZMnvSORM7ZRB8Bdey0BGFVatTHdZfZH0IlnGUYJSjJj9Q
k92nufad8srRt7xDVKQCEqa6A9o6zNxud79H1XWD5Jpu81XX+4jgi4ypU8uXitt00eoiWAJP1GZa
ud02FjekjnMIbsfkYCcPrAJisqSqrrhYBaDwTDzH5mnANgo4qrx7vHzuNqXjWitkQixbnjQF7nLw
a7J8rB5eLYi2eQg0Us8E8f+4odvNR58IdDjtbHL507gA7ZJoMHoaGuoSWQiRD9sK+5ytm6ruTCx3
tylDpj5no8tgiDFE+XBfSkofZzVh8qWgzPYHZoq/dP02+Wn4xs/Hnbrd53RqDBpBFAnccifnm4ru
rW67tJRQ96UyvIyaA1XbGKmeNJpJtypj5HS90WkM018LF2Uc46eviTDSwhJfBEFtNkNzFHCP+Qn3
mp1mvlfm95hape9/hmaFouMuhEimejPeoLeLn+qcQazKkWZR/JislcSDqJS3OBFYPYhZwoCYol5s
/IeFQqxvalz3ChCxSStoKClUwFpxIfSTKcBrwJZEshSvj6fu3sL/2Mz4/x8WiVbA+MUJUlzSiIPi
IPkvyEYCOXncyp3YjTEbr3l6xLqfVq+ycsgkB82rS6D+7oFgSeF7hWJjEu/C6De4iIUWf6kSoKQv
jxu+twc+tjsZxT4jS6uavbi4lKa0WHsy252SVZvHrSjizpr82MxkFFUjU9shVsQlSaFOW466SjE7
WpcFOeIRfIZlQNXsiZWLE2rB/gGFu/gYmqH/3MOBnvmasbHJBrE4fjWN85mzc2p9rFUJvOLWNS89
AAFepLyPkPFYuIWprtE4rdePOz+GC5PmbJMXnM0ZzcxOm3NIthuhhspYE3xXkS0mo7J0uxeRsWIr
CARu/eTl5cwevG3UlmH06pplkAQiFL9etiD2G9gyoXnxc2UnJYvhLVIvba88h8GrZRxsY6a9OzMM
JV6zCZewN7bwbLxuUHWCDuhWa1+EUq9zJAZK/yUP9yhFo3lVLPKG6nb9SVOVpQm1kMNjZpT/xkrX
wwwW0oL5NZ58xG7jEvywUW2Q+lag9d5LXP+j22eYcQst2Cogb8JuWYMi6JB5Y8iRUZfiF2BSQ380
IWegOJOjTlQbMc53v2w9n8lM3BsZ0yJyt1XsCkc75usPSyFoghhQnEsIsh/EhlwSYx3Avzbgbz38
G0kfwGn8amz8WQvScdQng8JsjEU3nWjeMidXXDOoFQA/131pa/E5K/YZtuz1hjQUMttHs+7WNgqQ
hYTKjT1s0/io+xdF2rl+ObPl7lxKlKYJdHnAYKbCQ/V6EAD5w8VQQvcFatZK1T/LA2/v4i39KahK
H8EJyqm7RMxj1WbfTHfm+h17OR2Fj41PRiFLdOjrPnTYMLE2eY+OMqxuW/uOqvQyA1ykOOnMpN8b
d0qeqsr9JCNpPNkNPm4JsFZU9wWNGPhNPuAZ9OrsHaoMc9n8Ozt9DC7YdgCYNHOazccgaOjN3nRf
jCPqdZq/T7qT2dqLyAjXaf5NsuY22k0wo1JfB9hAjoFnojxNgYHiEQbaB8HL0J/cXaTte/eoBX8a
xjQM3muN8iha2NmmN9xT1JL7Wyrdz2CFHou0FNLWlp5KhFAdtBPzTFrm7RaOkIeKcRT4M/HxTSBy
/aV/n0QfjoQW80bcw9rgpWy/qdjd1r8fn+w3F8nk9ydHDuJOZmk4/L7WQPq38iV0vdz/p6m//ft2
LGGQKjO4PtRpRGc1RZX0Qx+8VO0XrShPVsaOjY3+xXdbaWbM7s2upbGciKu4tuTJyyXJ9baSQoc+
mXGylbs0QgIw5xk1ZOmu7OtmD/tqJghRbieKChGRqk2pyNY1fTKQVcl1X5WhcoxjsKMeT23jRQ9W
7tehfdHdQxm/CPJm6jueH9g6SgtTMma6fecLhCKPH2GYxOnTQ7r0w0rYXS6gf9SnOC8+YVGw/bez
yO/iTE0UYLNz5PETPqzGGsuGulYKcQwMrB4RHJG/mfEfw5yru93ripA59jkRVMBQk7NHhV0tQWAX
SCyDOQ83pT6z7P/+wtV5CjzvYwuTGw0ismtqIS1IQPxGmP2o8v0kOzB+03XSnMpmW2Q/6kTaZ/oX
K19hD2nOxBt3O8mZPiJ5TVmd4laEJpl+7OviqKNoO8iYCgerx9N1mwsbe0lOAZdY2VBAqFzPlxqB
L0z1QD3GgbNpvGdubLtJMJ5L4Xb/sv2ThSuFmsUzV+XNeT42yw1J+UlgPT8t0ZQYo1mDGkMKipeB
n4Dg/g3nt7L2ufcsBU95+uVxP28uR55qAJkMUl0yR4w+2fBeO4Q4Slr2Ede1ZRDCTouytcgwaEcv
JUeKI5/p4G0soBq2pWka9Vk8uc2/b6EPGyHMg8xSKPQfdaj8UoFljoNCnIIidF+vEiwyzOQA02Qh
IZWnFFSQJKQVNH/xuN/jNrhexNdfMTlzOEJrF2l852iK3z0WSsk5N2d2/FwT6vUKkoQJr6qPnCNs
zU0Q7e320KKd9h/6MQpiMX/kTablIaL/npRN4xxLt0Rj81Llz7U9g/K7XZOmMm4GfXxSKABtrjui
4VyjRMPgnazwoH9Vzpm6loNfpX2OEkxRi3+9t69bm7xdesw6xnSpd3IxNlrWMZR5qQTB/XjclNuF
P4bGROSqatClaY7Oa704yEwfXueQ7OP0zccA3lnii93nPcTnzzEWK/Dh17Bni2HfqngpmdlIBjzD
b1sHRrN2emvmo24jiutvmnQ9F5lUha0bnALNPuAcorb23o1eGtTLZ3o/rr3r5W9BqqTfmsk1Qex4
PaURwtKW1obByfKrVW5+yTDL8xbO2fVW9gsB2Qkxte63rV8et6ve6aFigu8GncEzg6fAdbuDHVR4
VDXRKULp00NfboHxxsJACCOpnxrlhxImy+SXqm8DXEiQp0NKcyFFO+SHhIQ8+SL8DkvLqp8kad2i
hBd8iSjyeLBd4OyccTEI8jM83Oi7WlBxWlryFxv9j8d9uL17wM6MOVAVrXUybJPdEJChEHlhRKc8
Sn9ZwDc0KHePm7g9Oa6bmKwD7PdsrcKP6+QCkkmbfWes+mImUTjXxrhCPhzDauPrvehpQ0frUX4q
/bUQM/C827QWNzPYeRMWFP6T2vTgkNE81J0SkwapyDeleVGKN40HEWR16JurSN9DLVm0Zbj15vCg
t3HsdcuTEXTarlaHtMJ70Hr7rqYUjiK8XXclhJDHU3UnTrhuabKiSwqxSebW6Qn+u6msXAt3m4VP
SdnaVkdktL2Z+/Nuz3hWWhZh6riPructU+M4sOHNnWLtm1QViwY5YZF9y6Gn+SjYPu7dne2qER/8
T2OTY0LutHg0vKBzcCtgE6v1P2a6BVw/F22NozQ5j2gI6oCmkLm6gW2hYToUYc18eS1WCcre8A4w
us0KUFxwRH+tMy64H1DAT5vT4y7en0ByI+CliCghMlwPKOYRtZJKeXpCFb7wUNr9hNlokULs/GTK
l8J57oKZU/De3UMiBEg09VyiIXuc4w97Ty59xM0CMzv19T/a7xhTQ8/BfK9cl9LzkO6Mdu38FNhg
W8f23Ic28uzLrvtmNmvDcNePu3/nGuQjDOr1grvdlCe9D/C/kc0kyU5pBntAb5Zh7y7BPgZiJ9xs
4ar9zJK626ChmQA/iFdMfdJg21euR8IyO5X6VxD8S7k9Bo67CoxTmbZgMWeau7OCge4Sa/KoBRcx
pabk5iChFyMyzPE8ANXYx5PyQqgoqOfAY3fuBZ3VayBvN9bjpole5Lspk+dxfoLUjD5asGzLmfDg
XgvEX+STWKxkW8f//7BsRFZDKFeT/FT6sfLUQYNaI6gxd8Dcb4V0JUc2MaU22fOjF2CWoIZ0yqyy
QBQnUy7QjuewMXdbAa4xLgFSGuqkL2A046gM+xxJCbQ746dRP/3xyr63sUl7kna19bHCJ092mY/a
e+nZfn7CrGehAqs7I84oV1t7m7hHhZvVwjX0cZs3lyqaX5RjdRJxbG7eVdczhB94nZUJawCmTLos
ECvbGZiwrAvNbFaPmxLjBX11ZE7ammwkzMNRQnbD/BR373Hw6zf2Zc2yWknVU48fqKWdSwj+2YuT
rDC51qtz8J2/+x+I0Taf3H2JVqQrZrp/mxqYfNP4kviwQlskpZTc4psM9WvnIlC395Q3yfuGWQDJ
7gWiJuEWLr+LZEi/HVpISpvHo3Ibclx9AY+i6y9QbbUDaMkXVO0fZ+c4f0aFm/w8qKi4DBvd/JwO
n5XcnjlFby7lMZrVWW3E74KTbTLvaiZXOFDV9clq43VmvDTKQZjJMupGv51fj7t4s8YotJicMyCB
qLmQALnuoW+qdZ4bRnHK4+hrFrqbJMOCoq4/P27m5uAc6zn2X9ARbE0yA9fNJNAGdWrxxQmrw3Wq
vvl6tm3TY4uZ5+OG7vXnY0OT8yYsGdq4piFwEu8Ye0OSto+Dls4M253+6GQceHTAlOPtP4kI0XXJ
oHf79AexWCwcLe+TmW1SRED/dXdYCJycXF48y6cXaoa0toUnRnEyKTKVwcVfD7ySH7dxu8p1Vhuc
FHvMwPMEEdeTUwVofukK8E7FkPpj2uQqNT6lgCjSY+gRILUUlg7uQk2IDCOSMiPIEZ456p6bx19y
Z+GDBKe6Rf2aP6ZgKTmGaZlBTj3JZrPApWcr+z9DLVk6pr/S7Lln6+2ZR79h4Ggjv4/k0fQ2D5Jg
NAhwKRNn3wb3Z5rD1fBWqiA1thye1TbdSdkF9/RPXbaxv7eVu8WFFuEaT97polmSfTHMegGEPGrO
NiawM/NyW4X8+308Dke0LhW3ySILixDVY0oBp7qwdxWmeMZPD9sGVf2uHNBMDN8zc4F8iyQfohDf
b3WfdcfSg4qA+Id2LOyFF31+PEHjPXp1S4xfhHiEogGpoYQwWSk1fsEVqpnc5n3+BdbLEkr2THro
zgYGeg3x0tBACHHZXi9GmC5el7R5dcqUAd/jQ4c8V2jMbN87C20kBYCkVQ2y2zeXeV2a+RCW1SkN
D8rwJ7ftVRDYS+GN3iJzIJo7Z8VVY5OrNUJsz0iMojohR7YUNcyvn0322zdmcGs3obCuMidcGCp0
L5u743rgyCl1DTae9cmofkiYAVnwjRSQ+eS1hfxJJ/n0eC2IcbIni8GCxMZzTiUHw4K4blBt3UzV
jLY+edZWrYI1z1U0b8qvFeI/qn0q9wnCMOa6/5m+y0/hPn23m092eGClnoynUts9/pzbdTNWpokw
IdMC4dHHpfshWIhijHEjzafgklwq47cVPwdoT/37NnhTKiwZZHlvSkuelkYS6mH1qcAFynfPSRot
q2Ymz3G7xzTwuewA8kJgvP4O+4eOeGqrZSS26lOtog1aKd1ZYGcx05O/+O3rydMEr1SL0x45UapI
18Plm3Za1CruFJEWH9t3oyWCq/D4ypee/yn2XoY6+yp3KESVzgH/sN7BCEnDfUED/rh2371s3aJf
Fx1TjNTyNwT7nnHm3GCaJTmvjwf9znjwpdTy4F9x8kzXNeJdCsFp3pwcq5T2VdTgsVD2vx838rcm
dzse/9vK5KzNigK/CqSsTvFwrBHk0fBu4xbQ/vEuWowjNXZqmFnb6aWTk8/ZH8Pb4KfmimhmFd/p
LCwGVteYSIYOPvmMJjUcjE/L/hQITH4bJI9mOnpnm+BzRCihjle9Pk2ZSh7iGFIp+lOJcbyBwDAk
tqisVo+H8/bIwyHUIOZDeJHj9e/N+2ENG4iMp0OHiLGSdDsEKBc6PstJ8kVkMw39vaOv542rG7EA
cgCwMVge1+t4sAYTr/FUnDDfC5eJ6S8c6UuAe6n2W5fXMRZNwL9Np11Er6n4XJQbFPo2YdKefQfo
Mc9EBN12DZKF/VrMIbJvT2QqU6N+ADkDgsRpbarwYt8ArKOdBhT4lumgaKsBDWmcrDO8ErTYQDpC
Bq0SIE73ePzvt8w9ahJ2cy1MXhCmlfJGLmm5IPPekh3HM2cho4a4T8uvPl69j5u7XbWk/VVQBVRA
iA/syWFimXIgDUGgnfwC4IiUbSrJnzkV79w2AJ6A/MA15WzkrrueaAWPYnJctnaqvHV2CaB9VvsB
n8Rt/Ds6xc/ZCb3/UCzaZxCiqrapEIdTLsrGXylLFMYf9/fOaXH9MZNVFzh2gtSxpZ36FxlJbONJ
0ZbU3gH9+t2+xPllE+fvw2eYM321Exu73s98wG0AM8K/gKcBOeZVME14pFbe9oCjtBP63JRxl6ry
4j85ZvIpC8TCqA+RdxT1IbQOuoK6rYUq9CbQfwT1a/vj8ZeoY1gx2YB8CQenwLUO+tV44HzY6pKe
m7mBFvzJ/GlFlLAXWoXx91la+hfdP2MzV0vbOD/mT+LgHbRT8GKci0P0OvyGhyEW4oti7ihI2VBd
lhl7ZOZ8GFfe9Ot425AdtTlSqe1ff11YlCLNAr6ur37WiOtX9kus/vmjNasCjeU0+zIzGuJeeyPp
BQ0TYKH65Px24dAJfDf0k3puRzHiRXXpho376q9DfYPGWbRFsajtXqlFYlblPuWfbWUjjs23ATnX
o7QZtLWoNoP5ohu7BAWzzB3W+N5ufW2Ow3F7EYyc2P/90rEnH+atCgtso41Yp6bRLAxEmpG40LW5
3PTY35vxJyenGRRsqN9M0gvCUzrXLFsELpA0KtAc04hoXn2BeTWuE1BSNa1a4Km2MdaPZ+IWKTly
fokbLFArGtnoScs2JgN9LDX6yc9/6k+Ss0qUFUqQDfbo/a7yzz0as7X8OvgzXb47rh/aHc/KD+Oq
945S62Wlcx59Lvz3hBnP/tPcWSCA6B4J9b978kMbRdWiw5oO+gkTqtNghrvGqrYIvM88xe4dMiS5
/6eZyWImiYoHZdfpJz3St3obGUuzz34WJDqi0SYQedFs5iK5c2+N1wd5KOZOgHO9HjwFxb2Iko5+
irJvYfHkY7Ed6hiVOUh8+qBupZlVcq+HBmwNMgC8ZEBsXbeXGiGWKa6hn9AuBjz9RRftNnDeRjv2
DiXix0vy3i05ggN4PBMS3XJv/aLzZThFJ4usEk5utrlOE1iMj1u5k9WgAE+6gBw15x5R/nWfvFoa
3cWFdjLQ3k6sdqmHr3H0WUMyRdbWBgsFpK686NYt+oUm5rc/wmST2/tqtLPY2Oo3tN4Wlawv6nht
FTNL6u41/hcoT7HRVm9GXMfPoBahoZ2SIDpgvrxwgOkh69/iw+AZYoF0/FJ3pKXjIK4+/BOBp6/L
bawsVfXdtXdgwGxt4bxhZ9HUz3jTzCyI25wzxwbsJ5PMnsnNOuWbFP1QqSjnaycFoLmuYqy5aIty
56yQGPzHWQHjqPVX/9JK1qqXP6Hj9nj27i7ID81PFmSn8dRmuRMydjHeZF7frv0gzzHL8+MFo5nz
su7VmU7fW5igZEwwuDZn9BTYjdSa2Zo9l5YjEJen+BWssJSKNv++ayAVuYx5GowIoOt1CZ6/qUqs
woHIIIkffDL7p9bMN41yVvxgZhhvQaBM48fGJqe/E7tDafWadkKZf50VB2q9wvykJRvlBz7ymvZ/
ODuv3bixYF0/EQHmcEt2VEvdliwH+YZwZM6ZT78/+uw9p5simpi5mBlgDLiaK9aq+sM2+aQ8mI9h
fnKRkLz/odMhNb/zrmPPbgDqm0qF7ymx4zcV6dau3DT/Ja9Bk4xZo9+Fetj0G65ugAhlSrw3OCi9
4VvWH9rposENa7wE1UnUdiUCovc/ammNUI4DTMjxNWG1bwMWtVkgCk9ftXCxqooePH+lfPX+yUi9
l94xRTnyVgoTtwGw5EYbuZ0CaKfhjGgy2fQ3WlIrx+PS5FhAE2FSAtF9x38eC99MA9Txzy2Gas3w
0CqHDDer+4O1+C1XQWZHsKDVpeXLlX7uWXcmXWLJRMnQNrLv9+MsTspVnFl2WxlURjAg0M/4+6aI
0FQAn4poWLm3lofMmMBdWG/zpL2dGbE0MX1oe/2saJg0qY8IEErK2pNq6eaHaSNaFneXDp7zNggW
Ea2HOYN+HhAwzT4D7ck/GT0Wbjzlsh/3h21xeq5izQ4HGZq0WmKAcPas0/hThE4Aa0aq1pKZpbcH
HM2/RfyJUzjbo1LboFvrF/o5z5ENVY5VJUJxLTZ9/8wlh9W3bVkv979s4fpgnnh2cL7C2px32808
DT3sMPWzhb3pyZT8Ais5aT/m+lPFmxoedbAScWEJQhvGdAmvATbwHICBL56ReALbVimlL1LIe7it
Xu9/1MJ03YSYVReMIJNTsYn1sxSpNop5Auqb6rhLkn9NtEE5B9gOyRlChjKouNs1GI9YBUYSgYri
F702v4BS26/gURc2002M2aIYa9HwjJIYdfSNb2mMg9SvKCAsjhelHxXuGpM6h45Y+tDG+KFy+sR6
ip/l8KrrPL1UoYrtCDTU/dlZWnKAFwEpaLohktLdDprspUlWjZ1+FrA83baTtL80IsrhVr6415LA
3yNTtbKBF2MCAoTaCtyWdvJtzASHkBREPRNl1a910JtOZDaYzFJhVK3BbjXokPe/cmna+MR/Isq3
EdGs1iWAlPrZBEdbvoQYFwcr0LHFEOxc2DIsQYbzNkSX9gkKmpJ+VsdL530cAf515spWWtqt9K3/
iTEtnau0wfKqUghqlSNp7H72Uv0TMZvt/ZFamhtMC6dHFe5awPBuQ7QVFotDZjBSmqfuZC/W916S
fc0xXpMbObnoQOQ290MuLXgqGSi10YyHTTYLSZoUSZ0RG2fN+DTER7K+LAwdOYv+/UUItQHWFII4
oDLmZc5kQEa9lAKD6xaclJgi6h+3dEQ6vFZW1tviKP4TihL67SjGqVYWmiawGKryY6i2n9Ve/mIE
Uo2v3qBhUNe3u/uDuLT8uHohvFKreQ/dS7E36GO1NM6W8CDoz6L42+JmvB9j8atobE0EQ+75uayO
YETa0HqZcS58xDSoJ3+osoYHlUYlSPkwhvv74RY/yZxaXAoiQtRJbgeRNssoB26N0luCSeeAjZL5
vR4/3Q+y0EkDn0f1E50gBdiCPjuMjMFXsb9pjHPpDrbfnfC8bznVhz99/QEX3tbcWSYIVPFDgTtO
jSdw42BQkI6VnR4C4aVvI7vo8BNFS2FwuycP50g33lTNB3ENhPMew8YFB1iF1Eemwf6OyN31dVmV
9WCcXT8BNKXs/PqEhgo2pHg/YNWpVwN4Wdn6D/NgMAkqqlkIi8yrLGWnmPCCFOMsdZMvqVE/C0Ka
7F1KBCtdgqUZhyoL/wK8nIxu4e2MU1BKtRj2zzkY9Vcun1e9NAqcjmRxZSX/zaRmj7y/km3o34GD
eCd+JxX4weWeZZxjzKXVZmN9HbJfQrfX6r2bnvTkHPr4Y+q8dC1Qgj8ECVBVZpfVcci2aic77djv
gsq0pQJIj3CylCOYl02un4bqoIQnM+ThAL8aPz8Fkoz/kGD92kSXqtlVAqI+5PmIDdjiOdCpoSbV
ptNdG1ETLR8cvLTvL/GlW2OSp/u/b53+/OrWEMK+7sfeYIW3kh0GsMjWGkhLJzgtBPoYU/ZKieA2
QhVFOevVM89G/6HGCjYOXk0ldbJm5ZBbeGWg7SNxwFEa1hV99mBqC7k2FHyNz4r3XRy+Tw50eCEV
6Xeo+lvVTLb3B+49QYUNdx1vlrqGRV8odU48w/whek8ulN74oFfd2fBBaeeFLRZOgmNGvLFOQdhh
X7Fz06OPBQmE3FrGdKPsEVXeKgOujfmJ/N5xIQYkH6tiE0tvAzJ3ruck2LEUL3H72Ww/Ri4uOdEh
Qqbh/rcsHh7TuE2gN7pwc1mkvukyr9AS8xwfzf4N+T/bp5B4VA9tdBrVc79SR18q4RjX8WYpl29E
uuUXxGvr2hmz5ItmfREb39EvKMx61nNuFnYGT2EMtnr0jBmNq62Rc/5eSPNdfv0b5jeID2dgwohB
PL+IPr49Hw0ZtyB84SQkV/dg8mT1mXvOUZBRxsql67eG+F0MypfSP+S+a0ursO2FVyU9DVB6NFVA
/RvTVrrajDWiRmUQsaQ65v+sFLwis5957uh4d3kHyNUr0z5tvXdDQDi6jWQFVExu42EogR+Zl5vn
RAP2vNU+aOMZrn7/hqN4UtlIHVbZypPiPamTbTNx1P835vxNMehYsFdeZp61fldX+qlFI0dPWgfY
rV7t/aFy6gopcODkJ/SVq2wNeL2Up1zHny29pvfCWuuIX1j5gyJ8xQDIEI8ivsSav6ZRtTif5Cc4
HlB7pfJ1O76h6uPo7pZsq0GyYRE6VrWJyRtC4yToH2SlcKK14uHyVr6KOTvQYyVXSgWgyVlRtuq+
MxLHYHApstNVwlLhS/5Jcv/cX0dLNzN9DVJnWG6gxWafifpnoQhmh52uJm7q9KtIpzOLXu8HWZw3
6i1otqEdQwPpdizhxEtqVprGOQwTJ5APbhdvcFGt1coRvBXG2+K8kcfy1CHcuwzdF7BrSzuOJ81P
MSZkXQzRKWo2ZGC7aOi/RSW2lOnX+x+4dH9R2JZp+U0AHm0agKvNL0pZQwWfoGalYHKd2Gh77xsL
YmuG96H06X60xTm7ija7LYu6jMJCY5nobPRc/qHKvwYy1ftBFvNnbklAznicsDpmK2OwkiiVBZ8D
TficNPgL6T/a6th0r573Na4P2Oc0AATEgDP2KUzPiXTo8Z1LRNQBjB+h9TRMlI9mhI2Qb0sl/1J7
9b4M9rm5z7vD/d+6uHGmxj5ETYkX7ly5zpPGGp2R1jxL3tbXtlm2T14QPtZ4X/igjaSXau38XZrx
64iz495IVC8MEUE7BwEpuzcKb16KFguGPIHxs4y6rx13zv2vXAs5W2SNmzVhPBByiKItmv3Iab32
8SUDtu/F3VYVtJWttBZw+vOrVY1jojlWbT8FfHAfkip4jNxfhfdiBPomDdrD/c9b2riUZck06ZtM
2gG30bRGVirUuQA+6LyBypNkHjrB1oEgZLaELveaCMo0Q7ML1OR1aBEKKDc8qNt4ktcOlixREGHx
bA3vh5xXh9ow8fStVrbSwvF3E2k2jrGQ4wVXECl2v9ViaU8JJg5pmzjiYSqsDOPiZwH8sUAbc6L/
Td+uJs1rMWsLW9/AqZWGkB/uVBlTKx2NPnGtGLIE8jOns4EX6yQbYE0H1VWsCDtrrygovNDtCsIj
eLbROOrZz3HTCm9Rv438fBN9agS7/oEqWVDhHyo7cv3QHJX+ddD3crRWKl46CfhJ9Ip5bJIL//3J
Vz+piDABFBI0MhOsfdXxUym9qCae999yITka2QfFyz4rypf7S3dxgq+CzvKSiGKa3qcExWMXv+nf
tPo3dfa7Ae5IYXllNU374N265TymEs6FQ9HmdtBFTM3ToCGYGCSyE8e03IW4WCOeLS6jqyiz3dGM
AZbAY86LXXpAQhPh88BsIXx0kR3gA3t//BaD8TGTQRGtrLmZwSgVYZyGFTWu8M2sOcrUH1X1RRbW
+n9LQ6dzRdNjnID47/IQRKuUNqHO0puvwXg261/3v2NpHUwgEVIdtF/VOQ2jNFq3BnZnnJE+sbXi
rVdj20o/4yGPPOz3+7GmQ2O+DABwTsMFxvMdH6NQujAMRZlCh7od5dLO5I/xKNjtc0UtJ165ev72
re9Em8shUByMZSBABubQ5lHJnsRMctTwrRSOUvrdV3aR65QaZ40fn8LY3+SltI3F8aGPyy16ULjJ
fOmrzhGro+l/NvrEdq2L2z372bZ1HXwQgh4P3uAUFQ+SeJxQ9WP1AOnpiDSOiV589gLiHtKYnQpA
EtNHNGOawRaSFwNbQXnY3B/ZhYsIpMc/IzsvHKK04gYwr4wzJuQvXb03dcEB1QVE9wSWtDvW0lr9
dWldmhDwJ+IaXah5Vbmz8LONKNyfEyN0wlR8MoX8eP+jlrYYSxIk9uRDgfD17amBTnEzQIw3zlGm
YiwYy5aD+6JsiwkP59zzjJVr6D37nZIiHBRKr5T7qL7Ojikf6RWlk12KvP1WaWzE6RP9FPkHvTmK
47HtI6c71xVqNg8izfgRPTDgEfQRB7teI2wtbctJeRt810SAn3s7Raoy+t1Adu5Vg633b6r7AokN
R+sPJXbU98d5CYJMDwLmxoRyhBs8vxMtY8iYT96N1A0pxhQH39+PxmHg4/BdBwrPnRBtogZ3Xbsf
+Z+okoavWve68kOmQPMte/1DZhNgmRinS2ZhnoXioNfBQSi2Oh8+vGQoV1h7HrBp+MdVnJLU/jec
uWGtLbNULrgZitkdUkh9H2Nxap79+Ftm7KqqObYYVgvaztDstnuegJLj7xz32yQ79mt9u6UHzIS1
A+JPPYalP5sJs4lbIWtrE5UbiE+lvGuS8aNKM7SOP4bKRXafZNyOw5918kdTsAY/Dj9H5JU0ivzh
mxgMTp/bklLZpazRCahsSf5VvyUfe2PlcF1aMhTGwe9QyxWBR832ZqPiaukVlXl2ra88obzE3bSg
5U00zLUBO2E1woP5hPOt/0GxUid3D8O4AWy6kdbGbOEgQlydpJd/AS/VZ2++1pOSIO8k3nx4OKLQ
Fa8JkS1wWv/Kt0++RdMd+XfSrvIz31OyXK8081yb+8bYWAehfpa0p4k2WTznumoX1SlYQzcubIVJ
M/6foLOF2DVBVbipap6t9FWzfkw1+VrZrey3aWxm+21SxuWFAloP3ss0tldfxippczMTOGXEsNjo
CZJSaC0XO73MPqW1azit34e7HqwVrZY+PKC7UD6JYWM+60gd2lJu/YdyGScwmComFK+5ufZ5JRdp
ItXMZi08ScXe/SBop5iaaPJy/9MXUhEKO+BMkLamQT5nbVZ1EapFxPBG1CNEcn45OqE7Tg3YGz1a
bysn29JsXoebfs7VQA+YeLtVqVBsCZ5q+XseoGgbrRzja58025KWEOXNOPBJYUM5NbPNfIfzti0X
W+Mx/A+5NhwppglfI16+c9FIEy/iqFEz65zAiImkV6XR7Vz42shrC2IJfH8TaXYkqrC4syhNIYHK
+ZcYwOwQ22mp7it3Z3QYqVu2UXyvGp5xm3oNSbZ4zCFRjHg0thu0lGbNJClTKqsJCuss79VxH0Uf
YuMlxXdLkS+RZNEqOWrNS2095MqrgFRM+EmBK9Ss5CULedDfVz2FSNQtQbTfLh51UJWg0irr3EJL
q2EUjnjimaXnVOZK9WQh66AzBwJnos7r4L5vI6WZHNThKFigd9ON5j0OSWPX4VEKns3u8/0NuLQj
/n+od3IYKXJrvdV67jkRsVKHYwfriR7m/SALGR3nmkxGA7kBetMcQZK5QTgIIYsniD8W2iaNHa35
KlU8PYInrzvGNE2DY5d8MwQ65QWq0we32QP2qIXDmjLo+1mkvCGRWvIfLpJ5kSMGVVK3OjsmzsW3
TCq+CqGCzKTR7WKlWntwL9QUIClBlqG4iIYSgOzbmRQLCWxOJzGTkuZAos7LKaHTeAyYQe4M8U60
1Xx7f7TfTykxgfXyVsX4V9bl25hdRJm5r0P3XJMOe/WukX2nW+nKL3/YVZDZdV/V8iDikuKeq/hP
GL5YuzS1UWzRj+X4U1DETTquvcDfn6voxCFXCfmRejmC+befBRdsEF2q92dfAazlvmWBfi49dd/6
v+L0kRb6vx/FadbgbSNPhx/ebbhWzX14i6F1FiE1DONDMdkPrFAnFkfxOsjsUK0UiHyl4ltnVWu2
kvKIiURlWLZcy/s0fO6tL7r7axDylT2/kEkxlNwXoLPxjuPtePttKfdxFY3sgS49Z3L44FrFBr0/
uzw2E6LB2HU+Er1egGj1ygW8QMa4DT0bVivJassUSutc0pfqo0/PPfZNhx6nUdsN9+nG/GWh92i2
OyPbCtpa9Pedzyk6vDU6rXz3/BwyVHTVYn8abylt7LT7HQK+eFLkQzpym40UOh3F8z5Vq1Y8S4uX
qiql6UnA+p0mT1gkSuul3B36J61Tt1wesr5tqTNK8tuqS/QCIweHSrSz0P+joUxaeTu/6PM3mW7W
rF0TpbiA90eg7Qvxa+dau7L0HbPcuSpng2Q6pcvTcrB75cnoR15TWuUMwUZsfonlzogpCiGiUu2N
NUrdNM23Ge/0C5HAgoqGvp04ndJXiZgpKZGn+6N1TnX9gy/4nl2W3kpu+f4WJQYS+8g7wGJ+J9Cc
SXFdYWlhnS30+iq4oWH/UmWtXfCUXBW2WpxgigRTCwIOrzHLUCCjZSZilqzrSnEi6cgDzAM2ZpqZ
XcmpHcI1UoSLGO0DzFoEuXdMfY9fI7DxaFuZ2HyYr96wJqW3cNeBvFcsiPTwPABr3Y6yGpe+agQu
t4+y07WTS8VMko9BVa+clWtxZkdzI5fVWIjkK0KjPlVBeoAq8aDyUgpXALWLy+bqg2aJUSBlSW5V
3Dp6G303/QgNWlQY7x/8S8sGwYYJh4z98TtSU6z26gSKcc+G5tspeQE0DyX9Ilay7bcruO6lq/o6
1uwghjwlCW2SclV3e0P9ViTPhbYSYmlhTvIQBrkAdax5STKo3Ni1aj7H70G6bKwQL5P+5CpHSXnQ
jd39sZvGf76tQe0SCaA63maz+dGLFEj1WLln7EUfubgcILwbwRd+65RjS1N+lLufZbeSLa8EnauJ
1EEd5DpORedmSAHfUSe0TqXIqwDprnqME3swLMeX/bWEZHHyULtGiR2tNUT7b3dXo6Z5Eop8rJf+
yaNXU/1VCP8lQZgUtf8vxmwHJ27lCWpYumcNU4DkQT6WWxVH0uFbGD2hVpJ52lqqPmWH76bwKuJs
LytKjY6MTETd7S9tjXWHYYsmpmD9k5e95NQAUf7Rpce+S3al7B/uL6CFwh+vBATyZOTJpnb8bAVl
iZ6PQ0J4kx6FLenbIfmRS9+xSrHyj1JysGrFFhU7jh6iQdmk/+HKuIr+N1+7upbGceqS57ULcEGy
C/AIWm8cjG6TPPGuWTk0F5ctTC/A+5aOyMYMDz6we7RGY+8H3NeOUVebPtAMJ2vdfdtu+6/1ZLou
7VfGd+mo1qa/GkAtv3l+JVRdYZl5IjG9Qe1kyZ6yWSQc+nETI++qFl9rc4cXY+B9C8Cl78LMKYov
jbQqrr50kF//jNkqE8UMLGDHz4gaBbVV7JU+jvnW2w47bd9vUL9w6dwj/1EwKsLKJC+diFipAX0F
8zjd1bf7tjIDr88CTsQhPNTRGyq0oODsHEvNSnIybY1mubik/yqlGlO2QxHlNh5m5KjSiUw0fXCn
15NPrXrEmVx1dSdLH+s6wPaX3FvErpTitqge0zW37cUvhsolQ95AfmouLpDmQygKIycklAtHCndW
vgeW7BYbWX4010yllo7FiTf2f8FmmZCJoVSnSVOw8dOERC+fEPT9L6fUdZDpFLvaqGY8Dl4icPZy
R7tluYnkb7GCiJf0JXATR+q8QwK3x266cYdFe9rHa/tomrT5McniYTxFg1RhftO5jVLFfmK455Bi
UKw6oBk2oHSBgFDBSE51u2viH2b+lAbWQQ52hvD5/kZeOj2u4s8vPfSFYHzEuoty+jaueE708Uvh
DOIu19qPIq+pYBUtvLRn6UyzdQC+gGqcTewghqHQyhb7ptP3SXTW5J9j+aV0T2IW71214+gyNlHs
SPWPwgu3yPU86dZqKXDpCUcRgPsWAial6dmNKNdinaNiJnBsglUePvrN0SyQPEDyxKuRm+lb24AV
VyjhOcukj/dHfenBbnIZU5KDMs3TYjYGftNVZSSrwrTu9Dja+MEuUV/abXSxIhvHB3kNMj3dArN1
RkAUnyA/4Fo3f7H2rpHEUSwL58oQnboQtsADmgHzlwqbxL2R/xGtzlFWl/fCKN+EnU6Uq/0lJZKa
M3zCOYs/9ug74xMUGdi+oz8Yo3HVO2Rb1ab010TslgcYGA7dVrx73pXnJD/wlTFvXPwfcCYNbKD0
ybitTaCYdn1qVKSQ1kQ8Fq5EVHknS3Tk+dAMnZ0lAWu9N0tCDgJycIoT+ghyetoJkuPx/vJZOIdN
shqIgOjz6TBTb0e1zppODwVuvTYzjyYPQTM4JYl5MPXAkZQvBkJC9wMuoN3RGIWBDQUWIUXsnm4j
5mFfFYMqc04KFHYplaM+AYa914+BmcA0eMYaxkFlcStlyGAY6KqB0lF5JJN3bkL5a+p9lL1PytoV
vNBN4HdhG4BSMYPxjh3ie1ogK2konNsY8Wdhq6X88xgqnBy8VKTUxkps71V7OekwFP/3Xf3b6LN5
0CTPa6rGF86GOyZ2VQHN0M469uWthrbDGrBscdZhaFLvAN+D5OHtHARxKaP4mhMN1Xw/ZFknzWFQ
cOJrgPvGOVLD0mplceGwhuWApiu10qkmMXucpHUjNMynQAd7AOgi45x0sepd5l5SfNrBHKNkRWnC
R0ApO8nFJU1OWb9yRy1+uD5p4+CPRdV/NsyYoseNEKTCudf3ZlHvjCLYGDTB2M2l8gv965XVvpB5
II+D9D1KPKjrqrO3Q6UjytdjlIvThi5urJySdCBI6aY1sjXy8OI5JTG4eLywjymy3E5q3YuuF3kV
sXhhO6zlg+CL/bH1I7rvcfbkWZD/ojjTHrrMHxxf0tduwsXRpXrL24HeKSX/218gDH48NL4onF1W
rhXz1vUpwp8a2NJh/ebHX1aOkqWbiGg41CHKD+p/dpSMVjf0bsJsVsnJDaNN9UfVHa3WLohoGlpk
80AV1/onUyo+v/2uY85mNEKloFEkYialrY+5nW8bkC/xD9e5/3FLY4mxx6QqRwtMnX9bV7ZtLWiW
cC519y0tsl0eo5gDwz7+Bvxbrb0VyYCleLT3aHrz+OOym739skiSmyRi7hrDCetgL1yqvdTIjli8
9snh/rctnQTXsWbrJAoC0c2mddL1ox004IfXjtOlC/Q6wmyfF9gUp3U+COfPfi1vdax9he1kznb/
OxYyXnMyh530gEm+5rL2eqnXUmKReumF/tSbB69/Nd1jXiAKKRVcIFv/+X7Axc8CVwNlieIxZd3b
DabhGVhNbdhzOqIlLViY86Ktq4h7cc1RY+ngokUIkBztAwXp8ttIRSPlcpqQ5OXa505/TI2v/hpZ
Z/HGvY4x20pFzGosKTeeXeTr3G31eTQPBg5Y7jG1jU2g/LZ+m+bu/giufJcxW+a9Wcfu2BLTkv/E
zR/TuuTt2/0Qiwfx1XfNj0FdEahk6CxvhTNIjE8S+mfKWXQPVDnL396XsVwTg1raULC6AF2CkIH2
NKsfWEVXB40pehcj7sTNqGiDPabpmm/f0uqj6oeMPw92+R3Duqjc3JUUWuYYNyGWtm2tH20pIbVo
rSzzpZacCY0bsCWVWzAHs+8xc782zUCnN2U1mwjWRDB+Lx6g9KcdcOAcr8Un39qNHPmDRBXXfdTD
t2R8WZnHpaP++lfM9oCW+dYo+AYQj+R3A6/2of5aWp94DIDe7W20CUWkdXF/PfeB48qP/BKheRyj
NUTd0rBPyjcIKesyAKjZNolFRP46uXfPiAPYeQTMLHwqRstuo3rlPFuqC1Em+SfU/BLQvdFMYnOk
hY6Bhqna2CKbD6keHmBoXTqrpTrzEqXI+pnSk6a+lGsWaEvrGA3VicI/CVPPn5ZVmFdamvIaqcSn
QfDh/q7szYUpZZtMKJYJw8J1d3ustbqRGeaYepfKQrsj8Nie3EDRN7/ggVWtpWTTzNzkCnhpTJKw
k509ShTzyrE3xKFStIaPMyntzM3U7lTxeMfaJnjMjV3RrdzhK/H+HkxXT+RiGNOuzognBSnODN98
GYeu4WJVnxH035TpQ7lmC/ZuPPlCg5oT32fhRKzOtkgj1V7Wuap3aat4W6Tqoez2cfRcWOonV9jc
34/v9sEUC3zA5FT0F/p8O3dJkf9vLNAWtMT3BaoetSHsV5vVa4FmDxWzTxovjEzv0rgfik5BZAhL
nES2izUm6WIgHiEya2MSc50Hom5Tkkd7l75VNiGsA1P9EI7WMZN/3B+69xt7GjuLCeLYFkGPTxvv
amXEoYjuWef7FzQjyg4XhXDY8PTfqEn20CvBKY7BsGBvCTmANSJm31a/dWltXv+C2bdORNOs6SP/
QuO3d6Oj0D5UenA01WQTVZHTxslG8n7f/+yl8UU0w5B4eFFUn/czDCWvYsVK/IvIkws6sIpRn+4e
V3tiy3EMJCcB5rAXpj+/Gt22gsyo9bl/UeOD6P2eGOuwjv1/rbvGJPJo/SfM7PAKC+hwek2Y1hu2
eYBsf6TZXVQ5VSGu05zfpzFTuAlWSNuZCuucX5QXmA/xNiFcPTgSZ9hbGHS2i8mt2W61T4PwNQql
lT0+nRfzE9OcbNWhOiOxZMzWaZHXbe9LnY/8GgDxR4/F+eQGnwR5768tjumvehdqmi744hMablqw
V5MWKWOgtFnvXzwv5KbTG51r3Vu7At7b60yjCIYa6BuJO+n0bRh0bvQyQsnpImmhrWffW2yh/Qhw
yfATS51RDRw56ffY81ITKbpDPZYO4kuOGL2W+kuK9nEnZNALlA2Qhv397bE4Akgk8ZjA2xp45+1P
04U+DkJp9C8RWjJRDJNzJYNaCgAhShVRW0EbfV7xabpIbbvMYjZjjS1esGT9Acfb+5+xNMQgtaf6
LJLEJA3z56QbUI6oTf8yEY5GP0EMU9oa9YV6p20cfufGqylt9OCzkMQI4tm9uskHO8qPovTHj2OO
9/8AJqKLev2TZkPb1o1WmANf3raJejFzTToqbvft/ocv7VBKqBRS+T4Im9Ysit+mbUCNnjM18kFz
Izp+wE4kVJ4x5ols0tQ1auN7Fsr0XVcRpxm/2jRQqOvIV1z/okSPotmTQsGSpQAy1amLWAcl96QO
4SbGscpozJOk+Pu+Bnx0EsxfNfaC2vAjl99877Xroazs23DTaKhQ+IHDCmf3fLg/QgvHyc3PnV06
YdJ1racLrIwCWRtxEwKcaeAsW/GXLC7g7WXb+wEX8qGbgLObIEq8SkxUxofWwAffcjeVeLJcfyNk
K3O/cJ0SCAMiKtXwg+eCKUpXyYHfRCjMi29FW9tqulGkgbW8SRQU1LU3bfx6/9PeS+VMc89Cm9SA
JxD47Oms6mUallkcXJTyq2RyKkk1Bru+vJeFzBFc64jyxtYS+qMefFIFwWnqD6NMR79bE0hYOFYA
vOMGgXD2hN6eLcIqKMUq8/j23pB8FIoG1IiS/F/z3KfPvYoyWzt1Kg5pjSL2pQ2/qftQ2zf+5zrd
opR3f1yXZhL6LtFA9ELen6XQQUPWVmOte6lH8O7nzHtw2xRNpvZHmvi2BfPGITO8H3NpX1zHnN19
ru4GQiIQ0zp0z9B/turWa54yX3PQDP33ocCTQcPCRwBS2Cxp0YshIIfOwotUO+1k/7St6WqoH9z6
SVh9wP7lVs8udSBlUELhKtLNmV/qbdtKkENroiXiVsD5oQ2nnkL3KuR715OeghYjFWxx9GfB3xXR
3izBiFvBax8y5F13LtrfnaD8TH6oj/i3l/137HqK4EtDg6Ln4g6ro68fDNj/9TGUv4XqmgjB0vmB
QSbjRQ5EcjU7PwJ9bEYhLMJLMNZ7CuggUPTkMZGQQVrr/C3tIoQFMKdDThUGxGxi3DqIYsGKw4sc
/KIwFa6V95bWtU6rB0zN3wf97O+vimDQrIipsEiqhHY8huNTET8ijW0DJurqDkz5v7asYBfx4IZ2
SF+LTGB2IYZGha4I+t6XVAc8rbR2GD5QwlnZPYsjdxVlltKp5KfUkjtGTg8tO6nNX1T41jwCFofv
KsjskGPQUl2ymvAiZn/65EmzNlL6WTQPvo7pXvYWrvHQFt4wKG+Jf9vAk7Xp7KOkThnIoxg6ydv4
0WMsYmWuov+QrsmdLS3x60CzD6t7rcKfgkCy8VHUqq1kcP9fAqPaperm/tmzGIryNQnLVOyZg4zg
S/WBMFbsprrcyO2L1dAgEhyr/BwKK0/N9wQGahIU5Bm4ySCMQt1tZiRGloHRB3m+7GkfkiE9mKVo
T1LVbjRsI3fcKBqaeY4pfAqCNYTkwtwRexJPJCeY1K9uY6ux2sWCTOxWecnzQ4rSKUf6mt3Xwmje
RJmdTbrXCxY1R//SmFJm50DG9PBRwX2qH/WXSD3en7v3NeCJtsvnTGKx8AasWbhBDlTMFv3g0oSy
eHKjuNiIsTE4OH03W0+M463WdeO+l4rcLnPDPRlVED75uuHuQL2ntEey7PPQ8WqqjSZYWVkLuxMN
b8qUnNHTw2N20FS6J7mkwqRflrevoPyi0/GrVhO7TyDFKe5GqupveKN9vz8o00TOrjf5rzwGlzd9
mTlUUhcwJ1N7LtOuz1+jKPmYIoujKGtZ7NLDQuHdNiG0aSUr80KiJldeHRpRfMF+b9gPiVXYzRhi
VeKdca1V5doj4ctsRLkbMs98zTBn4TMxm2AP/T95k/kt2OIknxRJG19KBEqj3tHfRnyu7g/lwmom
BtwbSCmIKMzf5aGYBq4LFvtSlma0ZerEp8qULIAvqf/VkKrig6cma3oK86CUU8AQTZqKtJC5qmaH
hK+LbhJAx710cgscbm94Zw0oSaEb+1BZA2pPJ/b1YpmCAdNGrRqS3wQQuz0VFMHXx1ohmCe+5U2/
EyXBlnPM4mDdmxfL2LTSW1NuukS0XUNyIn2FkDefxSm+hhAwFruTme/cFa3XXatPSze+KG5sU33r
afZG2n8JMrHCmUZUQ+ct2IRirRUBvLyUWmXr2pe+rG1h1ell8VOuoszuLG9MuKmjILkM1Js7xi+b
OMUoRN5fk++eWNOQ8Q8IzukpwPTdTlmvdlXY1VJ8iSJpV5k4U/iY7UWvqnuQHgxpL2rpUUrMnSrU
tm9VaP7gJ/UvN8b0GybxWtK2iZQ67wHRGPESM2bastp/QfWG4hUrxd1J8TYT1zro7wrTf6NNFyfo
UPp88+aWEcm+qJTMXzIiO5xvWtIOykRTmyvmsV5F/TGwersgVx9Rtc39PwkifPeHfWlXUqaa9oqC
osr8LY2Ws1uUiFVfRM5Wx+y4bjzShu1gQJdy88q146wPDveDviOQ8+V4dvIgovgIGWpeXoUrOrqd
SVQNvrbgfsvGg9xnb7HsWB3sX4RWuw16X4r1Q9SSDRaPIdQVDnttpZLw7uunRhhggsnJw+TtMf35
VUlHbDI39sF+PZuKIG5FV3R0jF6ccRg9CjcaMllZUu3vf/y0X26OJmLib0wlG3Qj7cZZsilovtBH
ihU8Z/XgbypflsCpyuP2fpT3i2sKgw4Q9wgu3+/a4mo5SXZg6f4Mtbvuftd54SiDtEvrYKfn1qbr
vhT1yQ9alLow8DvXcf0/nJ3XbtzItoafiABzuGUnBTdlSQ5j3xAO42LO+enPRx1gQ80mmvAMjMGM
BahYedVaf9g4na5Sk2jmXHzB4sAfQIgYfWOHz2YClz3ZS+NjF38w9OIbefS2U1wKE8mQIof+azhI
vPezh7ZADsV0G/Us+XfgxbWtb7q6F96e49x5xC04ty5x4sUkdVbaMuF9quT3YR71pzhRlAfNh7hW
ikpzp6hWAInhAxD3hnmOi7zZN3WoHmUMbT7qgT0ztpqmf5gaBbfF2E92UoGXicw1ui/S5ktg6D+l
FrM13NujQxCQJLo9tcuId6aw8/1UJjg0kOxbLFo8fMpkNJPmjG1ze8h02cRz0R5O0RCJfYr1z1Y0
utogAAtsyMHWs24ud4kxBYEkNWVzDoSnZ+mL3byoJSYg1UtXDa7Vfa965V7K+pP/tb7vg8fW+Mnx
NQXWxhXxli95v3XmnsMUdqjYUrvg7Lj8EOF0uO3ldXNG2fheKA9N/xUNc8y/ymAnRHjQS0R//Een
s9xSQtK6+yiCg/8xaX8KozsW4pzp5l1efYNME/AXAmB6Vz+NX0xJOfVb4mNvG/nqa7Fs4WOI4FEb
uPzaISSX1SRDcybV8TDkrtPqCCta7pjgA9h8EnGLJdK/JiBu0qYPWjYd6sbYI7ecmvd98ZBWs+yp
F9TGLkPhznBejXGY9dU2CudvL8Hld4L9fYNYEPAuZcflqmpQn0vac2KlxeRWvVE8Z8rspaROQQsK
Qsihvk8qM3HcVljBozomoe+WA75uckiNzIakhbCRjhXyp7IAluiarW4/RKU/ZIc2rRQviltIS6Uf
ZeAaJDv9NUUCOGgh2uhXWRq9QEWzKs4Dgfb3IK5kkppqFQ17PWvs6ZhpsUZtcUq35FrmE+iq5+SB
uO3BuEMKupwhXQ8RpjDIxtUoqRV+uDe6P5nyHVNA+M8f7L9FHnPXcNcDFUDflvfFUh3GVAY0JINc
OovQP6eJz8KoHixjeoylsx43hPu+8vUvzwqapDqkEKJZGiKii8smmIRWUUCTzmb0QGntvm/OA6+a
UP/8t+2QZoCigEsHZxIPw8uRbAcHVdSRkF6asOC1q7uqfEDJ/tAV40bssAxH5zvlfUuLglda9FlV
J6bwMCbfqdIku1Lf/JYae6N8Mp+iF2tj0c5i9yZ12QkKELSjtx+I0/ZFJh4NkUINi34l1d9mpenW
HIPNajoER0hcXA5gp+VaG7QMYJD4D/2LVh789hyn34lauBE3VsXVul80tngdSUpu6ZSo6FsWPtio
O6P+6hapAfMNZEQ9uUh33V4fK6P5vnvLbJQp2gkJElrU09cwJhtu+/sJEikMqUD8ud3W1XV12bsl
MaozW0mPC0d4MgXksN/p3YeM6Hk0N/IgKyvxok+LFTKEtdXpCe1M+TdKsChLqkelON7uzBVQdLEw
ljuY+HDQs5hWeulraNpfOz/9kvnqo/opeS71vSTCFzWDJ2FMLRYlG1zuZay6bHzx9pvywtEqxWdV
Wp+d/t8x/cv4++33z3A0yCdEY29CRe/ibzP3/T6dJOElDvzaQTHC19ZU+51QquLYlUXule2wlTFc
mzeYn5SOAR+h1rU4q7pUmsY+bAKvT+TejcBbPqTWmHHNyFtNLVNlc/94nM8BC+9zKhuXuxpXuJBA
tw68Ri8j6QCBmAgtr1NQcDwQPiZ1KipUlcp8OJVT2R58WXRbyjkr22F+AeDRBTlChx95+Q1pwtEi
xjD2RN+H/2ihA4q09fuDMjTSbiyqeqPodZVAo9N4QWEBirsETLllZT63EmcanCb2hg73DtVH8Yg0
FjYrouoP8RTj/+zvWjP0VLRPNnbLPHeLUxtlK/SIyCVg8rYUASjrUTcmQ4k9VP2SL5GTy6dRKzGx
cLR4NySFAqFXkQ6lI/3TKH2/L8tcbFxQK4croSm5LjKkaHcv6zCNVUSqNGixlztdmR6HaTJe664C
bGE7QV4eA1OXk52WlVm498M42EJ5r7XP3YVqNp8B+2Yx343lZ5KZTZEnjxrWE1GZnIy27j7Lqih2
MW/ORzmQmhPO9OoWFHtlqYGQpn43R5E6C+ByqZWTPCpx26bIwSriKUdI5eQ0FcbwuX3sqlI/3Z7t
teZ4ybG5IKAiu7nYXWPUqrVVlZknpgzlEZ5oedruMNLdgUHfMlC6yk+xrOHZYGnE/MyUm3nc351V
WSfbVR9Muac29t4Srdsn5r0fhnexesYMeYc4A57VbquYu1SRnnTqinWqPbaYud/u9soEI01t8A81
AuL+xSjHddAEulkWXknWpLAgngb5yYnth6Ia2l0UtS+qFB5ut3lV4qH3b1RjKPqzsOkyMxbNr91a
bUuvyu27TvyQyucy/Wr5Tw6+W1SHjai5C8dXoW5pz66c1qBDLbKpKjN9FRjZYw41UclKT9GzP40l
DpHRwz6Ktsyz19qhaj7nw9G7AFxxOb197MedbzuFF8eckHqSmq75xU8Mc2P25t+zOKF4Qc/EbbaI
Bn3rsp2I4iKWVXnpjXV4SCvYhuSajD486sknzfh4e9pW7m+bVzt8OEy/KA7PO+jdmhVh60tw7kjv
4BD5rEhZdhIIUW0EQmtdIqWFKe5ctSD8v2wlB/PpW05YeYW243S+s0flVEbi3NWfe3kLhrWyD1mB
s/Mc1+l8jS9aY6FKTo89qYfpH2YmEtTJh7Hl8dQ8Gaf0YBbf/elDhoNUan2PnK3leN1XnlEQZSlg
zFthCSaW5T4fTS0qvKSDZye+y5ogr3bPZbB3Qs392+m7bGxes++mr41zaYyLuPCyBmX1CsDrljrE
PFiXq1FDkYxktw7Bgnfp4giNbbNHT9mOPUVODgOCGzGcgKj2P6RWsUFsud5gl00tnqItdj6zyHbs
Fagyh7j4vMTJFoRkq41FvCpVkVQhsZXAlckgQHZFmCApm9p7M2+aL7cnZ2UlXAzdYnKoE/RpITux
l4rSnfL7MmEl2I+ylu8me0M1aqutxZonl2tkocU0yc+5eTSGL81PzLt2SbrFt1l5blzO0vwl75ac
QT27iFJagviST7sB8r2TkLwateA1CKp9Ib2m0Yc+wUAXXFCvbEUvqz3legPXB8JN0xYz6DR+G5BX
ZkH22S4T1deo7o/yGLiJ8LEP+Hx7Dq/jcxIyXCusOx7fcIgue9tY42QOcpx4SYnz0bktTnq8b4w7
KT779bMu/77d3MotetGevri61alOnCqGcNCIg5w/pgEWprhLjTuED0WFJl3duA4JwWLYcphcG1dy
TyCE5lGFCXHZ07gabW3SAAFXg7QPXaF7tk2WK/sVb7Enr8ALMH7mNNf/mlos1iAuLb3KaWqYvmJC
Oym+q6rd0c8xYLzL4/GkWXsx9cju4TKOs1zoH816cGss2W4P9+rsvvuQxeyitl4KvLwSTxf/KI/6
9A/6MGhltJ/SX3K28VLeamv++bt94yeEDb1dJJ4lThkGs6QQdelYlm76G1k3o9uiYl+V0N5GecbV
U+CGLrCUPpl54b5itYk3ScfpWOO6If1MASyl050yvUjtb+2hm86hieNXup+qw9geza2k1cpTjx3K
9kGYn13EwrrsdSVJcWo1SYp6b6UpLq/CQbhZhMruTkSdMmckrLKhRNDmf1JSvhgUyDLQvhLT2P9w
HIMDJ76Y315XPJQ6GoZGLvPEM/T6KKd3Kst7TB7T/GlIho2FtXbNvG9rcUiWcmQKi3vWI1Mu6s+J
9FFyNrLy10E+I4uCPCVZbkXekZcjG2tm0bY1J5MT93u89nin7gMb3RVkXoZvdrSVqVhrD+kzxg/V
ckSpFoGA2cj6lHVl4vnTWcyORP+a5r3oHkfze+/c3d6Xq5cMasgWUpgaeNXlCyYMQjsfZYnG6i9j
5Ka47KGFEnUDyo6KK0tuJsydVBoHdfo1buW01nqKZJJGwQODcfKnlyOba1UWBl2cehJ+o2kanCVx
TC18fdp4J9kHPO5u93atvflVQb2Xa81YpiMroWnhoAxwz0L5wZAelUra+f6L0PdWBom9RQLgdoNr
RxFSBvM+YGiRZ77soJ50ctmmeurFbmFGbuM//zsG/PcXUX8S2haAYK179qxbzNrhobFkLQ1WO0G+
dlLOId8VsP9NAUs52xkhT+LsNQ/8jTfNVV2ZuSNRhiskilNwi5Y0disRilLVUuZNE7VlMlltrnlj
+VlrHxvtU+f0z4ntn+EuFoZ2AMi+Uz8IKoGAnIqpgy9m7KfwlxQ+tF9vj/uVus/bh5ESZgdBqYJ5
dznwjijwCvaT3LOz6D7sjMeqKX9qTvHbABGJQlXPgjOgAOq1fColdVfxYglcERBe4ap59CtzJ1fT
Ryk6kQzd+LaV+1/HWBhpEr5uNoi//DbNrHrNHKTcs8x/B398mtTItdETzqe9kF4y2OTVsznF+7YL
3MG/0+12J5GmlLr7yR/ciUTp7Q+a21s8PKCyklDhCTXjThbfE6WV7ku9SD3f9neGDtdLt7Jz2Efq
vhCvt9ta7fu7thbHddVlsulP+nw376X2RBlrVzLwdbJPrS0Zya1+LTZfKsLEJu/F1aAFBw1mm/oq
yc0x6zdeU2tXL8sfFoxNsMUFvAg4IpILdu5wjFU96uSxXlBFzrEDQhYglndtLO+DRDtO8G+sdIu7
u3L/0TauUOC0yCsvU8qQTsco7cLUE1hz5qF1H4/VZ2dTYuQKwzJvqNm0lEQ9gsmcL5eLVok7yar9
OvU00K1VPRzksP/QitfW+pkIZ9+Y7mTq+94P70Td/9D1z8mm88q8Z5frFBkaeQaEwuJbmkCVbaVN
k59xvJl6slPtHEMYx/z39gJduxAJo2aJRoANJrX4y46CEogDo6KjYfbHTsR9GqQHYzB/j9nwYAC5
s0JrZ4jsg9EbZ1ve1+2wv/0Fa8uWC5FLESyUfqVrpxadoZdJmULBobUGoAL68wIiQS3GjfN7bfGw
ZhHyn6l71CQu+6pmGpPVNzOyQVZcu3UkFBMd9aD4mK3f7tVqU2+3BEZ+pDcWteIayLoJU2xuKjsM
QiMirOsPIY/a/9TQPIN4uyFZt+gTj7qyCa2e+dN0dA8/hz0QyXijsLLWG5D8oNXgq6KrtXg8alB6
0twhkJAQMDt0lvq7r3LZNRtzC7qytujnyhX5UKCYgGgvp8hP80IufCKISupJZjzn4bAxYCsxijHv
amirMlYR+mLBG11nO0OZZ141dTmOtENDwt4ny38qpLHx7wNJ49ko+aMT7SVKTScuKjk9/PXyIGVJ
XhsjgLlatPgINCnHKmi6DHgK1qLOEUC3g33d7UbW8pWoSlHfxNndZnMtps0p7FSP0jL34rraIzSL
IvaAtPyY14cqum+c3dChanLw9bsi/lKFDxJChLc/YSVEM1TExnUVmKMqL/vZ5QlMAy3OPJA15tEK
A/9QAaVHzBGmhK0Vx8rEZGLSiq1k6doBjjwUJKsZsA/cc7Ev0nDI1YB/eVwixY9SbnpMZQd9h+Bw
fx829jy5SnQqxhDj97Q0d71D9TdUovQZBpC0S7SsPv79YFAbw3UCj0YAMYvAY8BfJinQ1PZKKbYf
q9xRDjUhyoNalPKDKB1xqPpi3Bt6IL/cbnll/wKynX2KScQzH/PP36UI5GDsUJfMCk8ypqNfdHdZ
tBtL+XS7lZVgh0z/DF5hwHnILZab7ATT0Ex57rX+oSx/qN3d1974s5k5W2sGxDJmFpx55B8WM0ul
bahzuWIYi5hZTCKiuEG+7yftKe8mY08+YIuUunJmkPcn4JhfGuzaRcQzpcGQZnFeoM6vPSgZNEek
SRLrnGvK3kjuupOMwvztwVzbvO/bXCLEskJrkGWg1tb0r7Y4h/L3zn5pE/k+zQZW55OO3V2tfpwA
yKXZp0rkp2IrJbtyGM/ljplJgC4qp/HlsnEUX6rg9RU8caadNHyv861Qcj7nFjEO6tsQfikqcvUv
j3sZGESclT0FxfhOiQ4y6OCC99uh6770yRdlbF2RfEriw5Zr0UrQAYSVa5kEEsfwkuXUjebg+xoP
uTZR60OqNz809Md3sRXKblrYxf72ZK6tH/QYZhIK+U8CkMuBlKU4b9NxzIlx2ql0zVAuXIEW37PS
USronPsS59b7qotKrNskeSPsWTmEiR8JscDjogC6ZKTkpFutKJQoHDmAVOtgh2NAnBwr7a6Xsvko
3oA6rywbmIaEJCDbcUZa1uI1f4w7raioHbVflbZxoy2fh5UOkXhUZhYtIHPAO5fDGSUACDoQQl6k
6dWdGBFOzY1h/FhrSew5uQrSRVIFSqPC2qiGrBykc9IIDxmbotUVHrnXhr62q6nwEPshdeQ0H7p2
vIum/1B+46yZdceIhKA2Lt6NoHpbpR9jSrXTsAuE6QrtcHtJrgX+lLbB/VF9mCuKi9sIsnuaqw5l
dZFJDxhmv3ZTsyutve1Xrujyl8CqkbPAf7YvbddvkmOTbllqri0UlYcWnoWwN6ErX87jaOoCMz8K
7H4cUnH5VLf/3u7kVgOLYexqe4ILkpRenT0O8tch9zdO6ZW7CPciImNA8aR/l/TdLCjTKBxF6aWz
ImQgny0kUfVDrqFPd/z7vsClmJkbzBrR+OVgpVMh20Vel15uYYyd15O8E0m4UUtY6w+BgoL0kM6z
dzkjphyreV3opacX1a6d1L2MGrRZRy4yKs+8FDdi8ZVjmKctoFodLy6OxUXEgCTWYI9dXuEdh82G
GB6sVj9pHJdusNGxtY3L2PGgmNOvXDmL0UsDmWg/rrw4ssuD7pRPfdzmd1m4seLWBnD21JhhDzNf
YL7w3kVaE0q8Q93qFZFWcuylwFOKE4QmyrPFy6Za6MryRtuf0B6Iymz9uVjeZlEFcWQmNQ4t+ZfJ
GTBjLjeKAWtNEPKAeUCAhBzyIvKJ037sqWUBvqk7uP2WHx26NtkqAaysA5sYg16QcCEMWBwEjs9h
lCggU9TKfuysyJUm9EzMdN+Fp9u7aKUlIkdMeuDgvBUBLudHMvMk0SDWeOgH7PXwd5N/kdGh2tQm
ux43wDyz3DZYG9I3S6yNKqVFpnegSM1Jtp8Gw+6/486c7G/35jquoBXKcOAoSFZxLlz2Rg7VqFcE
cUUWdB/0Psug2/vKXhONc+9H0IWHwS5wO6ulg92MzuF269djSUhDgAjCkwMDVOtl63A+i5zrK/fq
vkCnPYmMZ923kr2fD+SOBivY6O1KDXvGv5F2pEJPpm8ZtQ0qmqeBXhSe1gvwlJPUKB9qObLdRJGs
D0OdRU9Tzb1sVyk4T7P2zX/MrsAnIYNYcrzd+euNzuRy4vNFLCSm4bLzoZn2genzpAqV8QsyXB80
+RuGCG1d7ixr61heec3SGrIe6BXOwpZvl/m7Y6Wp46BHPH6GiKl5uq/rovzGCWP0rt4l6vOQ5+R8
paxEryKTQv0fNGF09UMPqRLHz7hCykzrpBJPjMkq/voKJKSc5b+QqJ0TpouBiCphRF3qExLVtXk3
itw/GX6oHJI4MvaSH74irKJuhGFrK2/O4LG5QBXby7dRN8pZpEeER00VHGVJSme3ngerjIpdadY/
bs/0dbQ5pwupMROmEM8uqV9K2hh5ptJYnY/unMF3EPiaxt3o4ywcOwdytBvX4tq2JqpFBIAHCkfi
4lrMiTK5nTkO6/hVlb8XyiGwHjThNg+1/jsyt07f67uRDr5rbjGDfVs7MgIupddHzUecAu4G8xuQ
kC1Hj7Udg3bKrPxnAwhfZl/1SBSllfEs4MenPhHHehjPQ0cYrSYghqP/sC5NbmJeIZzAV6mndpDC
thjlwrNj5RQGwGQnp/130uyf8vgrgJB/e5WsDSJ1wTlTT10QMOfleRDHrVR3tV4AZ4OYWIPEhSLu
jFvChmsrH2EfpFo48BnLRXwRCL90rHYkZMZqKKvlYj8a4tsw6a+Sbn653aUVoAfkPAifwKmB8EMj
uOyTUlt+IMUqjZE/xKXhLujz46DuYD6FGqbXPE2Kozp+sZxXOdaxziDO6Z9k6zyG/+G0ZZtDaZwd
h67ypVkz5FpS2qVXjgfV9Orwsa4+WeLOkDcaWilu0WdSpSTLoK0hJHzZ57CZ4oIrr/QmPLoUsoZI
dt0nVX8v+4abOAp1reFzVCSfp2LrWbsCXyIVjC0IL6EZYLrMhlQp4kNJNJVeB26JgBiYflWem+pb
auluHp0T5cVQf8gwJRv/Mc5R8Uulj1g//HWszI6ZAd6zltNc6L4cArSapyTwpdJrVctr5NAN1Ucs
rj7dXl3zQF6mfi5bWWyYMS8nNYSE4kVJ8mCaO7TaXF7VhybbmNKVnfn2wOSqpm7I7XnZnV7koWGE
ZeXZXXuQ7QSqt3rfaMPv2/1ZbcYykeqb6cpgWi+bkVpRDv5EfxJJcyDOqSBay6Q5BaTGN86alfth
Dir/19Qi7pdkrL0Q4qu8oOtdOz4bkdgFkfQaNsgDlk7kxiVaGf5W5WR1xoBckblGJI3a72UPDT8n
wiqD+W0TuaCRDzmBjh45hzjfWIFrLVHKwoODxxqbfh7rd+FOW9b1OEZV5QmKy2Fi7rX4AcLgsWz+
vT1pa9sdY3RCSUDkoAKWlS2nxltwEH3lKbnSPsf5WB2VYpx+ZobanKoij9xC0R+70JqOk6w+NGG+
pb27ci3OtBVMF2Y/cyKNy75GaM9V8IEqD+GfvZliHDd8EtIxlPRj2R5vd3dtXCkD4DRCS1BlFreH
lCPY5MdT5WXxZ5Eg4f0d9JivfL7dykrABA0LzIcKYx/BykU8YTq1ZDYxdxRaOOlTwHd8S6X8QY74
v9IO7UPS4MOMmdPf0yKprJDVpUIJZQOmw+VQiq6WBrOHc5C0h8L5ZgTPdr2RS13beu+bWKzMqkva
LDDk0osTkrUZ0iAyRaRsfNGd5iDLHxP5oJan2+O5tkLmpAWxtUXucfnMb2sShfys9FiAndHtO/yB
HXfq2p1eiQ227OqGQN6TGIbwk4LyYjnKnQiVzjYrryrUH1IoK8fOssWu0o1yD2ZfOWLYPfuFimxf
CyAzbdI7GwH3Wn+xYKMEzFOPetniE5y0E+hJkENp6ocidD4QUL6KMDwpQnlqzI0Exzxhy2sIkg+Z
IQTaWTqLLRGR4626MGzwGksOHKWIgSS+snFgr+27940sTk5RZ0Dv1KDxGswY++g0OR+l3i2m/3Bs
YkRJxYakODXuRTMSJKLAbwviNWeQz6qS7tLReqgjR98HuRbtby/LtU45YO/MWRwd48t5Gt8d0n6T
AaHGVc5jGZRQ05HDbZSq3ydGeeebTbPR3MpEUayZywlvFfNl/lOOLEpwiV97VdOw9ky73JHBjsHg
BFuWB2vPbWqLDnQ7FgVGgMvAV/NjJ6jaxrOCogBK/SfDNtUNha7txwGv+gbs/tGeJP0uaWXtWKtp
9tTj7noM0sAGSVd0GzO70nlSsggcgBhgqJdSg2Voj7U1RDWXBMAVYbta1+5NbeOgWdv8pLIhGs4v
XeLfxcPTUYeyDaqg9cyTUz749iEsHxurph5wn+f5UbVCdv797WW00jXSIzJPDCxniLwXuz3z04Ez
oO7egpnWeCkUzY1aeXe7lZXFetHKYrHWiSi1aqo6r5/cYvzSNvtc+dhTfbvdzFpniI1m5BgvJobw
ck+oQ+QnTRb2npn/7oOHQNlpza/bTaz0hOwX1YZ5KRCjLw4sOPG5TIq099LpHIWfC1CTfqweHOQZ
bzf0tsoXRyNZPSr6ZBjnp8AicK5HeUByte69NgJdOwbFh6r8Sn4P7SitTyHngKkn26Y5d3mqvFQW
VOdvndi1KgL6P3vz+2Q+5VnklkxopfOG/JhkT2b32QzNXdiDPGniOzMqn29/9drwgOohG441CoLZ
i48OU5jRk6/0nhVG+8zZowfv1sbn0Aw3zqP1hli0qDXOaa9FlDOOSZGYVtt7dZGeUEXoSu1FhPnH
UeAGe7tP86q5mggeYkhqke5CnfNyVQ2TPAxxrPXeeBLRfW8aJ1JOkdm71Sbv7zp2w6mEfWjAUqcu
s4w1wi4ZBjmCi2p21N45zJvHaB8Gv0rlTyH9ud0t/apbEIkRXJ6nigLakveq4cY4kcLmBWgM7sAB
O2yRUK+3I6ZZYDZs8kDknJaLoZpKU9TpnLrDenNPgsPtdcyVFP1vLYBYaxBiMFtApYqS7fIujOrJ
JDKLqAMmZuPKAZ68rX2SQzSfYtxVE9nrn7o42QjWVgaQRAH+x6BwOW+WaVB/sJJ6GnmQKXp5RiXp
u+JkG4fASs6dEvFs3qTNo3jF6R/k2jbjkHiwRU5gn0wKxvRW+mQ2QbJ3StTxcNbAdbsi4a4GNibt
U7rzoU5vbIG1rr7h5eB/cz85i23dFklh5zKPeBwTD7GUHXT/5+3VOP+Gy01G+QnKCxlD1j7IostN
RpbZ74LaKr2iKNw01LCij7t0p1b+udCVZi9s/Y+vghOTy4276Xp7E2eT3587BqhgKawvdYZB6seq
MLJO7gye9GZwFjMgJhYfNP31djevjy3wPHD30VOjagO/57Kbqg7gEWZah3f3pN0XGurPqh1E+6Bp
xntLy+WNiVvpHMMJbArcFHGFsQilkEfOlbTLaS9v7sChfC18xB8k3ARcfewe9Fg/3u7g9QlGB981
uFgpVTymolDLzssc606FkhGUewvExsQKjX31BFnkdLvFxZBy2YOr4bXJaxcTnasnhKILrR8w0T2X
kYLGmjlk90af2DtdiabHpDG26m6LU+2tPZKDwN8Vrn9g25dTiFGPbfhyXpwtCDw6NaCQ5Gtpfb/d
qyVA5K0ZlMmgZiHYS6Z57va7+N7SazuhykIzEdBzLH2MB1T/0JSNimI3Wb32qxmT+KXrEfdSxtF6
9BV92KtZ3z+MoZ9uvNMW62j+GjAPILUwGCDqWSYlnYLiTqiq9VnSx/qoTOHnzIo+mQYkfEek+r3k
I/FyewRWxpnrluIm5QPGeZlOyNJaYFak1WeNFQy3UAqQ/Qt6wpwp2FhCSwLPW/e4AclPIlPMPbIY
bD1PNRQoVdwZAiW2jmj4++D5WvhpThxKROChGZeAt6rqa5DHnX2QFAS53VyTxC8fQ6p/2rqTnuN2
rGw3bacKITwM9zRUXZO8OlRowAwuundy4EIgLDaSIstCwdvX45ehzR5Z3LdXMWnPvWGVdn2ulKTo
3VhE5Z2wpnSf5xbWP3XXS6SsRXasWzM/xdIg/wBG1ahu0JbSUSojJJBkqX2IQkzzdB8pzq7wq43p
XL5u3r5yTq3P6jikU5bzGcdTMAaZVZ8taOXwrqPquZYEGJchmXbCTsqjVLfJzjADh8w/Ns0CR6ON
iX7bNe+uGT5ifsGSbHgjyUH/vtxV+egXliBTdZ78GH+kVPUNsVeHaeb/+daAeGUe1l/Y3357DAAw
tccKvFnjZuMgfvadr4GT6ZuSyEzpyic7HY1dZRjRA5oAmSBTb48FD8QBiUM7CMzsZzgOXbPLENvl
ndAJ7ZOBUJPkypo/TYdkaP0a3ZhB/vS3W2e2mUeLScMAboY8XvayCqfRjPuxOeeqkh+yqlZgHfJ0
6AxnM4U7B9rLEeVeIT7mBCbvvhjRtrSsiHIjbaGwuvdFomq7po5w/3F8e58L3/88WLm/16VgvKu0
lo2gTt9wqIs2Ftjc0PJDOC3QD5jFUZEjuey0yKuwkAzWV24NDjL54SffTOI7zFPJw0R4nUX1312u
b4uJbC5UttkwDre4yxatWjeqWJ+aszkVqHxahF3NpKNY3JriwDrrTyB6mvvbc7sIlP6/UeBaPA7M
WWB8ESiFncBiK1KaMzZY1TOwkBBVjSzfW2U7HogG61OrBPopGMdg509m9l+aJ9xmH8/0s2UZWUbB
I21bptsszGqnG2n/DSFpBWFu/Xec1um9qUv1Lu4qdUfidKs0v6zRzb2nVECsxo04I1wXzz5DphRp
+1J3NuU6fE3MGhsEXUa30MbbPkRZ66AN4XgY2rzdCaL3Y92U0o4w50UDJbFrSrXc51kvvlpds1UX
WoQ+b9/GSx0wHcgj9coYW24H6B5KX5yFIPNgNyDDOx1f8XpS3JKs2rPdWf7HInG0jQj2+qbkjiRb
C2sOWsuVghF1kqKjKFWdOwx9BrcSNVwuRzJb+YRLqW5tLIHrgAuOAQJjZKnIODMVl8t+stqgj8Cm
n3OK08+JDo9EN+txZxsFiPG4MMKvt5f8/AsXOxvoNifjm3Q4wnKXDYYiCqIpdKqzpEbTUZoXHonp
rUrQarfm5BG5FpKqS24jFZW+djpRn9vBN1MMnjutinekrQrpY+gnE5Ge5Gv9tPGKXGmWYi9StLPu
CeINi9E0wwko09w5dfyuGGB2wLCmUoe+Y7PxxFpZn4RRxrw6QU2Rz7wcRqtQnIrXZH0uMYZpEmNn
mc3BxLiuBdxSWPmpzrbIvitRLEEJGQYqJBBfSJ5ctln0VRZ3bdudOZmcr8JIvg5mkh+KJDX2gYFJ
jDNoya4jbHVjvEt25MMo+oW6gfVU529JcK0sJLTe4SDylOa8XjKyhigv/Bo50jNsPf0lGMR0TLp6
K1W+ckKTGkSjDXtCgF5LTmdB9r8MQ7U7x3r61Dr+Mbbk/SghBjLd5xWKNpb2qdeDjQh9ZR2RNYKI
CFCN0V4ezIOC97nVV925Em3nBnmPU136Xa6Du1K/u70fV8JlYOuzbA7uE9y1Sy2sNOcVXvtGd5aV
JnzVfKk171Ip6pxd1PjRkxm12Uvs24XjBhrn9F4uauBvTVWmvzWhx8dezi035hp7EkU4fKTi962M
a+WOGLe+r2JJ+dhp2LLd/uq1AcKXi5QqxgMzyvpyKQqwO+1QiP7cgLTvDacD79D90Iay2BVVcrrd
2MpeI9M5a38Tk8/pvMvGCrPX0iqb76mh6nZjNVlukiS/G6F+D7pmXxcg2PRmK+5ba3W2/oXIy6zw
4r9sNWrN1mqLsD9XpvFapx+m8leXnGKfOKQ5zKa2tzu5stA5s+aU2xuLaPkotPuokIYm7891Z94N
wkJi7kuGPl8RHxwtO2W//X7cyPAva0PzJUuh4u2+o0JK2u+yi/YIiyCWk/5sTTbSFulo33eJiaQ7
oomnRpe7E6KE+Z0Ix3ifGvY/xJnNQSHX6aZOcDJGe4vmubKs5kuQY27+cwUCVoTliyit+zO2FtEj
OnnNaSQzfVI5GO6lZNoiIqy1h7AfgAX2H3fivAbe5QWmdlCklmv+rOjTPgfs67Lzfggt/4dYtPn7
PQPyjGiGlBxZCHmxoNLGaUwskIYz3uDfSlI4zvSnMMbPwiw3MKVvOjOLS57cG2QwilC8+Jf6XxGX
UCQ7YXseTXX8hJzb/3F2ZjtuI1m3fiICJIPjLUkNOUiZttPjDeEquzjPM5/+/+hzcVKUIMLdaFQl
0EBvRXBHxB7WXutz18Tf5aovPTme56dATW0vrIX5Bty+cNOhqV8QLEl2phxFSEZGepw5U5n/RtN4
qoBe2+WnhoXtfSq4Thj7qhMXyXiAHEHdD1QdNk78ul+DZ/LGgetYANJkIev4oSkk06qbZDjFmhkz
UCx16QOpg/UpCMQ+6fv4GGRt/SGNrOAYmhB1KioQ3cHIyXSjzNyXoRhhWzOE19I1OdRVbO87W2+P
RZ9PaMMoLQo4hu/IqfUxzGLJC+2OPAeCZTfjFvKSMn2M+h5kYN9ujbnf+DrojtJrsYi+AEOs8ZUj
Yyl2nbXDqUrQqwE0E32K+yZ4i+i57YahrzMnbMRnxhUnt53FsM/NadypUx17fTfMu27yO2ds+vYR
KlX/0eKCcmsaXAdbD4xDPum+k8sRYjsCVe+4K7QNR75++fn9C4HrMkPPnbWE0O9OTS2rSefr+nDy
59JnJE4qIWFBRuz+hXh9NrFCAMmjz7UIG/KlFYs5VTnJuQu0Vmq9PFHm50Athn1qyr1njp26sarr
+55yPOiTpUZIOLMec1CMRjTzHI4nI+tVN7HM4Rl+mtnRQtHvzKQIvba1Cuiu9S3Ws1uWIZOhigJp
KtipVVyX9HBl+iW3UDOW/iFSg8/xDGPg0Oswgcrq9Ny24lA241Y9+/rJoeEilqFDajcIV6y+o5F1
BoK79Xzq2wMRmAcByPhBN5pHRTpMpdtskRwtRYPLW2mxB/3An0Kkbi3/+zu/MWkqTXkczaehHA5q
FDlCQY4o+FApmjvnxob/3FwdHRCFOSkWd9XU7JYN17v5xMR459V2BcjClgQnXbcdZTLPEuBAb6qW
qpNhzBvedMN7KaSTADHZCbXLGp7WliIt8gnuuFppfzRK5kXpj8H4HSKqcv+Y3NhUDNmQ/8BhDORg
9YYzGmMqg9zMJ8YWwvpFjs9691lOJhdunvuWbuQfC7yQxbAxC2hTvfx+4ehLhpza0ymoSSsEINRd
FHpx4jbUBzS3/dq2qVOrh97QvQ3TyxFYuc6iwrkMIpHgMSxxadr3i75Vg3k+0QTtXSpo7eDyPFh7
PqT+ZI9h5Uh6RN1MDzNvMqEmCas+2sgKbm01s1YgLNkCot5VHBo0XWhVGj+ii2ZPS52ZGojyqKeh
y428sdk37gSSSooqVALJZ9d8Z7MyquNYaPKJKsUz5XJrIArS+beAAav9ppb1Rvx5XfegCsFNsEBx
CUHXOCEq1WORVBMCx3r6IBFjvyHNGDllLm3hDq+3EUsQ8yPXBriB7bz8lkYZlk0z+MqpgWdR/WBV
v3rjEVILh+nTjV28tSiuNipsxEA0PlbxnVqL2rTTSD2heNQ+5bUVIhkgiX1XttL3+y56/SjC0f//
Hg6K8ldaiW2l1GagT+IU93m5ozfSueNsbS3o+loBMkUlmvBoOYdrWP1o5nkmD7J66nrtkwpjuVzb
ToQqbJ1u8cIvn+HyyGGKUy64V1TS4NX7SxxuGFNkqicohV6F7CnyM9T0+2CSD4w6H2pqHIy4bhRw
rj/Ygr4jEaIEB0DUWuWVMK8Mid32Ar5hH34/Sv8SpN49pHAbnnEj98HSQg3J3UzguAai5PUcpHHG
8kqjVU563/7oW+aEutwo91kRvCoa+m6VBH1Kb6I3kSjV7FDFDZ15rl6qqP1LtiAiXkr+gFXoCBIH
UDe7PBUUxvpB+LI4lUnu1Nlv4X+576A3yr1/mgpLxMkWX5HPW3pQW3OjCHSa5Dh2lE408Ar4sMlq
E/eX3Kj1l6iKhtwjKicLEHqdAooFb9a6TSR1427o2lFyQ1UvQjeVQ5hX7K7NNg7Sjd4WPI9E/4va
B8Mba8S8XY1hGY+GOJllozlpkpqHLqn7pyKwK28C0u/qM14vhI/0V2X900ndtOGGN44ZND+4IM2Y
pQGyuqIGPTG7oe60U2z9FN1CaHPM7Wyf+erGrXvjkMFIgroZh5qJ4XXxZ/IRFYm7RoM0eQII0qOl
lpqSgRxxWhx0uYx3ZTWmeyltw0M/ik3q2etbi9iaIiZMEEi4MwB76XWBVMa10o/aicGSJ61An16O
X6e2OY5y9BQkTC2LBy36GSkRVXfoaHUFdb7XHpWc+85549wD0iJSIsIw2Y11aOjrY0eerp24rpkV
UDIHKvwnpkff7tu59WEX9ZYl1NZBN65CGFtO2jpWS/1kwwZrN/NhgrF96AMk2DYs3VzRO0ur61ON
aqsIrEI/JXUN9OxrlEWPjfzz/nKun1KyLyaC6FfQsSDYvPx8dVnSckUP/aRrVAb1YRxchMk+Q3XB
IHHHJNKkoM973+athcHbAIIX7eNrXKiW+w3viKWfxoFi6DCZACWsVNuXbbWlJnHja9GpoC9HGsgU
27pBlYbCaPiHdgrK8tWwQZ+F8rNe/6ogmr2/qOtwC7Vo5uSAiNCHIwm73MipjEK7QEPvhFTFo2Q+
liLyQhmKZeUfUf/O1f19czdKANijRAMhGl1FTF/aA6DWl1076adMn2XUcYkcVFxemQ5KN4+1O1ah
/RTATPnNynJYfVtaeAdTypkKnrSqaI6DMunnSrEj2emNPpndVBeLDAZjW/Dg6G34S1OzEEi5mQ6F
IwWz/DyZZmk4Ijajf+6v5kZiwGqIilkScTGl2tVqfMVADVTVT+hUqFXkmP7kpFJyKBnntGQ3VmC8
l1868N7TMDqsfOPrrZF9y+PJXU11Dev8sS6taYLoaymDnMwAcfHC/zikTDs1X0UYn9uvpvyYdYPT
tvs0VLcQb7eeK+qHfEdiZm7wdat8rBLgaXCznNTxZzTrLii7H0nzCksljTXmZ0XsGupYMkh7uL/t
N94OEh3KpcCziafX2KksWWD0emWc/B5gij8G/S7MWumY9zbs5apc7KzaUhJHKkfIhOkN7e7bv3ER
oM0NTAyCNObl12WgCkpP4queWBR6Ty8Yi9TTgdu6VSS2ZK3/rGUVjPI2QMjG9DpzUWtghB/OuphC
orV4jndwOHqx/b2K/JcEgKMv3ClsmNxDTCjo90b9FmgL5+5xyo+lfi6D3+l0sMPIUeDgbSg5pCFD
B8rebBl/Fw/3N+WWO5C30bdeQMfQtKxeMt+k1iKMVJw05btfRV7V2L/o23mW+ryUAbqy39ejODbJ
FiXfDeTS0o/7MxgKPzZbdXkK/bmQrJjAiYg2OKoiOPio/2r6N6scXfTTDetZRv9aS/SDKVrP745h
1B79fNzXenhMQ+Pj/Z24fpv4OXg5xQKaNtdVQjOZ9RCqxBPyj4WLZnD0mMS1tiOtJIsAvUrZwPrr
R3ch9gRMuEjocLuu0odJxFbp+xFsds2MkG7jl16sqpmT9VN8vL+869O30MgQRcuwGJFcrt73Wi4N
o241tI1r2y1T8aGOGnfIivM8ir0VdGRkBu9++3rf7PWTiFkBsH2JSzl7y6F8V0MrQz0EkWUYJyl/
m+rXcPw3Dagbbr2HN1f3zszqRlelPJ3kwDJOIi721Kt/K+AuRN69xAPjD8SIEHl5g7QxGnTDZVgc
hMhEekDp1wWWPuzqyjQgI6zqpdwRGsFTOJbVQ5rmmWdJZbuzSjjf7u/o9TW27Oj/N7ra0TacDTNM
oFfrGUfzaEVQ8u2Lb0Hlt7v7lm7cDZhiPIBsk2LWVUkyb/1JHxJ8Jrd/RrDXm/aR8+yqqXzM1aek
fuzDY1hufcubCyRChBkNTP8V1YxRagBKelS4ySmcFMlk5Yvhb1FUbBlZXXtqWje51C0OMypebRqO
H+vPpfbXsScbCFyKFhrqv9a6dBTYsQHtkc2dYgfBrqFc5XZZ/otyU78RoS2X5eWDgyWeNyIavhg5
0uU5C/pyrFQpNE+xDu7NUOLKLeml/w9WYPBamkFkuzCyXFqxKrlOFhKO05AjpG4NCv05i4Dhvt9d
B7ewF9JPJdRcUGZi5eGJMYMD9VvrlMsZdLlZJbupnVpondjNIywVszMU1T9paG5pKNwyDKKPJhcc
itSsllvm3WUFL/w0SfJonfxhRsnFyIw9I18Zun/RvBtjMz0qrdoc9CQvNo7aH+GW1fdj+AdaHZ5E
3uI134cQAwBhabBOevk2y18Q+9tn0XCcM5i/oh8jgMlEOWq6tOv1x34pJNC/YlTYibXJsZviyPzH
owW5SyRHj2azYM4224DLY7T+ibjYEiNQzIN/6XJ3giyNSzOSjJPRpvFvuB3Kt06SfSIFv3rRJK1w
rUokHnm7diiNmeobNO1QvoUuxFiSZ4Wi21fKoL/QppLdOtasz7E9GED1jMrrFOmfMZuTj5EsDRte
e+NxALIPSxvRNnH3Wpuz7ErNSieuMXNW3HjSPTn3iv5rKD/Mxb9t9aro3+878I3DyEPLyw5SEez8
GqY5RZNdTn4OGYsudTslNX/4LZin+0Zu9JxJ/jjqiyQk52TNImlWfQEnoW+c0qk6FfYuM5+oHLew
yDvJ7AR2uJ+nfwz/dx6HTha+BMyB+O1TYJwFrRclH/aRNTw1xN+1kwy72nrrrGOlPhcNs3u7JKTf
1Rv1RjjwR4Zk5URsCk1+kGEMba15bSWNWrrPrXiSZ6XAt9HU/qQYtf0WtUabuWMi5IPamX2G/I3G
AdfU0A6AbubTf50WMRhX0euZ9zD9RHSdw6r47td2FDim6suwu5ppDgh1gMAlNBO19dQMLpVQz9p/
x1mfkZgZkkh4SjJr/8b010NPFVEuu02YIrHTR37PPFXRdulO0uHf88ow7jJggPEirJBP9g+9akzL
0aWsOi2ykQl4S58JbDXV4T1oS3VO6ddNzSOhkP8RYSjlmxYmPjlvo5IwF3qidNxlvmQ6XaoksQv5
nn1IrUH7GsyiHhx71OvPbZjJsVP3Tf41hZW/dYKmCIiSdbuDbi0oEw9oHf12X5UCV7IjHscmm5rO
mwa4nR6N3iShqWuqgju9K4zoANWLUT40bdP9kHtJUXcSZBrawdCn6kdB8fW7EfRZjmit7geu2eXz
cERozhROOqt6uYO1L/8kd/QmNvLgdfwEUB1Oe8a9eSKXmahV1IaUtt3OjURpJpLLQ6FAnaeUY+zZ
Re8/RYPa7vxQ3sLK3TYKEJD0X1d0cxUIy7USyUUfGacpOXZfrELz5mKnNPs2+tuEc1keTJS8lsS/
zD2sllfLIRNEoiT2tYXjh8YXu+oeyOw3otDl/+b9kaLFyF1DfM2s4DI/unqUs6jUSjmTSeglToDu
qT6MPsNBiC3I+1XZYrHEmeV+Jmdh8lG9fAHSvPTnvm/10xT/GpvmRcTVYeifozxz2l5/GS1xkPMP
bWL/TIYtCrP1JY5tIDaA6hZfYaUr23plz9LsE0r500LsE+/plTl5rj+ace0ojLQp6MN2G5HIOkpc
jOKZLBnSN/5Y+UpqG00CMMk4dVXshG3s1eDbA0j0N67y9dOKHTRugbZBhkMeuO5Ud13oK2qtWCel
yK1D2lgMrYJkdRmRUfZq16pekBqBC0dA8xCH1vytMZpyb/X2t8RUu6cpG5TT5BMWpDVsi5PeipNk
oAIltUn8oPWwB/t6bux9JdwihlzrMjERBqEN/TboGJn5xi8ufSKa0WHSmtg/RWngiARN5lDKPveB
vJf9Z986VNqTXZuuvFAZ+NLzMNW7vJwA/HRumXm69Mkcgl0dKE5NEzy2tn7fVa2P4hpFGGjD+Gng
J66EseskkKlW+idF+R3yEeNqrzQfkp1WBV4uz/D+U2oQXORK81zUW192HQks1gEeIXSwJN/6Gg6s
tggaiCb1TxnjN04RSbIT+sZGuHFzjZCzUZldzgdt6stvICmhWcIFyaM6VP8Jk3ZurB7935LvCukU
+c2bHgx7PVD2sEUi0beFPL0+JQJ6dYEKCtUF+F1X8XpYqJTWidtOlpY7gZztZYZaG/Dz90/JlpnV
dSoMPwysfpJOajQ5rX6Qyl8KCjn3jVzlvHyxPzhqiKVJ3YiwLveySWHGTnxbOtVWclCH3oEl0Rho
7urf6x6u1bTxXats3XRKN+AaV8jqxfSiFEHWA0SZ+c9L01ncSoDh4+DsK/BfmZ6kmUes68arr7Rw
XtbOLPR/UtF/krr2FbG3fweIKVuNeGR8VHOD8uBrlLrW9PH+nlxFmn9+GDgWyqNsDh24yx8WUoBM
jCoLzn2zgwoBdnJXGNG5Kvap/mAyd8vIQpB/zJD2hHq5hQVNLT4uIgkIvnhKdlRACHbx57jY2fbH
rt6rcb4rx2Mc91T5ajcqH61G29DNuX4viI3JqHix2MsrNgXwN7Hw1ZLfLO0nsKVYorHQRVCnxaZr
yWxdaTHUwdDm/d26fo4Xwwt1B08+zcH1ZoWxpjNNGpztSD0P5uBMDLaj/7RLsvDhb0396aLB1oQY
Ovfbcvu8y1dTxQyUFFXDc+Vbltea8b7RlHkX5D8Ane/v2/pDP3EZZizGgG0RBIB1WAO+gdgISSIJ
REs2nlvHSII6dfyGwR9XVWNldJKONquAB290JIk4RAvt9NWU0Jl2wtmenooK6gx5ttS96EGPO0qv
DL/sOg2+ZFnRbBym668AKQSaTEQL0EtRTVhtDVUFJdPmFKUSetQ0e45B7j/S+FnG1jbOx7WrXdpa
VXFNNS0r5kEQZZ3SZfjXH7ximjybKe59HlrfYkmb96GcRA+BHDfH+9/l5kJt4j6gmNTq1zF05eP9
VBXSsxQ/y8HeKJ7TOvLsbqulcSP4Awy5FLIU8O7LyNLljlJArTM7i7MzeZPbBbBi1p9L7T+KAruZ
tl/aO0N4qHLJ0wtzI8K9fkV1WMP/TBos+e5aykhYY+rbiNmf+WXtp7TSlKdMT8SH+zu5rv5A7mIT
PfOOwpsHtfHq4FawFFjmiLae3vvR40i7xgX+WIIuGdWIxcnic0aND83duvY3Ttct2wv7KNcFcgy0
py43N4VYKB8lpOB8SNAG1Fi0KnFDCYoP2H4SVXwoRfnt75cL2JOSE76z6HlcmqyUTpXsTiDnh+5k
NOOz4mDG39jnfdK0THF+uW/vOu8CwED7jdkHrivInC/tWepU5GLUs3PeMzNMSWIIA8kri3HIX+ux
iNWDnVhzfQR6kli/7tu+5UALUxAie3gv1b1L2+1UpFXTzOj5ZYxgzVNLK01ouff3VhZEItMZXAig
zS+tqEjNAFCRkWBt84yrWFZe7FKZdvet3Ij2ADKAsmTMC/5znrZLM0E2yFnS+tmZZpZj6qHbDkyd
9EcZ+HUYjntJD3aIJIaZ9Unyu1NqbQViN2J+xiZAehJTL3Ska2+VzSDjKE0I34Fwd2QjbveVmZ1l
M/up6p2/h68mdJLC5DoaW9/NtfmnWbXHuJanvQ9V+SFv0zd4lTI3Ia9zFsCaG7RqtzNFpu0j5X95
KIFKUB4n5weNux7/qmbUfxPYSc6tLe3h1HkZCUia+rX2t3TQb13HADKWcUfoMmg0X34cRkPUTpb7
7Kx2fvIFnUPfQ4htfB1SW8MbdHXDG26dKpJhzhVMKCrKqpf2zE7YuZHh2XL627YTB3BGRjwwPObB
lq7iH5G0VQRg2+AryfhIh6/Gvw1Y9oATS3x2FI0+JD18HGqgyEcdIeDnkPFjr2+ZzpEzqd7ZmcTN
CWOnByAoPsRGXeyFyOxnkoXYBREqXHOIei8NaulDFgTMDiuNdZzs1vSaJtSfAr1KDnTxXoKqlHZa
nJeHIRbBoywGw1Hbqv+tWcitS22RukiSVVA6ivphUhty5cK09lTBfCbBknbjvb11UxMGMazLGSca
Xn3gPgVwSAkO+Spp/k3+8BbKvqMoyR6/drUmcCcZ0OX9I3/TqegyLmMBsAOu68mZZPlqPdb5mcHn
p1qZkF941sL8ZLbf7xu69iZuFe5I0lVm7fDfS29K2jaSEGxAEJRABgHbTEm9lgOdzOZL1s9v961d
x008tNBKMvJARQcSk0tr/kxaahtlfhbGv715XAYestqph/+0IH0CTPwRbdf7Fv+AgC9dGJPQIdED
B8SIhMGlyWBso0FWIMLXQzRpwJRObeEkUmT/auF2mZ2CaUFyPWHXhUvZApD3gD7Oi0Ct+aucFPpn
Fa6VyTH7cu4cszBE55RyIh7mNle/F51ffrJDvfoZACboPTnLAqa69FL/0SB6ttdA2G0s6NYHA7sN
LOIPbGH95PRBXgFcGvKz1DKSUsoO9WOARNNbYg2u3sVbJIu3PhmJIL0xtpD/rK6bMQyahOytoKdu
PEyMmp6CfNqnSPCFvny0RcLU2pYc3/WJ49IEuAezlMXYyHo0ZeoNlE+nID8bMCCV9j43flRW8UgH
vAnDnU0+ft9JbkS6GFyGaBkuWNB1y3F8l1ZZmRqZQGgRkJWllto9487fMhDUj8FQ+p8ZSLB6NxOJ
9SkEDmwQN6VUO8e+gO0q1EdAqfd/z831w03AAWFcBvz35c+Z59Qm16pynpQkcbWYrlqY98hc9UlO
y80uPgQaZEUoBtoblpe7bH1aKLmSQSC0tcSml5Y7ugqynHBArVHzekNyk+QgQvmvM3W2meCbxg1b
x7tyacVXRnSb/Ck/D8qR4XAnjT/2tEaGYnZNeQC4n+yojGwgpq8jwsUoRACwt4CIWdesVDvpU3ma
uXsGaBe0FxLsjWjw1ubBvLaMczGoS3n0cllVHth+YC9it8y8F8RjySndbJXfOv9igdPSkKcvu05z
Q9NXBHFUfg6QiUwAwVfSx9H/5APBDOaNNPf6FVoGvqFgWVDupNWruLMNxkpMo2DLRLqbe42gs3NF
Pu/UvtkiQFu++drzgAVBKkRKt5zD1eZFU92G1SKfKxVPfvBJLj/LmqMFCCIQ2vycrB+NvUVSdcsl
ACnhhEzzwoC/sskUZQNcDQ1VOn/+vjH12YvhOtjfP803CozMsMPtxpFiips4+nJpUz82jHg0xVkJ
S2QK6LK+hnnl+tNbfkQv1yst3Um2IohbzsgsHEeY6QCe29WV1os2MWd0zM+a+VRmb6n+WMtbFYJb
99R7G6u3gdpK3oc9GrtNPMHD+TCXzPbCXwwblmDibMMbb3n+e2vLr3l3ScP6WZuiDpC00dNdl6hu
bpaOKL/ETXvUxZYqwi3fAI4CuAbyX96G1WGWhy6OpZ6cS9cBV8QtcR5U0FsNthsnjAEmuFBtghSQ
W6s1paNStXOelOfAyPNdM5uiApvcqYdpzKJjDtvOxibeWBZrImNlAozhgvXM1GzHaZmnHeLERRnu
A/rEDuQlf6moSYuIlhb4ziVvsOj6rw7WaFlRPFl9fdZG1X/pO5hnrFIyvY2DdcMjltFgZpIh+sDS
yowE6jiBFX1RWKCwO7yVY/icyG9aPZB0lq8pjeVWTA/Lv6EU2gnIGkKUJmC7d4qs39MN8PxQ2yhd
/QFeXdxkVP6osFCD40cx2bv6phVMm3rDms+92Y3f0ymJYreMmQ71hkkrjm0lItnt6CzEnogSyetj
3ThoghknT+mySndQyzV/JmAJfraTjwpBULWqgxfWjTvFk/YBdqQaEHlthzsfZRBzp7XhMLpV3YAM
nPSqBcEOB+ovqVO1YC8xgGu4zN0Pv+POGsd9avhD97HIjXY41mWdCKeCjqVxzMFWo11g9ks1MfcT
/gwmA/xBCYfoxpdbrryrPaLsRcUcp79SvVETuxzsMjSIYivxYGTlgy9nFM6bQX7IQQG65tyakxOF
YaM6TQ2lQm/Li6jUED1bRZVu0FFcB4C82su4CBAVgGiUMi7vFoRWyEVBqZz5TK1TpOKhyFpP2Acl
FbBxBo9w8e5npnGCJP4wD/5GQHR1Wf8xTwGK9BLw5Zq3NcpTxerM1DgPTbDPK0MhT4nc0C+ijUj3
6sZeDFE1WLTcaN6tZ7GrKu7ifi6Nc2HlgEeg0EhrMojMqVsGldvnwd84oxsG1yxUdmULYFGFcQaK
73TQE9pQnDalp+iaYya/JfvLhmctMcnKs3jQwbaDPOaxXXeuIssM20Hm9IEP7nfcVMWTiLT/5g7g
fRam6IRFxay9NRWQ8j4Xxb4cBuMgLSoj93/JrW8KQJiPyl2InZVLZVmo9UjcAL6qFa+zD5qyo4C2
8T1vGwHZwkclqF2HFgRomQFHnnFuAQI2NElpq3PvbxzXLSurrCCzKdkEfo6V5rGl0GjmB03fCACv
HQXXpzhNr5F6B39enkD4KpmHLzSBPHHmMaylKkc/eYCqyRVok0fWhl/+6ZJc+gknDfw/nY3lNKwL
H6GMOkitx9qZECpzwc3OEO1OurzLog9q8jpp32X1i0zZWNZyt6VuVffTHn3RU6Ax35FuvZi3lv/u
56xTotYIRhE0/BwhnjUf1kLjubW/tOp+jJ+GfKPvcR2RgkIi6ACJsLD3s9uXm43vJ7GpSybCrLLx
PCa56QQl8EGfaG4POrM+q1nAW8CT8qHXy8mt0KLd3z8fV5EIvwG9F3gh6MzBz7UqzKgiTEBSmuY5
5X2k++Ql2be/t0BVnjcYqBmMRsuevwsYrYWZx54b61zKkuYmHHZPTsstsYsbX44SBXBM6jFQzqyv
1KZougKhQ67UbthL4jeA2WcpOmkPapR6pOl/fa1QEaGrAfYDJJtYU5T0ERqBvZSwbZb8qKuUtXOk
AbXC2BI/vD70dN5IXPgnSFMwp5e7hwhnqahwtKMW2T/lTRvR4o8+KL69cRKvQmCw8u/trA++2tA8
kLGTDLNjQVWRRF8A7+7K4e8f+cUSqBUaAvz1p83yzh8iXNzqF16VnEthb3WNcOQgSJ0O7K7np770
0Lezf4RjFaImf5T2XZfrXD+5tbvvmFeD7qTTGpJd5Be6WILwVeAqw5snmYGPtuIkOQMST1n2JVR3
eaa9+cwDVgdz9qpyfIn1/FM5jm/07BaAaJpUG7/kqrq3DAjxWC6hB5fgeojACCoQpI1qn8lR6PEq
efNQpeZwnESe7Ai8e6YDfWVftYH54E+q8nB/I26ZZ1IXIlO+iKDMcOljoVGVsZ1jXhpsGCKDxitN
wsA8NlH4tR9muJONHHVGfWPZV4kDqQn9ZdqSqFxSbFjdfzEvDXh/vTtr04sffdOpskXzbyt/8PWN
bOB6hRoFJ8g0gINBybIGo/mTlMDwU4/n2YbuUurQORhdyf9KzbAaNIp5kgu37cZ7fX2kMLqgmRCL
QtF2PdUwDSIc9EAdz4r+EQwVzyks3K+5MW1EHze2keRuscUY3cLcfvn5mk5GtiY0x3PFVBn8Ik5n
5QwGg81WPilRtREhLBfO5YutMVDG3OICCMVrlgfl3fEtA7lr/CGezsyCPA806EsJiZZ8i3T41qIo
ezE6gVDvdSowWnEt0dWazk3DZOrwGobApHOnhYX278eCl1TxvbHV5ddZYN2RMJjO5hziCK5c1J4t
ByeRZv/l2s+6ee6l8rkoj5G08e1u7Sbv1TIfv4DP1oOIsiRrvZ+00zk0HiJTesgTxwBQcv9839zL
d0ZW52zOC6YQ5Wo6U/g7mFrkpMP01D0H4W6Wtr7bDadHsID/UkqBPWTNjjYyQmabST2fRQzkMvou
GtWV5X9MsfFe3QiemInnAYF9H/ANXf9LP6xNPDw3uvks1aCbzIP1TW4ZHfIKwkOIdnd5uvHkX/f/
oZZ9b3F1TSaDmjD/j0Wzm/eWVnzsXmeIllxKGShkjsUzwvPHfHTU/n+yTDuAmjl5DKfvcq1xUo+G
EQzzWX/x82xXl4eM/HxPwdJIftYfwP8088fsbyv1S3+LgTAgxszIXj1KMAMPU6Ug4xPHFPoiaZeU
yd9fy4zqUPJlPJwYc93wUaY4iUylkGmii50ulQRvyKxGddtwOUe7ZorOomE8XZM3TsQNL2UAgqeO
4A389xqXoNC7UyZRy2ez71774phnD431T6J13++fvOt354+yFBNQi6dCTnz54QA01VMdB8oZKsKm
fbbL3slKNEK9Se3dXBE7s/l13+KNc8EEnxDw1OOuzECss8RZS1slMZQzJDjanDlxo7hq/N+QQpWS
PxndY9IPD3Bfvm7YXZZy+S4sk4OA9aklLUxkKx8VemcR/erKOX+WrOOsKZTV4ISf/oXyl7mvNv9U
GflOMf86hljM8hQB+6DEvi6wx2nHseks5Rw3TPgnT4n0o0WVMXqJpI085jrDuLS0emb7Um2VeDT5
lm3sdD/l4E2Vv+RV4oWPPgRoG9u5XF/X20mDGQYmskN5lTXJvdlCrsq6mmk3v9hc2ozm+zr6Z7EC
2ZoP48ivgBvvvtlba2S/aDPRANIIji/9NbKhuNG1XD1bJpNM9j5sX030/Hy3i35K8saG3nJVXJQO
2kJTDhXB8ji+CyVqOUrm2CrUcwaWdRi8qHHQPoaqaZdVTlSdpD5xUrQ97q/x+uwvU64LOQTlDcFt
emm1bENjmuNUPVfyCQRXlzS7fHoLumHjab+xl9hZlreg84mWLu1UfiqiyqjV81g2rlX8DBFKiqMS
DA3qcrb+CBf8/YVd6ayQx1xYXH29NB/7WTcbvl6ROEkKH3nh5P032uOScKuxOvSSpzU2omWmQ77u
SKENaNwr+LMd/2306sm3D23mDBViErhZE5mHPDAOqWq6ugDtvgXauukBYLW4Lhb+Lrzuco+KOFM7
o6vUcyntYz9x1Lj28j1QT6WCQK5yfJPh1i3KxBtlZmgDiBrIdLgqAThcWg0npaQ33eN3of4L8RR3
tKOdLLySxED+RcQOsXHtdCa8uZl9vP+Rlv/v1bnmScDbKXIDHV4PjSl6Pcxd3anER5YOH0RT7Gc/
Tfb3rdx4d9ChIVaAagaCBHv17gx1NVtZ6OMJcf7JH+dzNQu3iDpPMnIGgmU+p6Cm1Wxcxrd2duHe
JLEGyMTnXH1PI6yHWqLedS76f2GAG7AwSajjOmL0JstBCVj8biTVu7/am2YX8pA/x4y+/yrADftK
LZtaoooI2h0580aavNHIHGt8MJRvZVJ+NqS9Gj3D6vXXQRKcke8sr17bAnByYiaBfi7GqmbqdSBy
aZFGub/AW5+TZ4D5eKRnEOxbbatII5HHfqifY58+WsK4avvfVD1IMDYHfb8bPlSxebhv8tbRpGm9
kDSBPWSuYhVfy7NOr4cjew4aR9610ycVer8qPgzFZzk198OcOMpGDHF9NojjCeaWotpC67fazInZ
XwmC+fmcqrHYdV1kPDSSWT/cX9ktK3SUCY0WTq2rEziF2iyKsJzP6kxAO0Xo1UCX+7eqF8QjPKNk
r5QIQU6vI7/ah5M6qf6PtPPYkRtYsugXEaA3W7JcW1ar5TeELL33/Po57AFmushCEXpPGwESUMF0
kZERN+4tp2ddmNKDGcK8Yg5KuOFN1nfZpZXFxs9TS6dkzcOgQ8T00UC0ZY8OXQNdqincWZ7ab8zd
FXvcm7z+qfXSNLWEvQ3WJCdeHEvPXqTo33PNGg9SZxIeaF5Q2WADtgS31+9j4tg3Arn/jWgXjmzW
Jat4hxB0UewGvuw1AZ1X0GUJedl0G8dsPkaXvhmuYkSgwUPJHLNlUjfIBvBeCGo9V6loG6NvB8PI
lfRB8/9M5oMSbRyx9WRemluc6qEU+tQC4QlQKXK0ZHQ4cA66vdW/Z1wvDc3u5V2cJZM/VhtfNACh
5L+Q8H0MwmiyW9mWjcAWjAdB0GaGztZVvW89yjC3z9scdaxmdc5q0m/OU2tJX2GYhW7FxLnPKY20
v0f/Tv9WJH9iuLlu21mfa/D/c1vFTBcMN+pilEkdBqWAwNzzVPk/U5DnXHReunHDrfcjRuj5oqLJ
e5W02+VUSsicDWaems9WkoYO8DzGRMUI0H3T/yfjeWdqEc3paWbqBfQrFIHMzDbUItuHA5Sf/8Gs
vbOy2IS9P0VdPjIg00sPTTOhxbfFK3RtA7yfs8XCwKZcZ53PwqTGLhOKzEmp57XGR1NPYCOJPt0e
0LVT9c7aMqk/k2Dkuse0SVpSH6zWa3f+1LyOlv8YV+O0sR/efm65u0lh8GiCdW5OoF9uCHWqq7BT
SvN5HLOdDNmV19RPtSXtxcjcTd291bRHhNnuVLl1xPt4TOywlY5S3n63Iu9r8SHujD9W7NnKdFQk
Hj8k/INYclNFt0dvZ0D0wy44jkDqc9Xu4o6Q9MPtCVsvz7yPZRIwBBbciIs7ZKpCaH3BxEBINkwg
4Ljb5V0z7FTvLlPNLR97JYtmoivMMSWDTPJ/2beuDkmBcnWsEHx/iawTrahpjmaIYAcVHIRhOzre
0PxVhHOQynabCv/cGU6/3szBSFBDqAHG8XLBamEGjgqF8txB6rej0qXYaiRuITyuhE/gpk1sETvM
JMWLWMYvBYHul1B/LpXCzmqUGPe8+YzPiONVH3s3C6oNN7ve9yT/4VAyoTOAtfatieSdk7dy+jZ8
rwLo0MHALZjllyIl6STG34TS6jbC3nVTKuBanha0n1M/YxYXbkNtY2hkQh3kUCzvy2yiPidnR+Ab
vG8t+ScQqAgdVpN21S65Sz3ORdPER634M3jhnSIXCowJSXWvSt14P1baz9tb+gqsAOwvMgBEXmDg
iCcvF9lsJVpjvMB49k3poRf0x6rxXmmltnPrs8wzCKHYnV63J69ODtBBpuqjptzXkrmXOlfewoC+
xa2XPmL+mrkFDxzrXOu//JpeGHrL8ygWy58HAguTnuhvFhy1Dk1cWvsz/CX1jnU22tPtWVgdbAjD
AFcw39yucEUs/G6rx3INg471PHXZfgy+orfrCPnZmD7CMnrb1LzcFyOcTZEuhgOeii7V1MsRAk5W
0yxqLHAT+r7OX6H/tgW0WRP4kPKv6ofb1lZbfWFtcQkrUucX+FPrOdP/NmNt0zlF9++3WSzwtqHV
bY8hdNBoX5t7VNlJl8OSKn0UEivwnhN9tEsuRjn4brVbbDzXrJCPosgPSpFC6GKdxKhFcVqIPILq
CpaInZT9VNKNE7EKjkhAzShkOOIIjXj7XI5EBoOsi4UvPGt6Wu96LRdspZfTu9vztfZ6Mj28ZDak
N2QbDeCXZgDKV0KmiMKzWD1GlOxGTbPr+DvKjl2T2aq3kwvAGNLGMq03Oi8Rk+POMw1Q7ZJKFckW
IdQKxXfpQrS76bfV1HbX/jSkr0h9bNha73Sy+GQO2eTAalmzyxGWURfFQjYFbp/9GULpo9k+iXG7
A5kBFZa667dk/1YM0FxVpPUopgE4AVu7vC/bKqirCYUNV+VMpfWP1olFF80SAPk0vk+Pjfarh9Cr
bT+AnEdvDSSx0DxAXXMM52LDVzQSjAJmUytx/Ipc/Bbfw5XJBwJDmmC+03k1LQ7jNE66Z4V96Jre
Y1z4pFk0NKX/FN5XtLg2QuIVWx+TQZ6QfUWXJ9t42QoBorfvPTi33ax7jbJvXv9pGh9HrbM9vd73
0nHSfpeCHRLF0pyY/coqV4bKTP3SFQrMJZNoKzDGNzPW1t9C561PGDEF+36mMcTLqYuNISK/PI6p
ErlSCHSuzsi/JoNnbdzyK4JjZoAtzmEmXw7ccJkxnUaPdCFN6q4m+zb91LtEjO/mt0gBD5MvnJu8
vGsLcWd88Ybc5j0uB5SUwVylPgWg5Au9cY5AlDoW+zE6NG/AvgF6Dm2XhlvncnZcl7cC2LKZcPtN
vF5e4kpA8HhGMIqx2wZOnb2qeXUoZ/Jl/Wcr9ycvRZthwwFd2YxgsXjOUL6gqrfEuQaZLCWTYcZu
Zd0H1UepPYf+fVM/AtDc8APrOJbqwfyHDkD02bj8Lh1B4KclBJle5gZ5dwBCZ4fxaFeMtJc1u/Ar
l6co29DbxeNnycueyqH758EytzTCUsgAwQei+PIL2jA2it4rtWdBsJxwHPcQvyRkLSQ5OZobJej1
xEJ5OFdNwNTP0eUioPL1Ma5kM+T+yLTmEKZCYI+DJj96uQSqX61VV2032byvG4VgDepyCtAr1cUk
mNLQjIXnsJDg7laD3nQyy5f2UwIKVBzr2mmAtn++fYmtPTyoFjJ2lKQ5zqsTJuV6JxXyIJBHMKvJ
yYpQ01HthTAHD5/Xnl2PnkUNLhRrcQ+AI90SmLuytd54m6nzzzR2sP9fLixZjlSV+okv8Pwgt4eE
Dn1AYMFjRoLZ6TIOapek2U6ACtHO0hgeF706EX7JR62BXOf2fKzDExPsElIHSCtQzFqG+ugko3Fr
iokbiIO0zwR5cLBJYblotypYV0yReqNV6k3E11zi/7OePGkVWLFbD4qyi2dY1lDR9lAO4xbf1JpL
gTHBOgLoDq5jnOq8+d69l3IBfFbYRqlbIPbU0F9gljVkgZXTPejEKvgNefjEOX7EiXTjLquMU5Ok
x6I+GFpuV9VwGNPyZ00Hmbxx1tbvhZnAntgCEiWQQasZl5QuCYImTV3Rs9B55KqXjt2Y7rwCTPR3
qWodQzsoyAw1x8Z4SFLhn1ccEiVzbk1CrgH/sjjseFe1kXMjdT3xXs1UzlyyS7cKDKvDDdgY7j34
DMxZwPMtlHw3/77aQh+EUgVxjXofqLLT1i8WFAWt5lLHPNzew+vAdGFtMSRNFdrWH/3cnczuzix7
W/TuimH3KYI+DzID7VlWtiLFNyKXi+tvtglhB8+h+dgYC5uEY3VnDVXu1jAX2IHU5ftIzl7oOfpR
qWN94LIKH6IuhJ23TcedMtbRPc3AkG+KVr4rvEj4EWTCVvXz2ryTi4UlBX4iID6Le8vvlLEZuzF3
qb+wi0KDhsGmM8C/Rt+DPin3k7rNsCZzmJZTQdUATj7SLgTpC6OVGel1X+u5m/WoKWi1Kt/5Kn2D
ZZ/6JERq/2T6PreXIAg7PU69BwRav+WSUd71ZWP+3dgM88SvvoavQMsYeTkgK5dHvxBhuzVKNXeH
KT+Vkm77L9VY7OquRp06tGP9vrWQANkh83Lb8tW5nx8qNPGL6FQsHLsVjnSbT37him3zqW7HaO+V
tCbL2qQeo0w0ILybsp+3ba586gzqx3PPtzfJoaX71gQgUMI05W5Iog9kfIQwV9EKTgUsf3/b1CoE
nk1RLwRVRRDGa+ByXvVprAl6pMI1vO+K/Em3Pt3+/XmXLNaNPoIZKs0bjJLGPNR3LqOXEKBILKVw
Ncs1zLu82zWxM9QfxldB26HUe9valcW6sKZfWgvlSe+TxChcNXnVEA7WXoIffvoR5ZbbdlbxBg/J
+cUAW/3//n1pp0SpJNbMsYCeezdCO9j/LbnlRf8VejMnHsrdbXNXFunC3GLzm5YwErhgbkKyLPrY
bhVxry0SeCUABLRdEjgsEp+WYJpZSNLTTeTKFuqP+ngfe3+98k4qHR0Bwo5e8n8fEaoFsGnR/gHX
1cKiTJKGxgUWysweAsHfq6iW/HcW5jl9t/HqQIR4xsQCnQnCPo19uEtG0oi3rcwbarm9qZDpELpy
IZJjuLSiR8loxWFeur5+CKCkTV7kNLMHYwP7eG0DvDezmK4OSpu8rmczyBg22X0gn26P45oBYOhg
fyFIQEVw3vDvZmto9LEggi1d06wdKX3KtoO3K/fJTCuPwCXPAkAIi7OZIHWlkXioXKO9hxe8VW39
rt/FxGyKcRDDsySf0MQe9sPJqj+FgbpHhzy2e6dqd5p0INuabvXSXlm8iy9aHqssKtN6MCp3EJqT
GIvzBrGz4G8nbiUlr/glwrI5eKJxdG7auJzeKG0bWBwNWKD70RG7v7r5EBI+SJEPy/rL7aWcf2ux
JekL4RVEXQFaoqU6wiDqSVmkReO28Es6pHaQsK2j5JREFD7/3RRbBslI+vypYSwuj17vSOUHdeNO
veSoqIlGvPPG420jV1aJLtA58KFUxxFbbE3sjuZkNI2bwhUZpzSix/EPIx/vy77YuOvXr7g5QWXN
jPskB0hbLcK/qK/xSnBIu2hKPEj1cTTYmuqrYrwase6kanSIYcX0BPVUC/oxSLaoDddjpbWPZChN
FCCxoJe63CcqTI3QdJe1y4cAovuTyB89YTcg5nl7Ttd7hGcKcLo3NjQ25GI/wqEdRqjh1a4kQCSd
5fBTykch30q4rK9J4DQMiGTLrEK55L5r4FmWs25q3EyN7F76mEd3iHGPCuzOY+aU6t3tUV0xR8IB
pRVAsPxZFk+GRlGaPlYawib9s9AeQNZ0tSO2HytnKsWt+smV9wmcOP9vbplfkWBKhIt7bFw9+zVG
HdLUD1X5TUJsyNuFoXkXeardRL9vj/HKyqG89UZhQ6KBRorLHeLFSZVWaKC5IcJbavcwP2a9YmN7
rN3VTEDBUSOjQnJ0GX9KSVoUY+41blLQi0nnck8GxcsAmb54RrHhr67s+Zn0G8EfSqG8Hxfnu+lI
FJlh37pjlP2eaN6PwGZUk4Tk5VYsf2XyQJDN4C7q2Ixt/pR3t5zUi1HRKGLrNuonyy9/Tlb8ffD/
vXbIG42aPJkonpFkRBZmWk1HHz4qW7ePnrzI1RT/tdL2gnCvV3/1nmZpn8S+JZ2iCZ1SJf+Q+afb
m2TdJTl/Ab1lUIHRrAlvweVAJ9GDdbDNW9cyE6jX7F5U7MB/kPODp52naTclmYNCxRhAO3hueOkW
1uMWhujKabz4hnmTvZtsWc69cRq6lsNPQqR5bJXk0UR9toZ/ECGub5O4RQp+bXmpyfFkpYLK+V94
77yV6x5kXevK4ykY/2RFYBf5YWNqZxd8eb0yte+MLCK+LoNF1IyH1k36h84ADSM5g0b7rfhBGY6J
f1fpX8LX2zbn1VqZBCDFnqJ4v4qcchm57hTmL7Zt6CjoByE/kn3xtK0k5lU70LnB3MObH1jW5YpN
uhWkia60bhhZP3pEXsxA+JlGX0Z1q2f/ykXLLOpokEN1wx5dpqumLpImscCUFeWPYfzUtNm+pLOT
xOWuT4x9P1H8aXtb6jxoJoZPYlZvqDOvI97LL1iso1APlR4is+QmXXWO5OaTFmzN59X9+G6Qi/ls
I9PqM4reLsyv+1oKbKt7VPX/chzzR7w7ZooXhLnfqrhPOdt10t7ot4axTrvO3gReHtD3YI3ou7w0
0fahiKCXNXsT9WNSPoU+7apOGDhFc0/K5k5L9PssdFTgzUCen2NTe/R139aG+k4sKKyona0Ko60h
smL2Gy+j9dP18tsWt0dSch/2JsMv94gU85x40V+k+BNtEPagn8dK3ogxru5cQDs8kRD3gvhs3lfv
5juo47ZWBL9z2+aDOFKZtMInL5xL5PLTNHzISNhMU/GUivWx0sQTeudbbZTXjilXC+gU4JncZ4sg
UYeIYdTlqXeFvrKRAq3l3laqX+oWdfG17Ttz18OfDG4YsebLkWY17cuxJfVcYDyLirvi51SO9m3X
du2SQJyFXlq6vGdSjUsbCkTDlWxEg1tO5T4SHw15PzTnYfB2xbDfUgG7tlfo7qF7hKiNnObiyKdW
K3iyng6uEHdOH0RHjTYbnEzZZA9dZNgllI3iuLs9wmux1HujCydQCdRBkjQeiBL/BPHBMChqf9Xz
OwLG24bWZeY3FA8s/jOcA9TSYr36DnrLXMeSkfvOrFiamdWpFZuPdMHtvPinmn3LGrsMazekgwVJ
uaMufSvCH7nQfddD8zjBqKBX2X6QEqdQvEOJ4kD72pQwT4vp8fbHrtFefCyQdDKcM4sM0P7LhZe0
IID0mrVIxVOb7/SvSL74w94aEydNfjb79FdIK9sfCCQG71dQ2t3GU2/+/cWdemF/4TYhpBtqqv7s
hUi+Kw3h1RzyrShs3rwrGzTKirgocqDLjIdRhVKileXgTkOwQ3Hou6k861rzlOZuMJl2DWw7b/+C
etsbk7Y1wfNmXhqHoXGuGIDx4n1+OcFJq7Wq4vWjm7RW78jmeBJRRKIhTPE+CmH3U1SgA/Ab4RiW
crkPRMTcWiPaDZPUb8zDlTOu0SbPgpMlo6Yy+7N3HrMTCIibNOJLVPFbmf8RrfaMCpjTCwDYv4vW
Fs7xit8CbkKZhAQjD8Hl6wU2Mk3tm250ZaNwJH84qcW+M3pnCBJ7CmAp8u/BVozFj1T9UpWWW/1o
fe8+ibZYF67ucXoV4Rol8c3QF/emmdVm4tfT6DaZG8Fj0Qa2rDwY3dE09mNz6AzrWNDVDx3g3dya
I4YHEaIo6U+m+Ru7/dqtRQ8IhTtqJ1C7iwvX16Gj6bfiOLp1/tAWTvSn2FmdPYF8eZa7vfE0mV8N
f6NT/KpR+pHI9oEwA9W5OGOeMI0wtKSTWyCzNKAEFrQQV0O7PpHaA91iknKQ7dif7AIlQ8+wNp/o
66sSHCU1efA38MYQQl9uPT3Mh8rQlMktoy+QDD3WP5iihzKySqfsS3iYC0cQHSS2QL1Wwslva1vy
f3dZ9juIf972eGuHA2MKGSUoiFgHOl8uP8VURiRfZHFy2wE8k15OdzQI/zN9CUVCYHx0ZtLMzXW6
uGyCrteUqqlEV4t8Jzdkmw7yv0n38d+HQi8RMwp8ipt0PvDvDrQZodSjCaXoIgH70MtGaCupuZEV
uJJdoa+M9zPvEYDR1nLHChXoEpoORDdo770Bld77UHhqoufEq+2JmEpB6jJQt/purq3Sm6457oPy
25LkUy4i+Kw9rKLgMtow3cR7tKy3gAzXtiVcSnSTAseeWWAuJzCIDS3BZ4huzu9XsXcE2fCKdN6P
Igj3/75W700tdsRkZYnYJJroSuq078YnWD+d/87C4oyZKI0pZaliQRxBXZS5bSnJRtS9duk8fN8w
hGSZ2XOLkDeIQtmotFScq5QxOhQiIq7S9M8D4WGv8iCFhYGi6LIUagR1J2FFdn34RJvqmCDIdXuq
1sPgp7mSyQtRZQMyc7nuVi0IdVQniisioxkl1b4H055Swr5tZr29CDp4m8y1HJz98r02VCS68mZS
3RHR1Vi8a6bQnrT7MN4qg14xxOEEozx3TBLBLy44Q0jlro8l1c2a8hDp4bnwzL9KDe61Sb/cHtP6
YMJuSMkVSNsMql2WGnjqZCl0v4bLpWIH4vcCz3bbwrojecZtgd8i907hBBLMy9VpRlXLpiY3XUNx
hvSxKceX2pNwo71l11GbAVgVfmhhXwMSfbLgvd74gPVsUg3FJQDNnU/sMn0dAvwfJjW03KB+alsR
VtonvULjIdzAKm3YWXZbDWPn10EXWK4QRI4XRnYHLkm27rrk5+0ZXQd+84DQkWE2qUUtA7FhFOVq
7GLLLaynUb7nTW178Gq12Q/Jl+5owfpw2966w2XeHvNbFUApeHZjsYK5rmUxLeWCqwWNihTUqZbu
xbw/V6ZIW1Ln0PoNQwZdUk/W9DIlgV0Lv4te4c6nXxq4T7gRAV2ZAKrqs9wjDbEUuxcXpQJP3Vzp
Cc5GLuwm4UfcKqdKKPehB0FvDxRiEwa2WlsM0ZUwy85RB6HmcrmHTa1HY9kvZ9LYV2uEiFfwq2bX
GcLfHhG/29N93dbsY4jqWWD50lZTtVUamL3+3JraeB/W9SezRnWiKivjEGlKcrhtbnYmFw+auakY
NidwdoR0BLKX5qoCvaOm0mBV7HZFCzWlfuyq7lXVvc96F29ZW+UK5t6YGU9KVQIEjrhwbX5RqE1N
n/Rza3zVjS9d6T+gFtKgsp2hoYsncdR2a0LXI8SmCpE/bxaUQZftYMh752QSaLqsuglSrLI5E3wd
q84r7TQZNUezAKjfntT1kZnHyamZwelkzJd+tY8zqWjjxnwuK/jgsHnKDb0+5r4onShUPiitFz0G
sdAc4zz7lvNadiBCQbsymPTX3CqRF6nPFL4919MR9C67TYKK1aU5yyhyt8zrDrPOsv5r9Kh20/9t
PkcC6t4ppBh+m9Iol75uTMUcCl1uMAxB/kfoh/ugofFyg6WC1CGm48Po+MR4P0/NEfK6DmWm5hNw
Wjt8Vf6Od6TDVPRUb5teXW4McWb+4G1Gtw89gZeW68pSg64tIHOMkv4gVTQ90DFgbgRRa3AjZngF
Ej8RWDOdi/BDs/zCqxLVejbESv8++i2+XwpU66shT/XPsklxmmPvW18neiRLu/XC2LcFfE1xGMae
3tg2DIzkFEx5d0wrs9/ig702DRAxI9UG5ywlnPn/378r/FpM25kivJr86REO9dwO5LHfmOxr04As
9oxpBLxFPnsxDXpOJ2Qte94zqILiYSI6tmypiikSo0lk65OeH2NjNPdq3GvPkgJkLdML32n6tN0L
ZmTsi1ZOEO2Kt9iHVj4HDNHMijcnpmbGkIWHq8uhiMUoTt1UlpMXNQyko+8lzYvnS7UThPRJgCqG
RcosRzDd9Gbe3oWrg/ZmHtWcWa8EGNhy+oM2FNsiAMJspNYu68RwH09eSD6u/GfkjY63MYnkNEpa
MhTDlys9lmECGYUZnCEZ7n8nKQF3F0rVaawTEeht0P64PbT1axKD8+TOSMf5Xbe4iWM909ok9MOz
Xv9Sh489Wl1QPB3CT4UM8X9QHjzBEdQtJozVDYl0Fi6LTQaAFA+72Gl+gCBAGZvhOVNUxBpL2T9U
U6PuY70u7HDMtlTnVvHGwt7iRu5RJih41zJK46HsP6BvE4Nb1UgvOink/LfndHZKF+6Sa38ONIjr
aKVBxe9yDQUJ9ZCWrqZzqpHIydBXijo6ZFXtJzRaP2P0pzcCgCuzSSwF4+DMuTlvm0uDcquqQtkm
yVkJH6UJzbXp/Gmst3rNr22VCzOLUyiVtQpVdJpAX+ofgXIbmf8g+eExj/e57zkJRbxWMU+FZG68
P1fHnwl9P755/O/cH9TuyWDEQnwWUQfUhococcsBEpUzdQsbakwd9dh/X8L3Fhf3Ti/EjcqpSM7V
+CxY1Q41GP9JKA4VYoG3LV1ZO7KgSAGSBjZ4xS0m1RCQ8ZBDOT2rCCFPXXhMw89K2j9P8pYuzJX1
w7vDKjX3kBPcLDtLzSqymkmO8/OYG9BWaA7zGA4OHO1RGkFR7WR5Y2sRSPbbQ1ynO4EDzwJ9b127
BCyL9eurPJR7Y6Jbu26+l4MzTnZNqtc6yMG+Se+kpLQr8SiFyUnfJFJZz++l7cVKWkkDEYQoYXt4
DWCISbJT2qKv+GVjjCv0w9sYkQAjHUOVaUlxmEV5Y0ZxmZ8F6VyjoZrX/nHwHiPrAf0LsnW0N541
4ddtq2u3Ng/u/4y+rfi7g5HOL9amrfOz1Ag7IbY4HKqTVneSCLnwVDmIsny7bXF9FC8tLhx3FQyR
L04Ms6tffDHZSdNTVh/KcBf2z8g5AF493ja4unsJRqiss2XnxC2dspdnv0mLrONizs+VqDudJOx8
Uz6l2QYP9DrFMcc8rB2KF+Q4QAddmvH8IePNGJRnwUOViVRxt+tRh7EVpVb2Tcm/1UMs7vIBHZlE
GdIv4JtTp/aN4u72eK/sVypCdGHSrPQW2V9+SDZ6IVenVpxDtefRMEu33IOdhSlzq+PyyszyRKX+
Bn8gdcYl5isvKHSRqynOeTvamTic0Wa3I6C4twc0z9zlbcitRMadnBvBMQW3ywFZahprU5eWZzNL
ukMZiPD1tdOWINqVfUmjBkUt6DtIFC2t1MFUxlU4lmfKfgfN6+/ptXyJHoRw/CYJ5o8xmY6lv3EW
rvm1C6PzR707fkHvj21u1uV5FPK7OPpcVqRKqvtU6OysGmxDawEi3g2FkwnCJ78Kz7dn9toC0pwy
i7RQvkIs4tJ8JxtDkHZSefYaDbXkxum6dt8I+e4/MDM/9MmXUlpYem9vIrFiFWp5DgQKYqVaIpdr
HsZC/33bzhVnBijw/+0sPLUZhFpPvbg8a8adXFZ0c32UMpgrH/PEpbFsAx4z/9pyW5ozv8fcqQK+
f7F2ftumcaBV1Xmos+ZFzSP9c5vHlkNtB4L0XC72kRT9uygoIRpVb04bnRFr/gMjIf9Wqml11qLg
hDRuRtVPk36RcIuVD9BLEOS3U3YUki0KnyuTC+0hxS8AHtSnlhVXiRKvWdDWf560HFEI82OH+ulu
yOIXje6WsDENxxKoV91e0vXZnzPGMkZpeuYhvwhuYoq4aSLU9Xk0KirOUhJ8rnU9erlt5UpgM2u+
ENxoPJHJJy7uiKxMRSFMVQaXjvGpDkb9XiutcKcgYk4vuVh/yMt++BwJrbkr9VY4xDzCThsfMd98
lxuKjyBJgWgBVKiUSy5Pox6bTZxIVn1WqlK2EXIj8VNZPyRY1e6mEWSY0c0NsJ6WOnnS5ns0qy1S
gtE/N6zMeQxSZDzpSNgDebn8jryGsZOXe31ueQ7vKb43pylKy41r+drKvreyiAM6s6KSEZLhgomr
3xO/wxoy1s3+9qSuD+k8Fi7emYWfBseFFY/WrjpMmVOpLR+UxovgItB/RXJw9H1fcwK93YBIrF0q
BjmimASEyXm5nDy5DFNFsDCoiSNCbYH0S5Y8xMj9aktocH3P8zjUqRDNzbRzzfjSEmk2g6aQqjnX
1e9u+Ky0P8r0U+Vt+NQrE3hhZfEUzUg/DkqZN2fyRxA1w11tB+guQZcDH1mmxiCuM2Or43q5NwhH
qBTOBXfENWBXWAxtrOihsFqtOoM76J2iKCuytIG68ShchWxLM4uxyU2RTUNpglE1ERqU6eZH5Kv/
43X0oNYvRvBnHOs7QOT5P+6Rpd3FtTv1xZCQr6zOlv65j47N+GmIPt/e97OveO9L3kzMc0gkSr57
6dB8lXJhUvv12Yi/yzVKesDxEJbbgxSH0hDguqrZiFBteOvlZpHBN+M3qFuSuZiT+5dbckSAwvM8
kuthYmu/sj64i0x9V6JoqavWRuyygs4ujS3cZZEEcpD6UnO2EjIaBzFTxdKus1G8rzpI/xGnj8f7
YcA9nNRsMPS9IGd14DRtBduTZmheeESfuJvb5Qo5OXllbZhOEoe0R+gh8l+7oqvF6STrCXAIpdDr
xCmnbvp7e6GWp5hRgGCbFQrIYoF7naf0XQTIs8vXm2TqzsrYRUeBIsAxHoMHAPbRyRurbOuSubJE
88niriOzRF15sefDIu+VNEn6M60h8lOYNsKnekyNOz3sEe4UuprzXUwx2J26c5S4EHZFocBepked
Q1lMdvJJPkVFITmaIMh3EcaIfdJ66zuXr2HmZab0QRJ2xiTgSy/nxRdGdUBcpD9HrWfZupw/aFZV
f0PxsnpEv1qxB3JW+1LPwzuA8NJ9BVHyBrJrfYZmkMxc9AQlwzW38EJZnylFnsv9OezV/p4cxLNA
7+ZXtSqafSgMuduG3ifDV56lotvihXwrSF0e4LmQgOslp8qzconeTeQxSZA/Gc6RL5dulXjDQZOV
kSJCMDkECeIhVmh3aSWhe7QmlI70tEM7srSKfeoX/Y8oibLnuFFkJ+oFCJ4Sred9j/KEgu6zHffo
pqBtiKMrKuMesY7yISq6+BkCnd5pLNWzeZFAU5Z7mqOL4wc9nKxDJ3b+Sej01yovO6cZxb1AgGb3
aQMbfpblG+++K/6ZmhxEbBDWzUH2EqeU+XGVBGI4nAPrZ5vLO39Enyf4DJ3/yYzl8+ABWpEPRGKv
fOHtY3nlmFyYXrhoSoXwYo8ILWWy9qzF3mulS18HK36uu/tY6KMNx7kKQOftTgF2buWjLgpH5uV2
rwvYUwYxGc5SFKGOoO4iaOGA+DmJrNi50DhKk98JBWACXz3cHuqqaLO0vdjnata1RmVkw7kzRlQO
SjoLJnnXJcdW+JF6hiNb3m7MaBhW6/jYhwdDNB0wn0qyhRC7Nulvzwv4zIDGL2MnKxKnDuFk1jtq
bTqsRC7iDumBsf5L3X3j9l/HGDAp4XFpLeeQQyl3OePGaNVK3U0csEigAuVp0kmrrOrf9xFEQXOS
ROEBA9j/0oqpBKllRuZw1lPtpQsQY1JpuvmtWvSaf9pYxyvTRylGBfuGv8J3zv//7irJDb+B7FAf
z2FTnsJAsyvzczneqXQWjL1gS9Z0r9WWm6FlElB9ZKyjFdi5caqNXxnI1axKjrc/aRkM47t5KfLq
B5NJZmw5x+NQeVpRhtPZ91Seh+1Qw7uWNPfhyEV829R6OTGFkXnwXN7L56mFrJCSTel0jmdVmJDo
e+/lSra7beVK0MFVhDui2R6kL6/wxRx3Wib4YSWdY79r9kkSNneFqOZ2Yar9sR8F+WWkfAutoO8f
/FIxdnqvGjv42cyd1k0dys2e8RhbeXbwg7R8avJEOhpibzhB1aJiE0it8mJBBbcRcb7pll5eJ2Qq
cC0amVBg4st24a5IUD43I+U8+umOlIG6D5D//au2tl4cNMOuRiey0TqhszfcQdGTfZ3mc1fZxVY2
78qemHuIKTYhBgNN/fz/73bp1Oair0uZcm4IRbPiMxJIlbUF91hHVW90wzMkkIUCTHFpBDqqLqij
VDlX8ScoWg7RWO+THgmYYCtOmQ/wcmLpiub9NeNLQEZdWgoVyK4bPVfOyTddOBn78jhGx6w6kP4R
7qfc6U+aZKdbxH5XdjspO+gEgTqCNlgSCEV9yHKGk3auNP1+LEfV0bTY2t/e7FdWCo816/XMqAZ0
eS+Hpsh9qA5xZZ4bqat2Rtwk9lhVj1MTbinyXbWEs6CuBN8BMd+lJVXuEnnwZfMcaUK404yw2amt
mu6snJ7224O6MnM0l4kggKFGoXNk4fZFpW7SIDLMs1CqaEaTfUJfZ9jSMrg6oNnrwTIE4mhpxRBq
pSkGwTyntVLddcRrIf62jb40kBC/3B7RyhYR4symTJmYFz+Z+MvJMwS/SIowsc61LOYvsefnykGQ
zYFDTR/OlqDhqv953nQg/kFRzF0goBkuzYV0upiFYQhExYltQXBted8NpUeM69i3qa3E03ksD2rb
0fBU2n7lHfmnfScgd+NvoC1Xa8mn/A9n57UjNxJs2y8iQG9eybLtJLa65V4IjQy99/z6s9j3njNd
LKIIDSBgBAygqExmRobZsfcsYfpGJwEKcvEtJeRZw7pLfHfMGX6e6upPPPlbhK5vmcbFDafxIHIN
mPoCygXB9+WCjabNU4aBAncMv3Anz5r6QfiKXmpWQ5ySTAdFPWvxSxE8Zf7oyNWjL4v3g+5UprUR
qF05NX4IoGM2nmgY3OPiQ4tSWtcRbs1t1OgUhAn49qopmCczMjsOlY2LsmKN4gt/SD7oRy7nHQRP
EhImbCO37CabIw6cqduJaGQm+9vnd9UQRM9Efrhi0DGX+4v3KuK28iLXNIX7aepPVjr9E5mxY/hb
47ZXkDwOLxjxGYyjQARCdnVpS0sT1WQyLXLDKPg4FN/S6Sh2n9rk2A3/aAQnom5HEpTngLonCiXg
1KgL2xWKiNFvXUg+3l75FbPh28+BKJgiHpVWgpfLn5OlrTTWYhe7IwHHMayjTLEtqy/sog/uLESI
n4cBhT3ZolQZSTkDe1ocnPtO6+/ZysDxtXpzevDqQcMBSyAl55memShtdjfv3mcmhRAEG9TY9frk
BUmbD7HZ7kexs+WXvFIcJT9m9BKJWDpTDGCInOxkKzS/zoZmMhqKIiKNBvp9S9VUqFSToIER3831
e9Kmpyh2y/gYqOfcONcyx1Cg0S/GG0nYtSOlPjxXRRjqA6z41qx7t3LoP3yTTD52idnscOY3Lf60
wRYwZMVpzSKb1NaBTfE8LCLILvDFSgOk5YaSOThlJpLqdKaw2zhaszNYeC3EsfGMNBRmQfaFsygi
Q/U0s09cT05RuDtUGjXboDln2lERMsgbRifpGDPPB1tqwl1l3nfJL3BeuwpEjCo8pl68cc+vmp2c
dupbvPJQE/A3dbFyPdAKzWuA3yVB8snyzHOXVz+1/qBl1s+y6JzR82xhROX7N2I1TTwebm/J2sYT
EM6sf3MfcjmDIgh9pnd5kLrZAAJRGsbxoPmwsN22suLNGOqe8TEoelC4WlzpKFKzXkqb1E27xFHK
8DxOL1MafRLS/7QeAAdMfgK9o1p0eVE7GlZdoOpsZ5Yj8XZu/GHjEK1dCOpezKjTQWEti7AslKZe
kcMwdSswy07d6z+9oYWkUci2pnfWbjzoM6Zd2DxegmUEGCcgQtqyyNzxKMJ+0OuHeDwNuuuFz638
URhfSvHvbzscPCAXWB4AkSVNnqGYU5oCzHXjTtYQWukE2xKUsyi/3j4QV1VEbjlycTzZkCdL8vJA
FFbuj7kaZa6qvDRnSKFFiljWa9M+RNVzJZcby1q59xfmFuGZV0XGlIxZ5opazkj8qHS7tmh+h+OA
eGhnVXeK6W+pdq+ceWySeFP3Rwdqqdqtd7XkSRM2I+n31CYHTS0cbXLDvwZh4kFg9la5VwQLEN8v
nZrnpYKa1Jnrh04TWQcJRd1XBk8yMleRdPL2l3vjqF/4UMzxB75tGt7mosPgZWYEyXaau1Ey+Q9K
qIZ7r4m7j3KdDTtxMutj74vDrvFpHVWFrB7KSpYdQ9DhR/bj4aBSMHVyDZGHSlDqA4T7CtOpquUM
UaGfy2EQZ27bYCf3umZHQZTfi2ktnSyvh0LIR6Ug05v2UOGvDqE1jPuiGONzFRXRQ12Gmt2BW35N
pMlwPDYFAFyPE/eD7DlGp/pYpWjsdS0dJqFsdr4gB3eUU4s7mZLqh3qqoJE22vZ4e8tmF77cMYVO
6yxTT+K9lBKtZF4b/mfujmqaHhVPyg4Cei+OZlDWHNJEOnSVUb1aSbt17q+LxZwN5J2JxOmcz47k
0h0Gk6XUqUoG1DLrrEpOJ8lHczr3oTtox7iKdqU4P3fFoUvb8+1Vr51/higIk7FLt3lhuhDMySyb
KHd702Rw43MXFq4x++SNt2XNlby3s3hAZa2Vc5QFc9crD0r8mn0QVcE2vK/mzIvZ/dNsUWPOv3v5
Nd/bW5z/htFTH8RF7lbhd7N77qEqte7ihGoXp+f2Fq48NRRRQNDNZLb8bX6838VeOaKhQEiszC3l
UD13Zki130RFrE+a37ctrW4i9G5Ua+CLvNLM8Lo0T7KURandQz5ojkl3VI8CaJJ+Ulr9AlSo3qq+
vTHxLjeSEjCzF8R8cIEuPpxgdQSenYCDDHZSgdx4YJvVj1B96eXW1pJo76cnU4sPZu7kXrDrCbgj
WzuRldqxcOe3DlG2HO4a62EUkzu9Q6FCA1Ngvvz91lCvIPrnU8zNp8uPYLSTGXpanLtZYzrFpB/q
It5NFP0Fsz8UXrkXy+AzUzAbx3rtmDGRAmkcgRPVusUxM8tUCpSoyF0TcHbdpU6Q/Qmtn3ryElnP
t1e45p/emVrGgG2RZ1Ul49G1SqnwzzArSUn/aOpA7JRJrvZMjyNSl6R/y1I6v1zvDS+e5YFmQybU
OY5xyD5NemuP0kNRFrsh/JrEv24vcu2EMwVtztwkEvPDi/2Mlayd9K7K3cAL7aL8kDOQGX8QzWgv
W+FTnzyK1V+Xl1keqri0smdoKbI3lyeHdEcu9DYu3Ekyakh/ylOmpaktKaXqJMiG3ludhuJrPAnH
YJiGUxME+aG0MngAlAnKNT38NfVWu6tLtTmZUpecMq/oTjLvrCcF6e72Bq35a8hDqN/TneaxWkbO
luhRH+Op8AarYwYnTc9mwlignwu+PQTVFrR0LfPh2s9VflhBKaosLtaUJGjdemnhKmZ9kPpPcfot
0c6eB5fEBxr+bf6jM/1dYQJp3ygOvk1uLF0PWhWIVQBLRm5tkY+0RWaNnPPCbaZi78X35PefGsVy
1NDcl3L7qY1/wfigD3dD9VwmrW19nJL7UUscUkqi4v4+EI9CjNZDf9clCXyYd35kp8IWbcP6Fs3l
VuroFNOX87yBOtSWJQ78zs7vjkE1kKomTBQgETA5USUndwHe2h7koTw1mjY+ydGYHkOltXY0TuSN
6eLVaMLg9jDqMFdXl/ADtS2lNhaKwlULf19Kpxrxdf+cGXeZ4EzPijGiNvIU/7x9Lq+7S1wjNEVE
mV4NA/lLB0xdZ2wmMytcMZQOYIBzhqz9X0lQ2Kav/a6KIXXKwfweZ4c4Q/PX9B/7vnf6YuLNEr76
MPCopX8qhD+1EtvmJvnBmmNheJPuNDmaBLz88pYXkOfr4tAWbl/034mvLEeoGbdWzbQ5ywWj/Eps
AqTpBHUvtHl9uL07b6/k8ijzJajdw/EyM4Bemm/MNhPMrCwgoZtghyuHlEpZZPrtN4so/aEvdW8G
3k8owXC6T11XwotjdUp9bqJILuzR8It7Ua39L0XW0hDlQHUPg6wW/dw9gUU0VeJvG7959utXv3nG
y+JtQJYv5471SPTLQhU5R/J4l2sIsJeeHWUEa72/Tz8p+n3gOVOlOvChbDyrq2eYJxVBdtiO8c+L
d6CJh9iILLlw9fSP4T0G5kyv/JwU36bKdOjA7i3dlsz6ydqKG6+DOU7vTFA6Uy7MmpOXH6pM6jIz
Uo5xCKAKLgcj+JVuAqG3jCxeVHNILKqh+FTZ9afc7l5q79HvTburil0UndLkVflmaA8xZUKgMLu8
IAfaePbmV+3y45JrAFSgww+EHu++WKdWemoz9oU7qMlBSbuXTtxiZ1kpjJBXQN1LRQllCi7dpQ0Y
RcVuqNLSlcbAiYHOJwjfgkY/h+lD4MOxZIxOKX7OvY21rW0vpZ8ZnQb+kuHtS7tprpgoVmalW2sW
AXLQeo6gKSVTX/4mDnM+D8t91Hij8B7k9WhZXNqqBqGFPLAq3Qx9obBRHwsUCw1GcgUf714WpyIS
7mUPYj8r+7hxQee3/so2jp7nmcSDUtCl7dKbxnJg7MO1wOExuMoraYiBDqgpsi1moYZyzHe1DoVh
VNfJPhvCyjHHvj7ndQVvI/py9u1fdB2i8sHnaIoaOO36ZR7r4Ry0sRdLV8nkT8DunvUuY/+Nn7k2
okCcnYxhy1HM33K5B3PZBqMwHHKmL/dAkztGofu8dLs62hsBzMl6cR57l1qpXI7IY/o21XYnhusw
G1Gp8aaNNa8dNoZD5lrcPI2iLn6A0oIEp8XAYdNbwqJEt4NE56FF/2NrrdexH1PK70zNP+Vdohk1
aT7FEmzbXT59H4aIl/WP3yd//EK6m4zKqZT+IdQtR1RHe4jT+7pTHT8weO7F46idhmILUrK2droB
iGgSrotXtFhtXFplbCSly2S+LSYiip0wI2QbO7y2bNjy5hIdsCdi3stlx2oCrzIJvat73bEuZLsW
rd+FWpyYyd3fPsBrLotCDNiY+YOq6pJsRy1FJRxaq3JNT9iXYuGInekmTWUPKSWYqRNe8lyAQrOM
H/XgcNv4iksG1Dpr0wKBInZbPD2UlnMDYq4KEM1Lrv8cjY0HfWUfSeQZ0UBJmFGxpbsoZDEbxKmt
XCYXBZkG+PQoJ4/+Fr5j5VCA1AGn81YQoWl5+bmqelTaqZ0qNwH/Lib7EVZV1Apu79WqEUIpaqr0
+YBeXBqpRSNMCvB27qRWThnADk8jtN+aJlndsX+tLOvfYtg1utqyY1HaHYxEcETlTyn/MIP/8mXe
2VnGA74YlkmPnak5mx7kGn5lW9GxiLec1UrXFr9Me1SGuRmHuSxyClkb9VEuc74T+sQQHCgdldYU
oVlgD7YFESTkgNmRyCp47TrzePurre/nv9YXRyMJs7gvERNyYYB3FKWyQfwR6zPWCs/lbVNzgLh4
F2aWfUa+mSGY4R6XByQb1NDL66TmgOjiQSmF5CjIHaSfNOaTXirgz5LFWZcwfdQB0exvW187ngp8
GfTqeZPQTLi0DsYkl3Ig++5YPYOEPyRdZE9jvmFlJfGcp5CAkbwR+oOMvzQjSFndynpRu2UoMR1U
dodckQ/IKtxrcnuwfOGhSE/QWJwtvd1Fk3LQNOF0e6UrEJP5N9CVfKOHp9Nw+RtkA8oRyaxqF3rS
b4X5qIG6RUpzP1qJjZ5NS8pdZAKqDbItG3Vml1L5IEzKKaj8Q6e9SMFWOj4bvPryBO/EfZC5XPFP
+TnSvXD21K4gTMcRoXhzfFKqH6b/LIlM2298g9Uv/c7aHKO9e5PNIJKFBAiPKzQFg0VtbI+6m8r5
1nleuzpzSvK/q1qGGYkoRMSatdt4tpq9WOZkN/LXbNNDXBc0+Zw0MalnK5DeLePZTizUoGVo0CU4
h2pf3vvBGeIOu5bU/ahtbN76ov41tjg7YZprqeZjDPV3y/rmm6+03hSKb7fP6JovmDtuTJYDnUPd
+vIbDWXOoziMjVsS/4vZz0772oF36oejGL/I/n2cf71t8PpiznCrOW+2yPeRIlo85aHSTbLmCzlR
aemEfbartdIuQSyDTLXEU/wQteVRi0NbAy7wt2N8ECHOXfV5TAYIjLwcrjNH3w/jnFJHYr0SsERV
Y9ed/Ld7CsQdylrmUwiX4AlbfDq/GTVx0nXy5PZ5OPvnVj8Y3lES7pWkQ0V4Ay13dcsW1uYv/O6W
JbHQxqOoFYCNXMlrnV4N7VLewlde4wNnM0TYM9iYr2ctDoqRWV7kWWbhokI/zwnopZMY5d3gi4JN
jqF+7JUI9DGJ1Ck1s/woC7KwN5NWOVRjc89DVtpUFvpdMLcMbx+pq3s5/zQgMXNWC6hoWRgfkwhh
jgjZ2Dokmymyg4I3SzS7r8VHxd8wdl1+ubS2DHzaUvOrtsZaUjBZBVeoGjUOuhVOnJuPYt7ZFaWg
Jgps7m5pSKfba70KhBfWF59BaPopaSajcDXBg+tLnzwnNIqtjuR8Qi/eCayADqGyjWPQ4BG5PFMm
0YHZeazRTI9TcYq0UycwEHROaWwYG7dl1RaFtJkQUYJaZ/FKiFOk50EkUM4yRgTESmfwHs3uoRbF
U5lHLyB+t5Km1U/IfD9SEDoRAjWty+UpxRi11hCXrsZAOCOUv4zqU9lL+yJGSWlXGdK+Hvtm7mHs
GcN2b3/B6zxq3lwEB3hFIBKkt3xpPRthbkkrPmGgwm6e/wESvcvV5iXQcneIhMfOQCm495/1aYst
7epNebM8DwwwfEd9axF6TXmeSlrsl25TiscGehbhR1VbR2iGzrfXuOaTQApIaG0ggAKD3uUSo6CC
V6Mi8RcTtAj90lScwKzo/dKd2biP1xeC2wxWHv6imbZ8Wbzu2rFTzVwq3WRKJmcwSp0oo9nSSVs5
MpTL3oifyKto+ixuhJAkOu+RUbrBS91Gdj6Ydp8cYZ4dA8XRvcNQHsz0KRE+397IN5a1y5uIXQ4K
aH3eFKYCLndyaNCvleqQtKCSadAHRJDaQIATioVwhFZApvumR8y3xv2uZ1CeoTJ0CyyTqWqxS15B
C0KE5VfFs6IGw77KxJcJNs7TiNSV04t9ekiF8lB6IlGMKj7nqh88xqOhQOeR9HASqN0hrEzJFgyh
2vhwV5EHFBuM9swNO+L0q4b9NJWdqSQBKb1S7aMq2INNP+Qwr36kHtWiSmfLbbe/vZ1rh4XWoKXD
LEdHahmQa2CeYzMtyL8nC6SryEBsM4nlRpfpjfJ8+dGgkwW6T+eb4H/hX4SsyiG3yCtX1u79IPky
jLUDOHPmzKXMcGyKaKcLFpQ6/U5Ek873p6dgYk4HeQcz/KnoKV+R6ZLcKagLxsmHomcYln5dUX69
vR/XDkEBicuEFVTURLXLtyxW0oIOZlq5afxpGu79V4+BF2lj3vP6ecYIbzt1bjQ1rngn6JsOk2VS
u5G9j2UzPURh57SBekdtcmcFG8O9154HYwxMAEhlOh5G78v7knkWs/9xRSHHEB05Lk9i5BGkbBFP
r5qh/8IE4Fy9X5bRg4arI9di5TZQXeym3Ayp2CviifHeLY7J1e0jWZslCqD3XyaylQJZyKBKlVvL
d6ElQs1yQsDcTvwvfrOxeWtXkt4Ag+vMT1KyXzi5MCxLP4KRxW1D4Vc6EzwHdoCIfEUHW6KmKhZf
xHILW7ZqlDYBMwkAKZnEuPxi+ZT7IJ4pfBjt0fPg8OtCG4Kf3FGIN1LjGLe/bh/6tQ3lSfr/BoFw
Xhr0er0p0klgQwVP+KRZ5Y9AanZFVaa2kfYZc9aKudGOWDUJpzXlCNwBodWlycoo/SyaCwFlfFb3
CQ6ukYBJH/10c45n/qeWvgcmNmgmYUCYD8ylKcjQJZo8pPjj8D0kOHUi9SDH+k7SzoGpHUrx2aq2
SO3X3CrYItIqYka4yxfLMwO5UaS8rF26uzT1m530t+xydM6Zz5wHe+eSJn3Xy1Wh35lnqjTUxEzP
UfZ9qE8JyGEr2DNxuA/8zFGDrerFdVyKSahY3saJeYLnb/ourzKFOFLHSqnd0NfujK9R3h6l5wTK
R6gBPpOLbDyHW+bm///OXO0nreF5au2K9Wh7MKx3JeQXcfajUh4l+b4gQb59DVYN0pOibwKE+QqZ
kfi5IbSFVFPO16aDb8Ym4YUZH5HTTU9WPzT7vKGh4CE2s+Fm1pwnocxcAaApRdZ2uVSzUiLInnR2
tm7nyCmoD74Rpbvcb5Ld7UWuncx5JGEeBKcHtkwuuqAcxsoLGzcZ83Lf9HJmGz5O9LaVtWf0vZX5
V7z7doo0SbFoRY2rJ54dRtpeDZ59/1WF3+Y/GOLNmTEkMPMt2xR602lW47WNW4mlIwvBTuleQ+lL
Y20ZWtk3VNGseZwCpCjglcsVhYVVxY0RdGizR9NejNvsyfD8+G+b0YxqzUM5GtpTM0xw4au6xOsD
v4OuGZf7CqbBnQIEnbTgeHvXVs4b1Z55RARKBOY2FxlmmmRWpRRG43ZhZtOPtNk1Rdqi9ljx8YDz
mENDrITDsByw6kTVG60wbd1ARxZTaLPIKfr6Tweo6pAyovNQ9Hq94TRWV0ZFhmCGugeMWpefKY5S
WSqFAJvhP03wQUmfhHAjA1k52yRYNMVg2mK+3FyYgM2vHkyANW4t0vxIek3eCQWosRZFnl0N9GXj
iK+cPIXuOHkjXTJY/xZnAjiENcqB1rpZbZWHsdEneCtgprt9JNY+FncIRkh4lGj4LY6E5k2Gp8d9
S4ED2hWvesgnzVGepbI4mEn2fNvYWvLICAUu7Q0FxizF5Weqi04M/FDrXQtN2qegSbWdJVSyy6yS
dhJIvJygtCBLKwX5kIihfNfJeneoYrhRbv+StWUDZGf+jzhkZuO4/CGlGtF/NKLelRo9O6oCgNVK
GnZ6k73Ievxh5HhvnNCVci+QIcpIDEIycQHP4KVJqy7q2lKFztWnkLcTJNyuksLwYBVxQ3+ryJ/a
JhN3xBbCE+9NcZ/6Frm1CKRaNIQtgc6VYPPi1yyeHoGqxND1eucOjVjsFAS7951uCQ50HtluiJXw
ri0Uplzaur2TOn8LkrHy5gLHIJgAZTlzoC3MW2UT5mma9m7GQ2tU5nejfmxS3ZmaP1M5nQJP3FI+
XV3wO4sLR86YkoVuIxaTAImK7lv5GnvVaZ4zgGrJeBiDL7dP2Iq7oGLIbCLlJbp7ywc3BwqceXo+
uBMMh5nbW4PtjRQptjRCVzyfSrGHoT9GWq8nUhSj0zRoqwc3gjG2LaGciKe7TPp6ezUrVmjfoSIN
dJUi0zLNMwEsVYncjy4iKg9I2A47X032QlNvcTKseD1eW3ThwIQxLreszIl940/w9Uxu1OnCHTTc
9a4s5HIj8Lq2Mje3UcHFAyj8d3EXS70fS/j3OlcIcwBnla1u4XCuNwwLNMnI5cCMk9pf3vYy8AXf
9zhu9VjurRI8tGFEDsJ3W25lTtIu05zZEDEQrWRiu6Vya0xY2klD07vi+CgowUOZQ5U1Rc9zB0m2
i+lbFvz2+p8IMW+8T2srnBH4OuVN9lJbXCjF7wKJebDBrcYSPcaG6bvcacw/tw/eypcCi0vpHWoA
2CaXag91J6A+iRCmK/ofiiKy2+mf2wauPRFfCeg4/zrk8mQAlx9K6rqo0jNfdCsj7/dFJKpk+/rw
EcTSLktnvSC0M/ZDr6Ubj+GaYZP6G4kVSCLehEvDRq1JSTyFImhfE3qagz6gHyI4g+iEHf3oZIsp
dOV70fPjSzHIRU1u2RwKTS/u1S6Y3HJobbE/6XFnD+Px9m7OF2dxGhkAoLrFHZ7nMxYXK6aYwnVN
JzcfT2n9T6CoCAB/mMvCWr5h6trBMhlPYk81Dc2zK/a6sciGXrGqCbC2eRiS7nnq9V2Pvo4hTOfb
q1o5hCraURRK2UCYOxfRApXLygzFTnS7NLEcoxWDXVWVxcZVXvlA9GCY74PagHx7SUfjGQkk79Yg
un7aO1niTn7pGFvELfNxXnwgwLbQI3Lm4aFZqiHGYSU0nqCIbpnuxwk1a8TY/QQ1zKOiQHmXentZ
/HF791Y+FFgv2HbhpYFoY0kzCL7Vi2NNEN120BBSqFPIF6N+smO9PDexJW58rJUjSKMOSh/oaWBv
X05ae1KpqqVeSm76VGmZUxrGwZPuTeAlQ7Y1or5mCxYJWcMFksYvgRB5K1tF7emSS804DIddPYRO
GAcfCvm+/3R7F6+pPZhUZ0oX6mQVoVl6V5f+QhmlNqqSWnYLQT16w2Mg+FA+VbYOq1kh/jPWNoy/
MBtIBzXLH5PO24tBtp/64twG0lPhdwfRs77c/lErPuz9b1ryn7UaA2f5UMhuXIT7KdwN3kHQ7xr1
mJqvrdpsXJCVhuFc+aLwBYqUr7ucaxoCc6J1F4uuoJ8SP7U95SWskh10PEb6FAuvNPKYbjrcXuPK
5ed5QA5kFju7lnYM80rtGyOT3CYdA7s3uoExM0/Z8GYrJ+nCynyJ3lVOjFTtjKmOJHdeV64xvCE1
UORPji+PthJtQCXWrM1akTgCkhKGci6tpVSjgrjsJLdGTxjecdl7ZJRuaHZpvXFCVi7/nPLMGsoU
mLVlZUPW4kL0fFVyw8rYa1EXw64cdVDSgijMkq2i78p5pKoh421Q4FV47C7XVWp91mujJ7lWX+88
3X9i0DzSXqTuuySgTtO7t4/GSk5HaMf4AsxU9O2oD13a6ysjTrKEzrhMravsXqb8j5I1TiaNZ03b
D7lwMD2YPeMHK7YeOm/YODTXrHf4t7lPgYbSHMwun4zIaBLd9EvuX/prjPwvI2xfUL2fhUa/KwzF
HoGexJVyJHI6RJL4ox5Gx9e7c5m7MFy9hofgoXhmSvP2tlyPec0/S8Pfc2/mGHjhqtoEMYvSIK/P
m2qnJNhUP1amK/WHxPwWRcE+oNhKSyX+3Vo2Et5dBWo2ee2g/6zF37DRPkSMs3jW1g9bcyD8MDCX
wMksmEUW3yvJoLsHJsR+kVeMaFFE/riLwsI2jHbvt6Y9qjATJOOx3lRpWXEjBqEKJdhZ1h0yr8uj
IpV9ojZmL7tti2ZcJ3QlQGFhS7Fk7boxZAKbCSwF8xzZpZW+16QMUIzsquXnoY92Wj1RZVAOXrZF
87PiQuZ/H5wuiKNrX1xHoRKgsi272aTs4tTfgWiAo8K3Q1gjCnN/+0itWyNKNmVCZvLQy3Wl/qAw
qM+HSyPTOJRaaO19puEOAxx09kA14Y/QB9nfRxIIsMFAQxvpDQh9aTTU9TgwjFGmMf9Zy4wdaNV9
Kzz2TXvUs62CzAqujNeFbJHwec53ljP0ahW0DaKvsisJ0z5HAKqF/ED3lf0kjjuGjx1PL056+OSH
P6wiumv7X4V06hVm58d+4wKvnSJqFkzzkhoz57bY7UHvpXKSJ9k1x7NVf+m7l8j4NG5Rda9aUakm
GECeeHEWXkLqRssYGhhFxSj5KHXDo1Kl+VEzm388S98CPFxDkPFJ87QGXFG0DK7GUEY9SvMYj+Wm
NUXp6mjFB1DAB62O7wax/uSHz1n3s7D2TavakyXu5aTZJanB342dUW7xIa+snRuqztmESNa+FOOZ
sn7IoixR3Tw9WkMPu0Vqa8MLBCy37801lh8s0HtDi032PU3JkiHGkHov9GAp/Hg3tqihWsODksWf
RvMZLoBKOmcy0htT8jmthQ0dmZW8hilNAg3eZbKbZeIZGd1UAF5T3Snz/H3Y5N3JiyrRyVXQ3beX
u+Jk35tawjhQ4gzFMhpUN83FB2FIXmLov26bWPty86gAmC5AgeSdC6cA23CRhqrqilmjPdcy3de0
z4XzgMzpQd0u0K/Z4xNS5CErZGZuYS9DHUbruT1uN2b7Smt2uvFaaOrObzZ6UGt7997Q/EPeRaBS
K8YR/oC9K2FVyEK7N93bW7d2ELjq4OHwcADH51/wzoLZVkk3yLXm0qcp0e80gMpuQGzWrjm1+X9t
LLYLQYvCENNKw8CwHwsnqM+WEN9LXn0YxXMhg1Cdiicr2bXDR0vr7trqQ9G+9uKhYgbh9nLXvtz7
n7LYUHFmsE3BGPBCJvtcrp15U0P4662tV391Y3mkCOShogbRdbmxo1aP5IxsbJJAYpOhsPUqRxsl
07VYlxozUR1N5Hk8fWHE0suSWWNDc720SRI7lmrizEKj6mhU3S73FP9BlrrnTk2NBIRzeFY8xhDy
1igeTDXYgpavbi4PM9N+UGuCML9cMmxI3lhCoeXmsmob070XfEy8yPlvW/vOzqJKF7YAtcTO0twq
Luw0+q7CwtUJG4HG2tWjq/h/i1lcjLz1Mz+oMMJCavVnb24Bfdd2i51CXwpyUCYXF6+AZ4EaEa1K
dwPrZyVNAP6+TUpLtvfnr488vYE3twhTGiXVy6/iQczShWqGnQCalBrJhD0qT9U+j8PykTGbrXWt
FUXmKiPtFSbWwGotPo9R1E0ViaHu9uI3uYbB33gy+vuszp6SwHd02A/jUf8Y6sdIt1PNOJnNuXtV
Y4g/9tkWq+fKJiOd9/8eWzT2lqW1Vs2nKINfyPXIetL8Wai8nVE9WeMW8n7luFwYWpz9tmrNAswC
x0X3bZqJ8Lf+/ZPNQaHYMc/mEwkuCp4xPWlx8ubvKA92EVGOrl3Ne759WFa8FoeEHJF6DhCYZecC
ssrG9IpWh77hSE/YDoNnaGQ3nPBKy1mj40xcLdJD0K+4y7qiCbSR7N0tk2h86DXvVYDEZteVIIuM
JBOhM7YCqFBVrThLnWke4ymG9xUAUHz4+/VSBgEbgfOcQX6Xl0MBKTnmXWK4kvVqaAhn6ofyv3Rl
AHcw1gNnw8zKsXz/wn7oS6MxKCKfITFR5Huv3sDwrZ3z9yaW62j9IpZyTFgKNaNA+tEWX9sExL60
AR/eMjQnhe/ihUAKBkYASsNVqm9xYO6m7tVv3a7d6jlu2Vm+bIKni2bbYqc+T732KfXHpyIMf3fi
Roi1duLf79zCDWuZmXSVlxuceAb0BrsOTBj7//yHY/bvCVjGwGHfJ56UF4YbifQ1EarqwrvU2902
Mm/JZRuBah7dRkJ6mhIc58tPY7SNpyejRaENfbM9Hkl29HhU9lU+WU4Ilj0I/eAUmM1Whe96C+cZ
f1CQsL4QjC4rXpPSJC3qEoqLup4TRB8MmpwIF/796hjIgxmTsBvKtoX7U6JBMTy1Ulyz/2EAxuqp
rYcPsXdu+n2Xb4HmrmsbJD+8XUwgQ9dPZHW5l2JdlZ0hD4pLN5ARsijcy21S79XQ2BUQYU9Nt1H9
vT7vGMTf8mfODpeagdYwVDRgJMXth33UuhUw+yy5860tRc3rd2q2Q3uEFjjVqCUfsuJDrpjT6XIr
0DYOKaBpK760BZteX82/VhaXqgh7DSC9rMDm0dlafZwL54MPj8y44Y7Wjh59TbrQkFdR1lw8u0md
llEEMZCrCqKT5q0d5prt6RtW1pfzr5VFROMPZamlDcuhHXTo46dKQWhAquxS3wjot5azOORCQM6e
MzTucvrsNnsOys+m8f32RVo7AfpMOE7yz4u3jAencQq1RuEiIQ2t3kdp2H2YmTo2+kJrzohMnAFz
0mRChMWHya22T+SpUd3W+mT6HzRmD58t6EwKufvkC0pph/IwbITsa5cWJrM598AXiUucilIWbdSh
KuDCt7g3q98QT00p9KHduEPQ8nB7G9fOxHtjCw9hekOdRIXAmZAfi/CbWpwDlMu1jQOxtiS4+ucM
EqIcqnKXfkjommZCbk515T76rA37yUI97UHSg1NDG+H2itZsvRXgEZRhNmj5yZSkDFt8kMoUWdh9
1/PU9pVfadPto2Jj71aOIEcPnABxpghZ/HwN3gURsuqPqjlEuut7U3XuE2RDoiSu/n49s5djYATU
Eq5ucWsrRsOq1o8Ju7IWkFenuZ1UObkOAaTgRf9oof/19gauHAmAzxC0zN1gqv2Lj6VNaqyDejXc
gtsHU0uqOUap3Se02h1tFE//wRogtjd6V+p4iwPYxD3UnjXWxkaDPqnz6VTuEDEYWud/OLuy3bhx
KPtFArQvr1LtdmyXEjvpvAjOJlKk9oWSvn4OPZjpKpZQQhqN7g6Qh1ukyMu7nHvOaM7+DxeQiDV9
DrkCJcSQVJIQUgJhEi6a4tf7nlqTPeOV0moML1vRnIdaccwK/6lMsucmXevzLvhDE14EEF+MaIGn
UVljDRH2IG8d65wYYuOW7zkZo3lcAyovfrcLK8p3K6xurusSfsOcD9ZghEWfYmp8APHHyjuythxl
+zJ9ZE6GCZyzYc/9LjfKd1dwNLqSek2ZbCEJB7YDnwpUAvDxhq7unCVI2WepDVrdcW/PZ22iL3U6
PBSolfDuKbAicyrDmhWHxh/AvflsQaoxjaBVNec8curaWkn65Npujg7GVTDRJ9lP1bHDwswbPakS
C9jLT12Q/Jm4GdEn4u7n5Fy1qHczkf6HGwJ4gGwWgdAF/GbXbgb0EZgtyiuU4Cwz9PRiN7DP+fSb
gMzk/lVc+K4o4IB0SjJootgi/d2FP4P+q6d3Gko5k/bka2d0DAZ3JftfOKNXJuRPuDCRzVOVtVaH
7H+e6d4v3CMKf8MmyUAlAG9TrqxowUNL5KrE6oBgHK/4tbl0EOBH8RO8OyVNHwKU10OrSNZ4cJb2
zTRQtvdA9wJ/otwHH5ovtBuYc067DNF8hqYz6CFWOfUXHja0OhBVS/SBVJi5XkzrIoifhgI1bnub
YX6eF+Dz0Eo08171sdnfPwsL51zC9jEODVgQmlrKzuUAynKbo8KcBMMeQ0ORGDZd86OYXltOdjo0
1tnbf7D4QQEvZSxAKni9vCoQ6WCXsDil5qtFCDv1ufXaNp0XYToCbxCn5DhMmoZRUHDI3je+dC7B
WoL6PjYY+jKK8RrBS6JrHe4YBF9z8/vYk5AnbcSC831Dix8RMz9Q3EJahqns61W6GPpy7RmVPK3j
207/3VnvXhN3vdgJsbKhC5AEF/cYlXscGSAzXeWydb6XcYOh1OYP0y4T9WvqtpBS+10WeYTaVdRq
475Nkxf021fu3dJ2opOONi90yDFSqwwr9sBPpmUwg4nILSCWDS1HUySR0wXPvkH/3N/RWw1WKC5d
GlO+XQdNSczbg/bIBc8lhQaKq+vb3OHVozcYwU8D4M0Dtaj7ErDhNORz9Ulre/Z9gq7ajhj+3IcJ
Qtc0apm5BmJb3Ae0Yk30hwEpVc90RoQhRp9Di6Uuf07ddzPtwRSQf8+T1W6sXKXyMKFmASQUqJch
pqiOrWVJXf+vZy0nCBvMG83YJIV36DpwQRohKeoQtMK/uzHfmcb7/S+w5P/g/XSg3V0A+FU5mM6f
2wmYG+/sl08pAQ24efov6Z4FQiFA9NCqRAlcCQS4wztUVFHfSvKHEmDEfm0ue/G2wOtgQg6iQEAO
yG958TRNRpH74wDdHF1L98AaH3kAzRJfixjI3+s0akb9SBsRZWC7vL9/S6cEs1+IuUGNhk+nOHYU
1ZBhyttSJlvMW2yM1gs7+wRqhhUvJ522ekYuDH1swcUSAz5obABj29klYEkYIsN51AxUTjQw4UEz
ObBWqkFLBwN4CAC1QAMuoaXXW9pbzeQbVeCeq8oJ9aDEBGwSsuY/FO5AGfb/ZtTJb6ObLZHNMEMa
z3/OW0McRjH+BFPRyqO4FE6AOxszgAjngX1QPI0GxpgaVULv3HlpmHdZJBq++/uzgJlTYM+RKoPB
xrzesmm2MEw7p7hLGrCToo0AlclN8FYU2t/7aBw3dC8wooaPowLWpmokGsI99+zpbwKB0dw8JEY4
F2tSQAsv3pUd5RAk3Tj3eYYV8ebo+bEP1qbeyzeeeZ68fqVcs3Dg/rWFcSLl3QlED/0feeD0zgrN
8aD5UAS3D3/9icDkIXFpSOgwYaEsaJ7IEIDx4sNRgFXIKsCkTuYmMhoApRvTW2M1Xjh1gDIZOG7o
f2L+QQnFgs7wE99Ehlx3P0vDBQT08/0FLe7ahQFlQVk6z3qC3jpk9f5h/Km1CB6p430bCz4Oi0B/
H3UFMMyqVX0G7uu2mgrv7HRHw/lTzY/QVWhZsOLh5E9VPNyVGcWJ24NlaE2PpXCXJlunKdk+yFG8
LUqDRm07vfdl7xxrtww+E16tuLuFhiBgNJg9RMEQq7xRoreCniRzMfpnJ2sjc5gOxRDa8ytSg9C3
mgMhn838vXcAZFjTAFqAUFybVlyTWWv1TD2YtmDTsLpT08x7g7ANRsPEz8LmUZqM29SyD0UAmZ6E
r1T4ltcOuS90BsFBAyqVa8clWKab9cB8YNnLXT+mp4mTE7LVbYfWqJ08mC55yOSYVeaXccm+3T9e
S3cEjwxiH9RM5VTztfWa2wyKiJN/NgfIBXNusojq+lqQtfB+omcTSHkY0H0Dc3ttBRMCvMxrwI0l
B8HY/JOVfCdAlpGB54nuRP/n/qKWIltUgEGmiNgKMwJqxudkLtPGRAe8GRjY8TPzN2UJCcEDcO8H
sKtuOrfZzP4XbRhfqzpsIIc2BGsV8CX3DVwHoD9IygI85ddrZg7kYNMJRU5NuFsRDIcU0XWfbivX
PaZrs9NLXgJYSiRgsIhGs+KJvL52WSvQUedjJXZ+gY4Oby3nmJuVuzP9fO1tWvJ8yPcA8UAVUM5U
Xi9umrRUg/wv8pQAWAfdqawQVVEIz2XmSrticWVQh0U2JFEPjvIy+QOHHuyAlU1Dd+haD1hwURph
nT4S6q48UAsgeRzPC2PKXXQ6AJtahJrn0aBOFoqJu4fKKX0WAjhSbmZ9HkB9YrcbK6Xl1hjzrWNm
ZWh10KlNSj0sZsBXhQWKBZF4xovfVvV25LV1QphfHLQpy6Do165EwUtXWG4NekM62MNUkjmClpfe
5C7QFOX0qlvmEbu14qCXTSDiCcDrIedurj83I3UxoVvqnil3f1dG/X3SpzVWj6X7IvvIgFlLqkx1
kMhMWTt2nYO9d0SEdvke7f+H0U+i1Gj2nUlW+v5L5wpVQZk9oAUBqePrJYEKK6clSGDOcy6MT47F
0e6YArG3TTL94OM4nO/7pEV7oHeTUtB44wLFHQT91LpDgKiRWG7oTPOOtmXYlp/aoNjdt7T0sXBf
MNWHhSHWUg5xroHqCehXxKeDR3fA2QyR69ZrjOSL60G0bUmwOEbDFQ9Qtc5UupWMfQqxZ2Z57AYz
miukRzxYCYEWF3RhSonjfIdSY3TRyAHB6LChYMwJ/dxdo0hZcmmIEpEQOUDLOWqOZ8qGdUooIDQJ
mIU0F3IgxJuHnR8ka7nKminlCwENMqAvJaPt0t2L3PXDnkJOho/zSoC6lJtjbh/DkOgCgCpAZVNP
qm5krp0hKypesuGP5gGrzPd83FGPhRBr3Qb0JV0DoiweDVRA0bFE3AotaOVqGUGdBRmMOlV5yns5
Z1S+2MR+cNw2/g9nHc+85NeVcjjK0SB1IqaBA46k2/zJImiq6OXKo7C0GqStiEqBVcOwp/K0djx1
myAfvfNQd0cRNLssSd8qoj9Ck+7H/dUsucALU66ycVz4rJ59mGJ2e3Lc39T6avb1LsDgSZav2Fpa
Fpi1QDeNxA/zq/LvL0oaGNY1KiOHlzD7/JHSk5liNG2sIw2IkPurWrCEUrgcKUH4h/hPsZRCqBSE
94iwq2ouImQQ3wxMpvod6ML9oF7LZBf2EFEXKlEoSeGrqaUTwGqtyWpIcB5bui/mAK82OGCjSSuj
kfW/cyvhKwdkwT1B0VmSUVmoItrqw1UAQ1T3YxmcHZf/rmlOo3zUguj+Ji64DIw04m1EGwvv40fE
e/G5cgOPo0/74GwAKx/qmZmGrUu/VLazv29oaf9QqAH/C7DP4DxUzmASkHomVhNIXeW2OAWNtnNh
jJcQGba+3re1uKgARWhJ8o7/KicDkWU1Bc0UnNM+BtqlMD6xfiVyWTp8yAP+34Rc7sW+sYxQjPYP
2LfAjlD+3UGrGGQSxYaKNc66pZ1DTC/DcNTtEClemzJHmteixmoG78eQWafyteFNOFfviHX+w5VC
wxqNJpDUo/ipfCQBdW+QsOrB2aOPTftg1o/jV1f/df/rLJQEwH0Gpnj4AuAo1IoaBja11scQw1mI
7y19M+zXPNiIFmoj6bNpMzASrXyrxQ28MKiESIMjHD815wD4Ceh2unyrG9/Y/IKxoaFuVy7t0tED
ZRgCQADubsmmykE3JidxgrNrn1vxZShfRL02G7909hCGyZOtA4KuStnPLqh1c/DInQdTROAbckoo
i9p/TPP9/odaWgtGqyXkM0AKqJK7FZS3ndEawTkhHdsAelWBRlPPPxVmsb9vaXFFGFFHWAmCFsxF
Xh/xtEMNerYTnDvrTbeNsKRxHiCiXTkICzPUQIWjI4Kal4nm8423yztI5Op6Ao5iJ9th6e3RN7o2
amwQ13U1KR4Nnn0FoV6zRbVhjoQntFNResW+zw3tOZuMYWPPZN7nxNK31sAAM7BAxmNC4zPsHMPd
3t8XGWYo1bOP7idGMzEN66jIn9r2prHDVMUZgymfkiZ9KbTHIvnMh2HvoHg/Bf/ct7cU110aVEke
dA0LMZwkORPH/BUkhhdKjsoGuSUatSFlBoK7BLweLGzstcxp6bgB5CD7Eigc3Rw3f+ZsYpYfnKl4
B6NTqHU//GotG1w6aeAqlGBmhJHoAl6fNE9w36JdlpzzyeOS4J/tDWb900GrN0TtvVpxqAuuByyj
krkS7MJg7pI/5+KZMAToIzqCq+o4sUn/1D10UGnsEvANZStnZcGtIl6VTU2cE7A+Kr47qGYgzyqu
nTH0vrHLbE/yKTKGx2nA0EgW2QzanOXag7HwzRC6Yolo0mHQXXURdaOBvH+ytXMmzP0AcHFSmLuA
rSzt1oqEiqDkhRfpQ4TzehdTo3bGscJHM4MW+jN2aAVDaNorFaHbeOvaipI9VXZiBGhLJ2e3EFFi
lxuyNph8e/ikBXSTwMSOkpoasSa6hKWIIoGAHKa5v4EIdKN1n/Lh5f4tXt6uf83IQ3lx6Hqh54lF
S5zxQmseaGDPJyMpDmWB8eb7lm6PN0rL6LsgDwT3OE74taWctnjsBjOQ4Pk88SNd33lo3GdtFjJr
5WVdKGh7oK2ELYzUYBBBZe9qrLHLjarC9+l2ef+sT0Pk2I+TyCON71z2ws0vqdB2PChXCmELz4a0
LJksP6guVLggQsmqrRx8t7L9YWSvjRUW3hxW+a5y96YVz2TX1gByUP85eSmana5tNQ9D1886Yd/s
xP/S5GtzBLeXHb8Im6GDyhjbr47XkmRwLIraIeD234thDKkbDeUJLnt8NXsSpSvfeeFqoIvzIawH
JC/u4PV3RtGi6RDNJeeUw5U0A0h4wdqxpp26cG5lSAgeEYy0gMRb/v3FuRWans5CtNhmKCInbIvw
A8LIb/eP7MLOASAMj4w4wgFCQi71wkjpUSY0DW5yrsdd0EZ8eCPAT+G9qabNNP3MvV/3DS68qRBd
Qt3MQysKLFVqrcSwhN0VXaOdvbIdm22tGVINFiBmyFrP3fgD8vaZGQKJm3/RUPDuoxrAKkg0tV3w
951LeYDB1yZL+lA1UhbvtEMN1WlHOxu5g25cXb+P0FNfSSkXeAhgRbpq5CpolNxkEdMwBlNpYcE+
D00zP9pescHAamhNfhR0O15s2+6Tb7FngEl3vQYkvdje3/SlowRWSWBegcAHY6Ky0KqZmJMEnnbW
qm+t/2JNBegR/zpoRXqJCREXpVBosKh52Sx6Q8xGnsZZCv5wd8OqT8GcRT1bCcqW1nJpR3GyHnRk
287laUwyQEOm+lTLMYRqxb0uuPKr1SiPBp3rNnVchtVkM6qUJ8nc4LhhATm+YW3nFk+IJ1mw4cZR
XlPHQesRIxVQ607jufyHW1tubzLDP0Cl78Wxj6Tim6x5cXgdjmeQLhz7sV5DqCy8xA6YRxFsouYB
fQ7FoQnNMctkttNYpu+aBWY168njZL86ebPkbiDPBRwW0NIyhLl2N0Fe+B6hDYm7l4meWvp7bB66
Chpw6TvoCBKdrrV9ZZh3nTKAYfdfg2oYWMxOYzd6R+LCdSG/+7vWsm0hF5hArlZ/LA3IL9G44lm7
Eure5iowjOIOZG2Q+SK+vl6pLNx7/QzDrKl2zHfwHn4V6ENMNorCn3zoB92/4kuf8NKekjOWXQ4H
6bUkDnojbKfzzJIQsrLTKmpz6Wbg7UNqCveNPygLqx3TGttCkNhkB2f6WrUPxP0p/DJsvEeACRDz
lOkns5VzVcb8fSw+txqIuYY9rVcczpIjuPwhyoo9SnSgVU0SN8MDT7+35hsZV47PsgkoZkmJLs80
5d9fvI48yMaZmBaJK5yTLjEjnZVhN6yVbpfOCgrEoLBAnoJJE2UlY29aWeCCh6cjG6P8Plb1m5Ef
srjzunfmf/n7g3JpTLnrUIVqmOh8gjjNRzxhPzDjBVPgZrvGurp0Ii8NKY9OnRtoXbceiSllm2r6
bYDzzm4N5JVrTO7q/gEEjndH4i6RDwf4XNefyetwm60ElOZ1sQ0yfdcam6reAZCyIfM2SFaehpvI
WzWnvA29YWdAujNxtuGpUfQ2i41Bfszez9SNTdfY+NOvie4cutJKVS8ems4YoEc8+DEuANXe61Wa
lUMdJ7H089zUO67ZWWj7Im5GLY/Klh07qv+5f1KWDCKsRgotWxeAal8bzI2mGVyWG8BEBWFdgHhS
f/M6FiYOjQaarjiwJWuIqlGDkCSweOGvrZmi9EBMUBnnkdEiclrvR1Lou6Txv/XDBAEWey36U98i
D9dazpKAQBzJOmAs1wahAVa2FcCt51lnEbjEHwtrftO18oRx3QhSLC9WnWy7ek0HSH6myxdJMat2
nybqpe7EYBbVzD8BYVGgt2/3P9yaCcVFZxg7RT5BkrNg5inn3Q6thu19E6pnlP0zQAxRGMQ1wjie
8rWaKiVV79E0DtJ8N3sBOHSNA22+3rdy+4murcgzc+F/QS9Ph4QjptRHsLtDN7Cwgig3PnPOjgTJ
Zxd8Qgvg832ja0uT3ubCKKd5Yg4djFo9xkpSQIlK0JgbK7dZbtD1McDSJFsncETARnhKfWpi9lyN
DqzYRRtaDfiOWxGJ/sSztb7+4nrAXg8+P5T4AN29Xo9win5sqyKNHdAVFgGGnuvN6kt5k9bhQKCK
Ixu3uFAoWSpWaq3SfXu00liMHqCMqRa2HiZz+Eu7Kxj5GAhihss3GKg83/9et6cdlnG8EFCiIAH+
q+v1gUrVbos+wE4SM0fYAdWIMbO93X0rC7uIRBHxHKIAjGaqpT23sFPQHSeIr8ziiAHDsDPSI3NX
SLwWTsWVFeVapRoxGUFzMDZ8H0K6r5V7Il210+qVObeblEN+LlRGkXIg+0fmL5d7cchHq8osO0fI
YSXvrM93PkhGnOJcjX/q5ilvv/e6EU7OUYyAwg77Nv/bqeEP+yj/AaSDTcVowbV9ABiBcUoLivfL
2BCHborxdfoMVORaXLz03STqUuIhQfigUnCbae63AUGMnyXzvhi8T/qgHTz75f7pWPpumMzwUflF
ixoVqOvljICF+JyMNDYcirFnD7TCz60OaFu1UnxbNOTrSCswaocJJsU5QbKl8Xp/orHj71vuHkd9
S/Qq8sZkpWyxdKsgcopCJrhAJGmPsqK0Tlkx6DROLPI9SXMWGjoIFO9v200oJWnYnY/uBnYPp1B5
qTDBV2hFUbE471/z6QzGtM1sdEdu73xW7vwmjWYQUCK5WANif5Q8rv2vhNjhH6jwftzo6/WZ/aT7
qWVlsRRyd8AcN/t73cX42fOozYfao3uvinr6YHvtTu/qTcO/NZm9tv7bzwmgvsy70YD7ODnXv6Kw
RaVlXsrjNAeS9BiUR5bEY98/0oEdQMXJgOSgTx6r9j7ZB8X4HJBDCY5bOIWV7317T6Q0D0gWoaWB
U6xysDY2xXD4MOXxxH9a1a9g2NZixemoER4+NsbLJWAEGB8IOyk+hxDulGZT5nHiOKFWP1ShAZk7
51OGauP9c7W0GHBfoWsPmXn0UJUcZ8qSLu9FnceiH48iObglWNHsNe66hY8nV4JQFY1aIL+Uh6eZ
uwZkyUYeE0hI2yjSmvyHntQv+fTr/nIWHleQ/2LDZNaNBFEtJni00tMpMfMYLPgRhdJN/60rMMfL
TmXfRsaURa6NAClZw1rccErKT3ZpWMlM59T1Jy2DYbeKiajDoXyl9qka7T3Pq4gN2qbC/1gErmUL
rruf/iAsc9t9F8T3t0BN8T5+CIrFknsJ2A9L+aLgPADCbXbzuB76MM3SMBVfSnF0cXltD/x6+coJ
WrT3EdsC4AnslrJwj3DfQ8KP62BMr3bV2U3Iq6KJ8np0j8IyMkwtFnyXlfZwuL/SpVuChCuQFBd4
pFWsHS8HbcSgNlhp7P7kckS53sbXN9S3v47auGJsyQ2CaiLAUyLLOSAzuHZANXeauoHuEG5Kjuce
HednO6vopq+STaaJKso72u2c3IZkV0C0fel7/DGpRXM0ypwc0m5iG38s+Ao0YWn70WGShMV4VKHy
c/2zBMY1iqmuirgJikc7cV5zlx8tnhynKnmqi+cm09a6qotn3cNkCKarkdqgrXZt0zFaMvbULWLP
eBq/EbEfLHjfsd6je1Wn+6EmYTm8uN7JNNpQ9sfZGz9Va4Q38l1V3iX0IoDMlioewDkoB70EWbqf
JkUZNynQ/rNV+1tjyKb/4O2hHONKwSlIL36M61yEf5YDKfFZhxWCJ5aav6CNY698wo+jo6wEJQsp
nSrxekBqXe9nKzpToLBQxLMehKhn29o3SKyIn/benyDwUG3s5GASPYTcbuOeOH8HQYZ4SMBtlv+Z
ym/FE0Y+53Erur1ARuGYu14P/7ZhD7eCDYCwCEB4mAqylWveaX1WjAYmftxs2k9d+6uyQThFmrUK
383804ehD/I2/Al0IcqBnnOnNwp7KJBU2tAYrvwNzfQIKMBt75z0HxV9q9CAq5yIJRtttT+68FKh
3YYJHRCDSOvy7y8+N/SwZ1EQVGR1kBX4T7N40owTo+/3PdfCqwv0M6L5ANU4KYR0bYW6AZsACcKl
TTQE8izsarbJyFpE/1HOUw4WiqQyycQQKoadlKBRL4JE0wguajof2oqEWvo8oOrcBmAsZ1uRfWqq
fTYLZGhlFPhxQXdt+g4ODGiB5yH1T9krpc/puOvGyKj6kAfjvvAfoQB50sRKuL5wmxH5oy6J0XOE
VyqxFO2Ex+B0i5iXIDRwfIxz9BUbV8LIpc8LIAhG66Gmi1kL+SsuPm8VjPM4uHYR1+I9hbg8BV1f
OYPI88/9D3xbjgGkRXI8AaANxhd1hl+HapfPOl7Gtfc5AESMtn8grRVNQKEEPwQ/i8RdeYYXHsMr
i4pPzsaOZwRF99gHmUhdbOqs2FTsj1nnm0Fbk3VbvKQgKABYEThCIJSUA2wQK7dmW5TxNEVZKfCp
3krvJWhbaF51UUrdN9Yfm8FGTm6fa7qS+y8lQ3jvJUEBvD+woKqP4IDboMyASKusQtDkhzolnxJ/
2NWe9iKq6XtRQuWoH77kYxsmczuvPApLhxW3CvVXdAARgCgOm0w0GcjEq7jQE23XdnXxdWo1fSVV
XrAi6chAfYtkA0+dcnsDl/CM16yKx7r1tsKfx2OeNcZKYLNwVJH1I7RB5uojhFP2stXcOvAGu4p7
+xtPn2ih7RPdOBjUgOqoF3kCvePhLxFT8K1A4gDSBLwwnjxXuYZNXbpNb5R1nLPOBwNzaUXDYK9x
Ti1cCRjA6cD0PYpRH2IaF5edz6RINa2tYwxdf9H5lqbDwUtFRN3feb3ivhY8+pUt5d2o7MyvS2S/
sTOh8TXbD6SdTk4gVk7+7cfCoddREgL0HggeFTflQGyQtnXRxLq96/vROthmbe+aMTtlWfVk0uZ7
1+nmzvPJ2tTJbZwJy2A8k4EQkLAqaIHjIkyQbmjiKT+VGRKY4AmVDi1jGyuI9WRtDPp2P6U59L7l
rBCqvuoJGUyAWzy3iXN30w4PWvkEmMGKy1zYTPxi4GOQzaOPok6MNbBtBLzoYkPUD8DYPPvtd0Yf
aIZ6iut/L+nWWg1vbu908CFyhbAZ+SKGM64fINEIs/barMOWVc5uEpkUvwYG7P7zs7B7GCCU6j6Y
7ZOFhGsrg9sU3OBuHzfeTw3aAk4JWvpv920s7R6Q5KD6l+R7eLOvbQSC1dSrnD7OLGOjU6iFoHp9
GloenSBi9odVUJ6z2/19owvVWDBXQyoMQF+k9/j32mopCrdlrOtiJ7eeyy4AIMo6BkMaou1QE+dx
pjRkLPvWM7JxE7oZsqeMtyuOeaHKIH+FVCWWTUbkHte/Ip85zZK+7GLQ4m7ccYuHMuz5tp3+sa0n
Q9PDshyiGmDdldUvfNcru/KbXHg0CDHWQkDJKO7/CH/j2yHT4gpEAPPGeSJv3nYi2xF9ESsMishb
S1MWXt2rVavc9Xk6O3h0YV2n+nsz/BJin6Z2OBrtFl58ag8g6MBc/cbGo3t/4beeXPZJoDEEBCzS
TZV9aQQWx8uGBpaLX45zNMWRVeil9eHcttv7pj7Kd9cx87Ut83qPQWvFGDIAnDDJ87CvkufOfisE
JjDBgAxawKnWwurHP5Z4LtoU9YbHPPiJ9lcjtuPKMVtbtZLg2hM6ym06dLFJhiP0wKDRs+fOe276
j5NNV4wt5Apy3Sj1wi1hP9UkFAy8HoiT8i6uXG7+8i2hn1DNCaZwLvXmTz/3oonolHTzlmEutQ/9
JNONI2uaotzZg+i3c5Ll1UvdoQWT5o79oy2yiod05N7nMi/MCjOlTDjb2TXp2c4as92An5Rpe0Pn
Vb4npdPrx7F1M+vB1wryTC1RrNGFLroPFEpQqQONNkomitOiwAJD73Pu4u4b1O7sMD2b25w9jOPP
WT9kdR96x6beMGMlXrxNO7C3sCZha2jZqzK+fiUy1pMJ95b2PKrcJAl7s8gPo5cMX708SeOVQ6zj
kN4c4guD6tFhRdkEICiIs7EOc1ofTAAwPPPIvHLToSSXj2+5PUfa2tjCwvOG8jxgxfgvyo8q7QOu
Cfcrw+ximptWxFImQmeY1xScltwgMLHwv+DRRHqlPAKa0zWd7vE+rvOHjv6TmL/Nv9YIAsoQVYB/
bSgu3ktST0/BIx+7zjd9iGt+Gpqt2Jb1o8DgZvsABET76ob9g9l+aur3lPL9yjeUZ1H9hpe/QHH2
hSnmtBesR5B8Imn/qWmhodf8JgwTdtvuwbe6h0b0Xzq2NrG69BFRAMFxlWOKYFi49oAVac1Aa+o+
1mZf/1xmiB6A/U1e769v0QoyepSppWByoCwP0+0pVKCbPnacUj9ys6mPDubSVnBppjzp6i5iaBSD
32DygTizshhiDV1fUbOPBcXQlkNHBma2sf9uC5ds5irrH6tGm58x8+JFxDKKB8tNUBcxfGjmUQ+C
tXPabZDj60+YzsvQscz9Ix8LCOWSWexaDZNctpnUbzUL+FOpz/1BpHQNtX8bcAAqLBGvqHWjE3xD
TDohFbBb6g9xrlXkl1VzEhWiMV5KkRqPcwvxZNBXcUx3grgWs/TV3J0MMLb9vP/Jbu4dfgXSDpQp
QRAI5j4lyektb2injIvYZtaRYly6Iemx69aID25OhjSDc4GalQXRJrXVqZEJkBmzF7h6Dv+W+p07
RlUpgJa+v5wbr/xhB+VWcBHKYo3iJC2tYKmYGhHXYNHdcCv/Uwxg3bH5BMp+Wm7uW1vcPPDT/J81
ueqL2M3MfKdIEUDEblAkUeBybTtz8Hc2KBzs/ospNEXkOBxK1sorV7C6GZO6FTEK5GFtJieeDxuP
zitdyuXv9K8ZJVKqAfLILFBgxMR3vmA4MjmZQ0BWMt7FbcN8J8j6TOmTFTdB9V5UlAzYtqzZF8a4
devmJHxje3/LFs/Cv2ZUUE4f2MwfMGMVd+bvbjiJYIqG7HNtjit2VpZjKZ/GY3PlaA4+jY+ROg/V
/Qzzy263pnwmvdqV10NdBXcI5TmgOTDvo7yQVcBMypJRxHpWk39KLwFrGGmSIRQ6VDNtoHU3CTWn
DXQW1rLqhRWC+QK9KEwaA66iOlxegZ/Wy/kY91ob+RyJkdtsoay8khIsrRAkZfAUuhw7V1FGxKDY
NaMcUdzZVnZstlNI+WhEDcHSeh+A3fxvsf8A4kMKG34CkEC0etUOoFm1oAMy5xEQBCsP66YvQ0/P
flNSAiU/dtPhr4/klTnl5fIbyxoyV4yxEGIXeHMbdhh0DaskHzdO4q88lAuXGZwlODCoFmBM7gYu
05lNYRF9jAueH2x92KPZ87dAPrl/FyaUq2z3pgD1iznGLv9qt2LTap+Y/Z4ka1zhiyfwXzsfj+mF
py2aHvhY0xpjxr+CC3prMCi8BdPfOyb4V0QWEKcA0EBlJA/6zPfazsMBBKe21f0y2tdkXonjl1Zy
aUPZsaonoyhKbYzHdopIzaK+QaU0ebt/0KQzUJ0FOCk/YDUoqqvOotAqgGwbMsVI7vTPpAMxN0Ky
7FBXRr7VGmo+uckkVkrAS/cXg78oy6IFBsSZXPrFR6qDru8xCTair2q7YoNGVY47S+pp2s3Ubn46
HrW/luVY7QTRkvZ4f8lLARWwCgCHAaKsIwCV78GleW2etVzDzgrUTf35oFmPDkfdZjgOwxwKM4t7
5xCI6L7ZpZ1GuwTF/I9au1o3ch2wFWQim2K7j20NQtGY4+2/C/ckyJf7lhbeM4xJoIQq+WBdjLJd
r48ydE1IQMbYCxAr+kmzS0rmhl6Z65GV2Gvd4aWv6clxqABhqizMXZvzcjaJQrOmeEqtNg5aMdLQ
yRp32AVkmiEv1vjWGE7pBPbqxC3TtYbM0sbixQEnCOD3+KrKs2rzmRnFYM7xXDWPoqYbPw8OGPv9
zbXxH/jRNRdzYw+JvO2AOdgGBALNcGV7B93GoA4ANjGB9uEEXUIwaEXN8EMjP4vi/S8/pbSFUiN0
D9DJQFB8vbeGNQPLpPnIRKnYFYBRkBGiI0N6NM2V43l7K2AKjRnIH0D+E6ASZVklE4PXWs0Qu26/
dcUnHNe9nYy7PvnFvSpMexRxCP3Su2sUxnINVy7IRhle1gyAY0E9+Qa2leO1YwJDGrxKo5H+8MkJ
Q0sRxxv+z5A4+/6v4z3MmuGJwLwbwB3g11Bifw5CsLksqB43xmMFAu2EVGdzzHYlXxuqv7mJH5ZA
eQ4qTEhcqUvzMcTXsDLTQePwFTxu9bTPUjOsVgOihS0ETy1Q6yYydjRHlSuQGnQcoXirY4zOe6rM
buvmGQpxYe01YQeex2rMfvwPaV/aIzUPdPuLImVfvmbpbTZmMgMMXyJgILFjJ86+/Pp7gu576Xbn
7ejhCgkhIXXFW7lcdeqckm9EDWuDOzcqPQG0FIBkNGSqL2kDKHt2VNMPnP/J+PGfjwB6LlFgW7gw
8IyXQiFatFkHIiP1JftQ1c7X6Wdbr4LJ2LgVrrwYHBhAPlAIg9goAmjpUhBgNh60vNFeRJa965Pp
t2XITe3RzPr7XA+6bIum5TqlDoAAuoYgsoe3KOIIaWBpr6WqMZrmC07jbm6nwCitvcu8oNCZTxUd
fJNjoHYirlRkKcnP29N6DeQCZfiiNYlZXWgg5ccVdCaV0rJn96Vtun2bPRZgWS5qoEN4VKqxR36L
8Z3Oz8W+Mg6U5JFtf1M+uf9VdQXXBeqKLvwbOn7wLdJZ9KYCUi7MTl6YUoOw2i6UuwF5CMyFtpXW
u/bbS+s15hvN14h4/iTBz6594k5LXUzPYq6CDOTeU55Qe5tSEST528bcLl996dIwq9hJ2LC4gK8e
4QM6FLgzdSQ2Gmad0rT6OgxEe8wnEJ1YhcK/eEzXwkk1WNAwdT5Wmv3UQEPrlBctklDKFm/t4rsv
vgegWGQDgNfAmxBwScm3W8JAuU7D9/TuU9O/DsUQ5Y6x2xj1VeJ5gd4CjwlgIIA84Pi4vKyEriWI
vHsSj+Co7eZXh8cQcgdTXJTrv0tRR7re+9AAvW326vGyWIUC2J+uE9xe0g5S9dQpdYax5VUaWZMZ
tFYR/v+ZkHyDaSl5qXQtiUFc4yfGB8m2VIiv9uYf1DIueUSIqEfLglQEarl2rsMChede8FZh5oAE
tmrdFwggfON6upG/uXLekkFpRzCWAZ6WYtagLO5zLz1R/Udtf7VFv2FobevhXgcEDXk2XO/S8jSk
ZrlujSQmaAgNeztRfIYIIxhc9T/DNf+M6a+pZaecHXCgkXWFlzA1sXhSXGhVJD6i043kw7XfXswg
1ETaenFZ8qVu8zQfZz3BYVJ/paW2t7P2ueHGA0H5lYmj8X0A/QDIQh5zZ6sWel3DkmxLdy5LjFoH
txeJTSeYWUDcUOy0LqiTH5XyUEFYLD+mvT9aPsLg22dgZcOAww8NVQtOCOUzaR3T2iK21uNwqw7a
L6rpxTNHz2eF9owGwC3w4sqmATADsFg4ESADZWOAASr5QLCStcHSAK+LF8Vixb53jY1RrZw7JNcX
JANSmUury+WWKQaX4UOwltqT1cWVGUFEidQRnzfsrA4IgAF0QaBuhfm7tMMsJzMKopAYEdxB8d4g
0EBdbSMrcRUFIpgFdT9iMqBmgNKR9n+XdnXW1YzG0K+f6T2ByryivVANcPTcH0UbGlu9HesWF2YY
PE3wSpE2RUOtCqSGnMZ9d/K+CPYMoDLaks0q0q298nF7B24Zk4ZX1JPSUnTkxTTzIpEgjk7dwBlD
R4m5hx48F0FaGty2uXbYMad/Ryj5yd6qaccoRpgmQDqar5Xqj+jTN8AKboxRnvxKh12NV6+11QZ0
DbP8s5p/LUuXDrOZoY4TVlP7CfHEYw9suPJWpVNM2/t+TOFKncDts8Cjj13Tb0TDy1xKAcPFsJdz
c+ZKTdZXKq8x16BpKyIm+jkiJXgDNmZ3JWJA6Au3goZAFJXkiKHmAoL3tKAxOBRN29edPSuPRIfu
eVRD6Xq+Gzac9+oeOjMoLafIWovnCgzWycMCOrTiAaG+hkc1qDrKV0rJ7vYQ19wmcGbAYIPPFW1J
kkFF60uQEGD/DOJxHHZa8Zt9q8sNI8uPXK3WmRFpq1RGSqe0bGicVDrfdbP9I9NrDYgNAABuD2ft
AsKKLfJTSBcsUPnLjVGg46SpcCjiFgVRzTlNu+Ro3HfNm2WfUvqzqg/Ta51DH2RUN47in8rV9Sj/
mpZG6TS6VRiipbE7PiXsV2PfGW3QVGg2Sv1JvWv0sK5+2q/dd9oFZvM5NTM/+cnE5DfVs+V9Md0d
FVtim+vL+/ebpHPCOYhaIToB90CVJLSqHKTfqMqFimfGyrxFULU5BdI1ghwNdAKcEi6wyXa1OcDP
sx7Q/B+p1X9qWwJ3iGaoQIjT+Duj2nFwD6O2o/kBCq+iBLR/hnt+Noxjx7Lw9s5Y9Rh/N4bcX24h
G27Z5fJpVo2m6KkmYWOixHnbyjVCa/GKYF9a8kULj/xywM8ck5J1Spu2KM/ZPFK9x2Ri+7J/LY3a
n/Rd5b2xI63fILh1Jz7c5m7qQAFyBJuK9n77O9ZX4u93yJ4LTRxjp5o4ciD8KOfA2nUFlG0fmD3h
VDxx+9GmYSsaX7dCCEn4YwkNsD6NTOc+b56V5NAp39GNZ75sfNZVFuNyeuR4hvazMJiN6en77B3K
iEVzmLIDq54QJDasfDa7KphtcarFIfd+6vQdqkpEe0FiajJA+dSZfpYcxLQrqpBZBMiMh5SDtLx2
7ozBZ+4UcbKV/lt1XmczKcUQzJiA4nZ1FFyTdN5NjTv6ZpXUQesMW/JVV5yMKDUsTmspT8J9QWLo
cvcwXqNu6MCFFEbq05IHhKdHIHwMLxTqoc1m5FtejXlnt8Hs9n7CX6d0ab81edAgsnFan6cbO+k6
7yp9k+RCgE+xFNFWiNpcZd/M7yaYagglYanMO6P9mTPXF/03pL52t/fKqis/nwzJmQyGPptViy2c
pXdlERsl9Q3y5FQQjnkqyQ5J7eQ0iFA492SrbX4t7D43LZ1iMVSGQ2eYFqryBUuh0PSeCwhcfnX1
re75Ncd0ZkuuCNqi9miLP3ENpR5TJf64tYPXLoFzC9IjwjQpmiI7rCDXpwOb9CMHQ/gMjnrVyTZa
DdZ3C3g8QO28NCbKLYnz7LR11Q80bkAlzUCFEvaOuBNRotd+3h2U+etkbwlmXbe/Llv0zKh0RBUb
ZYgGBelY77k/CUjAHmo9qF8hBDudypT4eGMAM1WVz47yueEbG3XNQZxbXxb4zOUXY8McvRmX6MYt
9ylea6E3mvDs0Dbaul6W97McY5zbksKbDM3LRZkt93l5Z88BVx80FZ2OHFR0vjLe9wMJ0voJPQLq
RmC17PhbhiXPpI3OOOcTDGfOYTR+V3hCecHo522yJ86H83r77K9dE+fDlHxOrnhWLRB5x6R4rKHu
RrshSI1vSS+CLJ0RV4W37a2PDnh5vOXheWVVqH5UdAVN0PC7R6s6AjvXm4EY9rwN3diot7Ikqyce
L22kXtEdjJzT5YYBKrnjdeLSGK3Ynm8MZPZnC0+K22P600J0tWRnZiT/qZMCMByCi4uyp8zwtXnn
VE9dd8Jx8c3RH6xfZrIzlMgu/HLKfAOaFVtC7NdJ/OVknn2D5EhH4bHZoviGAWLJe+NO03wVytCB
aL7UH8YnEdr5I9NeXXFqlAIljS0CgD+ULf/7JICn5nKu06wnCus03F4qkten9K0vfMt969DvzveV
2Jn5oc1f8uHefS6/gKDDU06EgasEZAy9TvfcIX6jfyLV++C+UD7t/7/WCHChy88rWNdViYfP4+qe
0V3fPWbtvmt/zPkOzBC1u5uTZyW/b9X+qCpzSOfed6stBPhqEgG8S+gHxaZciBkuv4LpEM5RU53E
3l1OkbXTp8gkH9y5L9pvtO7QQamFtRtZ/fvt4a9dTAYAWWB7Bigbl8alXdFOGa+KBglRi6Jv+0nl
b+BrDUBqtOG91k7cuSHpKBA2twAXVUhfj4MvyBBY7ufbQ1nzWOcWpI2e9JXltA2GkltQ1AXseR7u
c/Y00B9VsbP6LRjqqjkQaUB+D492dEhezhzXiKlYw0TiVqsCMCyESc583kxh4lg0KMFnEhq03rjo
1pYL/ecq7IJYAViGS6Ma4cVgD0hGUpYEdn8HwfU2fba9Dee/GkOYS3MdYAyQQJY7aFGZMvvJQE7C
zjsVoZ4yhkQn5VtN6nsd1EnPIEKefF5V3r2hsfaTmVv0eHs5l/mT3cb5JyxTcXane41rKLyjNHa0
0KxbP+uOfTH5hXunmP+wN4EwQDXORLoe3OeXpjq1HQu1wsM0dSv3xEVt+XgaKxs33OrD1EFYhoVz
IFQjt9A4TV/iQkAQ6Exxn56G6jM2pTH/rn4VgFSYz1qX++Rjtnb0R6KGg3dIRDQ8uT9uz+vaQTz/
CumYlJMG5GWDwDpNVXtvl9DfLFS2hb9czU0CJ4JSKoANYEOW5nTu7D5pKEIylkWGowRjr0eWgk7N
Twmeb5YbVO4DhHLaj1HdCpT+1KXlrXNuW9o67TwOTu0tGYDxqYBWWNIqp67kRw4We/XUq3Ygcoou
jXdd/CQ9CyZtl0PQQkFe/9g3PyYLfYEHSzs2Jfj/uzBNviuCHnONHkzCg5QrR4o+AdLvb6/M/zJn
iKKBrgEmS54z22ZF3U6IgQYepe2PUn2YZ+uggJgn8efPWX4kPXi1xM75fNvwshbX8wVkp4ku8kV/
+nL/t7PnNSru2rjJzMYXzEOPlZFV+0kx7N1tU6u7bxE8+L+m9EtTNhuQjhpmGo9A+EVg35oPQtM2
3NeyhW+NR3qM9JDRdrxWxWNEaAd0x9RTYKe5n6VJnKTfk8GNnNTdivWWSbpldBn5mb/qgXfXVY7F
c8FnmCZWYIHYwTHwCOlImBqQ/QB6wZ7v0f2o0im8Pa1rK+iaaJlHoIf6nxw9MxvwtmFAPGuOYxfp
pVXslDxTwpzaxT/4ZUQoIBMCkS1uPmmcCvDWpdd6S06Ag8K5O5E+BGNlpPZ2lBbP/zAutP/AMaOj
F+n/y0lFZqmyJ5rlsZFkjY8y6hSQoQGrUjFvPQlWp/DMlOQXzWJCAZHzPK5aZu9zPHKiPE/JTuXu
tHHfrDooFN/+Z1gyda3a5UqiU5vFqqjBU9+6dcv81GucbleTfq4eklkb+HRSLCQNAnUwTOEPZAAV
IpQBrChHKYFEAp2SxsGgSa4d+eyk3V3r6aMe6oTi36lRGFXQDY7Cn520JPVvTc0qJGxsfdxP6FUq
fauo7enOHXQQvqT22FSHWhVNDa4FFQoZ85SVi6wCeGOcjfGv3YQIYhBrA60FfJPcsFvNOcMJbFlc
ux+aXZ9AkR8lJljXxlyNlfJXA/nwTEHSjc333VQ8DCQy89diSCBW/GtU4sT68EjzcXuvrQR0Bl68
aBkAMMW64tMovIG1o0h5bC4s3ujSLtRiZ7Mp8sQOwh++GN5vG1zZcahoIZgDbhPCU7LYSplBv17v
CY9bUOUGmev8ykT23dL41pFdne9zS8uXnPkma0gSiDTC0nQa8kNX7pGqTKY3oyxDqIyXykMRKXhw
WFECXp/PrvrFGg60D6l4uz3i/+VDgD5EswREheWbhruFcASveDzWD6Me5WPA1DHyIKr+pn+tX6oq
Kp4hdkjRlapOPiMvhe5nI0TJXm5/yEpwuRQT/993SNdQ7VQzrZSSx+ho9r0p1Ko7FD7mMUi3iDHW
ygALzGvpzVuUFmV8bstMNBnaLeY++VQfbfdRdMEYqtD16fz6ve4DbfjZfk7HU4H2PCMqu09V72t7
p97N34otmNJaRgJf84fmd5EdlTX+eDH3TK/wNd1pZCKYk/deueMu0riTOLTKHQpBmfVu2k9jBzWk
vvGZQk5WtkFptpZYRqsb+MKBBkfLm1yEaOd8VDSj5zFkGr/PBTpI3dp3+ohZYKIIdWiEaLGpvKP/
YzC2vM9yQUkX9cLPh5sSJHWAFUr5CDXr60KYM4+Fm6MU1dxx0Krd3l5rkRwuYvQB4c4C+ZzME2ax
qYEgkIpFn0+2CEDD2iAzeJ/ZgfW5fvOggeBEtbWRmrx2YMB14GpecCrI/cqZDL2pHGqaUx0zsG0Y
au572Q6Z8w77jBMfBPDRxiiva/MgN0Ka2Vj4UcBUJsWN1mC6HLjPNnbJMUP9owOn8/0wmL4zilDJ
j2iYn6wNBMsSu1+uHmyCWGl5AS9831Js14DMoyrLso1Nat1pFDh0L/uoe2PX6+L37fFdbxSwSIFE
Co9gRKv6H2d25jWTkZvEtUQbp416D25LxB9kI+S/9kOXJqSgw6VDIeypamMHfbmsEch3HqoKHJUa
Kmobh25jODJ9eTHldmcR2Bpb8yVl+c5IthApWyakDaEKm5ZatwwH/GxWavk0/XJ7Ta73OBYfAS56
+vA3GoAvb7KsScqqtxjWREyJr2td2IBwe0Y7rsXKiFbDb0+tN1DsWzalywLlQBPdq7yNeUIDw66O
E/pmC/6pBVC/61EKNA+3B7k2jWgBQnvOIsEGOeDLQVKDOoVZYBqtebKjyaGWX9vq19tG1rbeXyNo
c7o0og34ybTFQbIaM1Lm2PJ6XAcx74NuS4Bt7cyem5IWbcgFirszDpLb/BSglm/Y7k3ZJF5et+Kg
5A8hCpxZyTNoZpU1hMDKPCohF3uiGbvaoD/abouEcsvSsn5njsHzMjqWetvGZeEVfqKnLwTMAKjx
fVaqcqMr8jpIXBp0gQtEDyG0+WTsstW2Y06tqY2nKg2LDJVv7ceMC+T2Zli5sBYzWAbwLSzQCWnL
DYM1C22Gmax+SCGzqOl1pHjFUbjEd7JId9LHLDGCMjW+WmKOxnT8z8EwPmBpRwMeHl2GshYiSTn6
qAq1jVn+XnoYJrtPsy0EyupknhlZTvrZwtkdiOV4pmGUnrLLhuyOKcMnrmyKZS1u+/KSAjMf7n60
imAfIt13aSdJPaVzzAQbhP9K8JYBWDhAKVYFjrqm4LvlPpt/QagF6T8OaFlEex51JVJSJX2y8jLQ
yRRU5FXM2YZn+ePkb32ZNAMofFWkqx34T4ScoVKHyUsNLNTvZI74o3MYNABiQufNebT6nf3hxm7S
+JYZdxu7+tr5YIJQc0BEDLou5LIvJ6hrzcJNxh542twLMv3TqGt3jJ9A/W3Zm3nXxT/LYwbbGWhE
0BaCnLY0ZkVRrKkxRbcAcWbiT/xY599LL7K+pdV3RMQ+UBUK/4WGz41RXvtxlDPR9vhH+hzMPvLt
Lkb0cTlADWfON8u+q/MfG6f2OgCDgaWFxERGF50B0s1Ug8m7ZCbt47YZenDui1zVHvoclZB73rke
2ePf3g9NcTsjNLk7O76dV85BV1CADW9/y/XRQofFwiKLwBOAbJkhQc3nNHeTbIyRp9BIiEYpMCZN
tipCEOlutQRdO2AYg34I+KzRWw2gl7R9FK6lelWMscLY0eRTEwgNPmOk4+SPxVYcuDo0CLWigQS1
F7jJS2vJOJed24gxRlVOPU12Yj+OpmocQV5DP/3DLKJxFEJKQCEh0JVMEVvNwW6MgU3oLgYcnB10
qzTujAQo5tumVucQzU6L4tcSSUtHsHYJiLgTfYxpSRo/1Q9ZLiyg8kYQKU9zdNvYCj5kaf3Fgx+l
sgULKc0hii8DQkMxxeqoeJ+81G6gWG2laD5Gz6c3B6kzifwTko4MtFBpvXN469QnUjnsh+h64H2d
MmEj9HG1/rUdOOOfb3/g9VHF9+E5iHZPsBXi0XY58XXXlXMBrHGcAKhzxx2zWMC/W/pq13OOlplF
xRAvtKVjUQpRnDl1lMpQprgC5vcOjS/TyQYDM0iGG/KqmsOmOs21n4VBG32LKFKideEP/dHZhWdx
anS5YU7AOdyz9o41e+0Ltb+N9X4EttA1X0bwH7S+ehQ0C5CM9Ifxuc4+KnOrN2TlxX/5JdKRnYVt
pWI0gE1PI6O7s7/b4kHH+7j6TneQ4VQLy2d7r3v6fntdVyqZl3albQ4WL2VGAm6KO++rgPpIfmjm
HU92yMl/SX9usXKtLTAQ3AusBAqf4EG63EZGDwF13hRzTHIdVYaSTEAGJU8eqRK/18t648W/AhtA
RIibBSEGdJQh53BpjzQtm3AHzHFn6KFNfuXEr16T4/usHbreDUBq6+5uT+jKQUGJFL22CG3QIelJ
l+nkaQ0xBnVG7Gs3O6pSsZucdgstsPzK5ZWNjtYzK9I8VszLQE/Tz7Fbl0GtJftS7LuH3ABe+871
6MYDb+2UQK0FpKt4bOESk65R1rKCasKbY89N+aOKYNhnrVMdNaUx9o1Zxj2l5fEf5vHMprRyvVYP
AzwRbKo9RTFUjHtele7hX6yg1IAUBtAlVxhkBJTQviRIqutm+8Dc+euAmuyGkbVNv5AceHitIsiR
vdqYQ4GhU5G519sxfUg1Z6cnxgtz3CKcCIR3bw/p+jbG1kArO8ieloq9fJMg4aSUieBqPMOP+4Pb
tT8xzcUj1NmqrVvrOr5abIHFG2lbMDnIxIxpb85mk7hzPIMD7DhCngMViqYMIIE9BUWupp/7Fnlq
ZxAgIK7ZdHIGz94ICVZnFyUJ6EdBIxAR8+URX2CVmjPggT4j03Wiudv6xOgmcP1ZCJ1n9+P29K6e
bxdQnOUqhDVpX865zkE7ifZupx+b3cw11XdroWw4rjUrwN05iyQm3uuG5EUsruiVNWSgD3SG5yLP
KxBGdy//fSTnNqSJq7xOcQjD3s+5ovmkb9Og9zZxDmueChE4SFsMUFMgdLtcHid3CtfgI6z0YB5D
f0Nz57iTd0zGhc9ThSBb7jZeVKcOWiHNGjiadLJ9LUmnqJqHPLKI4u2GZqh9rZrmsFNs8poKkwUZ
g7Dz7RlZOzroLUR2GPh2aJJJdyFKL1XhcV0FziVJQpB9okG1RSNxR1ke/4spUD+jcAvCFZm/B1JH
RdrkngrR4m4KdJb1b2UDRmJrQoHttqnVvQS5GVAtLV23thS6jZZFCGsM7CW1Sx9n6IxHpt6q/7Kb
zqxId0Rbc8Mh8Nix7nbmLutEebRZZ+5vj2V1hRb9cpRGl5yPtGddnY19bqdarHHoqFCQU0Zi1ukj
8i72xhFcKQUBZfLXlrU4v7PYUJiobVLFVWOOZzNy9m5d9PfaOJXDITVmtbvvJ2JMvtLMfQ0W94pP
B4N4KFxpIBtDFYtZHfJAYH6HvILVpH5bW2htKU2qtv6/zIoDChgVtOVgmL/80k4tO6XVEhXw7lyc
tNaxvk7q0DyDY9vbSJIvEywHHqABBWABQTqQYNIRQenfEa2Xa0Bx6G/jbP2oK/0ls+JUAygT0fNS
i2w3Qqq1RUcT83LHeKAwkVWr68ycq7GBzaFeRFisqguEkmU71BO3qHHXIh2Qki0ivTboNOSrekI4
0Gul0OKMFj65a+1wTKK+2dXDRkywdijPDS3/f7a5kiTJQWlZLhu5+MQzErCUb2RXVi5GXE+oZSKp
A1obmWRpMJf35LIr0iY9FW2zp+hy9K2BB075dnsDrsXZIMeAy0QfquFgd1wOZ+rrzBt7DEcF51qg
p31otxkE6Md6fHTNWglaUg73bW2aQWK5DzaUJb9wxRAbs7oC5kZOAOhgxKrYK9BpvfwOwdCMk45U
Q93S9tOSPYwmeq/0z7XLfIA5g+pktmiPTfVwEHjGTvZjw7qoY/0TL8ujUqTjxtFcOS8XHyRdf6Iu
PWXQl/OSQTqP7HRW3iWYhW4a/HyYwGd0b26BnVb21lIDxOjhDvDGklyxOwpTzUgDmykPTfpJBWHq
7fVeH9VfC8blNI94cnnQJEQNus6SHUMNxhvjbiBvdV/jxU4g75rcV94WG/FaluRiZNI2m5G7FKxu
tXgqPuz8i/KYekiTzNMrVc19SYlfthCAJ4FnVBH6QR6hJUK8Dea9lVIAJhc076B7R5jtyWRtxVwg
plbgIwBUMBIwSipDkDsWGIU1YGAKjgxbcqJ2u0u00fYLatwb4xb/1rJtJDd88Q3StnIa3CjehHuw
BsP1d1VR8fIr+r77MvaIlGaQjt0Pea+HMy+aDW+86lbOhi9dwfbgFhpZhu8Adam4PxG9BqbzY2b/
PWO6zDNU2lH0MBC9SNu4TgiIayHYE9vtvWnESrMzpw1mlRV3f2FC2sd9rzM2DRXchf2TJT7oJHT+
PR1c3C/H2ydmfdb+DkbauS0frMG2sXP5HPQzP1gu90u7fIImwW1DKxCiy2mTbmgEgZNIVZzNDlnB
Kj/WfGc3ZmCYv3RUx5RsCDUtUKjxac75bnT3oh+ekM6qzWk39fYXkxu/LKJ+3P6qVYdxtpbL9Jxd
dxoeSxq3MNGu9p6REOotvjmfBvKtUZ4K7cnI4tv21tJaqJchr2eDsAmtAJLBoqOEImmAi7z368RH
u8YkvtsfXPdd3a/FS7OFY1p3C2cWpauHl7M6jcu8N1kSiaryndnbi/yZTOneVL6X+f3Q6XtRqqXf
9J+tdiNHs+r0z8xLHqHj1ZTZSbfAgrx6n7ka9Zu0otHteV09MKhDIrsAmhTctJfr2Crg4FJcbGMT
NJ8TCNM7V48U7Z2LLGznr7eNLT925eTOjElrmHatILOHGRWl+NZ0rAhcqmk+Zyz/l/vszJK0doMz
OcM0wtJstRG3nnM3qo1DY9+Dx1qIOUCuZsPiqj84sygtl8cHTgcHFp2+2LvJYeq/NhzY+X53ew6X
37k1h5K3NmtdY9afBau5n8UD3astdDvM1M9JFWr8PwtPgUofYfr/bBA5oZaMJs1bC+OCem0D6kQz
geC1uhHZbmwMGVfFtZIkE8Eu1AcvAhoj92Y/Ud9uz9zKCqEGa+hLpgdvTTl85oNndAl4DuOyrq17
DwjRl6S01B/ZWNMwHTzrv+exlqI4MM+I1j1DRu6Y1HDbrIK93tlP1t2IVmtFL3aT4hxuD2zNN15Y
ki7WwVPLGgkzDR26EdRuK0/zi+KBhmb13rAngGmQef3vYTByZo4FMt3lBSe30UG/QhtLKKDFopiH
o1oL9gKUYbHz8A6L2k6dX0B3y9AxZZrjIR3NLWrKlR2zSPOgewmUWCAulVyJ0rPWLpEgiRsigGes
I9ZCTnJqo42p3bIjORLuOaUwSthBuTm0svSpq9wwdedTZZxEqwU56CEsbik+WlmexOAd3Tw/qVm+
z/Ek0aatjpmVa/di2JKX4VDkSLPBwrDT+TU1T1o5PxDQeU+acUeYGTSFGil0SwNq9eScTbbkc2hO
UPooYXVg3a61012CfvMcvI1tP21M+MZ8/9nqZ3HFqJTUcwZNQ5Mh8Qdz/uo0j7MJAoaNdV0CQcmN
nk/kn/fvmZ2+pwP0FTAklf/mzte+ZifwtvqzVoLUCWEWUw4Z/CrqFbsS7XdI7AZ2LjYGu7GafyKQ
s4+wmrIvkXLXYoULnwzWyR3rR5Pad1bbgzinO0LBJGqNrTlee9xj8ChNL1K7qJJKh6eivV2h4oBJ
zlwwm+DFQ4DDBhBuhCY7DlUwzxDIs5xgNNSg8bb4n9YScWDMg46huWCfrjDZnpdbbdW7Wlx0A0Qf
6MOA1mfV6B/nxkbKetijHo8HtX3XzPdmk8cTNf2ZHGxl9rstBtTVNTj7lmWjnK1BPWrtqFFsBIPt
BpUGDaivQmeKKKi2wIuR/8ulsKB5UX4DT6L8lFdTpWKNreDBO75XRjDMO830i24jdtQXj3+1vc/M
SKNqNLcpBnCAxgVrgKvnBKq3om4zkH3QXkFzNUS5AjqgDwaNkUnArVH4TSuGyHBLL2zcOT+BXiLZ
g1pojHp9eifOCE1Ir0lOvONmNOtzC2LFcg5JY/aPKUe74O0TuhL+Lum0hf0TlJKaJfmcAYkA2zRT
Pc6T6qmtyzjt3C2SkjVnA0q3BQ+y4Ink5gzi0q53NIpZsqfpQIzUOboNpJ9RDtpCUK7BAZBBBYAX
ZA/IQ8qNXSU41RqNCD12cuMbutTQaLMf9EfdoL7lxTnRQ6Z+zyrkDfMmssYyDQogtm7P6VWwD6JK
ZEGRz8ONuSCJLvc6QOpzQpymeVUt4avoAzVJEibGb2GnYaq/3DZ2Fai6gCwhe412B5QTIXRxaUwh
ymRqSt+89rmIlUp/JmO5S0Xb+QLsvsossO/VQd3ftnrtWxazaFFfuBcXel8pyZ9WyjBzY2xem3na
uW2/F+y+zp9x0JDX37XT15rdC/U1baNe6/dDA+aNvWltkXv8YeO8OID4DGD1AZ5a9IbQoXg5+ryh
2TC5XvM6k7f5CcJ9EABg/d7p/MTyzWjap0rkFPfdbwgzT+KO2DuuRd2zEFFmnSCdog5+dZ9pe3Bv
dvk9JEE0Hnbjncb8Tnlq4i0C15WdgU4dlJIQSyHhKxcceDdXqQcw6iuQbKNdBp3+xYHMmVbCV8Br
bKzR1eW71OMgyAo2EkvDckmTUzXTkADm27zSXhycon4t8ne0+aIHsd23aXpf5ugG0Cx0jw6/W+VX
534ZmBZufMSVi1w+wgRqBZ1oLv5I+5Mmrd4rwm5ec+DAAZM9GhV9Tp+tMqSmHkwtyKYgFuX1UVIN
jg+c4deND1g5IAtyBv04qH6BxF0KLRMCun23IO2rSb8kQ+sP5S8w4R8NXvido/qOeBJ5dhw/N/Vx
EA+CpYc6A7mfEVrpV6LlgdDNjVaT63Qs5gQ1JwPdrni3gDH1ctcisW11FTfaVwP8cLVxD/yOku5H
xEUgeS498LZ1v8m4t+mnSh19l4soN/SNt+Ay79LJMaBnqwLQvpwhWeXbHkA3BKKa7jUtK82n3mT4
6Ngcg43ZX4ZyZQZ9iMbCQGlA7exyqKhvTKqq9d0rGC+bNOB5lLufifHoVCBRek3KUC3DrvvYsHq9
6bw/vPJYdmw9SMZJVj3a5SpFeQ0SKzPfTY/TGJhj71vWHZRFcRf6tj+Oh3kzrr464ItOtou3EojI
ceLk1kuwMLT6SHovzspXV3+oFNDp1+9EPDAk2W8P8moBIZmDBO/S4gl1PjQCXo5x1rLZ6KxKiR09
8yv6g2+JHl+PBYcWPV8gycfKAXZ2acCqUK6o6568Gq3wDavxXbFzPS+Ahwu0dEv9cc0aSrBgTUK/
OTIhUrBsKugOwFsB1lyAsVBwK9/1LyZ4FLd4g1YNLbsRUDrsfNkHM3Pqy6I1yKvuVoviAH8VeGpW
h4psHPOrkBcy3vA4KCQi44enu3TKOzzcLUch9NWJQTvuZyaLyqT1KyVgKK+o/4e0L9txXMeW/SIC
mim9arKddg5yOSuz6kWoUQM1ixq//gbz4vRJS4aF6oMGdgO7CnuZFLm4hlgRijfWG7ft1tIM9HIE
0wPwLx+P9qcg20gBXzakDBbtCcVh6mgYd66OrPly/+itXCpWRoX/AjwQvmN5MlptMoyC8fSiI6Ey
i9huHbS9bSoHwyHbejNvGsNBx0glaJ5NKu76p0WNA8c5T7T00neWnZp73s0ur+U9uK0Em1C+BchY
ZeFYHLr0QJsjXgUd/sKeYjIrJ33NLmVrHAownZfhwSD0RLayh3V+uLAk3u9PK2u6Gu/lCEuAeql+
VPt154f0mNU7zSUIWN6lLXDg1toWVzpurEolRYW1dbOdxi/d+NQno71VU1+3k/Haoxwn4aMhFsZE
xvXKkpwVcslIelGo23THPLtEg4twNFaZrfYJ2KwVe5qPPdkPO/YFJffqT2u59w/peq34DWL2CDcQ
LtkQWcmn3ZXmIdZlkrCLMe0b+hwmx7B+VOSf962srxzcLw4mYE8IRNEzubaSZdEAkYGRXWLih4/a
U8v2Uyhk4f8VPyII/9GfR6QPCneknNd2qqpPGvDvFheCGdzZDNTsUZ+etc6xmlfBCJ5u7N4qZ1vY
W+xeRXo66hrsSeGT0meuWh+TTfku8aOvggO8L4DCAKKCageC1MVVS4xoUmkjxZe2+SnJb9VW9HFj
ERiRhn+CXgLe4iX/Ul9YZQ8wdXzR6e+Rv5Bil4Rbhft1MAeHC+SGCcghkHpo4F9/GQRzBQmrMr3I
0bkcM9tMX+TsUZp2pf7bVPzyokVH7aT/sPrcQc3n/vFb7iAuFwJ85D+YO8eYzooFfx6SFrpm5SUC
yxDTgRnZ4qVc7uH/twDaICwPVpbPJSvHuhqntLyUc+aO/JTFeJ77r/eXccsIfC4oMlDkFgMT13tY
WwxnwZDKC9UTtD5+18YhZbt/tgHuI8hLQzgN2fky4I0KwuqSkOaCUaY0s2wJXaNoi7T/xkJEaIE2
DioAmLNdHAamZrncQ8n6ksiHFAMQLN4Bw2zfX8n6o+NlEnEfwmoMyC93S8+spgbiEvUFCuLaNDMI
aOGyzPu/WVksRepIMZQSrGgxUN6lXWIG6r6FVREB24SFCLQggmZA5BfOUy/NJG1DmOjkh1kDHMPy
DcUxjNmOXkCePvnc6UsHCjFEteviUBQbMIabGynmKEHZAb+6jNZlZjBdjfL2MvbcsnNa51C6nOSt
Zd42g+YeGjhQu1rWSsC1E05ThBJNI7uSDgJKB7TdEH9TWhtlb+VdYt/7+XvXunHvylvkDctnUOwx
KjUCDI2BHRSjr68W5CZRHg5RIammZq9Lb6GRepPytU23TuX66F8bErvw6b2VUQadRGv2wgvkeZps
99WLvnWJb22lmM8T8CwMmC3nUuK51PNcrvgFNBjxGWODljvPcbu/fzBXZaWPTUOPEiwUYL1A8H69
lnnIx0GCxvQFMh8l/0nfxvYhpO889ulbqjlyDDff+qy2W3lXkBnsCpanulLxe1JrFBhOINwzaHlK
GHGhjeBg1gTTp7mFfzufu2hXjn/0CaLI0HYr99aWDPetPYLnQX4jWLvw7a9/fNWBN7gmUneRuh89
9FjkYWvo6taZQkFFFxgRsLoZ4s8/fWpQhGt0TFl3ids0exh5WRyawmzAYG5ZGFqQa3fje4hA4HOg
IL4HIkkhQ4mOMqpn1walpp11q8s7xHI2M48pRaXoLMW+hciZ2ASF8iB/nXdGdQHLYfdeMLtEcmAP
1K1BQu9qrcdf1fQo/+Ug31N+Wq4C5oNTOLnxVtz0kXbf+6mLvVHGXiJKWHaXId9NbIfmRin9ROUj
ahwhvxO0+oOVB/nwXFezrQ5HyDYl0s8K0gnQrEZ4DDCDSt5n02GPtHEtw52sc4+eCfM0IEe0h0Hx
88Ehw9/q0Ay2XNgy2TXsuWQeVGgs5sngmYXeR/iStvZQtU6IqQD8xay1+z8s33Uns/Jmw1cPya80
So4mkK1g6RrDLae3LPzgkwkQJaIS+HaQci2z36bJMfAxwbfSQyZJvxKje9Te0h+U7A3LLxp+Mbuv
6T8TmX6Y1RTULfCewKcLL/XpaKplkoUCjXwZdCBt2rn+rqXWu5RGj1YySxvncoUIENYgHQoyUzB7
iUx/YS1tkqIz4FwVNQMq9tLqrVtJmksRkRvvqfoMjYN2m9RXuJ/FGQNzgwhpRbCxkmwbaFJppEft
DqyTiW2ZvpJGLn/F+CeYzoDYkj3EN89atRFB3XAsSHQ+9H0h8YQZ6evVgoMw1xop6i5EfyyVCOzJ
W7WZVftGbOhnE4vbQ+LaVOYx5Jda3lXYxLjAeGO86yOfkYfKKSEEaw8/+100fL3vYj6awKs9FcEn
KrLooiznbUDEBsY0Le4ulerRzAl3bfaU75l0zKG7p9jhs1R70vB7w6oIotZWIUAkhmmhLrJ4aEwi
hYXawrHJv8aDAehDZGvfJU9T/SQ6MCeUXuTpBAL47ouWXbrWJq7icLaRW954uUUT5z8/YuFdhxYS
1LGB42Rm3eDFmApzhkQtnd6o3u6v9+YJEvNfqBGamBxeWLKi0VLKSkf/AzQV5aPUcOe+gRUrGg6Q
iHXE2BTw+yuB7bRAy7sASfOF1494j2Oj2enpa6O9NvW856NXlpeqtq0MZTiM9Et7QMohQG/H6MWU
D00eYvqu2JeFD9GU+7/s1tG++mWikvDJM3VDo8rQjEElPN0r9VFHwb9/iZVvBXO1+Skkfv2NP84P
WfrzvuHVEZPRpENZVSAP4Y+XRcHGjAfe1WodoPllMb8yHEWLzt30AqUTTx5CwHm2StPrwB6FQTFF
iS8A8Cq+yPVak6jVRs2o2iAmz9EUhBZxR+254NTGLNv0Broy1TiVna8OUEp0MZEkdX/ur3rVmjfx
E5Dya5htBB0dikDXP6GszDhOLN4GHQXGwSbcmaTvGfSJ41LyZZ04BsWj/JRMh6w+0Nit8xeF/J0n
YOL7+tmCHu3viNgqlN3IxgdZFjQ/fhmaPuCbQutSXQWXOu8aNKnbQG1jt9dONfnL28swvXPD2qvh
1iTF6naLjTA0qJSjeopq/uIhBvE+AVgPU02gqnW0+GiNiWO0L/e3e326F1ZEBPfpdJfAZWcTuD6D
If9LeW9zTl2rr11ohRgE4tDMT5V9EeZO3e2L+XVMko37dfuDf1rnwpVigEbXI2AtAjCbpnGxo4SD
t6twKJkO7Vy6cuJorII6oZ2zb9/G+qSx75y/AnTphbEblg8aNDOt9AXtPjkqNjKKmx9BSP+gB6mD
cHZxIUowECVGOrfBjAJNF+3HsHWyLeW8W0YQlaPPhqlsULkvjHSmmTSchm3Qm+QnCOubPaNzhmk/
awvXtU6Q8Lmh047Cl7hc6ANcf+5W7WIO6QAe9BL/biShF42Pc9K6XNspEfSmNMSyR1ndF7nbque+
O6vjg97tk5f6mIbTrsr5ac6+xBCVR2Pke+Kk3oDmOxgN+vpQ9ruS2gNAf+C/r7fqWTfPiXhsRWEY
SqpLiqByZIY5W5QHjMhHNugeGSANHE/nJDJsrdSc3Hwh7d8QHyrG9GFOfyLWtNvkZUjQccgzm2W+
8t5FrsUrN9Mkl+BU379NN1y2GKCE6jhKyiBDWPguLqeRbjQDD2Knzx87FA7JeFanoDccufgxbLZL
xcG4ikLwNUXFHv0I1MdWHDsJnBXShKgLur+cAxUDxp9zHp6nl2FsbEQB+0T/x4lh+EDUsGXMQ4IQ
VxTMrs/PqKJsXuggBUH2MINUbYg9K1KY027rFomQcbE44WkpUhHAmxC+XpuSSquJ5WkeAwAk3EqB
SJoVOWW976KNAacb1+/KkPjzTy5Q7pWoqbg0Bj3f0ayyefrQTVuA4FUEJTbu02oWAbLZtnjvWqxm
YG9R+rMKN+Lg9W4BTSSutoSBWAOWrhehKV3GKOiWgrJMyl2sV+zIB2lyzXkq0cpRIvf+UV8/hihQ
AH2AbA04BFA+X9ubQRjdM6UZgyihe/6cAWAfhq2Xgy0MXK6NHaVbiJT1DqIEDOkazI9DBgKX7Npi
rwFO3UvKGGSmFXlgfQCkH/Q/G+v6oGK7PnaKLCObQalZ6DIsPeSEKebYTHRsZF/TQ5Plpo9KsOIM
UsXcDvKj+5EQts8ao7Xbqfjbm93kJSPt7SgfIw/Y5sjuG9b7qOxHnsnGbKdGmMi5v/1isatfKSZd
RTIJHo/FcUp6PbFqNZ4Cqxpsy0ocKQdx3GC65uCnm2yAt7YeLuY/1hZb30IOQFcmBIR9XbpRq++1
tthout9aEKjfQAFMQR8LNujrrzshM+4GjU2BimZC+JroOEaPhvpVks/3d+6D4mi5dSBAArULmCYA
MFq4MJaF4CDJuymIq9KPs+9S45ukslPujM/NC41G3zLfYnNw61F24ul7kp7zaJdCh0d2IR+Q9b/0
b0VCbVMg48aNGHPti4CG+6iRYiIbhZjFNgyU5tZUD1NQs+iU6CimWzWGZuMi23iqbn1SNCRNZFyg
TcUVvt5vo+yoMhA+BbPJnyKt2St5/Hp/p2+aAFQC24xiEgxdm6BE61ptwFpiOUYsX8g6FiPNGwtZ
FwAEgBAtNLwQAvOyHE+dSkOuG0OfgjIEdV8Iv7CLqMzdBoP5TiwGr/Wk7fcFiRsnn6bWM0Y9f+BN
0zo5T5UN/3HrAyJxoQpkXQDAWTLEZNlQVk0qT4He0mcdByfr8meAjHf39/aGu0dKCGg6MOrASS+b
YllGcTYMaQoSiBAXQOixufCa5se0hcG/dS8FoxQeF6hCGcsAGCJohlKrbA7aPv3TMMst8A8bRUJX
ma0LtCC3anPrGArJ7ieDixvAuRKp5hDBYMd3g5w6cvVLKy6ZdEgqWzF/qb13fytvHiDQFeEUGWg1
w+lfn9MZg0h5jlZPkKcPMogRFfkhhC6J3XM7Qr4Zab8nMHxMc/QMfr9DW0T7+z/g1j0BIwpGf1CN
BAO92JFP8ceQyrWKmas5oDSbnUaNqh1R1C3tuRXTJ+DVMkXHTnBaUaQai+s4NTHJ64Qiq6dsL1du
P7lNYivcDXPDTr+odIdpJmDhdxXBHGdXu+qsHIGvbVHcTtj3wdinef3QcPXL/eWvi7HihwEagZEz
Gbi/1eCZ0vKm0PHDRvJsVGfUJ5yYeAoEaF/Vyk/078NWOevWJcVGoE0E0JpgEbnecUUDCQLT1Bm3
J/JIqProihyKbIuX4NYlFXgrDHuBmgG0pgszSmGNmTTPwTj2GXBkqYy6RN2ANhww5iH+fX8fb0Rk
iISBqEbpBgd5SQzM44pZI4+kQC65tCsT9mpmRAfHrMpPeZHmu7yRqddDEGbDA9/YTRjGpJsGBCBI
sRbRQS7lqlylMGxBqKLWDR/qfn480Zd/Xx+qrWJIQMCCPq7xp2sygVZJC8tyChrmW8YfNC2dRgoY
kGySeWm35khvuCEQOIkDooLFbDULEMWVNKRWMwVUyjwaR2gEQr/NdCfMsUvSuahQzw4v/75CBPCi
8SvIvpewGqWZMWYJQdiggbquFkwE4xaeXmDEye/TDRjxLXeA4QNgKqD1J2A2i8MJWhCam7U2BZNF
PdqVz+VQuPqY+mFqHFh2SonXoBM1vOjJsCtm/pUgiQ1/W8aTpDsJqq/BZP7u5l/3t+DGlbn6VYu4
FiIQAyEJHvMxAtDN7A9KOrgDEPfgvN4IoW/dl88bsDi2oYlDK3XIziNFy+y26GxFiX6jiG5bOFPp
gM1vNkzeeEwF+y9GulQM56xe7amIoOU4J/A7XArCaFeFkmfFhz77qRve/Y28dSnF0I4C1wMPtBSA
CuWZ9Y1azgGavN1+CM3JJxoSmlSd68N9UzeqxmjtY03QPMS6QFV77efKyWhjaa7mgEHAR/masz8Z
/cWfzdRN5ifefM3IW1Edee6i2z4cebq7b//WUvF8omMOoB0aXAtvLpmkHUCOhl3VRrYDAcgvM5kj
b26hv3jf0i2ngNoZfJxIulCXv16oEtPammS8G8Po5Gf1Szk9q8dZSYBr9aN464DeXNcna4sD2oxz
FZHSmAO9HmyOKenZTLy6izYyL+XWnUMGjxlNNOlRtFrEH3xCmBmBFTXQehdsHSD0sqrAsr4VTQX9
ysSeKy/V9z1pnCH93bRuiByfvYSqnbKHuj3USmqnpwjiMcr8pI+XpDLB9EMfjS2tmlsXFtU16G4A
dYj0fPGdw7HWRlMP5wBoEslWG/Wlw+y907NGdqwYqmMtBp2d0uT/Ra0DWCPUHVBqA6XqxwZ+ennq
qa1aimmUgL4zTPgrrWtGgK9As3t087f7R+zGR0esANpMRETAySzh9Ix00YQURgrAaGF5cpyDY4eX
idd02RZ51EdOvciE0cXQNXiJD/kbseGf1pWm1jAYdJADk0YXI5NytwwR/2WjrDjz1EjQZwSCdGxI
6s+zkXuzPst+10j5PoIjOzfJWJyYkYB/pzPY0UQM59O+H3w1SSK7yazuMVW0wjUzuTlVrDS9oumq
zJ6NUH5Xe+jSoYCpemhe5i/ZJMXnMY5MW8r60s26KN7wUjdOOSDNIi1DJQ59lcUprzpep3FXqEHZ
nXLePObTiwndCaTIGxngLXf42dLSH4HcrKyhqqQGOfXnpgCQZEaM0nhxUe7l5IlmmC3pE4fF4MaL
/PT7FB47CJnSkXy7f5ZuJBZiohGZjQQqVpT7r79vh9ZOY1n4IZJcuK2Gmu0WsmAFGMeduDIhjvOn
I8RJPo9WwdSA6UejfKJNaRPEEoL5hY6QNnyikiujNJhNJ26A97Gxs1SI0Ifp+b9ZK4J6hDR49JbY
Spm1rOVGrQa6RE4q6R3Kko1E5fZ2/sfE8rsqPVCPWQ4TSd85OhSUAEq6v4gbqZAKYLAlGr+QCFsd
UnVsqtksiBa042E0/rbaG7e16U8X+vmvGsQz/n17a2cDc0ByosAunMCSJaLlytzEeqEHOCh+UjyP
+V7Ktviz1tsGGWmJqoBmoIYIHOX1EYG+R2swjKkFQ2xweyo4Bq7RN3DvL0Vc32tfBgw3fJnoFuAf
S9JP0uYQNSSGHnDfqLndzyfigJet0d9f5XRrtOXGvmF2S0gDA/oBHoTFy5yxHlymSaQHRp2fakAv
iFuo/caQ+o3WLAYNUZFArRtArFXppRmpNKi0xZLCqvFbmTcgDeEYc5QmdirGOPEMbTb9mg3yfqho
7mQdjZ+oystdrUC3btBZunFgxMKWuwwwLKoUeIPxQi1ejGZOMR/SV3rQeiZ9hyRirf0a9L1Odve/
5tpZA/aKk2EAMohRrNUsD58NTJu3cjDHri6pdvnLGH192gL9rb8j1DiQUyJIBo4YJcrroxmLIZQp
N2SkWnW2wwRWaSuNanko0jT7+yu6kW8JW+Jeq+j0ANhwbcvCiybprS4H8vyWtNabOqYeRE4Yg7Jz
6/U0cTra2kASc3MGyGWXGMqeaTZYGhMCOMyl0VwGtEP/+/7vWtGnoZsCdD0OsthpRLXiU3zy4LWB
if4EDZFgwCgTD+22G16q+r2t5589CFxqFMKyHtOYkeSo6TO0IdBNem7qt1IaLmBftY1C+a3O5kYe
uL7OQJ9o2Ch4Q5SPl05D7oehAYu3EsjkgealPUylXbSO2cR+OX8diV1N7xsbceswIPACxyG2Qrxq
1xsxDlEhp/iTID9PPTSp6tBNyyy1I4k5hOMZl1LT7p9qC5op6nM8eBJk3cOeHqKm27hmHyXH63sG
1QkMwAosMEZEl+ffrEvWD1OsBUMTWhBbAnNdDXbFfT/VbVBqlWRXJQmBzdF6OzRLY0+0qAA8fOj/
buyK8M6rX4LrLuuInAD8WuR2rGlzIyKJFlAZKt2xR8k3jsGI1oQkFPN49sQd6VinfkW9+5bXJwBb
8MmweFY+nUuJM6q2GraAWZCldCeM2vMciaWTWw+EvbTxRhp0owysY6hU3AaUsHAhxPn4ZDA0iQzI
SWME8amML+ArxYT7jgQpCmpksAtegErWbi3Vl6qNpvoN3wDTcHfg8hCDBks0IVPzkER9ZwSglLaT
XLUt7fsQNmAzlFwwmzpJRmzFbypPhTDLL7iJsvGqbG+F1X7SHpP0EEWZZ5njxu9ae3vxs+DsMUNk
CnGd6x2BQCwvUm0wAqIre7U9VBFmvmfZLUrdhwzU/e9947mDACmYRjAho+GoLeei+1jWBlWfaNBl
dlifGszZirJbOvlp+mWK7fy5GR5L7RCn05HKG7HdjUAWnNa4/Shk4PsD0nm91m4oUHe3ehpw1Rsw
GWuEEHk4pd2XrP+d1Wf6dfS4XYzpbhbw7DfgZKZxY6pFvDaLq3b1ExaBkhSDZWFMBhpAIFQmvsK+
AumHKuOjyY8phuDv7/fa3V0veHGxVVOeC0JmGiAbNZyhAjsWrSZMtpjlVv5889Oi64A4EFEmKpyL
zR0KPsc812gwxpUzVV9j9HOMozzb/VEr+QHFghTdfOpm4SPrXu6vcx1KYJ2fbC92FbRNKZe4SgOL
7pLqpQwhdXkaNpzHxw1dfDvABVRcE4yuYgBl4TzQF9eLNlPTs0YknJA6C0ExGtGwx3hS0aa1a6Uy
upO8VgEUSDhj5WPdyuNbUkVVDbZOwsP9KLXJjxpcRG/EskAYhMp98ZTmI4as+nICDZWFvwzNPykD
rrlP4iLcc5ZKIG+ds9kEDwqQk24fDfRP13dJ5WDavMydZJSbVxMs2O9aPIGWcxbJOW7BTHepmuN1
14eZGg+si0jna1qFqp2cAIHlkEIT/1FOMmdgPPvB5xa0UxjEKx5GNQQDVtboMnoZbHwbpC4c3CIx
ekxPqHLugAQYQnYlr2nhMCMv31M6dqGb6SWBvN6gKHaLrpvuTOA1NF/GBrH7H7ktwR4A3VMUFIC3
nX42+dAW9piHevE0w9e9deDEnG0NsOcTk7OsdqomzF2jTAfm6p0JOaih5uQ0S2rE7AEFr9Y1sDfM
hZjh8NMw4haatHmPrlenKKW1I7OuRT9yC9T1ttTpZe0npYYp5ykve/UVEnHZaQqBQdoovd+4eUKV
ANRNguEdmJ1rV4MXqI0VyJacMfT/kqKmF7EfhI4bgZ1wzosTiaI+/vsgGTKAXlzcuVzPMZ0ZWemZ
6PobCfmTOSTGhg+5cbfQixHyRhgpwtUWf/75yVTlPtJGglJQnjo9+MWHB9Ma3aa//PMdxkQYKNmE
h7YwuXFth6ghx/B7xs48RT0qin0zOWoh4L/Jxqe5uWmfDImg5NOCxhExIPQZMaPEf4bF69y83l/I
xn9fW8SYfVJhSHIq2dmi7KclEdsyun9Gs0Gy6H+XsAzYIoP0Bk4uO4+YdJOg8GPzpPNHC4Q099dy
4xjDkAABopomRJ+v9ypKNMSbpGbnTqtO01zvq1ypbdaFh/t2bjyLqLQjPEKqjXUtmWjCukK/NKRm
ALf3MivMDisdPHfGw8QDnn8D1c/Gwm59JDQ0RfqBMATK9NcLw5RcEaIAaQXq8EU2H8CX/d8YwEJw
moEJVJeZhiL1AFVEPWbKrJNmPs9RumHg1pYJMhtkMYag0lkc407nY9bQMAxKrjih/EzmyU7a3O9U
UPa9arW0Vaq4ESmKxgvq45ioh+T4wqAMllNVqWMiYrd8Atmn5nbJ12b4WvXTAZy7Y+123Rer9M3p
q4SCqJbboeXrdeWkW9IM62OJqowo04vBZDQKFlesLHtWYvKdBIBcOGozApKIUat0Y/RGLOjau4JY
9aMPYaJtIn1EPJ8cBdWmQov1LDkbHHk5qIbreVe8ZH/jRPajwk+kjS96ozJI4fvQO/woiqhLd06J
BLUphkcD5DROG+c7zXqzfukoj8hOJ2cPM40fZ6QJ9+/eLbNgEEBagqhGAQho4eFTqpalAb3Fcwu+
ARcA7NzPESV7odoMZ+BBigO1hhGRyRAfQLAsv1qs2FKYW39RoUyCAiUAMoC2Lvl4SJ+jftPOyblK
JhNDlhSHmZfkUOnh1sDq+rMKWjyhIgF2EAh8LR5N8DKFWdGnxZnKEIEFUa+N+ptdmME8Z0cwjGGk
0Lu/w7csimQH0wXIO+Djrp1NHyW5mUhZcW4UdJXs2bIL9RRZbtk5vQaFebrxRbfsiT//dHBVvZBV
psOeZrq5NINmyFN0D3yWcKNmdlHO95d3oxkCjsr/Xd9H6vvJXphVc8IS2COyY/IfBmTgu2MMsBqv
9jlG1UKnTw68LnFVNScOeOKANe3+b7iRXgNcpGOmDHJpqOwspz3zNpN6gKOLs6gM66dmeurJjzB6
lLtLXh676ldb/bSgfvl3lNEuR5uqlJ02yWx1TI6sRKAb5Q9zszXufeNL4FfhAaW6KIwvi48pz+Sa
Gml5lsGPxKH0BU+1Gyu8b+xUZ490I7tcx2rYBCGPgwYm0F/LBLfoutRoQCJ0joGmY2fFxJudv0bV
1qT/DQA1gk4LmSzmzMELsiQObNuGTylkX84D/6FpQFOEx8HFyc69b39rz/qbhNAdvLT6iSYlsPbH
eiOGWxfPFPgJjD6AMERMMC/xZLo5jjWKutoZrMx2335J6sSGQE8lU/zfC4VKhJE+W1NhG324cdTW
/lLYxmwKKD2RCqJ+dX29BuBbYxLBtiE/atUPTXlQSWmr0gElcrU8c91HfrNxpVePLwaH8NgJZhGo
uqLFcm2TAYzKooxZZwXk8P0hI8daczA5p24BEm4aAmIY6Ezx6C03lk0ZsFlhZp2n+G8YYJR9jBob
MxNx49+/sWuvIZb0ydLi2cm7JmqhgGWdKwiSl28gA9X3tWF350Y6jZpjTV+V+Husa9jZfZdjDmCL
+2N1W8QIKv5nmcBMYk8XbtIoWZHMhDFoSTF7/F32XybwN02bXJ+rWFND4wHdAFTXBFW7qlx/u3gE
tHaI2PDFJHH63GEMzlVq9Ezv7+fqw0GIEEBE9BOFLRS5FlYkTuohLjQoH7q97ulweEdevsxacN/O
6qUWdtASFlhsxGDLMWFNn7IsJZ0GEt+TzJFmEycxv923sZ4U/jCCMXogQbBrH2fn04tSoMcPGsdZ
+8L9kX3Xvhe9DUduqb/y8IWxg16NdsaOQ+4AuGzLAUBddiNIQi3dNlC4Pm0S7tzcXRTJ/ucHLQ4r
igtyOmWy9qX+mk9eCf6KVDsNmeJDEvz+2lenBaUzA/dORh0ew3vLPFhjfETbSDOgHw96kOoNlaz7
BlaJgw5EHPp6KMJiwhXg8uuDAqYy9LXBoX9p0SW5NCWcZDOM4FqOaeqbIJV0MLWgnXsr3hL4XV04
YRl3AdKZeKLQLb62HKtJ1M8YoLnQ8mB2e6l+tF7+i4G5Dyt4lPAqIJJeXrcwBK4zTbE+vY4BU/Eg
em5ztJXSndbOB4MyN9vJPNr9+64KKQZguZAbAUl0vTYVxQsOlEZ0QVHGmQ2Q2alOVYAxNt7J6S8V
Na379lbXEOSpqHliwBO9cHCLLRJYoiR8ajmYFwv91KYvk/47nP45SYYNvDa440AZojWwOPSTxSMV
KpvZxQB0ZVR7m21p1KzP4rUFce0+3fOsS9M6VZrs0psMHNBPuVk44H0lgonwjCb3xqatG6FYERWa
upi7ASrCWnylVKFp1+oau7RqMHYOJ8jpvGg4E/WkFbKnI5gIc+lQAtrS6H7aTnahdW7ZBGN1MmLw
1pT+v39G3Aggq/G7wEW6+IyNkneDgkjqYoTQZIU/xcAlpIA8ADt/3Le04sJDjQBhMQYHMQ6Fe7/k
6qxYyiue1PkFleQJ7M5lVP3Rhi4hTheT8g/lQAu7MeXzSaW0fZ+UcTKg4BgOj4bMoQdhEivFbWpJ
9gtzjl29cYHWDYTF71tsBUawpyiqeX5h5XEsJqjTEDuetUMkJa6S/S5lHxjuwp4iTC28xiMirmHj
aVu7XuyQAUA4yjUYQF7WbHQpIUM+Z4J0FkRAYw95Nm2L+PuGDYD3UXkC8BxyIstArsIUSgRlr/xi
SlW1QxAdOSBCtDaO1a2PjTiACu1KGXnnMh2ywpEWU1MVlxC9/meLNMo7oBVNQKquc2Lx+2xZ6g3T
VkZaYWerVo5tBck9WNoNuM8dN3Oon7YQn0R1KbbaeOMXrp948LoBxINuEYoOqPoJB/fp6vOQTlFl
0v4iVY6JGDNuksGp56CO/vDUH0pfsc5Df0iV5AuJLbvuYndqL1EXO1CUiUJXJR7EjOwKXcQtubmP
j3BV+RG/Dc8v4kMFm7csdUmzVIO4rxkuBNTDkexX4U/o0YK16gzlGSec91PRekyvMYDuJyQ5hH22
A9tfkdc2KZ38fbTe0aNA6FpmvqF7cb7P4r8dxFzMZwgJe/jbXfMIQY8EjQgLwEHIixoTt8vKI9Qj
EuLD6p1ofqs/1lULYblfhVR68VPyJ+/BJ/XTSN8ttKlRYLvvItbeGAhrgV8BRkQAUxfeEa6Ap72s
D5e8Hgq7MHrDk7pM8rU0+dtqtVDBMH/3HWEbGdXHQ7LYb6TJ4CMRLycCvsUzICehAbS8OVz08S3U
AYuT/DI6lMV5Ks9S8qJSOwm/WuPXhKgOwvPKkr3qWf1pHBTykJ+kLyl1UxNiHk8jpM0iR5ef4xbp
9kE7aqavG678OCXUlccAoiaVl7wolk9TbleNPT6Wxg5AzVp9tf4olnt/Q9dVCbw0qGvhGpqYOgOn
9fUhL/R2oGFDhovEQBcAftNGe7Y0iLA5VNvF82NXA1yTuDTQHSjeRF8M+lg3o03TnfmUx3bMtop9
qnizl1v9+Rctkp6xAX5+isPh0oMxQfaHGkx5L8wC/zt3Kgu0aMZpilwN9duTcTDiH/3XMLYb8qJL
mKR8J71LSyc09ziMj1PszdRV8sdCw+PgQjREDfcsq3FyoB1wBOtVvNHnXQU9qBBikAx0OWjsYTZy
kXkzhSZaVQzskoZEP4xAATvNPJruALTPxl1Y+WlhCugUBJOATWHm4frLtSb00VHRY5BGQJkOr2Ln
KCZPnfsH5CMYvfocMIOLJsYqRPq2DONA8l7lVGlLsOyOZP//SPuuHdeNaMsvIsAcXqsYRKVOVIfz
QnRkziymr5/FHlzcFiWI8Ix9jg0bdhcr79p7hTyQC5GWfOQnjlCphUKLUUMuPW3l2plSxmqaymmk
o1g7AqXeVQAPEm6K9JLm4OaONPdHuBT4odZ35lBGTezEjHVQ0uHgLU0GpMxBT5N88akqJQMTCXGp
jmbq2KSkZNOYU1Dbe5xJQCRFNrCc/XtqcLFvsykPJQowQfcvKmKopPP1qHErx8BlBDAfuihjAoqC
UwB/Px9zNtZJKQXhHAwdW7tvbKRV+p4wu+msNn+Wd80XgDLA0azM9a9E4WIWAClG6h0JCeQPl3LU
ASImflCRM8tCmn7VZmQ2pdWZdehkViBvWL0rKtoBm7KFBzQkAQazkyhvQSs0IMNbkRFtNtaeoLT+
k201q9pKNmCGek2yg34Qt4D4Bd9VQmrI23zUEtC+JH7t9zkcZ3xIXUBU8JBmBhE2/LuvO7AlkF/0
hIbDO66MqPbayelyK07dViVdsIL/uTboqB/PGDyMPpRN5o3w5x5WOJDHwqoFIx9wL6XvbEn6HuUH
A5j+nDdrKBnWptpt+tYx2HtVdiuv0fm8WQz9fDbOrG5o5l7wLrAMh4KHPbkn6U7TPJfsXm8d5cSn
J57Z2VqJ5WprkLPG8QGNJyCQzjs7It+TG7mM7QZbvk0AKUbis7u+2QT9cY2y9AudOu8aDg/U/wFw
BMgPevXnjeVJ1kZGoECJk6qPDSB+xekhfWztFEpx+6892+h03O2l51ah2iGEByMoNvHq2r4ywWef
sXyZ9qIxaT0UL7yKuKZB3MHkPhLylVgFbTYccWu7M20AOSoio8x1PJghUVzOckN75440MJFbkT7u
lONrm1Mm7rzBJJ1dbDLroBAeaupWUFqbacOc18a503lL+lQfBDwXHDnY+o6xl/BqIqFOIqqbw7Zy
DihCHITHkGYkgIzPfeqioNjeqz9QpTVdbCb8B/DU2g0ExmukctL9yw8cogZTP9am8NTkZnzf+W51
fMz3ZWsVz5pd0Bafy33q70pMYJ9GYHTfO5I9Pg4NLfb+ViOZIzihfbgvdCek3wfebW2ntL8NopgF
cbHKKb+trAM0z2iUbAYzZgAkUp8qH7w17Ya7inRPd7oVUjO3LYOqNDRLG2DRV7cicAUl0KKFtgSs
3GzkEF1bcSBAa0BUnABeS+Df8r53NtjZjwAoWZaGVGdyMB6CXZmTgDzo28xKyL/eLklHQRTEkwx6
oia0KYxvbSe6MkoaGSmd431oFgNx1Qg1K0QMUH5+ADbzsffNL4X2RCdVT/fv/EfmbF+q3bEylec7
sbM68hRY2NGZl1PJ5cwHf1ueNA8OWFZPvnob97fFPfiW0xNoA8OA5dj1JgyYLJdtTwXcS6jihCbV
mRu5ka0dU0KtFlAyGgLQBb8MgjUSQ6plMjvqu1a5eeqJ5PIk//nqTfFu83XqXxSJkHBroqTv6o+D
FWxlEm5I/a32xNmqRCQTwJ8HSuDrHsAbg0qfiJY8TSJ2bftO/K1Rw42PMsQeifUEiolVmYm5L+yO
SvSlgx4i1baJ+cME2NZtauJupQOdHo6RzRPhsT6FJCVehvkVaHc8uvif7Z5A1L4nBCkHfIsZUIz+
Rv06KqQkVMcPxUhw9DU084/JsVVyzPGPgrXLiI2w54VLrc2XbxUfvY1sJMmITHozKi0jtY6bF5p+
y85dsTsyip5WKdVoajpRY2le6Rj3grCDjZWZnL5dCFxh5e/9PW235eHL2YAOUpIvfgMA1WbS7K2T
bgvyaHwFOQl/InN89e2Tdv9e2OWJFWa+LVoSm9hoPBmsgY4bIjlbl8tNWB3oNLQYzQ9HkThU+XpP
6COoW48AbJEtM5uGkk1KMLSfNvDP7jFF+vuu2aVWnRCycS1ofJmGaWk0sMR7cC3M5K4km5H6GJuf
75AkDsLs3enrNbt7hu/2Q3iI3818sKcNj83A0sNWRf9vh0y/59XyWJ3rjbNq4iyGtLiwRghtCI2k
d56AOvVoFpol+vQtcPnGMp5H39TmtXe7zYuHEW4K8ASQExCRPNKWIuEpmCeiLwP5NtLmxNgzooCg
NNXQ6vyf2y39PnUWvQPGEEwusE9BqFm+wfKwE8s0DHpPH8woeokkrFK4DWu9XXSbUHUYiBKSGSEc
VEgs3EUjmRQaQlKCp2lm+TFmGbA9SITEoRlP27p8aCqHL59WPnMOxZafOVsbIBUEJRsEyOd3W5eg
WF4nBV5sYIJKjSVBzA/ss6yUSMe/D7qtcgYcFSAQD/uU4uinbxm3GbX3OASssdwW4ItJedcRFXS5
MDB1fm2VzB9w6wMX7xw1zjsJaYXek564u2qbNthDDeR3ES/7r6rqHqeDkVMo2HUYvtbk197Sl2Bj
HYwGMC/xCzUZyLedj5AapUlWNCJ8tJz2CzS58ChqblPY+LOywk16GE6KM1kj6dfQsNd2CIomYNRA
6AS/l4UtKVGhXqXh1QmXKOxknXHdBHJiMt2pmSLj3cAKozXx8BglPEqrqCJtWgtgvY46Uy2fie0P
EBjC5+01I10GXxgRRF4QzVFgaCkupoSfEq4Q+mTwUhGy4FRgyDFuU4kMDAXkELghGD9CqikxZxpC
rD/G0ye02ivpAQ6wZfoKl44Ul5JSfaSo+OREHF+MqbCa+lBIP4ClUbCTI/EDdJUE1IkBBUMKgdmx
cWM8qNWVsPXKiYC+IIGHKgOi5mVfCiXmtV6KB69Maax+d095ERLpPXmSTrdH7fpk/m9Ly7On0oSg
FkW0FLuGTJESD4OPcdgmIuUxe/+i0IknWvYrJ550bf8AgTTX2KH6cSFYo6OknSBsHFCrIQn0U4g6
WqNVQ/L5KdpO+8EgnQu3Z5kqr2LopqHjl4jnFJKiIjhs8JRoqAjVfaB9h/7AM2g7YJInAMNdPXC4
LR6ZnXpMdZOVG2MNGneZJsCin4lFAviC8HpbBN4tl5TZ2Mm9J3d+ipQ2jqIhalPKTXjR3J6ea2v6
b1OLc7AffZj4MWSueEd6BYyo0kwNMRCXQRrbnuSV1i4TZThUUPOZrVpBfwWb5PxQqau+kTgJPUsh
Ozm1VJBDM4VmR+iwCfBus8xTK/0asgMUAiljZmv102sMfGif3Mf5VpIPBqQ2/JTk26hxlSAgQFiD
2uTDq+gfM7y02Pkq8pOfbfjalAcj/JqSjZRvxsQOk3s5gENyT2pf2ffyHd8c42Hjpys4w0vttrmP
qDYB1jEXRS6MgVKlrngdGarxJIWk5Vx1y0VwFqCgR6j8a3EPa7borX1uf6oR3BE8kW3DmyBff4RO
f07rNY3myyTe7wdBfRy2S8gIL++6WlUzA2Ly2Osmp1i+xuMV3pFBdAUNEe7TEG7yipRbmANAE7FC
DA6DnIjW2yC2tbV60bXXHEYHeuAQ0Ua6YplRVCfGa3KFjxlqU38f2K6+B6iqqmlrqV7xoNjwwZDF
bmXhXW92Ltsi/Qb/nN/j4k+WALqsUtckWOdJsmmCB619ir+yQHKkzMpBpOP3SogiJ5WV0l2rylw7
amc7kf9pepFD1cs8quUR66E3jhxDHZcMo2kou7E0hTWy6CW2Z55roDQQ58HzCMfu+QZLGKCQ05yw
xcUtxXRIaHsnj06bbcdxrxUnwPduHyDXzlkA6+EGgsASGn3SeYNjyCd+N+djW+ULOg2n8l8+0e5k
tNVKyHbtUISyElYMEFPw3l4MYy+0jSSPyei1fCdZCe/XZhdBRrQre2OlT8Icgi+DL1XGNQ9Va0SJ
S6FHRR3Bfi2zwWPFTp7+pT6uBXOEl7ul+2bC36sQWE7cGQZj8rJze0CvtY3aLmqqKC6hyrmMMmpB
YphD7NbwUZrlHHFT3m5hvj6WvUOVH1cLwAUYzcX1EhRJKccDHCXyHpxI1lMFr+5A3UD5YmUgr6SQ
UCCDR68KoQARGMLFpAl9U0s+aIqe6ig88bcggAI8+jSZ2GsGMT5gQguFelrucwNPEtK+B585oDAN
katD9xyvkQWvBCPn37MYXK6dWj6dEIwUiaF0eHtVhiswBYYnfIlHayNoqMvWQlV5xtjpx5nbDk5t
z8SI+DIc8kgvZ1D0vz0fVzYtyAmo04FuY8zOmos9pIw8kNpdPXooew7bvJQAGUoqGbVB8FXqGLRr
X89Cu+Oz2pHLUt74fbImUXnlljj/iHld/jkhoawadUGlD3hwxIab5hRC651MO5sp4ETZ/ps2UnCt
Ulo+ZyY8DhJb0VHao8qa0rhwGZOcf8l8Evz5EgYADkoFGkK3yuT28kALydGKjZxQ1eSH7SFGCXU8
aoEbtbuUig5Pxw9NWrsxLo/t869YLF14PfRVIhgYD5EgyBeFkvSdFbmNRkdkS7KEyNO9YLww4yvu
bDV6hAs04OdV+5ApbIW697vpz7csPgYoXLysEY/hQXY+JFw/JgyEfQwJEoQa0p7GRnvS8n+tAXlX
KP7aSmp3ncPZWQI2PGRubEkntXiShC0XEyl7QZgRNjaqrvy000qkJdtDm7hlTYOVY/rKsAH6hRcF
wMzQXP5F3v6ZvESQRqUeh9Fj4kPONSQ1jnItENaiOAR35HKFSXRlrZw1t5ilqgnwFIzRnISB4XSN
yPkDm0upQoH05YtvMFpGz7f36+UJDf2O/+3iMogFyDIz0qQfvTCoAfYIzXoMN/9/TSwe3zK0vUcx
RRMZi2hef6B48v/QAN4XCAiBRcR0nS8oQyuagM3TpCfIxeKN1BQrG+jyvsYo/WlhsWRTSWcSkICj
F4n/ODEx8dYlEdKht/txGX6ct7I4KxqOlYE2D5QCl1Kd4VXtI+TJDWqkn0qzsg3XurR4LPmcOBRx
JIweP8F6SfrsOwVsWX/ler66vP4M3GJJN6mSq1XKjx6CIbxHA6RnVfHj9rBdbWOGSM8YPJwqi+mX
o4yhooWe+HgR69JXyNYqw1fH6k8Li+lHGbZSYg29MOpXpXrJc2vVQ/zqUYPPn4kwMDtZRoQwDlVg
hx5NniiOn2IcmcwYaDA0X6ziW0tI8Ib3+3Fldq72C5AaqPdAAwCKw+cbR64g8Aa2yOTV1cFPjnV7
L3BrEoxrbSxWACtaISqadPJi/aNgHTHELbfKv1trZBEKyUbqp7wRT14KxKwkuV0pWBUI0bcX2tU5
mlWigDXAI2g5R/rEcQPj68nrygc5eOrzas+XJ18Bo6fDreCvUZWuLmzUY5HwmR2alnIQrdwHYTbm
aE/8LrjHWvZu92ft58+j+ud6C6Je5squwNRk/xL9pHIrxJBrPx8mCXhRQTuQN5ZZ1zoWwbhv1cnT
1OJVCutXo/jPUrjgW4JeAw4IAAMAwS+izT7ppqmCFqaHzCkxRpcpz8Vo3h6ma4E2JA3wJITlGhBE
yzCA1+JMLBgOmD4G95r2BkTNYYlrIP8n93Llg2rTRD7NpIkJO3U0DCiECBrqqEMn+wTKAKldpcW0
Rpm4vC5AaEWpHkVtwGeRYD6fPkiItSkTc/gwMZr6by2pxzskukJphXp5Jd8wN4Seo74DFu3yFTeW
RiSVfIEwKDN5sPMgTK1s0mGfGk9SZcqHSnbyFvAwghrWytBfbmw0DaaNBEIkXLmWkNw+TnsuwVHo
xSlonnDS66Dlpzhi58ooJQrbyJTUnd++nrjpHqq9vb4SWlySq0A3/fsBi0GeMnhJQN5w8OTI1Xmg
tBLKHPGzfmYAnQA0WJHB2Ypfw26ylPAVemsrAzAv4PNg+az9ZYoJL9oUFsZ4ydQm08wRKoaPQKvV
vtUhzfVsHJqQsE2xdvJcnnRoVQMYFJkXKI8tl1Y64GnYi+nowQ0sVayqsBQ8HGI3LnfZmhPdtWWs
AWYIXMaMPJXnU+TPKYSJ5wq/l0evkpyodTjfGl3+xWhXUplX8iCgOsxoNfgoQ+1zCaDX4iSoQVTj
Pf9hxPsnmyuy/k9mIjMYFu+9T4LJxPsCSDxjO8orof2VTqqQt1aRxZrZOss0Bcc4BvQhGk9H2yBp
f1T9d36n/WcNJzghgYAH5XOEQSCHL8YShYKsrlKN92q8bgVrfIyGh1Z8D2aMmGOsMRwvEfxzc+Dh
YEBRU8MUnk9dVfJi3UNt1GO0h4vVprwvM1pWQM4aZpjthsnqkKGGmZ6JLSqWmFYptoq1EtuVxQpx
WugVzJxTTO1ii2qtwI8DlqtXs23vRKLdQqzW0ZO9rq1g0q/cBBpEFVFmBXT/l0B23uGCy5oi8yfR
U1qLr5+T2NEGEnK0BmgV8Ef4YZqiWQ7e7UPgMscFNTBc/4AkzhWuZRwQyPkIInoteYYAYXmrACyk
55+qNYDsldQNIL9IZEMMF9wglJrOeweXDiPwu4n3Rr+ZrBRH31uQtGVI4pI3SD9F4r7QjXETGXA3
gguIeGyasV65bS5PfHwEIlLQs6GkgDDr/CPqFLYlHCfyHkwR43SuTFt68XJ7QOdtcH6o6rjIcMBh
P0JMYyk4oUEEhy+aSvSGxIM4HYmYvHJxXW0BqFjgBlAXuOAaJ4UYKTkrRXjCg0WJW1Jp1kCxVwYK
lVtwjpAFnCszi5g30MVAZrUoeZIMGEK36QCvWn35XFnxiC9mXOxcfZxr2OfTESt8O418JntS7cbG
hvUq5fdJQ+NHIGfUPRsp04i4FmlfHpcQQcOLEH5Qc6jNLw4WgckDn0Juwhs7Mw/NKN0NO9mNlJXk
xzxEi3Vw1sxircWtnAUMvn0o57LJMhjgElBkfm+HGWu2somvpL3AA4UOPbxqAEOQl1kKrgFZp+h9
w5NMieROvs8Gc3ImGpy4u9btXhSnOcXQLVaIphzgQKnmNiheAaPMnR7LfympWzjqeYHi+N+3t8Pl
AQqVb4h+Irab1WnlxRzz7RBkRRj63lQBUbtvtcwtZEBgoRXA0tTWVPN2e5ebA+0hf46KDsgw2ITn
ayoDIjSZasP3ZGClYxVP6pUz5HJeISWBEwywHZnnQR46b0D2IXbdNbzsJQTwxByVD6poBPraiXqn
rtHmLtcqGpuVOnhohegoyJ03Vo8S9H4AOvGS8EHM9h0zR44qHFlZq5cse2yJv+3Mo/onTsraohA7
X5G9FnZA5Z3+02UnSMqRIbcab9wxfbsqgnJ58Zw3ubhZDX3s8gbRrxf9vDbpc8Ftmb5ypV5ZCwgc
cLOBxgqA7u/586dXAV+V8DaSFE9WoQWrQC6n39xebVdWN0j64JbPzxeQ+xbnJA99+hYucooH1oBe
HTN/O72HqWOYa+LOVyJMAzcXTktcXADELUVE8dhTRB+8OG8EKu89K23R6zZ8SIPsXQYGTyVFTJ7G
ypEi53YXr+CbzlterA097gM1DRXFKz+h4lh7suiquDsZPANygD7f9DfDoLy/gwS6AQDjU7/yTPnF
AZyfpHAvRhnOAOcWL9FfuNGfaWwKTR+MvuE8HQbkA+CXmqd/1JxTR/dKQXyh3PbSWzFpBOWprLAT
9gCbkcgYSMSXpBSBZT8ocU1iDFO6beRNEu+BSsnyu06n3eDC4AaMD6/mjuFkwbs9/Yb+2coYzvv0
Rhfkxak0lsXYlmrNeYA1/0itK8LVL3OZcUBep3zgXORGO+atNDr/0FuNLg6PNMy0MDXQaM5w4D8l
KW8G96r0iHp6UdWk5B7FfI1kcGVD/J2rZc6kgiUSfB1KzlNEWjW2r1MgxA323e1AZrOk76p22adP
PjWFTDJJzAo2Sivdnm+Us25jnSDGRE0apB4k7RcHtMIXg6r6ou9Vz0ZEdEg+dB88bT+qzKyNJ45n
ZF05/2Ko57UJIgtiJdibIrw8Pz9HaL1zPsMSbdKN0r4MPPQad/1TIBBg0vo9597u48W1gEcRiu14
maioSEBc+7y5jIeKsqFyPp4KqLE9l/mO03GbH421JXRlLA0kBxFa4C+QnJgzCH+2XqFXMBPKE86r
4Mp7jI2t6lsiHXT4eX+2FFpgZf+fn9Jz3+anH6juuCGWqCBBKBLWVQrnpYHFyudC3fHBXdmS0LCZ
4egpVYdj9IYEdt85zRqd9uLGmBvHbyDKIN8E6NV5f/MYKiEwU+S8QrjrBAhJFvnKUXBZPsaPh5Ij
CDAgCyJ/uVgqQukHw8hYeBL1I64/msWulDyU3Ksqw1IhtzmaWbDwpn7wnEtv+k6aKDo7lltF3Cmx
Be3MlQP+MnicO6xg6SIUR8j/W2b+M8mwrK+LyNfC08Q9hK07VA9yfxqGlwaXCii7BRWrZxGsVal5
7URgjeE7NpHpOe7fNY12wAFC8BP+cqRMv7meRvAvnQq7Vw8oNXc9nq+reauL0GH+4NnBFI85GB0s
hb0CrfRBjuuCE7zefFOw01dZoxqBqPPEYB5NdQnmJE4V0BFHDuxIgp/b2+83Gb84YmCyBQbZDH1B
gXMR1GptDxmqSglPkIMl5T1cxFozBJHW7d+hINe/Ty2ILc3zVB6E6q0tSwLoHkLvj6IAtY5ACcFU
7Ewmua23FDhvEGBkq+Dep8fqlBkUkGlefUSQHFmQSOAVC+RjQEAFx98bOjUglOKqL+VEp2PkMh/C
EzBTNottqNp+akdfPu42rz2AXYHHdUYkDlliM3zvAzP2v24PxCUCAQJuGH8REGRIXYNWd75fMjGU
tWCUsZinA/JeEQCq9wy4OaUONhWQKYcI8MWUFE86+AvcRvGfQHrtHluVsjU40CWEZv4WwHQA3zMQ
JC3BoCNqwfk0xtGpxbOidEfBTN8xlNW3EttjMpAy8eqAigKwfdv5VAaxOp49x0kZRJaY2hxEZWie
WEL30q9VK67sejAd8QcWLY5sxIqLgSrjCiD6LDqFLvcK2Xv/vok3/A+szYOjj2wrXkSA33Kf03eW
/Iv5A6Cy3AOYISuPl8tgDoM0A0pRl5+FjZeaMMUwqHXb19EpHe+NJ6xTZZ+dEEay8YGbeeuTDaIO
grvJ5HWnetK6leP9kvaAD4DH6cwl4Gch28VARPCYqYWQi09wwh062ky00Gjx3fgvhcWNu77KoerT
kZodcXly9eNQ2FVg9TopPoK7RDn4HG48u4F5wWNbU+X+9oK+eNwtvm5x/tdD2EzS/HUov4AyEAPT
VOCsA4WgePQBB23N2+1dlgDAbIEfoQSWi4qUxNK4r6onNkJPOzvF4r4MTfWd9y0WmxW/Kw6+b2Mv
Rx5fbwSJhKciplMFB4OVgGnu0/lhNtvc400L72Bk5C+Wplq2gx8n+Snnfwwc83hernRyDjQvW0De
eL7OoUqyGFXBj+JEDer81Okuexh2kt3ujC1C8qDeFKa849jKKpvv0GWDUN1AzQ5AXtCuF+czJFZa
TpLC4uTXP4DJDu1zV/xXXgBk8eDL+Sv6jNK6seiTb2SB2HZtccKVA89wcSJ57MmNJTxza9CNyzzZ
oq1FyFB2VZwqU1OctM8eSgagq+3CcJ/Ez1x7p742jMIwMy2s27P2+yZZDiJKNMh6Q7dDgF7E+ZEV
s0rKjUgrTyFIdxPuGRim5W7H2WVHQ2nfNWaWWPy99FNB8whhfJtAtGPDPQTGnlP+RUIMKBipILNZ
EBXC5DEEBGiabzQNkhnPrHEn2M40bheBQLkdcYHBLWxEOBHTgj35a95WlysCyVIcvfMiRNS1tMUr
4egTRn1fncLIVJR/RX6Q13w+Ls8ONAHOGPK+gHBemL2leeNzvjFVp6BpyTA81WA6Ro88HHVGN39Q
H29Pz2V9BOod2LfqrGAzq/gtFgXoENLI8011knzwfAg03js3rJ2QHcFSNetH4VGxSmIkCcKSL7Vy
uJUNcK27xhyAYQ+gurbcAGXT+ZLQt9VJmczSJ/2gO8kgmakBV+n3qKVKs0b1Ui5fWegyCrV4+0Bi
Azn88xWZGlLrV2ysTp0pDXaB130OrUBBtPSf6pkhsQomrpVz1OfNNLeEyGaQFZDp9JiKcD3eQeVo
ln56r2LSWiKg5THYnAmtdbi30TqlU0Cb++E7L+kArTnmluUHmEpsOgD4X2cb9UNsaMdtUIIqEc7d
Fyu5pEsmDmJv4FrxkEQRDznxuft/4nBhECN96hRQWCXCg8WS1i9xRoPKrpORSj0EGRwe6iihnbyN
yuMgm3L/JH1ryHsoZh/T3CDNBDijZWSbGA4ijU7k2kUpdxJNHtG7SGNtA0H3UNsxwSwMG/9Saddu
k1+k8vmxcd6LxdkrVGkJSU21PkFgIDJMbXqStAOkqo1p3/xMH8hC4xHuO/l3kZLgbdLdOLYFzfFH
qumbJob3+VbkndEcVTNuN33uGNN9yu9lDmJ8du3T8FGR7op77V/0KEHiRXoJ+hCBAolHK7iTP1vf
0op9CteBl4Hb1Q6kxVXjQUMc/F3FDpzOueg5MZwmuUsEe+I2fmKLCq2PBZ4p5XGMSyhyVRRqUJOD
rGeInxJuOTAwVQr76nrfVKjN2UJHx/4+/IBUUWWIeIni132PHGO4ptJ5mZnFogBnYL6gZxOhZTZj
rAspaTitPvEggufND1yLiPqUPyoOvhFknZXH4JUA8ay9JQtNynk1wzqsT+JD8hzsOuVxepMPvU6b
BoqLb9Po4lwvTLiFFgreF+LT7WPtt+azXD7qDINC5XfGQi1SG0oq5n2Wob/GrnpXHxo67HKznmxR
RUy4g+4SCJxQVnDBlWU//EsJkpBZ4aF+bL/4mBqf2ibLMqJAfqDoLHjF+QTYWqOiIGoZsMTAmCV3
kHsSnH7a+7Q1oaF5DETCPuKHDgsCzHJ/TaX5svY5zyEkX2C1BkwNJHsXG7sfUyPTouYEG6JwwKX4
oxYG1fN0w8Q9z1cUQivHWvvPsSxaxd2ASB9+7Ij4z1vV+S5TIsWvT4JsgQjGnocBLP5/4S7ontQ1
LOZlfnruoz6rPuoIZS/cIypZRJKTi5tTiDdX8x22oq22h7p4QapVLjdT/Kl0kGcEDCPYgiWYp2tk
jYvM4+ID5pzZn9MTdqBhzxdJc5ITNxVmHQpIPyTwfd6tqobhJ10s0T9dXSxRFEukMZPRVT5xBQhf
x1D2Hlau9ysPRtxweFYjlEDt52IfqLnK+2ob/K6ZuHmrFC9VNspdlqAiqp3UcVcxhyttbSQAYOD1
XUFVLLTa4W1AMW90+GgF0nvlpTJ/kIZoEJ+D9Nzidqr0IB07FeOr4cBj4XGwYaUg4I4B/SGFT0tJ
OUhH6QCg1GBe36fgp6fbXKG3z4drs4ygFKVESKci7lgEpcxv1bJSWsyyjIp0Zfvh81R8+s0WCY//
bOGEFYWamwasElK68vJhVJVJAkvdsD3FkPT+xLHPIYWCRzISXEit3O7XlRgfjSEriCoV3IKRFzxf
vqHWdEMxVe1J6ne68Kr/cJ0IvLktIEseOJICXdPAqppkKyYrj6VrkeRZ04udI6hlVkZQNT3Vn8JH
IklUGk0ZilStTmDDTRvCZLN4UhVnODYyUPZRAsuynb4Wol89Qv4OwWJfdTIckXihaU8+FFp6MxEP
FYe0TYwU20MLB3dGIWvPC1TrNppndCsr6+pNa0CG91dsHEfmYgYMafILrmXticENNit3pWzJFfWH
Q9kqVm3EtBHICLEXX/VW5v4yn4mk65+WFxMw5qCsNKgknuIGIlizX5mW0Qx6pTxSv99JY07te159
ZuNTw3ai4QbjC5Byw9vKZ8zNLM81vDQFGXkACaCPxTUVJhGTqgLnWpf8Gw8dxAvsQZ8fFmO/za3p
nSt2iexqIY1ehTsdjnrlWgQ8X0kXX4DCPd4UQH9h451vAlFNIklssuYkvAIVeN/jPd2KUMniLT7a
xVYuO37joNDXDPa480nt+CmUaeLvFgHatq4Jb0avnDMcYDWnDFSLHNR8uv9MU8WxMKML/ucj5yPq
z0VT+pVoxAqGCfbIIxjKoAZlu6pEMjygq+oSV5cGdERnSXgskaVKCNPyJFQA7zjBHIwWiDtD/5jH
ZqytxF3XzlVA7QB3hob57F543qk0TzutZF1z0rfCXR+kkNuzchqzu3QN2Def0Bdz/KelRVgiTH1p
pCFaanPgffqcU+ygqV5W1vK8Vm+1sljLgRQLnQycxgmv0hP3of7E1SbvbVHaqznhCzc8NL55u80r
KQZgiKFrCX6ZAtPqxfnB+iiQtU4B0KYNrRgbNCnfFOm/zxOmaFYRhhj0bHB6Pk9GrWR9FnPNKe1f
Ig16Q90DREah4SchPu+74f+lT3+aW0xWH4VpNXF+c6rybwYrwUL/KJNo5eS9OnDAk+Luw1MHXLjz
PiEGiqdWRZ+YQROgZiEGkCb/GcyPLQvPKRxrPDCWuM/PGymFgXFjHLNT4EPpTyFDC4zUmh7FtasU
+UYDKaAZJntRe9aSyWC5nLOTJjxGKi3SHddvYZligsweyBDOAkmFa+wMcrxSv51eRUelkf2sjivJ
mSubDIhgsCJgOQu44zKt7EuV3iV8wU4D0sWTcGjB1r292q9cFrMuwVyJAzUKqNXz8RwnuSmzibGT
BNEwXJJtufPZJm3uZd++3dLyaEJGBBIfyKwBIIj3xVKjt0uZD+dekXlQjxP7bFv2/CGMDcjYtw8x
DKmSNazNcvD+b4OAeM2FEthuLZaKGvFi3NY68zgRL+1O8zq5WdlXV5uYwQIz9QCF7uWS56c0T4yo
g7wHsqNiCJjCf9xUv52AsNQsSzQnqhfBlGqEXJ5FNcSzJtXmjPtKSghUt1f68Ztl/HvOzs1AzABm
00haQadk0Yww6c2Ee6XzkAaJNqps6hWBBh9nJcIu5Df8Xixc9lHsGms1Yl4eG2ga7hdzqgD0mdnh
7XwFMj6N9dqAypCKzEhkjYeCp0X8f0i7rh3HkSX7Q0uA3rzSS2KpnKq6ql+IakfvPb9+T2ruYqQU
V4nexdw7Bg0omC4yMuLEOcfhJZNfle4kD7tRfFDFJwWUmscWjGf3tyV9AM7mUfwE7wFcFtCrlHmj
jpu0auZTksRWg16GQX9DrqiT0fjMiMwkCb9FzTIAemjW0gk0HGwE17Z09FJNUTTAFmqrbQgFtGd5
hCSNaUA3mhSokJvSxsIGvzxiR6+QwXbV/wo7R5Vac2m/xd0+q98nEL4BMyYdMsGrSlCImXVvqcIe
uIJXod+rFVoBRcDYZIYzuoms/5mqfz+fWimlDSeu1TBVvbYTF0SUJvJx0Utm/Mkz05DQ+mzljJ6I
rY2JKQNKAFyjQErTXiOJ5TCL43E+Zbrddz6Iy4ZDfRj3ouzU3yrhdcmtwdiN2VH5HFCFvb83tq0D
ios4FjcBsALXC5a2c6/xaw9ejPZFhv5A2x3iJQQTu2aGKC9LginWfkl4Y+sdlzqgT6umd0FnqTre
uhmohuK9jowMyJSBVrj+DLQZGogbZx7U6xln1SKIxPNsKRlOgI5RUclF1RAIAGStcSHQKcOmErll
VnT0n0DbQcoflsWd+Cchde5P6s09cDZD9NMhSUWeyNeDGbWRB9DE4E9KEM0PyeTUyecoSKZyBh6s
DGs3idDzqNCeBYg21DdQqb42twzqjNgH5oT61Ai+1vgdWnOlwkL/fAJug36t/Vhera6oH9Jh+Eqa
7guocitdPGb3xOYMoz4MSiJSz6STotKaQcWMfMsMhoBozr01fQBVdyYxR00m8crTYJJRB0a7O2gU
4F6pSV6VRkYKOBFOSufIy3N5kktL516KF5Fkv2NETO1iR8Mj4ZdGucvOsoKRjthaZqJNj/gWzxD5
DCC4eF6pelhrELAWTvn0ZzW8Pn8WB5jkc0fOofTCEm7bmlpMK3gf0dKEo0INuJA60Yigk3DK5+PQ
vbeHBkAeEDHf37s3bY5kN+F4kB4x0F3hX693Uzmhzj9nnXDSOqd7K4BizdXWkpBSSMEpJUIlXsRV
/Tyun4VW7o0nhvmtZdVQLoQfBEoZt9a1eZCkReiHaYWTFIO2FMiJ1m/jHAWkZ2P8Pk+FiefsDOnA
XoFAVmZLYBQsSIfA/c8gwQC9uQiUXcSBgqQcXeDSAK3LYnkWTqLqVuB1nZCa/qrfxcwdp7cE99d9
c+e8Om0PKBecG3Q2IWFIBSftoOhdnQnCSa2OmeATvXfQ2YXjcY3tfgK4ZlV8CRrEoWuEdle/pe8I
RE0182b1hAZvNQpUxZrLxExXB/Tp6Jso2h8otuW7an5YIWe9FE5dMSbpxmcjX4/3voHjh1Q6HND1
UjWT1kp1s8rwO2NtESihhW6xmnVDkRWn5gYivOj8RgM42pRoHE7bgZ9h1bX1VHeNqSzf0v51Sb1G
Vrxvc55YPGGJLFkb4KYSgq2HHCc8GJT18E+dWpFc7utRbEb+lCp/oi+QfI26p61uPv9afvVhZ2kx
azpvEquIr7HdCLQF9x9aQalQOyvGXJNW7Oh6RVEwl1xjfe9i+DGkrqPSqsf2Fc/mTgZH/lssMt4u
GwO+tk4NuO6bYW5GAbSBo70icdOgkTisErOWd3UvW6rmt5l4AKzn/ta/ydafRw3+TSCh0XXD082a
U74M+qJXCLkWNx/3nNaZa7X6AuqbcnaMlz+t4aYRIGjzQVE6VDG1F7xbvR5SAeOvfmCcxO1FAGKT
1L8I2JQKYOUoErXMaEHL8xPksWv73Kx+xX0f/6gjCr6vIPEc/Jnl9G5vEsz9hVFy0i5ukkQGhECQ
EXZyYLnQhc4Bbdc4B42GHpfUX5YPrgdYZ6dX04/KXtLHSQCGFAyEa/m1yA99+cZYEzq7eV6Ti++h
TjbfjFOC3T+TVqilPGiZYBqVo5YonDxHwtNiimllM2PAG1zkP2ZJFxZeDgCpU3O/5lPVCOM0n/g9
NIg0+UXrZi8S0RJWf0/1T0lzG7U4phCG4F4N5Pbn6qHudtm6k8YHsI8VzdMsTGYfn6TFU+VHPWkY
Hu/2ciLr9O8HUus0xkC6dDxeN+kkfdQGF3vJEB+4UlwZp/GmqEZPBbUCGgRROGCv51OE/trwVYN2
gyD2qBpntcupJw2J/8WWEFJiCop921hi+MB1L6nw3OavAjQAo0/GnhBv3LBC+KpI2hAXFVLK13tU
SdZalyJhPhlQ+5idsqjRlidn8pex6KtbKs3vHlmYx1ZpQocX5gMHqhgT/Z5fU64XjHfa7c1DvoWk
3bFN8HihPGVqcHOZdiDUy7MSq62UMihc1ZzhC7ZO5aUVyiMin50nUo4RKx/p5I3QkxVMXsKj/Yub
Phizu7WzLmzRNUs1baWCA0/IKeMCrvjUi99r+F39LpZBIlkRCpdx5qfHan4VlyNY6RXGUDcCEMwo
WlAExLPoKaCj6RF/qHaKOJ90/jPXH3u+MatydKrUR1fKlB40FazQQvI4ZL3dVp9q/7VA/mktdzwC
Dx3llvg3OKTVwpXnQ1+jwru+rKWXdcpR50K/0yer5p66voFgiLCf5AkyE/dn8CbJgcsTERtyDgDG
gqWcegTVi6FkisiBhBRgDdmuqyZ1dAC+gRSu+xRQiQXSRuvSMiZO3DwWF3bJn1+47rmJelXO1PnU
QfkgHO0EuXulliw5fNJyK5PB6c99E2ovGh/wip8i6D0DLg8t4EmxY/WjyCpQFKMXAce3PLAIu27z
GWRW0IqGvALSTzfSbrmOA7iO4N1rZahQJL/y+qjkdo6kbrqDTKk2cWa7D0G4e38xxK0LhFCHIq2H
5mx8wvWs5Jw8KWmE1VDi0U1VAHJU/aCGi1nrEAEAAXsU5SCMBInzoUWzr/BQ16e0swXQTqyoWxer
dNAit1SflgpZVGZIufF5yNTKYM8lCVvk868/b1SnEshb5E3b+YgqhVknL2JszSgZZyPkKJZTBGbA
JVB296dlY49C8RDlSgBQ4LTodG2uNWWud9x4Wvn3Tqi8VfW6qnHnsnCkibEExDldR83oLAApBVKO
aCpFT+n1EA2j0KdIhiSBPIMSOzbH6R3pZ1UMRv0AOKH8cn9oW+EjXi8Er4ryBeJl6u4eZa6EIK00
nkBrWL3OcyQ6Ney62CVg3UDmSMLwnxMs5qsYTdo+L0tWAL3hr3UwboK2Fh8BrVpqyLWc52KbGOPp
RQel/zDIJl95FfcrX6FRxZLSOSvD0hOsgh4CKgyknYRGleaonyBvrYJ+WF3K4yor3Euu9aBOabII
1UIohe7nATteqkkeoodkWYkOjnIxBidZVjHgVr35zanSYi3hUCDrCdDgoKW6NSASPwyJ/paJsWRr
IsCgq5ap/hjWUAcANaKNqlHvSK3+BdWJ2uOGWHC5KU+QBullc0AK2JX5RWnMbpDgbxSpWf/e2YJk
Fp0AIJxCY5FMHe855psoKbLpNOblN0Xsn2XuhzY9j82xk94YG2vDwep4FRMCbiR7bjZWrvcApcXV
dJJDx5B3aRXuDGQhyxgds9OfMa/srii+Ld1kFRpnLmtuMj7gNu+CxCRa9BGS4RihIeT6JNXjEK0a
hKxPjeyGwA4P0PAVcT/WaCWb1kO77spkX3DAQsg/+eG1GtAs1ahghP4o04jxUtja4tDrRq5JAZ0g
YEXX36KUqzLKSg1YYPi9GX4uxiO0BVrV1KpjVTIGvuVBUGbHu0xGvweKkde2Fg0F3LgcppPYpz9W
EHllmmoKa/Ko/hy5GjKs1iCyoFubi31hk5prUBOJNfr7QXQdcj8hv5WGXlXjCo32Vd553Aqw7TC7
CcQYwnK1RWh9MxZ7Iw7DgDHF2NdgMzjnWi+u87Xu+yEXeuhNQqgx3TVDoOQP2fDIPwi9k4C3FsJR
bX0QUrjQ1S4fVlYLxeYKX3wAdbTaoWjkhew2NPc4Sl6Ys1K64RP41bwhyY5aKTNCT9aIyQddjBhX
uJqmKpY5XYTjLHS7pjACZVBZ/Vxbd+7lzFLRNAf8RGWkmNmF63whA812g4tX3SVATpUamgaX1dTH
2E0Vs1C8+8u6PamgV8Dti1QVzabDha3OjR3GqBWfDe/32WupmdzyIgGkzggIt0IusPEhkSERa3ih
XM9nEkdAx/PtdJrK31PyoMaaFRLdbfSgBHlnVqH7p+r/3B/fVtaCUABC9gPjI/3k10bHqi/5fsS5
ARPNok+O5Cqyl0M8arA4yGIovj70OxD2xr/vGz7nuG9uwQvD1LVfN4aeV8qE87LuhPglCee3lc9M
0knawjXFag19kNTkE9BmRIccfacTUGq6byDemqBduSb1LpVPcfPU8K8i1Ehn0QN2bg6RZxGh7i37
+vh+/5s3/fnFJ1NhQtdM/TxUmCt1RH5UR1dUNPk9xyprb00NqhKk2xRN6URh/npN4nmqhlXqkCww
HhQ3dsBtIHVgXHsPFQ+NizlkMiIcgOI5/9G9Ge2JA6EqkH1mZYRPIveAt55aPaB3Zt8e1eFpXr1J
8me8BO/PxsbRQF8+ihhw8OBkoynZ0JoWCzVHZsMr1v0cPivSrkmgaiM/NgqLPH7bGICLgAXhAuMp
XxMm65xxhYJziBbk0o8kaJ9B2i37yUPDoxxZZBYMc+eY9cK1pbOi1GvDI6Gad1bDq85SfkX7yFPQ
2pxDVvL+TG5lMgnFwf+Mjg4U5Frqs3KUcWGmryGkv0St8yCTuisBZmjl3u76Rwjxaf1Ox2YLZx7w
epQ5tfaxDdu9mPQPUFBlrO5WWI5vgrou6ssAPdCFDKUcRWh745tUvnoytLBGRjWHOO7Yi5qlg4Mc
hUkFQqCRtgdQEMzBClCdjKBl49mDFwh22BkEwdPtzkDLDkYsYdXr5jkWX3hrCiE/GUFST2Q8sLb8
4JUp6vZMm7kyWknFBmu0x6b0+4+GMBElXcBz++Rnq9gp0NfotWBVlonToPwgeWUhbUwuTHj/68Mu
ZWHYtgJEOsBCoZucMcmmMacskkhqQ4OXCkVlHeILKErpCIUpK+Cn0nojnsRAeyxxgmITEcn0UdU2
msHvb2bKSd5YopzXLKyoY0qjCBqsRwjI7MbcDpkgtBsjCpoBSdMHaZJDGYm6Kpc1avlMRAu7KD4X
y35sCdCBVxhl2g0rxAAeRZBPR8KQcjrYfXrGx0ocCB/q/AXCf7kBq//LX84X3vPAUKDDUEL8CPaf
6/WvZllNQScTB5IGVQMvsQTtkLNAEtRBAjcoiC/QmSyQOhjqUtRIdAgmN9jPSVDbsvhQik7D+fry
uxMYuQNqM8OODDkdvO0gy0JKsZSdKV6KvI6aODCWYOBtgcUsQoWc5PfBm0KUD3T8DRDH68mScqgw
SFqcBGnvLCr67RCRMRzflgm0KaCXCeJuBpAC1yaEJkR7Z9IlAZBFoE5cXFaNZGOOwDmMbjdSIyeo
52sDhpDUMepQSVCOHvoy579fa6Bm8dCDUB+RdKHPRp4b2dAufRKgAjxnX6dSt5vuNP8lfSJZCngT
EXc/gCp4VVLD6GU9X3WuTgPAwuTogde/mOzFG0tBEAtYCVwCKp7x1EzNqSHlUpUGHaq13HuDvlWd
UQ+4PRiI62XS9YPOQwQylLeq0rEqO5CVBLO+K8f9NO9zMHwd0969f8o3h4KkoQSwKnwKPVuqOA75
3BZpoJkZ8jjGMKD5gZFbYdmgxtLzcqqqHWxI4V6fvgQAV+q/P9+SBCE6IlgqEPjK9YpUWZLNGsJy
gAbcRDN1nvHW2xrC5e9TjwIJ9WscDvz+0B4XdPmq9sSxshNbNmSSRgX2BneiQdkowizluWxKg5g/
zi9CYeOp/PeLjWwPLxIsE3qqqFiiM9awTtM2C+S9EFrl97+kXz0fPbCII3mIoiIuDur2a0eu6pXI
SIOyeGyTxy52/vr7wZWLaiXQ3QhL6T6tcJn0JkpDfP/y1vu5ckrf7hug26DICPDZGvwT8egAS1D7
aC7iKVKaPMjMAWpvrfe77qxFBLLOXF61GsR79p/wi2H05jqHWZTDAQ5C+ot492ujeRnF2aJpKDN9
yPvpgYOKcfIWvWUP8lN65PYtxKG7H8vLfasbRkHRgUQv4INAWtM0HXXR4TSV0noANWPhrKHTeymL
fORmR6NUgosESFBAarBs1H4o0q4E7HlYD9Oef15+hYztTCcmEPkA0YLEBPgJSafmmbPg4jU0tQNQ
leW4HuS99tG8zwlhdYJ0M7rVqh1LjeR2MEjAY7ZILgKZShpWukaNrqYqlInC6jhxf0C3yOTMJAt9
EXJjPChT4rdJdxMM0F6sH4ClzaIEDCOcRVSIkfWG+tERiAH1+f7qsyxRl6ScDYmwjLCUcvvfqMJH
kqUsTs15983chBRkQKD5ldFfghuGLqFMfNmjlmisB7CR+S3jsN7u4Osfp8ZQyGIXrTp+vOf2WfVS
xw8rSCZG5/4Qbi5iMgSEpqSzSCCVgevDKUZcPNdJuB7K1g9BN8sdwDWQIq6f3PuGtoaDeAVlTQF0
ROhiujZUGnHfNHHNH5LSUUZQ0x3S0imz9/tWqBT4eYvhssfLAQkLlHioIxkZmQSge8sfIj8XjiiY
qos7OiFnlx6zr3ZrRAaalZHRwYYGDPB6RBCDzVHM4PkDFIgXyDvyVjgAXsK4mumEABkSCCfRLELI
x2SZjr35peuMWQ3HQ/U17nL7ZfUW9xNamZ/3Z+52NODNIu9g9GgS5m/q8oxrJNgktZgO3+Xdk/R0
/8dvdxkyVoi70dCDdx0czfVUlXVaKlU1T4dpdsDXgY6lWfEWxRlZQfjtwSeG0LpBHvVoNKVKIGGu
hwUewtMhAQ7Cqn7iotmhPH1/NLebDEbAIQH6yvMNQEUypVysdRXDSL6DLLFq6Y8dkPaQw+0YkeXG
2l9bIk774gYYulwtNH2dDtJH4Q2/w8/Ckv7IfqKbHYtdlcr2Y5tdmyL748JULq49HgQwlT61TxJv
cs7gFrbqQoK2NDX7/gxubLarGaQ22wq/VmszjC1W8SKn9vQ4schiaFj0zYCosCOF7FmotWTuHuOn
sTf7H+O3wY73vDvsQCA1fLs/pI3b+noCya65mED00rZdVcJe77aJC7ZFT/L4APwxO6D6w5WxB+l2
QHp4NE9kMg69kfDCdEDrWpNYhY/kEips60GEfPEezg4wN093edPWRif+ztqZZI9f3+UYLXkhArNw
RnZdj9ZIiyLhOJyB6LBKdvW7r+y5gil3nFwDPdJLg1MeOwvkJfz7E30bqFxbptZV40TU8jJYljNH
T71Y8fR1Yc3u5gbFPQVcLzDe4Ma5Hl5dDFHajyK8YbmTPTztDqAUUq30EWT26mBWUKHl0W75LLfW
/dGd8xz0xAJS/A8RBRIh1A2WiknctxCFP6SBovp6bLn5IT6iOu1zD9Kz+mpOO8m7b3PLaSJLheAc
aEgCz7serIasYTMY+XwI38Bo5femcZz3Mcs104Se5x0LbAtpWwLOBci1azNiPRXlKsJMHqhO5UdO
BxnNY/Og7A2r9cf9vNeekh+rq3rRo7S7P8St9by0Ta2nVpS6sq7lfFC9EfTYkHPbq2/3Tdw+ruBB
kZgB4B2CCcjgUzaKHDA9uYON1hbM1dd3idf7madZtSe/QBXU1RmhAbk1b7bKhUHqHir4TJ77GgYn
C1wWjCMgbk7Zxa9Tu2JuwyWcR/w69+o2L/Wpc6Kvylx3o6nvVj/ZN3a2V3fNbvZyX/xIj9pneFwO
3RPrYtryNEh5EXYYlGqQUL/eNrq6drVERmm4yVv/Ku91J/NHPwnaY7cb/rYm9M8uvTBHuRcpVbOq
Kuv50P3pfOO1x16V3MQRDrU/PU0f8TH/ei1eWQRtNCqRNnu+XS5uj2Ul7JlaNR/GBixTtu7VO7Ux
zdLWbdUW9t2rbKLHIHuCqJUlPY97Ya//H/zqudUOiDCkT2iOknhFrFN1/XxoVk8fLcTMC+8wjgg5
Ajc7lrTz/ccGNblVUo/posNG8QyGn/JTgTpX+VCOLxAy/q3yJrRxE5aQI43M/s/U/muUuphVLVKF
vO9gVDWhy/NjDZYv3Wt9zgTY7YH/idtD/Zn6e+kTtyZXmxXrrrw/ajzor3ew3A9zZnQtPmB5BLBy
31nqLzTYdhOiYBO48K+hZhwacjb/93m+RQJ17cgn4F5F9sPROS9JnK5nOJ/NeAdbEnBFTcPevNGn
CJupC7tmPmTv4HDZAWK1q/3Qr63Wy1zGviFn/GY8uKKAH0cO9KaTDrJOMa8CXH8ASfijNKLfxJQ+
puP6zYhMNdD20y91sMKfhDvOLCPWlbzpgS6sE095cTajEHUDdLngSi4sDfSGfwj3/y76nYmmmFv6
a/ML/Vos6CndJPrPtr2wSm3bKkHGdBVGzG/oQIhJgCtqrN14aA9TagKEXPpBXdjJyWBcldv32L+G
6chy4IwkBu5nPvDP4QOhydMcw6qdydbNxp73rclijt6MPy4MUjcNvB7Qj/kELUK3zyzjGLq6D7Lg
hhGhkwmjN5FCxFTAlQ3dFpqLfmonpLcEEYpMmalD/6l0uNpRm12Dek1lQRvq/qbdup1RcAB2HSlC
PBWpXZPWnTAIFcyhDdsqGZ5064Bf/jh1Kc6xkqLjET+e+WAP/eAY7/XNKPTy9ylHTeJiaA7i98WH
wnyeH2cb2KTmOf0SnqNTb/3Bf7DO+MYDFGKoGoQCQGcIZAsVPjWKXAO9K4mHofSWzm28+L37NFYz
AQHsL/UHc322HohXBsmxvzjWfc8LgxjCIJ6KZlQ4wg8uM/Mv9RVq3NJX9BRJNqHAZ41zw5uARx6w
VAVkdyjhUWGwXGea0I6aeJjCpxGQosfsQQ1G2YV4iHBUPON9eGpZXOAbWx9QOtRt0bIHujmROmFS
W8V633LCQej2yzvEDAja4ZsaqP0+6bz7+34jaUGK98BQGSghAjtP7c21VRVjxZ8fBignvI6LK/DW
KO2m0UfbQlHbbfr3Fyz2DFLLRHMNlNw0jnzkBHXoa105zJEdvYD6AJ1ONchpIrNfzKaw2u9/wCRz
f5i3x/tMTAJ+DpC6ERLV692jJMkyTMWiH3gZvGnvC4st9dYpykAPYJ8gz4THEj2meZhamet5/TBz
qxn+Gp+HR2n1+ho4QUYy5nZzwNI5JY/3PEgWqA1ZFplSgMEIXQbVZ1iCR8gaIjtfHKuEkoHy15EJ
6jHIL8IxAuGEpvXraUONYW17sUM4nbzU6h5NcErKikxIPHXt6JGSwOE6M2YTaOe1DXHiAfBH5gH3
SRus4G+U/Dg3vezExyZLnnVjmdBMjWrjuTAo09raQj2oTdzCVivYaNmeXRTU5F8NnoAq40G2sUyX
luiKVjRPU9aNsKSYOjDW3qA5x361hl9TzsDf3FwuoBEg5VP0twNqgILt9fwtQymMDXoZgoTfxYkT
oWlf//jL00OZIKfrwvdyjcGX2bTEgbov3fbl/o/ffj/qzCQkxbMR4DVawiiO+woP1yQJjDioFc1U
O69ZGYeG3N5Xe0yXUUYFPPqcN7lB3AgQzp64Ia+CAphkAPM+pq6FSBjjtGxZASsHNGoRtSDQJnvi
YpqELOyErK2qoDMhjJTzZhz72ri7P13EH18P5QyCkyT0xiA1Qz+w1TAk/b1pERizG/EPiwW9BghS
8yygNW0HhSYQh5GXH3k0QG7uejCTpAzTAgrogMj6+IjcZ/BttubEfEvT5x8ANbRCA4mD5SHyF5SP
WdWm5kQuLAJVs2Wo3Fjc4+AgMwlq5/hJ34876aUCUnk0u9ytq+OamQ0LsHFzCdLfQJ2hWurapI24
Iujtj8mJrcwxh4/+yBrreS9fLh5th7qGkrbnuKI3iqBxBkdwx6DfyY5wMtxqX+Cv7DnZr4fx0Pua
84Qiv8t5qg8m/z36Gx//+MUryM1N3R89aOg4hZu4rEw/rbCHYs+Zpgj4NMBvFIhfUauu9o3RlDpk
Q1/Aq717jMCU8K5W1u/WFKzS1E0odTsi0lffPiOrtTJbNBWrBnMdBPnw75lt2KETOve3PO21iSAl
GNhQhwQoE/2O9Kw1eleG/FQF07PW7xurhmRcbIUfWcxw2rd7/toQted1sSlTbYEhiF/Kg83V3qi6
yolnpY3py+E8oPP8gm6GKBlcz3I6tJwc6nMVLJoVIVk8uiCphrYN+tic+W+ZJ7CmGJUKuheEsHhM
0XSURWSMXDgZcH7H5AD+c7RmvGVPwyv0dFfWS2RrBglJEpq5eMSvOnWQ+FWuQ4kD7/60f4QGg0n+
D6IN86MyXRFqC/v6K/lgPRVvkp9khNgb6EyEErKMoPJ6PoXMUNVWS5qAGIv8fhf5kd/uJhyxqDMh
MbCrd/o+OvS7zAe9BxhvHqI84O3ZmYKYBfk7d8dfH3J0R6JNBB1tOEdIoV9/jRFpvcypdRMcNDID
730w2goEyitfwX9//4F0sxnbEUh1//krs36P1mottuBAHt5SLEBCrdlZcJ4gMc5YIfqOwlShy04V
sEbADwBUdP1xqTaJ9TiuHdCCpuihAlWAeYxxjG7OK9StUDAAaTmgFoDAUds7lLthBvl9HMToylAc
9Ktohhu6cv49YhEF3+w3yhT5lIsrtxKHYkAOIQZM1IzQ+voR/QrHvf6XFH9EsQvKJnCJgFEjgUZj
LMeubzWFE+Kg0uyqc/GMf9C4J44RPxD3crVxYAUYTsT1OuqtmLnrwehYGzHv1iRIzNBmKUXe3nHU
r1Mrjyg/LtWR/Hprrt+gKOf/1N3cUU3/vremmwTOk4V+UmChyJWOI3k9jFWUG6WOAN2NnzgcORl8
Iq/5YbER2wmQHzVHVmPy+RlCTxwOGijRCLMrUIvXFrO27Nqm45NAfFbRQ3ngwRT9FjkALTnZofiu
PMtubqID70vbp5G5a1KX1X5349ExudBwJyLDhF3vBiwVZoIapkYSQNqAgwuKnDXQn0CdlVv3Z/cm
P062IrTYUfPA3UHSuddj5XQj72Yk/YLFmV/l9/JZRxFueImepxd1J7uav3q5nQXjcwty+h9MUqqb
0gdtn1rdBExRBifBPihT8By0lZ/z02yDBuIZiYrku+CtB8PhHDQcjeERleVDuct9VvVu69hjb4Ev
hbSEwJ9dT4KRTKhaZ2kaLPvET18HEZPOrCqTkdC7CpJsYE0lL3r87dpIVUdt2LXQCF6IVmP2XKV2
+Zp+rL05edNTG7nJI2jZP6tX7pP7nFjx903G/jzRKo80EAjGb+m/NHFAk4gCoLL6PO8SqJG8Q8Gp
+QifQrMpP37d31ab+5dk6zGbiBVo1m+tE1G0M0ZAir80f3jLrOoRaPLuwAowN70QEd/6H0PUVa2K
A1eBwyNFpP1nlq1TaA/BehyPE8tl31x05JwAWgbMPdi+IGp6vXolt05hTQDM7vxD8gAq/HF/xuhn
63l5/v19ndodozAD2VxgxiQ3C/YqI+TdPmYXP0/dBVWZpCjX4PNHd3HCr96VEYHvunfuw0C5Mdoj
RYIH5vIz/NS+y4KJh6CbK6bYePdHeVNeOA8T1UwCZEfkQA+TS2PsQrJeqx3tPzV/sZRD/y2xQCzy
nLw2Dov3YXvbXxikNojCtaMh6Usa2KtoQpazeJa9tbabQMsspX5qmTLD5N67OeYXBql7Ec1zKS9H
GCEYDpzl2XCjfRf8Wi28eJ1uFzL89+ZBu7BGPTEqSR1x+s7W6kC0ZGABxj+K9ef+sm1u/gsr1IUo
DdBi1ds5DQpff4KGx4H1kr2pd9H7gvLAIBovy1iCheELZQ1zeEC91Kmd1JZQT+y9wZ695SVjdSWc
kwH3Fos61WtRQjUtxu6QPUggZN8hnWt3dmdmCJ2zveGgAbg5LXZsf+M83pc+QcjsVT5/QCDggxDI
DK3FZSUVNz8KNLRolEBDFwFZXbsaBCa1nCXoNNDckcPlANw8VKfGX7mXB/NrdCgDA/FHB9hMF9Re
/6f66LziJDm9M+wGuz5GP2uPFZBsRmGXH0U24kVkLIViEuUzPop7bF2Qxdid1UNHOP4i73XZvb/f
bqozZDtcWKOZfxcxqYF+DIm7kq3ESvDw+1maBVIGubeYnH3fHE2DfQ4xL81R3nEVF6xFgcENTmlP
/vzxS3BjbIT4cfqSHnmn/7F+a51ir3iCHz7WcI7pAximRXPyI69/0wk+yyvwImN811YEf/ldlPNK
cginhDy+y+YfuEduJ1vSTkITE5SYAMY5JX6Ggo7kl1+cI+xVcDCZ2nPsAHP0G7yeHYKoU/RTsvgn
PgAI8cgqUmw688vPo1xdtxYKV2VYJQkP0feG/E+zPleE5fvfGWONWBuQbqbVozpv5BTG+D0YuUzJ
cz8EUzZT54sZqW25u8txUc5o4PhUznSy++AK4kfOHJEni93FjewZOSrJTL33P/eXetMBXtqkDj2U
21OjW2DTeM3wvF8cyR+cwoPEtcVZowM8zke5r1mTSqIK2v9dWqVO9QDh0nhascF4L3lZ/cFKnmW7
cBu7/35/fFv31IUhGpoPCvdQ5QcMb3KUAD0tpuGlzmTGz/fNbERRhDKflAEBFkPsee2lBOA0NKGa
kkCe7F79ysIfIetQbrwV0OtByGbwWAB7ADmzF45QiNuO43I5CYTe4uMHkEChvuCCa/n+SDZeCygu
AjKv4Q0qAx9xbUatOnFqehXPa2EH0BdvNWAlWVF4ZyrYsixRc8bJ6iJ1EOQNILsoRG9tZELMJnWW
/lAyor/NqbsYE+XOdIgZVIOgny1lpdMle720wuxt+kvFHOLP0WJIOHnBoocUHnWtg1hrSlQhA0rQ
eMiy3634t81fZwNo9QXRlYQEAf2Wa7tm6Ue1SYJMmi3MGNvChutH4QfFenSxoY2cwuHc30sb8w6R
B6AqkEZFpu6MJr/YslJk9EUuYS9xnJ2sjnJoxlMh2THLR2/4zUs79KuPR7+CMg1aEoBrdoJAVmiH
4b5h1d5ZVqj92mlaXSwxdlFh8uHTR6a9hxLj4t02cW7zxALfFMWaWIuzMceRQLvtDA2QwMichtWj
sOGryHoAsEDYq3DKqROOtsIlbxO4xNrq6qfuc2J1fG5bAIYdJQGks+ney1hvsrUGGTME4Ce7jkeb
ixgpxq33NwaBti4wy4kSurmpQQy5llY8khrqvjCcHKKoihXKx2EAfQe3k1j4mc1TcWGOLNzFTq7W
VDdiDYma+MkcGF3pm4t+8duU00DPbC+G6C4IKmS/5Md2v37eP4YsA9RlW+aSBNpuzFWY79F9q89e
0j3w4tv/ywrdyjlUAy8UEoYRvg1H/Sk5zQyAwMZ9cbnklGf6L40bq7xBtgzBspCYEOPWIz/+MfWO
kb7fH8qm3/p3RQz6vtBiSVwLWBJyF6DPQXfgakERy7PS/psHBX3dwPOgKIhu2+tt1XFRWZXgKA5k
3st1BJeQUWhYOZjNecOrDsEJ+NNvYFhGE4ZFVSEB1xVOmjio0lUQ8iqsJXZqVhZi85xc2KIGlEzj
lHIDbAEOBUBbzDj2W/MlousRkDw8UNFudz1fqdKRskaFXvj1VxqdZlZxYWuqkI0W0DIIeWosyPXv
x4Je1BpPwri3IQP3rqn/4j/D9DFjZfU2wlJQW/1riLpL5lFSwNCy4B7/037CVDabLyvnqKHNSrRv
TRniOVKlBWXzDcBRTzoylUISPLav/03ade1GjizZLyJAb16TpoxY8lK39EJI3Wp67/n1e1J3904x
i1uJmRmHARpgVLrIyIhzTvSHkQOCu/w6lWDHkmjgSQAnzaz3ArRpWyXIHuaveoZqNlHk3fWzSL+w
filQNj0gQd/S9xcxhJDLo74sbeIn1ouknVLwkVwueGNrGFQkAkEPctQX3Y3KUDGDlubOCmQDs12B
Ph68rXtBnUMYBDKqbn6XdgFEZB6telaNddN2iZ++fgGLf2wczf8M3iKverWOtScc9fv8yXgOnevz
t5GIXNulR/bs6qrrWZo1yJ744WsI7rNqqyqB7J54qOQj2gggt1XwVHU2HpWwSesZQN1RwSY632c2
9aYbllzCWEsilORu0HeRo97XL5NIBp10j7WJXiTQKifjj/nz+ni39gusQscMlDIwspnhoivXEiW9
jPfsHUZZ3CmFy0OqXTo5EJQQGqM4Dj0ZrOh6dDV4uKnQxalv/JCQzf77ZWdUTSHgRDsH07IN4xs0
vYRsRYzP938U1GsmMo8EnXyQh7w+U1ub/twOc8uJrZHGsxmlvuy+iYSTH97I0UBjB92mce9QPSq2
XV8T6pUeKxOVFSHAJSJlYls/pGfjR/ol/sp/S4YDvn/7dzvT4wUGs1h/2MYSQZdqvTbmkKi1oCqp
P6Nc6xufoeTJv4YPkfToRNGS6zN4GSfAGPopQvQXXewueN/t3GpF1fTYCOQT+W/7mHGc3/Ysnllg
1mjumx5kOFjIX8Fgzx+6/WJXe8X9HaGvg+CYyAxdH9LlDbgeErO3s7DX5okOaUQO3HSKA0TKILvJ
mbjvLoqsVz+fOcZBQLk2D5IWZiZKW9SAbYFowi4m4TvcA/Fa/zg6sfMjdNFbAGnX+hDeDe7L18LF
ZG0dArQcAvUV8RHqbMx45yYvLNzEmS+1D1N1VM2D1XJSUBsmIMYGSSuAgtHu84Lo2i5ZVpcjgDqu
9gO0Wl4j2I1dCG0D8GghKAgJ/W9WxZmzhXfvq7icMgBnd+jvPezr4YSzJfOUYTbHAe4C4gVKpWUB
zlFoCWLW65k/SjutPY2Ja/DkIHgmGNcXmpk5NQlMTI3bFkeYEHiZuo18rozQDnRZCqAGsouxsaR6
J2Q9AqJgp90EXuJBwx9wwHn/+4V3Dyobl9HKFnPnx2FfCDW1Bdlv65cJKORNeDv44sviaUiwZjef
0r5zoFHkxl7v9E+Jne1rp3zpd4Wj3Myeum/cgZYhUMJ7mr2Kew4v87DryWC2f6E3Fdrd4ge+So7o
TiDaouspkuk6aezA+VHei0jGvVqEJzr13a2ScQCrmaGb+mzTTrFZqmgEgGym05P6tj9KnnnQbQXX
RGlHdnKQ9ult5S2OcaM7tS3dvrfH5hAhJ71THFT0HdFRvdIDEv1JLInsZQ8SsGfRHqxK/FgFCM4Y
3GdeDpZOB/urkchCF2IDISnO8/pXV1Yw17IaIa4BanQ/8+DdWydZliAjhssE2p1sUmNum0SQFbye
qvsJ6xDa6bhPFdJVH9ed/Na2hIgflcQBQwxB2noYijDVc4rOG36V+pF2AAQMaGSTh/zYmiwq1ADM
OhLiCGjWVtI5T4OwNlDN8K1PNOu9Poatr0MumWZZAZ2BW11/XctSSS5rEVksBEhP4/7617dWAiQ6
oC6oiBgkJ9ZfH/J8mOW0xs0+e2nzYah+ETpI2TlcQtiWyzu3xJzAcQBQWJCxEHJLDlFEAOq6PpSt
xVbxsMErD9UDvP/XQ9EzQezFvkz9qnWD1C3Do1HsloGTnNmyAsavBToUdMnQo3VtJV3KAHVlLfWb
yFWnkxXYlvqQyu71sWxN1pmVi/S3VFUA6sHKOPhSvUO3UEm/v25ia18hWY20IrKjMgSd1gNp0AFn
Qld1ZEtcw+VV+DaiK9SXEWyADwf0G6tGGMW6PuoJjoRZ7ESATwSiSK7Veslso5fj9YFsrQgKBGCn
gZeANy0zkASK5Y0pYd3rhvSjE0CPTjt20uG6la3pQkN2yObiLSTiJK6nK5raAolxHJQlJpbdP1//
+lb8C38I7wHsGOBPrEdcOiFYtIVu3sVDRP/TPM1kCG152TcxOv8+ansxT2yx32kvHMvUO7Gu3tDh
iXFN4ZV3gbsSRwhShwMGZhFpuEWLlfrYFK4uHHt91/3cW5yhbm1t5AYs1NwAh8RQ1xMJ7dOyw8sl
9TuI20c75Dl4crpbGwLvMGyJ77YVbCk0rWJadDVS35SO9UcW3EiZy3s+bNqgqoRQJkPyX2P8Ztmj
vVSX5oh135Gv6W+BDEhVXjPqralCNx0dkEIcdlwB66lS0XYyyS08LcFHQzK7bk5G/Hp9+TcOKhQ9
oUlIM2aoLjC3y1iKStaHAla/fEMGA7IRGnLnop1lzp/rljYGA2EKWEDOAuG7Tmf0LBAKxbLO06LL
fFBCoJsATdpo4DxANhaFZhRgwMB7/AIAOoEXK0wz3sRdbxe/q+4mtPYhr6S/NQ4JSGkTEFPkLliY
hJag/h1mZebnxk31CYFuHntmw9PgLP5lgP6As4nSx2pW0TU68xUAdhUy8lq5bs2SBK0XMN+AS77Q
JNT1QIpUq/h+eyz9USuPRXZE/e3vLzfQ1bRpsoIKO7t3BUNNmnCBFipMBOODABPjw3UT2wP5rwkW
w5QalhCKZgO51YJe+PloL7Vn8RrQbFlBrIqpgpw55Vyvl6MaOrPUMiXzVRc1pRSpcsWODc5QtjYV
lc8Gmw7TBfW7tZFMKpsuBJnAX7B5h9dWRA6Hk8HeqCQiF2tBAxzkUEQoLNUnCo1YVossoxFeEB5n
QP8etBddJjMwYLPTjJzAlf5m5mKBbidNNuMFCn4Jc2PWs1pEvYkxDT/1P9lTgdB7Dx2/tvnxD64U
qhWI7Bt0HEH8YCxNY1MNVljkKJgFtf3ZmM71jba1OuffZ05kVQyC2eRZ7ovGTV/6CCvDgRONbZnQ
QcKAnwenUmNTrV2saWiFhiEI/c4oj5C6HKa/XVPCsp+ZoBv93K/UShJOYp7TDBASDll8MiZOKMYb
BXOb6FkUWI0JExgF4m+MQi3/ySjwHgLwBFeWyCZnqizWE82owT4V3zEKgFv+2ShMA22RUPEBA5l5
SGQBsmhzruXUr3RySuC7DF6ubOveNVQgh3FLwbmwRZK4WCyjFZRvG4JM1JpET+bzEJ1GnljRVl0E
b2DkgGihAPJIjAMbZS1TseFg6g9U9ha/lSGoew+V4zkg2bvOkwmna8wcezzAZAqIQNgClO16m0HV
ry4jSfnmmzTCTX1AS5WvKuE4l+/yBmsGrDgI6oGEjgIjs9WkJKvkMAe4o3bV3eALe/Dj0ErzUN2X
9rgrEmhRgb5Ec08kB28vdd9efjS2cnwZXG0f3iMlD3DpwdgVdooUUHpInVcUiOxklx2Gr+vuY6tK
BF7Vf38rC9sJxjQs1B7ZFPnB+GnEpF9I+w4Jx/TFvBs+gp/dx3RbQ1LyAe6RY3prNbDyaEJpQMMD
yijr1dCrOJQECXXLcrFH6DsRXJLtKSQx2qw+d3+syZHeEzKHZH5un037uvWNGwCXGR5MEPCA6jUL
j0GRXzN7OUx9S3bMzls+uoyEgx3/MmGPc71tHCjKJ0Oak7ZPkdhsZ5uOSx52QGVMmitPD1HtKh9l
5Pcm6Xm1l605PTfF+IdEl9MqgRQ+CAjlq+RnTxUCTd7CbTzLVuNhTq1aRksKNgww6rLz3o+kylF3
SRY0qgWgjwvr3NqioIygOIAnKN5ObE+iMYyrWdMQfVT6Y0xiu3TS5/QgkuCu9Ct78LSjAFV0Hgxh
YyZXVplDvExTIuQirM5IhRrky9jxEHMbNxJU90TaUwBEw8s+RIKejmGCJ0GlkPZtqO0uca9v8k0L
aPRKMbEox7E40r6u0E+1wmsT4stDSUV4qr//rEEc9ZcF5gybShW2ICjjPTvbn1bnBTc5b0vzBsFs
6WDp6z6MMIhAfkMj0Wb4WP7RSpyNgtnQwzIXUd7AxFKB9qhZrrW/vhBbmwlYUZkyfqkYKVMR1as5
suYYr+UQiNG+IkF9SoPDaD78vm6HRpPMzaPSPCwK4xAfQ7vbtUs1A80qjUlGBlByDEipKa/Xv79B
T4E+DMWm4ukEap/J3KBVsJRlJZtY7xP0W3xxb54Up/O0m2EvO9pDCtqT/hSfurvlE2ltBygHcNGF
XeihZQ2w5cYOLeSq3fUftZWgOv9R7EWCYkEXtCo2oXCX7wXULPJj4Ek/gr3oy36y6w/x03WLGw5d
BYcb8GK86UGCZ7ZkTuHHQoRZmIYnubbj0sX5Svfhoeoer1va2jh4N4BQTblAKpusRG606yYd6N3o
YB40lFPs5oHbQGxr15wboSfwLPpeogGxma7Fvsfjb3/Li7Eb8vzTTGDfVwA4VPTTs5s5OUlvlF0C
dsq76nS++NU+FPfLjfRT8RLQW3IbJRdwO6TppQM6XOI4ww2ij4xWXH/NJXM4LLGBs7XwWywoJtxE
vyNb+6mh9jjhsszc4Kj4kpfn6LQBIYfuZtqhE3d6r97kb5Nb3gW/8rvuNvXQ7/LFQqjAecZ9B9XX
JopuubM1GKJFDKIQC43d6yLPiV3lhkjcuTMUvkNiHqs3qyOAJ1r2fIgPk3A7/kbFEjSEvXH4d3uO
OeMGCFHxQvdcjos1e42d5BD9/UrF2VJc6KIKYtVFALLFPoT2TlCaP3Gm8/qOvlBBjTV0Z9AELLXo
ujxR0OtHEsmD9UoVajCWGl0pfbGhO7pAYoP3LvoWyvv/d8NFp08JsqvhYMKGg54ssv0Hmp9viZPe
yu5zeDO+xDX5giaw7KX38s0MadJd+nN4yfa85nJb77PVOjG7cpHEsKl78F1UvF9oQVd67Xbpqb8T
RoK+hhxHvnXT/3VAIfqyntkRzRSVJgOFoADR+kfPa1jN+TwbDSl61DYhHUz3e74V7Okp3WWIvGYi
29XTmJF431S3Y3maec/OzQj2bGDf03x2uOWoKWepxsBKUjkW/uODjBzu5bcWKtrjzrotdDL63IZx
dL6u7KJvouWZ2dqYoNNfwGzjIFPwc9inh9CWbB6OYNMMWnxQ8A6qdSxgNzN6q1IWcDIa+FXoS+VE
cQGwQaP3m4DzktoCjlBNnv/aYiI1Q53HQAxwMIJT5ixQqBA9xTd9+MUYKl+8nNHmUT+zRt3M2QSa
szLpYILBTQH3hcf3wQCVwvCuu1ve9DFnrMz0RGzpkPI/6E2/qyA4LryoIhj61+1sBS2AGUDnDe9d
E1yd9WCiAa8rhFFYJsjnTLhRmoq4oXw/jRxDm7OG8jOkZySQW9gqRBmjwmpOALt6Boqr006W3UQl
IS8v/Z2mZ7c30vdIECFFhMcNszpxH5XDTLvvyQ+TP+/1Y7QbT+H7+GiMpH/IH9CvnMSfoH8tUHAv
HmavRCzaP9U9QeMxB11oyPUJvpDOBe4RYpB//SAmjurGxExD+oNm2/AsNwUZt9w1N4mXvqheeqe8
JQ8LN4tCl+3aLDARVpTNyghyAaXGRrvk/jNwGlfYLbbk/8rveR56a2nPR0j//OxAGE2XG43wPeWF
9wUFN8KTN94Qq1hPInMcllaFwOoIE5VT3lrAYtxare2rTnoj3zePNVTGewhHpJ50DN7CQ3PsD+IP
zjpuALJW60hP7NkosxzQA50SKLKD5qi79NgRSNfhduV5zq0b6Ww62XuhzeNFHoMMGTAXqGzF5jU+
/e57eGVzfLvTs5EM4dKYeoGRKHc1KMUTnmqBXb2pR7TfKG/VA6SFjtNOedLs0ZudeJcVRHWLz8Rb
bmdnuo18YMMh/A0xvs9oX9hcpfONTNL5TH+/7M5+39SG+n9oMbI92iJJbAPsYNPJDzIx3euruuX+
zueaOZxLMdR5XmEqelc7NPe4/6FtPnNcH88FfEcCZwMK1U4ZRNp19DT9vk8PE2nJ4A5Y2i8UyA/W
Xc4JanijYg7kIHVzHUew1zm6awG/SMfFIytSF3JtFzFHUhUrM7YGGFkkItwuxxQ2ri/OhhLV6tSz
Cu3aEEsYBkhYqMDjuVPd4dlTHmVXd7TX6k5Etw97OBW302sJ99b//jB4fnTrxQCigoHaAOrmkDdc
n3lIadZTOxWAyssocKKVculwhrhhQftu1YzetwC1sVA89IiWulQDqImSdNB48y3YBWh6sUfr5qfq
OUTqfWc+SJErWESsbYiua5ErivdFkNv7goRvPLX/DedDWzJKVJIK5B72+lQKC/SJPgKsnUCeE3ge
jhu9VFKEdu25AebEhYowSlMJDoUOuGj+AU3KnfQz3xte9KsTye65RM7YnX1tFz1qtqKQ2k1vk0OK
9MBdxqnMbcWNq9/CnJNpGYQC2ILUP1FOws/T0jjz4haxM953bUraiP5zfcG30lKwCclzWtyioujr
LVU2gqKnEeWQ2JE3QZ0FLQ4khJJeDKExCxoPbUDiOeaY3VpWlFJBn4NKsQiRwbVVAbDxIU4puCFG
Yt4rpne14xSE6ScYf4CSM2SJDUggyxdges0c1dooAZfpyoeaTIEjJRCyL31K/+UoetN1YUyhLzjq
U9/ESchArkczlm1RR1KV+03tIM2WQq31h9gdgZriLNaGI6VSYvBC6BAB/AmTyI4zNRiaAOXhNtkX
MZH/VPcBklSRbaJRzWOIxfux7KY/egyN2n2WOBNnTjd8LLQaUQpAw0cNOAvmsKQ6+iQOwZz772Vp
WzkJE5Lx5N43JnNlg/FxeoGKWz3BBkioqELmwKUUNnoZizxyFs8Qc2GI7TDnQQlDqLWD0EGJu+gc
VSJRyjnXPEPMZg9kvRZGFYbGebeI6JBYvY+zoy+cM7WxOLSBKQAKAMGg1Rcznkpo9KmWrNwP64QA
61y2x745cfOwW2aAD5aA24O6iMWGg1UoVUUC7Ty/lk7l+KAYDvY5V/JjyxcCHChTFROqK8vCRY0u
0iLTRGULHkJOHP1DgBo32iOJxARDAkJwAimyXQ2JzetnbOOIrewy22/uliAUAzH12whlcOSvdFAI
2gMP27Nxz67M0D1zFoJBkjBLolBC0evo8XAq29+GgiKYyWg8wZY/SmtqgbGeUx+MQNnnYYW+gQGM
t8NP/+/nWfp+2eqDFGQo32SH+UXd5V/50bKzJ6gt3zXusRTs2bUOnc0DpW7Br1Z25fWU5VabNVkO
uy0B08GZCFUeUknm8ojQGzcHdhwQvUCuIA3BarMIhdhJYQrseHBqC0eg7aDT1gEd1bzlmdpcqr9M
sSW3UI4EnAFgecGUSrudMNrXd/NWUg/QBQgZ4taAFjbrFNA2tw2KAOVbQ7Et/7G6SY+Ca3yWu5b8
UmoQbMW96sXOdasbt/vKKOPwzAKtBwYDRhuIPj92nDFtOCDa2xaYWySCdBQS1/sgMCJJihIgbg0Q
oOKJfNY4pWruXR/DpRU0Z5AVCi1C3IkZXFtR5VjvzQIRyiBZUPJG11IlcXgVhsvlR7KY4p81KE2i
7wBzn5uNXKGfXwOiXPzbzE/BzFmIS2eG76NZBvR5ALi/ACUs6ljmaEsGJOxA4vAAZyk9tk5n1+PX
9dm6vOLWhhh3NiQC+gZpYC4209eg2rqP5tltTzI8GP6dIWbxk3ye+qXDiBLw4aMZ3NbYWXiuZmvt
gSQFScWApCkgyuu1N0v0HLdyAC9bV4Ckn2Tz3nGb03VmgO6LM+8/IJ2QThStWh0kB0l2CAiKnCT0
N3h37aaxJGc2mFhNEI1sKhXYKI86eVEhFgmi2PHecqs9ehtkdkB60rqN/buAJ7Bt00aBs3bRvVng
/JLvo3LtlzCbI63KJmlL/JLGl2fS3tQ36Uf0S/nTTmArNm7lDbaGnkiPwpMJTiOvorJRUV1PBLNl
+tSMcgmNXZFTMaCZDG1jkh8h/pRXNpV5E0BiLL3cR3CRvFZuQ2JsKXCN72JP2hUfy6v8mX9KroRs
D89Pbh5PA9vMoj2aLrgDfZ4qSS8AGQ0NR0dD0O5Le/1gxPvrZ2bj5qR9ciAQiasEmCgWUUgfW0Eb
GQCs/+rf8b4rd1UNCqf0uLxycZlbZ+fMFkurL7tEjVPZ/Ob+FjUFx2vSQdQ4pdmNmh+GhPGAJg3m
DZoprU9QCVT5MkhpjgSsOJPMj55lqAYMnyG6Ho/OwKO/Xt5o1BwoN7hEMYnsw0c2a7UMKfQ3z/Z4
+swUfnN9kbYsIORA1wqUctBemfE5VZEB661IuT+nx1IljXiI/8GNdm6BcTpdX3SoFcm5H7WnMnWH
xs6DQ8HT29pwbXgAY48pELwGM4bujzPXFmbapCkCXiHA/vaNPQ8nE3Xh2i94XSc2NhrIXkB7wwZ9
jTD+TZbnXEgCAa8qaQfyQlIeB9P5B2xFZWWFGY5RaanULrCSS0etIEgJyWgzyNteG5OGXnuAeGL5
KZmQ8ZDhpDaRVSEJU2ZHcSKC8kHhXcZ9z7k9N+YMGD5g7EBfgDGROTWhusSmWjWp/7OzdmN9W+k/
Z166fCOmAYYULgD4LkrxZNxtIVZaJ+sI/uZdteeEflvzBLYlTocO2ZaLVgCaNLRLF+AJ0LVHvNoh
d2vdNObNn+tHcWuWNCQ3gJlCFhS5lvUWVqYmD+ohhUzCI3hWs0rk5sgrqmyNRFPBsgKoGFkjVlpP
SKtGngPYkH4a5mf9aPQvdeiDoH59KBtmLEgXULIKFNGA+l8PpcisoZ36AAnjwkGLCAVSXk5u/e0o
E60GKVMJSwOxBJ15mAmZvCxyg10l72K0fw6hii3Z2df1kVw+ymCEyhCixwrNPjHbKg+ySUzCCCwi
YE0WmnwSPhLBpepkzyovCcAxxrKH88YsTQCIMz+A+MJCFqQbRhJkNvJdDdDxIWeVLn0/RDnAfceb
Bk1QAFpcr5Ia5jr6X9aF7wjt/lNKD9enbvPzyNmhcoAEOnQ51p8frBFoTjQNp4xrCGOBffMPSCUY
ASVjwLUgzmBfS3oGAG8bSoU/l66lUhND8XF9FJd+BV3z8CKzwOOnyvyMv+8loVrCXi98ibzxsjGX
J379bfrnZ5dWrOeLGlVG4eO8C+oJ2cY2P0FZ5PoINtZBBhgTcqlo+kfhAGsri9Cmei8mhT91u+FJ
kI4P17+/MQqgW5DwgXgf3Bdb1mvlfil1Sonx5D/qzzfO17d+PUgYkC0GCQq98pg7KtehX1R3KeZo
0Ej7lYg9GphydurmCJB3QZwF0tsFE93qeiUHxa7wq9Dpxl2s3i7Ni/nr+jRtD+Q/RijrnTkOCZi8
M/iCBa3idZYXj09dwjFxbRzUBHODiHoCxkqOcSAIQmq5UE8VOAC8E8EbCOM2tERQjHGkVuQHeClL
Oi6Le32uLu8PZFnoWkAg7bu9yHrLZmGCPpgW5moSfQlKUmADQerpXQ2er9vZmjDaOwuVKEgM4hpZ
21HGcjGquin8xdxXyV120y9emnKMbMwXwOYIr7GxoNvwrTRzdsobXV9qY0ReNB46Ih8C0EASDtNg
0wTCBnQYRsYNwo3MOOa+R/sQ3LctMQJHRWxqX5+oDQMIePEAQcoI6CiWgyqGU2X2oYXkV7Szkju9
PRTB63UTG2sBE8h4oSII2hFbzUp7uSn6McZNK+70HCTzj+5F5Ekkb3jzlREmZsjaMirGMqEpluFe
+PPvRsCsglh0VlQIuL4XdAyVT8t+gAqEwqnqbK4E8oOo+yHCQiFkvdR6iBr9LGMlnEK8lYb7ktfy
aXOKKN8U5RyQmlnJ10guhSHTkedMxX1q6/3u+iRtf54+NhBOgQbKrEAf9ZOVSiGiXLiOU//0777O
+KYeraGXbMImqgHd4eQztmYezHgq3ichZmK1laSoG6NcaxE7Ay0X3+bPKY/qvTU3qE6jxAlxe7Dv
mQ1UpLMaVA2SGOJoIyfFg9pueFU8v1CcRnkB+pAGM/Wihlg2VsPSj6yXJiBLfkjQGmPcK7w848ZM
0f56tOshmN0XrbOnBO9NWUnRn3excZ8aObFGDrZnw1towA3QBgAI/pEsXR+DKswTPS+aEmCU4ywf
8/cWYpqc87wxDPRMAFATwT9oPRceSQuSojSSxlcQwRrLyzC8NIJ7fcPybDDHGcxuuVWStEGXN8Xe
1WBPSCnHY1zuKlSU0Mbuu6wE6QgmgmoTQ+9mZSghciXNpOMtNu/z9FFzdr2ptR6HUY/Pj25r95zI
bCPhhrjMQkYZGjfoScsWxappzCcd97TfDLaJpz3a67wMNeSuoUcbFyfp73Z9Btv1O/cOKj9VbmfV
WaXBLIIwMAY/BdQh88bKGzV7CU+CzrlR6bSsstPokAAxRNx2aBNKH+PMtEUtEPdQj/CzzNPq/fuc
7oJ9q9ij6sa8ct/FJkMpBro2uLsRhkA5mjksYqGXydQuim9prj7abbAbeb7lYhegKgY5XRx3rBe2
G7ML5jiOeqUuZN9bQGu7fkYu/Bb9Nm33QFXCdOyF9VT1S5gHxdjJCD7cSnAS9NW9j7Kbl+tW6CSc
LwgWQteoUKoJBDZVBV5bqRIxgCRVod+Er0bleuho5A6n4e26EXYoMIJsrgTvh7sbQDrq1s4Oi2Ck
fS+XhnmTollT6JyE5nHf8ZRPLkYCzjreS0jsI7lPxRDWRnJFnRYt0QQ042rrlwGd3veiZAvJLuDp
y16k+EHg13CRwBV/t4hk8+FVC2iOiciQyql3Xn1bk+JzbpxjfseT77koKcMUlYjHCxxBNJ77zA5T
gWfJ4xHCAVFAJPUghWCMH0SV5PfWUUJnoI/2dxA4XvBQfEnp/fVlYw/rf2wjBQAnSjtjM7b1Ioha
SQWpu88dIbDb0l8eSolYyW4aSc0rXNGX4GonQlYCTohqrxjfQu/r9TODOJQTAyR40LfBv6lPGant
SAc9hhdwXLhXbA8FHg/jQ0YQshzMfkyQZG7GJozhvCc/OOr2o65Cc0tAJYon9/ZdSmCHhWediUWE
ugDCm/Ww9GRu47Jo0Tx2Vz8qP0U3iQhpDO+h/syQfL7nAbwvF43GIH/Zoy7r7Kyl2twmQgt76OwS
u16uoe9z82B9qZz2GBeYITqJuFYhAwRtP+xRxlCNzpiVkQMCbNxJd/qr+Vt3wH0T940d4u/rO/EC
RE2NITlMr0L8dUlbHzUxLNqFgprNh+ReP4aoKz7mj8Oz5NeQRC2hlz7ve96epHEIu3jIwECCCHKT
qBYw2QsjoY0NKBEHrFB9BmtkvM9ADG0PisvjUWzO57ktJiaqlmSSMgG2Rtuijbxb8gOvf9AMOpuX
gWOvLTqb56aYPdk2otx1lEvYuhq6bl1fK/baxcdVXIdIT6LhBFIMzDhmrasQbYuoEma24soFV8J8
w1HgUqdCc7QDPJZlvcPLNuvRDQLAXTMlxe/adPQv861CacKJSvdv6xJjOFTkkPIEkG4Hv31tLcv7
Zl5GCcOheii+1RNxV9yZxYfs9L+HlMw8aP3lPbY2yHjdSkwadUipwWcZDGnhBaBkVzlcX6SNKwzd
IWj/ePqYoL2g1sNKErOs9QHVcFMnuWsWj6mHDobG6/IVpjYEVjjm6JowB2lljnEWSxlKkSaoVF/t
ZjGy/fQeArQ2uh1anqT2kN7EiddWTl8fU++66YvYA+t3PlAmjKqglJZPFgAJ+qmKfAg2/wZUxvz8
d0aYCwWkmiUODczm1O7ek4/0DcjW4PG6jY1QAGEgbi1ck0hGIUW4XrIINLIF/+agjCpog7k4n/lx
Il9gkoR24WroRMhrhHmBV8fmX5lkdsmShnOqjnGOy2vwxOPoii66x3TkHlKVhwlqRJpzfZB0otb7
BO8dHbBrA9ouUK1gDKq9lXVCX0Iva7alzjX626W61XsOhPzS1+IBguQ6Xul44NL0HjOVZikVaCQx
+MMvVX5Q7YNkkPBQPJYDga431JY4x+3iTH/bwzbEmxR1FbYYYealntamNGB/2OUX5IRJ6VS9swjk
+vRd3pOMIWYjKr2ayIEFQ2Xm1K+5rR7iL8sFWc2N7Zc/opN6nPfDxfFiDDJRdxjGUT2IMHhaft1H
jnTkXf0XO4IaQMcKVNMQUVwgoEVdDduxlgd/+VXG0BIvZcflTNrFdciYYC4UscTrpNaUwY/ix6R1
4uZeVUm394OBVBkZXsMfE9oOa78F718aZrxipdXhkoUwrN3JFnq/gHIX1faP0VPEvXZ8az5Ax+WY
vLg8mbEy61Ui9M1zOp1phI58uWNFtvqzQodjp3u0il0gc3YkPUmrAw17CvKpKCWitoFDtz5pbQTg
XxLGoy+jB+BBv+Ghui5dFGOAuS4jRRLaWo1GP5gOVXUoJ7eObpWP8RlYmFvx5iW+g3r/w/VZ3BwU
MjNAq+BxrrKFhyou5DwrMKhgsmWCEKfhxbtbWxLcD8DHaGngojYXFVkgD0ja+7P0LtIMhifZDYnI
nwzYQfUdQ+JYpNN0sU7/Z5BW0dbrFA3p1DUGNWhXaBEc28ZnZ5AF5PYFRXmOl99yh/8dHYwxN5mo
9+loJuWIm2z+YxEy/fngePgNCwCQIUg0gIzCs4E50lmZjHGslBMeJ8NzC/aC5Fa13aJvT85x7ZeR
lAUcmYU4FLEh6EJsXyAhws2vxcPkd+jICnWRoNyJwn7SyQLGxKHk9Sjn2mOcRjNNozUr3eTLza2E
tnS2YdnDrZifopYI6AzMewNtePjV+OhhOHtQjoGkj6PWT2AkD15rJ3fli3FbOwGY3hJt2Ut+54Bq
/115LFoEpYrY0LQUkV5jszlL3aRZX4yYVac+VeTjyNvwlw/ztYXvJMHZuOYQypmVinUD/NRTgMft
Pn3tOP/s0Os9sMsf113GhezRfwb0TeQAKgGaC+tp7Bq1y9UR0zja0f24Gw440uhXre1aJN1UB9I+
N+2ucUv/dpmwj4Qb7ZA7pff7+s/YOBeY1v/7FQCQrH/FnIlNGg74Fdmheh7d4K33K7ASrhvZcI8r
I8zhC5BprDUg4f3ne5sHqtvYjfg20Pu0qAxtESbAQRV1mDsL+6IXd+3kQLa1tUgHRWWeNhTPEP3z
s+3R6InZVOOM7eGNAjkc+z0Pu7d1da3GQhfrzIQwycOYRhPd47KdYDtIHjgDTvQxZJBMRNfvhOPk
LxNfdM8D/QzUEJwj/m9tUZkjuVl6afK1J2H/HCCMB5P/vnasQ8zZ79uDOzPFRPJyHmdRPcEUmIWS
9xw44G3vbl24xV126/NUyLe84mpkzJ4r6rhIEHtPviCBxmtLi6P7wh8hd6qHwuZ1ur88RSi9AaSB
JAqe0PBP62ks22pSwlKa/Z+Z17k2tEU4UdOmAYCKEPiCroIXw9pAMItAXIfK7Cs/wS2cEht58/v+
LuF1a7nQGAPTG6K3fxliNoQsdqo4zzCEy0u2u88Qamv7+VVB96/4aEDDLj603lfjGjqpEeY41v34
+aT/7cua/ghTA7oYcDyooa5Ha0FeftIaTKes4ynb2OqN4AScrX8hU/g9UkCYaSkFH1SZa0yQsrjq
RGP2Jwi2mW7ndVTHg4xH055vyWJrLkDA0H9o3AIchRSiOzo5FuTYgI9i4Of8gyWmJT6kFoHhBNue
2UOzlKtK1dbIP0PR9zkAt/cmQJNh6/66L74gEKL6BQAyYDiAwYH2wDbMMEZ5MdIiXSDPKJC74tB5
olu6C7yN4H71nhLZsy9xWX0bt+vKLFsiCVNdGIsuX/zul/ky6nZS7gXD23d2Q5UfJxIL6BbCOTWX
GRI6VjznaakfMYvFXA5LtsjV3GULpBFLt4ucMtpXiJvd4Cl6tI6B/dQ/FQ/RV8rzdZdv1G/eLACz
oIEiacE48spQ8tKoygWli8HT3VNzl4JkhL8PKgnIb3RC4aoDXnqItUlm+5i9AqWUsVp80ZZuVMc4
ol8U4aVyL5R3vjcPJvJ/B8b2LGiMMIUMIaz0bnEn288Liexlf/f4OZC30JHsYqfY2a4Eh0exOZHK
hf4HtY0KMa0So6+XyAKdi0YLwEGF7cnDG/V12U+k2nf7zDG8u4IoRwnd0HSvOGoQ6f/B8/AbjnFt
nblPxrBvByGBdf2I1L9dQ4oy8uJTszeQSZls/AA7sBtHPSUn4aDeQKma8AJvuoTrJxl+AopTuLbQ
BQH6IGu3mEOdogzbGkfIAzXubvJMN/Q0p3WrA5hdkoOaNp5oCH9kVOxJgYyjy/EdW5sMGFcUkyQA
7PCQX/+CVFPm9n9I+65l121l2y9iFXN4BYMyFWZeL6wZmYMYRX79HZDP3ZYg1UTZruXa9toPagJo
NDqO0Uf9tC6fwVGSHurHYie/G71T+MOLvGptxe5hLovVsOXOndLfvl3937KZMMfQMrNQxW4CYvqR
jDN5VgOi57QIfvp1s8fzrjoVgEFD+/2tsp81mOjO/hpJ4j7N/KcnE5jQln3IyHtov80eQeEFZnIM
nzW2+74OgVWz9mtf9jS7nT08DSv9wLPu9yzC5c4xr003ZYZc5ti5HHNm7SpfZ7yJHHr61/uDpgOM
4oAKiwa4rK3LwLQaqJFmrlvV3gFQZF0seZgNd94OFH8pmy40AH7OmUfxwkGN5UbNjCEJ1ubT8Vl0
I8ClNXbmnWzRkxcAVSBuhInwgWNO79x8iEVTArrN0FSBZPe12mmR2BeNXAdrr4rc6SU/kkX/oT7C
lGeNPavIuFBfxpaIgQPsNGHHw924Y/UgH7MBmH8AOSjw4K/lC3moDF3eBuuVlYERWn4W/PRP8YX5
/oX1x9oMTvl43LWzZN7MgVKzE33eSOwZ+Ic5XDQ5AjuRFjyx78yDIrWVZJWaESBYBM/qNn4HaJ5n
beXZ4GpefGhI5qUzHVP5E4nJ40F3QrLzX3Ty4kt2vhsWAHxyZK8HtHJCJlfG7eBYhtsQD9kVSseD
oUDAHbOBRCxWWdCeBGutzgRPe21m5VPlokfpBT12fvlQzKRdxHNW7/j410IZPxFQLAFG0MNg3Rza
1TSDbriUD6GweV0X9zTQwkASTt/A4jC8da0BQdkOLSbfhXU+kmAT7fqFsgLowqYSiboQF8E88oFS
9KSuwm3gC2teLwRr+ZESQ2gB/AAqHjEAY3dPY1jVgGgLN/Xj1kyceKMvUmg6FvvBOcf7klC+p0Vu
Su1xvdAKEwxFFQlYAhLda6CeepmTOPUK7i/QT/HCYmaYYGB3a+2aOUc2a8HOq8RMKVKc0CQYsmvZ
mXSqQQGBVQLSD87pNlh2m/QJsz/qArN568TP/G5RbWKRcHNa7MNGRaO9zqJsHHQ8j3la0dNaAOaq
CjcakepN8lm9BG/VFlw2NvprlpPiAfpJWCtPoycseB0hZ9ygy8vNCmcv93DsRrOC8KPbubkLmtlt
/o46qJ1u4rUWgQLkfVz1rvjgC7teINymNfZtgnxMGaChR0HiEmERc+ZKMQB5tlPDTfPTLyeb03d5
MwpPf15BVpzOpoHFg63/R5g7gNsGbphkYc4qz1xOTr5sNtp8I7j6F6ZhwRC4tJxpU+0TEDYEcB3n
c8RACMiyjYVUxO9qduPJ4Xsocx9mI9HbiLYEZrl1HhnHsDzFmwiEcTbwtl5a9IqgmSMisYp2YOQx
K1fdnlx4cj/jSnRAq12ugsbm6PtZqa7OHeE88tGoNwKsFtvOKJ2kyccqzY6nTU5KeCONDbAbAN7I
6MnX7ekV//efj93b6KT4yIm81KjJRGj+OLkAzEeAqpNvwe7Jy4QiGFKU845YzgD7bjsijOAqdCp4
pcAiIly7e+a+Yr8cHqiImTMQ36Pn5/qmdq0wZFYUjZvR/rNZ9c7cfq2d6bNzwzl8c9kGy/pLTP4A
zJ28qi7ZeoUz0xcapv+3j1vwNBKy+PO4+OxJ5Lz0qEU+7PcKcZbr3n77ycly8FSik11ut3jAMntO
Myq+NMN/1s5Pb7//dG5KNKAoDPaPvsWEqKfgr1+0T2w52LX3YJKTbZJ0kREfrqC2RTgyWyuzl8F5
K8jTOiNuZ/+uVefm0V+2hI1vhb4cOtUIx81q82cj2kBTfi7JYvP1ZzE7bJzNdlG7+GftLpfvs/V3
PXudc57gM5jMb1/AeEl5fEryQcIX6H9ap17r9uLP1vv2vJ3roOBbkQe3JzOdzIg7d/21/Txfu4Ts
yJLM3h2Tm864MeZQ7gsVYUdl9FFVQ2PC16QA7Xs1AOP0+4afW55/Wy7jURd9EICWCAK85wKqtXnd
liiYrlKysaBnjygi2TbW/ep5hxZXej1zd8vZ+uEFaBurpz304Ivn458nRZlPQv8Aup0orRMFvru+
FoZgJIMmTNnmVSC947SLcAUEIz/bnpzCJNoc8Oz20ZFm9dxc4JPamRmSAJfEqZEOOHo/yaZ9Kk6c
JMjN04aOnnPjvgjuVwDlMb7D0bBQkLeSZqOnaKp/tDBQC5Q1k+g89MqbXgO0o2JQQAPjPEae4Swz
yz/qhVGdrKrdICQdYQVCN7VNJ3DyTb7Ao2qHHs+W3xOJMjKsKKRKBoj6rndcq6ZINoSy2+TvyJhV
LbIrmgunbPzSNoMXEHFuJSSSvMji7Cqr3sjTo/8A/hHm8jB8cXZNLyIhCYx9rdDLybbHm9a6dUc6
fV5n87bj6DlPEHN8WpRmJzR9YypPtZtuq2C0bXRr2dNrTnrhxsdFbRSJX0Q6mOtBdyPLFJmPkVQX
fT/t6k8LWAtv05f0IC4tsF9glm4hL/qQiAOx3gFx99g9ArLP+/1G3yDVnD8AbbF0PzXaNXh9mKow
RaNqnqbdsAwPKtJYeI4FX0M0M82qZz/e5fC+rEUzTza5xjnP84Fd3l0k6VBZxLgDBpvQMM525FSd
dcrFVJB2JR6t43KYlYObbMH4lRy9jNuWQ13ZG2ko5OuY3UEvBJvKUUYpUqopkHZS7Qy6lzjGH0QQ
mSeu+6cTTxrr01OKUXRHYuABGDSgrmUsJYiy62gqrHBfAbQhxJuLWffOydG4WDkq1zlgI0FMLSJB
h84mFETOEzfXp6hZcSCaaZfsy+forTwSc3f8Pj6d3G6RLc15+xRQpHeO5txsJ9JiKP+hMR0s9nDq
GE9KHHGgR0WfNp3duQNAZJFMXkgAE9rmnFtys5eQRDu3KXk62o4NZi9zrcyNuA/FjUJOzmkh+LFt
euKc18XCuuQYULkSw/ioo2UAsFkQsKDlyUnnKVAYOd7nTT3uLxEW7aoDuRiSG9fnZMVGLgpqLG7a
Be44EgYmaZzPcGcvAUK9/vr9hO6v53/CWO8ospQ4KSdsWzqPHMuW1zzmghszed6wvwUwb08WJCdl
FM/nMrhAZF3LDg9o46Ziz+wY+9gcRWtqhiESN8ZDW5L8aFNCkMNpje17CbagicfKBifeRavIHz6t
fYAGJxA5egbQfX/fTvZNZ7+EeRRaLZSP+ZCImwaA3lSstYwdbk6H7tmVkWL2lLHHQ6aZTU51vXUG
5Fw1z3TUTyJjsIm3nvu36u/TY25VGQZ51ydYz2iHqwQA5cZengvI4P6+bbdGnlkRc62ErFGLusAJ
Yu7ZmZwIaXx5Ubz3M546ngcvf9s7xiKhX3uotB6Sgr11RtVP5xIJ9+lTtbJ8eaHYR09+CUSEbLyx
J95NYGKzsGqiOJYhWQYpYbVSMMfC3Uee/jG2YwI+zzE/4bwmz/Ly01z5CHapXQDPjXal1bbuWzu1
sa3OCbnru+lZOCs/Dd+R7qYeC5MmOhbAONOijKolCJOXmSMvjo4xMwGkyT1G6j/eHOOFLMasyHIw
NoWZimhn6tzRTefGPHCKeTRX3NLhAUzfvpww+hfC6Mdc+JQFUA2mJsHCFof5nqP5vIUwFqNW0+ao
hPjtHs9J7ObQ+8E5uehWDB1uq8e95xj+hoF0KTLmwGO4Xoil9LkgFEdxA1Ih1OcASbRKd9UmsLn9
KzxJjIlShR5OowJJ9JVsSOCgT3FZoLLLu1X3TcfFmhgTJSW5Ih7pmga3XzQE7VmbDhAT9az8Nx7G
hSDGRlWBKGfhWFEbdXJUmz6XxrL971vHWqiiG0tTw4J6p1+cFomD9r0fG5TUB47q8c6IMUjWqbck
QFZDG7ySHJHosnwk3Wx1zuvgu/uKXOwcY5W6TM+KIMWKOryKGQJP+IB2uxc5C7pr/P4Ww86ABZXQ
gfcS6zk59PGVFwiFbJ7luWPFJcRBpo7xa0NH+vT6ClVmD65166zYkZ1AyLjOX/75wVzJYA5mSlQt
7MyzSjckcZCRIJQjl/da3NmvKzHMsVRWqoG5o6bH0mCCU8TjN8y5loDedMZSX0phO6RCMRvjKW7E
zZG2zdstahcSKhfFPLZHGXkA2ifN2T9qxn4TyTwOXVoDU6fDwpStvqd2VbCLeZaRzhGd5Q/PLtx7
94CGbSG6QYkXyXpmH6WgDZOyN+i7h852DLidcIuM99jJuP7YbS4AA44XsthSzGAlqVG1Z1m53/d2
eMBkrNMgdkQr1Fp+CLaSXX6B9mAproID19jePcy/l8pmkvK8qS0lPIunZj1zms1ft/no9ZvajhDn
cc7yjq9Ly2saHaymM9zMXUDFT8qS3sTmxkSF24QKABKICprPMpsXQ960JcGDodEqGsQRmgNEk3kf
pegYp7GeSHhLZDtzwO33IVdkeKP8UZVtooCIfuMPUeQs8qbQxMplXsvppAmFMkAubR+xLLTvxcj8
TuvBx6O2lp8pjehs6ECBFmzbd9rm1nCKQbc5Hrp02r9Ne/HhGjBK3EsyuFRGkBd0S21bRU70GB/i
AzVxhtsAB3gsSYyywKHwabmDZyXu6vWFeNZ2C00WRm2aSpsIIzats6nX6rJdx3PPk/zZyY7eJVv6
mXDu3GneeyqN2hoK+Cg5Kfj3tUGXtKGUxbHBme/BLjVvNhEe3GBO77BMZFRreCp9U3c7n/aFRGar
Rb0fQyVuwRMR2TqM72AbD8OM+hPFvAFNAKI6ZEskoqxOIJikUWQwB7SjToLP4BOJr6PHD05uWimY
j2Ih9xMhjlphwjZYc21r7pH92nfLyZPRRxI5mQjchOZzdPpZhfJWj2j6yIXHv8kZs5/AmO0hiJOu
VPEJJydzIrgJ5SbYyYvJBtTJRsCFEB55r/nNfCErk3HtESs1ujB2UHsXAD3pXDlHuY0zOhrGoB54
wxL3vFVK2vT/tY21MEataINi1tLmj7KK4BTTsaTKRjF1zrGbd+KKK0GMSWknsCtmIham4DqVfmML
KNqBwDwjmBTiekX3klZX4hgvvO5yK5jougaUyk84uwS15B7Ly3cB7AVaEBf/cYGMO44gxwBXGz05
XBYaA6KB3TYOxXx0QP7Mc2G5isL4fZZxClQhgHIC9sLJfcv76/QGjNcISx6izE0dl1VLxiidWmUU
OgMmosND1C8Sk1je5LSOQEIXEH3zAEZA2GvwbyvbgPKEToZEE3ePqSViHalLbWUslRnKcVjrONVu
2Z6TMgEKZf2WGivVETaS3eyoHbAcgZtJu6nZMVvA+o06phKsnN5Mcx8sjz5MoasQ3Q9fWkwBVdj1
LXJsW1Rd5paNOd1+mT3rqHXbrXvsibHsnAxtKaFd/csE3KW2s50T+XEwLa2HMpTucwNYqcDZzbQ9
5UDkKPk974cOFUpARwJnF9vgVoE+IsEInrTRMbVrnC1Gv+zRVJDMuVlUnixGw2uhG/Qm7qkT0jvS
w8mjs0+9Q+1/MQ93LTEwD0KfxQQX2uCmj6hK3+ra30tlVN6Yyi6OQ4jvlhZaLpC1xaOX/FOA/L+0
6m8pjEYnuhLERYENHWy4zXaxjffULALlYPuvwpCLw2OfVNh66VQAkQLZFprU7B8Dp6evJ45PJuq/
i7TADQUsXWDOAc+YeT8zJUN2Z5T+uq0JxggmDIeELg5v0eM+mB4Prfuu1waXEXB5wNaCTObM8sEA
nOsgSOggGn9OjvystItHWkg/roXRjSsyrzalF21KRHnCTOP5rPc0Fm8penRQIUTGkUk4dmNgWXkV
yRsLN8OEhlKAhRiPDbx0TvLn7sN9KYvZ3GNnilmrAzZznCFc3lj2Cd0L6OTlByH0nrEX4VIS45LI
cX5q1ASrAlyP17z3jwb6EwLwWrY/9XvhHz1wkWCFIyd7ctf9upTLBD+wM8mx67HC2gn2pd/DJ9VW
YCT+MQAVoHyLpEWrwL+wbwAco9O4OrBCWSMfBIGU1lon451DZ8a2XIboDFFm04mIK17wes/AXMpi
TlDSyzY+Ti20ZU4rkfF3s+hnvPrgvRfzUghzeL2G8aj0iAXRO09NJ9z6mQYH7/eN44lhzkqrmyEI
y/O+pUh898vBkUng6u7vYu6mNi6Xw3iR9VjJRl70Mqqq/bbZK6vQLZEm6mfqS8xBzOQtifEgW3mQ
jSkbqCj4/+A2BL3cCdrOOyHumhjHMcYbZ2ro3MCbSv390KVm+QTiH2lz/DeZvMv9Y97UNBeOpRRi
UbVzcgY/diPk9qM5nLf/qBCMJS6LqcFYExYFYLQ1TQhRu49F8cwgPYUb43RxYZn3swQsBXA+sKBu
Sd+0dK6+jz4NUlsUqTuETVM5s744WngnUY32l/9ZCRboVOkDqW0iCKX1ThGJmdyelqNTY7Dnd0n3
/G70nYIcDJgEAIIzmfMy8qmLMnWUUaMb/HSOToK14ny2KMGjQzEg70+4aO7x4SF09nve1t6xT1ey
mSNsBHBhitokb1av1U520xXwHNBgitZL9E4BNyhxcy+b8faWWgrmQK+kMgfaGkelkk9YMeZ3bDlF
nBHgHJt1vjv5OpxM5fH3Lb6XY7sUyGZ6mtbsZQ3zfxuDbCQnXFXedrFzK7/ZPc2/OHt6x6ZcyWJM
fjKZ4FRNsLjOVZHJipEiTQjmwzmX754fdCWHsfrW6RS3ao01vR5J9SbaAmry02LxTfvy395kr3TO
0CMB2n85u3nHBQLrAJDBMAaDNj8WDzZGR4yE2S96H0+I0NDIuKlWrU/r19y2A/WOqlzKYiy01qRK
IVVUln3Oj2IYIEEXUQu2uX6GaqVjCfwIiFpjVj8BLIHxW4zFAn6deem6vEtzKVHljTrrEf6i7oaM
1OKQIs6TPSToHBHvHmdT793ES5l0Iy7qvVqqFirMgLyRtsE+P3ToYxVdxXnsyXnq+DkDuHbrK+4w
5wi+p6+XghnzE4BCFKO4kow+5WCZrj5SN3TFDbV3PQEFnDM40fzkRwNaB7iaxFs0Y356uRNBiKbI
52GH1McgDShFBB84W2AUPVFKQd1TQIyH68MzCTzRjA1SpUouWoNavo/Nh+LQQanZbIdE82n2gJF9
npG/d2cudvl8my+OFxBfpVoV2OXR1mcAZzuS7Z/MWWDUGcZWh6WvaXy2GsjXf93kcyHgQnTUKkYv
gW0M4ywjim4CmRbbx9mORtXvpaMhGbjnhaEcnTonfi9EqrVsnFALoxYCCNgkwUBgh+wtzyO9GUFE
ZC0DRZI2qlL4VJOxtUYtxMey0Kj+ZCVJMGG99bYx+QYmQe3qEh3w/OFcF2pWb2zDhUjG7CqtpCRx
iN1E4Q218nJ5RNqgXdYHfV7Z3ArJPfN3uUDGEp2kse2iIxYYRchwepvH8Hw15FfxU1sKDm+07e5D
eSmPMbdWD+THMvg/XVFt4G67pY3dpPqZAbz1pwPi7u87evciotHWksBShiZqxv4ICKiPraDLm+I1
BI1571Qv6HA8Kq7Ow5m8q5UXkhhrk3blYClHSFIkkmNkRkOEG8OYf3ZfMQ+I6e4TciGLMS+iXte1
XJjyJsbY8fowVBhm+k/7xjqoTRNOqh5jNVVnn2QypkT9Mi3KA1/xTAhn49h5Ti0OM82IDBq9xDlp
NiDhqkaihPY4l3mHdH5cby4YYC8wuIzpdiB2Xz+EejMUVm4myqY5ohqpH0ke2seYiJ6JP0gUbocX
ngreS7SDl8ESRQNTaQC/Ya6ZJg5ZJaWRshlGN58PsMcqnt3m8wiMRBkxmvXGE3l3S1ULjCUUthCD
dterbJJjrXZJqmyso2NmRFSdQiPx1/iYPJ14bAT3ok8g62MuAlNkwHRl0aXKuDEBl1Upm+4nPOTz
fi74in96Th9TTzU43uHdhf1PFtq/rxc29N2kDVaBrcT0ZEmkR10h4WP4VTr/FFb1bPwvJDHGXwgB
vW8MkGSatgbwsc/TT3Ukmez9fs/u5agudg8N+tcrStVal1MqRyDiJv4D/1PHHctRkUx347x+aj6M
xQBA+aff5fI2knEII4ALVUEGsWVNghrt+Z6BKvguOdRLYfffRDFXTowtDB4m0A/hIT2kyIcFBSkf
gV1cuv9NELWaF35BIAAMNGzL85rMZ+klEEgcE2EvhbbES73dKXlTykja5EsxJgGUdC1MQQNQC/RO
zAm742y0c5egUuckXjgLXckR3MYxHRQnST3L4dJj3nOmewC69J6kL5ODYXTHqAGpEQYGJNCYcAXi
zvW3qEYf6lljZL440z672QR8gsQ9FXNlM7mWZncgwarckXcX7/hHsGV0LonyTcKiMvttNGk1mJFe
+fH75BW7D8EedirGI10TK5ZX8KuzJ8PhnfKdjMa1WOahbU9hqwJaufKFuWgrmBlKn+RFPDutLDfN
7DaBxzQh9xVhepyOpAJQGu0tplu+qA3HGt1pMbn+FMbOTmMVjmKFHUgWE7gYwM2Gtx89D70tvlqb
4zqZ/8wLW9iZYJX+XdfvZO8xSwE0Ncy+oJJ2090yKWKOTrf46AOsHTVMwPhh3DTcypzy0j09v5TD
JjdCXQHPWQI5vZc9to8T8gESSbaCe3R6gP8ILhR+E6FfPwA2x/tIwofINee5V8y6j/DBWvBGt87e
/fULDrQuqDuGmU2MV7NgWhYYoaX62ILTdgGmBsBRp3PRVV1tdSKAV9Hnk5sdKvtpQJ/2U8aFZ7hj
r6/FMw6lqg153dUQLy+LR+E1Rq+9gDKpM0Ob6RqN4Qkp3zg5nzutCJAp04l2g/YxKYwF1ULtaLbp
6ehbc3mZfI5HErzpTu02QM8KVvpH6OQfHPWiy7jZ5QuRzN1G24wal8149KOF9qm8YrnPwGb4KFbx
YoyJtUwOtPiGLg9e5HybGaVgbBRcHyCBAEhg11o0kZnCgfGBkYb5dG+XIWpe8uZn79ouXByqQCBi
BmHAtcnMwJUrKCOYkVGBn6Fz3BNctARFYBpZKygHdyvli+KL/iS8Cbl7xhqlof9JPl/si1eqzosR
LPWQrGFWt0aMrh2ylbqd7HfL6VYGZz9vzlFTAJ6EiwKyERSjREZdpVhNE3UYa398VsELbNe7o+p2
FseLuZWCkiW6hNFCoKHmZTDeRFWIepN0FRDTPYwrKQUJEduhJhxx5NxEczBFl3IY5QBcidaoLeSY
Iyy/6JrJLMln/URM3ojqHUl42jF3SzGObnGAmmMYTmgv7P3C8WjGOiEq59W+8cCAB3gpgXm0O/1o
JZEGCfBkvSMgOOKF6e15fsptIyYspAj+SKoA4NNlvfMeXZhilfcjLnIhE+U1PSSP3TNwP3eNnQPH
JyPhLt6ZKOtN4BaRyRe34nZnKxEYgFkHXN6Ig9iE7tAWutg29eSP4A04Ac2meqAtPye03BXuuBpJ
vEMiJZlND7/bMKoMVyYMK7+UyyhLnMddIQrHyX91dpyE223Mw/w2Yx5VOcGcdI3ftog6++hXLTKK
mr1Pge/4+yJuIEQAPH+1CuYCj7UhgDoLkkb7I58l6CA0F+qimE+z5rVx3pv5CBQk3cdzC4QR1Lnd
cv77F9y+PpitOZOzYTyAouIxplJQi+Og54nmn/qZsRzWPuAMydO7//Dl/C7JoLt2fWJADdDoZLSG
4By5t2ujbFSKbqSDovrtY3oiLvqiD5a9PoTE+2MR73MWE6SRF/ir4QuO7brr5Yv7Td7X708P3QpA
JV8RWc4f3Nn6bT7fz+evjz/7B0BjOCsn9F9XGNVZ7Ufe+dxq9/U3M1oWBmJVtSdD9VevJYCyEAlg
KGBySiLPMsAiHgnqXu6JmOhm34VEbpfNGmpiOBo3331mPWK3DzSPGECWJKAmsrmN0QoLAEZkuu8t
FoK9AGLit+6o5NNwDfs7cL53MSAhAJwGmALyMDcW2eszIOLIePjiRZdnJ+y3T2G0ttHDaCwMfEpO
xmVOXl8t8rH9wDwOqdevH97jwnS+cxuQFGgF3n0OrwXQFCoCO4vuUe+dQs+k3n5Vut3queMSfZxH
Cpivw7WiNB+qApPEZhG6Kog6KRd1/+TlBFU7gzwns2c0CLt0agjpQXsbkm/DnR12u7ed6RzI6BVk
jfZpxx6QSZ//8JFuzkHazUcBDZfyIgPGyGC2rFXEuosBI+Q3y3GJHrwOUyQtvk8Dwm8HoID6dQXo
lOWrArgiqNrjd4miHD4ezDkEMUBpH74XQB1MFzoisNhWkfs37CBCK5gK2Jt0kTyDz4y89HbjEZGg
Yrjn2qpbNwB4BoCpkChtIKVsvb6/YWZq9THODf+Vpq9rqP9zjLR8hokyBMGoc2XobkRXDOCWTPSI
v8poCQe6xDzX3N8tiUpTauxmglYSQP8IkOBQMptZD13VCIli+J3deyf80WAdRwDa4V4iaEDn/6FY
nBzQpOLAtzjtE0mBv9W7FOEoI7tw9h26ZB3bjUwidGMu9/vOtjg0Zgq1ZzdfCRg7SrOOXCSb+4mm
rMrG3DLgAhgkW6RAcpE8WkUBvkw4lxxabOjJZ0bW5aJCxZ722Q3w+TU7Ivgezp7dvpdA6FWAHAns
e0RX7J4BVQuEKgW+psa+lOQVOSjHgPrlRCE4MCQ5LERbuo2vOgTr0P3+NMnnJ4VPOmLjgEUtflIN
G4FwvE+dAjA/GKrglWxvwz+wH4I/TASlI2j08B5d6xjarqpAD0sTdxdgwgBGjezTXAA10InsTPJS
4AvoOAew83wEow5voOYGCwiTpsC2EVVgsmDeFCO01/J1oQdfcZOYfkUZ+xbJQgT8TAMwxBDYcQJM
2qOFzYtkbF5JJtR3P0LwuejrHehaacPF03tA8sX6CbW4zAY8OO4iMnDAlXr6+v085Xu3keJzItQQ
TRM4GddfOtRDgddJ13xafDVRTAfP0LzaKR7SU+SPijF7HfUzJFHJI4UM7sljY0+GI7ZuwRs3vuMv
UbgeUHyCCxw5KhbwZVASq83F0vCz11Z0PqaQKAFCV7R0HsLn7M/vK79ttMadNymOJlLSwPVm7RAl
aMu7NjD8zatGnAlGVJ4BnMsgr382H4nzUUKrX/G/IYG5tOnNUvFnpmd2/8T5FGryrq841owxJIzn
YfzqBjVI16q2jovG8jHsdXiMbAmG+tOwdWQHBZtiaCJd7obkz0TwV5zCrD4444qiqxWof9ipyYmg
bl0sfA8aEzFxJ1PiREZ94zrSpKQWLH88uRrYC/JZFPEbPm+CeAAoX0hh21jVaVTTqYKUKbADcAqq
s1Cx06dPA+Af3W40OIu64yRDnmmgrRxiaaRzreqakYiZNOaBnxLhQYSdih7Ru4tr+Yj4usXZGkAj
gxk1ln4Pv/X3M74N5CzUPgDog0E7HLLF3LMAKy3Tug5gETDhVWFPyTTagYSJNq3jOOP0t1h1AqEt
/gEWHhB2GFmg5ytA5Z4EfhaBldfhQU/fJjRh0GBa0W2NrDYuEPP7sjkcG12UBD9Z06TuCWPUApHm
DYpkNmapZ+YidoXclQevsI9znnG9Ta5BPLYRKQtKPIvExfU55nEgh3VVWX7vHAH33cA2xcRwK/ft
qYJHKM55j95tSRrt7Cjk4MUDyhYajhhHAYW5JuyULNrmPyrQIoVttjCXuZtuTgeARQYPITxV1GO4
ZZ+bpx+5GJrUQ0KDhjpsyr4Yx2ObjZBbuoCxnQ97sOwuosZXZjqP0Mm6cYaoLEMGaRQUFfEBs8ZQ
0EwQl/TRdvX6B6Dd7nYrEUAjfnnoU/NgHNHVQA7uAYEVORwSx/tGH0AJLylyHr/d3eMfwPt+t+gM
WONFXfr2m+/uJtuP3K+f/bO12K9Ge27ARV3CQX6bP+y/EFrs7Ye97S6d32/azYvGLIQxXllZISlM
FxL66g7EcnNgaPLyczde0FmGBapoANMC9IO9AcdC71OhjrbiUnKKd04q98b84vIgCwPlxlQ/EmWM
96KXoDSUAhPqdiA72hzz+wadOcyv7AP9fQQRogpiXFS5qSpcJBcHZJAzKbCi7fSJp4U8ms7jxxZ4
KSlazIAUSP3cnrTLl/Wbe7LdL9Nekve5cpr9/hm3FW80nKqwhmhwQ4YV8FXXn5FOhiG0Vpdth5Ec
R3iQKmiwfIBpJ+gJal5k7tzGDQgOQMJlmA6sGn1QYPJgXgBJqoW+M8N8iw4C02kDNCUrdou3nQ6z
PXx9/eTbgQtFzeoj8iFgi1RojR0Axto51Xux29I0dnpoBO0GCMYBUItAhk1yffH7ZlKFuzxSpB8V
AJ0BLQ5kKXAlqEpdCunCvk+nJASSBfmnnVSYGsK7hT6IM8o64uHr3x4rNTXCygj9ai1P7uaEpud8
pj2ZuO0S542+se0WSjagvAarHJL7qJcytl2o4zY3ejNFIsvyyiWYIxbHb0wnU/BhuM2gv5Si5ZFb
pGQdMCoWXZa4ykgsQS2Z7JWRyeWYa2lGXQMiuoWzPXxWACZHhYoTQN2kWs+iwCGjA7wdMtkAKgrU
qdP0MvOLxZGOuTuChMAJ46OHYhtt5bdwM+xad0I/RkxSZDuKk33MORZAYl0v+hFw7jCOC71ENZi5
CI1Yx2Oi52joRPOzgqpo/prLJMd45RdmUEIuEifr/UAeqnFnNl8A1aHR6lqF8jKLTP14LP04d14s
t6cRK1Jd/tOLOyI38dyhCKvzFsm+nhAKJw+xhEF9rtuOmkqIlBz4K36ReUUPegYLuJFO2czBq5A7
EpAAefvKGm7QkCDmo+sDNBKeUsZwN1YPML6jCEJY0C6H+zbZ17FdD5xq602cRMUgqkWghNBSARrL
9W5KmAoD0odU+fU6TX86AOmDWjr9bEAbDLiAJ050cjZQ17YF4RFgAnS4zia4jhhxqZYFZRAZRz+t
iW5g6rgk2acWkyIii3IgQUfixpl4XDk3ZhODn3iiUL+VgY2NSPp6kXKcgTQzh9R81JHwAEDUgOUp
DsdbYF9y7KUEoFYVjziFmGfxH+LeCDCbntS+NT5r2Tz+DHjlqHsSYFrA0Y2zonQJ1wvRhTwAV0Nf
++asBxH41ug//qntp2kOkOaBA9wE1ycjAI1x1dAoUu1P7aysZory9vvv39FqVKFAlg51gx6w6FmN
YSRKecw6PyYTYHpjPyvfOafAiAA7CJI1KPug3Q5c3/B6rvfopHSn2JjqaTPI3gjsp2jT13947xh7
b85SkFWQLIo6LINX+1pKpnb1qTGmaVPIjvISPKpOjky37JjETniswIz6QhbCL6TKdOSfcHvYhywG
rVkeZaO+SWJ3QBjv+/L4UlbuPzoaKgVnrwHgGNimeDKZfTNUtcg7pFs3kgUQh5OxMZZmxElAMvr7
lww4oxQoBKLObtyFa3Gsei0/taq+idABaYn2SetJOHFcXsZ/+T8hqOmgTQWpEJbvupJ0IQpzTd/o
sMzTnPvisQomQbtEUG7hJZAMWve4PnpFC/U0AwzMRoneo+xJiGwtjuzfD4N55MCEh8AUbBF4c85t
CcwjBzjO1DpimMmPa0+Xlg16vOJhmRSzwi1FzuPGqpeECjfeGMhC5ooG+dfraepS1BK8Dn73fkzR
uEWC1UklvFD7ZkWMFGbXYjXP0WcOKeJetPtd99QnICuzvo8SZ+tYHWOXQ9XjQsekk9yq+QRBSklU
J3rOvn8/GrZBCbUulbaeIpbGfuGkmJfZOkVBWonpiJzB6FZv5pGc0H+G+FUlnUpSHTAhAKN/Q4nw
pZ4Jy+wPoDDbWexF4PT6Pn1X+2pJc9W/f9UZoPXiZaVfBdAlVL1hVFVdYwFcNSHvYlEeUHx+3cTE
26CYRf4gc464Oz/XmAAJM9IYG4mV0F2kwC/Hf5DI+/iguHUSTSi7u8PL+rF8Bb9A79LUcYTkuoyO
wtKrwECDjAiJMSS7B4OFgNmoB5ccZuv18me/QuPK18/vKzo3Gf22IkZjass8GcCknVCsKJEyWK16
TwZGSYKZYMtD1/bq/5F2XbuRK0vyiwjQm1fa9l7SSC+EpJHovefXb5QWuCsW+zYxWAzO4AADdLJc
VlZmZES9Co+a5e5kU3urdrUjSUZwrM/GqgN+B2X+laAvuBb61UdmGf3dPLwKrnfEE9TmcmuVjVwp
YyFGnKE8jmqOBihWgArOyxOqiKx+EC8L0zBzN5RJst9/7eckENux02BSFF5lg3BOEhqaxLihXlLo
bwGWDuRSfwQnWR+Mb/UgrH2AEGWrIY1dNheDDF/nwbFsv3b1wqajY3+gpfD8hTAS8EyoH4Lte/pt
xQjCoWaMcNbQWvXsfpfHHs9t0+edQoWu8OOZmE0EjAnY2XjekzoIS/7910TInRcCgB64B4U3I81E
ijDxt+oSkv3umIAGwLWOzCRKedQSlwgruliBmRF12fO4qiFgkIA/CcWy2PCuj8dEYx3IDMLTE2AO
ntwKUK3TQdVhLEbol2UO7lN54m4iZ6vAz36hXjEM9ka+SK3FAakiLcwlnYZEdEuE9sAIBwEFCA7S
k8mqXadUOZ8dpatCGJtysyYZt/5bMHqc8nUGCQebW3qxknzZ5EjDKtKfeMEpaBsV6M4LjvElGRS3
+ZGHyuhzWBucopeFkUJWcWlvzu4b4gpBwwYaOgTlM8L9GBFg6MZKfoy+83V+iqCDahbgObr5iwzt
xBFRo0JIjvAMlycI9ug3VJR5be1FGFUF6RpoOBVGjurgLtDlv+4tHfRMXYeoBiyBge9MJipcKKtg
DUGBT08mGizZGOm3/CgBAH6LxbUANsFoFYJdo7Efb9PZnQqcN3IZeA0i7sE7kToTHpNBNJFTKugy
hupT3O3ypZzxLAhBjy18Kiju4UhQFaY9Se/2ox9y9bH49s6VeFB8+6kF3+TjccxcCLGCwApzRu5K
+v3UZVWvMYlYH0VHMJVLswufHhuY77qpASphjFhOAwcIDPCoXssovslQ54Fk6MJ60O9oHF8kI/AU
AEQXuroQRqTcxsDKnejxzdFfI5e2bj/ZTXnznHoTgeLE/dM6j4c1d4qUPeoSYhOXASU21xwhJbz2
NvxNXOeWYEnrultYortDA3AU2hHIawHbQQ2tGZW48yuxOea2gHqhWat6DnbdzG6Aj43NAB0OAHu8
VqvHQ/zRrZ2eYsBJZfgkDdcMRL0ou0lTDEHEYEqFVfBWoQn974ePapAFnWYRXVtw/9t2FcNJojfm
D+/p1Sr/yj6QUpNxG0OWVdWhZR9+BUuO7P6EKHgQQB77B+oyXWtuHDUlEzAhIVpqwS6g9z6gLp98
bzct8tvRml8IOe6cEoik/J9B8u+/LtpAaLg0kGFw2MRroB6MTli4fuYWkAVGLg0C1apGQK9TC1yU
Sr4ijeMxrjdIMyT5noO0pms+XtLZIx2KsqQXDU80RUHiWaYHkrVJkysle0xBu2lo6JBpoKXLm+mm
3qdvS4xzP6/X6Q5CsYtFHhakF0jU/6ANf82bpta8AqlS5sifkZ9n/ki1vnZrw7ulGzC77hn78fDo
IjRReBNBEQ/PD0EbBF/ULFZ17cdVxQWnDtjkdqVZMQhzOFNAqT8GbRWDEJ8x7A5785X/TE4NZ0ip
0S3dDfP3EBBYSEqQHgkJj3aWeqsOQ9AraZZlpxZmo6fyKn1EZ4gHoVmDSNNmjmwku8xmtwmoV4cd
eles2BlP7IW/DE5tS+ul5MzstiKwX9wkEDP9STaR+/r3OlQF8KvZCOQJCGmwEG/LZ5L287gHyVMZ
VGFIvEPRkXIWxZigagz+/NMg2uExeOJf5VuwbzfuLv2GruIGUDmg4KAMto69TbhY7iK34e+dhkIh
ughAkEdefRC9ocwjQ6EwUhIKJ3kjGyl4FE8lKG0Du1hwirMtTQwR0hiIjKM/Ebie6VQKWgfmPCEV
TgLeGolVoEQZ2p/Cxt1Cn/P6eD+Tj54MiuxhZO+Q14RSAEpdU1tqETIdo6n++WgtDGPpl/npL7OM
BvlNFEHPgBYYS09Cerchm4U6IHwZGEmBc6ELgbWvan6oJdk5N70KUFxe1rPSYCM8p9k1INO5njW6
j45HvVmYsHuWcV0hVwcReFKqmw6rVcc8HpkkP/c2wO1LzHCzPYZxQQ35p3MEoQZNTMfFXpVFPZ+f
uT/RNgZkSQU3XIhhPF51OvBDJPaTdEQmBVsM/00HAeRUl3NCUpxleTuWm55zRM0JFUNYahuezxaO
C8G54sFKXjyUIV9smlzimvJc/hFM8dTcHo9jvsfw84RHBoVhItVEecGi8VRuaHr8vCnqC3N079NJ
J5aEtCNIAmleCN+V1az3muocxPqIakkb+7o/Liz4zAguYzzkeZEk/lH7pUJXrVCryG/d/AwB+uhv
Od4Q1/zjFCEfj+YWhBYow8A5U345SxmprQO5OPe8iVbZojAf/z75wokDwe+TWx7dR3iIzZSyBLfT
hnj0yjPzkjxFbxpKgYkpLQaoM98PM2ioAtKPYI+B3qB27MhmPJPK5ZmHtE7MmFBdFO0BvbYt0OUZ
QHWlDtE8R7iqyyL1s11GShqg8SE6ySDX+onTf11tuVdhFwZ+dZY4M3srnrKn4Sk8usCBKsBXDH94
5OXa9eNppYM1LBYemCQZgkeTjJbf6XjFIOZFN676c/8ZoN6K/FNjckttQ3eMIKMmw5uR/lK8aaZG
JLTYZ5C9lM5946TNtq2gON2p58cjmW9xFJ1+GaE2IBK6SRCVMCInDt+vAv/SRgtNVnfGgfQUSBeI
VyNPTGocdaBWvlfI55LfDcpOSbYdiM+EhSWZ73QQOWElOALdR2sfGeivbZAOkQem7wwDEW3JfReQ
EmSbVddswnohyJy5ZxxTeGi4A6RrNHC7Ty1pFScokZzIZ06P9shK4bmzRHsz39PQAMHbC3EG6G9m
GspikA5yHrjyuYssJ+6sx2s+X5Dpr1N3v+RKDCfH+HWPpNScyIhHJ376dxuoBSEoxPsR6WHKdQZD
7ylcUSjn0rek1hiAeub2QbOwtea7F7+u4K2PqJ8AT6lFH2Q3i6qhx9aSHR+x3nXxfNxZbISVuGlk
gPcAOSBz+Wtb5VXTik2daOe9V9suu2pLQ2XMODb/ebqAFiGPBdSdEDhRZz3u89Yda1U5d5nlsdsm
MbTWihnn/2eFio5Gju1C4GaUMwd6+PGSgzzSNfJs4XzMLwO0qgHJCWgIQTTQV3OVlFLSdbV2LhuD
j/VyDVNuZY3IH7wtlmjvGQPEnBDSIezHA2C6PnGZyVrbctq5DfRAMfzCOoQbYKe6q7dUT5q9ndG4
RXRn/2OLfMuvvTBEaukNJaudOfDzbsYPrta1S7CGgIXFRJa6pOR7Z3MjN4bnOtLRSDRq1GrlYg02
I7Z0zyW4BZABR9VKuT3eEHd2N8piODmATgBDQQOH3ND3sjZj3HPXW1plufA2lffuLRUQ7owEUQEe
5T+xFFZqOnFuqgJmmyvuuR5BKhTpPuMtkkzNhwJcG/ATMtqfMaIZqB7sxqi7pO5ZSXUJ9RZTcjSn
7//5nCp41SOWgtvB++8nMfVrC0ipInt4IDDnDiQA5YvbOGplSEuP2fldBivIZAJsSDAbNAS7YeqS
K73Iu3jNJYgdR+mewswcrpm8EODOah7Qh0WbGNCNADQRrknKgcqJ7yGAqr3Lc4C+ITA56HJnJudm
Gyi6HyFpjxNllK6xM5JiwfadBSMPaJGwuiEG+Tltv6ay4GPVd9vWuyCB56KGWTk1+Akbpx8WvN58
92GMaEJDag1ziv+Z7r6R4TmVkQXvEpfHPLfUxvG718fniL5RgdpkkYckZOV49kIoemrC1YaUiYbU
u9TMBoeoZ60+cyJpYSDkmPwO5oE/QrqTXEeo9eGNS91FZeBCjCxwo0t2Ti9LnB70LOHHSelEwWuB
UwkmfjqEgB+5VgPX+6X8UzRHbi8uff18juBp4EDRwYzoDFnsqYGaExMe85RdVCc0mucYXU4L0QAN
/kTJ56dlAY82gtVCcmZqomo0vM6lob5IQJlmTo9iuEAkHDesla9BRMTrXePI22v2AeY5aW0qC1ie
WW6IfIBMwOUkbTMHo7llG7p5JDSXweBs8V1Fni+D9GL+DBz0IV2sstF+Al4CmGSiYAXBKvLXdLwR
l4icPzTBVUCT3bdybM0PjPk7MLrXDORD0JbSYwtCHqHen9wlBOHsOvyxjio3YO44XAjyptZ5oU/b
wYf19k+PYjpYYjUryPT2O9fzp8WpJWs32fxkrL+sUZ6KCeKUb9k6uELZCFLdDNq3IDdqcI2JhibV
enyeaaA0HC+xhhgfRTwZ+B9qJwmuljRe1wbXSs/X0dY745W3aUJgQFiz3Hcr5labUr6QDJhVvmGV
EISgewpXC5591Bgjwee9IfXDa/bd5YaP/s/UVF+/+L8cutV0XtPlVbUEqp3v2R+jwNDjmYyjKVHu
kUtHtBBAfvo6CkbynR0StCV2zriWjTxaJ62hLmQH6YjtZ5AKHBkg+3gQ0uFhghi40ljYk41xFfoA
jch6lOrDy9/Hazj3BmRgvwxRAytcwFJ5DoaC5+E7vypb9St5bzy9s+Ijl5CWXmHzuuPRIdob6YVA
ex9/wP2Z/fUB1Nu6YsU+HOoYy4ku2MvQ66DMs1kbKle32lHW5oI5sjuoEzIZL3Ue0w7Vo7aHOVA2
i8Yb/3USj6hIojfX2WknM/xaIqi+v5IAuQAIiYuVjh4rsVRL9FaGVzbZ8si698kaXMZP3oldyoj+
l6n8jyk6r5uJmq/mHUxp2hOvWNGuRYOxgFyW+hJu/K+FmSQLM5tJxArozQQLBtTSp56ti8U4Svk+
vIpP2Vt8jc7FPnF6q7uJL/45ujJLmZ57rhRYQKQTkFTGDUnfjV4gQxKBxfCq1BpRYGXeFSOHKFq/
b/dLbBn/xZgMbgBkr+C9qW3pCVGVdGqLuYx3iIe8PXdRDGnQZWC3RDO4Dkul+TvXFKIKROfoO0Fh
jqWmc3R7se14ObwOjuabCTp8z9d4CbVPfoReMwH4HRnpErDMStRDcOwiwDm7Ibi60XPjfye3AyPr
G7bWveEvAzKpj/PCJpnFM3AvhHtQxKsdjoanXoMhxyg5w2nBFfX4T+aa9SZ6j04JUtGrwoz+ChBb
bo3VeFowe+ce/G2WTj1GfT6yYwGzjRGDhuLovQkX1h7f2BdmqQ3v3n2EpqefzDc2Cp6J03OgDUkc
FLwQwVZhfYwgC/+ChJL+6Rmg9TOiJQdGwhVqCZHCw3MHUTRxJ1R828ldXg1MkFyBqOD01GwZQ/8S
3sen5pr4+sI83jNG8Ko/8F5k2qhTEDaJguc1jJXr9po4TaG3z/HGSI7hpli48YjjpceFiw5ZfmSn
ke2nTMl5KneAKybX1A7O2RIPMd0vTGIVco/+5+cpv694wTCkbpFcg8FQMjMsnTC6hbE+bNOv4iOD
iNnXGGK92JdhlT6phw7c9t7CdN67bBEmoVnmp7dsRnHVF25RqmqfXEFsfxEt0CONH4UTAIGpnFvr
SXNqg/3QEPJnq2rbLEzwrN5OpoDAIPGARX4GCK/pRpUqAWTM7Jhcc5T7OzSYBZEe28A0Ge6AdsvG
jE7MRrBe1/VR2vU3J720BzDer6RvPKt18RJ8PN5dNPfOz5r8/iDKG/moWVVqhg+SdH5Tvef2BxEY
CP9CrhjQJAjZSxCB7Az3q1idsy3wK3q5ZS6fFWRRPUd7UlE4Cdb1ytvH+qtg1Q7aqfIRHfTNLVwU
IfwJZun9+ftjqWNeZ0Xt8S0+NkYYH+vJOZCN+FobjMm/WNxFspqVe2BfmnVtrB7P0zyCIKq/6K5A
0hExhEatWy5EaVuUeX1Vn2C4XX/iiVY+J4sqcHfiB3RXgYdCJo1jyBVThjqvFOOCgyEAu59GdFVH
OyRv9HGDRgWzX/DR8/tuaoxa/KBOM4Dt0/o6GAOY1d61t3oAM9nz47mbh3tTK9SqJVqJYbqw0tv+
zX9egsPOnRYocbBNUXwgja/UC+hfP3X6W/Q7lU148MWIw1U+Cx8gR3p5/PN3Iprp75PY4FcqSeZ9
z2UC/D7vG9FbtPWva63SI3AGPCVgY1oqm9+zh+If0gwoZskkaz+1V5RF6Clexl25awzRxBCCFqOi
h8/FrTuKH4vh6Hyl0R2GhA/y6Xgd4o02NadkPd5MacNdZdXgn9YiLBEw9I6HdlqM+NBgLwsTSiZs
6hEmFukAmGf8IezKmruy5+o9NQvn4v4tV5/hoYgMd8nY/CYmhVRSKUJ+COlAMvxfq8d7flgTPoxr
8hz+LSq9v0mH7k9yYnfImSwl1e94AmINzeJofNSwsSlrXhGJjBIw3DV/7WsdKfxWH41N66RnkOp3
evv6eCp/wsDJVJIcAhAdeO4S/lg6+4jGTqGKCre65WvlI/kKrBZNJok1Ql+t3rKn0hJgvFqVdm13
q2ZXWsm129bmeGQPwyq0Hn/NPFagvoYKRZhMjBg10KobD73BwqrQbuqB9SYEQIPwNX9+DWDa+PbM
BT8/A2wqQOQivYguYfQJzbmHmLAH9rHg1avJrOz1RwA+Pky+YcjbBUs07xCq8lNL1GGJeamWuBKW
BifflevU7PWvFED3EcSrolGj4cfm0OJTgx/aX7VW4KimDJJwzgpMf5MAkufZ42nppUzTAs6+itp1
mSQ0JBWiIpIeIBEa/lU36TqFmglhcha2HMhvYwAlvnQwaoC2vMMfFso4jMPbigPpBz12IjQcxQs5
+Nn9S00WFXGPscAiF4PJ6gyAJwCYINRdpI9pYdvNbkTKDnX9clWmZVn4Yyd7JtxAJLwHw8nnyzsh
3qp2LkBUfx8bnYc1xCggL3hS/DRWUztBY5kukVJJvY42kWUVVtJqXAUGtwkPA1pTSzDiHUGEZ24w
r85j23fmFR4bem9IRCMepbUfOqGV/TLMGYTkelYYPat7yN/lOtJO6I1nl+pr/MxfQ2ACohaotSKK
IlQAUxeqRlGWh5EX3mpQ1zX7D3EzGN+QzTomaMPyUOFH7xpr1g5yCmhaW0IrzKDwQBKjg4VwAADm
i8ov+bxfHlwVa7buhTi8yU9Q9AALeb6qbKNZuOZ5ckgmrpQyQzmvjivCMkSm8pboriOBP2wAf5pv
4GHKr0vEzaLuHxowwgVgOxR0QlfkgeLz8crys2c/9RHUVMdAbShVgI/I/3grBnwWUNLGAyMzkLdB
c2UPXh50okENXc8dVcf2jg3pCKF74/F3/MQY9GSAiQAZKqjqEEz3dM6Lpgmyzq3CW/UeWUip2BqY
7lxw7PPgwlPsxMJX2TnIHXsIKn5capDVQiTYCJxsJxkldDAhrfgq680a3HcO6+A+ML7xqocILF72
0HnriS74Ig75p3lr9tkqOtVIWRMHk/psPwzbMuLF8NbaAsjr12ixJMRF5xGNjDyoDwaDhSh4vi4c
yDicL43d2QCPrllbAL2L/p4AqN73+jUwmdMi8dZ8aYHrYgGWQ+MZUOR0uqPn+0wu2Si69bZ2FF4L
K/nOT6HJozNUcepVaYE1BOSkC6+FWQ0WNf5fZgGVnK5kB+y8lw0wW+8aRzxnZ0he2po1bhoki/ON
YmJtj/zH4/0z6+2AVcSSLOJ7UpGT6eoNGyAxkntsfBt31fkPIcmFPw6s0B7xGL04p93uxfk6fX25
f7pjdGRyvV0Ko4nTn24FEvKhHwElM5Af0OnjJNFClG2L9Oa+pTbzzlnR4mmdxzsYJdBayPMg8sA0
U4+kIecKty379DZsxOfmDaxVbz5RIF4xl+FvbXVX9wVbah9BCCU3F2XBiUOajRDUAQRfy6MVmXr3
lJ1QJ4UvpLccip+iNW4954VDUS6FO0DgvhT6kI3yyBzlhrkhauMI3YQINZNVcu45IzHYtXYot/Ia
bQgrwSyepENl1xbSMU5wTZ+0m2uB0O1FgeLigXmNn5bc5Z3ADwvwawoon81qQcjkGvkmE0VYMJcW
jm9LUBvjzcx2QZn9eFvf2VO4gUjTHDYUaUmenqVeSrRelLPwdgSg2brwerWgyTVrd8a5+WVhdlql
Pkt4foAF8c0rjO45+oIo5zb+6ExvrwurIbTEdYD2yidAKZaEre84KIwLcA2kuchjkPIUYpoKjYDH
5y1J9A5X36o8LyKSZ0cGOgXA7cEKsnmkyYG64NLGVWov8bJbuuu+mU8Yey6e+fdk419RWDalTeTq
4ze4jU7djV3YwrPX2f8aB9aOYLl4JIem69eWXZmpQwjjN3DUv/iGf5V3scWcUifw9aUDSoelxBqo
WaH1h4QdkBXUZRS22lg0Ipthc6qyXTxFidGPyJt2C/nJWYBEG6KGVXR1kuTFmN0EQF0Mb5s9xVtu
kx/U1ZITWDRFTsivWEwe2Vzlgce+MVt3n6/jI7Rhdv4FacN/rbj8DArlMfDKwH0DODK1BE4RIXI5
Lrt1G9HykWb+yF+0p5AIDp2kcJEtY5Z1gT0kCJBgRmCNkrRITWKJR1ZOHOpNOCJZ2F2qs3qMbv5W
+A6OSyftzs6Y2KJmsR6ZxvOZuLhF22BT6y60tZuXJVZ/2lnRA6KclS+rPQgVYMRfxydhxR6Bj144
UHfHgZQK+jAQt4KUbLpGgdtGfJQXxW387N6Fg/8hlDr/4r4/9rqz7D9GghIE0hyg/yD5XMox8eB2
QxNwVtziPyg3by+ObfdbHffcwdVfjPOKyCM/Nnln7n7AA2jrAo8umg+mA0vQhdV4bFXckosHfv9j
DQTzEuZk9mpHxg3QD9J8BT4jEAxSRhiJy2Q/k6sb4S3+AMFG/+F9pZUhQ/tBxOhYcH/kzkrpIDpQ
mmde3/h6o0smeZsQ5eIrYY1/PO7ZU+/nm1TAQUlP+Dz3qIzD6KsqU+MRpILAL7mY6EZNbW4LhQEH
max4JW+RLQBLvrZecGM8cf2/AwzaNhXPNEWLNhYNtsFI+wLylBDSTuVa3rTHykZ4bmfr98xOzGfW
VO3YWuL4nb3/aPOUw4nbXOAaz2tuow1OCAdd/ohaWSdfu7GOB48tAfGlGB0AFvmF3/WHdLOUL7nj
XRHOIFdJOkxRpKQV56QulP2gaZublxtBvqs8S2a2zKp6SffabmmP3/F4hDNNRWkLrXSAeFEDroZI
iZk4aXA/Sfo+vEr7FTTiV9+Pt9QPFTe9rL/NUDEausuVlAlhZnDCHb+RrtInt7Vt6KjLp3Ll7hzp
TXfAS9vql7Vmhe8Wsz6fIdT0dm6QmbrmUP34/tdnNlnr399EHb0yqeq0ruLmxkfbqt0LubGCFQ+E
kRrRf+jAZfM9QEMjhIB96Rj8xTzHS3SZP68DamJAlYHXNboYEVHSL7NKq1p/lJvq9uft+IFcEaPX
60JPTyCUD/QK733y5sdriYG4iAcWHvIH3U4/FK8McmmHw8basPrmPV49CRYUyuAxIM3mI9c44Anw
v386ok63Pj9e03tHlTRAI6YBupadBVKFULAlTxK92vFZ0/OTCN3MK4Qfn2SzQ0pRsCCkoTNr1uQQ
0zHraps6xcpfCBHu3AuQ98C7C7BswNmQDJt6aTkPeQ0Q4+aGJmy7hNw5svs/cgpQKUDHFPSpS+wg
z4SGmbmkhDF7V2MLTYxT1ysveunY+H5zE/fipr3mUMSyvA04u9EabPF/kO7vncIelCUPTT/DaLvU
m7MD5aGnMm59q6wSSRSfkF4g8xjtJOTahQT3hqtndgp9Bu2m6PwCCHYG2qDM03exlrhemwkwz2zz
HXNQDtqlf1EOyr53mg/t5O+XaMz+yyoT0TEE7gBYU6tcongse33Y3NxeT56jS3717XGlGdkneO1l
XwcmhnkVbtfKYj1AttzDElxzHuVgpUkfHhwyofGhnIUm5I0SKmx963egGFhJkY7G2Sd5aWbvLuwv
M1QAyo1lCogRB2Gkb+GT+RN9oVC/E6/FMc0Wsnt33kHTEVFTOg5pPgYCTI3grHobMYf7GDRlSFdv
2V2/1zq9fn3sMWg1PiJ9gtoM/pJJAx3wJNOzqrAjlxQJ9g2YespXdy2/JhtJ2nQmZITBlwBVvOTF
S3V5ibNnliKgDNN9jmLFMkRxsb6JuMrLnexof7RtsecGnflO7OC0iDMi1+bErSNlipYHsAQQ+hCE
dtORisMQFonU1eeiM30OiZEshcpM7FoAFRZX5S+ybcPCfTa/ysHnD4Atogbw5GlzlmeXk4PQG3t0
qeqcsmobwx9sJGqhWiKbUBZrn9uF7UrWazpKoqqENgFCIIQmbGqUCNlVcah89sxdeTDhdA7fGSNo
Pr65ZmHr3LOE+Bh5PBRUkcyjwkIxiUcNmIfhrO5jowRF2PMlkwwATxd5GWcHnWAy0VuGsJyAOWgV
79hTVTfWuAF8iUAS4cWp+jq/zRbi3DuLxeM44KSj+QYBgEgdhbBsWK6uc+E8GKlgxrKTGFlsKE65
iUqrcM34z8LZmwXW2BNIxoK0ADVpwtA53ZG5NGQoJiWQZtbVfYnKJP5wW9+WOyTweohJGYWIMGHB
6syfUVap8NItpJgRmCy6yG8QTftyT+I62jU792X85w1ChgftA8AlRGBcqeGRjokaaVjIHsYoTkBe
m+/0EoT0u9QBMm1hVMTZT/f91Bg1qtaX0nAMYSxXj8l7d0CvWVWYsQZtXmlTA1KbOoNuLsbqJEie
moUgEVJW6EZFoI5S3HQJY6ZQCjcNvcv2Y7iEfyR5MzpSb2Xr4FOEomkOo48HOnsBE7Q++FDRIAzs
/oxzU2mHruXYML0oV6/S7R5ysNVSP8sdGzgF6OcH7oRggKiLtSnjKFBFLb2AN5bxdrK6S165d8Hw
FZ2FsjCaEUpH2nfryuZ3iyoQ87gCFPU4g6CphnUBw5xO6dAIbCADRX8prHyXHeK1eJbP6LsD25a6
Hs/am3/pbpLj2iKKudp6STRzVuojFPm/7VMetMy9tMcKiBfeSNe5HW0Sp96mK3BsIruBXnnHW8t2
uPKO0po/C6fIzmx+BclBZ6m+Ow8HiKaNBvJz8GjA7dHtwYWc530RFNIFcMLvPEPxPNl7u2TnnRBK
Hpeq13P/hzZ6vOQhiAZXBIQ4tZfZQZWrhmfkyx+kD99EULOCP/6Y79VRH8PFtq155AFBS+BS8Foh
rg+Gp+tctUVVNlmsXdoVCMVe0mux519du9upq+gYOpXl79KvReHw2V0Cb4Q3PF5IILQkrYFTq27O
hsog9O6lkfQAfI8QQPCcg/z0+JTOvBFlhfJGXOzmSQdO0Eui2y//7MCpHyc+6VeuV20yhmUH/Hhz
GJCiOt66E0CNuQ5gmPN4GPMgjZgCnSmaXnEDg4tuaqqIQ75nOsG9gKu41JlPzU6v7iu7FiQ9DAz3
RTstIt3J8Zp4VHTbo/sKrXSE+xkKElOT7sB6YiNx3pVZedugNSEur1k9MDrXZsV+lHv1kL0g17YU
qc1uRZjFfgCbBBo/CPnS1KzUFdLoi75/TUQ7ZvTKAFuYgII5wPZWYVcLscadXQjaLFBK4XBDTopO
MQI0rRVdGvjXFMVfBWUdASUrF/qlb/+6gKQnAiySkNuEJ8Xhng6rzFy58Co/vnogLnLkrxIJnBf/
hYFH2YGI+Uv62y+UymZDoyxSE9nzrgeRBS++cp8pyscvEOSqdilIA5foZ2a3FGWI2ihi1xce62Fo
AdHWkS4Iqnlh9Xj+ZueYskH5qIFvIeoTYTDtSbOQOnj86/PjRf08ddGCAB5cXwJ+3r9lBwDFTeUQ
yavmD3BKErJOIYCKS86DfPHkeFEmqdutdQXXq0aY7KyP7inm0VApnS21hkTv37MrLDiQ2RuBskbW
8Jer0th2VEoyQNAAqsgVn8LGBth73GsncUmK7p4t0H/h6kZLM+mjnNri+EYruIrHWkFrFPBGkEJ/
DpByXTGQH1psvyAHZzqPuJsRHMEx4rJEL9DUWpKMYlF0vXj9E71jcMHFt+OX9Fn+bN+jl8fbZJ78
R7MRYASEhQJgWXBrTG0J+dhUbCSJ121nQM7XW6FXc0QHpQ++7d54rW7v78iKouyw1KE2P8tTw9SL
COw9aVT7ggigfiQDTRm+e2t/4YjNo5zJ6FDlno6OFVNoVo08jOzza77+cNeRo22YNcjPrKWetB/H
Olu2/0wloIJTY2hH8APOx1S25YrNjPaoXAQPae56E+xk6LG3B9k1/73TD9HyrxUEtnJqNs5GbWRD
TGT0LNx4IFIDizsre2YPuKf1eLfM7k/KFOUWtbyIuRCb9moW53X7zCw9DpZ+n3KJCtc3Ue1y4pU/
Q+co5E3/NCRmMxoe5AIrSEmhj2Mjf46DJQZL/vLOocPxBvcrqjFEP4vaj7nAdL2X+tK13DG6snV3
teUesU+cartEHzGPhklq8f9s0aiLEJ1bhSy54pV1+l1o6p8QjSutbLfUNjKDlmBvTAxRW7Lyg1Fk
AkW8KtfyZgugG9+yr+Ip3QIQBt5QwSifAN4EQPdULfVv3bmAprapfdkWvTCIiSZewdfkbd3TSR8d
5k1yRrCfe76+aPCOQ5mMldqcha95EXjHRDRIjRARBlWrQySDH5+AeS6cmlFqiyY5dMeKnhGBbw7X
6anYo1bsmiUmVDDaJ3/TvCxxJs9jkek8UrcBgHYlevGwMVUn03e9tXCm5z5SwlscWAtQ3HASiPKp
dQq0OCGhsnLN/7Dfio3eE8ViKmijx4h9gKDzl0KT2YCQe/2hJiSENABHUgtVC4JfCgPvA0HHonzi
rTnr3+ExxAbeFHhvaqAIoulTEqYPtKAV0ca0Fjf9rgderdqBRdZagkPMa0KUJWr6XKEYlEiU/Ftp
MytmBe3jTbEvV2C6sdwVdw7WQIdvysWcFPnZyWVDmaUmMWLDoOlGmO02/ilYiUZ64s6vaKdZqzaz
Xtj0swcMZYza9KnfjAwD4MItOty8SBevI8gYw32xWsKv3NmM03WjNnvBs54L7Q//xqxUR7G9jftX
sqQNB0yhv8jtfHcj/tokVLzaJargxymGFRyO3EsKpMHSeGZx48/EEfJ4BWBN8GNP7+ZU0GIpYgX/
BnpvS954q34lOO4RT5aFFZo5PxgigFACfUXYSO935HgyOZLL4JZZwD0DMR+b0rbdyma0Hg3CKEvo
8TtgZp4XDM+3BtEkBFYfLfIgE6Ij4yaDdpeb8+HP9vcuEnJY8bfiiNsl/NQcKCFNLVGrJfYgsIpb
WKrNFiBvtARYL4JVbbMlh0h28/RoTQ2RbfPrYeF3WeCOZEhgxvcOb+3p01ZNaT/Y/sV7RVpwKepZ
mkKytr/s5UM4MnkNewM8FeEYbezGRFKC+/djjIGh1gF6XtKGSRMaBHEiFtCoCoHDbEjHKndQj5zl
o0K1pKczB9aQxfplitr4WQAICLLa4a2wyl1sF0ZsvrUQJU5WgdWvulwfTvxRPRZryWAhLDxc+s+/
BcrYxuPtufQdMvUACBNAe4sa39GBZZ/Dyah36hnpTtYYrNRG9d4J1p3d/InW8XN40ByiLhvZynpx
U81C2+mEyFQk5quFitABHwINGBMluspgLvXL52uol/sSulWu5VpLYNR5GhRGAVWH/4HsMQgnqSMT
JXzWSh12VmvLpS7sfGPcQrtdNdljsavfN0Z4zvfFC7dEOzR3rFO71AlKQKwE8Bvseu8iEGU8h2z6
Ukfp3LVObVCnps/9gMDsyKlhgJr5kE33mtj/TP+PTC6kvkAsBPpxQJdpDvrc5fKyGdBdwjrixnXY
DQTiUC2o7AAlisZxncopV9xmBFROtjMg0LvVEg/t/LmAb0BLMInQAM/D90wdRDeqaiZ3eXJrvqsD
AHrGzlsXn9xTuOdOj8/LPLwlFEo/ZFEgpybtNFNTqCSi6XRM0lsJ2oPR5HBhqWsZKqyprm2QFV4t
QiDIx1PeFnTuIphQkZkF6Rd146dgHAOdXpreKr3A09WzNONkvRMM5Ol/SPuu5chxYMsfuoygN6+g
KV8yVaqW9MJQt1r03vPr91C7d8SCOIWd7peeiVBEHSaQDkDmSVYIWXDsgAJjDE550wBrKo1RtLbI
azdLz5F5zzoaf98k0LiDmhxVsVP1KB4gr1cu6qK8H8U+QmWnBfLBAYNDLPuELn3Ux9zepG+aPyHh
6hwMB0gs0JlwjVS4ehsX4xidI2Jpg9OauHEtJ86J2zDfdQE4oBfBQ//ECQdmrWscXi7TLjGEGM1L
KFI7SlaFRguMx7XD45u8jkGCwcpivukChUhpn9o27dh6Yoymw3x/CKRt0plgQzWL0Zm4I9xH5jPY
t9g7jUJCKMTjP9rewFR7LaOQ6+4gBEmCyiqNyNsDqos2tT2crdtr+c0hUjCUYLHmD0ndxLBgM3l6
OX2w7qu/J0cUAOVxKyP3Yy8HgLvSdjXZHyU7JOZ/f8mgYCiny2vtmOfVJAf6JEOonk6OPm4HGWH7
+90BhUOlD0owupWRYFtqp3cgkuN4RN7oxDO1bYj6vtu7s2S7GIiF4sapvxYvtJRFtSWvl4E0wYHq
pd6IvysL3D0YnsxikPuWpk9yzYAodfP7MRy6PEjOzwVB7xZqTROHoWrfj1ATBgh+8cCFwwC0+lql
UeKCA+mQAcO5w7Jt9tH+9MDMJRdM9QpFvEYJ9aJABQFQwCkoEEdYo2wV95xPaJH9eLi9PUuLhoss
vDDBdaOihVKGXtDRCxB46ZnzyXPWo2om9Mh6fRtkwalO3H2YajA1n4DK4VqerDSkQpYaxAbivkp3
KXjn+HplVoz2+EVDneNM6zpL9lHozXFcCpzn0SXGgXjnOibbE5PqeWnR5jiUSmex1EtGABz3QQRP
kHqHQ6DNULXJa12FbmjaHIPSZrnwMe1DrdPzzp2mh8bvPav5btEy5xCUX+MqLWuNpsJyxRtxxZuc
zb1K5onxZLoU6q4kmVZztiv8WEtKIECSEL0HTrlXSKpvtPJRTlFd/cQ6rS9Fg7lQlEILAtjFhwpC
JSR6iwJismrdp4W/sTF0/WMsp4JagiTsXG9kK9wytn3RO8++n25CzVN5qrPHz6tbNyeKrZJjaa7f
B7TIFz9umyVLAei3c61Uvbb00dI7mI2pkWTLmYWV7AV0CDCT36VkYC4XZZtGz7dt1pbTviARcMSQ
RE7gcBZD2ximSaehYaf2XDlC2TBh79RORYBmYHmsTWLpAGWcWdwP3RBh4YqP0JE3v43dxgBXhB2d
hrW4E3eedbm9VSyxqBynCznFywcAWsHj72S/XbNEYpgNzbiVuTHvSjwAnmWUv8u/QMmwuS0CC4Fy
A11ecM3IwzD1w250eoLSF5btM+IMHcx82RvRUY3N71C3WKxKGw1ePmFEzMUc4EuTUeR17c+GJuZE
rWonTR7Mdl+Q4b1ztmsdbSHvt5eM4QzQ+noNVXqjnJQSjAZtCaHxsLefwNXaEflH5aMhhVXcwoif
GAhxDddIlSfw3OTaHEvR8VCdg8Eh3uYmawmXEpz5ElLOwBM9wfXyT2eggNJFN0tntJR1uZMxL9M0
Y5OxjtM6/bvPRvHOtWBepctZKU3mE5FXzAoGh9D+KbpjGdHtmP1tqE3tFmFXD1g/TLeQNxW4OtYM
QW57UdRUXwvCd3wvBiV0D+fF+qTf+zvTNnVWTwxTESZbnoXsNK/qjhMgCP9BMJt7NM1pjjrLi972
CJg4do3SppKAwTlIozoT1z+6iefoO98MMHawfUtBh6J9NHtuldqsA90y7vQyhysFTMGiFjHyyt7j
OB/eGx0/h2pqeLnc3qdlR/SFQK1fogQdz2dxehZO2SOGnW8lXGCFq9sgLDGo5RMKpSt5FyDQaeOx
c9bS/d8BUKkUr/YBLi8AkIwkRh+U/it8uo3wL4r2z0LRV8gYNTx2wwCIQwdiL3M82lJqbzF/iHEK
ndbiuwP4wqEcqeu3yKvSKMUdAX8BAf3dU2wzbJOx53T3J3RNl4saWtWBMAudPz96e5sfGCD/krJ9
CUJ5zjBvlaHUQrgYtNQmeIznSLSqrPAYr1nmOXn7W2tGOc24KxMpqXE0DPc7MKA6ugRCopfxkJpr
1uXUsuP8korKp4SibrtQCXBPuX3G0PETQ5TvLxWfh6mv36csPjWqQCgb7I1QbTUiiJagEOHIHSuL
J4lTElAF+dbjY/Q7MLWeiMiuGA5hWdFBeI1uCjwX8DTlrai0Su430/UoGKj6jUC0NR5I0FdhsmLd
pAHftm2GRLkFFJM2ca7glln8XYD5GVc6Pvihdv0BPbmMZHv5aDfDojyElqRxErSQakANlmd2+zfT
jtfbj4uELEVk6P5i0v0FRlfV426sG1MOYP7GP5mFc9sVLXrT2a9THkIvjMyFg0jPl6l/7zH5dbr9
+4vuAVehU1cApl/RE9YKVDIoYBlG5O4tK1lj6GFCkFndBpn29tvez0Co/chzsPMKPfIcfYVAunpC
AdLfIUhU8ltyqIfzPaTY/jMoGqFa9YpfM9LDxY3+koKeR4v20P+X9T6uHhgau7jLs5+mMlxxCPD2
XGGBxAtopbYYR75m7DMLQcIWzVKnvM6NCLWzcGV4D6ztk/v4lyJQbtnFy5zOGQCI71s0g9vMI/Sy
r5otEuWN0TjVDb4GVW3s5PFnZt6D3XJfmgw5GLr6ST03W6jYKCUgAWV4eP5pvCHDfP8rY6Bdrg/m
C6ERAeCf0c69wgDvcnUbYTFszRaKcrXDUCeZgpecc7zxnsAuwrxuXjy3zAAoe9aznCvi6Zwkry6l
Je3QPwmfEYDJ468EoV2rJndjGBUwi+LokeiMydj/Pf9CDTRo32UJnawa/dyVFC4OFLWUIW3ByTwz
B4ekHkujlpKjKxQqzOeoWDfwT4YHJ8n5KZBNtOnxVDOw0vsFG7/Cmf4+U10hK9Ken6TB+X8zLdjA
0t0FzUL3MUYMg6MHRxS68ieSpdQHUVuGk7gD9iSQ/BWMLf9eUY06wTkEtVgjRpjoAgcI9xUzmi53
uVM95ZiXJFzM6N0nDGtfCH9XaNSSGXkmjHWuZudn9+DwhSmjcaZF9lP+vq3JLBzKJMEk3NVxNeGg
LgYjfI6me2QdvFgYlFUihnCK2mLlBlNdYUoiIjrqfdCMfr4ty0IcnK8ZfdMc1VqnRROOVbYka5mX
CQveBQQMOACj+gEFAjy1VkbdCQI3Yq2CSweqD30TbDBjKcTNEsv8ly6yrqCoJXO5Tg0zEVAKSrI1
HFocH2yH0ADfHgj/g3Xhs7hDX5J9RriZgVah1EThJJlCDIczW/MYOR+M8LLsbWYgVMYIwpK+aXqA
RCTc7AZ7POKe5ImRCzFRqIxlUGpD83mgFLa8OkS7wvSehI+n4QcDiLVkVN6COTURqhU+l6x5E9bq
yU5fP27rs7hwe4V+2InFFPUvoIajUpesE7qy0+TpiOweomO+GbbJ0V2dXSs4BAdUJOxf+suwzyyU
I9i3sReyDYzNBucZur5R70PbUpum6NovBZwABSvfjQp5Cizr7yAofWg1HO8ko5vuhUXTUfdvJ1bB
1FJmdiUFpQwSJ6qDWPPpOSvJcwHuYMkjqYL74AdWB9GSxV5BUfrQ1HKmqyWkqexwk8fmM3q4S7OI
zentQduwWGkWfN0VHKUahi8KrZcAbsf/7gIivNzemyUzuvr9CX/mEUC6EdcjWjfP4x1eurXSBD9L
StaXbC0+3oZaSA6ukKi4WuD1XvIEIA0r0TxUK/3X+u8AqFAqR0oZSuo4PaTw5k9wfjEEWPAEVwJQ
YaEH/XuahjAVXI9uZLuMydv6g5EOsMxx+obZdhRdIHZNBEUOUCvrDI09SGvWncvtjQArwjVGGbml
mmnAaD4O2Uq28ov7Xzlbphagf5wKhj5fI0QSZoC7PHbCfQK7ybkziJlZJiPOsMSgbN4t1FbQC4ix
a3FZ/dT917ZfSgbKzmOh6kE+hheFjBwCElqPhh2xpnexRKCMu5Hz1OurAXcfPB7mYquwWkbZ3kK+
fLUTlHm7HGZ2CfHkPoKtYYLfgjl3c9pL6mrlCoEy6z4KKtF1gcDt+O1hejlAt2rvPIENjVGzfts2
MF30Wqt43FOPlYYdKQqiE9PDa3yxZvr3hVh8JQ9l5XmGYdZRjT15xvlCNHlbM4u9dtky0orbfh0U
5tfCYAxBJqUyhDlvasJKxBkrRad5sEzZCGP8ON9aIELHuJZDXTAvVBkr9RlaZr4qSxK56nz4w86U
nNepHlolwX3IOvLddrtgq7xeKVfWfMXNoGAKcRz+ZL5nNsPpLiJg9gAI7MH6Jn/L91UdfU2tBCPR
UFGUjUR5IN07IwuSpu/8ZigzFGrHq1QaA88QYShrjVhVvC5wAndqkKCAjiYDmV5ttise9a0ZEovo
qK7WNVpomh8f9ht/t2XdJS66nq+voVUEfDCBxPGQOSLZa2G9oFGHsaqLSjhDoIJAJmaZV7hAqGti
mNz9roO53o74i95tBkGpRtSWeSqmgLhg21SgZC65jcASgooCIR5IOLmGjsel5QRE3/uYL28yVIOh
f5+vCTNDihu/ELsOIArxW1LZrWXcOaFmZefbwrBwqGAgN3oVFDWWazBfy9ExzHI0beXpNghrxah4
UPZ6UKnYlfOu3Duoz7PKS2nehmDpLhUIgrbro6wDhHbntLtwzfJsLLWaRJztR6VqmVFU2I86w9iR
Grw6p9sCsAAoV2CkI9524f/P4+lZwXAQZm3xomv+MozPA+dMAjns/SjxcaAEs9XGIM/RsSd42ou3
nnNbEsZWfHJfzYCaXsprWEh6Tn9l5A6WHrwzbPw7kf+UiM1koYy84ppGbQTsdmHXoF/lTQVvK+Ca
xWNrgE6RtjS1B7skp3dWQThDk0XK9hXZb8C8hF1KiGBVIfmx7Yjyfnv9GCZJc0YNY5EPeQGMcNPZ
+uWXsAL79e+/8y+fr8CzTer1xshB+TkFaiVDozUYa1/K41+CUHYvucUQo10Sdl9c4MCOyQasuCar
RGXpZfVKGyjbh6LUQzspnNUbq6bBFdamPhfPkSP/3MlrFtznHt8I2vTrZFi5bddWUL7ndi+odrA/
nAc7v4969Az1W+limn1vQU4hsj+4zPzDm42Z9lOuImy8WBFDfADKQ721t5VPOjlplv4nJ7YvGPr5
Um77LvWnYP3Mr3bDZ6HG4FnZz9vavnxPM4OhcoLR19K8cLF7PUIDasHe31wzXTFsaukGf64jn5nY
TN8x2CsdNB9rhnrKzlZ8y9UtXKXhccUXD5imCe/B6vlkSkY5i8ANtGyYbMyqU5KF5A33aIGzBrXg
Xy6hfB2c/C4sBjnAEuJUmjwFqx9vqands27UGL6PfpeKec7VEkH5LHsFEfimtVmtlMwVoxwG2sz6
ROkBcUjWjhO+p5i1xmIkXRQDPLVTdQlmo3xSlcw0ASMiix6TWJApgDfpJQPpg7oO/sTxzTAoC82j
QOWEGBilaEWgLxK28vOwY12iLgaKL5RvEb3A3IpGVKfcLXyRHlCLPhW8agxZlq8DZzCUgap6l4wa
8rezNZj+vYFhk5hvua2PjKD+bWwXGghBMPLPxnwyRM02BqSFuldnwInyFSY+vGL8LNgCiGmD1GSz
PVbnXbjhHH1bEUxVg8WiZ4ldsDzZ5DfnPvsIymYzkLeoeTAJK2Y776ExUGGFGPLDJ9wqsVixZFnh
Z3CU5Y6+m/fcAEXZHcQS1b1COxWKiCvGzQITh0rzgyTrkqzSpqNdguV7bi1vO3583PZDDMuiyafL
pI0DjwcIWrGKy07sCE5GaMi4jTL5gFs7REX7oDd8F2xaKEuZ5p93YAz9o1x/timTnDNFHNLEH4p2
UkQVYw/5gHV7wZKA8g6BWKPFp8Pv9+iHOKbMp/0p+72xQnTgFvV6GCIFK/T5VOn89OxgY76F7OGY
LCDKM/idiFsxDoJMb/uieTdOc3HSx5JZA8/QLDp6t73qZq4HiRICJi6zIf7DpUGjLHfn34NYnV+1
eBlF64p2vq1rDA9L83RyepdOT7HTKdw4cXftWceICdVnzRBeFA8kAVO9Gwqt6SIu9GCV8K8GnE5z
qXfR5iliz6ldPP7NMKa9nCt1F0Rc1wFjp67SPb8VMD14kMy3Pztn6uhhBc8MOALornBRC6PAC4IM
e3XBCEaHv2D4ogJ2D5bzXDxnzoAon6a2SVMVPAaqwaOByhQdcqxS26X2FfDJfMlC5SNeKoxCPEZT
KY6A7HTAVOnfvYlYbvmEdcu8qGszLMqv9XU/gAoZ69ZG5hFsHDhBBJgdwormy3rwJRLl3IxRH3Mt
BMzzaI37e/Wu2T8wWeYXHYPBg9/agDbLKuXhqnYc4pBLp+f+1sneujfkpZjLOmREdkQMiLltpcsZ
yhecNsk80+0qBKszx+cY12aOznABuwi5x8zvZ8FmRLjlODpDojxeYaRGGypA4kFjf+dbMiiJEwjE
UoZF3Z7hUNba92nDSXWBchZwYXKIc9wf9P8aGqoUQCI6tWnTj/xNJ7dRl5RQN7DAqOaUd0zXzexq
7qVoNweilix13V7F7I3JTKNjALLoFqNj9j97UljiL2hEtS/OtfknGzVHpRaQ52pXHgcsoETG5wTn
yhqsfy3uhFhAS6o+B6ISxl5ouX5Imuys4V4wfpHNijymZLTLY749MfSchUVli3HIe2ldYM9qBxnc
YAuTVTkVBjLDVzi3wZbc0VwuyrsqQwMlVLFt7cRyhZHyL5kF/kSWO2Jpx/T3melqlWTkqg8YDFH9
ZAsDH9EdqEOh8q1Z2yDg9uAGmWQvLFjK2aJOVNBqo5oc1IjpTWCzseQ32Ub9bm3Hx/5VuKjsoRRL
Rj1fUsr1RjFKeKP60xLGjDSXwdYczTGeuzff9PBQpukmr9jJPbPdZjGOzZEpfxy0Uq8rJcQtscpo
4jLzHdhMwPmUr5iEDJMS0tnnF9Y3qlspiVUxlifFccSJ8XDvCHvVTBSbDCeW9iwFszkW5VtwzA65
Gq0iUNL4XbQ98quzmo27e7htC4sBZo5DeZOuy7tajYFTxeRnYvvO79pOjyJYPf/zwPnpFDyHovyJ
MUa512WAGh0Zz/89uskwVRmVf8zkZnnxZFkB/SWmCtPPzbEWBKVfDVPhn4Y3GUwVJnaOEzdrGMuy
2v+D8xlTZyaOjFfhvOYTp3rtHMFOV39Qw2hglp2IOAbuQQxbuPYinC5zdaz1kx6g/25aM+6gvLEJ
9Cd9onVbB/0H3soxsBXzM69xvM7gKk+CbtewIyfF7twrq6fIeWfo25Kjn+NQ8ihCNfitBhzwT/6q
SEuCzeAYKwGPv57FLDhdUoQZGr1BfSDLiSsCDaNIyM9+92u8bFmMPZ+vFjeWjq4MGN2uLPzJLXRg
YU8IpozdtZaKCXk4Yt89jpaD0+O9t5Flu/8I11tjw6KvXXwmmItJGXEc8GLS8viCsd0q2e5p9+Ad
G4wtPHYbpD26eXsPlyLMHI2yY3dsIo0bgaag8x0XCc1z/XYbYcmu5giTI57ZVS8PPZQUTt17Q21b
65va5jbA9ykx8EVzBCoH0MSBr5UKMpSWOBGrjFaKWmSNKJuEPB+8B0wWI51zL3tW/2Rbb9vU/GB5
qaWj8fwTqPyg4TRj9JQp5UHPe4SLVJF8sDgRWRhUMqAFCaZlTKlOc9nkdm2/eRZLjMUS0bkclOco
qrQedOVTHTQM3jgHJLBdq0W1xxO/M+5vbxxLIMp9+DEvZMnkPqQ7Z4LpzQEPD7cxpt+4Yc/05XPt
ZW411IhTuIgR32SSgMsenKSMCM/QcfotWRxGMegDoHRQux4a6JvHj78ThHILqdxXOsdhsawAySaJ
zNGMULHEqutb9AcYgqKrYLGTFfpIbIS5kGUthpe/Ss64ie7l9W0xvnNsTsb6BUAfgnMuSoVgGsRu
pb7tqFvV7EFEgIFkGSkR1Y9paTL54ycX800JZphU/hVKsRdqBeJuBCeXERUNw1N2qVqtyTtmcfe3
MlJ7JRZZXkYJFhH5s2xymBIhPsVOZKrn1nzzMbyXn5os2xVDCz8j4Hc5p94P2DBGtE8RdOZq2w7j
mQsV8+Bx02iFL5Xp8yQ7b8OesDLNxViMOYD/i0StKCfDGQ0SkBRMUCS1g+HIfWaNq0ZktrSwoKjF
7DQ16wVfnCKUE1rRYb+dJvcyX0Gnn7m1dlQgxMDIQE8k7FkVrXFdi7FDMpF/CbbZjQ5LP1hYVEhE
QpvmYQyRRqcFj2fog9ZMMqu7hwBtEqw7msU3ZX22V1R4rDolTcDmiHYTsABJdrI3ShzE69V0KkDJ
3i5b47nK9FcMQ59U4PuCTsz1GoazqJ+Z1kwZo1zjOT6ScONwt3FQgNYd9j3qqf7kDRPXkf/AUNLx
spSD8E6e7m0M0shE2OWv6k+WZbGEoeJ7VIMiVfAgDKrcCuI/Ty2Ce5doF3De3V63xYA1k4eK8g1f
c2Nl4BjC24n9Oyb76VDFyvoWT4rzVZtC82xzSiNvvGLaHCveH1ILTLKIvZLNUvTlaPK1OXSEdzWZ
U33ApPeW01uNXT0VG/7Uv3UkNEur+YO6zZlU9IsSF9eZlrmwq+cxJfkxR71jymQe+vSi3xRbxuAs
UFNOs40oLytwoKT0C2jcRLAmOM+BZV6awIzW0tp3xDNq1TftY2y7LCVc1IwZLuVzURAgq3kM3BJ3
/K/F031x/3Bb96ZdvyUZ5Wpz1PWFSgWEnXtAS5oJT8vYIZYMlOdT0tIbCh4IkhNbwiNP0tUDqy9s
svhrKRTMWEM3L2bWgZqZvjKWZa+OM0NuztaGFYymz7v109dbcHuxv+eM159JLbYyNoPvjVID7ovK
SQ6dY7KeBVkLQYW0DmS9nSdjIX4+3rOqJ1m/TW2k2teJ2mj47cRkstAvnEKul4b26Z7BNYKCH5es
x8oCsYq99xCiTu+ny+09WKhsv0ai/HoO78S10xJFZAN+2Y7sYMQn1SKOeXpMV7tXCzZgWzYa5GxG
3drnc+ktZaI8vYu+v6hsoQAH57V7Cp50OzF/gyb4YLV3j77FgcrZXAcn22ys0/qIqe2m5xib99sr
wNpHKhBgmk3ItyU+wnnEDR4jln13/9erS7n/ptUHTDLFj/fkN8vKFy6L5z/+rRdMbxSl8jylOV8i
mzsmq/xnTEB6HT5ZHIuf/7bZ001hf7Pg38Z4ioI7loo4Lfg9YytZX0mZe8FVrhsU0OW//uUJeZYt
tGMjGe7kqsDyy0q8byugSg/vGzg+CboBX60QQhhtV9+n9enXOkKZWCe4g6ZP2o3pU6ZEIkzTcPbT
vWtF0nXhPD8NZLW2P/5yIyibGjQtbTkeIvXEZPy0xNpkyqT6HIWBkYrfxqEhKkj0kK229t1+II+m
9dCQ/frNfD81O3NlTfxXWym0ClZWx/gE6h72tjV83oz8uxP8Nrk+8AWU+4+QZ/faELyAhpZzcDcl
EYn9G0zpt9FYX35tIX/3WxPWzCZ6KRPDNseHW4+MrPl7jnSltJ/nudkv+14llFqAX0Y1D4ls5aiA
87QjrFlLIguHin1gb8i4KgbOswMuCkIOd5z5ejh7toynnDV46i87myeny5pFTcMw+c8ropmAXlQV
QjK5E9zBsNwJy0DoullN7/OOm/zJZdc6jm+dQzx/pOTHeYMR7Y9kbW+U1fbiExMsm++DufUs1ivP
Z+nQLZ2mbNSVxbioe8j3bFmHx/e7u3VBXs4FcXYZSWy8vTsOyF8zEwOnXAss/aDO8Ig14k7P/Fg9
9KZ9srfy7hQftuQ+sB4/QrLebH+vfx95sjJ/SORw8DGQZ63btzVavJ2RqvT1EWe0Ffr8EFEF5861
DpuD1eFTXx1lXcGboMY5cSSyx5SO7I518cywTPoCNRyFChMnsGuJabPU7ZPq6MZ+0BW7auenfTH5
GOvskcNmWumVaf884yXHJyjcTTHc0XoPECIGJFloXiOKZf5q8NQNj8o4AH0yoN76mGsf9D9SrsZc
JOJjQFlrbZ4ff3gP8uZ5dbA2hanf18Rer0xywn9RcInbcNW28YHman0KVzq6K9csbWUYI31Nw/ma
rrbTpoOMhpFdL+bxBs7IGKstopRLpmQV/cFL6kRrcTdzKAUM0+ye9TW6CzirYs47W/JmcyzKHys+
nkP5Xm3hNQMMs/zlktO0l7dNZOHeRJHmKNNqzlzX4AZJ1KsKiAHMQ/T4MzHjNxTBMckzFzrHrnEo
32zEepUZCnA0VFt39qv0swSbMojCUnA+cqjk8nFbbj99lM5tAVmrSCVMTRXiYjL+XEXMmnzVEHtO
WvcHrN7X4lEZkh8awxjkEM+KXSIlxP2VQCliWOBtcRYTQNR3SpjXaXzOrbneL8XXoszt9fb8fBBQ
84t4UK45sBH7eNMq1zWK4jxMoNI28e+pMa9gGPuSQ52jU/ov5FI+BMWE3jw+VpvUfr8t3uIZaOpE
4KcRhopGBzt+dCNuMGBgBwMd5uo2xKmxtkfbTJ/+EomKaZwmSY0UQhTLvYSjVVnbyIqsZj1No2PO
NZ7WhfaRM7HoQAQmxLRsA4iVWwrpMDpHIO6GR7EpmEg1NJYThnDfnxgmdfxnGenoE8n96CUChItf
xrVyXJkibg79rXe6jbNQXHCNQ135CK5fuXJgtGdvl2dr2ZJah7PzHW7jxV2COQPxwUWMN3OyxeBV
oh4LjbAMfOGN6PobKJ30QWJd+dNGDqhji+x6re8F+1T8/OtFpRyyG3IcGoywiQOowFECCEZw50k/
/kEz1rVAlEsORbEw2uFToImIJEGvXOdgSMCKKdHklW6pJeWUA4z0HOIeEk1jjwywH7ToMEIB9HEq
gMY4QriviASoiWcisxSUcsspz5WYRjzZuQP2oXvV4lYeEIX72wq67P2/7IByy6Hsp5zveR3idXOJ
VjGo494C5oPUQmfq9Y5RvqSRdAPM8dgx+aHzTXThQDVWB9y+5UgyDdN1ArBFrVrXfNnGB27j3VVr
1pPwgqQgDlNlUURqAvYwakGTbsjLjMMntM5zBfaFEiVlJ1b0ESaFoBTmCoVaT7UxxtHD+LnzxSC+
GfWkBxWWRypLxFtLbAeOdxp+MlEXvOcVKrW8chJLciJDWVrnM+vCaU6wiak7Wyat74JFzKC+FVFW
rhh4xWQRCeHRdKDYonVi1VZILJDrS/f/wQD6wvPAnoOqOWOXvqROsK3Xsl08GI/jQ6xPvSF4yDRz
hPJs/VE+iOs9fGpKtk/5Co0JqO230BZs8WuDWT21lKddLQDt0bNkSNNph7HWvG4WpoEnoZ/u/v53
vvuR42mXqOuBcJvBxfXTbWNd8uSKgFd+Q0ZVpIZJbNe5TarwXhSGsNbBRJG1u9+/5cwE6rN16JsK
z0CocJF0YYeHfoAUdnI0jvJd8+Rt1U2xUuzgIUKzxBSpjqm93vVORz4avOt9pA+chf8bUEHHOt4v
JeBXQlNRxYiUvqg0fE/pHESbl8mqt9tjjXc+Vt8Oc32pwJJwWt6oFaAsdzVdtYFc7ulkvLDOFIuu
aLbCVFThUUgRKz5gDj+97b0OlekIa9rmognNMCh3JzYFX8gDMPJ7d1/asvOAUy4j2WXJQTm7SBVC
j69dxKjwPrB/casSh5Q/iYRX+085N9RnimHJQ5LCruzMbmxU1yDoJuxpbUvJ9RyKrlSKPaFXEA47
0Kihl3cn7Txbs4+ZUz/lB5ZcS9cCV2CUkzNGFLnIHFZPuBOeeTiSw0Yj+kqwHFRxv8rb4eBtY0uF
P7Femo2ZvinrzOTMvS3JBK7NJWax2foHCaUxIto6XOe4Xbcvtz3O0mnq6iMpZxDiE9W65lq0Fblb
5Ye362uiJGRl8ztQmq0xQRPIP98LtHAGzoUBvqzDqiahLA3Tb3VqhXpVHZTMxwoNZvf27G/R5Vxb
UxYWbLtDrKMxaDTzkdjBWb5DSGjw14h0O8NiDUFdurMGDRkKwpE/6OK3ITe8yEkeh3kwyAPDFne0
AilWqZX8Ljb3/TpA8ecL7uZPIZF3qBu2WGWgyy4QxXmaLMkg/uIpF5hKpWv4LU4RUmNGvzEuKNlA
+1lNC4vmPEOhvJ8X5aqQelhu3izfOTN6wYUwi8lr2cXOQCjfF6OJXdRDgCBEX1SUNQY4/HRnnjzc
Vp6Fg7gCTuR/lozyfw1f8KWcAwcsaY/iScKBZ30bYdlbzCAo9zeWiZ7Uk3oiWrR3v1/idWZ9MDAW
jgFXYlDOT1LQDFGmwBjM+F1Y57t2W72b4YrF3Lpoal+yfG7b7JbL81tQNnxqGLS733CPqtPieuS2
NEun4bk0n3o+Q1H9UOO4ANL0juQ4Gai9X4Pj1GwUW3VC9DvVmcb8GRtTsLcBrJ1xecLEp/InYayk
MpZhR5dXITGFXXA+I7XkzMaBA73PNjne26V7Az206YHhzFg2/HlzOpc98UM+1YFdDOT1bIChMzBd
ggpAllpOFvQtf5ttJeUseN7TQHUIl/1sBfbhIG6lY/GMXEnBiPn/j4Pq5IRvwdFeQ6/jUS2xp3lO
frwIl5DsBGfNLgqdfuc7joSRubhZVr/fLOetL7YuYrNB0EmT8k5hKaCJzO7B4xCC77y4Z04I+Bdn
9YVJLWVUhE3i6cDE403qw1Vhdm/gfHSMLVt6hoFdaJKM2coILp8vXDPdCGQ+SJs86nCTjS5h92JE
prTLzBrnON2J1+bLdCwXCWfJuCxSLuXq3bptmcunmtkXULsoYzZ2PUp+d37uUwJSIG/b7gy7+CzQ
Dwm/Sw/6EYxSmCOYrpjH18nsvm/tl/hUTBgMSeb6COB9g3avTUrcvU1a2z7dFnKp9Ac1YpqqyBjj
hSH0lJBB6DeSr5QdYo+8BddvAF+HtlizTzFZ5BCs5W1BlNGqfzQhqc6YibPLC4RzPgTtk/ojOuHf
dc5631+MurOPooTH65s2qnGLRB0TCOLIlM9PoO6tftyWfVmVdUFCYa4gSwLN2u4pehrEoAI/D9sR
j3sv5hPz7WfRQnWkRzyvokqSHtzpgt64991+kiR9Vl938kN8p276xz4hKSbPvT6wio2WrpUUNNdJ
2E7c5coataEZOuEUzo27c/ARXaYpatNlf2DunR+/jnhY84h2EB5GE+OQ/VUesk7jU+5Lqy3owfDY
pYuYGU6PphkyPutDPumQYgyoCy3PkQ32qT2PUWT96sTqeVroElMg7BcclW4EmZAHelR0aBwHy3Nx
dHqQ8bpksExupbCITRYzXlFUeVXRNJgLXVLppWVXpDr0pbR6JzzXielppgq0eG2b+5eXEaeP7IVH
bxUjSC8Ur0POGTKV9dfu6GZBW3X/l+DWXYX76SoNA93eRUckBS56GanikgXOAamswBskN+MaiOq7
5CDtY6LEhHdqRvKzLBfubiRNm7ZRpfavErNAyidlhaZqTrT1iHf47aK39cUz+XVc/Ak/FlYSFs8b
qmooqkYlj37ASdoQQjAFvEr7RwNlhb155JiX1ct2+AWkT1nsLH7pXTmM9bSCFzCQolT5OSKybTjp
SQDH5lbGkFvr+CbucrNJSbg17usD68pw8aA6k5U+K0qt2EZ8gU/YTbyb7ab7XRzyH+luXCWbN3Rb
YBTp2g7tdbhyj6x7uWnnvjkCWVXR8yBo4jfitjF2xTjOB9xQFNMlpG83zAKahSYq7OUMg9pLWY8x
ijcDxqG+TyNzupraIiyvnnDNS1Czw1msG6Rlhf2CpN/kXKHIu6EbO7x8K7sEZ+91dDDsexCL+gfO
EjbFT9Z06c8k+MZK0s9yrhvlgxsihFjT+I3qAdMVwY2BlhxoDbtpetGBKxIGWimqbMg6tab8GLdg
05YRsDZOwJuphTZ99a7b16/hdmDclS3m/3h6+F8w2qG6TYI+4wpgFw1XV3iMFjBmQEQDfczKc5ZX
cQZFOTSjiQf1/5D2Zc2NIz22v0gRFHe+ctduLbZlvTCqyjZ3irtI/vp7UjPTRaXZyjvftKMjul8E
AolEYj24pTyyFbai7yLeAtQtuiOSfY1ODCliNv1OOhdj3oigR/c/zYo0Brg1yZtFc6RNYWWAyaHP
EAsw3JgpH4OXZLL9RVAVXqa8pRjhcJ9qEvExMHeLJiripnbGH950A4vdTTDNGUaN4WVguh4D/I+c
EWPuK2rUoVt8jq4o1I0EY1kzM89T2QqyIwwFfQ3LiBTqbYg6YeBmqDSeQmztGbbVCzOFNOVjQyUE
ThDnaCORaJ0Qblyc5rjMpZl+b9qZIS9yYBNbRv7Vbjgm8OeUSRyTozRiyMRbORNvRAWJb7Q5ZRjf
V6x3kupWre8j0nXMMGJKiGOaVLTWe1JXIfK9Yc8eMlg7TO5fgYUsL1IM2q1j82ri/XEl1vjs5OM3
Jks5oVnepOEwgOwVuG+YFNthuEoA1IN4wwMvmsQ6c+4NXVzF6roqzWhztVC4YgRwUz4MCWvQ+CIr
WDdHmbKr1HipWnGkjvs7MRVrMH4lDgtjejJKHFG535bRPc8iuEl+IdxwGwr9926mIytuYK1FrdfH
eB2tlIKVspl8hMYkqQt4rfkE49xgrLfEr+Fk2hezXYum/9I6ohv/CSyGgZl6E8b0qHvSzTIO7Wug
t8mBRR7mxtewjbEYDjl24qJ9shJvk1lECagdogI8MhUl/UcL49dy6AUi3gUTr1B1uC49E1ntg7yK
mL1DU8ZzTIqyMk3bz+bY0EzKh2R9cV/onom6KnJfmWVWx9kC5VKWPMn50C/6mCalmFwxdCGaH4kP
yhnN1rf+NOaAonHGLFxOPnvESVIFXlUViPNRklLVqFct8uACopri6802QJczb/tGYJX7zvl+rilT
bcfEjv5DjtKUmhu4TC5A7kYGzDt9Iyd6it4QSzDmb9za4j+2JTZJlLqxVgzrleSNsKY6NlEjff4l
956vHzIefQllbK/Xaybd+hl0VlXMi/oV7zW78/SDkq+M1+/6V782/j/qcpMmfkSVMrda0tRtmoOq
6R/sVK9cgifCW0Gmt9+6EBl8i1G/YKMwJjwmLd2ILOUBIIUcxFUFsoBqyXSHs1XkZHIWVKlIvv6Z
TKlrWWH/XdWWINOa8WBkC26pNLq/RXrzV2sRQEdpd0Ot50Au0qArhnIJnXTDn7ec7XxovzBv7aBC
Z7TfnH0ztx+cLRh7FnTNpHcCHUROgJfhFcnUwXtJGscZ5xPvpEWKEmBdVou43GcCrjApUYcdekDp
zXtQGmyzQ4N9oscvtRHbLP9u0lyMOKIeU0XERg4vCrtTU+qXdpGvRL0KdXQeuv8BuBBENyJFKZLQ
V00uJWBJxhbDZttshq3moIED76b+/IJOJlNACc4/SV2rtI3XMkzB8AqUKV9v1AHwENVhjoLh5kXp
9av9rbqoolaLaFVubi7DMZi8pbLMo1tUFTnkAiij6MOv7VqQru1mOZhJrReL1Px8ziCLCGV5Rc0D
RmgJU8gvPUdbJTrqACmDEXIcPy7kiBFK1wetxFR5AxqFlX8Ky7khsJ6qqVobLtE/oqJ0vB40vkxq
UJB0szigkwda3lmdE9vPpTXt04wIUUru5UIlJgIIqY7Eo3e9z5AYMT54NIE2ZvNOPGRWqnQye4i4
CTYChQbEutRrlQIOIgbiJXmtAC/vfUuhHnzE1kvyK8tXqfmfBaFjgpQ0A00U4qwNutP5t9/pwC8U
TVRIb27ldi/P5Tnp949Yo8SpZUjsq5GGh0h6D7Gb6uAZ1f8elBSmYkSDNhYYYBdrYmm57/g1wB4s
oDo3K9+cMW7SZJpgTIh6d9Ko5Ouhh9jC73NqZfaiALov8gQrxnWatugKoJDnHNEHheKoR1ewl3nX
DpF0vPXdnWK8pycMNjw/m2nTNyJD8dMKvlhHKsg0kq4GhpQgS3915NN7/Flb6bma6fJ6jV2hrTNb
fmuBXqz+9/sdcXSjLyDGaxS0tEPJ+6WEL4jgpiGPXNlzR9UBpfWc0+mTG9GhPF305eW1WuREoIER
2d6LaoqLj2R/c/+Dpt0xR7RNB/hJJHgVKF0tfxsYB8+NMT/JcisnHa2//NAZ1eGaRFFTgopwDE4y
UlaFydlMaP5pwzQiQxkmLvAibC0GGe9L2AF81Em/NAsrUOzZPrHyDbKNjHMiD8WPh2REkHpIrmle
+XIKgi3Jjl03tes7wnKLltLFioU5ypIhZQS5mLvNGx+0NDcGlmqnS9ZaPHMMllhUKAMohdjTrJCr
zG9mDWqavs4dlY0KbC2G6KbeeVmUeAnYO6i63edLR1cpk4Y24YK0Q8XLX7Uv+U7LzQgVDMWZW9hm
5+kyqjMr1TOCy3/kro1o00gviiphWjABbTvZBTsveGmt5p0jEavHTJaRY6FVZEyL0snaU7JEq5CO
u357m5UpGzcHtURgCnZWje5Tbc+Q65RvM6ZHqWTPYf8lmrg7UmzzrXNozQxuIe2zVeIhnkR96Pvq
Gaxp4Ek3RCb1UxQvOQ7e6aNhLFQvbKKEmObDxsYKX9E4YCdma6Cj+/g9Y+nOlHc1pka9N6GQxnMg
NnanxOy3OfqIHR8R0nLoWU/11P0eE6JenPLqR7EsZ93JFAaztHgdvSjut2fJwNRknBvRgx96MpIg
9bRgMUw5DyvwdM7WCkDExV9CioRfa7EUhMUT9bbEchjc5kR4K8Bctu/KKlzUFxejqw0zmT9lTEbi
u4/Wju+478/7vAcp/80vgIE+M5n1wsk84pgGFS/0VZCEyQ003m7GeRVvLwKaXs3wFRjTuW4cEV2/
PT+pe+7nyUmJ1I0efBUoyS2sx2pXGbH1+3ehLwDCIgTWSTSj3mrWBrc6+qZrdBsDANt7afHJTFCT
C/XsI6hr7gVpLHhzcoqb3I59w190vW64rm9/ui2r2W7SHxkLmXp7yqIUymYAy71xBozyTjZl1Jwi
lJlZxVeWylCGRPKSmisKUIp1M9wiOYsJ909WkXViCxM8cIUUR9AnhViWMiDqLU+SopzjXou/6l3C
W81H+1vW+TXipYOABnrXPFa7o3FbIbS2exQaIFdWfmLyCEcfQRmXuivnVyXAR7yZm3IdvMxtu/lV
6O3i8J6iRYIFdTeZ0xwzTVmY+NqWlRKBXm6+AVm/MIo/W8PYs/iafNhVAehZmC2RJFq2ad9XQo4F
Z1hUeFKs2wJgCayhh+nnZkSDEl0eR2F/TQiN9FeqYGBbs2RzPX9dYuJ+c40MVlg4mcLDjpR/mKJk
p9Va2XEhCHKXi6Lzy9hHvfBwOAx6YfjL1NktToFZ+Ga+LI7f7v76e48aovFqAOe5tXw0SBnHPWwf
S5EJnz+swOizKFuexGohJ4WIR0N2ulW/eG7pJusJI67pGk0SXCUlzfHzfKn7jnhcYhvzfs94zSdv
/F8e7rZn9EikrTIvShVEzLQwRLMEDhO0ksHJlKAw5azMFU0SBUBKPvon6NZT1QRLLE7n1YWTjetN
Fyxjr5nfuZF8mcwBwck3YkyPOhiPE65VK3hg6txjAlmDQ/uGOQNzcVgcFOPFev9Aus6QjMRd1k6v
p5nu+jtgcnw+5/vuydIKomDCC/PJvCApIvUd19gr5Ey99afzGa00A/DvAcs8uBhI6gCfoq9161eE
maHWOSLx7Xz7KCYCxYwhfdZX0JiHLV80lYyyAoaUBNkJdQWj81+H1AhszRJfHMBpHLn37/IS/zFK
bLz7vmFl9tBarM7Uyd7YkTQkyldo6qBtiraDNMwNtrfpu3gJiGpRx6fMOAPwKNimCzhh/H0nm5ve
tRZLFPOf7rmM7j4ewIKKSEZIqXf7FslBK3r17TQL9GTNL9t1aolYUbEK17WlISCoHR4zf6yc3c9L
9kiWesA9uWyHmwSyku7hANTFWtUT9q60n9cMZFRZ4pCalmXgCjxes1SJeI9TUPEkfYUz4A8tS04X
tvwOTVvfmfHabo6oWb8/V/KfD84jUUqknCC0sqfMkTF2itfK9nZHuCXucxpT8hN5kdfQP6yqP1A7
sZDhNpMLhcivt2IrMCUHM0uYHH1OZsLRQjv6iA6loUlah1WRg05j1HaI7r7yfY6NwjmWFrGSF/cW
5Ufb8EiLOqx53CuRdgWt2zJbn7RU3xWoPipmEFvC4oyLsQSmIXZnG81KNWpTXvJYAmVdDwvHD8zo
14BBQKxRD9eaFXmmsr8BRkzC+DqsycZkhuxEQZ99LHXITReLSd+g3izoyaKwNlhSp1j8QtaXueMZ
jGOY0qjxKVC3peQGKUFzBDltYjM32DTLZOhnvPcofcrR9aJm0GYipE/O+YbxZx9oCoox28yA0/K/
z789EqP83ULpi+B2u0uPbCtfeTaWHFUMh3bKtI2lRozD6CHHS3NF8xOIFJu5g7Ihq0Q5fQdRjMfQ
Pa/glx5/P/Fv9a1P79Xanf9l/fquVm/Prx+LAiWmpsKa0rgDBXRhW5GZuyqBeDFZXtuEJ06O4y8n
lKT6RlbKGeBVT5K9OycGnmZb/WjfUpvpKBN78fPa/KVE+T2+hxmFLrlztAudCPgW8DQw7cxuKp2+
oH8pEdmOTr/iuEjQClCqrAhoZXCMb7p4lIFHghEz3yxWrEHKiarDgxTpLF5fpLkUaZDiW7Uv0Ftj
bNOdbxrPVWLCB36kQlnkKBDjVpNRrZGwROt3YHIfHnYQowVDMWPGQ8bkiLLI2MgbcB45LSBoWFhq
0X+SDmv3P5McIl8C/MOJPEcZU5mb+ZWEnROIBC/+Hu9zjumgmRlzOqvDYiJSg/hGpChTess6pYjn
d1LIHGBOL3j3zMiebX2MITtphZYvxoFNqvyIImUmKtnn/TxD1StadObveNMtB7Ss+DbQ2J5TmrQW
I0KUtVC8KqvEGJnWwjp3io49WYnB6mImluDH/R3RoC3FrC3DSIs7lFrPCW5TsmSIi8UEZSCkK18q
Xo4M5yohC/D0eIHqBatzawKE41ELKOMwFwapmTUQVXYu0cR5CY6bykA3DLwNYH8sOWOOZTsloPNy
NMDwn+IHmQ8RbdW2PuQG/4Gtmi/xYiktbj7jEAl/TwRMh7jNXA6uRQFt2YjLAUEudsgwIR0nsDIf
2KdDXK2rmzoVQeStzfTNxTMS+CyYoTQ36osnYpCC0wNruzzoGOR0OOw2+Uoc5qVnnPTd0I0MNEBB
vSTW7oZM07kNML8AfZC7H+li+2pcFwALPLA88wmSyAABPA0lYQU7yyjl0pKuwjbHBpOAA8A0jRrD
Ytcjw+uYsjCkhIR/JGGucjRfSucnoUc6IFK0Vc/N3G5XeAswyJRYgf7tsWbsJhLOKK9gGIwgCQiY
oacehCLOxFmfQZdXFTb+IZjaoDe4NeGQ+iE2Hc2N1Mwc9ZDWOgusSpwwbQ+kqfdhxmehlIkwpsV3
a86QeurWamSSLzgHG9hyLGLQZ9sC8P5GYCrGzeZfxGNn/IqP3VZcYcB1jZVjRPN8O3GUF4b3NNE7
+CgZ6lnhpbaUUlJ6IggUc4QOMb5Gsm7AXLOP6tbaeltpwSqLTnQFEKoS2lHgUmFqhnphMqkqiyyE
BRNAkezLjreYAfcttA0qwOpTlsebni1npgRUtp7ZUzzh9jxQp14bKZ0rXekhX805vANMmbkLL97q
lrmuXDLn+s7CSZnyR/Bwk1YLeMGiJlNNWLGXt40ngl1JLxdzs3EQN+jScgaUX99mxQ08ecMo8yjK
c7LdmNdgwyTKcJdJ07WxgjIDQi5lZWPUnsf6o2hXrgB4up05uWW5e7Rm6pbxAVjJV6arTOT35ANo
duFUXoOa1DlqxJ5zeA6Aal/FGyTwtsus0AWg3WyZvenkHtFEFQ69kGT/Azen80TdIKdBLqjI3vHL
3gK8AFJW2xdUGP0/z12IiUKELI4pUTe6khQuCkmeMHY79CskeAIHu0BqTiBoFv4pQ2/kYAARx5pd
Iizw430dKNeGq5zm7LmOCWfj4WMoh6as+bjBNC7eQjBtYr+Vpa/J+rbWkFd4rPasrPrU8zBmnnJu
srQUIzVTyNle8fi+f7RIhZoMCbOYojQ45lDtTzJyllintUn1oTEAFBEtNtkiWpSfBJUnV8xwoTiN
mekfksOblpoazAkx/mfRGkeN3DNAtzh+LtGAWzOv5jwp9HsMNp4v6uaCKqWGwYqtqcPXIf4OQal4
zvzEpN8jTcoi516E+YMINLm9BLWZH8lkugXI1JcA3fo3zCGgr9xjts9PylziJBW91Rh4ovHxKk5G
mrUIe+xpwQIzQ1tuWYEtiwLlWQx5hWT+LehPqRuZmpFsDe3zueymLJ8y4oHSmznX9BpXEh504bfR
OayzmVT+f34fTROwQSN3zIu4K1/34MAkO3DzXa1/GN7v5zzc3z7KkGGJDYboeQWp5vnddxoRSQoC
FqDy/ala8o5oSaB0iNea8SWjwabdM631xLE80KMsyCDWmIeZgZ52JAlMJBQrNHvJC9+5YbOrgg57
DtXcE4PLCXMtkc5DNJ9gWkO9e2wjLn1srQtQzu0Rzl7fGqfZpHA1/1RrASOKrFBm4j2SsKwLeHmo
byqY4ns8NnUWYqOw1/cnH62HgXljnNjEJIj88PuUBJM5phKHdN6fVqvNvUaBVMop+XO6GvpC/7Nu
rXW81j8wBmBk1vJYbjJgOn8iFcGwHMKkTEd8UuofaSGWGWP/CvoLNvbtEAJMw9e1badHx8NBqPA4
rTE1rB/DTE93x2/18L3STp8rFtLmVEpkJA+VvibKrI7bLkXJhtsHL90iPbS7uZt++shYXBk8Tz3G
ACibo1YGT4fY6cezlSI1lNMesi9tsgh2sxsWp8w+dSuESY5jrW9mjgagGt7OUVt8f74x1HjClQSk
iAaMBE7Cjuf7kYzUeFDyoZkP1+GeaVqpzgzQYDPgmWb6zLkCtJuVv5hy7qS5Ar8Z62/wHsmU73qL
h54sPBhg4jYtXB1Nb9fliX/7vbvubb0w10qpf5SH9KXU+8UxM1gAXtMCH30Apeyi1NVFmlTDaXXu
Qt3HvMRLb21+57adGofQKEyrMfMCcHXWkgfiEFBzdkhcslr07olj2kqO5UCs2kjwlTj4slAVw+nt
bZOvL5X+u78avu7MDAfN2f4LdqC32HdI1mhEeAcY5848BuqqdZzmYQUxyK9Qbuity06zf1ebTl98
hYZjRYibSuN6PAIWc8+85pPm7O8J0CiFUhM3Ka8R2quz6lyiz4v4OsCyLQDL11o382P567i8ud9L
AEt/AEbnNdKZAfzUo4Fto0CVwCCUwt97L0biH0StiiJpgPglWza4BJ3V5fH0nvKYzKytGyBQjk2q
K4xXYwLlARVKERALcxRiMbJAnXoo38oMed05rtuMNwLUlexik26w1yHazV6RB4r0pbbE8NXSdRv3
zWXc9gkDC0QUAbM6mLbiZBowQFDDNPWxuQIdAhvRCJeFCYP+vWco11RBcUyGhgoo1LhUpQFcAoFV
R6EhvZSW/8FO/0+4Mw90qKyIJyVBn95AZ+bCcm52vzvMDBqDY0F79ePeZV3aKdcG+WvklokJ0wAg
/3hpBd8v+raQ5iclg60OdgsHtwWAOdbSeH5SPzOECrQDfcqYhta4H4CJaiLzRdjEcNTsSu8/1sbA
RP/5GRo8kqAMsaf2WXcrEzxyy2GlW+vl9tgzHrcJRXikQdlavwiHWaGADQKqUhgLfd2bFkNUE8mJ
RyLUneJD2POgBiOrmS5+bJHXvO+VYpmtCa/gkQ7l/s84VE6vFei8bQQ0smUH1kgL69Apm+z19TVv
SnLo1b4/H+WD+X9SqjuDI5unYdXIMFzx+xVcqkzHPt3jcwITNcYHEdE551BokaZsQUEC4lFkh0bg
uu4n6yQYcqKTr34+pEUr4SDiX9ovjCWzmsMmsruPbFDXPIhmaT2gVQF+KDBrHYhqCa3q9T1ruHEC
0PGREnHPRkciRVdEfCIoDbvNuTHO50tguLur8Xu3sXN0+3Vox97hGd4zDurnQ/BIl7r8XO6XlUQu
//x8eWmxxc6yIv2VcTN/mmdCBE1HGmIkWEvqwmSRXIdeeUUHFjLEMMzw6PTh4zknE+gVj0SoSzNo
BT+r5tndUr4edmR3lns4+JumNg/rfTyYWg4IPJ/AxjAoM9gTqWA6AF6TV/KgHKybAxLx6wrgGXbo
YD8FRDo/rPV367pA//4rit/Kx7c/oBlTNQTmfZjI8jzI4J7CH2lRPuMVreQg6Df19Q37FnR7ob8o
BmCz362twVLafzGE/5wr3YteqZXmBxnIFVgShu3Yt9Xe/I9M1V8S1A3sRBmtryS6NoFifjXeAZYe
iYwDnCiqPIqNunxaDVi8W40D3Ji2bX/xL87L2iJ9oJHxxoLJYJ4RdeM6JVCUPofQENsO9s6e45Cc
0s3cNbIiWJKEVVms/ruffvYjf9Tr23JJecslCHFYNbahnZ7r/79Yyb9nRL27UpsJWZ9W4OgcbzcY
Szgho6gHbr7FagMGLfKpj9HSIyuUKYlR8Iv4K6RnbjpMbEU2OrEM3TqGKHtpJusBmOjZfCRHGZVr
JFYeJ0IzVqtUNzc4rsXipTWcr9o9wLtcYgJBQ9cZ62H7F3/pH5HSPas9V4lpNgObqW9IlyVUUUX1
qnIZ5cvpB/QvGcpvvmI3g4Q5DuQcrjq3kHeme2OmwH+WDR9ESOM19WkfllpA9N0825WBEjuCW2wp
xnK4Y+6gpZsVdLCYokyG1Ae3uC+K/iS/Sojm7AVWE4umg55TYIUaLBEyj4oyHoI8r5WrBBXJgBlm
+pvqvMT4zX7POKqJ+uajHCm7MQ+EHCuDQQdqCJuBfBjK9Q427Lka4G6Yg0as91SijEakFIPGAQzw
9IYNeJf7W3L60v8gE4WYysBSaRb2Aus5kSg7ogE8KJR9UIx1rG/cVDbelB3jPWHZeokyIJGH3FeT
QzvOJgprJ32B7Bp6/jFcsFIt1j2eyK48HhplP6q44m9zFSytQO4CeoF9wD5p27EyFC1xr7/3n58c
Yzv3pLnneRX5PADYivfgdeQFoLOzgn8PTVEa/XoGeMtzG8xP3ujR71OaCCzFzJNa3GhBf0Nb1eWy
WyBjg3UmDUYGDYyBsW40ubE/jP6IIKWKHcaY5vMQBAmwIcb7SWBv2KrFWhJBruozOpQCJhLPSW0D
wUlYcHZ7fy62iXIYdGHEBaV5uVymyiy5i81Uf2HyYD1fAoPP1V6AD8/SvEkjOCJGKV6j9JXczlJU
ChKkDZAsZyUmpu3RXwp3P2ekZX7jz65KBHZy5JB2MOtfxBwheYCZQ5btm0xRjGhR71Qr9EAC9HAw
mh3tchdZf2DnfrKcC8a9uefsRhzVyf8cv3AMHcl5fvwT6eaH47/b29Gv+xXXNglxlt+wSpeU2S+x
a58KZ+Eg07oejJtpbbepmdouojwWaxP5xkfq1CulqH1d8xokuEInxbBI5hj6KDFrAnRgo/oNnBH3
0z2+citmnyJDEe8WcsS2ls2y2Afi0knZqQsJ2UyGbkz70yPdoC5tOR9mcX0lnJlIIsP73CHmqZFB
vpnGsnf/g4TxoySpa1y2wKkCWBVJZQEO0rb/y/iZlmQszf1znZnOaI14o26xpGWikqm4xTB8lmLM
nQ9jud/XHwwyjOtF9zKXkqjkMRFh2OncR41Kg4dNWAavsAIthiGnge1uWlEnDYmUVyZnSa633BXn
1/aCnkeW/WM9UnQ9qwvn13laEFKp/lbo9dqW1njtFaRpMZltxeclMxyezKX8PS06KdwDcgnAOzgt
ZIt0s8LGvPKobbhWr1h9o9NezIgUdZ2rgm9SKcKtQlRCgpIvwBDAqbAM93u1Z40fTSenRtSoB59T
o4GXPDBmIoe/sVMLBeHFoTKdj6W17PWji7Bh9flcKaf9T2SLMDkoqoD9pmw+33Zync8RVQoAAtnl
x9MCcQO/0LHt0HAxQ/D9fbtn4hhkpx+Bv2TJIY/sVR4Is1zl72TP5x2GNQH/Z8HZNrBbFc628a3d
9BydQpyLcsmMYcwm6grEuPylTsUuYdMoCV/WPTqu63V0umwWemeA/mm7ZY3V/8sN+UuL0qFIiGtf
GkBr9QaocVLvD7Fl3sH67jVspwWH+Llo/0Vp/xKk1KjwRawyIkEtiQRhNoErJJsO8lJ7ecugxdQe
ymUUUq2SZYW8tpxzRgPwhjipnv3uWNtfFrxUy3QZ3JFf/Ok8/uWOeodatY2ijnjFeGH1FCqDGrbz
q3SYeH//8pb/pUS9QEXKVXk+g2l7q/8ouoDbsXAyd4AH/g6AzgG7ajHvzWDvX57Zv0Spp0gJqv9O
clZWba4ClOrVte6gMb4xjE9psffNzzcmzgRRwX+XKTqJHi9jXQdiqxEfszRNbJbbKO4OHUSV2TkN
g79/8c7/hz+Fo81NoKRpSmKMi7bzzIUuIhdu3CNdVquFQET1jCvKxNThDXNRAQkKTdvcEdf5kDp2
uLog+YjMCPhbry13bhhH1wRAghua++SVldqaztr9Y2oUegwHJl1JS+X+FqPJ5hTqyJPowxJxPVO2
RHbPGKYsTTtTsL+hJAqLMSZ0ZWcuAl91y3gxZBYZyr6ogi/cyhvIqLGuBWhVPfeG8CfFMr0kxP+R
Pnm43ZW+yFR8xuKP46w/lkvEK0fL0heB7Zl//ryjH/KMLidtf10bnx6C2eXSQljbXFlh9HTiaHQA
lImayV4VeSTrbAIPI19gJGIGt2HPMEvTvt1fvabMUoiW7c4jyYAr+vON2YWzjb3Lmm0nFufZAVMW
SZlnV9Unoe2wKExPJyBFz9mYTqSMhEWZn9bna77qwEasI6m3P6NXg4BeHNAnrNe4qlvLCF+ACXPc
r5jwUtNe6z8ipMulUS55Gkcitw2oVoZmcX+MpV8znGOGWVfu+jLyPGK1iqOO5IqAyEJ8LHirTktA
EqzSOGKCjFVaYZh0hS6fXvsOEWmEVNjqUpC5DThYhxeg6eu8/r0EhucxYsTALJW/l41HLDZ5F3DD
vUYnL72bPt/DDkg3xBvmc3VhEqIsTh1weV+TcPfqeB947gHX6R6ZivHcV1ToBteI62JV6KAYb6sc
A5PalvsIj4mxv/uGzzmaaBMbe4YYNXl8CtsZ74fSjGjH22Yzx5OfAoTPwfYUFzXbo+EKWO7LkCLj
naJ7lGJJvc21DEJcBVgVitU3/mnPMk/PvSZA+z6y5QOascY6B1J6C7EUstyl5+/iHSCuCCmYuFX3
RVZP7NTdQx3pX1ALt2yeQeM727ys0Ia/2Z0Wh3DzdUp2B/QM9YL+9aXrRoUmS8AOaOvVMT72rsuS
LMMVVujkWVQhOs3I1SvN1fmys08vbYpzROpHWSQGwxlm3YZ7JDBiuxfCISkI2zPXzgPdcwE/Q0Cl
GIfJeAXo/JkURr4EMFYSsclYTLdRc31ITI6hlf+SePzHHNOJtKjx/rsQYmOPCQrcmnHQjV9L1NZx
91guKOMO3EPjkegG/38MyWqDCrT3AnSJ5xeb5XjeL/6IQlsjy1PJuGW9YyKhtFtEdr36A6tPWn1Z
Ta8Mi0Vn47oklwa1gyaEy6+CjfnL0gDK2ZDyVPALUts20cdKnhP00ToWORlUxN7+j4KjTEfQJTe8
luAFY0uXE/KZWCN/Lz+s0t+sdBKDMTpDlrXxnGvnoLW6ffMf5fabcXUmhnQfzDudGWuaMIky4rum
vzbovY0NZ2FvRMeGPhx8B7VZfWuh2x1r6tF9xFBBJnEqIMln6I0tK3B3tc7I5Z8utrkSN/PCvBlD
bnnNXt0Z/bu5d7+PySa6wnas/o8mis6d1U0kDyraCGA7TECawVVFL0SCPwav00XGv47kfQRidN3K
TJhjuQ45yfAXeqwUgz+jpYtBhaUuVCSC0Cq6diSYLK5G7sr69dT3DBIMwyRQ/kAfKGrIxejpQGgc
LhXHZZkKRi5KobdCzjMtkvwKFM6bdMsZFz1HYghwes5swbjJDKtE94c1glg3cgtKNwO4sWtfj52D
87ItDyhrM0jNn0cq99h8dPx+3MS3G2z6yTRvsj6gwVr/hXRiwPB0GQogUomLZFY0dTiAI0R0VwBR
IWIQGVVeRooLgF6PrpMw43I16ZGpvBkYRTV32Ffi618IanUM6Gyx0B41+goY/CyIxem4QQD8vob1
lrx6V5yRDHl/7ik+eec1982OrZNsfiFbYqGkTVIWDQavnx/apI84okfdJq+bBVWU4cwkfdW52mv8
+/nvT0deIwLUXaqx5jLBDBc0HTMQ9uU3Ii+U5BJd/9iiYLVf/WdaOCJIvZOZoMRq4xEJ6ouF49lo
KdI9qz8852vyWo2oUA+kmqdZdw2Jbz2YQHZgmezJzMLo54mFGqlB4CdJoBXkKsn70En0e16eYeVY
ukY7ysBj/W+P/bzCXD3pHP9CTLw2SsM9Ij3D4mky1P/LE+0p3wZBDW4kRR2sf+NoFGxBWsmYz9XM
+UfFKodNmvARMf5RgBKnZTz/X8TMTWJzf1yTxc+kuRuRoOoJiRxrWnhPNYrG/PCOVDuiRJaPPAEr
COdlREV8ZKRJ2ioNBUgtMS8Aw/7qMLCuW+EC/S1+bj1XaiYxyhoU/q3vBRXEzPO5XKf66maIaJu0
xQ9O3RULt2psBkXy+T+ixhF7tHkoMh7AF6BIlsVdHR0pWh1VC1dasLSddVyUXQBgPfxZ0u2KSjam
WNAv5Eio+65RsUBsqC1uGMN7e84dSwkpIzFDZ0V2rcktFkt9FmMwg1n3YcmPMhRCqOWtRpQwW4Sb
bqUZHZprv4lzF+FfhspPJ0r+nhbtqjdDJxeaBmpvGyTXIUKgPpkH4AjgD+UfMrwKiMtGx6pIhiin
66Qj0tSLHPPxLOo1KApWUyLhjE1bSFbeDO2Y73y9f/lzs9vlsBQ2fgwX2nWfH+R0s8CIOm1O4uLa
pqSZc3VJvypbgobuVeuNOWbNUFLaVReH3uevAwQs6B5AKLdYqMuvl+4xZGVEp7MkI44ouxLytXaL
RKKbG9I7B+zHGHdhieIWwGoZ0pv02Ea0KLMipkIqcQF8gNI8NxZqTXiYax2wqJghQx2GQY1x6354
71cfa4WI6TfRF/jbh+O2OKAagfo9FsAx7TPjpaY9eUmWvFndg1pjbArdt+YO4KEZ9266njQSIGVI
FDDUFCR93SyTNYBKv4WVlOo+tvVugUD9zfShWExRVqVrPI4LFdC7z44mpnaZvTw/JZZfSHvxQywQ
pkDC3qUWMk2t/gf9r6q+Rb517wqn5+QYOkH786oKrGTBIwwBqnm+zXT5wPKkWYdET2w04a3nayI0
tKDphy/Sp28hTLD2JePRJNflyZtJIw1fZa1SlByENtiLtAh3z0XF+nXKMOSRwAsqyRqvZCAQVYvn
v86ypHfs2pFnm/BanlU8fr4xbkuzI7vm/gzLYmGsWC76tNWREUmJGtlmRtnsUEKbUhEhhlO/GhNr
tIG+ytpXQnyGnyfxlwTlAnozmb+qGUjY8xX/kug807ywmKBOoxowDJt68FrQD7zZNJfIFHKLf++x
NRN7DNCShHwR44Sm36C/TFHWWlXjWyn0IMlfEiynWr9YH0vDfU5kOvYQOY4AUAHqih7CmA9qMG/z
hvh9KTaCbuCPoWml1jEchCE5PEMM/2HSAIzoUe7D/CakNZkDPA1/sPnYEJawm89Zmn5RRyQofRPK
NixarSVHhaF29HLtMEiwQLYR+TY8rDGrJDDtjQGRW9AEDfBoGkVQqnrxOhCUpcZI9bDSB5eAGxCv
7BKYarjy/iyPGGAI7WwjRKs9q4tsUjVH5Cnl72Uva5sA5Hf+Hi4KIOafC3Q6CTMiQOn+LJDVdu4B
tUrQg/UmMHZ2ZDavC/3AfaIdr3OOmExKXlkpmOks5ogspf8QtuL3g9ydOnPQ09fQQbNrVcOrZfA3
qZIjOvJjZJdp3YxLVWyeeHtTcGqq2e+K9+ciZPJCBT2kz69WCvCyMr3lzEcPCmrP0scngww5iR92
cMQKUZWRUcd2ozIQydaO4hACXvlwbyRE3ejYsxgiOv2MEhHqiBJqRrdEScFQ1AK4pv5/pF3ZcuLK
sv0iRWgeXksDAgzYgG3sF0W73daIJjShr7+ruOduq6t1qBu9z8s+ER3hJEtZq3JcebGJl/4KF6G2
5IVWt3rNfxclsw1SsmZGlT7C/NbozNR/pTIY6tR4UYfInhcRAdcy5eWLPHH76TwZCQaX1xrHROZ9
in8OVmY7p/K4uVyuEl2H4mQlIeiyy0m+Pxy4BNkcS5FFBkzKtBtTK8CyjnXZrVG+OgM7fGP59K8s
5U/OBaWJxjyhh7oR7fLtEm8zcGNcDaToAtcoeWHj7AM9OT/mjlm9Eei9Co6481eckvhxFfJesnnY
n4hgrliIzV/GJcEnwswpOF7SNV4yAtZlY/VDcQ8Od2CHpxJz11ItD0Ujoyfo9D+woIpmh3tncGvi
25x7LfNkMbetC8HybMaQ9eJQYtLCBVmxU2w37+1omwdSLB8eSrf19J1WY7Ad+5c5bypH/s1oJ7c9
rvWz1l5glLnTfGxdoPB9c+QpyPYFteeq7K2UYvDpFKyWsQv48uQl6lY0wncKf+2vdM+3HW6kTy3v
DrqwDUID+PviwqLLcTbl53Igx/ZXSLzSD1QbbIG+dryv6bzf/W2mbHsQtoGiy2W4yStI70Ygck0f
dC9Hlogj6f67JrMljDLWsPSnhdFQt+RqY3/RQ+n/zAjt+tz+KLA9zeE4d/NNGBPlmCe7KPSiVGNc
88J9Ub+aVZmRFXfO576/I9+SpxNjzKz40qoj/B1MRws/VXtYnTssFbt/erPR10QTBk2GzhzLhN5u
b/91/y9zLYC5zGYlFHnX4PdHEZwNsgBuoBEICSbeBAXHtNm6QqvUw5DSg0p/JIfxx7/DBLaMoOR6
rIhXnNAmWHiGd+ZgHucrs402ppFWsUpPCU1gKQrMb2Couv8hOJ+Y7bHRroIUlgUUCJYYBbhwNlty
ogIwCf/uIUld212NnprpadOvaGtu85DH3iWzQbOGvsOng227b9v9otR4N382cvw2XrbdBgTWsqU1
9OavTuYTPPaydz55A4vzoeNECjW/yT1Uyw6zQGcoCCJFyXunU+gL8CYijQ+mZJvbTkbP6w5Q356Q
iTjwO8R9nNLzzJy6IbZMcI7IWqJAxnX3eAdIjXMiSxJCDOUIwLG2JtjrdT6UfvIyBoeIF3vwEJNd
0psKelO3FGdq77IJEHTXCz5bwGwa8ftLseUCWSqCUGlxdFdQdL9Wm6ojNtbM8dCfc2XZ/p58uMhm
KyMm6Fcb3TYfU7tDHQnDPVcHJ7dWHrnNjjy/nJ2AE1NFzM4qRBo+MpcuQWu7b2OTJK99aJ7saXKE
TJBtaWKChbj4Tr3mFFjAtD18ap8o7NB6Fc835wAT276j9Yo4Vg2sL0VhJX7psM+hczqQ0F9BxFUT
s1m5oncfC2/OwJ3bpTAvdxqnRRhkkKm0YHjYZ+RnAz4d8MNwXg2ebgxoFK0iq0ICOm6rIXFALjxQ
n2811NDNAHZR01LZkY8q7rpctigJNMYGc0/Yp5s3GxsDVofYc7gkefPp84k4BuVbozBbbL2jCW06
XvaUro/mUv0ZY8mF5firhPgH/4nzNP6Xj/WtI/Ox2lKUrDPlZh53a2/pCfa4x4K/Ly7CU6P+0yi+
5TAf63I9d0on0LNcg0Fxtwwc9A9T2qAaPP8gO+MKpMHtPYGM19WAb7CMAgis0ZZHh6EwrUdZDqnL
incFzwpmqx2O6c8HN99aMmAvYkClVUyY5MsaIr1N32NLy2NwkB2RZKH9VK15O2f+C+p/i2RcwEqs
mqgX8QHBAnIh5uMD5SMDExNHs/kn8x8xbNgWgfZsrGkE8JI9bK726CFvUWyuMV1QxZ0N5BjLTefJ
m2ldBEWTEywAVQ6e954f1R9pSgLvR9G6HL14l46N2cJUbHKV0uhjiCRca56HOWR/SVaoeR+et+1S
gWfAazOhtn7HNNm4TSilQDULWMnZcAIsLotijlY85GLjNSPA0jKjo1CCLT0yOakLVBhfenOhe0jr
OpxXhmcbDIYUVhr2KAIBiNeY+4pf75ve7a2/d1wMdHSBEuapdoMo5ySvsH8N62k+KC/SgPGD2G4w
a/xwXqLHJANHkpMtuFuSuefJgEnZqGWcDtCwfDhvP3IHGHJ5eHh9wHPg89o7Z2NtAytgMd2BFTms
s19hQY9clgn6FC8gmcrdM1ZaUwrF+6c628Ss6dhuCo5BbFVg+aQxKl5F+pWOMzvAje6jsMH7BEy2
tr905xGtq6HXrkNP336GYIo0XU5Jau4OTMUzHzXXKhM1EIjHRpwCXTvRL45+cxgyFcB8MimIr2MV
oTq03ngf3i992fi02RNlrxwG8vkiePcFzmZbpwIZ7JeMc673Z9SKQPCyVt3Sjx993s5D+jfYqzCV
wYD9MDSqJcaQcTp5zgBin6TiRLKzKYWJCJZkOm3qPlHoh8Gu+kPyWv1E7T682J/cFVdzb+VUEA2c
JiDftVJnxnSeHi3swSpwHtE8kpEH6if6uvty/+twzI3ddWsO7aDEA4RdXMzTujxEnw0esOtSk5Ea
Ru2TzWBIYSuBr1ekJXADI7NSQ0wwVtXQ5UkosZWVlx6bM4SpPOr9TA9PRotvH0OeEpPkNSPRUw5C
yftnNlusmwqhV2wiJJTqfuhkCKm90xoeVOu+52+xK79dLBIvGw0Z8R66ffmBiLWRFXdy/5Z+Y819
+gPowzP5AX3YxLomjACJFDmPzUe1IAjNpAUZXd+XOO0r3G/IPGOXXtCQ9Ye6EOZuHJBi60eaULtC
Sw76zbrdhiqj7ijphiKbNMyeaKbIkjBWPf1+UOwk/QcEky25vvIw4xaS/3GKE1nMRbui+fwcXCDr
ZY2lju/lo+EnuyEkF6cGz5VzCFw0iB1s3QPBGh4abpJ1/mAnP4Ax1jTFiFMv4Qc4p/cABHLw+n14
qAbPD5m75NNDZexVD8+Fci4hZw1yjvI1PNy/D7N3bqIGY41FKgzBUOPPZ4hdxGXruH7NJcedy69M
dWCMsI2KAmwHEs4KnUDvSxIvOlt1Hl5zjDvaLZGWPcd5m01HTCXSU52Y4hgWRRUUkEhTBCfPE9yL
Rw4H7nwMTzPmQR5itZexO4Fy8GAg14IUe6Xu73+i2ddrqgzzCKvGdZAy5JKpV4OZOqwXVIn8ygHG
WXdwKoV5hvtSGkMUlyGlROfqCHPAqt71wn1e+aHHgwp6O/64vvDR0FBjmhghYYTpRY4ZHE2BsIZu
H3AlVAV9ACLn5Khh3RHDJvaswEpUUVIhhva6nAbH2KoEnccoXP3V8X1rxCb3LkOmBeZoUI28Te4M
67G2H20Swc39HP4fPdvzaDsRyABQGMmprIUyHf3BeNHpQ3FUJ0NX4hdPtdmWZmMiiYGgcyZiAWyK
U8RVQgYgerxg7HxEe8H6UURZF/gaH8Q15H7qLu8icwyFzfUVZnkxsdcb3ORO8DguHg4r/0tbmjbv
89H34p6lMBAF6m4rHTvIWfcr67YkeHyS7CcN7Wz3bXLeAZmcJgNNcSynl8rCab6kyJ2j+cobMOtm
2YvFYou79vXk86ifuabCoFSpN8VQpTAVp3a0W9PX4CmOvMxfZGfFO8lZSJzox6CVEsmhGTW4CE5H
B82VbXESNKA8t/mXd7kZDFFHvcoTExgvIhHQLYVttr783H71yCdW3PUivM+mMs5NJ0hlch5whtW7
8oqZIFUhjUueXSygzPD/0IRiqosnJL8BNRU3azv7TH8fKtsXXA6JGks1pL9cXKwQDLfepl0oZ1LF
ZHx6E1+fXnhdqfOvzkQkgy8BOBtzUaIQfSoAmvs3oOYX+PNfuB+Sc8fZPuHsjDnC6qLhaF3Ki1k2
RHDVV//z/sWbdaTQZItldAr2tYrMvYPHapqjbKJddDFuff4837wW33+fuWRpI8p6p+PvV64DRlxK
/996VwfDg/f1mPc8J4owFyzG+H4XWBCEzmTbSffhKtyMoq23pN48oUy+1Y4Dp9f6vyDIt3LMXTO6
OkskBTI10AkT0cV+O1Rsf5pkFVXk85M7Cj4XRxu6AvsSJZybyRymmvbXLqAmgQ3Vwke+Oz9raIZv
kLdsnktsIe1f+XNyVIc/ngDdMk20YSNRdaOWmviMMnrJGyuIRzoBD0ZjgWh+JNnycqix8uNKUs9/
ymxZtDmfU+WIZe5ZVI+dFcvJCBcSxi8l9uuz7bdrX+EipkYf6nsaMg+50mC7iJxAlKO/F0Txcgfr
FLw9Ottff6Ea+ei+vtH10QF5Xq1WaBM80ZgDvgVKRZ+fYMGyt28Icp6AAJxHcd6+JmdPD2ly9iGy
46lZ4JdtFF8D1Gyx8wscB7xVzVw5zDPfiiCoEuk3hmqbYiMrJFzapf2lPBZr3eV82dkHaqIUgzi9
2umVnEEpuIQn7HFBlL+VcICZzesFnqWTwxKqf2yXuS/BGHWmfqWiwB9iLk4KWPbD1A0efMqJ4vs2
aEEboveYzsZ8NnXYsCoHPfntGoEyN3E0C7WTX8MilBGFWiamOGXnfVwrrWfZt3c5elZDwh0zufmA
98yaAadGMBpJViCOljRHJ/KW+2W0M3Mb6ao4cXyAYmCbsl+CSgBmfFjRHTpPLzxXdfaN/taaTTKK
vRJJaQzbwifo3XfsHfWCB2WBkWgUA+lmos+/i28mIqlXO7k24yUxr9kVmgcp8aqVmBABzsHCjbF/
wNfeWm7pnfNl2ZRjGESYkRAgcK0u4BVIZxQoVuI6xk4dkAx88tI883H8REEGsdSkTuSxo/LQ25wc
rjvfBw0iB304wG8w4JOW8VBoBoSg2ngG+SJqmtzEMAd6DQZ4kEOXk7YJ6abLtWd5mmi7eMjAmMkj
MuBBnMGgTivg7RQu0OYFjiK2RAwkBLM4nVTmHNst/3vn3hkM6Jx7o0NPakDL7L2dPBgYJgHqIJUq
bUWQHl+WX0+osQS27nJdRs6jaTAIowXtRRRqHGeK9QNO/KTs6bAcZgbsXCD/DsYNBl4SVQ9xsams
mqxPGzm3xc8S9WgsZSSa83fB2rfJs1nUMs8bI0/pI/1+WaTP4QbUdQdw7vREeOClYebdrH+eDZPB
jziPzmVfALI2wCzvI0comq/BDhkf/PVfesgTzRhPB4OU11QAJQrt+It2I2JdnCBv2odn/yYDGcNg
yWYRUhh20qfBQMEC3YQOAnkenz5XEoMbbS+bclvD/jEXc8v/gbTmAVn8NRfnZ2OLyckx6GGkYaok
ajSi0oNGE/AJUfpi+C28BhMe3poMeMh5mQmJAltfny6bjuR+SUAiI3OHUGdbFCYOC+vgB2qR5+cO
Z3ddRAWBMxa7gmtYdvCQN6S8OmVNdHJ5gLf0uY7irdXZ92/1rfPtDniZDIIIhlUEyRVmgiwM5vp0
W1kLoCJwYhfcV8ugsgPQxHo9uijl2A1t08eLGsKXoPEOn96Ga0sMyLSSfE71Crf+uvK8yrau2DYM
VlphidIF9sTdV34+1/ttT+xO1nTElmdFhD0hc7jBCpwluHE3+1eTYBuTtfzkSKNGwx61qWKBgK6Y
MpbAM9ZbtbLWjUYGd1Bxio2C6a6FH+9y+zPZfCLM4UibuytTaYwJj8iuFZ0FaZgFIbkT269XeCfc
CHUuYTgVwzx+Y1Z0aOE435wGgaRg0vOvH7ziz6xZTKUwVppHeZz32s3/QTd8DOIt0HqjzMStXM92
K08lMQZ4rRIp7QLoU6Nu14xYYoVhZJt2BSJ++ELMYmGBIu9bzUVIE6G3HzXxXzMtD66RRr/VyelE
utI9ouR2CJA+eUbIE8U8dZo55uDFgCiadT05FtIXPbmc1DOkvXxmp39nhWx7viEhe1HTDxcsooMy
Ev2MgistAyQ80oXZVqLpITIPXg3+6NC8QLProsLg09rDOKiJnQFoDAyJZjkVWs5tcU3FG0sD/bjB
LRvLJQWZ9QenP4R5D9NI7qKG3jxn4zQNgXQsXsb/vpAzQGb084XjgM52p5iqaSG607C3myWOjc6C
FgsltrcrGHuFtf4fPQ7nW9Lf/Sd+fYthrkZoNa1gdjnwCxNJmJIGx9kzrbPwvDGOHPY2qNIoNSa9
gohDwqcQi15iMNQRHNx9hWYf38m53T7k5NoZESr1oQKF8O56lB5n8AcwaCObR98cpAXWvOTr7PTh
VCRF7YnIUsMGIDODSHQBg3/kfaN455W2aZciSmQx3lXnvo6zLaRTgcytULpOMPue6pjtKhDQ+k/X
BUcE73vRf5/o1F/VMWvbEjqdxoe0ItZTAm+JNlk6n7z9K9L8I/qPEbIzK5mqp6LYwdZfToAsR0ep
Hpw0PsblOVpRa75j7bdx44lWmimGuhxXNH50RHsX2UVFal89Gquvg/FGN13+P3Zd8rRjXlNBk3WQ
70DouHsBEz5NMSdOuU4f0iPIMHh9grP0wVPjYJ7VsCniPJOoNZ687pAEDtw8LDtCsfb18+uLS3k+
75J8fzsGQMRLiNKwCnGUROLkwNf0Dbs/cgFk1icxFRlc0hb8LZExyOvlPOi1aiKVDMqp/klztZWd
yF624MbfsxpNJDEuXSunamhCKRyg9ppg2giTRsISw+UcqJqrQmloF5VUA/1nJpbv/X7H5OicN0Gj
4hqri2P5Ye37t7pCP886/Lhv93MFvt8kMQ7CUOuCkJsaJK1PO+/j2LzuLffXT4JIH/Tfmd0TjesZ
z9w1zMxIomRaOi2uMB8sEKOiKkJrPOrI1bwIpLCr3jbBgOpWzvOh3JSL/ww+fvLAa87fQw1MAt2M
oagiOvx+P9j4ej1LqVqItEc8WB3pwl7ydnW2P7A/gUvIduMDY0DlN2kM/Idljv3iQyveUrQFljnh
hv+wvAv5CEni7UE+kt22tb39qLemh/m40gZphr9GqHX/M8+FProMxWVQB0iGfjODCbzFnVa2eR+J
qJ6tN7JbqahQw6sWIdH/spZ0hQ1HIgUTRvffJDIfuRGv8TBg6cExe0TF1jBAkol0MJqRrq9P8Ktf
+ImWGV/3N4nM7bx2QhKOQSLSUuRGcYIjpatCuoW7rnXOk/hNEsX1yWnm2XkEM2sKK+qQn92NoyN/
vvp261vHT7yDMmWFs9HGyXul1JkHQ5cl2QLLCXh5YMK/C64LWUGYl8GgNDJ4HYx4fAAHiovl3QbB
C5nYtDqKrAza6quF+WaiXP+RvVoLOxnsfu1jTQh4jO3opdzb593B6Xhpw7le9N9+IfMRuujc11gm
hF/YrlCYAMn/BvY21ovGBcEbjsYmtvlwVolGtxSaH6DR63gN6XPw+duPYL5PlarpORJxTOAg1ggm
XVGT8EyScN0tet5/GPnkezAPeJKEVlFbObRF1N0d5Lfz0X3+qj544f1cpes3jZinux9HuHYRNGpX
juNbDdiiUa0NnjZrjSgkwhRg6aUbC+3+8GgXWEq7wYYHGITwYqS+za0azwU9v/0e5m2XU7zEekc/
s+N8qG/jh+7kRAJFYUM6zAfSnNE6sDgJnLmYbyqV7UYRLoF8ySQqdb25buMnuQKXW+Q8qstF+DAg
TYCdRpF7JaDcR1/dZf0ZOtd1+8GDtlmg+f7qbFtKYoTRYJn4GVcUEZEFwQ77wBuwnxJr2D85MEod
9jsWxtKk9WGRWXpWiXifcd2DxOn2PhIT3KmweUybKMVEDnIbqbXQ3gR5SItnCpFCpMUHW8CcBSYt
bCgX5twtTbfDuqcgA2kpGHTEoiuhYEGubroq7NEPycfOi0qioSdmm2WkcOCklovDaljYWxDt2G0M
DiOKsDSoR8netNPXvyle/WZtDJSVl2K0Ih13Dnh6QvUKA1HYSsZ/t2a8yt/kMCBSlJbaiQFOAOkg
0RZiT/1UYzRQjoXHs1zO+6EyMIL5uCyXDHrYDl166IYYLn+gAVXrRwseaM3DsKLoomVKsmaIjGLG
IAVQCyb14jlBQpBAENHvSj/Z31ySiSBGrV4Zeiu61FQt+valq9Z7iwCU98XMdYTCc/rWhwE9JNMa
LQggprUbx7tulXUAsroH8nMJ0M2J32xuQX224eYRZk3kWzI7spmoZth1LSQP2LX0ii3q4WdCxsHO
cDe5u51mH7WJMMZHbnVwKkgWRQLZvdgxID3ADcRGlgO30D0Tuk1P9GZBE0cqK7sI6yKgl0I2awnN
15r7Vi94sT3v9Bho04xA09QSUoQdHI83TNWiFQSdCZznaS7b85s2LJRZNRgtqb3rhu3IvwIH/MBq
iWnXdik4/iftAol3T0/3rXKuMe43qQxMmXJeZX1Mz7Czs5350Hryqdk65fOX4HxGC+5O3Lns/G8C
Ge/qbJ6lujQgEMPtknPZtC05fLUfABHuLmNpFrAmtshAyOWSi+ZZo7Kw6ea9It4yJBnIuw7c1Nkc
odxvajEgIo4JGufPEFU6jUdXJ8aVjQFVi+h26gr7c7we7frpa3z2D/niy6BdNRx4phL+eAonyjL4
gq0pkWVR+6EhWmHrP194zVlz8e9Uydu/Ty6cCTaHc9VARGvf1ooiEBVGjEh/+eADtD95lCnzXgVS
MiaCTlGSTOZKnFNNuPSYrzjqq7ok/ab4lW7Ozz8jf9WkzqHdIRxc01of5yTnL8VELnMpBqNNpLKB
3OhhfaqPyNUoK8T49gH9dZwLOJPN0OWJKOY6iOFQxxcBolKSHaUtKuGHT84Vn0XkiQjmFqRBWJem
CRGls9l1r4aL8a6Dny14qbT56G0iiLkDZiVmWqteEbTXPnJ2Z5J+oWCCWTPaXie7tUmkfe22Tnp0
3RKzzJ7w1CMCJs+8dt+5q6BIumgosBnsWmESYLERiYGmjzRPU6a2UhGH653QQ2NvmyLLCFQk/Edl
qcEvaRpexMakt83bB50boN+1XthfTz36MzC2yvmGPHHM0SpakVyvBcSlxHl/H8luATbdjGyffW4z
zWx0NlWNARLhKuARv1DVEB5uTrujB/reReCrYMpAXpnrf81+re+jZOOyDDlRU8v+9yh1ezjDGUIQ
egwXg7uKwTEV8dIMt7DnzsdjQ7BMCcYkDQ3c75goH+m4EiQ3xgLolbleuQuMpP0iDwHZrghlq9H1
1ZODLNenvge91o8QLBcO5+vOgcDkxNkwTTZroZLoiYtnt76sF4t9BD7Sn2/2FV2CX3Yje381eKpP
ZTJujXBVEi274AzWp1OE/Cl53a5kP+AuFJ9z0qZyGCw1FD0M0Q6Gu3gMCV215FqJvVwsCPqVBbj1
dvILqFpxGVjm3n5FRveEJNHMpc7o16Fwhs0EAcIHAdyt5AQ6MczMFQMZKht1BN4nnPMSp+IoCE+e
xnOH9+JygTi4Nd3DkNiJbz8FGIZa3reV+cvyrRZznIFRFN2FmoqxP6CbDnOH9//+7Ns3VYR5kOQg
i0GlJEARZ5Dt6CAt9NNK/cB6az/ccUeEZr3eqTjmcQobWU9Mevmx+zJznFL1r15ou1fvrVqumnef
O4Q8x6EHw/8+QQZKz0lvop8fCqKqmjtYMIItJ5QMcPFI2cltWsrtiem2RHd5Zzt/F75FM8h6ldNQ
NrNIOr5cF3ggsR4u7YnOM32OibA91XVhXpSixJE2h94BxQGq4ZyYaDaWnZyhQRWdWHt16cvriEUS
cCkoCSEolG06krc3H0BBgO1fPw7YyPrJ/XZzBerpt2NbqZUuvg7YmI0DdFpXwJdDimnBc6TnKp2/
SWGgIx9lre5yWMiL854lBOtYw0eRPIsEhf7Qoft3eA4n/Yt/Pkj/GAZb0xrMoVRqC+fZ1kQiwXI8
08YCpLtRIPzifLzZxIoCZn4UAVS0gbCEL8lY69WgnaVje7Ud8VmixZVt8WibHo+Yba41Up+KYsCk
axq5061Moo+MI4bLGKN3brtbXSWX2xc1i8ATtRgkMeWsAUN/Dts4Oalb+4rtgJGK467P+mETIQx4
6P3Qy5cWQhyzIuJP3T+cXzkATF+KP2xhIoIBiU4txyyt8Xl62IIfuscLqWxzabxL9qrRuQQiN0/1
jjz2Luc56PAVJPaO64uLSeWyw3WmA69tSF6CBTrhSf6x36Pk6CSeBnYg/RifMGm0XLnVUi9Iu4TD
y+3cmEXK70NgL7p+zstWuybSsTRJ2vvjaCPrciVf+pnznvJM1GAuu1VpsFEBJprLTmRh+NCPnvzV
86oqCZfOjH66e0fNOAla1hrn+IqjpimCzWaZgD+qI4uHh7fVikt8N9fpNb187PhELIxnZDUhbTPE
BGvsEls9Ba88Vq7ZIF3RDAVhOqgJdJm9Em3YKG1SwF7tcKs41SJYKvvcH/Yq3adZI75DVQVZduUz
Jfrz/csy/xBNhDOXJU46PVDzSoL7AMbYzU63d3Az9w3SPLU72LSG6zvq/q/w+lssy5FQZlLVYNGN
dNRKP/e39hDa6hrFd7o34K/KhJMDvtW1Jo/tEEiNEmDvOSoJL5vOKwg261idg1T4mstdNWuhuop8
CyjH0NrBnKemgDsguNYUsD3Z1W3Efnvs1L4sV4cvcE/e/3rzL9G3NPYYYzko2/P1IiHPQks34Wr4
oIOMaemg2syRNYvcE1mMy2KdrXLUFGi22SSho/euKqPVsvKem/dDio0PC95TMds1ganp/ztLlkc2
qYNcG2top5DOy2X7YQXGUHdwZQt1DOdzPNzXkPPpbu0kEzNJ6jIoRqWXjl6/yH3VO4icxbncz8XA
V3xORyHrIaEWnOtjA8rOFMsxlmvebNk8Jk9Ojgly8ihRlTbHyTnIWMUuSokYlkNPNZ9vmoLTH4g8
kcQ4KM0FE+7aZZCQVzk5NEQ8SuRYPRf20nxY/LDtdOcfMvcAt4/XjTGPmxPRrL/San0q9w2UXL9v
3r3jtSJYkkbszI+IeFtX7vNgi3cHGKge03MZqA20xblqki1WJH7O13RG/HBtyCFZtR/Fx32rnM3B
T28BgyiRZERKaUGmuEBojCam3o03Vm0LC/tSrjKbn0+adQS/D5bNJ7VKnxuRBjN9AfdKZKOrelxU
y8uHyYvnblfqjvWweaSk/r/z1ApwFyDZ71F0fune0LuyyT1rr+1/7Y9YGNc+D74QoY2kWOo9Cjm8
wJKa6b0fQo9kcvflolHrQaK2hNn/epd5ORjZTrePSlkjUfHnfFXOvWHpJ4ywrosswQ1t0N/tvTdL
i1yQwV738DS8lf6BghVH4myINPmqDPhkdRtbytDSmyrtsLv2emtUUo9YRc4LbxXecTL4I18iSzRH
yKrc2qM8+6f84WqboLstCEatpAU4uN4G131dqGCEwQQGdl2iCmI5zpp30DxjZgBKk1Vdj0Jcn/yB
2tjHxdZ3NS4sN1SjOt0zIQaOJDRKnwMLOoMbXF2A9Q6kWclriTcyd+1/a68MEDWBJGGXN4Qlmb1Z
ex+VZpflwtw66F1M7PhvSIv1CQipDAgVlHpPF2Gua3iHCKhiYtl4If0AaZ77dnpzd++cI7v8rrxc
Va2I6Yvy4hSraHdJMBu0XO5yLOEWNNIsbDiJ68yONiBMzDaf3N7J29KCe7+A8XTCc5DoenvFM+1t
1liksdld7I+YpKsl5dl2M39VEtl7ez5wZ5M4LojGwFB4Hsy8CwFDGwddm5dX3gM2R8Yx/Y63f5/g
XNBJ2MoodfiOnbdBR5PilV7x3Fuu5aK/BlHbof/IbbtbrNAouPjZ2Y/7x/OiRd/icwSmF/A4LMaF
uNt2LpYZZ7b/MvSL4fG+BcymNLFhUafRENq9RebKxpfGEKqrSJFK8DHmmi0H55I6WuwJGemX1suq
xibl9RMvsTNbnp0KZq7w0EVWI4U3weKTRvKYYCzgtBGvGNFftW9itcEANg8sZ73CqVTmLldhZkkV
KGmOSMmddpvzPg1t6YyeK5VztWbdwqkk5haf40YHnw6VZKEbWrXzxu5wlivFlTbG2/2vONstOBHG
Ns2AFrlVixTC1hhUCSsvfY92+vEcOe3SLgy8OZXrY93R2dm6W8Ve5a6Pi60bhPfu0Vole5unv4O5
zWKEwLuoqdJ15Aj77ErsckW5bu7rOxtJT+Uwd1cK82o4WyP0xbDRblfZeywSWhi2S1Z42+gUb2Lz
qqhzeDGVyeRe2qboomqEbkNrf3gJsvBo612dG/u+bjwTvfWkTGCjUtP/mOi6OSiLNzDGPZk276Wm
Dsi9D8U4DedkDHV8LBygtdtsUkzsoq8zsmjz4ye/fEc/xz1pDMgkXVHpUQBpAbbPJ/Zq1S1+lKsn
jvXNuXnTD8QgihV3Td6EknSU06WwR2l2jOxA4M0Fz42R6FMxDIRorSV3uUlt7wVdOjt06Sz35PEV
K8QxTHtY8/mEed+KQZJxkJJLktFvtW4cRwM9wDO6cHeVF2no0uRmVeZ814l+bD/C0GcZ5oQhDlw7
lpev0UiPFR7oE+DY+ZwPp+uYjdE1VZY01veQRi2SFBDQHYvRN2gaN7HHjz5ynleoZifwPbgZnDlP
eSqRQadGKoSokBR4jes6IKGA2j2CSWTCnp6Eh/vazdriRDkWoMpobNueGglOUc1tDYf4cl/ELB5N
RDB4VOudALJ4WToKLak22it4WVo79tC4fF/O/Es2EUTtcwJI+ShmSdxBl952ssfCrmtCpy3XXO4u
nkUwoNSEkdEFMb7PugsIvOzVFotb093TgXLMcEsws3Y+UYsBJUERmmQQVLxVxs/yTQKf/1lyUtFB
8oTLrsezPAaaoqhrVONmDmvvfTeSCuaA0i2G4LnRA08tBp4qsbAwBo9DLB1w2YxOsTCehRVggleZ
o7flD1CfnB8DSyL4fQuz0WjGcNMdpf1Kdp7py3vf+mYzT5NLqzPtUUUZ12acQwwSyuritHl/3y3R
rI81jg8uSoHP9jpa3Bc521UwFcngRJcKeSemsAzwBG5qhLKyG9Vesl2XCUEw9C8PUmewojfrVrFE
iHs5CURdoqyPVon7KnHgiO0viYxqaKQEIqKE9L9EtCvYncyziPmXEaVag07eGprFIFJ4PfdyCsJW
RFTBAm/j0lv+eoztBR5GUPTY2PHIz5/NepwTmQw4YSme2kShjluMIaH37uG6FcDQzvP9bk7Xn8b+
rRoDTUMzyFF1oWLoRvXeHUnptQo66NA2w+tqoWBwTxYDTOe678wzoocjuNSlfUBW3KBv3hy+tWHg
KJZrTYoqg0IfYpPTpnI3QwROVmWjns67cvHl872YeXD/lsngEtbG1KAfh1ZIN55qmTQRMdzsR1iS
A/LVnLdxHm+/hTHYNMqNHjUZFKTCNvHy/m2aTRPr/xidzi7kHto+SVIFuhjeB7qK9/tl7tNsOFrg
CqzMsjniZt3niTgGj0pT7YNRgzgB3sSpd8tDtq5fwPjhcATNQbqB4iil0FXRx8jYhdhHeXZFGwSG
PZ3g7fHsgKoF020cKXMv1FQKYwkDGurTcwspKCVYSOqrxFVcrBjjaDPbGjqVwxhBklW9cq0g57YG
BJQUxyVaQzEV+uMHlkTz+iJn+zQn4tiHKpVHsKifIQ4MLY4Xwp84ejuDtGge2Vyf0KxgkB3t6if7
y9v1sdTIo3t9qLGHEoOjfr55ql7BinP/qGeTLNPfxFjOGVt2q+hCP+jgbI6YwybYsIluHSAyKCs/
rQfOvVPnsGsqkHnLtMFIFdTYZXgf8iK9EvUd3sH5CxWG3t3sSLzZF3bmHZf7PdjQBzt5QY5Ps0Gw
fbbQ0+lKrpuTrY3aGY/LbQ4Rpj+MeZtKbRDkusAPe6nRBmLxWenm8G0qgHmIrnlbtENJj9rbXOxM
JMrif/nvpDfeazSb/pjKYl6jzhryi0jvKbpFMdyGDEjuLI+gRRXffiavOtahlxjKfqkCXu8X7xTp
v09CAbXpB62jNq5gn7a1zdz79jqbjZwqxgCQfM6iy/X2ldan9wj7dPeG+wBrTbBFm5+WmP9kliVb
2CaGIXNGm05sm2uOmY3jGvxw7++5A0YS11qcHUydckBv7sU1jG9RjGKgjY0GLYcocfGy+VCPqcdB
u9kGmqkEBlVHrcHIcAYJ5aFz0fpOyQA4X2ceuL+VYADVouTqRggRDr3N2Ey5RNsMvyV01uWfqML2
hA5jqSqJ1VEr87zr5hjtfpGftO8IQ5VfV99PFv/D2pf2to4r2/4iAZqHr9TgeUqcxMkXIdnpSNZo
zZZ+/Vs0cM+WGbV5ce7bjW50owGXiiwWizWsxduef3GU/1GN7SsbgN9yFYcGd8Vp4wEvDx5qtkfg
SifLeHmIyarLWD/GSfqy2epXCfoB1OCYHwISLJMQveYEFboZOOzs50tBfgBaLexpc+83xxYnM4xj
+YwvpGMo0SBDfj9DHwFcFXo3EZvzbkRqDmwcOxbDeERDqw1/qGEuGMyoSLCpaRWDY5P/4gr/bhzj
ChMTSAFRAV2QnAA9MIkbAAJGJPWcy6y2lz+Y8zr8nIHszjkLUzHZWDnGd1wQQZdNDrkwF3he872d
i1/VF08Mbw0Zv9Ff/8chrhzzcLLIpvms52qNXrEIuwbU2BntaeHoNvWmGuvGuJJUuoaJfIZuAKzf
gEEtJ+EnTzHe+jG+RNf9+HKhV1hOkr2KusRtsopnHdPhyH+sg4Xa1coybkwFJgg717zFV7xEE/2w
RhBm2Tje4dN2aTcrdSWvMDLAWUWOhiz0rp5pAjw+XMrKk1bB0rIL7+ytAJPHkTN9J//VkfEmKODK
jTRgJVeoL15r0gm0tcFBhgnwh19pjRo1n+RucjBhZCMsCO9gXUXRaqAdRbxCR9ANZA6EUphO+LOf
rd/d0L3NJlTc5wPnSLBzluJF61Ewput6HRxvgYY/ICY8C3va7g60YW6NnLePjIeJu6E3cgXri4YJ
kHIqcxBOVzaa3t8pzn7god8KZLuPN5V3H7EwvYlsXJBzgJIYXgWEH+7a4z8zwJ2sXcyM85Z0Upop
iaamqBLembrKhHVWlAp+TFXcDB4SN+gBIIXzps2W0BDNsISj3dSSjuX9WtLaVBP6LAGK2RIpvYoc
0bDt9ArR7K3oLW1M0lloT+FlVqaiMIznGrKm0IhPY55DcnIJ2x7ktTBar/kw0DZ+4R37Kesci2BO
oxYVZ0mpJFin4+y+Ou+Z45wng6OxAPbyHqxA1hIIQCaKhv5olsCrFuNALkYwwEXDkTflQcfiGNMQ
8raohTOWzCxJG6AD/B+OgMnO07EExhgaLbxiGgISUMtFPe2LpDQCAgDcY6PjymFubEBJtX7TQg7e
2yegHob2cWYcEPpgwJ4jin4yG/mMVWJu7fDcJ0g+3VRy4BgTT5oB8QxHiZfnmnwwjSUxV3VTFiHI
OgfqnNDDJ1WA11Zr6vlDsgQqq8NHKp8KDsYSmYvbNNq8RKoD21UQ9YiAjn+jcY4pm0nJ60sYax1E
NLRtDrEjonHkkd/QuXD4eX28Vxz7ZjmBskuhRMb5igXs3fDsmRKXZZfjEdjce172VtZRbYDrEAHb
Zzm3eZD4k6mu0aawDjzJ0rKAgdOEwOmk26p9JPAJa/d83IJzlmt2k5n+sTzmzKpNHJst9QrOSTqJ
PzkpFzs0cqYztbMHTN/Ml7lEXoqQHJ6/uTY/fXv8x4uzz3atGtSh66lwpwMBDoW94x3gqZhqrB97
gK9Fn8gijhUmC6qnClTtGUn32zmIMtEEzDFBnmfSmUPc9n4vJyG1kNPmCnw772g6TzNynb18c+KK
ySzBWDHm9FaXDJycCswdENnKvPqjvX8/Pk+TgeFIAvt4H1rgzoM5F8pscAEq8zPB0OrzEx3MQFUf
jW2z5w5Ukite4ZPjc9kXfKZdh0GKsIjn2YHbK8jzs+yIl6S0cSE2+PVXR/uzChdI56JY1x5VzU4S
YIYh38ItOv1LWPYfQ2envcLENzUhuDl3JKjACwE0za/AfQe6x6drVwveFcnxhexgpwL85qsR0dCi
3J/3zzxQXp6XYme8YskoE/SxUDvPcdHHbjqvyIacA6IERG0But3EuI15p5m7jszNf4njqwLwAGqS
4PAd5qFDaYk/QaU6P6Cx5f94nFnWHLG9pvpwwQlAoLHxJOdYgE1VAw/yAq7qm+eqOJclS5Tja51W
RPLtvGne5iP8Dg7xPj7mC/iq/w8HgXEgF10O0uJKxTmI1k6bV3F2srxIsoOc+E+oF51B3ffYpfAO
H/uKN0p/AM7mzRsjBeLtnmbqceYul7f5NS4mGOd6Yd/thXlW+syAhh16Tk6bjY8qbO7Orcg98EgE
OKGByTwWirSuB1W57Z2/z9d4p/PKHpOF65E7Zt/prZmjIk/fI4DcxqsVsNTvKP08I5vOu1sm05pj
UcxTIU6LS69mOGZoeQKEFR7JyKMGYJLcm2tC1u8gmwDlCQhPKLsKD3SG51xMJiRBs20YyBIUBVCB
lzjlfDazXTQQ4SlBGw84r4kb/OyDEJ99oLda1GpxD3GNjYwxctTgv70STCDuZ+RtnX0i7nru356T
w4XCm3MHsibBBcaLzUQoSWroV8OA/JhkaFBRHf9MfhCNc/TkBQwsiw7QUM6CoFDfidJz6oZoRefl
ibk2yviUXhcMUNVQG0WsP8yV2QsaKxzuJc4LTVhSHAk5x7NUQE7pndBbgQfgMUGh1neeFjVRHYLa
o+3a81iweVkBnrlYTOahBWrkECsQfaJtKt7XAkxSuBWuc0rPObsefG+mkyuIJ9b2FnMBpFoJ6++k
I9zUy1QNZ2Q3FuNygF4Wl0l7sxskltoFpnQWR5rtAa7C+1bDqA41V44D57wZ2cYgQZEulpxDaLio
Hee8LH+WQP5+LIQTsluM97mauhop9EA4H2/zxz89WTAZLxrjW6TaOMc+zbl4m+tiF6BFC91MvssR
w3NhFhOntILsV5YGMa8bDbmd3RWPuD/7NcCH0IDrcNaLl0iyGA9S+0NZGnRTVnjEeR+b7mm3eMJQ
pzDb1vZ1BkQgjhlwzx/zzunNWI+LW+oKw6vlYnBQ4kVLBrnMXbTitq5iv2D+nqJXcfaPnq4Hztpi
HMygin0sltQ2Wqd9G2Dk4BDnafdYiME2Bfn6/2i3Sta4Ab0jTjdAE572f956z7aFd+6FOxmpYGQb
ft5E3pZtHDSrawN4FAFOpUYlsSK7J6ADzfDQuhDK8QsksFded/i0jY5kMunHpu8y3498+ZgtxGG2
7dfvgC1wc6fa0XDs+Rm4M7xG5+n38Uimep+ePifdVbEayHTCxebS2gNRv6VlDlxYythGMRU59jLp
r0YCmfPudw0WfbBoCBioREYF2AeXmf1YyuSDdSSEOe1RoADbSYYQ1Rb3/tN/9QoZ/TxzvI1czyJT
x89T1CMnHtz2eP3qozXFUnyxyxdKTPBYoUkoInMkkjnfSpcK51qBSIyeJqQZTn9sO9sYC0CU2OXF
O3Ctkerw61yPBDLnOraaMpTPgQK66+/5z+t/1ZA+UojNZRhDX6riGYa3QrhQgZYxt2fvsoNc7tzh
mcN0+PxXGTaBUcaBCBY9nOaYdDbYQtDVs0PiU0cP7R5xyecnxC4pWRSvE553ptnkRiiElSJIkLw6
oU2Mtt0s9mRtkvcAM4g8wKrp1/hIT8aDYFStumoiNg14pYCHBKEsmMz2+nFWY1oMbJDBF3dpJ13z
SCTjQMpSARCdqEPBFWbed+1z4lSz0JEjIuHFCviOmFbyHPSV8C4FziFnUx6lmSsJCm4yQHReN5tw
v4nnHkJONM44s7UxW9vgnwcR5JyXFuCcDINxLkEc63mc4ih+HWkCrt48PurcTWS8i3quyySjV88G
nYWeB9SA2Z7QGhS44HiRynT4Ndo+xq8YZnoOsg4Ws/qoDpad70H3yBvZ/5dDgCgRKGOWKt6GAkat
bcM5kiJFihVo9IH34wCjXOxxly4jEMccQHDHC8Wnnz3qX4nMHkkVwC16KnGVLD7aBaaEEHi1G1om
4qUBpoO9kSxmv8pzg7H8GrIwReF8ICflPcGz/AGwZeJitvrw/f3YQCaBujAG8J/lZPbMV6UsKPQI
rtn5ap4w8pI2TgBssOIKHosFkRdkTa7uJ3jM58+on/+EJDnQp8d82McEdxTnHUvF/b4p/n4Oc1NY
3UWV4gr6O/G870i6SJ8dXjbnX+z0P0Juh2ZkQnWR+ei4hc55PL+8aaVH5pjefEVTwuPF5ShzM+WR
HHASG/WQQxntC+xplGRA4/ityZmv0fbd7Gkk4qKWQRqkoYJ8906P6KDr0unIvEXa6LEu04mMv4Zy
KzWNJKVJFg6XDIuG4j/+Qns73lhS5zi86GQ6Wv67O+p9FNmCdjsKLxC0Ep7DZ78BCvI8eD6cRcLD
+v+Xq/yvKCZ+vFwTOT5H1Pg3t77v3oZaSImJ7kf6kqyCI7JCHcYFki16SCKeb6aKPLB1mfErXWOm
vlid6dE7eR/eApgu9CVJ0Pm+pMh0FDKUZy/T99xfjRn/0hpBNRhUZmO/6ssKDV1LhCvCfvXNnST5
l7vnryzGteR9U0TxBba5on27noAm0cUMyHQuHpBAy+eoxjtsjOfoiq7oIwvSnNAn0qF+nf/wAjCe
42ChxTTJbOQAw/PHFW2IQXMtyNouqwRoJirPd3BlMZkoLReH61WiJ3vj6XYZgVM18IQj7w3Fu09Z
QLG+9vWLftslsG/rs83HFzliTPr9vXMAVcXbJa5aTFRp9Vka6jE1egkhnom3IZqIaHfCY3c1iVcy
coy3RN/IXTVWmGTi7SI5bS6Ljy+B4I2PgA7DTDMMVqA0B/COi92jnZaXc56M6TQTNIKiJgK+kFFR
U+CPFTVX8ECo3AG9HZxrhVryL78x+n3GQerKVUmrPkFgbuEFAkiOmojfPW8sZzqjPBLDOEcVPtjX
qBqvCIaNDRLleFw/3qXJCU5zJINxga159qvYgiogt/Bo7RQddO3KPAPNP9qEs4vDHambdIAjiYwD
vMaBD7LwjG6OPKsd1KmsGAnd2ywn7yajG/FooxgHeG5qI4qtVEEeu3ToTl3XZQI6yTlQWngrSVfq
kSzG/ZlDkHaqipVsIMfxQkdH6RTPNN6dyTG+m9WMzhVlnRhUUMQeo4tTHZ/RO8rj/+QZ3i0SGYnQ
LpnRXVKIeEUpvXhpSdLbhelxvTlne26uaiRHjovOjALI6Werkz77SJfClWRoHil4izYdPP21ulsY
NxJlmWWa+xp2BziRILh0EVV0hHb7cvN+kymxkSSq9EhS4gtF2piQVLgnZ3fDz74NYbuIcO3VK68K
O319jOQxXmKo/EFqL1hE5caou8GsyZNh72swSbxjjAAsaLyk32R8OJLI+Iy4GK41KGOU4/lVFzCb
hsapg3VM32Ly392NI1GMs8gTsAxUChYzphGvAR4vtHBilgZVGEzmUc5njj+cDGJGAhmPUeT+uRd0
CBRn+sdqs/NQ8Bq21R8wov4vegR+r6QJPA9ZtUBpIssq+w5qfcvXMJaNcCaN54NnEPUQFk4rL+vU
Md84qv12HPfCmHimK1u1leICpxqw3VcHiR3wNVgH1Ezwh3NDTmSi74VRzUenwBLaIgXzFYRRdL1h
XYYkdBbobKoaWhLiifvtfO/FMTd+UallO3QQV5Xr2ulteVlQBmHH2KzPNrqnr5TJxeEs6O8w414o
c/LC7JwmV4BkobcPT5bOAi1a1XvAjAJ33iBw49HfjuVeHHPspEiwpK4pYSwA/9JJ9imio2/+WCee
jTDnLSvbc9BlDZxX53hA2VT3InjtbPuxlImEzr0qzCnrS8D9qwZUwQSwaMeZmweYiOh3amM3EiIB
nnnQ7b+/m+/lMXezYUa1LlSQ5yi7TXmMBTJskKjiug+OGbLPk34AeE8p37Yo/ad84Rncb+d0pwYL
GX3B3T/oBXYH88IYvxNxshDS/AEcnOqm4ZPBkcexb/ZhImCSZrjQVdu8nj9Dr9tnPG/L2ZcbEuvI
S7RBXEmXBgph7HsVHdXO0QUveb3gxc9DQpuIdO8Xj7mXBe1spIMJWa8bR0Aznb9oMf52I//irNtE
/HQvinEMRghUBdPHwgkWActYsw8hh5emmUgc3kth/EGY5mqdm5Dyujk1rx+9a5HhsmycUqcvumfX
1sk7aDu2wvtqsxJ2m5VjFzuKLTJ3/ouQ4P5bGL+hn/MOveHU8M86aWb/xAslIUDS45UJJtJt94IY
zxGLidkMPW5MymjtdNHCsC3DznTicFtROL7wRr88Ms5GioKqDlokD8nKubTEXPd/Yt6UCu+iVKnX
H0kZKklVuo6aJYY/HXNmgdJwdySzWaSjB/iV43h/P77ulo+FNs5KHwzlIvbpdA1cjZRrYC4GaLxy
tUMbbvgFCXqoHjhelgKrkjECEeZYQ7Q4h8VyjTKnYTvS3sIAGufUTWTu73VjYgCxkCsxoSuJS8X/
QBMWIIyBgPQ0A0HJYo2mHe5tybvHVManGI1fB0UH9Ry4492GpJtuYXNjUo4fVhl3ElSF6dcDpIDH
fZn2BNmoOiVEeNFm8JSoAPDcMifSUBnPUvW9lbQKrGTYvZqHAjWkhpujmXiR3W8X4zLKMK/9rqto
pH1yBqSirsBC2sSh+9jkeYvHOIwhk4O6s6iXBMzhKuP8Os/VsxDE6SUsxbaFFulrrhNzeb7YlbkA
VXPuWe/W/LEuPGksEmAGXmxLK29r1jriq+XJ341M5HnFZ/DinFx2AhDsXYalKBBFSaFRB/PETeUV
77jJeNm6icn0O0tg8YWbvjxrgOtXjjqK+Se9BNKSRXYoP1VkESzF5zJzr7MCxxdoS5zIkOc0WOjh
ItMrpb/gPlFQf9iAHAONVmc8VdKNAYCLBq32MnmxG0BXZRuOM+bcLxrjPOQsbuKUXmVJ7aqDfRTs
xHS0gftM4e0k4z4kHyFpU0IOBTEYQgfvosRDMhEhFkcjiTqGB+5eYxyHVA19qoD0Cq00rxsLU6NP
2nb4QBYsQE2MmwnjBQMsCpPcXvHMpA8wdCtsLl8meaZSuOVnnlaMCzENNU1FDWI6+/Vk7DxHdrvG
RZVocN15rfEeR/TnHi0i81gp5byPdfqWfdUkxPer4ULEGUAbrmDXKuc28Azmc4PLD8rzx+wsYZCo
advLdDHDllx8GxAisfOD0QjnsRObdsjAvFNk4GaJbPdfnF+jsot7BMcNBf8RDmplc071v+jyVwaT
6mgtqenDuqPOa3V9c5F7IPzRt+nz+1cIk+IozLS8Dj6EnGh7ZmUvUhvdQFu0Ai0zsPDyfD89pr/N
4q84Jrwx4k4Rqx5RwGoDisGNXTmU7pe3dDwpjFPS9UzRB8CBHV8vIvHBFfZ48yeqT9TX/9WCcUZt
LZuxVOL3Y7AeKY60xagbmno4Ym6V20eLxTiiIm+v/vV6M4Dq0/IGjBfhD7o/62/LzrbFmXRruwcl
C6XH+4leOFpOB1B/tWRim95IfbVsIN7bgWV3BnJkbtqXt1GMUzpnAIpWNarhCRc0OoR3R6C27QOg
671jTZ+X4K344Z2ryfc6uMBETcbx1VkfIcRqV9fGgCdRSKJ1vE3exX/UXbPI3BhDTc/RnNdYqEyo
iZYHU5YAuK/KaPPEqRg9j0wN7epyUcoIRTFjlCyQAv4ISnuXoGAVbHcLafUk2CBGWr/p4CW7kCQA
CUKzrtZb96WdPfMWYOIq0ERVFCXR0MCzqDGrnqSaaAR1gHChtk+DE4XEAsjlBWR24L0G21s3v0aO
vvV5d8LEwmsSVt1SZQ0kJWzvR31tk6DILez2rvho3/y1sFz+KBHR9hzvPHWn3kliHADGyYPhEkJS
6YHiOzpabgywX2AbNsS0S+/xQZkK/dCmr1kSVhQzRwZz1+VJoeIygBXHmHTaFJnbymQI8AhW0Krw
1Noq2t2rYStsrjppZy+oM3DndibuI7QNiABxBK2DqmjMJ/TB9VqqvoDwaClvv67z+kzOcwRjhjhL
F4CJBtvksOt43pzeQIyDgtKmLCrAhhGl2yTfyK7FLk4Fw5esI7KRbruSF8UiJPLbgXeAJtjbTUsC
6RsWVxTheBlXlAqRnl0LBYKcHsSgxadIq63la0J2OmZrBiKQ9LPFvykbKbTfojOy5spSpBgMpkGk
Pc9xTfQ+338Qc4QiycrqRJCtY+UG203inZeV/RHMBWJsk4S028jNMQ3P69Oiv/prvUfLwOyy34W+
FohYhuRMrKd4DYt+5u3phHMYLbUuMlGH2VhVJQWadVxFi8btLbvtPGurkuoI3MbMoYz1yyjnuYbH
mulss0MWxJpaXHS6wfKy+1ScriKRl9qaDqpzxXb1U+5wE0k8oYyXCLtEiIYUqjrlQgAj45ZiCj32
Db/DK0tEl4ap6qqKk8KCF1wxH1nnRewfT6J7PIY2EoonXr/zDe7h3izuhTCnQ0eLlHUpIeT1tPvH
81amTaf3MIostSSd57ONh8lktO3uFpgBC+bhbg9OT8z2fW63W2WZ7hEkH0AlTJbLswe2BhDJ895U
tyz7o0+kWzHyFMEZBBS+hk900JH69UXHeltMjZ46TBUfZ9slmgyG5VKyBxcT2ssAEE+P92EiZMMa
aaZpmXDUGtCq7z9gOAeaXJa+jyT94LUt0ebDvHu/9CSZ5zvhnVfznXhE3sljgUaCQqnzrrV83EDZ
4lwRwCyJbrEsbMsOt8H7hVxfS1vmHN6JiNESLSBqGooG2nroeq/lubiY1yzPVDrkRSm5VBt4NICB
BTjI+xq7/YICMG9vJxr0cAngVkfzL1qVEBnfCw2qxI+qc6ceEdZIDvqjUG0uHH+3/exI7jaugVvx
+fPxfk5MWN4LZWJjPQt9CfikKhwGjBp8YOBh/Md3Ft7mtAKY1Pd3Pne6dl6AeWm5BO3SQU+JdSGH
18ffMbXPd8ozZ88UpFaoC3yHSgFM82XinA/Bwd8vSH/KXP1N/RKOj0X+9lr3mjNHSQauVx8VjXoE
h9LHBdT0izLweCEiNRTmvN6pxRyXIJKrJNcgxLF2H/o/T0MCfBKkng+PdfkdttzpwrYOhFVmXEu5
VY/mLNw97ZWl8P1YAM842ebp/nwxfNGChGEnftR4PikOGmTRHqs66+uyOyWAoeg4zmaiIRhqgabd
kE1LFg0WWSPu01wYkh6rh8lHtORSouzNkQh09mX1BOKima3Zz+IK8AkZCBCVBUfpyWUdyWdOpKAC
vj7VrvRwpBSvj47nFzYAodPNIrb3b3RkcPvyHC5DF7kmzp5O4Dfca88czTRosnMUQ/v2dP7UlziZ
1/mVPMHnuvu3db7YYu445BXvplzf3ZozBxEPGvxvuuZ0nsrxdtr8uNAFtEIDU5hitS9/+i+64kB+
5OZ+J0/LaL2ZI6n0lZ41QEOgRcwACfTX5HlBhoPrpvtPdU1hcGzrv6ki3q8zc0ZVxWiNwcAuV66X
OUc4PwDKEvfd4NnzRHkPkgxRUhHIINfFTozp1jnKAlPCjuL4fEmrxQx0HJirBYrn/Oz0hFeznwCc
uhdIX5KjcCE/B0YtDRAI2BHABS5gQ08ASdId4Lkjl53NMhtPOW6OdNK1jvRkAsIcRT70qkIsqrKb
iyepi2Qrr7+N4+qQfNAefl4acSouultZ5qQaQ5obIKBVURUDinw8L2bt/PqW29bTP6i5AwKSuJ8v
L+Umxipbi4O2Mxamm7jqluPwp4/PSHXm0Mp1CI6IFB8So0688drFFZRJ8JPn9XqtgJRxmTuox4v/
i+rF9BU6Es2c3CLSU0mLIbpwX9EFgjbhfFb2iEdF4PXw/MREauDetJhTI4MIKL9cRCg62G0G1yQ+
vy8r9OscaHqfE/7zdGOxbLQQiE6+P8CQNwjITdIiVYyecdoxjpl0jued6KK8043FsjFLkG4oJfyQ
uSmWwBEgZIZ+dYxLUNTUzD07Buemmajl3UtkAs48jONzXEOihkzohzeLF/PHdxnP97CINtVQp2bS
QcLF8bR5QKQtJbTFAwHBCC+TM311/TVFk3EAZ0UrFS3DdrWOuayIbDvH25W9B92gMEvmqSc4gsPD
KZ2OF0ZiGS8QWmkkSzHEUgRmivyFEMVbmA4hf8i6c/A4Asuh9z3ntXvzTj0La5Mohpn0OQS/niiz
gOdJOPT5iwBs8j9rF++w5bPgZHZiRzbPVn8nA+8thzn1UZ1UndpBNOCm97otUVhT+Pc1+n1cwJ09
I31yMHks8dSL/QprRwvNXNRpb0ZI1EGoSJv2sbdHQBgvZoBj2cpoD+CYLk9FxtVEYZxYagNXs1rp
nQ0wpDktqXCBbqbetuNLhAW6qbXSjENTVo/he/gsf+soBgjv4E/gAure+ngerB+La3O1wHErxgrs
JVxru3iL6b1N81quJedrAdizmjw94cpab2UMe251ggh77Rqzd5+UZzpbHn/931aYhbeJgk4aGnpe
ZVcC+BQByg4wkxU7dNWnx6Imaux39sqC2tTgJNOB0Ew9OdABxE9vcSWEnG2Y6wugG2GuP7wj8rsA
cy+S8UYtGhcSMdPwjLh4yU6rt+IChbk5EKYsp1sBDB4VaetdWFcpeazsreXn0T4zDimKAq1Maigb
g8HcIKJdC86Td1ScZlb4BI1qaMCjyW60e+EcrZzV8/zZfn9/Q7Qw2O9gdOEdJSrw0Qcx4UmoFmV4
EXEL6GCv+hLwmFhIsxaEDfOfhnw/1p4XlLHZZlO8VGFfYd1jQJ02LlJUHtBWFueZlBL5zzsdiDHW
yC+AYvcTaUM4yscfwFOW8VJ6GDdZH6m4VL/+xFx+R4mzlIxXqpRc6cDqoR4jHFsCBCDAprmPFeDE
7+Bnv4/fr0N9Br8GPJ8WrDywNAxA/Q9t9EcLqIkIpGtmeBfVT+C+Lqy5SLIXztGhK/TLXCzR0EVU
3QA9Ttdg9H4Q/SY4R5aFw5qttS/1D3BJOBKmI7uRCOaJIrS+ESoDjES0dVt0Z/u3Nwlge5Tn0eEG
rZMP+pEwxvzLMKp8KTVVjMecKFQInfF9egFjNhdul7dyzLUsXutAr3qotTpnzrBSncF0HG6cxdOH
sfAMvIFJKBk04Dmh7fsKFrWvq4sR4rPz080tAD68mvZjm5wOJC0Dz3RdAd3ZrcY0tonIgjNVQw3t
806yw1GGK/3pVgjD59/cehyNe38b4H+EsT30pdYKeRdHGuJiZ+MkJtJNJrEx38uVNHlJ/FWLbacv
TKASBsFZu3UroRE2P3GxrqbfTCMZVNvR0vWlpQJg37+9iz9acNfMrBlFnxecZPbK2SbeyjHnKh9q
yex9yLLmG0dBhd6TF1c3fd82vHE6ZTIaHKnF3K+o2GaFKAv0zetsaDniY7dp3MvCqWzv+ATOMguk
32uwWzTrLSZ9lz8/QFHitvxOv6FGn8FctlfLDwO/hGGCfplO2vkLr1nIK14/xwQeG8KJkRzGicRn
tWkiP8ABWLVOAVeMxCQmmbMVkgwoSAA6M7MPB4cHRjIxs3Avl3EpUtcmvtJDv9fT5mR4zWY4bF+o
+djc+H7Ke9EqvG7qoirL7Lh227SF4neJdqyWKIHlRO/xwBdezwv1hFAB4dI3j0SR3pbsQVdAKKbL
KLkoosVsnpYFfm6IVCK5SAT8fp/SPyInHJu8TsdCmJ1rmzARzDbXbvTSH9VnvAUe9Sr92ZzOaDJA
KsHp1/8LAL+pozgWy2ycqua6fxmo2E3thGc6ugiQV9c/1qRyZoCzcEG5BJPhxF+Tr/CxXOZ2UPNm
ELo+pS7NIIDnoXAPQMVauy9A5uHerVPR1l9pv2KVutJaX5aplif0cilv8XrZvgDWiCdoMjszFsQE
JW0aa2FDBVEOHUATeshsAjYQZB4E7T4aHySB/uC/2yZ6U+7ddqSatdrQdQT/SUK71Oyfb/546+T5
HuvFeOzSurRJhXcKxJTOyZwZKDwa6Ii4rMKnICKOw1vJ29DKI8UYxz1EQaMpMiQia3raaEganoS5
WJDBcvQ/tjN/pSB4/RJ/zw6YFHp5WbqD/ZYlaCqzMTfP+57J+3G8AowTUJTi2vYKvgf5fy9189n1
CaR8Skd4l+PUjqoYkNNoLh6lXmZHSwDNNNe0gyAhIxvrJAOnzguQqX3mncGpCG0sidlUtRVMK2og
aXhGzCkkNqiDvRYOAK1N8HI0f0lgTJzLf8p/j6UyG2vJfWpci6t2jCzSx046E2tkTAbw4h0ozIaM
pN83L/NNf5M1JlWnLHjo5JVkdpqobTD/UvaaBqxeCTgOOXqHiERCT7Ocy7woHZ+AshRUJHYzT30A
kfWzx0pPevfxBzBLHZVXQbgm+ICscopXVKzEd8terxvk/XBLEmP2Zoto9AkPQ8Rb76ldNmi7GDSX
DImlHBCtDHKH0EASDpAZu81r/hQcwoS8vHRvIcosHKuagFOxENX/lcfsb5qiKbMxIG8VXRDZhZKt
Oy0QmXP78oY+NeT+em+97Ii11oALlrvhrEf/9lz5L9rTQQOqyKoKWihLNtgnftCJMYXGMY4Jmo9F
lYTGofO0ZU3zyv28+zoc1IFQUirOXk8Y+J1c5mpLSyP00aJu4CEH1EdMvp5AVCwdvwYY3JO6UI9/
MuDqLYePZb2ZC4sfkJs//oKJzrV7zZnnPwiSAZ4j4wuCufaGWaIvDKYcXk/q8rSqlt+B1885mz71
UqYtn4aG5hA8yW/Z7/Hr4YLh2BRdK8cu3p+PsoNkdr9KPfpSPlSrcKa9P1bxNnDLnOg7gYyKfZKd
g6QVYGXoFZRSUD/trs55Lrau8JIuPpfP/vZ56ZLw9ZZbRw0TFcwacJAxmkMff8rUna/KMHlLx4CF
jNrh/RXcD7rUmWkhHAXRKXERetG3ILnaasDd5NnE3NnSRjy+iCgRH7g9SBORzZ1w5rQNiWDhNQzh
imxHsv3P047m2S/uVXDR3A/43jlHW3r93C081NQVxZTQ2yuh05lJ+5iNKQpiefWPgWl7m3x7eVbd
yDMMkiD5vXXt1kXF2E53nFX+nZZm5DKrXF7MSAtlyK2kRf1WrkCxCszNylbmeFM5x42I7HDikVnl
zY6Z482CWYSgIAoXz4lr6WgOymaJrewfr8bvd93tq8A+h4XAyDybcDDb2s9CVUHPm/FHWVkHzV6+
8Ea/fucq74X8SjTkgD0yRQjB2zWdw6MY5LS6OG3o6vt4hs5Yc2/4rtYTEYPTHtwbssc/GLSTB95d
8sva6Jegy1HWJU2R8B/3pm4VfZvImQ51FR+VpN3XjnKgR5WT+WiHXYZXzq7/TugwApljLhZaGaat
5h+v5byu0VjXfjcbYzO45XabHgcXBJx4tMtzjtzfl9i9XBYmOGsvmY8V94+r+Gd1irc5AVFCRuIP
33uLz7QxAuUrGh9Z+wMYIZ55HnzylP1daIOxdjPJE3AOmv4x14hYkVoktSsc0j2uDHiRx0b8u/Oa
KqurhioBt1Yy2AphEzRWLaqhcFypM/8Q7bO17/YkclEst9UlEA7RUwQ832A2oEf4PW1p4QeN188/
j7/j9yXCfAfzFpXQ/Z7nkuBj4GoWFyQ3XHltx87ZOXs/kVuDQHnF4xj5PbbByGQs2gwFEIyYgXB0
khxgWNe1l/w5eucYBHUb0n2oCvnUvbm8WvZvh/k8cY3Pz975fEEIwQsbqCmzjtXQVLSSKRIN1hhP
bgVFUPl9JWAC3XsN8Pofju0uPKVb1Y6X5qzbdBJZJm6FYFWdW8v6IwL3yrKQiMNrQZeoKOZTLKD8
IFCj34Im0/tjfjG7GkjmOHWUVHMLv+ZegZmL1G2IPCovdJjQ20JiRZJA4KlAe0ZYfY6asjAigaZR
06fmo42Rf9B32s+n7CRu+zJHxsrgjiX9fs9ZQEr/K5bt2mhjI6/LNBaQgHBi6KhGZF14uofIgYei
PnXALFkD8ruCf8i4NO/XM752Vh7lkNXS4tqhnXvKvHuJP470XBFUU4Hu7z6rb/kO6VbUNb9gXt2q
sXk9V78f1VTp0YcwNhZfevE6xPiQ1xVo6S7fnvfxsVmtVvMLQCqqXQbT0+1d/8+xKkjz4qZHib4T
infcKRk/d0HP1i8zg+fBOx5FHMyY3C8LGETUsGk6nD2D+JsMbcxnO4iczpOBYvWdUxRcHqjf5ApY
iqWaqBlZmsU+CsKq8TXR18MXIbLDXUGik2yby9BOHA+gbnaCO9RFwTcj+53qJPPYcS9Py9j7ND7n
xkJzas+adwE3hvxd3rcwXKPQYS0Rz1SJtRA/KyOxVeLspZmB+8fc++8oXqhOB+atZpG8iAHnJv+9
9FSeilOHjvn/R9p1LceO5NgvYgS9eaVnWamMzH1hSFdS0nv/9Xuo2Z2pyqot7sxGd9/uiI4oMDOR
ABI4OJAlGnEzpBmnEC3LzuhgJ5jW8dN//h+wdjd1C6xK0FQFhGHInQIqe33AeTjPeCiD/Fx4bw2v
s9FaPjEOu65GvP8WnIdwo0wqciUiIOoyXvk3HX9RlPYpFw7lmcwzeNDvRhCWorjV693Wrw3tqXUL
0Xws9LYrTLsWSrlpZehZFBggdDuc+POn/Rkdk8lM1pwzGasG1XPbMhQHvRdHyTOizl0QP+eEry8Q
kPjoslMk9CfzHD0tJGxqQa5UsTrzq8jbMm/71klLPWkMJFXMyUoCXQ51Vp++C3CCo8xiZU7lYCLq
QrT0S7FAf4eMihsUGNB07jeaunj9lR0ToKVIrc7Cvv9R/ua7ctd4gc0BlktO6cbGpE1YFWOy4x3R
la3kRDtQNMOJnhP91UAHJDjPWJAcAmrCGi8gCz+7ksPb4T5ayMPcvow1jFW5+FLK2ZTFIAgVwZdy
+8quEeXMFNUTgNOqGdi+59vcTtwnICtvl87qjn5eSqZreH0s+yWyFNVZc3kjJMYAF4AEwRuG7PF6
aCOSNAUvX2eG9O4b9Sq38rXgze/VxzpzxwBiB0A1C/snKDLQ69d3Up6yKhDUqD6zqy2zj06TzX7s
ARyXjdRt5pozbF8zI8SM1xZA7tTDhdUTIzMa66PQS/sn8VywTUjAOhF7EZ17b5fUOWmDJ4YCvaa+
Ls/6HFSydXMGn6t3io4S0et3xTmqeO7tFZM/PN6NW1Qe9EGD2goybjIr/ObtLjQ35oJBSpS2OY/Q
zCd0xIomnxnldox07Vz8+VF3zxLMfmhzxlny0rVqRVar167k8Qsc37cp9vlTNF5FkpLVOMy1uj4Y
iUvB01dX9Xk0slMr6ximlBuT05rjW3wavcDSzHwh5rytwlAy5+O4WH7VRjlIZ39lakAAFZsWZQvB
hEewkLKbe3w2wky6bGXgpH+89b+vVspooKlU5DiZ0ySeE6lov/UHNQQmsj73q9EQrfa71FlJL8zW
La3GTJ7IWvgc9ETnDNbujBB/CkbvdRbrDShLDbv4uJRMuftJiEWQI8WEbV6lx3wylSwyglS358pM
vMHkTPE7QJ/BhIJHhQS8pXqhkXrqPvZ6UK8c0OgHCLMh7BFKWKKLqR/6wpPoTuSINAt8GgsgC7qd
acuq9b6qlXnenrlML53yzH2yGLpgaUZtN7CailHoGUpZIgtUhSlt1shmKrZorDtkWwe9XCdLWnob
reODBA0pXvhYGS3m1xozcEOldl3VntfppE/AAHrdHiMoD+N+RHlrInA0qd5tzGLFbaulh+p8BS5V
RkM/OzJtHBrQEDHiP66Fhx2nKq1I+jPpzeZttNjIEpz8u84AfN4ijz5uCHAsqtGbLreYR6eDGfhZ
EWkeBI1zf79CPximIRenIim7Ux55bxO0ofn09+g96zf58fHVuIHszqIQBko4ceRSWRqH2Mot101h
1aG3R3aqjeqoK3XVv6gr4nJmZjKWYoXowy49ztCc3Ct2rRe4PKbeaEsBzs2Oo9I+5/LRGcILMJSU
v5TQTRmH+N+nYa8d80qvV4NXG6UhnvyNyugV0btVutm89964DlYht2AkbuwzUAXwmoqKJwIaU2Qa
rN3mYxYPvsICRISyjQ5C2BnBscd8ww7A6c1ra064AscAmZjFkeg3Kcdf4aqE5l6OE4E1mMOvC+vY
RmnYN0rGnbaQCkyW6LzxqHxyuo2hUejbcJwYyGLvxOmxNenAkJwFC39/zJneUf9ZrEHe2Kd/fBB0
A2VB4JvogYid4kdJKfssht4Bipsbpz/bP+Bzi43JaO3eKc1kVzlr93jc7cAZGr8+VsubtMAsfm6t
ZVVW5GAEqHB+HJpcUSvsh1rpwdu0Dp1hJ7oc6q5HcA4vqB6daoQwBdQVeD7AIyK0pSIBBLxxwkg1
4HBveAoBkPr9eDW0IaN/n9LsSSZlJoQNANVfKugpkF/xurUqOQtx3+zFrkzW9TLo3K3WCmXUjVjG
H24dmKPZLhzKwjbRYWWqjKQsGfw+Z/qmtuXeH+/SDUERtU2/uemLO9BII6Zsdfj9GWqj4J9+J646
Tw9CI1+QRb9maFFUMKIJfaEUGkT528/QkrbRgvtY2irKdRWhLwnj/Pv8T2Crms4vdR4sCZj//8Ve
hWPcttKsUjMHuAIuaRVTX812g1zpPJMMf70snM6CEv+i3y4kTn6Q9ayCJdVWjS5skNFhGDr+Ivpf
vKys0R52y7NN5pv3SKWpwC2aFKFKUywTnSyywXy46uFrYV3zUVMiYGPgbxFjCLJIU0XEjFzHw9zc
umW32ZEz8lUHctoITd7rfiEGvnNBr0RRWhGF4aCIGVDn2Xu8ViwQIvLrJczakgxKMbROUTFuBjLY
EvRberBrlzbsJjgB8QRKr8qc+xDwkKHuTpAobMMk3Kx6eE8aeC05QPuN+pKcO/HAlRxqt9AWwouM
DGA5wXtJ/PCIJzjxU6X7u6XM/PxLNypwsSJqz5i48KssxIoAzfcXHsF3z+PitynHHk6ThBnq+O20
1pEp6TeLVBRL+0TdETGXqqKe+x1P6WAe0LIi2gIasrPD0nv+jgW4OhDKTcpZxlVTAEFrcrA/Y0PA
YK+FIOzOfb8SMX/ChZEhErJqEQOgv7zakrVvdlbvsQtu8o7tv5TxG4pdyIiAmZMxglY8hYfWSV40
c4k2464AxE0o1SJwUuiCnhIR3mfB3HUSdM4kSIM9tlhLPz/rw8X3o4GxyMUUP1//RE+5M40ggXos
4V70pbIXK6CiL9Xn+MaHAZiz5TMH7eEw6N8rzZm59R6LWloMZUyUMc+6AWw3J1Ma7b418tPj378X
VAAlImmiiFwH0ASzNbvYrSROgw7zeKG0MyVcqH/XJr/Yd33HG18JoY6kycayS3oICczC0jb/zyVQ
p8EqpVSOLX49x8OEN2yUSCV0rC5FwTeFAQRFV6ugzoJEYRfXGaDyQDu+PL9knmRzLmbpLU2DuWtH
Lo6EMuz9JPQwWljPHLukoNw6FY65sGd3ze6FDMqk4zzYPIywlpcXBTJYA/EK+J8aMOFtnv8P0zjv
Gq4LebOeX6iZJocNuBWxptD1tsoBsFA0TK7fdubm/PN4aUuSKHOfT0XVhzF6kfjnxBa9zQQMzFJu
dGn35m+4WI0YxHmkNlhN5NV6uFkttSIu3krKzo/V1ILmBsezXZNd5p1O6PMUc/358VbdVzQNgBVg
pcDMSEmZYjWrGkmamUMyX8+/28A850sopXtCABeQwAaFihqaBK73qstbJVJztCOMhuqMFoeXEQHQ
slqII+4Zyksx9KUp2hFGAM0lqhO6vq05ZP94s+7p1aUA6sb4NVGYZoIA5Eh/yjP/9jdajUvX8l6s
cimEuiZ+3jfjwEIIm+jRU60Lz7kn77kVMWt3iVRvaceoixKVqLvLA2TxDrfx3dxbCufvCwCFiYI8
JbKmlNVHDR5Y3wGtUhOGTIS66EUTYqLHp3KTNp+NMmg+UT3FCwVVfWoVjdxFceUL8yy6N8GsXrO1
ZAxGgRlqL88CTEz7nzz0QC0K2J2ARBQyn5QiTCwZmxzDmU7ga9/qZJUPzrDqdobLpjMF4Rdjt8aw
Xzqtm3ai34VeiKVUY8z9yGciFSS7b6bE6tERAwQLIJLMn2dgcn5+EtAGJEbtqiiKSMChLEW3t5nQ
eacvPoDaaTDrBZ2S4wOw05MNF/jy0pgxKM/1p6fDgdsdfwIrsH6W8Kw3neC/C5/z3Cgpz7Uy6mZn
nd+nbBHN7hCSo9RIzzJApAWwyqudYXE4bv8U7SS04Lf64qrvveZ+s+z/LZ06banjw6jhIf0FswDe
1jYXG74HEkznfYWi6bGceygzZ6n8cTfWuBRLnTZakLhGriHWB0RF/cpWYC+Zm+Ee3557tvlSCnWk
Q1iILKkghZXN/YzixCRb4oHS87GYG4APfYSUv1TqpmWSDnJqzDnGAKJtf2i3UmKiLvL8tWBDf4tV
9Gv1clGUV4ubuGGkBMJETAZAkizRBdd/0g6fANj86a3o1TcRrs/IhAEr7tap/JRzMyi5MMIC/bAN
Butm34BtEvP4szp/nJE/XnC80uz0br4R1LEYGod8ukTTFWKIhSzFav+PEO/tl6JYQZpKdWYM5+DO
RwFiZvFp5FD7xLCr1NL//o2B3gdNT+UWVoNiXG1Glgr1X7lfgHb3OgHr7E/h/Px8Ldq8+8YHRRAB
jLeiBE9+7cQFniT5mCIJVFv8c7EZ0Fd4yp3ADl4rz66dWiee/zdzBGMV7oGJM3MTqGtvQYvmq3az
aRcfQWlRNKR5PCX4CGGfbARAG5Jjuo3P2raENGIH6/KJWZJ5zyELnMAiOkLPLUBj1wsvejVX2a5E
e+xbbWTe5PWiPlbmquitBZ24wUPMl+RSFHXl+Z4R5FTJxROqaZMnvWZeYHClo/35UcAWipDJR+5S
tQmooh9v7L3I5lIwdbidCnirMBWgr9uEFu4F+kKi1ZKpuSMEWAKBBy4bBSTo0fVGZoM4Rl3Tsae1
Jlm14//14T73C0wOdwyNJM5RJk4MPQDAElxLCUK1FKZMGkAxy+vcZKadpWuVLnnRdtRF1X55vHN3
fNO1PNo3yZkScpI4nEQnaY7SZHbuONq4hDNlGjD/7viJf9wQbR4j+ksSx1zKzd1gFTT8voISjCoC
QYeMCqWhfiPLbRsoAD0FBmv4zvxX5Qn2/O/AGCp74J1gtWBk7/gnALsEBFyohc+ZHCpt4A+8ApKo
tj81ib2VZTRua4GhvlnT+Vi7C8Jmxb++9+gZgsoAizFTUtMQWJnLuDRvxf6kYfaU79jKuOAG51N6
IOD3NXbxnCuZohfrEQLWkt4t+b5bq4WvF+anr4qcEUufTz1kRTSqfn9iR1cNR7ur17kxFJXevpPW
qdp9u1bB1wF4xYgxbNnHIpn37c27/gDKrjQFF1WJFAwn4Cjs7tTGyPLEVuvURvO0l2zB/oPJhuY8
4XY0d13iNsbgzI1Zcr5EP3rTQgBdRRglivIvTQgSaNfXk/hj2o5KDF0FaqQxkhrx66gzgHhUb1Hk
yFGk1+KhfGvqRhcmw592WntojNZ/X7i3d0/84kOop0kZ5/mUhvlwkvYd6snYf+5QA3SFdgbOSZEc
TnAiByUyOgIOmn4zxQeuspvJqOPWbEp7Qny9DzhiALb5+NPuqgtutCLOXUycTF3nOooAj0Ih5CR0
OdrNy6+xWQfpx2Mhs0W/UXgJ0Txu7ow8pVRCFZpR4iKcQzZwjJ5noaH6bGjK6E3L/WajRUvNI3f3
GxAVFVAygPjZ+f9f3LBsiLs+baMBI0KzaCXUU/wxBlG2YP7v7t2FFGrvBk3wE4UrsXdxK278XiTr
QggCO5ca7fh4B8XbCA6qrEiCxiIqAG6NkqW2bFaFDbZQ7szOxhj0Fe/wDuv4Z8bGCPQ3aIs9/DUj
j10B2zjuc4dsXmNvtLU/rU28wmptzunt7Cf4kBSjbj382VnH0J7J3x5/651s0vW3UsctiIMgygUs
QMQHeg6OBk7WB39LiueY53W1dH1yaLZLFF43DVm/t/1ii6i4wi8jIZTBTHRiim3I/sn9Yyd4araX
wNifPhUcrMzjhd49/wuBVIyRxyoHYrZkOCldOOJdPlRW3naVJ6uhtOAyfq/IzRVSAF0HF4WMe0ot
ruKzJiVhNZxyq181Nu9kT5zJ/JWP8+lmP/lGtjOndh8v8O69vRBKLbBjBhntvhnsJ9P768gXQqOo
cnFT1YGkB7lA9DhG0/hjofd8PVT9X0ulHlRpntVqFmCpfJ9bgys1mP8w7Cu3z+0qwzPO4n296y0m
XbIa98/zn4LpQhHXDpLkC7DSrNTseUxpGXNLZfoFY/i/XI9/iaGdAbAtSdsUw0nVnsb8KdZUo2NX
oa/zyhd577JAV7gjsxQY8PPP3mgQhtPI6FgE8l+jbmXq8zHXEogNWZekmqE0ot6EDl+GJoyxJw2T
0fh2yyJIyIgJ/LApck919q7VH6XiMR+E+eGHtZgzhiwuRev3okrgX//1cZR6cxXTZbGAq5T6Fomc
un1uopMqmmPvpZbSGmps56YUr6NW1RvMsdH+bSgATNaFfErTmVDL+obB0RcZQQ9Smm9ixWqKylCK
JYa2eZ9vzwEwX6DaUPj8tfQXvokRsq4TK3gNX3zjR1du32Um0QPn8S36X477X2IoF+jLJANDWw0j
zNii+Ip+GzxIjk26ryVMKohMCSEP0OeDaibQNQkKoYqAfiP+SBWXzfcDg0FF4ZqLO4MPuYU7vrQH
lDcLGbFU+a4ZTh1eEWIcGJlvS0z+3A5LCbX7hhPTXP5nuym1H8Df03FsC68Q53YUbmJtV5bRe6E9
aZGbkWI9se/CdEjZVdS4ftuaEVOvGHVTasx/sGgRtN0SQIWsrNAjJEM1aAYpH2FelHL4EMNuliMO
5lDI3KZLU0zSe6wDs9LSmnYpcI4pLjStbjQxCkq8Tsmulp8EttFjzC4P7TBfpXyyIOyerwBIFj1M
eHVzN718KoZE8kPu4wZ/kPyzDjy2V/W2VJz+8/Gq7gnC83N+3AMcrYjUgfqM1Kt80Y+noSxNpBH0
hmnPKMK5Ux7uVXHJWt8mZDGPSMXEDRTgRUBRKcswxkkj+p0wnqZcceL23A+pnU6dobYrQVtrBbcS
wh8tq63Hq7zniy7FUk6QcI0APiFlPIX8s1KvwvItju3HIu6px4UIelDrJA2o9jPyeOrqt77bVxVg
74EdJqKuxqcqXvKu984NEFIO6IG5fiJRd54J/RLc3Mx4agLAiGM8+5RnvnXVvnWDaqmydStMBmoZ
sTKHYJlXaOwi2nyGKAhYJEqQCansjv8Q/uS8rsQLfuPWkF3Loa+YCqbDkEAOg7Zc5c+kvBW5MR4e
H9Tta+ZaCGXKmy6RkjHiEfuLfGnwos+umHxkF9ThDuAaYjDpjFWAuZ0ZNq7NhRZzI9tFAh6pA4oc
6ieinwHI8sGaGJPUOjN1Xv7Gh1/M+JJKa2X8GpFBKALGlAi6g8TIDZq/Qfgt+nOTX6YWLi96fG4S
eJq+7Y1yaVtu9ff6e6m9z/swlJR+gsXJn8bpuXFrs5P1nDdl8m9nLK8lUQeQEqmv+xKSKsULVC+W
SismryhBGmzE2pm8gDC5k+aDPDgIpOsVaDDdHYtFMUE8aFhZnGyFLnDrwqq64yCgr6NvjxnrZKrd
16zeg3pVQ7++yBqEINHiOw3rtZ3BZR9R9hEIvZ6iXSlYKE3f2ib07CINiB4eTFzSfgP4C7/Sd6oq
DzU/ntqR8y21KsHiU6Cptouj78eaf6cIOFsLjIWbu4TQIk6ZQSHn1FoBFeBJrOCiB4MbbJJbynjU
pMMkW0W57+RAj5ljRSQDE3Ok/LlgntFwKoc/kbSOguhvqn4p/LOYvcvtmywYTEvsvFlQkDtm4PIz
6QYRwmHE9uiL/KkTY97m5MlqlDJcaZIaPwVjE5qPt+UX03nt2eH/AMRHxyULp0RPAqjgldJYEUFq
h54IBoRsoH75/PwUjc+nzevr6/v7+273sTrPE/JQq0mMr8fy7xwL5COPw833AkZ93o8LDSgCWe41
bpJOwSYFaEh2BluyayPdEid0mrUAynXhkDqTK3ucle9li3VQVEhW0bl1H3/KnVe/iglsc8kfJosF
APb6U0KNqHKiJTI4BArQXDWl5RMrs5j32l3Mfd/GAqqAljW8wXm0AQFocC2LCyIlrFpFPrGr4B0T
W12UxHcYA+VWC5mFOzADSEI7GnoBFRFdm5SzHFkhEjD2TQbGDN2zLdik3lAw/RYxeQuzvkDHsAgo
v1PHhEgBG4gLjfiN7rpQWqUvCmAxwR+6rZ5Oe0w2ArWtMRpaqH/a3tyir59sHWblUD+5rmu4K8ty
9AiLx8idBb9650F4/TXUxQ+mPmPYvJBPih5aeWfWZ7A0hKfINYwSvPMJskmrxRbhW8N2JZQGJ0Kj
OW0YsAV4cL4Yf8bPMrGEV2Ez7TJUbl8aIKyP5PhYge9k9q6FUukANozwBA9K7DuohP9s9/Z+DxKj
fWAw81S5z3nTgZRTBT33qp2JfT+CZOmDRzXLfZaeWv3fHvimcfMHofkGrxQNYw0p3auyRCbjUMto
xmgPW7vaJKG9eeVtzXImIIy5byAD4p9xpRQLT4j5TGmrdimYsioBsEgcw0PwxJm8kW+1Y9U5ZYz3
v90Ib4+3/U6WCasEjSxoMcAKyNLPiEFryzxkG9ywFO0anXbuJ92Xnway9V+V0IgOwToeXx4LvY1K
UTUDZ9cMucLfdEunMkRMHw5EPRXz7EvrXDhLsJ179+ZKxBw0XVjmLNSGrPd9BSMwxJWGuxPZocUY
nf76SgzRBX3Mgi9alEjd1ImNWyEhoGMbQHraG5iSuqvW8Zk78GZuQ0HdbLvUQPxr/ihNETXgAlAL
RBIFNcHrVcpcOQIiUGOVAJJ268DQrNL4DMzAnHk8Cj21czAPHNA2uyqdettj2tO8B6lDdNY+YIif
G5mgNZKcCswIEcgnIyB55q9v8V+Fg7ZnTHN7HU1i9GvJS7aM16Dl3TcCr7RArMYs8ijc1YyLBVGq
L6dVGjJKpcyzIMjzOd8vAbtv2I5wq2eGPqAvQZCO3m8qWlZQ1WzATKicGlM0hLX/xBwKGxyNaCmd
3PhPYE4uWdUO91rbla6uc+AbAr1xGifGIfoHHvvAghrB3/XLfnWWTR3nDAZHmyXyYTNV5fVxRmoX
ZmoSqkDoj+hl+lN5ij1teEsnGIVr+K+Pb+Gd1Bi24kIcdUcgLk2mLFJPrdVtalStbcVCHkjXrI8c
/f6RE8wcWItjz+7A+K/lUjeF+HUgVgKWKaOrt/HyXQhYUKdX1mvpdU63863HC71jT2cEDZ4QeEsg
gUGFRlMVqnWUDOrJdyJTcJs1DtZm3XIhBFsSQzkwQS05ZE0hBmGgO3jkWQP/XmEo749Xc6eaC+zS
xXKo92mi4p1Q9r16esvQAhzY8bPvaQeylTczVUKmK3CRSGq+LzZCzj9Mq6egoe4CqghNQy7xWj1l
hPJ5Io3qqdmUKxkzDxOzskRTccZj/Fd6erzMWfloYWAaR/ZCBORToRvd2cgvQakeaCehtEJRh4VC
EY1k+rRIm3Mnmp05zf8pidpP0ghBPpFIO2mYE2lIATEwk14w4/YoWz1n8Ash3WzCbhcmg3pJmOnb
VUr7a/CNNVOaaadsEx3lI29O/9HO/VMAXe1v8pEb/VmAvGVczmYOZMPa4oKy33tvSCIeGkAwSRqM
CGVHZUI0pZNLDXA/9qNc8V/VT3TILP6w2FN673wQJQCLoqh45NHsvW3qi63S9BiajVm/h+iv0ujI
kid6H+jTh7KweXeN06U0KsfRxHIXSn6rIT2nc6zOl3qOSbdgclgrOzY2qj9CpPOpvvTCv+P45lDo
n4ukPHnUMqrPcxCr7Zt9dBS/uO92iWD/noG6lEE5Vy0vFC6MOw0BbdDp/Ye0U/fVT243SwwZ91Qc
Q6h/AeigLKBhB1zoo0MzzcCRGdcYidOfPf5pNDEMtt5wFqCKyfmxrbiTKAI+EXVvsIaBCgpv8WvL
lLBdxqgNBLIr0LIDIDm50rqF/wxQFQY8GsTzKTAAAkhZC6Nd959LvUP3HqpXX0DtbdY0ZBjBmAm+
ilwnz7piBbbwWTuy97rjzRQDrJJz5JT/ti0BDmIungFTAr4WumdwVKuUmxSwFCrsZPu8V1bcavph
mt5+vMG3B6rNg36xtyoozFCzud7fSi7rui1AzMhqxQpx6N9yIoqbZsD5FfzALoTS869dWUgwf2gc
shh4IXDQIioMGoVYDtki5k8JAyMc91Vm5r5UWbzQCsbjhYk3dwJpeBmGTMBDH1E0XYzCAOE2GidB
OjHTjitXbLFWI6/QdAUji33m1fe/wtDVoi0LmAk5TsOTBDZr/owozVAEZ/hiyUfrKv6xSIzpzKGC
jX9/Vx957mrqsa8MtnwOyXocQr31bZ+YbW02mH0CJH1VW0mqt69xojedJZcIzFPUwM5DvBbIAkLn
xplilXChiCvB3y/c+ByxrZo0m1+UWaD6VlmPmIyiII0YFS1jJWFUugFfEKtsR39Bc+5JBlsHAIRo
F5mp/a41R5QGQfLBKnRCywvn8EMMEiGBL7x6wCaDViV1lDrOniVtXCr03ztaaQYAIuzTQNNMg1J7
pipJhKwY4DfASXA64/s6G6+k7CyAHnqbBnabrwjQ3dF2IqtI3WdabJQgqu4NlnMDxpgCXfrUxvU0
2XWlE/mJawNDLv7wxI1VS+hCTCVg8pfkJyy3aeMbSDu3yTtJjU7S29hQ1/xbtpLEZ1adZo5ev7cr
dSPgvx7r8G0c/6vB4JzDdHpRAqnZ9R7LYighpEA6LmL5J7yfKkA1EwyxKwviFnUzmhUoi824EkCZ
ItXPTSKzZjyWRyKnrclzvmpImm/2afaTzisUSZ4bjZAq4AEQUkEvNUnUO4ww9x5/9y0AZMbaaUCm
IZ6dUd5UPCkEfC9PRE3OoPlNPI3n0h3PyF6QJCUmhrdGN4AyX/AHWytw1xASF7aURvXC9t1GMsDx
SqCcxWNwziTTxq3LhbqIqsk/FVGa6w2XP0e4smLV65igq5c4yVhungLlZZHb5zb5AtEqXu4YNy2C
5YiOBUVfFkq2Ysk5zR2/B5F3z9kd6/SNGZ77ZgU4puR/i/xC3eIWrj2LxZo5sK0B30tzWMtxLrBo
qSXnqNVUi2VQLup9FozHeRc4dQiymbKra3cCif+KD5jOlgNFb6OpMFUh8C2tL5ulcPLmbSGibxsY
dTBq8yKy6ZQOi12ThXJUk3MVi8i0RbWBCZySISmaZFdCPtotIIVm3JSqoxF2MqKozmwQ50aeOmI8
yGPNvE0S4Gs06CR8D0i+MIjk+kaRiA2LFvCfM3dUAyONt+MPW2O+n8HmToR3FmhJeysLLcHfc6JV
ExvQnFwsdTbdJ/lffsMLhli4aWQl6CdEdexr7BwpWuWSpXBrSTA17UU5E9FQmKV9nMPTa9+JL8fs
bsx6QH4DeY7rL08lqSN52kOjXnxZDwjeu8ImfW6VXSlqet285f33uI4mJ5WXqNF/iXZuZOP1iQoV
/gTL7rXsUej5jkwFOfPqDsbDN8lhZACN04Ni1aKTonNj8amRbNY3QRT3kTyzh/5FtMbBlKI1Z4B5
hNeFJ+mUqmYPjgVmJq1fgmXfBmrz0V58JO2Q2lJSgjIn5wF2Zc/UziBYgrIiWwl1w2bPWeI6fZ3e
BOIqzwysfmWCfU9aOKbfwhC1VWgawC2cQawzfuN6q4QMM11bSSXnuo+t/HksX7LSGojj54bsfzfM
piucsn3PMAtFEDfB+LdiTZlzFOCCBknnMgc5BpBQRJsSzxG2sJLOFBlnGldStEsSK/KfchBuVBYT
u62mc4klPQtfqJD6R+3QRF5Vx8C8GRHzLcrP6KrWW27brqbmXdH0gRgk9MJjPLY6m63QqLxwu+Q7
Onq1eMrui0zaiWkokrO8rWV7ZEq9Hg4h2WodaL7D6LUs9cxN49c+b+G09SJ8z56i3I0lcwo2pLFl
6ZUfzPFLJh5hDiKQ4flKAa8ULLZW72UfnWfVAdZGz4Yz4S00c5WiEfZPimwLoq788UVP6c5J7JXZ
HijDAOZu3MggDZy2WbFOgCsN9Y7xMN2hQOE4f8kqs1CscliDOVZ5Lt5IuRDw3vHgKDTJAOgjRENu
RaIjXnTqEZaRybmJbbk0gI0viQf+zc4EWCvR+dBRG2Pc5o3DxVYPzhYjMxOyklVDHrdivfA599zS
1efMQd1F8jzJtJz0tU/O4zYV9Vix69jsUUQPWD0PXhpwVYqWyMamylcLom/D8euNoMxXm/DDlIoM
OWPwU5qi87IqDK1WdEm260yvMhArJtmCzNsnP2JjRP8w9mhymVmor5fbkkkQq4oE54bdMfA80TRs
A6LqdQE8RaYPQmHF9aiDFm7FIWjuVFzHYPQ0dYmS+hakhy8RfvHb/Jxfowe6plHBl2IrBOdclXqd
RxVjJ7X84JSdwhn9WGebWknUU871T6Rhm3WmkcHM03HQ5YDj33K51YyRTWKTL7n8q2D8Jaj33S9E
5ySYs3kWZDEKpRq9HyhhWgfhufUFtwojU1MqA1D2WnGK2g7azqoZL4s6M8gPEfOSVButsmMFcOXP
xz76tt6CYvfcnjx3UwC+JVOGXC5EYZTRmniWnRiQJu5VscctjFUsGrzv8ZKLjOF7vEcP2vmx5FuA
0CxZg3B4WEAYJSpW6YDF4GstSM5yucs0uyJrRXbzGBNIzoL8N1K24FTy0W7B7hrZqtV5NAj7VvCn
ocjNIOMMxDMAmr71oDQfE99Qi3AFUZnONIYgfQWqQ7pg4QF4k16iPlm8VnFOTEQGcVd85uVUOA8w
Q3bU1zVQPAlvpVWUGeKQBwsB/nwClJNDnQ+RCBpXkcSlsxNMBoxvyFbJuQIkYlPnC/d2VrVHP0+5
kZDvK+DU8fPcuFPGl/5LEVbFrlONpcT+nXgZWQj06wCMNHOx0V13SpX6uYAx9+cx+S/Svmu5cWBZ
8osQAW9euwHQk5IoyMwLQm7gvcfXb0IbsUM2scQ958Y8MGIeVGhXXV2VlTluvfAgD1uh1A5usy+c
YpStLnvPh3VLEVuYnOw+399vMw8UvJ0BfoD+5pTb15m4KoF2a+P6ru+UwtRfGUKUfCBxZ7fxAaT5
JClX/FLvyu1+uTbJHK540DlXaA3fGf2cRmJDYklAA9Y7aMN+OCSZ7o9wGsD1SgJyDqpLWePRrgfF
jevdiQbjHtVpLXAkv4tNvxkrwmc85Totovct/S7VjSm89H45K5AqZOYyKyqvF7QwdLJ0N6iPXjvS
XkavmfiDjI7y0bZWnEJSB9y53V7VT0Ztj4ce105TkVTcRUsV3JlwdCLpQOIX7h5svqywqlbnYShy
cejU3KHraZaLNOGelEfX5kaSp5vkpKMkOZDqQXIM9aFEk3qONF9PtHRham7rSsgigrwOqVkgfZE3
Yc5TzvdJmeV16JTyd54/t+VjxT1IiUIH3/ICorr1pgkdpTcl1IrlrWsgOovWYiMSMbPuL9Pc9psc
BvCXqP3gsrneEFFW9J3Ad4BJQXSStkYD1n4prIHLzcZ1qBWxiSBh6f0yZxREv2BVnmDyoPq9NqpE
lQ8C8iByYl/X13Jb8ZuueRfqdgcU0ognXmgsRMIzGRCAxiYgBIDcPIbKHLOhcAMI3mBWR/lLHjaD
Bu7KBO8NuSLJuUcwXgWW0Fj6Eix47sApCqQiUAydsmNMmCV2TR7iER46mtqOByE+RFGCXpe6HBd8
13SvsMdNE6aQBiEWfpkBSk3HD5ruR0hw+ISXAjivhUtmzjmLlyamZb0IVl34Zi5RwsjxK4EIOpRf
wYfcfYOZnHvh0/dBIlBnraJ9iBb7Bbjj3I65NM0EQ6onGQiHisjRc0U7amnP0TAWAEnKNTx3QdpC
4zBJVv/52YBO1dS7BEpgXAfX4x19Xxh5o4qcegjRMPvsSoXpSx4N+xznMVnaore3LFL+aNFB4Rc4
oRsKCjdrI3/MMEa0qwp2hp4DUkPuYzsK4xMXlBxpGi0yPcSqa6HJgQwL0aoLUZvArLkSneP6mFoR
MPZ2U6nfWjhIuybgAlCni+LSTpgc1M1mQ7kJiW50UKFF/npmahAh5MkoYDmSXaMg7YpWPaJLxypD
V/MWral8tYqWOMlm9x+mCFwVkwwJ0mnXVvlMGSR5UCLHSCrTG6q1UZy5kSbpM3LdUmk3eKH3+q7i
TfT88t5SFDQdVXbQ6KGbaqMGDyUB8dp8zbtiPoo5BHKyNjhwmY4Waj2OH0LZdyI34E/pmI0rRXcT
OuTd+3+8F5G/QN0NCE0QlPzG6BdnT5G8KO/zOnaaIEK37U5SzK6wZMhn5H/uW/qlG2LGeWWK8SRc
nxpuJFWxIx7Qc7l502K7dq3X5i2gMhArsY0mzG0eUQ1E+MkpjMiw9k7qYjV6MsN+xiSLgJvyV7mB
OX2tm0hjFMSJg/R0ZWaiQIYxIrH2n1+AgDP/MzOt+sXEFnoWJ2EXJU4yhuhS3sqj6Yu7EWpQS7nO
mXcUMMz/TLHBrVh4Pt/oMCWdxdUIhutX/R2aI7rJaRA8QQossHuw3JzH88KKTjvzZioR9aCRWwMx
wW9S5GKMvsSFbRnkiQO4mYWE+8fgVIfQ/glPEAwPTR3gks6sHtSdh9zHDvfHUvA1czkBLP3vA5ij
owxqAAxhmjgln0KIWTViy4uG1L4/zplsCib4wgwTV3hyBuR+niUQdFHdh6YzC5KLlp6SXLc5cV09
i+VWTdcLVmfupiurjDNU9apUZAOD007f5Rfo41dNZMpvPUUmeFNSaUut4fPxvtGZuwI2ocMpAJUP
fVTGJu+JHjgM6sThIrwo+8L7xKWRrtxmErRrA27VdGJP5TRbApTeNgLggsIuBhaSBw4Sj/Pr84IK
jodCURM7cVP4p7DucwFXsSc31Ms5AWAspRj185R7e/H4aKhJH2elss+zrM4oWMuTF98L2++IM6r2
u8cuaE5BkHOfOIKKt5bahgM5h6GXPhpJChBkl4KclyYfqtp48JQRjCJBWeUqyhKd8cVJiJrtPspA
Hekn4N0R4t7/lPrAC8ymD8vo0FZxn9IsVXE3yEqddub9hZg91ABNTXzYk9oeC3kTs1ZRiryIHeQU
aq419YoIHogS3EfNoN1eQelap1DxjP2OotMXPa73P+BGtQXvOOnyA5jHBJBDaRiDAMUZwnWj8ACT
NoFKkmhbeUSSaFQQ7UsX7d6G8kCOIontV0TZcQ1IfOq/Jffmv2CW4/oJzKiJEhAjORfqAXWX/+Iz
AXpWUH5EyA8mqOt906EFdsjDMXZG/if44NfhnvNlEoilHTRm29lqSVqd4LlEC6+hpfLGuccEmOyW
GmVMe4Tp0cZ1LRQsI5GW0abtNyUEcqBUo0Hr7Xnha+fOtIxCOtC+wG3ijXb9tQ1S5dzYC7GTDetC
3TUF5NWg4N6hRgDorvTTdIFVI8vfhgJpo7cBaq3uNhB7fBxRUcosNrr0YgxU7dDX9jqETwOADolZ
Fhzplsrvc74Aryk86fGynx5x19/K+WXQDaERO6jvt6bXqLlZJINLDEy5hcKqSuI4ydZlyS3RCs08
bibMIBArU2sOiG+uLcdl5haRKmOWVN5bV70EmjRpGI9KUuQL1/RcNIASpIbKMfjrcYlem8q1wlPK
MYBrlwQZpE/NYIVG9oKCz5aPiqXCyexNgvBWBLYPySDQ1Fyb4xBpBg0YXRw+QcOTYNhhQ+qKuvWz
OoAh0Qpeo9Ec/KUL7AaAh7N8aZa5J13dD9ywaBKnUIlaPGjKoeF3uo0DykW7vF8NS1Tit3iuyeJ0
iwBCpgIOzixhrxSV4Ptj4gwtshHAGBG3+hQBW69II76iLKI/+IiLQosbzLaims3jTgW83wg34vhX
GLauvPDqmgmz8UWom6saQDSoVV9PPV8IXNBwHKIk32i33QDQglArZ5GrlANIWP2dkBUe5bkkoA2w
uwsPzblEAbRhwXejInGFFAVToog0148UEeKYXFUQNXzTBtT55DWnbSVplfb1KvYeS72ygnrJkU8D
Y6M0GAV91KTFBM3z64HLQgI8UQvLnUL64rHiU9MYARcIrahNaMlntFJf23qPrn7iJbaiQmhyehXm
FhruRwElPd+OjVORHvvgRY9N3qXaf0wlAZ0MbJcpb4N3GFIN19/IDbUSComQOrUbU07aeFULdoyD
sYS0makUwRDe3saUqFQBF7k2VBSNqueRlDrxvjxzGwjG0om8EzSsT18lESt63+HPZQev7DG7rhvT
toZWYeqAu9O35b9T+8bTz3h8iPYqec2JRJ0q/B/c3jMn/souc9FAUaHSx1BMnfYLL4JI3qX+R6qt
lCwHeUawkkuduMoBbF18f664nYvPyc04sno0ETW7LLeyJdW1mfN39UWTJ754LHCjrLp4gKYOyuVT
vwC03/kEu74ngv9T9Yu0IbP2AFrjFahvTfpb1/aGIQ60Koe9oUcj5XriBt2AefPcY82Bsac8oTl0
yENitQWl646Y38nOrcjL/R1wywA6be2L72COX9Ki+dg3sAN2ICQBz76E0jCpIE2JLsjmfVWZ+xTg
VgidOOfu8/FxKRE7lxS+ss9c41XaSoVQTPNOAGx1fVru8X7JQnAvZy6GDx5eOzAfvc/7456reVza
ZTmIgqEB30SAcTd0UAja7fHcprFr+eMKIqH3jU1rybi4K1vstSp3Qaz7GKOu7VohImH94A4vvfez
CJGZSxZdmWKu0kSP5GyQMCzpBPFAAzkZ9Ai3u6rDI5eU8jH80wGseHCXctvznuvfPmJLLIrnIajw
caIHYZ1B2Tqj/IF/4cdt9AOMzhiZHAhYMqs4i+pC5mYmRroaMuPDsH26Lh4xu7z0qAoA1YV231Nx
MTie9VlTUht0lYBQsLwaZadysuoB3alwuwn9qNiJgLYHEWIEHGT7tKnKE9nlh/jKKw3lddsIj8hU
JigXGuUSwm7aMrdb6t/HMO4qbYTY7wWsc5gfWt/q8a7haMTZaIiPgeDZJSa3lCGb38X/TDIea3r+
gmYG8ywpeyG06yEi8hsQxsIiqchMaI8V/WeJ8UmiOJahkWIv2amJBkewn57o6K7vH8q5Sh0IK1Eb
mdjlASpjprDj41yIcjl1XuyMhCffrA5BT+qE0O3kdiZm1259ph3QUAvX7gwcB073wjQzlQaneV6s
TU7XtJsf1N/QP5raI9HbTbpOR0r/xofss8vBfhxV1Lw/8PlL/8I6M71q03VRWmPg5Vdl5VBZVXCp
PlPphTe3RmOV9mNHHpFyN5cIX+edBKr1QIQij4PG++tLL5A4H3qPeM7EoHlG1lrKTBVM6yFUBIIn
XX+pwLBYx2iR2sBLlTG4VMOFgzODrdDxZASTAfCwKLWzwDhNjrsh5cvE6VsS6ivAburq4FlAceH4
0uEniewhNPloNcobYxUdylNZgPFXtlV9k+6FnzGxkFKrd2GwTpda0uY8GXgIkGGCI0V5gdkWXei1
YhfxiWMINfpFM+QviiGF6TAH50e9BFWcecfKYPjFOZPBycazAJcBOaZCNRTkgPthPSZxSoBSekS7
+ur+hvvVamCdFWYdRxq2AKhlTpo0IFPVqnXqqOhW/GxzknEPiUcMFCJfhHe3IPxPlfe06kieb6NN
6duAmI8Brb/6fsXnphaauJnHxIzlrYcykLiNXsU9CGXFBxDruXD2f73Ewh3jd4/3P332Pr38dGZJ
3E6K6sZvcHWrJhipaNFRNQM24sCX6PPhwk1akGzdnZZko2+ZPxCX6dNm0KDfDF/B3GpBNGiup8EH
uirV9oZAUO0xg9Z8yKhMFbB9rmqClFbxHawqxw3J0Foi0Nz0K65ItQ/kTaMsLOPco/nqk5igHTGs
77c9Pqm2zcECrvbH3qgPqxSttV/5X3mNXtTEhjDrqqHi0/11kKbh3myhi+lgthBUEwCqFUbcdxv1
Mfp4k/+egidtp26SfUDLHagMa+svrUy6TcC1qmyOAvVOVKL4f1s0gwUvMvdcluG/jElFGB0Rv9nJ
i9cCD1qoeiiSzJH9ISo2odaA2692peStBQneSx1MHTBSMBQldcUgPTdjwr8MtZ68ZZIRewv3yZzf
AI2EAnJ0BUCe34W7+JoBcAIF76nMaWofWvNVltJITr6qmlfObcn35P5iTHueWQuU9VERlJGvQGMr
E7IbvRY2SqVljiZp8kYPBLwPkL8wNc5QqFToCYnLeCk/ckujD+AO6Pon7XAgpOCFru8OcRAiIW/q
zBFjU1VICZEE1SyztfRUol9zJQxPslkcSnUnCWstJ1GJ2ExfmOi51wq07QCABzgRZGds07A0+IOo
5E3mcGtVOIgl6cAUsy/Quj+Abpk2Jr+pZCvVLbGxx5zkX9rCU2Ju58GJihrQ7yhsAYR/PQ2y74ma
rxSZ8/kZgYsh+ZM917Swg8/7azyDw9Rhx4A8AjIf2s3lkKeiNPI+RgoAHMFAq/G58AtSYzcVSEXL
BUlU9LIoNPKQjCk9Oo6W8hIZDS2UYGnaZ24qkHQhfQ4SJk0Rbgatai1qLSnWHvTL2dbZnjlzC9g6
QZDy/bLQ8zjn80EZArgMWI5UDbfj9RSXrQ/uEGXI8CRFYIIQYFcmRE2pcixcSNFoKWJtshSUzbwu
0F2FDh1Eoui0ZF8XyIBxQsPzmdPxOaTnikEjYiPI61xxwaSepQPRWsmzAB167gzPXY3tIibvlxaF
Odg4XFhshB465K+Zy64VitDFycc3uC7/inIS9532wDGZqeiikCSUmW8QBFBg7O+6ICdGBtKwoxsp
hr8q3DaKTEA5UqC2+tgbwUPXNOHekAKAu/khEl/TXJJftR5q45T3q64iMkQWcGdombD3upg3iCF2
/oubi8pLmVZtZScaJztSm+a6dX97z91lgFJMSk+iAJAtyzYZQ26kdI08dzKfhqol5Jje0czQtZCn
lCs+xXd8DrcVQXXw0EGBvhGo+tm9FbYKPC2g0iHIuMDzef+r5uJjNEzhe1DSQBgoM551wqaXUAjy
HEPOV5oF0XOQnB1VbdX7tN56m87sNBcM9tYoLSSAf/NN12sPuQe0TyI4B0c9yg3Xm75oPFmP+jRw
zLc/g5VuDqNZb8CMBN4zTAQ5TYr0kx66b+oghfgihJ6hUPVIty7pzP1+IsxqQQnzjlwVdAYfIbtz
Pqf0nENwIIVs13a7peel98TtvYcDMwlIoRiDb2fvPXA7J4VkuO6zULynnYfuo03kP/j9QuBze99d
m5Gup8Z3M0VHacx9bnjF8uJjBUwseExpMu6kZEnvbiYhd22N8T5eVuDiiWDN68yB5hsNfDnV33x/
OBygzUM3P18oqvXbnpL9+Dd6UBagsjMn49o+E+UJSAh3/GTfVFd1QA7255SDRnZSfnh45ZEJVBFQ
ofWFNqRZ8PO3bv7aNBPk6WKka9FkWnNtOf8rRKdIURds3AaS1zaYfe55uZfArbjPgNcXDfpAlygK
Z25OWEBjMKrTU7lAYRaQ63oXUp8Z95xAnuoHecx2e0Tj0PcBsnWKuVSMvM2VTNYQGU/FcHQqMHPG
F6rXSmXDPYP5gfT1BvygZOCOWvFZq6+dshD4zq7Q1LOIa2rqrWWiD1cs5ZEbWlhTQLxQrRLtRRqy
JTd4m9wy+KlVfupVwS9LDzeMHdBoKceBgz+ykpW+18kWql0AFCxYmnMgmBdZ0SbWATy0rk+2WnS6
VvUu99yjstSD6K6SSFUdCnTQ3/fscy7k0hAzb1IF4dcghyHQn+PtJpFW5onUg3OP/4rjxWTskjnG
Y1VVI1duaXCT8E301EHbi8MJxvv6S6DgbKRbdbfwUJ47VghJAY1BvASYIjOTpVRI8ShjgLEBrgEO
je14t9+fw5m9hwBQmOoVUENAOe56sfK4qhsxSDwnVsvXMij3BdoWiB8k1n07MycKjVFALWM4eHL8
FskvXlO6FnZhO6JTOK2yregJJ1eJ3ow0+JTAv1okrQ1m34VjNZOVmpqx/tlkFqyXe9+XdDSNHmzQ
T4amR/AD7emfDVltCC5bqMG5xxhv2vNCtPvbJMNc/FemGXcllKio1h1Mv73x9EW1Xjo6gC5PIaZt
bwwLn/D5PPl/5BtKj6Q72VRJY9J6hSxhtd7lpvl3ITM7s3uvvmjaCBcLoHGSESp14TlBYKzV0bVa
hd8XvWAmZU2raqlbfdYcnMz0qgLmkgU9hEIOZpzE85wISXzRChqFqvo6qneA1C24gbnLFZQjAnAr
QC+h6M0MTYTQdN3LaMtttoVOKw8TKpFUJ/0mPNUPqam4tHJJHeOC9VCIg+SeC2ZS+aMrSpK9o/x3
f6vPAD6AG7z4Hub2AB5fKApO9ByzsYS3QyjT0JYO/V+QIHjUXYgxp+iV3WmXxqaFuFjX3iuVqK0M
9CSPq+Kp3fPC7kNBIkk5DPlCFDODT8PARHQzKWjGniQ+r21xfc0nRRT7U1nzMBJBsIbv791LjNzU
d7eWlkCuc1HblT0mpx66vtLyAex14aatd4LmRDu/tdGlDv2twF0jPxCMgLLHZuxLpiTv2uAk8G+J
sRHrXWfxALBxWy21NIUz+3QfudpC3PP7gLyZ/YsZYd4Wgx+PLmjHfQe0hAUxbBQ9wDRDEF5+e1t6
FP6IoVmT2vp5Pp3spz23io/0/Gi+HXbrs/wZnCCHSteu9a2Zkyjluni9vxXnj8a/72NZ8lNJy0cI
cPuOCDpp9AC8Vuj9hAo3MI/aNlQ22RbKUshEbEQzfhzUQ/GMdoz+o37iUjqga9p/uP9BMwmnqy2k
MPcNciNB0FVYUkU/1O67wEH60lhLbm52teEomZ1VpJOQe+JLswTuMDclUzN+Sv2gtx6J3cXm3Zk7
FogQJOzxRkcvJctWzg9qX6R84kM4VN+CFWI1vooPAeXfOvA/uS5UgvmFEzt3FV5aZK6lIRWNpPYz
39HKNdrGh8qOzXT4g9Q8SOz+m+lGIUKaCM81pDOvT2yDDG+rDJjuQralhIqJKZ/Low+wo2F1x5ik
puaf0OSghavRAv9gPFLjeeEbpjDs5oxAtRXI+wnq85uUv/BQzaCWiZE1WPJ6NapgN+Clbeh9dB4t
ROR303CDAvtKdDUS8xVVlkqSM8m9Xxg31McQ3+AqYryW0qptGqewP6wUUvzNgMQiGYB4lEb2wr0/
6yEx2cj1oBlt0jq7nu929D1sp8F3Ei6xveolGq3E9YF6eRSDXajKuO1pIIGL6r3IiceZvAaylJeF
CZ+L6S4/gomLx9zg/T4ZfafRzmDwMPS1EO71nuiZOTxG/uMwVKaQBaaMqtxGxBNfRX/q/W+YKcaC
mHhiqVFxXUzKSNcTEeWjEI81vgGlUDuJTaEm7xJNj+nRcZzEjsCu60/s7ouqibODnzLJaMwDrJxt
X+4rRQcrgwqPR6G9hI4EjrrrVWtZHwr9zj6XdHZn7ygEOf/PHrPiAQj+i16BvWZr9vvyOX2IrHqv
rbODavof5Vo6jltudQQPQk5jUJ83nx54yZeWfO6MoZcI0gV4r6LliznnpVc2YhJXgcO155g3g0et
tISMiN5WM45JtPe+ua20BBefjXIvrTK3X+ArYV+2sOpL1H77c/C/JqFM9IFM9+AbXubpZqAaWHHV
wHoACpUM0DigR+eoo82/JM55eN0tiXHNeVdgrRVFRtA5Cehebzwjj2ojAfDSCfKVXz+XzS4V3zVp
5/fZEsxrJqc9Ed4hkw/9SdBhsW3AEQSYxljikd7rrADi9sMhIKD8oEdotShU+G/uTjgWsB9PsE7w
ODBDK5OilCIucLLGsxT5y9OIJFo58OyGYTfqA1CdQWVx2d+6+Cn2SWj6kLVQZYpW89hYenxPxhiv
jtlVkOtFPzZe+sw8owxWFIGHZlSjXqnxWuAfOxD1KgsX2OSbb6xIyMTAgKCAB+96yD2EBKR4kEKn
rbecRGsQvFqD/6CP3/f91fR3GDuAq6BjEpBpqOayxXRRBvy3VrjYiZrc7MH7h4SP3GyCQymtAxHN
D3Jo3rc4M38gs4YMBqitARXkWb8hQPoj6oG0F+mp3g72kr7M3Oa8MsB44LIKBzdtYCA7jrvUFH9A
klMSxHvEMI3nZTLN+QFNDGXQ1UCynVmqIkUIUMuwJ6OVoXpFa206bqHjcn/aZsopSEyDzwG+HXRE
6PS63hFCkpRiVYSJ81JZAIjVpkZCUBu3+4IIe7ypR/LUAlX+kEJxIE2t+gWa79vz+v5XTEbY7XL5
EcyL0wfAyWsbfARoXyx57KE893nfwsxsTsRC2BiITaeenOthdmKjCV2FBl6hx8U9boIA1LnFo7ew
C2cGMhHZIVYBTQbUEqbPuIjNytSN8yHDQMo2edH4WreFslzqt5iLwK6sMINpDUH25XpCKBmntt1K
ezeAcGvyFguHIXuTxhWgwKRaisVui39oZ7oYG3MnNqVc+mPuo++CRhrkxv9W42MI7hfvWajwHtos
NrXPOBFEuBBKRtoDeQg29CizwIAOJHoyAbpvILcRRk9D/15C2lZsSO4/Lr3Hb/YIHCIMoYNlImQE
M/714rWaGBeZmqVOMITQForB+eGt0GMT0DgSFzbKjSNmbDFLKIOztocIcuoIlWaGrQFWKTup2lXg
9mbDf93f/De7EsYQRE9pSQNNGwbjSrJUGyotAD6ohbPy2s+2rL7vW7gtCk4mJuADmvGR62dLlbkQ
h60gtMApAljhoybUvr0JLg0V23sQdztuaTPehKVAOOB4AWIBhmXA05m1kvIiDKJYzlH+hsPatCYH
PDjQ4CrRViPtTATD90d4+/RnLDIrhjq82keclDto9tl9eiRYtTSgP6HdknGw6GNDvtc0+jIXwecz
qzcl/XCpgR9lYsi83pZZ4AZR6AWFg9eN+cfYuRyYv4knmh/1ygjN76V6w82xw0ABptCRWAYYDo+N
a3tekKm623eFI68yFLtB4az4FO3d+U+/kFG+iS0ZS8zLPUwMpBk1WGqC71g1zw1PzsMSy8fScKbp
vXDJSsiJaTsZSYg80FReqwZxdNd8vL8/lsywV5jKRWLpCqBCsqCa6oVIRBtWBPb0d+U5COz7xm6D
kWnm0G+HIoMOh/V7q18MCnGiEuF4FNj+6h/9j538Mapjs/loV2cofLXWf2FuIp3nIRYig6aWGZwK
kcY6B+7SAe5VI7vgo8jsSjZfQdd19kwVRPALceptXgsDhCX4ExGBJBzL9arxrpxXgdeVDqprAwH/
XB7bPKg8TxqyVmiUlZ+h8JaZmguu6XPNPcU/41JEeZt3Zr6B2TltkIx4AtalA66FxjtADTZPSO1T
mgMo0Cvm/Ume82iXI2bmONe01i2MvnRK21vHu3hpDefcyOXfZzwmX/m6lKlV6RTBBueamAdbLwhf
vfeRuZYetOdyaZNOIfdVVMfMH+MxlSqKxMxrSic1Doq6at84EbsnTB4Ld2tUgM2SpVTg4rZhYpRQ
y5WolrBtpOwgcOaYAH76itbJxA6/cpHI7SlLGpJAODMFMJAIXESld0BllMUjcxMtYfAAE6MHA0kb
RNbMnVt3ERCIXFI5gveU9GYMpgMNtPQurbt12D2O1lKN/RYxj1uQnygkAMrG2f/NpV34BMTwAwhI
3MrpyzfQqYtO/KogJZlMMPXwqBPtkO66joxb3ZaQKLq/e2fiGTTHwh+BMUtGdyhzVni+lcLYMCon
b95CsIKYantOcqLLC3ZmrgyVBzUoNOkQ0dzw/gDsl+hCltROGD6N0hr8weUBGwmsnP1CdeaXdorZ
vr8M/AAYojqjs/cuciJFwyF37vAWeM/sT+CMNNvbBs7zIYR2DvnYisi+UDDPknTlnVJKradz+bN7
K4gZkW5h4HPxBz4HuSgeeEp4fOb8jsVgKG6n1iB3oH5ic3ZSWOk+2Gn9X6zsOibNajR2Ub1RxrUI
SUDk2zlTPup/47cyWnAmt+lI7LXLj2GOtjcGYduVeo1LFXwRu8/OagFzJaMNsi6CigeBCidIsy2N
oKfL3C2lbmZ8GVQXsQcQaKLXlWdCFKHK1ZbLh8YpVQ46AoYEpqFcXhzldMmwOwBIR7yKJ6QhArzr
S6jsEsltuMnMWBJhzYlg8twEK6MlVWKF4GpeQ0FE04g3WnK3KgCmBn0DWkbaD7179UG8JO8aUGL7
7/fP2i3FNGga0N8lTqqf0y9zVeAxHzZaIvagQiTqk8tZw6otLekrMrV1jD42bwX6hiGnXbEfRbPL
LEE6xaBI5NdaanbRDmDwZjUIZl59u+BjssCJHWaWO35H4rhwkf9Sll/P4fW3MnOYxFEWCR7fOxWa
d3FOa/MPqgYTcmBE/2ZgPae7/KjQc0wRSXzfn6hb/g1mophtiixjoGfF2OPJ+iemh8FCzhLc0ebn
lDx9Phjkz2tA3j+UlUAdenz9WLB/i8SGfbSLI6uHQjqeX0xSijPkPtULpUeY1sUkgrZaAvhhVKJ3
1rM9U4GSp4t/C2anKWWn/NIqczoSyah1WTF6p+6Pg4L4LAZHk7FO0NR5f36l23N4PT4mShOVUZaD
CuOzE2KfzD8DBcOZNaJVrAb8wqJ7ZKk/RWSwk5VBSwK+c/QM7yi8NVnKU9/2ojBzPX3rxfUHkp9e
LQS3B+d7updeZTCvj+unGKZ8+KOC1thw3je64c1HlA1Ma5Ef9fbGv54M5lRCLVSCdhE+wCu+BbAS
QzBP3keNDAbj9yjMJ+Bn7C3d+rPnCz3/cITAnoMbdfqqi2FzgZeJvMBh2ET4sv3zw58N91VvQlsl
+ceHpAEN657co0TiFZh2OeDT7u+BW1TQNO9gdkI6chIvYPe44gWGOOre4MD8EJMDpGGfo61Hnn7k
79XTJj6v0CuoUPFTPn6v/9KSLhXlbzu3pi8ANAmMFBOJDcuTwYE4VHaTZHBedm+nQ7D7lOzieEKp
KiBP+W61Wh2t80C2249qc3S2MYSQAPp9XFJKnZb35tRdfAWz/EJci5krxpgHkbblKwhfSNYECydu
7sBhOcHyMOkBAxd+vdqAHuQaKJYGJxgtt9KsWDCs++t5G2BNtfR/FpgjXVZupvplARayBPw4EBiT
JBzcaOUJmqlAxUAdlqTnlNvY8dokc3KFIewN8EQOoAZ7ORxQLMjIbnh8ezv88enpuTg844o3wRj9
1JPNSDbuxiPP0m6T0BUhluVkAnH8LW47YjyszyHZWukRzbHO35R+m/cnZ86zShJ6PNCSifZQNkMo
c1OBNsFh60Bu3SmP4fgnl60g0ReWedYOmAzxdgBcFkrn18scuuMYJtOZypELn1KfOoIrXgWAov57
f0Rzu3YqrKOFBkAvsIZdW8pdKW8HIxrQL210RFHQMKiKHWmRAf1fGWLp5asOcxdPh9RI3l1xV/Og
jnm7b2J21v6NhaXuRY6nyhs5HBwtgiKkt0/wMBCiVy9fqtUtTBoLMG4bxTNwmw5OI/d4YKU4h2k2
ouXI39wf0dxxv1idGzJeqBhygwZDboc3lYE6f7bEZT83FqjTIcSF65w6iq43QKOLcsbH5eC0YCwV
YoBHvSOESO6P4xcMzTrHSytMINRpfScWKawgVQSReDxO3g4n3jrZD/m6JU/97umppe+t9f4hi+SD
Jyb6M+5/wmwsePkJjOsEdqJ15RIbMDffwBsFWmHQydj26QlX1QpkMtJjSvYfVmae18BRxHTBdcwt
JdLvBtp4RB34BuZIDyI6B3/3f9MDJJ6lRI8WKCbmV/KfhcmzX0QCkG9SvbDHAKsImAXfVL2XXFhC
6P1/VvKfFdZhKImoVTGsBOE6IS+HbEInnDZPIMsMnKfu4UsmIIwjkGUxj4j2prlED8aCf1wY6i9v
ysVQtS40eF7HR9STfzR+FCf27Pv7Zc4Einh4+/1fXmXmXAhtXzSaN+BcoHu7ShXbLfRNYSzhxWde
0igWAtMDmm+kNdAodL1qcRTKUiO2I/AuNbhlMqBs0XxubqIDsfYiNKfLrfaR0/VSc9lMdvPKMFtd
m+h0VKWGYYmU/kr9CP4PZ9e1G7myJL+IAL15Lbr2Ri1KLb0QkmZEb4qe/PoNarF3uimiib04BoMj
HCXLZWVlRkZE2/KdPdEG/DY2hTT4Kft8PKVzoQWCRHbs1sSl9hNJ3qwayxVhJWTl4CQAMfWpKQIU
ENZPeCe/R+FC9mactqnDgR308qMFlcUj+X5a056mtGz5wVHB/1fHl5rLjVwg7JUJz5qQbxK61LMz
+9i7NTlZybBKsywphQGPvW0PMlfAhaB//i4Yz5bnkKQGxSQRljBDP1v910BRG5KRoUBPwzQX0PJp
BAlrdXCGyNJii3YsAeemkQivAfgM2V1dQ9hpCaU1U3/gEDL8szpexTdL6dUQlteoOzgNmIlkkjYm
QMSKqDf1N6drySk4caAASK4uv3q8h2bX9cbwxI0WcUNZPodhXjsFG44ncfTGZm++YBcbEE4+NjYX
mN6OcrKJMsUF7WE6GvPOLeMR6W+e2XF3XsKW/CZuxQtmRPax8AJQtphWOyI01nqJIA3Ofl/qWwtZ
pFXzTB3GtNHFqAcWazic/tVb5sc5gYuoV7n9HZr19rxwSc0OGGwboxIfDuq0t5ajrhC0mjY4yNQL
qlWtBF9P9cXKyuwi3piZzmuZ1aLWw0wKXqBjT0kLR5ASTVe1l4pfOiKzT2TwRLKj6D1yMcp4Nd9s
1rLmAiDLfNbhyHrNmE+e+Xz8fIeE6fvxc71+WoNcxfKYRVzy7xtfAZgNJTPk6FBGVScvKVrXaV2D
dtZhB95hpFyXhCUv91uiDxsQ6XYU31EPHPWI7oeWQa+JFnXYOohocBPLuvbJbXETk/S4/puuvl4h
FQ783KiheFk5LvFXHxvQtJ0Vw3t9fFZm8i/3nzKZZSAMciX2otZ5EYhwBPkH4Sw84AAhSmwgpdfs
2n59Q4/coTxeznQJp/obxzSZifE+v1lklVGStI9gXnWu/Td6//UjR0CHDrpM8iTvvl7Fo0zeDgew
aBP//RvV+sfjn1/tfysx8YhDJJZyVGEl8v41qY5UWaiVz+zi+/mdeL4K/GGKJ2KAuVEYjXW1RH0Y
u68qj5xM6IStdxt9tfqjmtqCy51x9veWJ8dVrdlWKbK4RWBZgnqKxYvU0DwjgVBsDCIXBWT/se1z
x0I6xek2yRe7jcddfH/H3X/A5GYdKpUd2ghzK5BrdHhHMcY3noXVek1EwzZZa5NvLvCIS1HmTGx2
Z/dXmOkPXcSNdrcNQjPwfMXW89+n8NV0yUb3zRVzWqFZ9vE+mknu3xudPJUSRgkTPoPRVpdqYnTG
+/6zuTxH5+dss17bkvkaI3mdEtZ6Q3BIam4swYN5cSkynbmU7j9k8mDqpTbNgh/fQs3xOLfm+3v1
rBEo/uLlJOvPofFkp1uS7HZv0PQ8wIcToA/wdrL/LGzBpdP9s0VvTjev1TTLUmx+ZvVyBd8FRWwl
69baNaqtbzz9VcydqaDLHwpozuasGeeF0734AePxv/mAumv6JPGxKvy+MsBEhugO9wcmISDrjtj5
6gShgFfT3GAG4v3Ztxde0L9v5vvFmLi3vlelpGFg30d7odtu1dzhQG3ipnpIF96Rvznn7l3pT+/4
zVhDVas7bXSl1ExQ0tuL5nFt8uuTyW0OOo+LxFja9IvTO3FuYK7Pa+imtA5QCZLFGWv/4pFmjAvw
rnwC3Gm3Sww47g06+l//QMVTflrq659JI99P8cTNKZHLBAE/nnaQGmxHoALQCuym2GGhoy187XbU
1Ti9vtaGCgoJU+jJqGwLhfRjTgBRx9KvVgvL/sOg9cD1/RT9b9YiShPqFc34UfvWPCLXiLsd6c8n
+4vA8QUn+HwPu32JDPTn2fDA7s8eubE7aD6TRKNd8CfuE2JUu72loNfWNZ6euqcdYc7YCkDZ4V26
cNQWdvqPU76x7IJZx41YWBbA1I58ldXn2TaoIO0TDVbW8OZjfzsDm7hb9incrSjKzE9y2CuMK/3Y
CzvEg8RuLZToThjixbOMhUWdebPdm5xGbaAgZaIYJnPD3bu2ZAUbdyUe3W2/5Dd/ZzHuLU3cVpz8
3w029mrt980ORMbHY2okukfcnX1Cyi2VyUEwL9hG2yVVoKWlnDitSuvKTBtPlJzYVWm76LhPCj0e
1ky0dFvNlKHuRzqJvyLVzfNCg63eNsKAXHFFUWKh/ISBrp9Oiv6lXt4y+DHD+T6D3mC7sG2F0T38
OjFgxBYgQCRLoBy7vyHUPi7DMEWUJO631xqpTapbT9H+SX0OWt32kdE5r32r2gpPqFpAAhOUwXp6
Hi+rlTqMmL1FIOcMZARzcvNJk9WnXqAWVYhP6s8iFMH0PVw5WSsD8KOu9UUOSNFddLwFFqZidtlv
zE6WHa2BCU0ELAXoqQxZz9W3JMh1l9oQdXt8eH9QVI8mfbLqGQT84kbDvSGR/txA4AVlEgT/vP6Z
ogsUS49/uO1zgV2wxqk+HHgDxV+o6KBOxFvFy+5VAIyXBVlQQ/4WFXni16+19RYepI0JkiDjjDYB
fs/s5H5pksa5f/TlkxuPj32+E8WkhYQsf6gj1mE4Yak+P/8mw1YcAe3Qo5lWRKib0kBTx7AJGSll
jFiQjXJx+hVzOACRhq4OEz0sqxTFs633uaKL7WO/9wIk/VhNViAliD6raX1poHzZQN4RpRI2NsKq
WtcuU+ismxygxkRSVomNx1uCG+Pj+4m9szgtNNG04drQT3vHYHgS/Q1DPYSa+ZkxsBkXTP32rvem
JqF6D56qCNKgPUJ11paO262qb/fgwkLM4ht04VSNW/nXuFCXhYcZ819ThB3XZFXRdBgX6McDStDv
aiycphn0JMYD5zXCRDXQGE5y3kGJbr9+QCEW9Bpj0/37u7cCLcFAXvujWpODfh6WdKFmfBSQ86Nq
G7hdIbg7rT9pqNl1YeUNmMPabAEY+zw+DSvZKC3gfLM10Z3QbMl3qC/FezO3MND0IhojQBOEtoVp
H7Mb4UXB1FLvhPWmb81ckUFNdCgrQLrA+6pUXyBsIGm+lFT8fU/cm52EmQ3P+3xAYRaZUxO/nUGQ
uQuhPrR+vDt/cylI94Ymr+aQFkrjo1vdeUGSLTWOyIdE22fw5KHnT9uW+mdpHwOz1DlkG2PwSh/X
O5PfbgLDAd2w7WSWvGrszaaxD9S6VDr+3mTWhSUs6dF7uwRkmdveoDhCumzsMgb5yP31KVfQH8ol
f4CO8SXdUupogRW1/sIWn3loYFJuzIxu+Sa65MSSakWL7cZv6jOFyJH9FRPbNA9joer7Epv6qrJW
l9VHZMT24wWZc4XIB8IVixAFw36/N83TPMkTIR0cz/X0Sju6AvBo4ZYRErRDqgvGZh4OUG3goQsO
OTCQJEqT17vmhqhCZqgLpDtmm4MkD1uAwePhSdE/UaN7VbGKLmH2yJ4U9hIW6neC9974ZDF5tyyK
OkaC14tX8ksuI9hRkOXlv0u4rYIiAKkWiSfm/P7tgCcrC5lmrfESDJjbdWjhzVeKogcM+I8LgfSo
hr5S5fx4Qec8CBqQoEUzkprhKTIJdLg2jRsh5hpHeYXLB6VxZlHRELV947jJGnf6Y3szs3pnbhLs
1EXCUK9jG0fchAZ64sC5ySU6U54833arBVaNmd16Z2z8+c1BEeNBquISYxN1hbH61KDFlR4rb6FO
NzuHiAxGJC9KtmhMvrejNZUcqlnVOh0LvU5ZivZqC2kG3+0ls6YFs27DhCMiGKyT2tdsSeyZpWt8
3BmTmxUHBYoJ4FcbEbWTaxwIVRlKTFrjBB3E7GwpH5ksmU3yyj9ln/RTaEny+Xgl5ZnI4c7kZNRJ
IHN548KkyNp58VZ/MtynGOh5sGVTwlEjiEjArf3ujcUyd4aU72l6zsFjm9qdto/dl6Q/VoBTSuC8
/RtpFfheN2qnd/0+c59E/N9QcYS+GYvFk879O6gL5M7yByOBUBHVA9WOU7vOSXsZNgKqktWfEKy5
m5TVafXqx1+y9JW2T3KtC+1aKqFb70LaxuyUdbChYQOOk0oHsavc7x5Py29WQglUAzycFZqa0Nsn
TfxG09WokRQomYj5driUnM5YtXiM+rGlKvM3dQciZ1NQwc1+StGC/QpJzsdfMHM5333AxIkg8dDH
Qhog7dEaYk+S797/Rok6aexaXtj5M/0FGKyITnw0hyDo+tkjNydMYPOKr3AZOTy1JJLvGiPfCYYV
HhursFI7Xm9VX/etYZs4rjVA0HYv6K6V4Al7Ud47vYC0s31gFu6NuRjw7qsmTibOO6bhenwV6C2v
kkv2gM2O8FnGvDIg6iuDbe3beu4s+NIZdwNOHej5ga4cis7TPFci5zLohOPOSQcZW5TV0xrBEVLK
FG174fXxKs8ceAEy84DMquh9h4zBvc9BAVaNs5Z2jlIxwUuD1ykR5c5d2M0z5QNV4KBNDc5agL8B
7rg3I2mZz7sqYPpKnI1amVbsGlrnG6BqyhtSKM6A8iqq9FARaxMjgC543+pxq+hif5GLTVmCu65g
VrlvcoL1eAbmThr66jSAkXDW0OEycUCh6nF9NCidE6ILqrOKZCdKOTlT/y8PLgwUK8EojLd0abiM
TqntsQsHbeZpCjnEmw+YHvUkDOCQAR1PXsDwZb235tXwPiNy/l6hsrICryuU5Pi3hiVJv8V/WcrB
zZx0sACMgGlgscDkNLnfeNpAqb3Ac6oAdh3ZIrc19tHKOg6EPcrHdhecynW4WT2e9hkQGkZ9Y3Wy
Jap2AJ8TD+DStrJiICZIdKBEsI7W81Ni/63IrrV2X4oOWGu73nR7R1/4gLnX8d0HTB4FmAuEp+L4
OsY9wFmg9GmM7oP3ANG6LNyrczOMwjdU0wF7g1jf5FrtM5aRvZ5FBIr+MwmFiu4lHZ6HZNVra0Vd
OmwzNyrE2aHYgtcD+qOmz2MZoUJadtzg+IkuXOuPCDAKJN9ORDa+Xl8PjYn2WFAn/r0UEUa6NK1L
1sef3/hyxWeo2iqwXtE9ODjhNwU0/hANEla9ALJ5swaxS7RSfJ1/9unBNx/vq5kSLZiZANuGZI0y
CjRO7q04iuQor3pAqxSL7n2OqN43gABbHy/Z2N150nFoVl5FenbB8swi3xmeDrxoFfA1dXhPhSue
23gy4dWdIjYk43U/W3i9zbwR0UkDrRGAUiXoQE7uJo3mNaMWeFZUwq75FLXvonvWlkTHZ+DoeBmN
aQFVgSIuxO/u15LihchVGm4Hgbz0emtK1/CP/N3tOAts97pkUfI+WI3B6sNOtdsPzto/24A2DHr+
gVua7hpz94Y2h41p73bmR7/mTBGyTevXQd+9bTbf5wVPNrcCogIyfgg/gzloqmmmpA3bhhnfO3F+
Bl2lRg0tQqdNBcEZBM2P99lMWQhSIjfGJvusQFMrqwQwtt0f5Y/YAN26Q5SnavVl2ya6okEgyYBz
nX9tFx32zOvnzvRkpzWaUAOCyfUOb1OERQH5tLZ/XvajCmD8otmbD2YtLXiwOW95Z3Oy4doyT91K
gs2E0BeFXMP1njvkL+GC+5h7rItAYEMAHpRJACpN7MRiVTJDg2nNkABLjUyX8eYApTS7xgO2RPzl
WpWpXhODHpm1cvojPYP24nlJzmemFIbVvfmMyZ3YuKHb+y0+A4TxHHh8DxUml98MV1M8Mk7ziV7L
Ds174HxdXzj0E0oL22vcPZOHGCDo+EtGiwXoBiZLLLplhlnAyeuzv2V4KNWnx9v3B0z72wAeFzy6
s38jUIdwQDG1KzsHcI73Zi0Yw058UTfA7suAE8QGygV2YUZrWhiK7VxQGtGM71EkAORqzKlBA2MF
9aAeqZOlUzw/9H9fNrmX8QSmbNJVnRMobLmNPEk9SGp8eTz+cf4eDP8H231zS1WtVglcXsCIy7/x
vFe/0BTRJbqW0v1jS7PDQbsboO6jJPQ0t+r1aFyoKSbaD/0LVdFrLyxd+EsmRr94MxhBKqUmdOvO
eal7PYEABJb0mFs/mKBdskb7oSzob5sLatSPxzZ7WqWbwU3Xiu+YgfuxfOU3e0tAn1lmPwU2AneD
GuYbj/2x+tbWMaoqS5m12SX8Z3uaLpdTQW1o3XROI0urFtqV2icrD+bjEc7dszcDVCaRG1sxHfiJ
sBm97G/lGkr3ygVW6CfGf2EGLSdIwmOn/FKS60oQ+DRC1zl57ulq9ekJVpNfSjy9H9uZe+wgXvhn
aLJVkiECjwrfd47KlWaSoltbcguCHZSRFI3bPoDDUYBkWsh/C6Gi52DeaxqUp1xJtKjSrT1efNG6
ZGEHj1Z/ncabr5psI0ECGF5jsZQDipjPfKlGlh8XAEpWwJ/4Po3OfSN+FowqLEAJZ97amA5UPdBD
iL5NaTxZNycngTSIKzHoii7z6tzygUnpuR9epJTfQsN7IWabgcWjuoNWAx4vYLSHThPRXcrg1U+R
l3VLgGUCQy5IqgExTkqI6A1/xAqtfZv4tQKTC+g6um850QcBzIcL+czZu3wkxhjrZ7hjpydHkhoN
wjVAAdPvxLu6nGjEgpk1+1D4UEQr7CCiA1WdQbsubL4xXJwu80hiNhbVVBH1u/vZ9n2+Yd3GYwH2
YPUMaeI9c8hJcnJf/YUcylwuFTSWyJtBxRZFwilFRNp3jZfyyeAY3CsHUpNPu0axOyXla73gA2eC
MdygEOJBkVBCnDwJWIRIHgo3RS0jXFe13hklEHBdT+KnpZcNiKN/zx/Q0+h4lcDCICLRfj9/dVSK
VZQj6NegWLLXusGVzbJCMtgCvTGnkphWvK/TwRU7K+YV5pN2onvts65hbFZNO5l448OQRD6OhJ4J
vgQa2UZmsr+d4FfRc51C2BA9EqroEdYD+F3PRGjMPymyVwJ0VFDkIYI4y+OdWimBbMq5qGVmliB7
+yeKI5e1oCbHqEiwqlmgq6LE9kYhNmx67PxEGiXH0LFsji2lqZXWQLISXqhAuqBBFEIgXtT3gdG1
Xiiv26HVzkLSxMIxU7Iu3op9xnv7wg8KxpB9xhVIwvE5aw8Z6ihbECvw4TFJK6m4KpnSZKcmDApt
3VVAS9pFGQs5rnY5AEZ0aGPR0rpY4CBL3vfFhk9kd6wh8K685zmWojmldQXOSuPSe4YP9LtL0gdx
ufclyVf0YmSEJoVEQTibFUGIV54mgvRck8WgOkVJm4fWAMRYbSeZphaGOOQ9WjP6BOp3gctEYOLh
Y7Y2JZcX/BVXqF0AWifKRk4mxk36JUkJkOzEH5Al+0z4nIeWWeRmjH9AfUDMz3LSauJK6UDMf1Zo
7aOnrC8EhvAVTzMzLpW4x9QXXTDoaptkyXsKxirZDJAwKL8qlfeKL7GsEw/sVUPJpKs6E7V24zGM
FL6A0cYPTR9dsPFzFoV8RElRopMOigZJKB+aRpECB/ILHtrYUANCE70WdTnqPUWjISnvebUyynLL
KffkZW09GDH+TCtCpRr/zrUUquEaNHzNNvcab1sWSIx8xx4XxO2mbGLJPzB1LUtv+DU54BGJ0jbv
lVBVFeTrUu05HuK+Jx3EDHmT1kmcGS4FIbPJY6bxRVqodIeqYHzfrPuQl20vi4NwV/OaD50wXnQj
aYcEDRNs3cJl0z0TIyFmw4Go+KXoMN8Kg1gzJGmarDP7IEs9k83ckiZ6WWRSpKsU/cCgvyrTvnj2
oG4ohFBO0dr0kue5MuxShUJwJOa7mNFFBu1RKyGNeMGUFUwSR3IkK1oD31J56wr6qinYutOUM2um
EJItzdgUk+e3lQS1VEQ1HFrfqkjtCJolNYY0ZZvQdZK0HD2BgSBWAO/tad+v3IAp2YukdoDMDJpc
qO9eqyjh55AVuWR7PSOXKHzIQWM2bqz1Os8HjW9xshcJWCqhEw+DDJYknI2abji/l0FakfM1a8dl
EadgbKGc9sWkCQQRWK/2JGOA3ttfDSke34KKpecf/SL3mQNXpFxkxolHK5NRgy6zuIBn84I0LBMP
hodmFPW7TVPGBF3L8NqB2seD6lHb/X18ycx0ZUKNd6QZQRsvD38yyabGNEiyrkKnEhI9NXFdU90A
6Rdf4l2zGq4MtcsXdS0b3DZRdXlfQkPD7jpDQXHJs9VyU6HDPDdffAtPuvC8dFnMBDoArICsB6Jx
ispJ489v4g0v6wDzCRrWcalc6G1DkV3mIvBTYAoJ37nQwRxA/Rd0DF0IZOeqGRCIBN+rBK5I0Irz
96a1gUZpy7Us3iGEPw/qU1eiv7j/VDZFZGucFYh6993Zba4jFV8dgmc/WIg75q6vUSgPSSswTP/i
EBJ5WkQRHnVOLMWtMTRJT3iKttzcbZa6xbmZJxEkYlDRQAQg8WgJuh8tK8E1AnLJ/jxvkaYCDPG9
vOZkk9uP99sM2nIUcv1naRz1zZKWNVhABTZhkRhpQGMDqgsy/qk2O8NbyTYEGHXUEgnKWUFDNgCa
STa4MOrn3vh+/CWzK3z7JZNIJIiVVK4kfAly+ONH7NHkZZ/Q9VQau02I7rWFdNtckuRu6JMkSV7h
sKfC/xoc2ZKNpiHIg43ja0xP13XoHy7kRX7LIGBFbwc5OUFh6fGCV2NhAS/7/NQO9sYzdJBlLibZ
Rj8xCVbvDE3eJEGr1HUHt4yOF8sYtrklrvXEaPbGUqg6t1VR59N4nEvwXEw7HqUwydUG2FUnI16g
v/uFWbwOTxHq1C4ZO7Rq40+44CTn3JDMAaghosSCMsdk4eLQzfii7FjHkhide2IGfXPml1TNloxM
VkpGsC/RGEbiNQQQdxpOhY6SvmYsbPuZNxwId/4NZrJQscKUHc/Bp0KIJHuN3yBx/BJqZ/8IZCDo
KLYQ5MDNGodmpZq+QsSlUzC3UWQFtw3S8RrqthMH0GYaLvC+5Rw0w1QuiSCtCcqx2FKvB0ePltoR
5naLiuQoyEDxAJCmJOUyparaumLvMBm3zsotl7DW4wmdy2yjDf+ficmAqCIn0sAIvTNc3AgsYR/v
FvoH18UW9L5PEHIh2h5Cbik5oDh5RhD4Z8H+eBNNT96t/YkfyyJGhagbhqg6UoG+G+P9OTAzWzUC
O2o3Y8MXnMuKgW9xTenPUqvb0gRPzgbLdW0Sq8AK5nF3UOVsVTN4rT8e4jiCRyOcHI0yx7FsCwUJ
fM8CnyzkpNZqTq3Spc//hSGUiGRQFKKJeSpQKxW+JA5CCCSYP5a3teo7GyxRXD+2IsytGB72yFQD
wTH2b9/fgUEcdEmmusBXCgT3AHft9WtxNa7AWYKxKNE5dC61b4FumjmBwGy/vTjlSV9y2eO+nM7q
7VdMVo5GShIWIQPSm/zsS3tG3rZL1D1zC3drYrJwccABzw8OcYCVMhIpPVBBPSlqcAsKS8miMbP4
azSougGFDMJrgEHu57QKBD6Dvu+YV5CuyYrbApMffiZrUInGAGt+LizhTG4GKiP/MfcrJ0Rb1YeW
K0g+8JQCdhvgjM5An+c605HN3YHDxHTe3OPrFwI2KN5czjVZlHNa+oZJsrVNAi8RBx8V1H5PFRAX
5WdWNTzUJFr0dkrlR1CbTLSoVj53geD5yyJLBEEEwFPuZ1ocmgh5u2xwggp+JtS2TejgRCqBA1Qj
0aR9l7436jONPoHgJ9QPvrsuNzT3b5BAGUL7frwSs6mrH65cAZzPgMhODlORDCmg6SM41rOYikDm
mrMBQFEJJxkqtR9bm9nQwOHi3gLKDKOf0iqlGucyUGpgnVRWE0tg1BdJDayUrUMjZPvEemxtxrci
SQbhW8TLiIqnEm1CMabsG9Ce9KFEjbQKPBNI+7fHRuZifyQ1ATgChB7kjj/tSTcRuVDVasj6IDyJ
GVBSoYBX5weuxvRVgPNIz9KA1u2KoFRTmbEHEj6tMDJVNeRFRpu5bDtKmAjscFFDfHfaRQCgrBdF
HBK+yUF+8UaUSb1Rim1mhcMaDAToE2ZaXdtFBemXQMBzpZmRSgfeAxV8GSW++12txHEsh7Rmncb7
6PhLFr8GlYgbgIjDRxJAL609+WW08SPxUgXNOmRcm47MzNca0Lak0tVgRdEfU31QPzMk71sagAda
6q+duTgQgAITJnBInaKh4/4jh0GO+UgEZkLc76+AZr5vEXF0X52Fl3CMKDgDP+gB4Ceol6O382Vh
o8z4m1vr03xq70G+D9mcwenKTf3UKiRRXlnG6oRzUKLFtlhSnZwhGoK0C5ZEQm4a+YlfWelMbZqG
k1EA6EivhHrnaaYbuGYfHVjkeER/D1Tghn1OeJMHFn5huDP3Ixg4gBXBW2Mkc5o4llBmg9qvmJFf
qTSvnWVkvR0zJmibgVNo0AhoPjY419ByZ3ByIQ99OnSq5LFOR4HqBLq2avWsgSuLjO6zjgaixnoB
ZGPefHmenecHhjsygiHj5SzbrWgXgYnEnthpurdUi5nx+TI6e5CCBlP3qPp9v/EgbcJUTALqPaTD
31XQCHyU0UJRa9YEMASIpYFEgmzYvYmickOtaHAAE8JoZFhpTvcSOwtTPPPIQt7wn5HJmkIxta5k
pOvQ9VcYPBhOg01i48qWdcMarHyXrqWd1co6NDKwoSobLoBe/A27TfeBtZTdmt/f0AJHhx20CsAW
dj9kVNQb3lNy1vEU8SusA5Mv10UbmUz8DWFcubVC5m8dWNAfIukiQmXmHSbD3/FggUZp7RdkQsnS
LhQGyjptx5CuvgaErVmdlUkUAy49ECSdiJ9yVuYPhMlf4vD0eC3mynuyCDpSdG+hiIpr7n70dTwk
aupjLdzwUsvXHMl6u35RPd33IdIgXgSUhcSShSynXfoQcjCq+iiAS+nxZ4wucxI3AsmJxyh0Ulh0
EI0u9+b2Q6CTy0Essw4vE4E90ZdCM4J16RsiZE/7BeT2uId/G0MmUxBHMr8pj5miloPYIoPvcCpg
+jhHgogE+cILe9zDj4xMLomeUr4LGxjRSruTX8A4z+Feb66P520u7sLE/Wcs0wszamjJiwyD/dMr
uqK9Vc1LEm59/6xK+7gzG8Rg3PqxzdnpG2M8AeqhKP1PRpZ1CofkuM85ENvTDo238Ot/xEh+zdy/
3z8dUhVR9BGwGe8Inif3pGTF4MyySs5bHivHKQm8Ie1JGqbDB9cWyYWBlIJIUJtJqREiQ4Dqg4b8
PRE9SHtbbZ/HZii5IPpsNWR2zLSOtF0HHjvcYCGH2NitaryVByi1SoRVKbSycxdsk2bSMtGfLonr
dx+1+JZ0xYAbAcnKwSNqi84hPR0qjQctXB+FJChbLrU5qWkrPcf7FWT6DHIsepon0pFtEJyYiRCL
LxmXqqLRgzUWrNpSUGV23g++FcoDuHpdiTLXoi26znq8ZvP75GZSJ06ubLJEQ80V+Z6qRGZLWYHU
CQnPQe99qB88NjaXi0H++j875OflfXOa2VboKdOEnFPsOMMqoSYRrwcrWKl/LV6vjsMTlJcP/U4F
L5q/rZ9DtEYsfMFckHT7BaPbvfmCmhXR3EvHPcqeVAYSu6hFHSVhR2MzH04ov3X5Sk1VIy4sll5F
WTMaOTVE99z7VlSBVEE9afFSO/fctXf7UeND4+aj/ExCtVOGS4hLE56HHfTYfeUXIUZzV/itmckV
3pcVqrc5zICsPBR2im82mi0giZmUC0d1NlwHblUce27ABzd9iGnDKCXMYaElIkFNCwWDLfoxIE6Q
wKOGwNKyO3HlE34Vb8Jz+wnFVzoWMxbz6zNpB2y4f98xmdko99MMPemckzRGdaogWblVd+lATBSV
Xx9vrblc/ghvRO1kZKb8JbjI+nFX91nKOSx0XG00SHINymGGdvauG/erPObQsrisFozOPTlujU7W
1B1o0vdyxjn+GmFZSVJ5nOICaBRDPTZOkVvxknrG7AUmQJ5DGZHUv8DavOe7kA7OOSRU+U2WGnVp
8v7CtT97Im5sTIIPz8vLJOdgA1qm7FlOTTZ1MrxrSb/UmjZ7aUHPB9cVHmzoVLo/e1izVCrRBuqo
se3Gn5K8ZbOFsGK8937dW6owKsAiev4FAq6yoRU6vBedLDMpdAvQ/OTtcpmwJ6lbB0sUnkvWJlPX
+14dCxmsFa7dAdh+dMcMW4Q+73whqTfrT27GNS7ijdtihyry+AaW1NioEAP7JxqaTfOJlsPHu3xu
NwDHpyAeHpFCU9ApX/SeXyFucoLvyAMZYhUA0veWsWABl/+b+/DW1mRQGZKubVoXvDMcWUQTWkAY
7ktA75aW6dmx2ORLCbu5DXhrcFzPm1mU60BSeg0GIzRXhOlKkK7x38fzN7clbkxMs6HqAI4JwYWJ
GtSt5rB7b7bpi8oZ/kICZPbFdGtoEkzkLdjUJA+GJAouIE/V/eHFBet88TFgzUBA3omX+kL9mnSB
vH48yNlI5tb45KmgdpnXxFnKO74GOS4DiwctcQ4FljPAKUuSootDnQQSLiiQyobHUMvCiis9i9de
fmLKTb4LsqeB7fS4soJ6VS5qxM7vl5HaAqwaEIoYf36zX8RSpAkfl7yTQLxxTO8YKkg/xVWRH7vn
2JJS4MQ8U80NwJBka1jE3M5lPRUBfCIQT/9RALq3z5cZ4+KMIhNX6UV1ScEYYXS6ZArZhgttVt6V
4roTDe2kBQsvp7nCDPhm/pmeHBWG74uqwovVkb6saCVZwxrHs9hBGAkEjhb061Od6hEYidbKWVyB
DCje8FueJTz+YmzGFneDDuBkZT/eeXMX4r/PAhD1fkZCCYoaqHtA+ADqe8jso7vgsYG584sWEgCp
ATYdESf3BjyG5p3bFpzTIrVq577R5gSd7N4zsq4LAfJcwxl6zdAtOKZh0Cc18X99BnYAT+wQixrc
p2uAVnWD4uR5VDP6/w8KlwcKv6DNkJUp82PXF3HktRznANTURs3K1TKj40uzbSKjKCgB/hC8IQtG
Z7Pp6IWRBBRdWe6X0EfuKmzT5ype3yC5HwBD7M3yJL24wO2a0WWbbZdi+zl4Mgig0ZWMiAng3Wk1
sRGEZugBFBzZw4vd/n9I+67l2JFkyV8Zm3fMhUqItTtjtgldilUki+oFRgmtNb5t3/bH1sGZuc0C
sYXdvt0vfQ6biNQZGeHh3lmxTAtT83Tx9vqALjqgyDSDLRiPWRbB/8tlUvRlBHS5y0Hm+KVjPhnZ
6bwPqXJSI7fKUON9nWWNstSC57DbFtzKJb20SH9an3bJj3OJEatBdbPJurRtMkt8LbzHSHFK74Yg
LLxaZrxwDKE0DnEhlHkj/Dtnue+DCj8aAh60cNGo8RBFU2kxPgmpgQoOQNARKDLKfRrZyXtVGHdi
bIDoFkhwmzjQj+y9r9SbGLCfr8/BQqsm1WJUxiAbAujv7AKsRvA8ZVMtm4pX/FgEYG5fy+gv7dAL
G7N7rhmSVuJT2GAq0eyYxBQZcSdV566x+3Ifevue0f1S0fKsM7Pihiv/2y2Y3X2Q++CbMQKkIhuQ
8WqtcsRLvRKNHt4Zx2xr19u2BWD3bk2rrjdFNXGKagV+tzjS4FgArYAs4i0yW24g4qn6pmeH8yC0
L70ra0wYrkzmAjMzNKh/2Ji50oqc5XIxYqQHa7DCne/4TmW8QOEO/1o17W8RXXK+6ac3dw1dCwEv
JRxgHnlM4GK+d9bljgIyGFrlPbAbEEx681Cxx2igW7QjzQJm5DwxNYFHwPat05r018KF9tPwPNE3
1IAASSogKw0U56WD3Lx26VMsrWQU1qzM9oqSjVnXllhFdRIkmlo0xypR7DFEzI1tGPP6xvy/DCZw
65wKsBEU2y4HM/f/PZiNVuv7/U1qVlZgjPSWYjRBX944IMM6fazRVy4tUzz8AHhD+f0k6XxpNuxZ
MoCqC5AVaRN5tzyEla937Pugm70u8Sb6Lwtz554T+rBEVAtZWdoNmrKHHi+KIG/usTihp/yg7tV9
r9X0PdF6rFsQyOu80Tvgb0de5fORMpvaIhqnIbyuMQLt1gL4S8wIF+2bTTMT18RLA7QPOE7EFxH1
i83QzKxs7x7dSevLOIAJLjJLKzFjA/FbFNcxZqrB6bg+Uks38UVLZksgUToViJoRVTSeLWpg5XhB
Re5+PAzhn1lsP+dkdkBKcsmh2ByJ4ARdrqZBR5cVx9dbCrwX6L1BqA0vsduCDWbFw/l2Bq+th2lF
/riHI5wmiSp92365H2EbBEvUdxIKt4Ni0nt6fG/M3GhpbX/uHkHbRVFKmWrx3tOr7SoAbfG6QgaH
46bMPdgHZ+0RxUoQXH+cSq1L1GHY2UnRu/IgCncJx+lAZzQKjUBi6azM9kKkFyJrf9ideUPQwGmU
OoZd3oKC4lP16aoUNb62/t+0Mx1zP8a7DTqh8yLYiWhtshudjKA27OjHipml01IGaQEYDWUk8ueU
ZC0EPPhC6liYIe83UM+zoJbHhvr4gDowqD67h5XX1uJ2+Wlx1rERJVMC18FikR9TgroXUetihBNR
jd/u/L1KDu4aIG3pDa/Ao0OlA4+CdeQdLweTYUWpEHugbPetjtDfSwB9QkeVaIOCFWNlRJcWyE9b
s5dOgLiwwkcDnm0N3T91Cqrz5XGvG6uS4QvM/3htoEe8gl3AwVu57JXiD65adBzg+6yiNVYh71Ts
Qm6TOBa9nfRyzcrUvtK9Ak4P67QV7h/Ew4OqZxWOwrVZnbbb/HiAEg14VEDKBlTQ/LFajWPKiej1
PnzyTrLGbbTamvR7v7D5VxatsBAhRMf/MDY7+zs5djuvnKZzO5pvL+ZLY3WWsjGxdG9vVa2l8fZ4
/2k8Gq+F9lha/TnW7NhQde9u/b25hO9X0BZ2krdWCJmDJLpeiWKVQS6gbsV0O0SJXqqxgjkfUXeI
oo0N4RtfV8c+u2EZb+J4GeRtlErZQyClrEOQmrNCdpQPbRZM9WZ5Z6HGSr6p8A8NGk9dOcEWXRZF
AXMPimwJ/JbZCcaMgZ+PjDvFFXTXklkqQlWY1UNbx92oOqfs7YvRIVThNFTR1uAuS1OnqMA9IIMD
uMccxw/+AMXvMkTgq9EYuTeBux8Y06c5GVYurDVD04L9cX4qYSL4LoL951Y+v4hNrgXtKceA5muc
0ovu/M8uzcYzlIQMXUIYRU4ppALhjzTI/Rrls69Qgio+qGTS6Khsc41h6If9sHLeLO28iXx3ypmA
CHU+nQnKCr04gfm89LRY3hPhUwzB3h0EKLD7+mZPRqldWyDjSKt8w3lGJI731xuxuKYQH5jqbgG6
R5345WjXae7GSlRz59SzJu0D9fWxMq0aUjPgSvWeD5vNSX7GqcOtiTVxCxcYCNTBGwVQKo7DuSes
JIwgjyXQg80molDsrjpjHDDeINSxT8KxoSvu3tJ0QxhKRthlGnTU5152tY+UWAym8d4KKJbu6WP5
NYkmQdKBIhWSaqpebFNNcB5s+/ogTz797IhVEaTDQ2NivUO91qXhosf5I5Q8UKidqaYvhfded7sY
6joo3RBCHUQoK2+AqSfXDM62EOFTVEwi0HYO37lsL3OlLilraL+FbYqHNseCMRMVzTiQLjuV8CD9
ygrYSNr90BqjFoyAvK4QGCyBji6szJanKGVV7gewMlaat7kJTpHNGiCye+dVD5pAko070U66BzY3
VpbLUmRwiiQgRAfgNI9r4rKDgeSLgdritFVSKHEodyq3yxIjQRVoSou+0UumoP0nuKQHRour85qG
4kLXcTiA7GkqnYLXOidvCHKRS9qx5gEe5U/y+wTFiAyLkw/skxtQGyiEynCN8Xh9rS5owlyanc3r
KPpMCppW/pyWJ2nwdD4Fqm6vmkpnly1VQJOfy6aqowmJ/0puWcQ5iC7u2gc1AnPsinfy+4xAY3jU
paP/SKTPldVar6sivGV5uH9OQP3tSiJ24S1y+f3ZRkEIXejiBqptwEtSSXbEwNcQWtTIuE3LO1GC
Vly1V0O9GJxs3Nft2hr7vVEv7c8GG0GIvk2m/vEDzR77Y0Xu3Uh3k9vIfR1fI+lG7jT5IwPNDACs
1yd6wbW+tD3bWrk8tEJB0Pc4Rgm42VY5ZbJj/1hUdgmgtCFWa6mEyYG+PJZgUQRED5kLgBjndXkN
Xw8RAbPXWYjqGHBNtk1kKjcxanPlThLvIpdn75oqaPWiHUeidalPIGdfgtSFigULbGGbEGEw+0IJ
tmMS5Tn4nrv+LRq74TVjk/Ejk70iMa4P1O+D7rLVs2fBCHYEXpWAECpFHzyZki0AuB35W9JXWqjE
K9YWVgTqYSbg7gT2/EUiwnF1rmSowzsH5FEsHCW8Txrzeod+X0dQEoQ8IsDSE3XIvMauiZVOSId2
wsBA36qKtaGoHMaPdDl/EGK9ixMty9ZCIL+dHYS7gF6dWMpR8TOXaZXVRm0aUQRIJCpDEPHEr33r
Myuu44JPASs8ciqgRgGf3/f744fvmHZi4rmBz5+lCvj+eFOVNBD3jQ99iNg127YIaVWOutKYQfJU
xlaTnBJw55HwfY2+aSH5gqYIAgFHIyLSqAe5vD68KmqkqE34s7vP78GepxMDpMr5ttINhY5GKlJh
xZdbSEHD5AT5RkEcLo15SIDxlaFhCVJ1wymj4HKGGqOoc4deO0Q6+RP+G6LQqPWfSPY5EP/M9gUe
TbIcdDFABNAUMABjzD/YV15LNBB0cJAWps2ThL+87R5D6/oCXni5IRuJkQXiCPxuqEC/HNtgkBiX
gfNx9jOKPBa4CG3XqbcyaOygU1cbm8/CAe7+jKejc930whH20/JcLQsVv0ns8blw5tpIY3KLBX1f
B+imMYJTbo0SZ62f/MwFYfixyxgG/WS/cr04CLrjbRINhcbuTWmIqDx0EUCsrcinxVo+bXEr/Rjj
74fDj61UK6OYuBFs58e+po2V6t5WQDmnxvqGxoCXZYvx1ZLHPxHyuZjcubdcw4NvIhmG5VyPXkUt
viH9jmjsPRyMeE2vfukWRFwJujkIDaIOUZ4tpbRGcE1ReyBU+m3faq1KPzxi5qoOcHTnv47VGiRm
6YD/YXBOOsqPnAqB+hbXLhD8oGbhwd2iSzuwJ5BNt3t1Hzcx3iBrr/c1q7OVhEB3Xxc9rILcjE21
qgHN+Z/qGRhJJDznoHA+P+KZjm/qKBSAt+EfakZ0BG7Ua7BHEv5cCFRhnIRVXrj0q3JB32Tyoc24
dletXAHTfM18DIIaR0A8cYtyoOS+PBpiP8pyNkiFc6f1TvzWOJ6J8VzznabMwBUr80nMwdmEWlNY
mSTzxJdebyzupXjKHKTx1wL4C+9W3Pd4uE4MCiBYnj/RhxrXTAw+QHRJT2zQqPGp1kNt7L17V97P
PFU5Km35/XiDWnLfFEBxfpuuvfYWzr2LNkxO0o/ToK9GEmUEbYhQf6NqQXAUNi6UQt9WqX8X3l2X
3Z3dK0HMhnIzdRcM3dKH5Vn0kQqbrwxyt9VaMmphW0y04OL30E7h2MtuMeXghv1ka0+Mj9VVsvx1
vOEkaQIqfoOifwxaw0tepgqZAObx9J7XzMQGd2Sls6aRPWOZ6NevpqXHDDrzh7mpOT/MlZGsAIg7
zREtzeqrswCsxnXI3jS7u8Zuwz+1CcQJzw38DAvA7KU9onBFHqWNAAmUkHabVjB4ZR++BSewA1Hx
2Ja37Lir0lUxrsW1CBkp1FWiqhm8o5d2G+jdcF3U8WcdrJwjniqhdvBpf+7uEDg6reF1FkBmU4wK
twC00sFtLs7eiLUSNYNf5wCWJEbO6pGquU2gx2yMIsbI8GJFR4UxxmCX5wHt8oz6womT4YD5ndEO
Zy7e+uMmBkt2ldk1QCD5LuIhrHHXcZpYatKLAAWxQWfbjxh5lDUpogXWHLQeWQZ1SnMjyj0bLD8H
arojDX9+ADMbbW0n0lqbxeGIFx7Ib9NbfqtXMuLF4Gq6vh4XqIMuTc82ctgVJEo83DnDiYeafanX
untqdZWSgAqPbGkYz4i9aWJAn5+tQ7uHON0aZ8KSSzw9BHhkyFA4h6fB5VrpPVR1qTyud4FCK9LL
NJcDsy8KQk/dn3jLX5iajbTkBsAJjzD1oOtP4qbwaMRQbs/CQbNtcQXtsiBCicFFVFGdpNTwnppZ
Q/RN9soIVyt5ql7ZB3nb6+29cIiMe1mzdhzYicCydyrPd3fC+VxCiPIxtXeQRd/cnaBzen2mF6I0
F22ZTbTcD0KK2nrAsVFpCrYvk4iYbnEtYrG078FjChYHYOcgHzbLVLWkkKNBGYVzTW5DlSap5Rk9
XMPUCKLz9R4ted5gvPzD1uxiGJied0Hfh6NbR3GMegcJ9rfgzBiDuUtfoW2/sXPtS1uxuhR7u7A6
O1FbZDuqsOOF85QCAE3tzt1Im/YeygZHY7crIWT5Oo6abxOt+rje4aWrClRJiApIYEsApPZynwRu
nY5NJOGloWht69HuLuyer5tYWiVgfEBAkwf0hXw/mH9eT2MAyrwKnYsHgHJV0PI2uzDZ+Cshw4Wa
sunZAp4WxKWnKNNsNfK1p8gJg650KCcbHrxH1A4fK3B9tDaFhPk7FiiexO+QAWWMN6Gi/mBxK6Mp
LQ3nzzbMvNCKiD54HxXhnBFwW1I+qmJipcKoPqqFX5zrKBvAsUjkT8lVpUbPGhfl4iLjy/veG1EL
qBZtnRh1N4BBsYiLQaAkgotBpTxi3/hEBDAna5FUokXBVEQTPNBCoo7ETVF4y4Ux4lQeSd9jSUxi
U3IT2SiZ5m1Eyclh8Jscctvl2DwDj984I9c3hZ6oDDnLfCXdgxo3PvJZ2SJkUfN5oYFrtsg0IZUE
z6iAaPLw3/7wHGZyiVgpl+c2IyZwzGpZBeDcD5V9RITYzmN5tP1c8j54gpyv1ogE9P1pnXJ0TNp6
o6Q848Q5WCFpzOVyq+V83KSol4/ZzkhL1GFScAkAOp365SsbdyVLpa5rXA2VutFbgqGq6CTW1v4Z
r+aPqYOayeVO6IIWlZ2Q3jiH94UCkDO5U0HLyWeUcfyta6ie6fkrAblFl/enzflpo0jVkCLlevZ3
kubf3YS6d+IsDsQQsRFbZGUjLuT8sEOQQUYFNXb7r4oBlKSmapi6WJ2Gv9Nbcw89nALApIw+kRuQ
671mOShJdSnWNCaz9JXbYrm3EmKbyKlM/B2zzUHEwB2kPhHPYqu3zGnMTtGDiEKhkrIO1pQsgAur
2jf9YVjDxk1fnj/bhD8sz28QL+OTfCSBeFaf+FyLqFBafLbLWqtqjyvuwOIJAN8CVNA4U8kc4oGa
UBDd9qmIB/eTOuybFqCBlezF8kn3w4Z4uVSTfOADwsJGae63YBcBHZWv3366prdroSy0se++bNl5
UFbfv4udA2RS5ICpxttp+vmPo5wRRmbgvFE8bwOYuX5NTI7Lrzn68e2Zx9YgdCwL07eHs7E5+wAA
Xv/+oks44T3/3fiZ5ySTPgQXDgwooe1aPoCFT1mLlJ6IdJ6c01E4ZY1E1WzX1StO27e3ea1vs6up
ADdskhcwnRn7/cuNCbQW7QrgfUBkudsVzuGw4al+J4cUGu3Xu73ojf/s9mzX9V6Yh57PilPZwX74
esF7hIoGCoSc23hr5V+Pz8n9YXMGguRkI4bwpzb9H6M+R6UyXM4KXYiut0/c7mZ6ALg6FEqHm7sa
6EcrXFlFi4cMHmzw+/E8Bch+NtQ9mLM5LsCRGgHtuIduBNFrY7jfgGjnw12jCl3yTH8am42t2neh
Nw4EYQTRiDayFt/a3PP1+VtA38EbBUYDvFIgXAWR5uWeS9vIq90mFhGqMPMta2r26cNek0pejDXh
SY94BfS8CM/OPVDsC4XIOCGDUnO/zLeCpi7uhTd1e+M8t4Z/C87vgwYy5nN7jvS7631c8hAB9JsY
tCBlixZcdjGWm0SAWpt4DqW3YngdsvuEeR1447qVBUAsRvKHmVkfGUFIY6kScHo9Taemr7XHEIip
gr7dQ84b+0GkdMecFNrttFqTIvCiBpCCYSARA1q4BhmH6w1aXD3AhgCdygFRMb8Pc58vWH6QxTP7
wtzEnSU1TsbrqKCQVnL7y4YkKKepeDZiei/HV+ZBdp0pPjnXuiKZwhvr2mlqtJGdr7G8CcLCKQ5a
B1BvT8J7EIW7NMV4HpMnCUxlRgWlI+ZuNEdBi52XPfSc8jsU7X56U3Aqptwp/jIgy3EPltbkiKrk
QAdr5Pn6EC9lM5BvBhGSLCA0DHK2y/a4CaNyno+lpe87bV/uMoq0vlY+xttkRza+BNHxtR27oECN
VfzD5ux6VojrM3UMm3A0EP0A/xZ9wR1zZ2KZUeud7oy60Ax7Yvc96Q8rHV6aABQdAb4CtBPgs7Pj
oqrFiekA5y1zl8eqKcRPin8rgCeoTw0Qn4V9DsZ3C+4Xg9W9FoRfvGN/Wp/dsWLQjpmoDFPX93p5
VB9lFqW/VAm1LxAr2it9nRbT/FqFVyBNOGHEx+cRulFxe44JJPGcoBymdiBiWWqpL+tR2KIuXNH7
UK/99+tGF+/yn0ZnPlATDGmVw72Fz/7w5O4B5aL7m4o6n93xeHzMdjtBO2i2rT2sHRcLDhI4A4AP
gP8OojVptoujInRDqUrImf8CSUmHMK8Ospp+TR92av9sUC/MzHZMJnpxVEP+ANGWMbfGUMGYMkGo
DS4yENfHcinaAmg3PFnwCILqeP5k9yBpSMa2IGfEIulExntrHS2tpP4k4Lhd2RrTtrvoGC43WMO+
gIIKLpnZLRONbNHFxOvOqRJ7ut+gY03nNyu3zO/A62QGGnlQlZiu03k9WodIPCk9pT33N9GB0wU7
2SMs/gm+LivQyP6xNkS90tX2tNI99ddumBme7T0SkDAFo0139qSDW26Zu9oREifwTaBa2/pV5j+S
QfM1aYeim8yMfPNNfY1FA4LRsfrMV2CP1JNbCFPvi/PQOFHwCH6KmNfinW+VLq1aVGdUegW32fDu
s5ss1tqdeubCRyXRfB0qlGV80+cWKbQqAB+Ynd9JxbHkalqiQI2hoZ2+QrjwVKmmx+OdK9o5ynw3
AUCg4S7h9I7XEy1CjhLaQR4litEJgKPwNfRT+6l6f1+QhKIwCMn2mnkEmwniAqLh78W3sFotbZ+2
0q+l8mMOpwv1xztHdQMkoxW5PRMU9D9AR1WowbS948Dmh8bIJ8IYlW+sidf9uqa/JxA5KQ6JcPB7
zu+NyB9aeZpAzvRvZMSqXIi2rpyZazZmp1ebIbkPYYvuvBUtVL/lW35tTy8vwz96MbuAwCE7KIWH
bQYdBD29gbpY+xBhidBi676unB+/zqrZiM2WfDcUKWm5yRZFsSDJbCE2yOng0pxyWmF2W067U/+/
Vb0mo4DA4A0M5w1k+peLIxmkoqrZCEbrqjEbN47pwEW9kXVOmQBx1NeQwfXZNcaq37jQb7vwX1Hj
CmiqOBvYJAsTSIFi6sLwhR1Rr8ajGuaQBtyEJ65YKoBysrekj4Df5Z/sTanoUKygYnO8Pui/Yimz
ZszGHLjJIWXTsJuy/anJIA1eosuuESCfU9wk8pqQ9Xe29NdmRBLn3/2ebcaQZKPY1xhvsTBrnxIV
YhRB6JSiXr9nhMojtCkycL5p0hHa8YkTyXb2zn22kFjDE9tgPzigCLPH66OwOhuzp1/lB00mQ+EH
Sy+L7ai5JZzmv3n5vaolEBZymqcu2EUYEohzSXrEbIPh9noTfr/sMRMy2Bng6kETBsnVy4UIHTAo
HuWkO1fSNpAQIz6mR1XQakiR58/ETWlvk5TGTkEg24GSkZCqt1zw2AvmAFEtFH+i+IUglttRIbSE
bi+JDlnF2SwdpdM9ODFYwgmfR/8HZMdEPpXQyJJKm7DHBEqnVHSk2vJ6Kw42EXmp1CMR7q6Pzu9A
AIyCAmFiyhBkaMLNJkjAq7JiJEgc+ji4g9tq7LWxB7N5ERxD4aWXWFD6bEre5CDOzkBCS1JfymYF
+Tp/CqDIEdIXCmr1IHbK4nk7W7sR48oVaVBk9SRaT1ghSkiVZzwsrcxKrKDRgFQb7MhEGcjevQWy
Spf2KaAk5Pvf6wMyHQ8/ttGvpszGgwGkDGj+kT2zgLULUUcj9gAwt5us9Hn+Bpgb4mbnowAKhjZi
YKgEw2HAffTuUSlyCm47g5TErBMt2QoN1NHrl6FJzeu9nJ1Ov4zPnDwvGFsxq1j2XGf32aub3I3s
JmjtgNO52pSYleDa7Db9ZW3mknMso9TMgOmNkMyR7oOugyJToyflTQKRses9Wx3X2XaHzBXbZwRl
mKnDGl5lFqydQpkPhDuhVuP0t4nRr9JrfM/WfNkAbwFiBU4CV8r3g/+HK8QF5SCPPGYT6dBWsaD8
Y4bg04YQCdCX3Nsaw81iLydKIxwV0HQCzPPyUGtCFqyogOKfQ9EgsUZqO3RUwS6GI5xIP/6qVKvE
jcu57yvDuzSXiDGzCBuCjQb43UvDY1TIEEdG+ZnQ+O6D1Ayd1fPIqEEwjadC4g8vQ9AmDxDrDB2O
lQc7YQaU4cXZczKWXxGXdFYli9kpBhbuZsx44JZY8poPYWZfb+nSRkYiHJVMAi+J6hzr3Cesn8Uu
GhpUZoPb0OesTBeUVLtuZh4u+17ck6cBBIk0YaVm7mjbulWHdAYIQUsdeSItPIKl85icJCP86Kwa
CgqMQYydbAYOsTo9cVizQKoM5KanSFcd6GHAXw9MZs3BnLbwfEX+bNd8hWQc7woC2iXzn1IS261Z
V4HRI6zjeS9yh2eMkGrkn1b/473/H95ndvzn96t//Cf+/A6BxDIAkdzsj//4n01Vl69x8Jr+hTbl
52vzl+zrL3f1ax1UdfBe/ef0sf/65X9c/hHf+pct/bV+vfiDAUGAejg1n+Vw+1k1cf3dCrRq+j//
X3/4l8/vr9wP+eff//qeNWk9fc2DnN9f//Uj5+Pvf+WnWtf/+Pn9f/3w8Jrg9+7/9/8qIYP7+etX
Pl+r+u9/FcW/welFTgskFlBd+d6b3ef0E578DQ9rRG/Ba4F3C2bnr39Js7L28Uv838CBiR9BRBAR
mm8mnCprph8JBN8DtZSMfS6inAwr7N9Nu5iQPyboL2mTHLMgrau///VyW2DXTpRKkwCrzELzFtKl
l/sXhQaVlCNJDN6v8BkCkrs2VrcJLp6k71beHYDxXazBfxoD4nXqDw4qcHNfGouaiq/TAoymdcYk
410SAm21qVIuAPq9zuDz8TnEm6CtqYZf5VimipX4QtcaHHTVbLZK4Db7CYCsVOEaNz8xStEQJ/K8
sDryBSIIdhpktW+SMUoZUOYkUr/lC7cubEnu5L0QxEV2E/k1vyNVUHuH1A+DQe/Usi+2Phm8whxF
nF16myjeoPP1SCqTY9hJ9D0sRyMqeNB092U8/RLhe7zXXSJEVt3U9TGoAcMxWyFKhU2TJ0WE7H2R
AH/aiW6MbH17M3gNvlT3aRtqUp7kz2qkSAXNolFgtKKSC/COtj6GImwq4RhmHsJ/edQRn0rlqOa0
wAe0jo9bz4Q8CcvpLRsin18rrM/sOxT9O8A9ZSi0q7sOhDAjK0aFhfJrLtm1eUBS6Po2ILym4Si5
tcOraehqyTAdhV0eTAQBFaeWlj9mQU25jgEFX+VhEqnChqpMSdV4D93QjKkzZq34GDKhSMXWY968
MDE4jjnlLZF0wqOl4GQetKjKGaMLACDjq7EAhyZTUaGbvhS5qZ4zsNgqshV0cLKZlNNirqp1yPR5
VKrJQc3lW0/yc51z6weVQQal7iXfYHz+yW/ke2kIb3M+2IONGGXHfPRBGHWkQxO1zogwSRCNoYkV
7xSDQhw1AToCYjJQshhVT4tgGui2YhNIzUYdWIiU9rwJjE9EOaG2Mmj6aAwJtFBmbtq+s9sWJIBw
x+24SnGkR92pL8LtyCaB7oeMWSVZQasePK5B7+qoBlf0AvPcTSAPtvrkOj40OpCm0d6t7GRM+D3f
k1sx5SM68N6rX/GbQfb2uRIDv19JKOYa3cTi0soUC3JU2hjB5ybXQ445tFxjjkp5i2TyIRpLxo45
IDoHj7pKA2Ny1dAoLPEgCW2B9UO9TwdL7gYb0gs33AjreSbtMqk9Et7/BAASQgpleV827Z3QsAZJ
h8Mg4OpOGvcs1O2WFV2AVcLRaFTQk1aj60A8KnSUmAVERw4AkBxAtiwhVaGUgZbVXaChZA3kueBt
UcWbOGJV6sm9QtN6LDVOYfCgjBKAVrA99Dj1H8XSY6CG0Ny0ygDyiJopqcqyUEUFnwqjfnAMpOs9
tT/IQYEaKFJ9QtoN5EZuK4Oqx78TeF4v49F0AcqheVTtcy65lyLwFpJC3XY8RFjH4Ail4IGimhsq
2uyhd1OPJgPpYCgSzQRk55oLeLrpCllCFZ574HM11gOl7qk6VpYC+jEi1U9o6I5X0BW1Zt9VJjIK
eBNHEAx8jV5z13QM0GcqiLwKaZvGKOQRersWQNsspoAzBaR680u11cBj0ZhCk4rakLmMPpTCnlH5
rTyg02OOl1YiCAjORWG4r5H31gcpPAp5Jlpqnh9HpuJRQ1p8NB2AkmUIgHJbjNAjA6uv4MufEOIy
IbuVgZnBu825utf8XuoMnoBQRSwy6N6UIDXL0nEnekKpJXw2avAHvlqgEfEl9W0Ei0xbgybdc/dR
PxAHQs6u4aZEK+P8MwuAm/d4RqbAPgGxCM3iPoRKSRL0tFRUPQ78gFYyf9OOAv6mDraVz+ZWwCBz
lqBMdJAVsGQkrTmG0CL2AWQbBMdzoy0bTirzKmTPWveEKjARvG/YqrycnBC5L2kZECDTCDhCI4E8
eAoH9V65hShpJyoaMjaDnvTSnZvJR55EytEFD65R5ylvAHJ1L3KlavuKYMpMj4BkByYnr7BDqCoq
XeEMI6wJpQQd3EgMNMbnoLSIa5qOHgA1yqhaQZSDqwxc9VZXp19DnD5kkvyRdoOVcqyvj6wvaLLf
CBooehgdp8b7GHN6nio8FVXkjNKoqQ2v4KGypvY7tiqIJopt6KQts+mVAS2FP4VS7SJiH/zE9e1G
bkzXyw1RqIBpDN1TDGFcKSnfUXpqulkb0yzwiaEqhZFUAAYDww5ViyG4T1hV5yuo1khd7WslKSuc
u96hKhQDutayISU+sh49mx6w6DODY1HMu+/jUdW4rmJuWCFBdL3xPSrE4B8W8gJz20YmMr8bWWV6
o3RdSOCq7TZDnWCRC5VWqvKX0EU4Grgowr3o8bERKFytYFhQiZkymyJM2S24rhFmgt4yxKV73+bT
4OTF5TMiM/ss4e5rIcGyzmSrFFip08ZRfkzVQviswoQ5pDwHrZQu3stxtoeYBp7DAgpdYzKYSlW8
qbl/z3eZ+DkkMasTqbiR8QA5RcUQW70AaiQpA4ove65zHNFqgqrkkGFtl497nbi57TcpD8bgXDHK
LnNSCWT2ruy+Db1ndwX5ajNMLt/mih2Kfn5sE7A+clIuGNBwEnBFpsm95+LGbBBL0Zo4FjBQmKSU
7c+pHCK82PqGCv4+JKbzW54Mgi4G3H7M4q8kHStTbXKwkA7CIYiwqRKxajQSpIXGjElNg5Tgmi2b
m0aFxCn1hhL1ZEn6mMJX0/K8Ug5lCGnJUm0eXBW0rVIkxyCQJgxNE3eAqlS+BaFK6bBwXDU1CbYh
1gZNPZalvhw+A1fYODlLnv4PYV+2I6mubftFlugNrzTRZkZENpVNvaCsrCoMGLANtsFff0ZsXeme
vY6098vSarQq6GzPOeZo0k1kyLV2PxsxPBHsUzXIIaA7ZuoxGGKkxLR99OCFd4fI9Z7jGklSDjhe
HOtPSHV/iif1mNIRidNtWPlbk9wPQFvFGB0/u2yr0QF6vGicx1/SxH3Gqw7yzUT7eoKgeQq99kDg
zlr6ZtBPchbdOQrIo5ihJ4PzzmeDFYFu2dMPSdZtdwiMVpkdyG8b8m+9rtPFX9tnZD30eHF3D7yU
+Egso7vRxu0+EhMpJpd8unEQO2SDUeCgICb6A167JFt4DdWyB8C15KPrIT7w6mO/hFU6sGMU6Kuf
ZV82Wh/xhcMf0sABP6n5TvMGCT5xdtHDhnWypVMBdbbOh95HyUxpDlNvjGnc2e+zEV2w+T1B+gAn
qDNvY5B4s/4r6cOrU9m1W9pXYSA5BeitmAcWk+DffSZzUjcc5PvEK1vnHVwb30DSe1rcsN+C6GN1
yLOgKDFQyGEbTGWar9z7WtIWXEQdv+FuEaok118Gmg+PLtD0UnuGkcdrhg8RRhTqFOnEFCm3pNSq
aa/DgBjBFfFExTTLT9GRNdeuDi4TLmY9diDmwTxCbFzvESUv2FML0xkcLymha2ESO/5pbUD7I8xT
TVD0Gx+eGy/o10dszFBttH08sFK5OD6LdvCSPfFrCK6mDuakB5DXvfGrV65/t52ejMw3cDBNETVZ
+DjryENJiAytolMz/pCIjuN89VQIL7L/1bH9v7bof7dB/yAH3lsTiqiiexY1iB4wZv4HjiHUYjQN
E11E/kRaNCIEwLztFug8eJr2YU5kBuVMtwGFKbrkHiQ3oojzcL/ZXMIQuH8BzdrsieThB5T5bGcj
f/RyOixN6foFHu/pRiYPFZqLz8zDsTmEPahrZBvDIPdU7L1qNTWiaIhZ/8vw4T5c+P+9//3m0GEi
fAv6HzjIpf9ksoCgyyg3FNaNg+Jvc5zxN+PxAxkCnIZkI/QjkX3qVf/5mf5rNPzvP5uF4LPcPVwg
B0LK+T/aPeKWsPGsVySd4W0ZjRAChxLOozsEsQx1rgKzdUA4W3zRw7Ci2l+3lCDyIqEclHeJpPv/
fEX/9zkAAgMBE414BjLCPxVmzRhgkXDmFdMAqXTemQChCNhaHjAgqptia7dVFeBSz//Fl+XfQbL7
87/ThtGw36n8SCf+x4MwTRYbEiiv0Piaz5hHpee1n8ljhwb0RoQgj3KitYFOmPw32dn/6e//BToA
zYcJFkT+8T/mTj4jqc5CgUEstc0v06QC28XoYKEUBh2+NkVdkv4XrOkOJf3v9x7jl8BdRLQ8kis9
cHr+/b3bYFWU1lFTIgTrNNDDWOtKTx//+V3+68r/7VcgQw4wUIZBQhqANvyPFRvb0M0DnYbSf8l2
vHTH65CU+zn/9dOcxt30EYErhUPDl6UXFEV6wKa/+8+XAD+ifwfOkVwEkAOQYpaCtQCY6J8X0XdD
W9NmqouFyXPWT6+sRvklem3KkE71y8qsKjmJTyvrr0gsOooFW++QtvNh48LlKPPu5zIDoXbBNjfR
bD6tlP1NiD7WSKLA0GPpUEBNYf8UKMdKf+Ydalb2vgjaY5uPxD5KeEkzuNnPyW4GaBBvEwIe4xNt
k5vobJncDY3IdFlUcFi4mPOEqCPsAOA20C0wfcfEeTEpzusQnp5wXB0f0qQPKkcwdbKDvemw/lAe
uPzx8DLN07cLh3NqUlaii7nwxL6reD3FHE8ZXq3vtbagRayfnhHvdRicunA8E6y7slu6igr0l6sv
j2a42wGR7LW5MxgavKPa2/Vtsp+i9ej58prBL+E8p+l3F5CdWxQvbANUygFTzA3vXnw2XESU7Lb2
DiCnpyFEZudqS6TR/bQ1Uu2W5KuV9YPtm8Nmw+cWMlxtMLCKk/lz8FEchuodT+V1MlrngZfuQLHc
dxsS8wgSdkf3OJPmwoatBGt8N5LmzsjQ7wbeZ33njzkatF0TkX3MyHeP8zXwW8x0hfkzRdMrzgeM
Wxe3t6091QC0C6zOkkw1SDQNtN1iqRysAfqWPrMw+Ih7Vlg9vLlsOukhgirM671crPOOprKAKiTv
6v44qaA0Ivsc1/jYOGwjnbwEW/dum/ZeGx96Y3dtbb4Gm5lch9Nz2NoXhLvncggrb/Z/koQe0jlD
/YoXa7iD8x5/hfDmNEQSCSRmLlxkLI6lFEQXZIGhl+nGz6Qla9F0gCASlGkF9Ri4AQjDXWZZApGT
BQTIoH2CrPmkCeAFu1yXcHxtMAnYSbnCia5W/HucQrpTHiRa3bR3wXhOBl1NnkV4UugNZU3ah8jR
05o55IYNeMepl7lKArRwLN1DeDzlY7/sBXcPW9yGhQ7nJ6LD5TKuiHUdl+4SpjNcs92VSBBbkm1I
d4RFpy4RZ7Snp8xhnWmkbMKrYOpy3zi614qHFWmC9sCGfrtCCf9gun5f19oBqejMknu2O3DDdpiJ
ougL3XaMFPkBOS05RlKTJ6A0fzuOsC/0ze8LJnNTtFCkSmyu8IZhOWqstqqd2s8lW16ToYaHMKQc
5Yxn4VG3x36wFBsiA3KGTWMcpgcyJsVS91c813KcJqit4JRSJG41ebBNiBue1qRoFeo+UGA9QILw
teDtI53rA59c8LatDpSzTb9mmKDgPyOyNTbTeypwCEvAbA/KZjXsajQOWbHwki82hT3Yos/zKv/W
QXwadQMSM5lYJX1QBKiCmRXLnu2s38lsny1TRTMzV9Aa8zMaAisTWO3wKo8+IuXJE5Hs4NIRw3EW
F8GQPYpuqyA+e/W8sOIYYJV0coiawNUnBgFuibnEa/M596Bl+HKvgvXgD/EeQQP5MsOFpQbW6Kbt
0mr/WmfxLsCXoqYWmpvlxBWpAqJLA4yCyHUnUh/6q/6qt/bXACkYm7xDy6MbptYFnPPO89bESAvk
Oy+b9jBW+tRIumP+u3aiO2XdEqk9FGCEvc/KM/vF3jVTIdoDqyYwuDQBV0UJgRtucHGtrDTN9v6Q
/EkIJj5o+IW34/5GQbNokegL+f9cJVqQLzoGXV6rxhaJ6sYXTtv4WdtOARLGQ8+wN8Ij5ewTMz7J
pRVIf23X/Za5HrAwtD7oDfHxb/1bRpnNxbyuxRgE3auf9fIGEPn3QvyjM6QGjOKXsSV/iU5igIJm
jcskbBd7dP09JUItNyqmtPDX0Pu7OoAkJ7ZoIJ01BxC3pt7j1KNTSHtom9oYdLIG7LWYOfcoWu9H
HBj/2fO6GWEPLf2hW6Krbo7gR81tcBs7n2dFgJs8p2pCGR3S5VfTR/LUdWJ7hA3nXbrW9HWBwPSg
bNLlaoGn7CWfjwmiTkbjRQVZYHk/pRBtuhrd1WaTxxYuRJXl5CG16W2xQVTUaI9KKM7mgtU43xvd
ncbGh70LneDsYFFSs169LXP4IVeEEy6qh+UvnYNCJZKcwlRe5tU+bWZ5iLaR6JzSZfoOtuV3OCx2
79eJXxhJgAYPsgbC5UPs+Zl5Bs7PdOTkF2dROuTbAhAUdnMAnSf56VkhTqaNnJ+zFO358+C7FlDH
wNsrsKroj4+pw26GqTWrOhn5BuSWMQa02DPpzlu0dGE5u01PJaaX/C1oYViDZoUcsbUyAzQm84dy
5imSDM1Yr23R1NH6s2XRt268eDhk1PqXBTmEuzVlY0nJAFETAWBRdmZm8671kLaT94hzewR+kuQc
fwXJIHzahFW7qa7Rdylo8ZFENq9IPQcdGeEvaTBdNzfrjwaaysug/aYuZUrmsoP9H0DzKf0FJg2t
esPF8yqG+ti03QNo3GMeeuslZaYlRxOH0Eai3s+eDeqL14U0CvwR7nSRLe3wBLcAfMidX67ArcpU
1P0DPsYlFwrBBzO7bWal+5RMbwbI9pqGJE9dUJcB6BhVB5SyQBzJPmWkL6aW2HcWq2c/01PBLDbA
1tjkScoBjm2GZh9kYSEArraO/o5AWl/doKKt2kJXRGt3HYK6yDoYuQmJmI8OQoZJpm8SHq45wedY
UIWsHqnW7pAFIwUEu0z8BaUIzxFyAHNyG/PnbBgZ8uv0tr1moATDABAxnjCEWh9tK6P3UTN5N8yr
dxClNlUGpGs/djDqiUNlizSo11vn2xiJHJk9RJnul0McbeEe7YPsAAcabOh+1N6JKHV9MJmQVb0A
I10b8zCmq/3AXCwpV6dfMEt0Z7UQQBBejRTtus/SV+z7V0WtPEFaITCiR4FXqF7aaIcSu9unE/C+
0Dv3sfjCo/lcWXbpdLDD7OuoQGru3Lr3m5mWktpuJ3XfgD3nK3poMd38Y2I2PtSN23V0FIDXY289
Ko0QtQbf5f30NC7ahYHh5zXAJjoShF04TMTOmBHJnM01XldnpjKyxh0h/niq+2TGk+dJIWksbhPd
9mndzk/gCVfWDf6BmqyClbA4Yjbi5Tbi01lb94gVskFpq1VFpEWChuq/cPoPBw2l7MZkumun/mtp
8HKWDB4SMrA3hOWVLPXvowGaN1b/aZL4OQnIjNZFnYKxe7CBtQVQ71ufZt+yy1xJIILZgM2UJob9
K8YxIHY0/qGTXalCQL+kxwdIGvvojQpBAjY7dQRgMmHLo0zTW9MTWIDO/SEymSxWs+5XyACqtcFI
D0MNnIatOsD4Hy6D2rkfqV//iJokKDC207ka7SuvR1mF8YRzd+SQCfsZaghQZNN8nnXw06II6/N7
RXnXkR0Qj4kBYdf6thIyQt5Im8XtTds7z86FIIEKy/M+Tm+K1+Ej1STaExN7H4Arl1MN07tohPmg
CDIOFQbq1xzzSbTuko8QKJBVws9ZxfSIpwCSSyS3Yh7pAZbRiOLUzvtWijHI5DFI+t0ioGJPAJNc
lzF84jxaL/2Yhi8eUmFhFJrexMyHXTxE48/Ezo9mHUy+ZWxvQ+Ke5IhKtYn7HzLr3pa43fK47jQw
0+hKaw+Ue1+CoRVup0YB/22s+pkmy1wN3oKkqzWl83XSm/k79lKU2Fk+u87QE4g52JA98zH2NZoF
17cPQ4N1VHtyO8TAIXZSIR+nnlGy2gaDrzloO2SaTuluCLVD+HBzg0M5xhqEXiZv4r9nMaxPQdDT
0qeiCv+FctTT0cVy32PPQ5WNMfSw7MaOvLmRPk1G4XGLXZPpImk2H/jvnBad9cVzO7tiXHg1e+sy
5HXNlv1KdPprAYcBKGadoZq7FyXNlhwZN11bxjj12gJi9uYF2Un8ZYti+5YYWBfvG+Dw+maSaepz
sYzI8Vk4PFFHlPN6A1aYwD4MSDo2egxMcVgGtr74tqv0Peg0ncXBhe0T5pg5m+Zr4uR1VYieIOJZ
R5hVA07ae1OodwrJQoWas7+qT4XOl3F5jywxhV1pARjPO6u1JrvNb0XRTYIUemv4bobEugigp8+Z
CyrR2GHfLKQ9JJgXYWv5Mv7cgXwXPE5BdPb1dAKi9Y1RRlRhQ6xaZIxXaYLz2gKczBMqTE6sdDlb
1Q3x5Gc94wuYTPfCx+khxNgT5vWwb54s3H/isQgE5mmwCLlAxa9ua5SdM6r654iDIB2MqB1qyo9G
2htPGuQLo/WSGEVIUIlXXQzCe2+3BbtkEx5X4yHOsx79UgXBl4ThX0xqGL/CCiCPo8V+Un8Lctqq
FQ+mh5jTDu/1EMQYaS6fcD9IcwwoomPbuleyZdNTBhUq1LYhqP1xOuXLNtY7LJ9jPCNRsQ0asQs7
QAJJDdqul6xeCXzTv1Bs7kXH2Ic3oVzMDMiLNO4ewq0eKh2jxrb6EQdfkOObBMFgrGGJlZhwF2Ao
DoZn8NTM2XNN8Ngl/asCfy5olz3RNWmqVsKaYJ10A9tttOjxeMnGLdjzdIHXL6xytnG5MZed42SC
jgK1Tc4yNEQdVMonLtqtQnp3d8LaHUFsWLI/YUtuAypx7WJVxP74FYKYK5Ejeeuh6xsMfVtwBKOl
CI8KI+kjn8OTP2K85IdNisWr3uQWiHzB7OY5SrtbjznTo2mGFCCyhRWD1Q+G6Hjf9ApjecC3QaEz
R8/SKuDdTJy2BAdktAmHU3mbYe468kOjg+1Qm+YF0w0kXi/A4VGE7GqRLM3O68hTq+AbTwzU6jEq
ZdNNBnKNEPc71qVimGQK294tW18WqcCtaOYL53P6auIOU/LeNSV4GW0luOfjbIAbpIzmt3XW60Gn
OjllPUNPBZeDg4pNXLCxPgRT+yty4/p7shGcxMY4O629++WpID1l01Zw1n1KGQEGouJzCNXNeWKs
liYhRzpYXvWWzSVMYF/BuvlTtzBBdNhjq3EIv+K2HwuRLn6xYkYOIyZapR0YDSskHE60JzbLIA/W
5sbbsSvSHq9pIWQHrv2FbnABvCMPQWRe0lVf8YRaOLAPh9UgvVFj3sOQCRsGbCviWvZ7ie0YgPe1
M/BDA88ouwIg/ultTuXQ0kJC4//FvFHDW3c6wh33xnwTHYK+/eDAAffof0nVaiUxDUtg6wZ7mL21
/LY1HaYu3KWHbGA4p1oMQkNP/hIz0PplwcAcpf5ljqIbEHKYdIj+Oksx5B1cZfOYxL9i2uEnaMSO
LnEN3J3Ec2/CtABlCEF+2juPg9n3HMmbDBXgiSGT/DfnY7CHcPBoku5DB1icjaUPE5bqIxfrS8+A
8csUXbuexSVYI1yJa9eSBeKHlN6PLaO3ZlgR5TnBbSkK1rKOiSoQ+ffqx+1VCyxo4vEnjL1/xgtq
oQw0cxGCjG1DCZqFbs/+uqxhnvRcYcEErICZ6TUW/e8mwsppY+SY9aHA14MScZAeyEdtCJDZID1j
U/c2J41JsVkToT5HaLvDibKpbCkj/Luc19vDvIkfTPIXR8GTkB15nQ1/nyJ2wFNEpnuMv9n4bRXj
B4rfYybR4aL3AJyo1r7cwOfAN5KtpQz1UABGw2xlAflRihdjFXxtAPOQWT51LSzCJ6HOnWweQ88e
dGfUoeYdvME8fatr/wxFyWOazc9jxxG4M8dvEThGhSJsKDpveB+9GEgrv3aO/aARxleiNbto2o5r
zb+idIX2w9snGUhZbTh8JIp3bx5MYXNrvB3Dg3nAlAJCLgEJQoJTO2+W7gHBxiB1AGbEG4+6oxdH
33IVXcGWbhcu463VFL9rPmIUqHPXo8UYOi9v+qkIZAKSZxABQwOitMZ7jM2vSQMOhJ7BpWmQUhKt
X0ZNh40YVB6dmHaWZwb/CHAWfowvRrA3ydwfLO7oHE0cpves5lVTy6qfpxoIWfrUc/NC8eVmiAnP
LfXNLjXLwdfdNVlRUZIY6rN4JegDMVNA/YV5Phr7HVPtDY1hi44ICuOUpLctGiQgJj7tMDGthiXp
P7IusLkM+VTCUufAVkzhU0XCKkwGWW0kxec0dl+8meFX55s92tydCMCHGEbLynE1N5nIAZF28QUQ
wrNN4w+ZgcvHoz7H6iqXMStdAlXaCnxvavE/dhkguiANUTon2WHiEKPYSKmf8aq+OcviPTosh11x
RcKDawDJ8DCog5IhV+dksRWXQbj2KPW9W4rWOw/rGE1bXV+3mD9snnnAqO2xkYCnQqWhufPW9JnG
2w+7WlWFXH8OvddjPhcif7U+gdPXIUQeB+Hko6CvNc29IWUX5mB32unkK9X+hqMDPzvUoq5SbZ/8
OA7g6QMaVszlUoCvcOoz+OxPEP3NaFozOTwkXtiWrde/RltU44MYD3xIVKm7Oi4wfQUsah8bT16E
TS+iDhGkTcKS8ZaDlGe+lxlbANP8hY3enkeYPzqTomCS5mgjd5LwTNpBXjPlICAjumyax9JN3tsS
4VRnKRSBXdAuBbRfgMoDXhrbQmee9qRsBDoK0AxDdMFNvgKh8bL5sBJwTcACeQrctFYcE6RHLxxf
NmljHJZNemh8NARhizB4zwVxVafrGyFj0fXrV9Y6MMTmer16EuhZNA3Y1cJbk7Eo3+bRe0YGLzCt
PmjJaVvr30aBARFIN/xaB5880kXwQntZ5dv6DF5eCBR03J792gHLzvR5Ukg0MmjMi3X2sjNo3eF+
FEQUVrXXufOAkdUxwMcWm81G9etcA0/gXBOQCYW/Iwo5gNQXV9inszxqk6TcZgpLE5aC3zczIt5A
l51fk3qabxv36psl/lQJNer1oU7Ao/D9XocotrSFhIvC27zxcGJi+9wvQEXRnJtdm7XYgFDLTfJX
nGjEpWHo9xCyLNupKYxyzHvdUFKj1MOm2HO7eq6QQ/TFu3Q7GEi0D6j70Ot7H+Naf89kSqBHin84
CdYpaFky91P+G3aBbcEUUKc+sZ+uB/3DseTWr95W+oF+A7fhvc0SxGKjigCp6b5u4LpYYW72e2iE
X/laXkWCiiR0mA2FImr2Pllpucwr8MAt+Mkbn2DJ4vaTZTlYtj4r0oZHD5POKgmDP1nvd4UJfLTZ
jJ+JcdjEYVVVQY0AYM2X75L1qPzoVHlNet7CwJ0EaX5EaOR3ICFWsndjhXHhkkc+ynYNEcNe/ovn
AnBsrsFCrmmIVoI8jo7bnUsMOlEDggzP/OPA8KZ6ih0y7NpKA9YBZw9FnYIwo9Qe7OdHGv+CLOES
RbDUAipLSxCn4ssC1/hHL4aCq1ObyueY4Zn5J5FKdiHAwsqwQcxrE24GHM1+7IOCxgoHREhoMY7N
DMqGkFdpxx8JlCXYfTknXYlr44jhc3IG6NrABCxJWgx5/MUPhn1s2mGs1Ayycu6r+zQpQW+OCN0o
Tk5zTP2i8SWoX3cYm/kz2tZeHGQgLqODW2hcJ1PlpAKTj2P4sSThTQqMrbDrHM1IdwhGGC+hqR3y
UlKZ5aaNBzjbohCCTCs3Pvpbiq6w1GSrgsGeMIN8NyT5NQh4nuLtSISdZj8CCTV5mr0QQOi8+QEQ
4prpgV82sG1LvWXygI2+B2EzOqygv4GYRVDLsmi630zPVB441IKdXwOBIvDicvK4ZAKQxgBZXbYH
Hg7MKeaPYxzRnLcUIkSyHCEDQWlTr2B9272aslcVolnpXfBJrHnL7PhoEnQWCXoloBYbLM02PK8F
nKjmvWbmw1iHXg74+zqk3s532Q8aznALJTkVeiuBvwPCzaDaw+pkqCmb+efAjIdZ1xhVtaVjuYBI
2EXpVsh6egNjpVrMeNy6Gi5U3vcaBs9q9R9EWAfAGWZQfDdY8PDQXEaQjDLqShuFlRaQbcVT/8yH
WVX9Aqolrvgv6LMXr2Pzntfmqbc2KMakB9lzWDl+klcSGp3GpedagaEWdyjR+t58hQNsWpmBCn4d
j7WEopuuQJ+EuYXsJzxfYPqlyYmMWZUSXuLK3jF0fq3nP3ZD14vGiRFY2avvpltwdGXBVpCWHSYa
fdiJPU9UYvLWhCXO6HMDBHUO5hO6yoNe1U/fuWpCZJVwCAGeF0xe02ctO5bTZXnsof6bKbuugAfw
1RzRt+xj0f6kbhZ5ACLLka/0sECw14frkfnRcaCM7TNGX9wK8tMcTAi33cadBAcLLaQDJ6Tt/vC6
+Svi4S+R7lbH0RVF+XvfcmQoNXcsO3xrPA6CKYWdT9FEKN0dAWOG9r59gMsFqLwxKr4ogMJ32J5Q
hC15wPwdOo5zNvAykoA6PTpNya6zCVT3EaDfovfcNYha/egvGzC2wZhPGSToCrSWz3Ej6hfsURhR
97btiy3yT71QGM/f/bnbUAxl1BFg/SvsfUaCSI6KkyX5O/Og+ZE1qtn1TgKlC5alGLU32GMNE3EX
T7D83cYfQesciLM+uHKY+SoNcoT14N4eDp0pR9j3l0HPxr1JYJ97b+HblCHOrabfdWPlyzQCJc01
S+oi5LEF6uRTXRkXVxAP4HY7ERYJc8dFGYtPEu5EYwFqzlrQBqgMt8Lsw8j7CbRUYTWyQ4qz9epo
iC1CeP4ehd33zGl2TUPx4SKMdLy6vSxsHnMcozP4aWm38xZdNSzyntsmiMtwSx4cuAagQlQbRj9L
RMG4Fkq8tDKBvIjBZoTB3tTrQYYOBfkdiBYuwEmNaf0Mrtoai+nCBPTGJIVMDTxqb3WmooFj4NXG
3wod08U00Sut2VNNUckp9w0kM678SZIKETwUd3w3Mbn3QCFtfmsQ20sy0+a4seCadM0b3aIjz8TL
LGAbL3TRx9N9m/SGr3FgCLXH7LsNQgxRMWJRje5PgxIfaMWRnrLOQAKAy+7DTpNfncM+no2B3AkZ
pkAsJWnBpUuGOQeRGmBfOj9FfMPPN8t4tj07cI8go2ZjD1A/yLwBKZpMoNh2ddIf2AKJyYRusIBN
8wch5IdLxNXbkGOzBhjzDXrF9DGJi3hafTwoWlGHCWzUZXMubK/KOECL4eAPQaYSoxWdtyx8GXgG
yvRqyoaM7804f8t+QL02YTZIHwYX5XUTd4XfY71Gy01POqgop5AycF1xGGIWQN513nSJytMYs04U
oudOQOYRNhstgnTAcR6pkyO2Ym7c+Uu9VkuAma9wmdvNUh+3NBwqvPNTt0l5VBMQ8q4mF2W6E4nC
92EEU3Qmmbdr5+bmQm0eydZ9qnb5MVm6HZc5rQFIdE3BdLzlIl6eaT8iDBz26Xxma6HHHqvEi3ZK
9LSKAZdg6AcXXVeDcKCNPHu+/gDTHJ8Z/pgpr3F7ZepzVdhocDDp6ui5W8hO6DHJwVutX2Aor+9C
mw+waXSBovvWcX9n+6QGrSdafyNS+X2bNa5Yx+CQYs6Sb3VI0Ry2bI+noSBRTruPNfL+MBUuL5EZ
IWkYZ2zIfeAwkwc9BNagFzHi+XpiOMcduqoQRkvF1rtby5rwOYAaAM4dc4yTBvPrQoG8XzC2Zfct
7odV7CF29wpkRuE9pW/zgGhyAR9zzH17jNElTkUJCANDp02XwDuPfGIwVhjlKSEuOW4tqpTVG17R
9j71QwIno4wH+3nDwI6OMfELkIs0bJ70yNHdz6xWQH6FB/4egXfsHnTMwOQM99Sc8e5dtmsFBaW5
Bn1z/PQ5JoCw5/O37Wwi2gBYhSw2PnN2B7o83esyBNkdwiBYPQbXgHtx/7glE35kdCtUM6SJYGsq
9f9Qd2bLcRvbtv0i7EgAie7lPFRf7Ck2lvyCECkp0XeJJhNff0fJ+8ax6B127MfjcDhsmSRYVUDm
yrXmHFPkz8ajN0kcOi6UKwb9SbR3g2Yk2VAkPo+Lz3gcoDlOLYogC6Ilsu1+bN0u3LshB6Z9sMwF
94ENp/0aq7a8x1ldf58nKhqn71i0+5EfepMHkdX7KKCkw2xT8ijqhOKCE1RRfA9zUzSvjeH5xnaB
rIhwhnyavteVZqsniyg4WVeuw28DndaKWeArfVHedzWNl3+qEa1n49vS0noGmL5petfxTwZ0bLul
7fdNTr7HAKegHm81k990buv6xmTxPFwxE0Jh5CqbfFFDw+9lwnnlhyJzf+vdsbDvizfP8btBd/Ka
LanI95JngF9LivC0KkrTT/PitnLnkft067tzZLeAbtujwWVhb8WUVHIXU6Q3x3BRfr9HDIwNBCEW
ao2YU1K5dQcMPE+BO49HL40mEq+mDAQke6bhfV/Fkh7KIbTRA1zdJLmGExRPX6j18narkZSCDq8I
sNgsSbw4nwudd2JjQsaKPKhjKOgzZPTfHL22PjUz4+Bdjrh+L5GMlYg1upSabPDXo7IVan48te6z
jNIk3+PtcNfjXBFB1m9mPeW3XRg52TmZFgg6MQ7A+hvtmMwcM9oyCIyKcKKwzZap82nEls2cXjFV
L4utqZZ+uA/wTtVPMA9CSipGxeaxrRlKX2mJ4H5X9UCTr5RMc+92ibDI0RZh1pF2BbLrcvAdsXWs
wE1u3GV+p4HVLBRacSduM6A05iBEWdCyFqUnPrmhDT6Paljs3u8nxAq+Zvb76A1O1aCjK5ZDrMKB
WWimYdkOvevtpots9EpMOhuQwlQ25WA3dS34PTl7ERYPThjevYuYff4UVmsoyXzI+WSYFPMwTmRj
RTcRh7jzigB42PJWepz6Yc0QD4z4LWa8VRXOfd5QscPZj0J+1hDZ61Y0q3cOiCyM7tYQOOuJBR3F
bOK283IqV41yVMyavqqTIQTY5G3KwoGCMHuS5UoHRpRhRySeygKmZRXYlV508XWBtOebY7uJHTNQ
7YmZwnKDWP+28Jg9btj/EJzMzjw+1l2ts21rmo5RYmDHl9VpJUVCiZaNLp+Dll/pFRcGbeuruatn
zHGpKg61biomoJeJZWxytsOKpvPGZCNjWaQRDWVQoArSY0zo1m+IRdy3vGBL2fjzTyUmFZWzk/4Y
yNcumMVw4HyWdLdeWeQGn81cDaj0eXceoNjYSwey++E3em2OTY60fLsIg0qtQMvrn2Mder85ASaG
Tb5G2DuyxaDRUTqe8ObHCcf2wqsrRH3FOAenjqzA92kKHfMpCLPnMjfoco2HtWzZeOnidVdNWC8/
FNcFX0OzhE5bVnFaGWQ7EwSfManCmCmfNV2OHpFWGYx7r7POii8iH+hXBDJ7jwiDCzdNkSebqXHj
r3VZdQ9mTvRDIB0aOplXMJCjfUV7ySj7EhWGRznR5ejdm4JfZ8uMqwJ4ssThrigkLBnPQ+Y+mKny
bmdUfidZ1Xh0VizymOCCeryiYCgZxmjB4imMKq+mbCgXCjUf7RYls6O3SPMZvcrc4/1FO8LS6SKp
wuLwU2gf5ii0be0iUdBNythjuOjobUqqJP2o/g5bM0skU5WXcdQYXnzI3Hvd9mV/yq3Lx5J0Jkdm
G4/Oc4BfSO0K3/dPKXiCm5F+70MrcD8RAleT54z+AGBOVLvPnk2mmV9W5DhUnOqs08U+TVnrPtDI
oFfe9TQqt4No6l1c5Z06t67PoznTAJT0p+iwHcMJTjx+UDXfo8lqP6OzZQmhn6RLehWSytIXazbu
1kWxPnJ6SrttXVv/O8YTgi78gay/MS/deQdkwUloTKDknkCW3dDtaYZDJ8L2ZsjXeNwkiW3PtRvO
n8M5RjkPyo19aDD0ldu2ZcNtYz4n04bL70MIFGkbyjpuOYMEwQJ4zNW3mQ3FGxInav7OISjUhcp+
j7SGb5OsEhhdjAAZ1CRVApYqncWPGsnxNslxlW/TxcWkGxc5lHW10s7cs7yY4ZA3OMc2FmslWLQp
mcN911CHXIm4dlCP8DRsykw7X6u1mL/owqDijRfzgMs5jnfU99Ur08LK7hdXI/QUBJlhy4iVvLvk
xVHECiPTXafb+IfQ3Xg3J7jFKH075FCajdN37Ui+e1HHX+bWdM+on6bbPMK2PPTcCFtMEdxLtVdh
XM2VDp90E6L1RPuHg0/a+Gu65vIz4jq+tvGoIB5iTlnZTrCwM3RJnexTMnQtOgQdVc9ppm/kWOlx
zwmcOl2P5rkZbfY50T09LhHVEpFJmVXNVy285tE4QrwFFYKDap7qtzx0e5p1AY5tp3Q5RI1rR8+n
mupPDE4Q2gmn83eImkS7KTs5n/U0hD/yrqOQsoKqZKwX70DvrXpFlZphQQoyxSezosqpxSz83eKa
4Gmqeu2cJFOWO3ov895bup5X5GfLJ065z2MVeCxWckHDPAa2eLZD2nyf5urrhB5+H9J/I9J6/kTB
rx48dqPHmJFheV1EA7pwk8OhC7MEM+4QDtueoSjiEmBBPoy2hz5rpxu/bZNdWUVFhIbKGe/WvJpQ
mmdu9p6rJEUyInX7klc5x8oVWc+WKV+JCXiO2VfcdXhEIRF/42WrR+mnaItG1To3QafFyzBF+XuL
2MTBUTcl8WFmIsyELwpGucPjO53zmI451YCTHzJFRxcloeDWLirJlub5F19uNdiwRsCyDncFB4ph
vyKBBrpEU4MH6qdfYo2neTr6PqU5sbPugxeu3JdUe9z3rrFNiDa0LrZ+XDFtsDpR3pUzNsEPZvPO
vauqgn6+wMb8x/fNecLcFi9Iv0NIsV4j7Ep+n/LRfRcrbrQdTbnuU5ZNCbil0R9onSA3OpeOYM3I
Tc0KUzU+t3GKQPTopz5KGx2h5ddFz+bTskMjNwr4MnF5nirVtEgxPRy+nmCwv2jcvxukjkiueo4x
KjUU3JlWEz+dDgGC99YNUKEURfk2oKfZBW4RXIs+ZNWdZZVYADM+noveialaEWu9G7JS9WGcgqrZ
1tgFvnOwgPmJ+XgX5cYehIrKXQG9gWyggilgtNJo3BhB5PSmdgxvZUfNDIZMNsWxTrxZb8hSCJs9
lszqbWk4s++YJmBlsqmODm5rnXGf0Or+gUbZCze+csPXhQeZpcyt+gW3biS7LQeFzDxpcm+Y3vkN
yGanxx6SLGL2vo0/36xxXLP1lR5K9coDHKBD5CiiNlE1GlquKT6wZnWhGjfUz+EQEyCRV7wjo0tL
i3+N09sL7X0nljjfNkliHgaR26LYIInGgMDvBmqgrFvMRnWhmuQljJU64jSXT17LzNRMJnjNQp/i
sqbqEpuCs9xn6ZoGT6OMES2FY/aYabPeIa7yHpc1VMNOjM1FrI5xNH8MkcimGwKoerlPHEWJNNgs
e4ymxPWv/LFeD1NPa6NiXPSaJRGOgnwAOYVAeYj78pu79ordGAE1fd3wls4/FXtOjGuDUW3w+O4Q
l26Pp746NHAV6JCJmdulsRXPz5pytgMrxzBw067t9Mmt7XDVDTK/Y8D57gL9mLZCke++VzPAjdfW
K224x6/BB1rVJftIOYyePIkkc4b9H7v/kk/IrHFj8mjlaNt3nbTmYZ2yDCZvOnCHz3RY5mtJQgiK
HhNwoox+Wu2Sy1Zz22hH+4eaO2XYQB2gufzzB9D/5oloMeaiNihabR7CXlFy+cnl5BZOAZvU4rX8
iTSGB78sE+5LvPOu2JqwzZxxiyRLvJWXewWBPe7GQAh7GMO18G7DKJHl7Whjkx5W0OHXwTQmIS6Z
mTeoTHt+CI5PNqhltKY8+UPVJ3vgIaTzUDFwMvbG5UKazgxf/8cqwCgmDa9iaAKKA1LZgwsYZInV
8+cChsMgsgE9qDknhmNcEMtNmUxpjlS5x8VQx6KFaVsuGUZBuS48dAxupm3cTK0UJ+SbSOmRKjgj
+rOFflp5RYgdZ4kZZZ3ABBnWllgfTm8J7/vPglCz+IiXelxLclon6dcPSNMACo0TYsQt1lgPRhtc
nOSUZOE4HN3wIoVceFCPa9qweNmV5wKRc1W+OnXe6y0d35A5LsIe7mokmt+Tgf10Y5BxAAeZxzDa
TiOF1Mb26SqgFnOu2uZhzidpRVc1N501bnEis7f1NoNTNtnOcdrhN+6hkHZmawK1NxURLuchHRCg
+MQ1yK0nE/U06iGlmBlHddXlTY4rItQCi3VeYuToPc9WDIqQRG/WlV7JMXNzbOgbNIHe+BJwAon3
lEX4Fqc+RCQFb4A7p4jm6vWPz3Cg/a4PlVYl2XJNKYJNz1e3W86ryTuzydk/0gNiHCx8rR8Iqqgm
VpV4hHGQCYF+ZTJ4gqosDeJDQSbRbhFY1x85L6TRMTS5wJew1PW7H9LaZM23tt56hDHHNP1G8aya
QfZPBmFOesXJnttPDobpC3qo8lX7Cbd8Tuel2dVRmZ7ZuxbvHolFWnFOzIBz0FasNHPBEgt/MpmG
cEHj+r9T5cefyz7dF7GDfCrHWXMR8sIz/+R03HuLal5V7hm2kOpuXiQeD59jD62ITWJr9UkVDLAx
mY0IlcYf3pB8wTnIihgEbNaHUZjffjr2/s2IevjDHvgBQPXhP//nua35+1fO1K8Eq/+5zd8HnGw/
xr/9quP39gKA+r9AsIIS/Sdr44WQ9QvB6vz+vfrafPszwOrnd/wBsHJc/1+k+HJQEh4UEc8XGD7/
IFihYvkXSYbwGl3s0xFRylhf/42wCqN/uYGAL4WGyr9kkPG/kJ1fEFah/y8ywD1MuHDjvDAAyv1f
IKx+dfWS8kAoDn8xyIovFu6P7mY72ECkeMf3UZvdD22r9rboDQYfA9LCrhV1M7qaP70//76P/uwX
/9VWe7lmGPvUnZdEOeh37geLK/6aDC0u7q4h0vnXeWGDdhf3sYnj+YH6PPiHy/3qqP3jcujGAnD8
hHXzMfzqqB3FmLal3yOdY185agk6gs242omiC/8r8+6/L5WQBIK31veij8kjDNk6Mbml3rPfCGIP
kyzYyAl9M2MAWf6DRfxX++z/v5hPvgQAMnIXP7yNuh6QQbr4Tlp/KO8y1DkgVyr/974o66fRWUIA
P15HAySchlsZJPIfrv+fPsbApcQXIVgBXu+v7+ssRBqailKDnb++7iYNdB+Z6M24TsVu6Tm7/Pe3
TQAKjghVDMM8NL9eL0mXzvMQZ+7XNO0/xWvf34bGB7W0xPF1Uv2T3/0/vjwuI4UXuQGUt18v19dT
sgRKDvsuctA+OFW/g4VClA232onObHX6719eGAQC1z8FtX/h2f0ZAI5ckJ1zwZRI3RPSoQvdB0Hh
d3vhDNwT1PdPoeofHwsJUC9IsGBfViAfG/iv16vo3a6y5ITWEJXzUOqsONBtpJSk8Pvy9y/N/ZWf
GMiP1/pgN0+8JSwav2ckwgDmDLkU4iyjgK0oc2pjpaY7pbyHhAbMo2wTcY20XJ7KSDOq/vvf5D+9
aG5YgfLJA+mQfFgLloIuZF3xi1jcRjsbOYx5kyy/nqd+efv7S13uj/+12P98zZ6Eysla7Qcssx9e
MzyBTgVr1gN04ZSX5xxAg9U1T6NtMfvpcXlXfCOTPtWnh7+/9MeVQZJpw5ZzwUb4SRL+xPb/CaDK
BCLpba/qff2a7507xLPTZ+eIoGN9+vsL/eU1stKxuV3YCPj3Eyl/vYf8wRkG1SfZnhMiDdM8D+47
V14UD0gP9nWionNcZkzuF0EP8b++Nm8yGUVwBOid/OQg/+lFzgQuUZYPChPvnF/7WQjtJUBlFlN9
b3vlflsyOWL2bqJ/WPf+8u5yXqJzzf4sRMxGfLnH/nThqZI4ZZBs7ZmjDCcuMrDQx8WV7S3QGbqs
27l15mM/NyE9x7T/h3Xirw8TeTrw+pmSeay71A6/Xr9PcKoWKWEAegWZ5Cn/otnsUcmBR3D3XoU4
OfYthSyys/iU6kbfFFZhcspa9Q/73V8/fzoHPsFXqI54pj7CKnTVIEAF87I3mrY5/IRvuWz9bR8i
wXAHDGk9Nr3D4jIL+G8//MuFmQpE8pLPmnz4DNJl0kXqdh0vV8+nYOEEUTIJOq7oLO9UMckX2iif
whVo2d9f+C8LCPTNSyAseY+X8Pnow1MtbErUF6ezfVTEeucYCx0prjWN5kHc/P2l/sObG7uM/zhS
kr4bxh/XqtBhtjEwnW16o24WlLwHpiLzuauTCPWm5yIO1vFTgxntH+7wv16Z2jO+xCVGl6io4MMd
5i9LhDp0QbNQB3aXlk77RYnytbPSP/mto67kyF2epU3y+Pcv+eOeS+iYG5N0AAtEwAT5+EwvXu9U
/HyFzn2IcPfE7l6sgX+NuvjRVYlz/vvLfYhqYvm47LT45i+7AQk3H5ON89bxkr7Qzs4v3PXrnMPs
jjwCuLEYLZhWTDrcpIQf0/WYi+xGrQm4AMfx30aSXPZ9XpVQvRDHdEunnx05AP32kuUfPgxW1F/R
r5dVDtwroNtL7UO195ErD6euH1Xl4qqLTFNvRTAP6+/MS/zqhyzHur+LkrYxN7XJHXGtxrxgzpcW
a3ikMeFXx26Fo3k0YE6rJ523mA3Rs0ohd2JKvfz3KZ2EuEt83q2nNJvo+8lBdwZsfRv4V6VpMn1K
JbEXv89wFJqTUOWKQ0HbAWlwgRqOgXRUpetVnPmwkSeaPBiZvA4FnFNUVX3nL378VTN1C9Ha6Qxe
p5yHbpe2vs23pcoRSxfOOL4JE1p6vZmaX1eraU50DuOBTcNtl8Ns6NdPii5yCZvR5yOpvbKUe+NX
0tukCPsfej+raA22FGmHJnEtTKh4kd/LrjUnekP2s1WGvmUMDy4AZ5KoFw4qEEyjGuxeO6Mcx6mW
OM3DCjd3OjtZj26hQ2Y+s9J2zk3PA6kOzljrr4mc/e6QIWylw8r2fu5VESGZXZmpH9cos59BkYjH
oY/6fDOsQfq7XZZ+xlnpmHozmyG6M7Fx1G7hTIK2JU6D7lgmaYf0yWRRt8mkjyhJ4oSDhaLavt6b
3CshPFgkrDr39NdmgEq2l5EzvsbTcHHoo+DzoQBAHDsXDIO+GqyZdyRGhMthAQ4w38+zubg4MMdM
hzxHLb61bocOm/qdfNwxD27oYI5IufEIoVQqIgS0WfvDD+iRHj1IIMHZhs4Ia29YsB+uS7aqUxrn
3jlKUbHcRGAdEY2CruyvMiWcvajp+x2HAJMv4lJUSpvGy2uJA8qGcjekpAZFVcIf4GXr810H/akA
zzgP8y5bvAjbTIb6/rCEJiqvclko8i4ci96kcX3aJhRX6ujXwJZ3rs3aElCLXa6NVBOw275Q45ku
djNvYWNImvbGZYTBED7MD+QFpN+TxFnu6FOJcYuUYFj2se+oZFvS23tGgQeAjzEJBTFzoYxW7eik
sFZCiCBVKT1EI8PoNhiSfNkcpPbLZ7+hW7MdhvFCw9LpePDXfGw/eVOB0NQdPVU8igWshReUpr7G
tZXXx9orxvh+bNd4Pvuc5e6WJfXVde8G8smEvgN/vk3aaC+sSOMnbKfDDazT3t/TLmu5AnqIeDcW
84T+qLaKJKMsJ2l2sO5yFM0EL2YKZPogq0GDU44Ecq6qK2Yep56p2ibAfTkzlAwj0nJMMbLYQ6R5
cXWSvrK3FLjMMxEjWE3S5GECAHsZooT0s2uQjUglO485R6Fs+4azk/2CStGRm2hJLNgfUfQzFrS0
EI9eVl3ML4OtHqWHq+7IxKU7eILx777KkbjxdqCrebBd2CcPHEAw4XQasSi6kcg80RN3y6ukFtNN
PrjZgBK0bN5NmTMJH800pzvcnem5yY27ov2TomCw6kb8cel5GAwxCmJ/DaDOIAX1TbtrsNVbYqhQ
LGyo/GfQjzPx0cXoiXWPpti7dSoOIiAEk+w0WzonjBNjcT8OyFfQ4zxk2dD72zwNgPMhZUZxXMuI
pnaFtXA71YU7/KaIicvwRelmPsxlR4xMjMgsw5vm4rl1h6zLrsp66aDatwtUxQx+VXSwzcz0GBzo
shwCogEErf0kuJsIM7Mv5VzKmXJA8bkiT47CTzLog3knKzFe0DVBjEhgTlFuhBxV93nYpzjcBsPo
utDwh0a/W58w9CG9DBvXHFY4akS2LBGggn5YUByVcQSfSTcJdpEuyjpx9oqiuG8sUd27qkqUfz8J
Ob1GYojESQncOwlmi+c0tiHgp5qTztxojQSB2+ZUupWHMHBm0ovet+wSpmqTzHdL5Mt+j8YBnZsF
qBbu5tpxCZ+a8w6wbr8sTNht3ryUKg3sPk+b4uFCfwGt0mcWAU89RpzL+7h+AqRhWUBt6D7BN1Tv
Opm7bkuJRv8qxHn+vURoFp3bUONoK3nO1aFRiS2P6wS06YzyKz4g7I7AHukcnEsZ5+p7rcoef2ss
coXn0o1eEpMjNPAWt4RqGluG8lGdgi6qGQwiI6zs0eixuQqn9GLpadPxqTNtwRAxc5ZrBlRet0ET
TxPYHQldP1pcyvW2aSOAwXpdf+AjNcXeLbzQPQGPjLcXCkGwzZsM6AFTIAwlNHJqgg3ykGVJeWtx
uyYXVwUmc+e7mwU/RT+2O9s57faBH8HBKtxOQNUqChcroCO8K7n6pGDnpaYx7ftp3B9Sauhis2g/
QNojfXaiqWntxWvuRvBElovzhYEasayyxga8UTlFB8+H9d6WrNI3ItPJW5AFZX/IaGvj2EG/cbDg
R9BKtrXsEFfm65tyZwxGePNKs1MhwneyiVBL9V5vLy5yUEb7iPElY8nQItEYGbpDV8/0Vda22DEp
KxiAI6by/Ug/j6Yuv06qynB+4OZC/XGRIlCdNG8BLBXw47NUt+yCet6Vs43eWtlrxFc9aqetmTxC
m0BXSNgzzCYwkK5xKW7ysQ/0vrCDvpUu5nGF1OcLHkuBZXXV8fCEqBgXRhcDnUcL7qpvzqTi8AhM
wM1eagic94zsqgU+ibcC3ggqCOWzU5XvtpX2PIQgEfZpiGjmOLcqebbc1iDlCxEEm4vqptmsJYLk
IZzL9zRlmLrp3AmesMbKsly1s7mUnD6lTySBTW4WSrhr3FlTda6lwbuGnrS8EqNrviwEdSOHKmMm
BdJQLOA60fWus5i+97MbqxdlohnHMYvLfslS93s6igVHnjN2y44mV/JgOMbDoYpml2ZQJWKz0U4m
om3XRLbaUTHFVy0CQlwgg1CPnaz4tHTsDtxDCAzc25DhD9MaBHS8rMFP1N6jmIBqVLkNHqnQyaKd
wUjQXSPlaXD1MUv72iKm67e1MaxeVTg0EgOPi8U64YEWF3OMzQ7epDp71asqeV1aMClp/EY1KX00
mgHevTVLSE0Z8f1Bfr34ebvfZhi3r43MV0DU8EFLOngRJIR5lObFEVO7l0z8npu16Idd0qd2uQJQ
FH9bKERpzISZ99w4s3q2S6Pbk2Oq+re1a5fum6Ahe0xwtvuHBKRUfQsDgLEMAhpMZWvlMY1OW9WP
N3olCmq6wLju52CA5wRYqjt0UF5YxRCkQJeKF7QcSW3r0+rUITo0EMwg/+cLPMsGc9hcDWvbEqIY
dRzy4TIwwixNXg0HcIlOjS5cQFkDLQRYbAk1zvFuwWy76XWFgB5z9+JvTC9lfa66eK23CkM7TFg7
L18qFYAKM1kzxNeUvGN+KoYLRC4AUglGyovHr0yaIh7/dG4Y0ZOCc+1xdNPHUg01lU2M8IyphR/t
cLGQ9LiYzD85i9+yrS/wyDel6+o3x5/c925UM3WRYk4I+GVAToO8K9nOmazVlg6P+yyKHCYJYhDH
QROc8YiuIneRGREPagBITfUhCvrlDpish54fnesCurFfEtAQYIqR36E03s5i1aw+JVUuRP0yBgtj
QfzT1uyKxwJQZI1b0m1OyNwGc+oAp6Iy9xKuCYgBHFiOAYPb05p3EHiTptbtWfkiuYxEFgCGAz1b
LC0VZ5b3+Qn1TF1v+tlh2imhhI67BUgwdNaIwC+8WMXXGRc5pGRLaMZFw9XcoqpkGm9Qf/toDv3q
t4IeB0aqcuAJzeMJdYevFu88dD4i3RKm9MW15Uoo3BC6Jf7wOsKyE/d9cnB0vMDfKACiUMWZvqEQ
bgZiBlY3OgqdFKjkJVrGexuvwC1p0uXdSUqY5VO3LFTZQR6qHeOFDpSTdQREn7Etf5vZu/DaD260
mSTz+i2R6hX21qRAFapL6swrqMmz3HuUehfnQjxvZr/sH7J6ip6B5cA9H83gHBiBc9ALhVkOrQwc
sZ94tPG6hcxLKc4chEVOQEqwnwzVqQHSj9/fmabXkv5ERBOxm+AFd044H1t0AHygvK3cmEjWaTEC
YUMQp7z5G5Zsp70C0afFNUIg7X+L49GeUIK3YNYAL7zFULgkwYmmfi+4S3lS5ISv3mkin+SIhRHc
RjrsdLu+dUH/IJipJCwcKJQRU238mrxPzrHJlAuGsDHFofGmytl1y9ieHYt6+DRHtfPOezqvKKYu
0ICh4+y7aao5ubKtsZ84xU5s4CtGd6JpeMpcx4Oc5azJfB6A/ZE42qv1ug9im1OU+s5ycuZoXfZV
YVqACt3I2XUJkA8GE58HHDkNHhVV3HrfDiUoOY5fy8sMEuXy7TYp+JXm6cGl8Hh1wgo+yMzIBm0J
WUaPwKFT3BA9O+Y+X3t/3TUK95rKTFrfYKouMDQz43pBRpNzm8BEOF16rbgmRy/3Nl5VcTozPLbD
Kan8UeNnHCnpsq7BcDcLwJK4IWdcOCSPxAc9suUMHOmmXVR5AHaGIM+eghpj+ybOc/FSxbXazb1q
4/1kMdcfJT5s/rV39JXOgyQ5xzkLZBvXAnVuYHJzGLtsOEzKYFFESoK2zvUNUXfwLWn/MhFbQNL4
S9RvZVaup6IOQW76SlbxLksa9y1EiQ9jM/Oip1jPzQ2sFVs/ijrDPJNlhaHCay2sBw8ZASj3KGfX
82mLqHvmQuGznFaSuBz0vLfA5yNCKZQ3IgtWyGD3oUPj4tqpK8CbMptS5AGAEZd9a/GV0UoauzvU
Q5M9d523qMOl6dPvc2RC3PJQlhW5O1k0HVn08YQiuybEoi6QBYIATMI972iaPsVBUV4OqC1hK1NR
I48IOgSP92gadP69ygtAT9worNW4eeuMeYvnc9i6gNe50UpdJue+iEj3GPqigNS0jsSQjIUU/R7Q
ZIB3AIAbynXTxc8hTML1uZ9Tl6QSbF2vxL2glQzcFHNe25A4guwsCrdmyc3vK/rXk3EzVqRQFexJ
Iu+m77LU642CxsUyIoN8ucnhr7tbnXkNcZFlq91dTtlhblrPractTXuyHxDYMYBuY5bhnYYT7Jy7
2CsmpD5z/5iC5Zu2ZMsqfd847OCbwJ983HZOlCWHmI3MAdHrRYrEOtTum750gFFV1Maw6NvkEsEC
GRXtrS5rSjO0SZg0bNDvHN/UP2TlRLdd4q2E26jLRyIG/N20ffpwF3LEAo2s6BFvfUW/ENObr79E
tMPifVy6bIQ8mhcHKtEv3pVN1/73eI2o0IzMnPDFrPUEQrT23CszrQqvBrPixwipXAaIQw7AXqYE
u7UrXeQ7TdzS/U3Qvr0jJ0OexlJcQDpBXDZtjFspH7npMJgbiF4FEJqWzXyTLLihDuxWKCjnMS04
UYydehFUYEAgmnlA/z4SGbAh9WNkGLYuMUYspPMQZ+sY0a/qHczgay2cYbfaNANUWHGG5GgxeOq0
lGWs9i6l57n0+VbE7Mt0Sy8hWmkjpEu+a2QQGJzeDcpdGXu1txVTDhKViVv+1Xh6ukNYiaWkbX1Q
NJd2mrpAtdDAZFDWV2xlq3rF+8RZPXWNuRmgX4bbTmTRzSqdEV982KU/clbet3oM45fB0UZugU7m
vAI5M/xY42544pKBvVqTvn312wxqlB9m6bfMDu166hLreJgIo4EdRQcETTVdH91TIa72FGI5Nw96
wPcPCqvtyBBC8Y3/ihYIa88akwpSFaO+K7TKlm09tcNb5OZRvq2pzL47torexEhiloQBSdfCxBCs
kEePNSU1XZfrlsZNtofzGtwUilnvaQy9NT/3fSdewciMv6EUXsizG5fyRUe5+NZHrvHuuh4L3MWs
Ovo7IfnGM9Z+dWw75HeHrOrxGAXKY3xMr4yAxlW+M7o7dmw33nZWfggyq+jzIyFZnGFb2AAQpR13
fQiXQmLbtuU3HNJQc9Gjum8sHxh6qaGz8KRTQmhAg1FA7OgzlNzvHMeyvSsCqhFaQ5bOIqOgb0o7
qdlyagaLRIeMaCTt07HRSH8b+COh87vmaMiBOYn5Z2RxYFzDsO/RyYt58hGUUkSR5tnpHRv5SqCG
1o48WZRc+27KuwKRV2VoJ/qDPQR5Ta+B3uOs913tRRxdy3UGIZJH42e4JXDTHJ/d+DC7s3ibAPwV
ZCQ4/4+6M9uNHEmz9BMxwd2Mt+703V2La9cNoVAouC/G3fj0/XlWTzeqBj2YuhrMXSIREZJcpNm/
nPMdFlMeipCnzHfzm398nuTKdvvmllVWTDyxAY3kyffwxMcKq0co+jiisY9FP4YYq3hntdGORy6m
Mt/yLEhsAk0xQy5zsP87C8jhoe4RlWdxZ0c7WxoVIJEsGAgld326qJFx8SdHHdkvPA/xHQLJ+EcY
cWJR9HZZg/y0yviVKTFMu4bdDzp77GGYN91FJwB70WiyRy95YUYqDNh6GYsiSBbZuh6MUu0tCDRk
iGMrxCg/9uQP5e1gwf/zFRLushDtWqux/jDSzF22fjRO10qUo0Yks2Bd7WJpVaTzzPPB6ktoOLHC
TbJH+Arvph46ziHYDg3ucvZQh2Dk0H9iYNMGGyyyPmUPY0x3i+/OI+sm7hMm1UGdEwFvJTrdMQmh
c+eksHCsuHUtMPOgYVv70QCmXFUNnO/MGMdix0PX36O8LrFkFAGtYWqpLdyARdKTNGMXaljgTG4B
iATr1IihWzDgLTE7DYSFjom3vDLLYZElQQvSy0fMNUyRTe9QVJg02H7yNmBUwSOc+bdcJPoQbMaO
kUFzKjqcXuAL6uhmCgXE2sSN8zvjwGKoJFy9i5YMDrzwpNphJ1YvfDpWs3aMIjk1bI2ClQByexJg
p3FV2ZW340CgkwG6APeuKdFZhhKeM+xIpZtkUzQBr6PR+G3EvsUW9Z7KAoWlxg9vbWerYfJeUT7T
0chMkiESL2z2LWieYs0OchzOPUmL90YaRcFWFxZqVQ76sT6bNYf6Ti4kDuwh7IHNsuNeIpj20rbf
2lajPpjnwtRkEkduTTxWaq8Fj8sarG0xEsthF88YJ5NyD69N7BNkONZK0P595Exzb1Rhs3v0ndar
T1lhxhc++35Gox4Z9xHGffw1XAqYkvPEpH6Js4r5cxe551RHsb3yvZTuy3ZVmm+YciXLqhcOvwbJ
/jtYKbuM3G1h1k6yTuM4vwZxCUkMoO/0BbGn9OA9RhBl8WCOr3OKlDJclm7hlmUbFDa9bN+NuKbd
1swdok3MSrAKJb7VLkw6jw7L8nMAD0xd80+AJhbt0NhV1aXPFp7COljsb3KM8E5ru5LfPjmGz+4S
ILS9zXoHeINz0PCa39S6OnF+RNcW0OyqQb35rUN4rZKMEoPIMNhviFLDwKJ+S7doQh1zwzbZISrQ
md7RGYy/5mliThKlUR2ixVfFrlQLumGuOk7niBEINB8eyxgGX1H4m7qqk3zTG2y4dmRCkmvti9xb
B/Gi5L7stHcN6IwyztHB7x4SOmWSAjGNPzLgXq5e0GXJpnFRN++0i4rlQvVHx1IwkIvAwmCMu6bs
J7pb3Jw5/VFGfnOVBbPoxAvrFmS0hWYVuasV7+vJ0HOWPNqlKJ27YZ5HfS+BVwfX2sZkfXZzP+0/
4YHicwJ7w3SZLWX3YHl4ElcsHhuiCP/Pu93/bZXsBJjyhE+kr3RdmDr/rJJwywZ/NCVK6BAHfph7
x783ZzvYcMhBalx4KP/tr4eP20TqY/GVkXX+89fLs7lrE/YJocEmIXSDqd77OL/2XSII7OP++Ic6
4N9S4/7fSW3vm5/qqW9/fvrLV/Ovotzb1/uu/zt99j+//k3l+v8qMdYy0Rv8z4mx+6GKv1r9T3rb
29/4h97Wtv+ShKaYbMltibD1JqP7h9zW8v/iV8P/9xnC8h8++sH/FRgr/yJ1xfZugilGuMLin+v+
obZ1vb+EQ54NIyV+vZ5AhfFvqG1vMcY8B/8tCxMIDcybaPK2z+crSfkvKsa6zroBc8tNLWN8RkCh
QQQm0dLvO7ZRe8fG9aP70tzKbg5NO7pjhW/uRbkoBPEJWXzYidZ5VaOPz8uXyNb+VkwLvbIAAWVM
E0Ym4iK2c8bgAOi4c2kcu983nv/lyDR7EJlojv7S8P7VELbg733oyfs9ih3BlV+skYtN3cjhRLe1
PMCUA3c9Ruw82io5QRwzNk3aWekqlnNwtKGFPMxxjVKg9+zdgle7Z55Gy+w9eEbwmWkcPk2znNNp
PrPegX5k94j/aY830WAZ2xEpxWX2UYqZhrp5tytWA5GMxLYoiPFMzC6/Ak0lTBVjhHyOk1ptTMbl
G4U5/nUe2TA5XubSaHX4+latnzp2eBstPTeGTXdEUO5zI52UkU2rKD7teHzLO0ajBVj66UZxdvbs
uiU/jiA0bAafsBwaCJrPA3/i9nE2/bSZ0VBsBrP3zA1O74jdpwtaLSXwMFR+ZMGNNm8urJi3HlDF
VIZx57l0DUlVvwfJuKtEbZCmoJvPJZ/RD1g6pkfJXCJd/ZHkK0jnVFNGvdwAh7KkYTSzONjAi4Gk
t0SpcXZciCWsVko46gu7w6jnVwd7DU+DIHAS24S1FGhUJMMpjc/wbdTzcMgSXR6w8er9TDSagy+2
LpZLT+O9KVhK/GGb52GnNAYKOpqCy7SQu9Ygs9lnlHxMUMGcYHkjeTOnIYyGgW0wcY3IKKykY8su
xZcB29PyIIc0c7+O087ZLYosAandJx3X1aEbvW86GojVxscsloNNQmCdx/cwL3bVbO5Lq7y2wc33
QYL5RoFhfhjswPrpEh/zCEKVI4MiVoHgcqAtI6iWBETacd5sfDWe7EwWu8Eqgwe37EOpGFBCN9fQ
31IxnKnVyp20blkgXvuLAd9+qRzzaw7IJgPuS9DqKrABzcHFqA4uB8CdDyCWwMHB1q/aHvjnHKA7
W3j1xbnw0cmauXrsVIGBZ2IooolIfpz14K+rEfu9NU7GvndBiQStYO3m2Q61hiCZBAvIiVqZOTsD
BNHah3lCZQ9Q0KSDLOaXVsVE6np9eh6aQmxaRZSe3xXxwY4K+T4atXOZEBTeoo2bcW32zUtWtR8C
HPhqbjo6Ono9cAWjL8LK9ElDztEzuNk7pRQeHUgIuyAj34f9NM2pV7+MS6vuzCqOD4MdKbykMTOW
3gaE73jpWajxm7C62+6h5fuKqPpATLMZ9joTZGLt3kYfvNfo3SDGkWa7TmuW1DZVw4XmO76WnjER
EU1WZDF41TlPAv9D2u4T6cMArOvsKU2qI5sPDip7rI4sP5IrE3ozhCpYHVAK3ddVsMMiliC50LD3
7XXTX9gsjxtnFv4JYKS6lMAW0+CpbstgQ0NFjxFhnHXzPx7+MWhaU8Xuzza3HgCT+0iZZ/j1/g4k
7nxwFiGuqWNBReaEPjYc+zx+BApQiogLhN2C7TlHbIw6pso30wRne5R7v7YvgZVijKh2BWXniqE0
OZ3OJep51brpGx8UM1M0enpiFlUOMVuxJYJJJSDPNI+J4cKGBm+2DEG+iVPc8rPM/XMECNPR1o+C
9LHixzmOuiWMEXsw2NKieWkrImXMzr8CdUgfg2rxiEnJiyOMj2WLQqT+7c1QhgrCrh882sG9OVbN
s2e2G7gULHv9G+QQWRAJSdplOd2OdIIeUTVjAbvc+sDizykhxakvDHdNp8B03u2Cw3zDrjienz4n
8NaiVVWZOLm8kuTVauVVmbxpeuFY5FVEuy1JkrVH8QIojn9epsbGBY2F7S+bb91iwudfXexuYr+e
FxEzisVfO/p3Z2XIVEj83vG+zfvUWd7GES3CCPkhhLY5vHlBGY6UonBlpo45ixeMD1lbfnnxEG91
3TebbOzhmgBNaDGSHNEkKgynKAICCCn9Yt9pzWzFiQ0G4Z1+iGgy1o1V3ZeLfJJRcsqtmm8MgClW
lAcjaj4mhxAP1Bp649sqfYe0QTpNCjBXcPCgFcPoLJiq0fwwEO564LRGh2ZKq9Bd6MD5sO98dLs7
PTnLhWyOGQ++6vdFQTDDREKSl7AoLAdzuLGMh6PDWMMqIDIMZw30gkhVxe6AIBRrF2n2mYnqiBrj
9kXzsU8oc1dZ2byPnbZXbGyfyq6Vx0oLWO0WV2YMi/gAybPb1UNJVhGiDrbM1WPVsUm14L3GTrUr
667Yj01nHnu9uM+9dTfapJ0My0gEebHgv3czc1MjLz932QcmQ9KW2RbQpNf9lf2qtwdDN4fYz9+S
Lk8ANtbkSSgThVDO6qJP++bA9UDmN6fHuo7tYGtWDTHG/Ag+yBwcq0zOwfV5Rgz5EXgaVVkZIt6+
mCW/mqEVL0Apd47fb0Cd4ua16P+xJ9H5/W5tIjS6gisjib4LPovVIHsWmcjPVQboDzNHtPWXNHpX
BjONWHLnoUDy1jgwrR1yHgalZoPhd/TVZ1K3I4E8SxttBDUYoSgcN+EiU7LGb3PVCfdMUPM0zfEA
ctN5m1S/1b21gwZ1IvfoPOfvccldmb0HfXHne8W9AorkzqD9soyXLXGuPnOUznmba/1UZd5jnP9C
8IagqtjGQfBZtoBV80sQpaFwDnk9vNsD9yqDjbFneDg4e0V2apPLiSdhlhtTI65nL3Wdotk8KhTm
sTXfQkrbA6S2N9c0UHiY/lWNSb9PpgCHa+s8MEHmlqo3GCXNTT8yLEubHUS1be0XRzd918rbDiYU
3akkT3Qu7pnqsDC1n4xgemfoevTc4a7rXQxi6qHngVnIZmMRGRDtRJAgw720BQdZQ3c1vYNBxbqu
LJ2CZcL5RMMU3xVJvF8auwk7g9+RHAkGLatPmQM1TlL5abBP2HQdj4vsuRnGWsqV4l3D+2iKcssl
BpoX4coGcZx3yJRvM4OudnllfiyqYYDsIfyKZjSgzJf3LuKmcDCY2KnZhdjArzInV2aDrV9dQRGi
jKdl/U6N9pNkjQx5AllmcZvfjMZwaIOhlyxiNFy8NtqmbXIptfHDxubSelh6faMKsbL81nAatM1W
FqQT8SFbhLiM1Mggd9K2Q8TEtyVU+06txr9hruNGYQ6gWELgqd8LCz1YnoHA50Gj5zYaVIXT3SD9
b6CHTyUdzB388h8Ks+ZYw0d+d1rnsTR7vqvChvdA7oDx5JbWoxzRf7AEje6tbroyvL0iQtq1HAYo
nm4forMdWLHuGKg7e9OM6y8NFOQpKJCJwo/Ev0zSmNxGoD4uC0OgbQuTe4Cu8gkEtrzIMccM3ICa
x1NPrNNSYr0qIHmUxe+JUXTtAgtl+GAeRp3PGyTMzLNGRJFhCzjx7ACfYofsehtlxqe663KQHK54
6g1JMoOXa/0iAaH9CmxT4rOe8nMEMBMCGBe80gKdmpJ9mNzUB32thtCaYLZ7gtAVSinSUvKUlZRP
a68XvYnymOoihilfQ/Yjp8O+o0kaoJvlH0MUXX3ppx9Rm5wFN33fkICTkAP5BPVMnUqra7bcyPAB
c75H6zZuqqfB/XIQH+7LyQeJGtnGoZYGRy9GXI7DGN0gs0R1Qpn+jNuTe9+33PJkB8V4IigHSZcA
32y33nBENdKy3Vm6+zFK/ZXpivLZ0FYe+kIxtGSmBeWMmeGB2xICXxvE2xTLKIsQA297EafDBt/H
p2zSGG+YDSeMM30H4aNeE67dQQhiB09kA9oqlt7HBggfsQj2l9VMwW/N+zGiI86uFYN2UrQyAF6i
J/fHTD4SmTtbw4dzJT1ZHUt2fYTVAy074O2xXmbLXyBrVAhHjaD9tkH8bvNOnxjS4kevcit4aQfu
4TEw/LVr9uJIMkYSsqoFhiYXvbpNldcD39WrwVKoXk/KE/dzwpFkT5a4ubzc/eBPyKIB7hp7YDfR
GmP/26RnK4wF+iI+1WK4z4JG7+N8/kiWsmBRj+WG8Gm0MhePEIp7ksrsTVsQdEROEUjFxlgu+dAF
obU0aqe7xflkJmPDYOino5VRDKyly0lcKITmAUnOsAbBz4/+FPbsE7ZD1aljh0b4GIw0xDYjRWHl
5tuE8X/tdcP0ulBpv844a9bTMpBonHnlzpJVuRewUdY1qJsrcDP0ACTVmadIscUkemPetCLqLuDI
bsSKzLpHzaJvz1H7Z3R68BBBbl9ap9+lVnWdgzeGb/CA+/JVgGH9AqkfbXJBvEwMU3dv43lZLZX6
DqrO3U06ZhYZ6QhJRpw0O2HODtYfL1r76Ece2K9+qMDwXurRakmrqMh34z17Q6pPT+P5twSqct7h
zIXT5RvehYC157/p1+3kegfcEyVPa/nRlzxfLE1C3WbdEeIjKS9dxUqkNeWJtIkUxErwyh40f2T/
DMZN5RbcifTBibs/1Uyk8+SU1bkW3nyhMYcNMlrBph+q9xFs9Q65T3JmAdSHlT0tHEek4gmTezub
omzclLkXEUazZC9mrZe7QqOnAHJqbjujmXbcIMjA5jXaA/dustroXQ61AtDQ+5t0jLwtyWKMblEV
7wU94VoINi4TY2aWPf3RsPhZIpDJx9F1PCauuf/ooBbdKzGWu1pT7YbQw7x3WwX6sUaweaVQ8345
su3vZjacA0WgM90rznROosT9bWA48J1yPMQOeWMqisrH0v9O1D5OmweWZN/xFISlOtjqmtQ9KNS9
01e/NHf6EdxHsg7qptwHorstPRRwIHvKjHOgPOOxsGtvFUM8fnVcrloDet43T+TMDKE19iXZaWdj
gBFsZMs1K534nQ8+O82OyH/cyJ1vCyxvJxnpPoNi4GAFJrBS5vJskyy1Nopofk1KK3ivpp6+ZbLV
xzymkJ1htH+27iAppSL4Nxg55nZtiJI8hsEK81qwcB5U8ZtkaB6E3nPNjmOJNEzImHowNwYy55Z4
RWdJCFrJyAr14/50y5ZDZCMNILp927k5OH3XuM4UtfR1Yxu/u25MTF0J2eEjnqGck26BKqbyq/oh
52fcFTVl49qLdX7WjksIiwcz8p7BuXkgtkIVeCxUmdCXJ9bFnhvnzU+z8m5Gqkf1YLkG4orChTrF
4mp6gtEwLaHDl0w2tfLvkKEVrwbORhhhxnItu47O1BKkpzHiRyY+Jyp6TiYm+qtJ1eLBZe38Ew3J
HBaUxFxiss5ABUGGXZFhI04CCcSutgeCsZRKJGB1aYOyAptl3sKdchXTPSsbJS8u6lBbi6BZqGmZ
MkykE8L/o9kAa0KQZaj8hES0NtZ078GvOFgeykjZL3VOb1FWqjvZbcS0htYK0JCCWcNmKfbJn4eW
kSqdpKFVLB2USvnlQfgeB4KREEZCyzBwGrnMAI7JYI5r8iyaC2kH88GD6zZnNEyZcaoS57ltrbWr
bHAeMew32hHkFgiMIoHSjNoLaS6C9qFr6dwX9LZB24ao0Xate2lKk6UxSmjiKB75KQ6217+7SLFS
7W6yAV3B4KuDhNlEYBqPwbuaxnWG8rIE0TsgJJSphDZ2F1O6XjUBZaEHxd/LlmCVevkaQekJ3imZ
zmnBFTOllR2aCSIYSLrgZ17zwn9s9BICdd9i6Xt2zZJ8JpLEp3k/FT9o4320h9MK7dfVW7r6mc7w
hleWf0wB7xOXAbs8CRxrhe6EqchIHKWf+P6R7EGCZrNsK834e4qTH0Bq+uym+d7THuw+C0WdtsGN
p27xyvSCPDFmikB+wc8GUu/QN1U7TwanyrwxnRLvJB3vW3a3mm5MkW64MqCChytzaz1d7oTHPFmc
dVaZP9qm+BYs/K7cwERG6xl2KTNAwYrb8BrmHTbDysS1txRR9+XtwPOKLF9HQaZDWVnuyvep80xP
fjlNHqaZvWWwtymDFv8CAo4ZDeiqtknda6JwyGm0Y+/qVTD2GKGgWGB71f22Z3G/SOsS0MYPTfBS
sSldG5mbXFtawC0P6Ffdug6BFCIkJqTjy+m7Otb0JsgkXBMBTUFYUur8dMOjYeutOyGEJzKRqlfe
AjXqDYP3J9erNzLJuH280xzEn6zhVYp4iAU3EO7nBWDkMMoTSRirYLDDvKSSFc1pkWMWeol8iRrv
is4hJuElpeQw7h3b2RGA9WUmcLIzfuLenmkF/A1y0E8/ZQmdwbQuBJd7eZdFZ1hpiKPT6DgV7ZVK
9S7HsbWqwZFuqkh+qJR10KJvZ3p8HVkJInYLHAI27IO+KRhrGYXpRIyx7S7AUtEXZg7JHi2er4AW
Bn2Gcg/c+q8ZZMOIoWM4znh5zeY6LwQ22QeLvp8eMaxNBC80eKzAWW6svBlCUeo6PI0lrChxZFSD
PBXaxorgnIfaqHKEq/3RxzXIzDDyqJbgGxnAhzx2l7LeQ/YncaXca+eBoSNl/zRvm5rbJLppUmCI
rSo+GmZg5Aij8yBdhQyxDglYMVXzHtvFSjcmE6xZwGC2xcMkyVch0ztkw7LuRzK2mUGsGJQdQJOT
6zhdF4eQIUWgiv81TZJGj/DLTAe/RV3ADs/RzuY/TRsxq3cX0lQqG3fdbT+PR4WjVY35es5k/BqU
thvW2LP2TTSQkebjQaAP+sKHwmuT8HTXxsUvOfCQM7HWZ8EfbxBorcyhOiZKhTpwP9r2FaH8egyC
e7gpa5UGW6FAoI1DvoUb0rKbdtynKD0HEIKIHwSqCEfRb47BZAG+eGusH5laXxTn06qzgA0g033I
K4eMV28+1QUK/kYRMTqPbggf6qHs1SXzmLZyyP+qzPmeDuRQTtNbN7dnU78FNuFNitwWJkxiM3WU
BPjN3rI02yW0KT76kFUDhb0gbzNFbL6KZ+PFsC+p0bDOmKFsDieTRbks2Y1nxdo2wdCVZzxUByOV
+wqV06nlz2F6dHDhQNQuY72tWfy3Z5c5FUWQe5RBhW7jhbkDCK4XZNgjqgZDLE+WPTDk70ltwduA
caEXlKA+PSPzaVwDxC1d2KaQvkNE1RtHEZ4QOkSodBGpF6K9plSksztBZ9NAl5wH33uRAwBN+8PT
v/LuhU0LzR7tIPdBx7lbL/OpJRtANNtOvnemsSbibm0x7zBvxUJfIQFk5jawaK440+gn32YDKLCs
i9NikkfUpMH83BENGw7grTc2i5p1YRMvlwTutprtq4s286JAWsGci+r10v+4sziWOXYBe7gvaPG2
QdrmR7dhzUD9EhI8aJ2aqHh2R+tOZcahVentqYaP7iZBSdPYE7hMdvfZjdDTOeRHZAM6CpM21I44
/rR8BMLhoxzVU8PPQH+nfXSg1vBZeQ6WFQM448Up+2dzcuO97D19ZpzlFo9O0f9wBTH9wBqM1nU4
+xyNqyy/neQg1O6jrJ93Uwd3bIF35nP8ssx4j+CDISFeusfJfBFGdZdb+U1CwbucsCnH9+YfWBoz
wh2e3JzpMKF0QmFmRXVthUsUv/e9q89i8rbU1qzqxvem0aDWfbHt6vps2w9Ly01rk9mZ6303zWgy
HQJUrVk8JwtXTeCczMy8b5rXCVGs2ZXPmIJW3YjNqodCXJkWuwF3O93y7LGhMjTF6BwfK9fF7w8r
cMsoPNtXSwzQLOn8Oxf38CHvm0uKil10ZNKaybW52e5yGvUVHILHciHrsZ28mb9LKWYwcTedZi+i
kpkS1g1SkFPY7Tkrjq6j0kJDXVzi6JTZ3kCUvY7pQ8A5kJDcPlqBeM/SOD10HXRkq02D+0pE0TEV
+JP5FNaeaMSF5KoDUO/7JNmSRMKi1JK/0NYTdAXCfWciews9G+VVK8i3MYziOkeJucN4d3JljjpQ
mgS2dpsxJhU4aqosrGv3ADbyMKrhJt1AU+N2r8yyn/sed22NI/fVEJq0HW0V5GKN81ZJ6qUJMS21
hhx6QCtG/qzRGnN7Z5SmorzOWfBVTu7Ossfz5Mt0BzryTRfGHdOFl9zL92j091YjH5csdkNMUQyx
gpGBv3dcEvnoUOkNHZvbYkCf0jvpplT9S6nKhxoJOfFIvcs8mPysMlfTxeqQ03vuBDp1nP8kVNWr
hRzK/VLnvxIdUTR6XGFjTqkFU+0rk19iUY+CmEWmENNzY+pLGrsvkubRYCK/S0ka4lJwrS3t/QGZ
v3co0XlgGwAL2jbqKZqMGpO3XIpj1+flLuiS70Ky2EsYH1hcjrH5tMjkgBuFTWhJcWxqHsAMSDFA
VqY+NTS9/GwIB2Z1NbFWKI0qOfrEMTB1i3APjno3qsgPAwJPCVlxdjUh7Inf8megv/n+MB3SWhkY
gxbzhWxNzCuTf4cYn4LHbwLiZ/MzGXUWAlFw4COb13UKlFi36pHLN10lDfF/AWy8naqmnwZr+Wrw
MyDxuWNtwYmTOpBbakMcTXsHAOo+zab+wLeGMLmXJWEmTXmM1S3zvYHFGA0kHzidI/a+1X9GydJs
mWHY4dRGAP+6cosg9In38QE0sl4x2kKZ5tjWRi09m96F4ViEke/dL6gosR9PNG+tOk34hn/7iDkP
BEERb1EjnJ1HsrvYfNvb1EoNJJemh9lgSLetn0wHNXvdwSA7m3ezRAmc461N4TCscJzeUonJUnTI
D8EmifYBuh5DpJTU5jY2f2N/ekPkSNhzlu0s2MRr25mKtU++VtjL5j1mi/QAeL8JkWMHVzljJGOS
lJEuiGljkoNBlDvSoLYezbCE0r3CKvOkh/ZZi+ijGExj67ZLcKZabFaIG/jGWuCbQVfRr5j+paYn
TmWLxj822gOgkOylXkZ57obGI7ebEbflC4bO2nywb5vlpSnua9+udil8zN+9cIf9bMMLsVUc/NJT
Z7zVeTW/p4Djdy4hy4xCYxYCpfq0jMqn+1nuGj+5J4/laoz2bU7LN4B0sH7CCj4xD2WJcZMiEriA
j80KfsPVxOYwVhthY+VnMk09lJL6obgcViXl+bKqiVA6YIdAQ2BP/pV0Y/JiRfPiB5Q4GSZXvIYR
5ANiqInSDjTGyzbdy7zsXmyju5SWmX6yV2n3M3jEldXOl9LnM6ydbAdHozkIzNHrrM0ut0CMfQSB
eOU05Za51IbVHHCgvioPCbxMBLVTeqjBT9VRmd8GYZc6Ktr7aRq+Iq8jMxvHEQzbxQa3m1BJDE0H
m65pj4F51rH51TNQSAyy6bokJLibp2Li7cE/NhMEPjjoywLvqTMhM9RFUe8J0HFOfwuQ/i0t1v93
KisXZdT/rLI6/3Q1kV7/pLK6/Y3/VFkFfzGr9U1G+ILnKbBR1/1DZWWLv0xW5l4AFQJNFeH1/6Wy
MmxkVkip3ABuEswVmHX/JbMyHPMv1FAm8E3PRGRle/+WzAoE1D/JrCSgAbhQ7BU8B5KaY4t/keN1
gnmPCRJ+1Q8U+SDxQH5UVOrxJMPcGcy7pmyvFnQ3FyLYuTDtnjXBcDQd9cnG7RD54151HRe1mQw7
j1BC3lc6Njse1krMCTrKIMSU/5j2hM4Eb5H6qmnSYugeuPOPuikQkvhvY8+SonFBqxPMokXa3xuM
8kTPUCIQv6VyvkfsgjywxTYqe05cbvY++4zdYAnzyO7YlQzza9XjfGcEgOvDaV8jwH6JoDlNI/xJ
FXHoDuth1bNyATt8rgrI+Ub34OfkIOGxwUGklgMqBMyG9EaNy8Y2YnRJQd79eM7yqcd5k2eSmifF
EGWMf9QMMaRA51LGyy/SQO59eBXokgt2hYrOQWSfvh8MbG7brUiqP5hvaowcw3vblg+DJp0sYOgX
ecE3ehLsCIc0eZ0NNd6OC9zTvST5G53Gqplim1QNvs2R4oWbM26MZ0Jq+Zm4O3rC6NkPXBFJpLAg
MuTXS9WsPbVw9QCNLmZ3ZyLlhUNRclEkJ6djkOAMuIHS6ZGEj3uHaLrF7tcdK/48ENmqrKsPDMrs
jpr5CAmAVhRZgldH1dpiBLAhraHBwMMs2WDUDMelfEyQ4hd5sRsl5pF4eXSj4uK05Z0ROEf0nhhD
jeapHbJrTBLlmuug3hK4h7vQEN8G+0hsUceZ6BOyFvjDsnAQvPda7cBLIGwIHFx/S9kZJ96V1QDp
arX4yL7JDcT0t7acZnioWufJQFHxlLMTInwp/jveAR7LQKnnxicoxk+EG9JTKvUrLWYT47Nj/UHK
wOmn/QkXILiojvDy11SibiZIMN5S6DoHG7vzwJp6U8wUklDxUkb4HYe2NyMLit2dj2q4baM/ynIu
/tC8VTkZn21NVzt7+X2aKhtpGrbsUYgt2T96S1Y7wekquKSt3usU7YbHPghHDy53PdxpYfYAMcgN
rmPLeISWc6UsXLaKgCk2bsB1wDu858RnOFiuaBTTv3V03jkf2ve2CF5Mo7iIItF/5w7zCtrzncst
UiAdCPWQfUywN8OoVeOGuv41v42nlF3fscYXa8MlvT0u0l8kkV2s25w6E8xpUsfcB9mlwNm1ilJ3
OqCmIuJ0oNVhJmcRZDDXJwNH/rrrfL1DLU3ykwUpQcwFcARZfE8Wg6EKiMmqQBsBjGU40Q5wj8Zj
2E/l/jZ8blnYhkgE+WvZzLKGeq8fyNWJPHPbdIjf2/IIcoAQl1kBr7B/VaO9szu0Kmpg11UywuZr
eSjb5paWjHCDuNgkxT2ZH2pDaPg66R8rJscoCjJLkZytMjYL53FwiL1IyTR08Q4UGfZa122r80DC
DTUk/r8nB3H73qF8PPsGOiqPu3nTLlMHnIVFqpUUwJ7H8bNgyLDVVmS9T0H75A20n7GOmNIz1HKr
2Ltr+sBb69mrvgm3x4BaDX44MeA/uAZuW5RUTH6p+SU+VyRR9T0emQtJ7kdlyXnvdio/jla14UFo
HqbAOOlmPHVF8BsKwTPmsteiROBTJnVYzsZP6rO6TUszIhg1uo/9Bl8ReItRn7qajE2ffQZVN+pF
ktT4QrWxp/AHmO1NE0txp7yApV8LQw4YCtDE1aQOGZBq5HCXUYeh54yhWE2MdGNWT4Mnj91/sHde
O7IcWZb9lUY/j3Nci4ceYFyFVqkzXxyRyrXW/vWzgqouOcVG862nMESBIOqmiBthbnbsnL3XTgXZ
rayCeChqjj4XXmru6PjIB/ErQbxySy/LnArKwXtayPlWLAgux7bmmgvGPIwCxYrkZHJejWJ0k3bS
fKUG9TIU95qRvabNXTkr62Jkzge6jnVEuGU3hCNQiGx+CLLNUjbs3700dE+zLrcHgUgEJhRoyWha
UT9SwynmDTsxLfbI3crvYxlfRIDIjNFL9UGOUu3MqZ6SQhmdhIrZ65DRJxLhwHsVeH5fNMLTmF9l
FBWuVhJHZKQzszVVvw599RkTnLMCvIPArdPWjSWto1Lwx050y6Bc7IoZfxfp2zFcMCHHRyGOnxac
5V405NtUSDdkrti5hhN8EGh261xMzLn7wttDvHmY7XQ0vxtZR7kFHCVBqVI5KbVrgUZKr/tD3OHv
0zkN+mDHlOBTlGpnuYGa6JzSEYwOVSh+NW32CPGHAE610QjqZjERR5j7OgHc5PoVRGQNQYp4JyDm
tYLM0irEUSH5XUcRKlCl6QfQ6+OdOoivU7z4pVHcpm/NNRWB1QN8zJ1RSXWmjBlyHYsTaFjG15jM
GWBxrSSt6vY21u9A60yA9f0Z6pefCFCGihYypYxF9WValmdTp+OujGT6aRWxh4ogT17RadV60kqk
tljLtwTPJQQrhaSwL0LBFxoRHY2J5lYdMKKOUDi/i6DWNliQuZtDKXimeJ+fNJrKrzOXqYuYap41
D4bbaCcNnZym4Y5lKsrWe68IKhGCafuQiMOIlf65qDQQRAAk/Yi8awokFOhYj9nNU6ODgI8HtR2D
N6s1aIVXFQk1IiJntY781iq3k0ieSlF/ja2u7APJpOEtYKIdZu2aJHQESRG+Dc3E+zrsnlGrc5YZ
d0SirbpxUJ7VkKu51nAdC2VMp3KNIFTqCtQzpPZULadlBjlpg3vLZ15JvjbzhTI8dUWyxRK36anw
y5xoUfBQNgO/NXcOlza3a4ARSo1yD6rBvrVb1Ex7MuJ6HwTkN8kZRlFCO2iK+RhwQJUMcFJas1rP
qfSQW2pp9zfvZQ01pAqm8dQp8irqbs8jvb6KoKd0rh0iPLwkQVM7Y7DqBZJ6b1pfHgYrIPenv8dv
/TaTU2YxgcmzZjPGxB+q6mOLA0yRuE0uiQBhO7F1nHu2NYBasIhCjaQjAdmc82TWcldNiIFBDPQl
txkDwz0DIXIHZ4D2QDpSQp+0c1jEH2CeoQzpANRgGgwT9VLIg8C4HkfhKg/6dRCjIqrlVWYSE4Dl
nCAKMlU6cyVZNN/CQkiZgIW34eBylxb6EcUlKTn5WK/CaXksJZ0wVX3UHCXq+3Xdj09AHGVXJeqF
g10/QfIgZ1J8D9HnSiLnWTsv38MwHuK6THxyVjEltOtMCjdKLJNAW1DyEXW3LORjQ7EYSyTpuboe
2uAQ9817094J4nhfqbqL5sutlPuyzF6HKnwuSmmFpcsfrGaDcW6fh8IG5eERYao7Ed7rlgmZYBPd
RrsSY39qa8XOm/m7TM0XLeOoYm9I9fqVGfQXBISdNpLaEJT7lpz4Ue5XQqyuiEWwNfRxqTZ+DjDN
Yn1EDjAgNFtbIlbbOqSab3wlt/ZKerSW8W2Y5X0b7kX1LtSXSzlZuz7THBVP/m061UQNs5T6FvpE
h19iIyunZteo1DZz2B/6NL7q1LrplOZOgynW1ariXa7ltQ6XknQicoxIlQ9rjTFxyt+r4MfMov5d
pCxsqml1PyP97hbrUOM3hnxwQT7rs38cdJ0vSM2zNuXe0twprTDZuP8GR85OWTx3Nsa+AxErbtfI
8FiE2wRELB0acNHGmhn4i36gZ89xnB1UClWtlXaGbDzFavRYAdUBIhmDi5c6J0NSl8X9GSX4axxq
2FtLBftF1CMKUE7G/DGQx4UdzF7IgyWlF6XzhNKpsJ6AycWYhfst4hF/kkHX9YpwGRTpsa5ejEnf
T7r1wUqK3bxL72RMBfaAhRvkVhaCLxrfi2ixPLNKfTlT1QOcslucPSgdvNJJIp5HffFwwtEJa/UA
E8PILMsgnlIDywjIICavixtFxHBg4TFgWQ7W60StlHCUiYWwzwrDWaZHxdBXlUBQqmbFLeFfw10B
FmMW21M9kT4u97uUMzASmBaqA0dAP6EeweQGYPJ1GE7YiY9z2BwUwby3+sBNG+VFDbCqsu1xZpCX
3svVY7+8p/o10YSvRcFfop0xSxKrQsZvGl2Au63bpT+Uda9cmjL5nMr4wNzvKZfIOdXU2UvVzhl5
dVEgHLUx9lIELTK4OCKav6EeXqZwwNvzIifGV6S06zwpdmEsTsdQ0mxiME9VjdyuHZQthza3tcWW
O2bNKWq8lByWWOo3+NtJ49M/i7qkyd1CPikV2RnRLTjCiKSpElaxDESkjtZN07ylpvDcVDptsGTy
NRGHh9nQyBQ4GjJinYUxPGoNJemCH5uL28A8vB0hE0UpISzF6AliA+loHPAeRNU3MFy7kgOkSYV4
B8LO9AyJ3Tw2mBgY3ahspNG8CWEZZGbmQ1BFr1VOTlKLLZbuJsb5+mlY0BpMSjFuq5wE6GDWngi0
vYnTBtQeSvLeVep9KSjlqujSayRTSyLvqFdUpo8DKDGiBOuNkNOM6oXmZQiwzaaIqCjgQ8YmE0nj
Y/KRc2l1mgV1boCx2V9689Yr1N/R5t2JbaG5Um+e6VvW/LSUOWnZnmSxPzDHYHoskriZkOW8ELBm
Z/CdPXiFiMJbDECoQl4FnW1AaFWGMWaE2glMtUv6zrISTTKFYkysNg1qnFQWUmgL5vo2a4EhCnMc
PCPDfYhqg9EtfqzbT+tPKTsxTCYKZLmJfD4cemeCFtiiHFS22adYYNR+hxZouaFOLgAPnGmU7woT
QKlueYz68VJpo2eV9RcmunPWLH6QlZJDGxWZAMyGym/GoDgYscxlok4U1zAZ8uIO7fwICoejl7Fx
Hw9q5PGWTuwPm1lmToIBCuJTOZ27gP53iCF1j+eizWkhCvJOhSLvV3lFDjQR905sVNKGkEkqpbrO
3gJzyje6ELdc0T5Q8DimmPizytpIjZdSMPejwEWplbc6sekmZ60y529RIOLhn2Fv2XUy4tWRh7c8
Hp+ChBmpqnN1D5XtAomAnE40g6KylweW+VTIO0pTFIrsVW6T428AJ1UJ6l7X2OEMqXzowfBZ3pwx
oVdGolY5WnLB4OYhBRx+6PnNGYWwUUjxVQJRSnAvtneLu/Uq7OjBTFE/OhEG5AC1bmbk8JCHzGnM
BQk7Tx+7B/OpMDjMLY3OpsZXERLJQF0nP/VBBPIgdaVJ2g1GcVRZiaTNXaFGHAtDeABVDmSkSr0g
QY7dFH5E5qg9LhLEepKv0BHSheFYTvISFlKANFYLeq9Qe8wPIcODcRc2PeIJa/YrSZjcHvOIU2rF
TpIUhLeRk8uwy8b4C8iiB5Rja8XKesiZbdXvmR48TkzFBxQ92C793pS3OM7RjmVOS46bHQ/tG4m1
DsCBdwIvjzWm+mx+RZfqlMXMQDo8TXP6IhTVvkrrtUbRppeak1vxFmzD5Sa4UqCJtY2AXgZHklom
Z4UxQ9X2Z2yA9ZTcJSS8MlJfPI2RAV0FtBaUxBSMZcsRKxDDbOtK6GdhJ/lZMsd7LH1bzAtHqMmM
TrP5EEzDKZOtC48lU/L2QcWMx3b2pVL3Ecz9PEYk2WctgIsivkuZSh2HKdGf6r6BhFUuLgG++Jgy
xVWE5jUbClsMBPbdUtoLicgYnXPKRpy4A+f7OIBkQNqCx6WN4kugAAwgpwxVTFEfuwFRj9Qv9wu6
F8b4aJ8m4bkrpFM4gXmSS4Jre4Z64APqlxDRNUJC6U7AjkRFlD3JxAh1S00LIqso33vLxzyF3EZS
qFCi75bI0E0gjtahQIJLKycBZJWk5rqJ07Mu01C0TS67PYNf80kNl0dsddAP03zeBYuxAWtzoDFk
EcsNR6RpFDHkloi/QxYpcuQqSXtPw40WLREXRLThYTHdJ3H2Ag8q+oXe/rca9f+apmlDlk1JIcHH
NMgPkcGr/qcm6v/9Pn/FPzb3/+n3/9bs/6G5D3TBMlDjw2YXNfEfzX1J/Ilihr6vSc/dlABX/t7b
t35SVLIBRK4Eln7zXf+twKI/MduhyjDLlUQZubFmYuX+c2d/glk4ClX3hgcJ/ps6ZDqAhZaxIBLH
KUUz76ilXlSbqAVx0yhk6HGbVIGOpXnVmHdE+4b42ZQG9FnzRpBVA99jjNOG23JmiHPo1mKkGh//
+hMii6HOXw+IVv1XU7Rf84+L6PYdv6wZQSa/ClcBWGJmPTjBbykVv0yI+CMmMqbIPwyKiIa5fddv
RnwLtz1ZKYaK5vbnSdDvq0hl5CSaIkxoCV/23x0Q3bIT/uHChwuhGgZUCIZRDLF06Rav9WOGB4k/
3bQYzKjhMFs7cuDSJ6HukyNe7WjXK7nigkNHvBRW3YFpRosR+SZa02LD/+FNO//yK3/MwpJufv8/
vxITBDEdOt4JHq8/vpIuyDFTysVELZOisBvit4BgEzTei/Qd9wKsbVOO3sxZi07stDQRe8XQVjiR
wteuBTRrh3OnXcBMqWucXbD/al2KCZCbl9N//kr/yQtlqAZjUiUTwiA44Y8vdNBhRo0Kb1k99Alk
f0FZATQ1gJ2PeQS6leT7X8aqECfCL2SG2c0D/of35s9hG3xKpq6LogxKShHlG5bhx0+JRHnoAzLz
BrpEfb5Ea0Mso3tBItJP1OfSD3VEXELQv+BzDYmjDBWmKxiEWpMDSDWRIXLhi4HzaM0vwSf//yD5
d/lGrPjrx95rx2tHufLjY//zt/zy3Cs89+AI2Og1jgKZ4IrfHnsGvIyKZQ4CcKJMgBU+zF+fekEG
siGZsvVzxAXMjts0t/2FvyEwUMZMpckiuDtdlDT9750eyp+WsU5qD2tY4TXcsotE60+DYSUcFLlC
ZU8bM1zVVfWgTgIGpWIohJnHaiHETDMNzwoLJiR9UpwAuMc7pKrpSybiwJqQRoCGbWhk49xJuNCA
BNqUVXwaeFq5z3EFT4tOcMYkotsL9WeI301dVnxQFduiE4k6DkwvHxo36bQHfpe2KouEaRw4SwBY
Lm0RFGf9S9/U5z5UdAS5DI/UiUaxPOQPCjxJR5ka9Smn7PQIQgUnFnYgQ7xAmAeClTOzix6SXA4+
m1hCQAPaMkMpEhWZ7NB/orRT08y8L/OMEpLocILB8U04+SjWxxAImDOBhToLWk4VLM9TLq/MYESv
OQ1aHVIsKkX/IMEnypy4bubY60amzJ9qjcHJFtqB+3gThxAnFQGqLnKmAMqPXUlQI1xwdtKhjJg2
dXpAgH2f6enw3KvKbHk68zgC7GTSQCo6+oUnNxNlbVj14SVStfFwMxtz0zLBhTWVMgaurMxo3Csh
CB8Wyar7ozIVPVYGoxEc7MvhQS3H6QnHmuWVlp4f4B6v+N2XXqPbY+DwY+8UAcyJQruWgTLsWTre
mNJVmCvu5wBPrQ2UaBj6chusa1KJ8S7j84pdEibWKi4Fn6yOFMmvoe4sjVFKiulOTHZdkz7URh0i
2mvuLXzaXM2X5YJ/LHVEIX5eoLgeZDCjK3SDluBAJ5UhAM8qjno8GY30jIfHyh8jMZdpanQMvkLG
hxb5DEKhKoR4/PwI/63d7P81/crtwf3rbWoVvzfXrLs2P+5Tt2/5tTzRfuJIwUJhqKJBNcHh+9s+
JfBH1CeQezRSnmTREIl4+nWjUkAIUd0qokKwmnjTqfy+T93+SIToQ3lyK0vZrP6WgIXv+mNdgD5M
VW5VvKHqmsoO+6e6IFjCKNGq8hthQLQBS/NAjj1mYptwYIjsQJW9z3SbbyNn2RMaUNvlalyla2Nn
7eYvbT98dpvq3B6Lh2wjnLLP5FNytXX2sBDV9jE+dYFdX1sPm/ZmdmrPWgPZ2DBO8Kzdshk+oxFR
mA1pd5u59aXe6tforH7H6/Kg7eWrhS8nW2MolZ+aBxDnW8FvPevUuaRauyhjNumTfKn2oxdcko3i
k4DiyF52nr36gmql7F3zga76Gmq/5Ren8jI+jmjU0Z9clr25mvb9E6SJO9wYHwx1ncgfV91eX6VH
za9XgdutyXnZGj669+/kXG55lUdlZ6yDp5wbrW19mN9CCdEH07ATYixl9kNJxC3cNbf1lmoFbkpz
snxtjRZzOtXbyjq/M2Tc0lrZhsfoPG+tE8O0/bDn7/Ate4UfbBY73qIL9bRdcTJsJOR+dh88sO2v
eIFO6zzQ+/PYivbiVtlHLpgWPzrShdwWfurRUXc7O1+NX0XgN70XvWjrcote1Re8bt0fgguuGFvY
BW+4YVcql3h3urDTdZpN35UtFQAKxg43BUDE10cHBAXheybtUGuPO23DsNsp/Gmn8LqmPVji3DFf
u/sZm7oKEd7WXpZ9vo4v1a5eoYhINrRLXFSF/L2wVfC2JJtoY/jglVdIzrfFQ/smHHF+n/kNz5ZP
n0r0oo042yZvO4Lble4ad4AJWjv5ZAwrPKe74TSuzO/5AO11eLbuIPE8K7vuvjmZOrFzK2DXKjIL
XqhmC2vxGPvkernVqnckv7+a23nLzM+FbZzvpJNwz/ocHGa2p5g+py/Z5YHvd2OH8biv78AxiD4C
xniVudVrazPGvQznmKYnwNMjbxoCJN2d1uhtGtGVHmheR4Uv5D5RT9V+8LGOIeF911yGzysUg4kT
Hs65Y6tOeZf42NN9Y519+t1DSP/niX05TA6IxsztW0ljzDa9wOmd1pM9wWFoBxHmLT8su8LvTjRz
wty+Odw/E5YRUeebCa64dKKLT59mj0eFdlnvS/pLj2bR6r6pflCZf2dMosAlazSn15Ny6OzzR+sD
iMHqtCNOxyHfCtm1ozwOl/lee8xxriAry3f8fxytGZANumYfODXs6THzTMlZN6W34PGUHZ21yJwM
CtIALhjFs0aP3x6tLcwREOnixwQ5HMW2R/mwokk6X+vt8lzgILC2oVe79OOTbfBBH/M8Mb4qPCIq
nGlbbwpsyNdsG5+0h/o7lnWIkffB0WBfApGxLfbqingi8Ut7rD0ZfPOpv68QfqBp8rHAH2BzpvZy
oAHvS07sECtBS5rtyC8lvzCIFWPyi3Unhg+PX5eABCXawCkaO/7CB315UCvDHVaYD7c8wrb+KALC
pHtYXhD7AWnFzGmbhp0cyrP6aYKY9Ca/bR15W8cklWyM7JBd43tho6/AJJNAWq+mb8GdGep6z2Xp
MBwmL+gieDzUG1ALSPA75cr7K760jSurz2i9UUx9Vc2zwNzFTVfVTCoH8y3YE55sHpTMK95HAZLQ
mobczf7S7NDQta90te3cg9PgmJA7XB3ZmrS2Fo+qkBXR8fbh05eeZ+QuafkWpbCWGIG4WfARxJmv
+Mp9v6zz6IyooRu2spc+6XzNq8pg7lA83twGz6gBFg0DuG2uK1gbGEZX4qExdeeN+grTaPuURr6u
P3Wpb4nPSByxe0X0kQF1ey2pyIW7vPSWCwIcx2m6ma0r7/V8r6T8wPF+vDeeWFNOweo+dnc4Q5kB
UPc22+6SuvfGBjxdjyXdoak9j5+RuQ+tS4jo+rl9Fi9kOw++KNPs9xO7W5HHtFYwZj0KZxoz608E
yuDViDyy2+ogqFfjIAq907/Upx7vCojzAP9AeFf4yqkPwc/bxZvRPzKst+PaWMk3yc+AE/aDLKQV
wALUVpvYzZzOje9Gb/b0AFHzAR4mC/mBn/OSOdEFpg6+Cf/G0sbHsyWitjrI1kF/z21+rAtsGbsS
SAmfnDSEIPqzElPBr2p98NDcg9iAvGYexlx12d8YvYAXF54yVNavDAr0zpbzQ/wiFi/SqenemIAb
ndOH+/abi6pdVx9a82idtHSHW9faq+LKrT3mRScEbcPkPA6eN37kLbUxqj8nAVFnq8/h8jkcpIxx
WAWslY3Sqw6gudjcHZb9ZLCxQrEJLz0UaNmeMbHbMPbPnFgY4j7g6YD0eVJj1dfT/Fkgae2AOia9
D5gTEapCvtRKoAm+7TejSzn6bt6ZR8STKOsPFJ5tYcvv/Ks7ZNt5H5xoubv1+2hrG34VH2rlMMvf
MwKltyysq43O6aK+RZv+nXENaqp35Tyu1Z2m2uNgT7qdnsu9Wbv1y6idpbXu9q7s3xSOaCR8Y1rx
H5j2xHUDiixioZV+Ea1Zq1VMjp1tjGuNOWDKPW6TxNsAUEW57rTnUXbCz36D14rJlSF4Rb4N8H9O
qHpW2whsjs1qHg5qjlnY7texezXXODklxJukQenboDuL5ZY4n6lzP0ViitXV3y+4H8qc//2Zx/kj
jvN/rb7K4zX/av/8RbfC/r8btJOuMzX0X1fkx7Lpon87XD++Pssivv5Yl1Nr3773126z8pOoqERS
W8TJ3hoJvzcOZRHRuaJLt+YBqcPg2X4vzFX5JzpEFMuQcJCXywrNqV8bCKr4E2hPGkmQnyipSev9
G/xOw6L4/6FdZ9DRsOixE7ZO4xL88K3L/mNLSpz1Wo66KYN5UIKFE+dIArEhf8VkOoTzSxIirE5g
iyya+QZS5iWKOGX0Ub8Sa8OmFDWfWgi0ajD7s0oOKmeCrpVrBVER7h28DdYrrDLZz1OJW7d0kebW
VbT6TEfzpdIq9VSOXfSN1Cm1m6begBvD6k4E7dQey+xbUThdqgxOUiZa8X3XIbRcoq2YblrSru5T
krow/SWanZADJFCuWOqc3kEJ8yKAT6kJ40JPmBl1mEioFaQJXsoMUfkAtBtRb16wFUJ8cCKxaO2u
eMzK5qnOgUqm6UEao3CF2RkcM5s7rPc8NmYo6IXizUYL66Qs9ZOmRfKB1AmyCdMNSD8n74JN32SP
XahYqxacdRyrH0rHGxg0DRiaPExOLdNlQuYMO28XZwjATUhdte/qfp8b5WcUS5+1yVZDK8NOxPzZ
GMgjxX/7UNfEM5HIUdljod4rWGlo6Aj2DHPLz6bx+ZbgN4cEW6TVlxIJwx6YygMEi9clN7YaiEFf
SeTPgrl+IqFfmWYky3GwKws6wVODPrkgiQF/a2Ydwxj1fUdMnd9XxNtVXwGlZ1t9lwiF4s5ov24S
OLcO2GSWtmbYDz4iy6MHRVd1Zuyt6Bk9o+CuwQ84ycWnkbPhAXM37iLQ21Fzl0FRtoMsKO0urqd7
8gQMJ7PaB0NWrh1C5ExN/Km87dsNLzWXUFUD4MgdpVwqm0QZts64ObaN3J0MdVHR53XDKs4HyQsk
HSpXhe3tNtWNGrjSUYL3sOwMh1l9bVcGibAx0RGraRRmjknyVnVoJJ4sCjiACyQ5IqIUPG3R2xyz
ohXh1sIZjTN8N2RxOPAFUzC9jm2XdpbqSfKCdlZBCz6YHJs5wm8HzMl7DH8CuWq7TqsGxRqnDj3s
3hRUG2PiCkYZFPo+WI8J+mJ9Ih44voEf6Y3YfQWxAO80ok3TVTucrUQCmICRGiARmPT0V9kksCDC
CGgbVogQSWZ0vQq4ZpXGJWnb5zFDYR3gmVXafgfkZMUydxsGlI5qJA86DSqej6x+h6et0zoisTDU
BPVViARiZkpiaGvhXkqUAdS5cFMlWilJAdj2eMyE/KyVpywKXssMW4RVbc3CT5bnnkPaQn9rBflG
SuATtCSXHLVoubSZOpOrKgWnpFmr4i0go182cxF7gC5yu8nLL6FB0mjzeXhYXbGFWG8haSQE4biS
JpDUFb9qQ8wmFVKg8KEAoREJy2Ww4qadXMMHnci4MOYKoLsxMhjXjFU5VaGbAzhdKYN0nxW615M6
MEXRuph00RMb4xu4zcGSS+IKkuWqzYEBZ5/BblAeTfwCpArwo/WwcVUkhphKt8Gwj9FBrjH6Fl6S
59Jdv9QCYZQUGgUgnn1LQJTdoE9zrMnCc6BsSnVQ7WHEUk4t06sIEys4NToJHk4h8/kg9zT5r+oD
0IXiYhTnCit+4cHfomU+R7yMdTpTwsvTFShbgUwcY4k8iCcmLy6ssl1AXEeHYt8iTUArGx6ZsODi
KEgrwZrepBp7CHR0MMaK2a3rqmatyHpvJxlpJWo7PpvJAokIIGG/oNaZF2M7BfULBhTsvOiAlmS+
G9KZjzUV1nqRIAQQwnhXlHRR9Wm8pQpoDpi1vUkB12o1vHDiDN4gzW47xXib83w3iWF8bBgLeYaW
j17cza8or7BSTHu0HQAaVCwE2EBSlQmIBcdUXQ4CeTvAGyukR6W2Rq59jlGws5rZ6Kt+eBADLn31
4lT6Wwj+EktprR1u94FFeCFwGNbhtKxr9IFAl69mbRJVMDxMqGrNeXoWSqpCsZ5ekZ0eyNdyERsx
kglrd4kE6xAaY3/M1ELYCmbnLnFyc34W9DNrVGhaUWAJGCQBvS35b00+XknjQ5Rj0Q9tUQMa0q2Q
lr4l6FdAsmC0lIb80U6McfTwaQzn5KDgN32L6xQ1d6I/F7pGSwBvjT480LhWtz0mCDuoZwrASjds
TNXd2RyjexW9AZd+Cy4z3fzNZHEhzEi4IWDcQsbCUajr9UlFdVJO75nW9W4S5q8GMWq2YbwWRTWs
1LjXfXPxuk4cLEdGLyOI8TGWqjMNcBBv+jdYP66NOlTVwlK3OG9hjdRWjG5uUB2jGj6qGMlEXNG2
E8TokQQRpOK6/jG3XeNbpEDei+JUX0KVE7WXZkoDqTNDjOy1Crm+Eh7JZYYLXUgC4r1KcxPNiDFo
sNIsNaqemLB2hzZI+7MG+tEmUrg+6kh1QCclwpHEEG1TDq14wfYWfQc462m8z8W5zgI8Y5EQtivL
6oyXiIwXGhBoRPZS2y5+Hs3RcyVrxsaqkVLXy6K8W8zT9xnHCCVFepP4TqxWeugS7jXesKJ/DqHt
XptaULc1gcFeLek9YpVJBKGdpnfmUHZuCEZ2QlmZgbCQk+wuXQL5ZBKOsM0GkOYyLl8ta7R1D0QU
yILY4L+NyvbbArMElygBcWAG6VVXE7o3cF+2ap63JxJK5N2izFfBCrrPFGsXe0xeP1h9izFI5jMP
AGol+jxywUzGixjSBx3FPPjopxFMZGuq0qaeuX4nXS2iI4NndhDHqNopaQPPU6vFE2b9aBvyVLOv
k/F8BrZbH8RWn5wiy3ytv2pEcgShxeFU5B2hKwBLcznqT3BJtNRrap2Eaw1d5AV1srBtqw65Qi9r
K2mJuAoRRTMerYRLkpAGrWMtcbgVQpUQkSQGRVAmAdbwIIZ4A5tcfyFGdjpFaX3tLJz4JJWO76Mm
M9QS5HLV4QRHTFkoY+JmeqHf6Um1bAGj1ndxT0lHppD2ytQKPjS74g14LJD3RQ7EziCgA8P1MTDS
XWC2vgLWhDPMaq+DNImrvss/yHxAT4i5J9V3pPeAKpazTdEN3SPmMywjo6uZ41uSZyRCKBzUGVin
ZkxOfZ/jYuhCUvhCUlor7ec3trODXFwRhysjQhb3ZWRMbCryFvB6YY9NujcJczSmrrzAwel3VbZ4
atbe9UrnKIMmeejZbvRMuCzo5FZjkn3qkyQ7/WRkj3MwPLUBSnslJV2qW4Dh9Hm0VogJ9svS2mFC
K/y6ksuTYJWHMjfXpq4+1mna07Kx6vtpHL100C9WtBtlHsIlEApH4+ZKPIh4VNuIS75V+bkJwY4w
GbHBVpZShzKZqmMe5FjIwDSS4/6oCfA/kUXi0tgAiUObbvhVVhGEI9CZCFsuw3o4+eEobvM4eFqW
rsTC0BEWhMIeYxhd7KEvLSS8fe7pBAqp9IJNLXpS9KYGwsFeWUUScIuelHsuFS8c0rtEr9Dk4deR
ze9a16yTIafhZipblj5fexUKmrOAzmI7Hltybma30buPsJaWbW89TGm4L0fBzxWd5v7UjutOAAgd
a17UT1g+cixwi0KXrH2eLKwyMbVgBm2Re91Zhi3oilxp8rI+BeZIGKRBh4Bwri9rVGmuYbi7BUTZ
ZvckRTWAezM9kKK9eP2I8BTlutY+Ki3qPCseDgiH97O6gJXsC4eQ3Zj0wfTe0lB2Wt12rrllGDeO
kURPE1om/U5M5cNX1kOjHafpjWSeeKWKwO0zAYMdAGdoRPyqzoK50USpn+YDjVOtwEFG7c3ZJYS6
XfMQ46yD1N9COqTkXGFko7vS6BKRfPqxzfj1RC+2i0mbqeBlWp0famr8nMaJsm/mOvk10eRfe0qH
XETTuCT/dWPALdPP8t/+5789XFPA/nH+h9bATW7y8/f/0hyQFOknE4UQd3BdNi0RMcBv6R63P9Hh
9ItkeCio0OgA/Da1M36Sbxd/ANfazz0A+ga/NgcU/gjtvmqKN0UZuS363+kOSLeZ3D+0PIapqJqK
6AGBKfcu1HF/0hbIooXZUMvKS5h/J+rjRPO1SXEjGfTyMwxp6NnLqHIMYnTA1GLyaewf3rl/ppj5
U3vi/3oFN93Tx/UuLsL2P/5d+h8kAqe3LNXyUhPxkcHbawuEMWbijod5ozUpMQmXuH/LdcKvdMxJ
wufPL+BvrdH/msDyv9D++ssf9N+y/8Vi+OtFfr4W1z+ubOkHsZxh/MQIWmb9KsaN9XibK/8qljNp
h6kWWktwCkjoEXj+vq6tnxDKaSqiBFRspqzfpGW/rmt+nmXwgFiqQhNJ1E3176xr+bZq/rGuAT1Y
Evq0/8Pcme3GrWTb9otYYLAJBl/uQ2YyWymt3pJfCLlj3/f8+jPo2sC10i4JdYAL3JcNbBg2mWQw
mrXmHHP5j3QNkwywt6Mqtx23sdzR8qoWkpFrW+LecKZhP88Inw2F10bLepAz82SYWDcM984tpby2
9TS+MjXg+kbXWOuYTbSnw77ctW1A9zAbWxxwXQT4LeTfCaSt4LGO+eG3B/2Xb2Jp5V/ePRJECnZ8
/PZy/2/vnmmfnD7fNb0U2sxNFvrRidw+I4ZvADi1ze0XMnmwB0+xRnkgge0zxXOF1YD5ZFVYkb2D
jpBvQThs55iHMFqwxao2S45NDiB+kN2XJizubENWz45u0VeLcveLj5gUqqoJWZ+YX3ddjdO4q8yw
P+FcBEs2t+0mcxvaZXlYnHWUe2QIas02drR+m6CH31ZjEZ/qLBv37z+QP5+HgbIAChgaqEVxePE8
7FqH8ZwmJnacbHxgG9LQsCHv5OS7lBOnyEyeAcGC9+vq/uv7lxZ/jiSJiksajCkJOmQREP8+P+Vp
ngUc2gUrPf+ZY9d9bFNwYIUi0rcs/S3BhOnG6TJmyL5/0sYkOU6i/Pb+bSy/8Pfx7CySQsRonBSX
5+BczJIkj4eyDCs2AQxHz7YzxdYKnK6a4fhFA0bS96/HN/qX66HP5jvms9SXP/99Vs7auNfLeoZP
PU+nItbt24Yg9M37V7lQttnLr0IardCRMtYM5+LZplZEYKqezZ7hIyGYy/DrPEZfWqu8ahCHue2c
fXDBy4HEBRFjG0hVhI5mxllu6LefNcIdVLZIJs8InOC5rABwh131atTim0iTepUBAsJNYeUfXPdC
Ak5JigsjikEpzPVdOB5vL2zHqo1btZBAK9hDZVd7qNIe/BYDWzI0JlwuckHs+FHNP0Op7nM9+iQV
eGvT+D4X2bMhDGIzXQqH77+AC8nOclvoVRWaIYvoOSkvhtWYU3fJg3ry3KpRG38MrEPJiXCNa6L8
YFITy5C5GMIKKSNPn30Ny8bFlJxMWkdiSwToHDk7frM8WIOY3liOgZFRElyDA0jfyFm8LpkFwDma
Nd8R4b+FtWV4sFkfog8+7r8MBzot6CpR+xvs1C7eSldZIdeCQB03st02MWY7s2pKz3bmV6R6zzFg
CFKi0nD7/mMXy7bq7bMQ6KfQa9kuOy/Hvth2sQLWBcZ5WrxN8jOVM8d/WOVJtnFHaqZQGearIe+K
k0xNpvEYqf+qAlH3/f3bkH++EjaRglIBWz9X/fFKurQywU5qPSfUwfxul/5L0kefBh1fse+0P5Kh
kw+9EjZBwMINQOHCsycWZpMZbnirqfqQpI6CzZEU+7HGfIQBKcCthwzxVFljvbW0mWOwVoefSjz2
h8SaSV7NyXkrIEy82FmFrMic9S9tORs73yrcXYddm1k8r7bkQDTrZiRFdiqJIG767FwM+a6qgH0b
E3ADOeQkU1nx11xznKNgY/HatGK8ayF7p2lHdxtAOKn3xlM1mOPdlM4I04ek3xuysc9VQSM16tPi
U9a08w7mpeOFlSCrt69TfxMMw3idJpV1bhXRWyup1+o0DiJ5xKQfk08MEWn+4GP8c46HFE1sJccF
PhLXumjUzVWskLkSljqQtv1dpZX/SLJATrKL/mTX7ui9//b/Mgh58Wj4DWWzX/tjTtKmaortzh28
IDcfKEs+8g5pSJRfugaecoTPEob0vnJIGpm0D9Yz6FiXXwA/VulS4IzBybMci36fibOIdkco094r
ncB/wnKIQS1ybIBuuv8t6g1kyCktCozf2ngnQZx/TjUzfgjT2jkFDmXMPsYCu5DwTm3WlChi0sjs
1rhQI7z7y2yW6NN4p5NIRMEHUFDr8A/pdgOs0iwExZAu+neL/D+K//+cTZb+p4E9hF2Kjgvg7U8C
Sj+59QAyBgY5SSplHd3U8HY/qXJk7OABP6h+DLzWcMhDef9dXi6kdK9oJjuS0xQbJN7q20tzRGuT
flStN2BEX8HJL0gMSH9qDvY2I5sPbJOiDy55+QK55DJufs3nUreXrfzvL3Dxd3ZtBW9DDVTgDKme
s6q+a1T+0YUuH+uvCy2bA2nbgnPyxWdBUTvISd9qPStOqeLP9lzs/MJut3kFHWx0aDMSKWUc4z62
P7JzXM7Ty7VdzgqcjfkkMau9/ZE+G7+gLLvWS0gw3OHfhbbFUrVRTUCaul4/lDmWrRGpZiPmp9wH
Bfb+i/3bj18etAmWjtXi8inj05aJ39ctaBj/WfeL17GSz7GJFK5CWTbg86S08/D+NS9XBX4045cj
3eI5YG26WBWjJZMzp5ztlUNjH6IogB+QqPLx/av8OX6UcDnrCaYfV3BEe/toO1R8Te64NWIYTPuT
a9GamiD85Alph+9f6o+ZDtUDig30D7q0WOd+/flv2z5HDkNSNXbNa7ROXeU8VsL+gTcWSqaul9Bc
a68CobqfiRs32ubzB5f/8+sk1xVkI6dlh6OyffFAG2tWS/WlRpJnfK8T6Ctj/QWy2Bcz6PaEoG2L
MvBXEX7sOHTudYJIh9ilrTAblGRHewdzEzeRSjAEOi/v39tf3sKbW7sY4G2Thb0fcGsUo45G7t64
VvuVV7N//zJ/OUXxCBwdF6bJ9PSrCvb7bCE1as6xMddkH473DmwmVZhPsOVqTPud12jxFvjxtRro
zlDznVbDqNQHn9Kfw5pb4PwmGNgWfMWLvW4Ut21cdKRiJqoqPMcqXWQP5kcHp8tFnKHGVag6YBXE
+Ud57s20qINzwZbSc5XYeQwm56FN26ecw3g9Nt77D/Vvw4oPaLGvcjzFZvr2UtBQXb2yOUqYM/KD
OXCeowLSg9GF1g7ENT08RcbF+9f8289Dt8TkgK7JYvf49ppuLYQcY0IhrbJ7CFwXzUdYf20t59iH
5vf3r/W3z3apdeLc49SLIOpiQa00ORv+VNcekTnpJtOqcW0r4qmCCX4uFP1hV7YAIIZWPRcBwlE6
I/+bccsWiV9L/B/w0Ivvg+q+plctcqNaWtcuFYBTVPXxtkW4R5Lqj4nXciWwhm/GiAQ9YuyivtY+
eOZ//Xg4oTD/40FjEbp40YkbQEICdeDZY/GMzeNuEsY1FJuHUpRPVH5uWLtIjrN/gm5fmWPx+sF7
WOan308ry5i2LCyUaNt0DosX74G0LsJBm6D2+qafiK8kzyfRi13ik8be2vm2sQB+Q03fgkZCK+G2
eNVC04bNbOAXAPO5yiexTtClsDPTsHzgcdtwANI379/on4OT0xTnbE6Y3KS4NKbqCmbobOuChct6
jDoTn4Crdo6a4GD1II7fv9qfUydLCSUEDKZsZYV18VSaAZFFG6cCjUrTf0+S6N42C/Nnr31U/TL+
fP585FxMl7gKbYpAbz+6OPYFrCWL2E18e1paPs9mYkEobG7GgLJT5NPO5hBPazDLjyPplRvb1Yd9
maWbTsc/kTuQluNwVJs8cb60UvX7diDEoswzA/EpmwkRhrd1z/ux0gx4jQGzscS61ZsdkgAdKEmb
H99/etz18u38PqyoLLKrod7Cnhn47mVBgKQkMuZ99hl+GOfRNolBLgob/LdB+sCSwy3LF+iIDa3E
YHQOdblItWSmZZ98O8u/jyqKPgc5guVhjKJD3tjjzezbC88i6axTXBbTs5Ih1NCy/0k+sDjHoSJd
KBHpWQ2CqbHyc3qjfajcfdtBmdpq0VTcjJX9kgtx1p1U7A2jsE5QN2pEx9nj7GavSzOWk2JbHMym
MT7XJPNBTSOsoAT5dZ2P5ngg1cKhq2pUN21qgJNnvN/1k1VCpzcaSEFVl+G8ySzzoLlpvQ9VbDwU
Ou1iaIOmN1Mh2ud2V76ELeFSsY+aKh07DAV5WdEkpzDyHIKAfGRj5qLlTwySLDFxrlH+AFZ3CzYQ
HmnFPIgsq4urqEmbT6M28f8+kLSTHw+4W5ymn1+1pNNe+ZDEQzOY9qs9Vh1Bp25CnUk0RubFrShf
xtSNNwvG4zaJu3SrTH8+6K0WfUp9Nd2KnryJHkcjrh/DoU4ODYjoJ8eBRtSJYaWZvQ4FVtmQgcq8
LcxNU8H/IMy6bYmNyv11CGzp2i61goQboGHbuAxBH/iaZsjd5Lc8Czk0D1nb1vFqCPTyBZwMQRpV
hjRO4Ng8C9Qt1003+gTRRPkXIuDDkx2G7TYtAMS5gYRYQ4ThqpdOG3t1QcYvNK6cWDgnQcLI0QgQ
lkM0QzqHjperoPMms6iOUxLHewMVz3c96LubacKRMCVLFxnl6DnNAB9O5LbsnDga6CHAgYTbA5aP
SNhzPJkxWY3iGkyP1qECh2Hc9i7JD3SJtaNIQ/vH2E4lyScSbOlqZkkLPNWyj91F9qSstTTqateC
bDIPU82qR/JpT68CRVnCx0m+IrJdpaq9jg7Ng12jEVbbR7tE+uZBZUsDWUXdGfVvdAzjQO3Tupnv
dM0gMSwizmbhSqfTcXam4NaRlNlmu3SvEhMl7hxHKAMTcVXZZb5ry1p/ql0zP0WytL1imPxtU+sC
/02Ud8exTtDC55L4vNjtt2OtnC9IkCqyyy3IsOSKhYTrTdnnCOQeBaEcBo2GUcAwNDJL9cw1joNN
vG40O56YVLeZR6nxkUEEiEk9O1qF4z5NQM68GlTvXa1REVvNhaqu6yn1iXyBYgroiifSinNL9DQA
ZcO69uWEwrEZjkUinHNR1Aonk8K+4rbRromyDktdWSAnsEwbHds0VGdbxvU9n8kLTidzI1WZbjSq
4DtQc4iK2sQ96kCN9zO555vZ1pyHKGkd1KK++zyKeES/ZMzfypSXCQhVbUuO+XcJB8jrTi9JBkwT
dZ6yVF47jt9f193sfDWoW4DW1Xh1fkb8uZ1AbVze6RK8BuO4sc5+NCJ6Zi4uTqIkCnjvoFzeNFnN
3D5FfXvtWwPdKsS84kFQAribckSAC9cEXbJenVQZTJ+0JPNcsxlvOkD6d8VoRid/jIttz8l9i8hm
8gCha146uHI9wkg/VSx3xySLXwc5Ijps/VjDBdya+1TatzJrKJ+UtesZkYxvItagmzxAArTiMKHj
sZy1+VNbILwcWgfEVY7GJCDexSbaV4oEIaPdQWeObAzaaG0ec63yJPkT99EQC3wbjF8uUXMwQhUr
40Q3N2iQTHP9q27Ttjntrr5DVc31jQLPJtWhl9Th7+YQMV+Mro5PjRnK7wPZ3mskfQU+Q5QrmRpc
L8szgXykTkD6IEKJngvd4h4F8r8zFNl93fr9sUqbQxmq4FPvqnoLbbQ6gucozxEm9FstxnuST111
R572/GWum+iznKzpNnfD+5xcux9ydizmngigYtmJsznpGSTjnky4ae5uiNIMxUELBIk9ZR6hgAEV
Tr5GHpfOpzKOa7Gf+1zdsVsqj3OWGFs5Kf4yq6nz2DuwMr1Rdwdjk3dBP+5zCFi3pMWRVuO0C+Jc
JMOieBEECnMMQ3SmzFJDSTlJ4klkgA01GQluqmjvEpwENe9QzqLc+mWe35aJ7PF5VaS91XH9CJob
M0tdSzT8fvEjFtr4OQ1djUs3/bBFYOV/Bs4aYmTUClyvTV88Ix1D6C17TRZeONoTyNUa3NIQtu6p
dfTvc0cgVNe32zax55XZVzh0Et++buIx/uwis9tFvkPIIvFGas0qM9xw+u2/OEB5Adtm0UMBC3ib
5SZxeSDjjHZrjGCnmcW1+UWz+pxU84REDVi7c7a3g5n5Rk8Pg2uSPFSK4uecI4sVNviyFc9reJSj
Od2U2sLsC3D15kS0ZQR6lOZRhHG1BQjSnXpJ0SUpd8jsB2+koP46uAaIfNscH3300eTaCy08+4Vl
/tD16Gvp9M6noLXr7xqiKajmaW8/jgTVlHRnp/GmBHKAkahUzuM8G3QPCxu8P1ypg7vIqsepHR84
EREuhD//xJKavqDdddd9j+m4zRuABwHozSK415P+RIWe9GYyUFC9Bae0jm+lDZnL7Sv3Shv5WHtI
QweOFcrEUEZJfidajTZ3iWANAHN+N+mpsdPFQGwxJcYvI16L6Mlp5pcJcKa+ZZGG6dvVy+YCeNEu
gkC0Z8foHqfROAZUjvcZqagUyanS76AI36SQOf2VYxNLuwqNilXOhIyr1pZZs7Q7OYUCngkqNOgE
i0dq2QW5XRDu+pA4EuSfOFJHhKF7MUZHxT1es11pbphI0W22zlNmL/sY+Oonacp0pcf97SCCaMvS
TWBoO5904NWbVlbqIab+a2d6s3MApJMS2ottHy6w7DZjAsV3TWMCHasBVRja+hBSfOo0Bw30ZPz0
GVPIzRdUrJ7ZMDsxV2rIa8sQaI3yc0XU+vAs407bpyAN8ROUXNBOwieeUPI1q8IcEy3KuUQ5wbly
K+rByj0kNvkFKjNQgVpKHrqlzVlX4fhZyiw6NmnADATL7knX0/ZUOHwqRVZ4QxqhtB30YtM1I76E
sSALdlTJQTfx9nUxgZfNUHhlsY9KlHFWgAmgr9J1EsznpMRb4OqA85rJvGnloPPlC+sWvw4idht1
3GGcItx3i4U5GcrpxphLcnXqugzPk2AGtakIYvoOi90shX6ep/gTa1uHrV/P2MFO7Deymu3oIF2i
2h2JApOJ7tYeO4qloNCv4iaq7oDxuFdKZN/8Pp9OaUrLdSM7qa7G5Q/0usVXYelRiq8tEF6oWRZZ
643ymjGp91Tt8c/11XgMh9Gmgxt0j/w7JwB8/bGnnLYcy0X7GmSv5FbYW1R4wwYBU3wk0ZQdmemH
u8pKLfbJfnxldLZkxip5h4FfeZDHzwjqiDDHRLWK2WNonZHv/cYft2EDStY3XIu/PnwzSVNHHhxO
59A3Z0ynYjjoQ2I+an5RQV8NUNMTHnQwAbjf4P4AxmnoHHKKLtHkRujDmG2oiI5Mn4I4stnIdlVt
TY9yIH4udov4zophQdLvw+bs9EYB7aTIbXjTeUJYVeZAByg0Rv1MqwFviFOdKIJEmLOnCT99HVl8
PN1M7uNa5DqO2bAPvcBsAjIeXBc5tmbOP1Cll8Mmky74jznwe/bpVStvJj80GTqqLr7EThrc91pS
Ei8wjsj2/UEFG5ps/W1T0plZx/o8nKvWH85klxPaZWhYWiDsM00V9Zw9dCm5vyn6M5Z7KNR01YVG
l5OuO/qaTWfh8vFtXr2eWeNdU8b269hnMFMr29rSezV56TrO5Uhf4tnVUDaoUggp2Q2I2a5onpIn
jZpzK4jMu4tS/A5I8t2XMJP556zXWjIwBxJrlzVfhDnblzTioc71xMSLyYxgSmCxO4tV8KDhJfqE
Z6Vliz1H+6YwcrQHdumNqVadR7xEeW+7q6nVxxWtQ7WLSbdY9xR7ppYM92yqyq1wNeWvgfb73hAR
VNXDvfLklOL6YHht9MCxt77SnC2pYC3Fe+JDOs6fk4YqG0k7Z4Ql/h0xTWvVwkvmbALH7xf6azEW
ciNrJY7E4hHXMoVqXaLMWHHAUduGgBHk1iiVSKTYNIPNpg5jx0aP/eFVT4J6mxq8nAKHKPnPZ2p3
4mkute9OHgdP/WBGX/tW10G+Btm3TiNfptETSLlWm98NaRccG7sIr1CoMrdbtr4Jy4kse2swgG7m
rrh3rSCC0Y55e9KWW2okvULCaVRbC0xcJjm4ndv761rrq6teGbvBZE/XknSOTyWpvNxwCLBBb7Eb
bdc/itlMdwHwGVLHfXLkVMnHWlNSMgAdnzomq9WIkh3lbuOiXqU+vg7nmkYQMoG93bpjv2LH4FDw
KPyW9RWA+4MxzZIM1kKAyUygfnnJkO5qmnhA0tAU1KZ9FHJod7NZs70N8HZzFCaybhg7wL0m7sAi
MvvPlkHYb1mCn177Tcr4zWsbg5HKT1rmst7VxqYPH2bbCo8kQheLC4kNo58q6jMl6ynGsZrdXW5y
EIgfgiHyD74gbzSnJEEFYroPgPEfpx4rUqRc2EaoHrADm6Lf5iaQVgLc0FjpTEluClZ2peszpFW2
1DsqA9j/2bvDdocEpEMR8Mk1LDvWqLgRzlWdtOdu5LjIsrMmwKX/FlCKX7ODfnGNZjxPJGVgkbbk
TUAW7JrKCJ4lmZIkjHvCdRCcybYZtrMfux7S8MM8Y3HQLFw4dXxoZPgjFziWyBPlEDcUqOLjGXjB
ElfIbsHd1W15sDqCweGQzg99/ssfEc/rdhT6IRCRF+tUpzirrGGY9ptiwKTTaxMwa+oOXhk62rbQ
8QaWIEBDxDWYVUGdV2MyXKmYHrVhAVEljgHjgD89TLWJkNtJIK5o0rkWZgJqOiqvTNjjXhIxFIjT
njw1IXTNovE6j8k1mIP0zgc+DUQ9cxlicDGGEXO+/shLeCWE/IkH9TQRKzhY9W4a5WnosgqoSVRa
HlHfZbWJ8B74KOZMly3KPLn2qnOmfK2QYN+YKaHzgmgkcwZd5TBTDqvKspGfR2Y63SyJG7cWHsly
VYL0urPsBKRvEBtnxYn+RwT2Z62L/PNMERL6a9IM6wZ6FkBgbfQmqw0IMPa7XTy61je+J+wXy7Q/
MVhOksgpTPcUi9YBZ8s8d1t0e/LGh0C5qvEvfe6F+aBmA+pKlpVnG1Hfijbu5ygzSHNzsdo2SoAK
qavUK3mb+4jggjWRwJzM3L5hJ2QOsNQDzvMRjj6jmR/TJuAoyamdVRTbYjnF3ylOEAvjRo/GqHWI
MeHcOGn7vfPjLbMdQ87icE1D3rixjd7wotjVr0PHIqdRdeochaLYiLKL9zS/s3OgCUzESp0XnQaK
5KFbyBlp9OQTJsHyndjnNmwN2N5BetarGr1kFWz1wXxWgQjWZs7ewQfWeC3HOuPjGuRewjl7dgDC
7gUxrj2V8HPP1gB1Xzt+dUF33hXxiM5FcnTxZ9wGqDJQvEiTapk9kuoqu6rZQ5YjZamK/es2TN2v
TlEL/LFRgSWRB0A1LaVjUK+DKtdYKbCtRI8tRR5JGWf0jW/27LBApXhbcfN0pgmy32JDHATBpiT1
5JUAb3Gq+CbwlRjiFAxVTto2PDEiW7DrupKsPQD2MUKaqW33BMkGnxynHM64HvXvYxxr92VtJj/9
MpuuxjQoX5rMTO4Wn5hYOViHzk5FRX4abALtibugor84rCnWePBwGTxFYG/MulJ8ikb9HBjN9CAI
EdqNbtI/NrMFrx2Fl04mSRTufZ+NTxDr8ZVTE/xDLb7EURj7qcd5B26BmOSJhL2A83lrrTt7HIgK
CwEMw0Lrrtt8jNB81d0hrsaUumNMb7ax4HPUMqbv37dnN5HmKuin8Kbztew+q/sauq/NrgZjJwK/
KiZqE4/tUhOJRA5Sp3IF0pBE1PZrMEcUKpBMuF6f4b5ZdWwZ4pPRMr0Yykm/kjFBW9gZSgAWiP0f
Khnaa/JQiaQl9uEpn8zgs8bWxinAwIHTK4wVxTkNrXpVQEgfWSayGVJ/2TrmU0QG8K51xuCeOf6O
ih50Bo7E1PTZmtwnVB/ZqIGKkjBdzDpGcKwOQcQCphRxw4J0dCEYJoRtfGkzig9NMTrIZrSfZkLb
WA9LKtyZSdBltziVpz2xvdRxIvyMmgoo+iq+uSppCdOqDny63be6o1hTp3hoilB2ax0pcFkQHxX4
GoWBMLKPJLEREjPZ9lUttGIXOu5C5yFCJu2T9hBSxd7YLLI/dJ8lurUzg+AX2/4xjYJ0gm4kp5iN
nuxDNiaD2wOTLsqrReFxoF6v4fE1CD2ZF/a71WfZOnRzuCb8Pbi39FB4dFT6KME2950udexlWU9i
DhOFofviIek619M7U3pTb+PjETnUOtEoELmy0bUVqhQiSMxR3VaUta5+HbinMB8eIfyJKxOc4sZq
QPPrBJrvSUGyWXYHdYoaeTQslWKjXRACLTWrCm37DhR1dy8ske16gve2FKsx5SCAjjEdp+7eGjoo
h2ZbvsR14byC2kuea9E2T9TVAN0MhJTEuATD4pQRhf7dp0twytFlHUaNMvHEjucKBHp54wZJvMun
4GZShOaa+RQ+vd9wMS61LIuS1zT5CdKB+UYj8W0XaUA+lYS6UXnCiq01qX6sd4Kkezg1Zlp+yn1R
3tvc1SM9lx8sT2xajEzHqzSYqf0KEQIsaaAw4FYc9VOd8KIhLo5NQeZMEuUh9TXb/eCe/6IZtZnn
EQ2YEokiyoG392xRYYLgmiDPIPzzcYpGF9uvGXIIKEHHWHRim2XGMTqoCiYfUkPT4BRnjXVdKuyp
s4Gqg81RfXj/WV425JZHidRKwO/gOCguKa+mnlcBLF6AApS8G7TR9KMAnC/LURVaZM4n0OrIXfqo
47h01992zABVm3gkFt2cRLj79nE49syIBqfgzYVIjy4RSKtJjn288UPnoYzNV+TpjxOCobWqY7Le
QjbqNg2DVVup/CYl1BVZgv1K6SG5RjqnzkNE/K1TwaSdNbpt2YwLr6v0pUlVC5oJoxg3NDt+1qhr
VlS0HXZqJdOAHhjfSK07+3mXrUQpvDwc3F0205e3EZReuXOefdMmXANOmpBb4MKxb7uZlO1OygfK
MdDZ+rl/qRMxb2o/I8cmboDKu2RA+1H2orAeBKs+FvLbzLez4tMrThYQih/vv8g/WusQFfGK0H9E
jYs/61Ka42K878YBPUip2ROBwtMOAKt7phKf7NJCUg2qpBM+wHSImG6S75GQUM1im1SW9+/kUp3i
IAU2DDDlpqSF41zinXv+pIw6vfDayZS30gcHKF1zuPl1lf8HZqf/BPL5nePzf/7uiPr/0Ou0SEf+
s9XJa9pLwM/yF/6h+6h/waZHuaSzW9YduUjw/gmOFf8Cye0iYcPQZPPW+Bz/MfDZOJ0YWDTtHSjB
/B2+5H+MTrbzL8TWbFUXnRB6Bcv5b4xOFzPkot830KdwfVQPCyJ4mfV/k7YhETPaOqLnmnds+J25
eQaM0uw0MdtXVCfcIxaL/ERsp7tTInV2Zj0tkcVOWpGIMjtU/wq/O9LTjh9/e4Q3/56VfkdhvxVj
/LoxLI1Qj1D38YVdOgsdekbxkFowZMayOuU02IlwaAZuNKn9Naefj6SSb7+g5YIL4JTvD7UQhgtr
0Wv89iQsfaijZsSW7ZQ+m5pa1cfa1NoPlqS3U7+jmzqGAZ0mGG0MnAPWMkX/fpXOxw5U1oSaEcl7
NfqzCc6jiqDhaabxiNo8eAy6yrgpp+GfKIj/qC/+tdr93+l/uTYy2MVdyiq+/NKLX+jT2e4L9pEI
vmTyJcgK8uEnpmT6QJy2azqju4zi7pYYHdJvkeK2K0zmxi5jPTmnTiPJhcvVy/vv+QL7+u+7AsNi
Y5/QUdYZF2u0U2L5N/3Axz5ialubV7OvRNEAbqTZuyrdObyLiaSLqq45lROGl3AS4V7KXv+c5CR8
swm51bqMKPfadCiXfHB7ywu5fGhLiAMyHew3GGXevjAOR2oO6tzfjIGr6Dq5JtUxq34dmfj3Dvl5
n61soezIqNB3SLnatVvbIaQdWZxKDtofSIovPwveoS1+4XYdBKF/7GjkLMcpbGo41rHiQ4zDrPPK
OoQJV+rac2i70wcQ/L+NGttBfiMUOmZEsBejxnCqNI7CKsLjU6TbmXoRSSlFrd/XNeTVMI/CNeW1
4WfFK1hIYO15ohPtccgsj5ofao+UrD+yOryVLv4aMwxlROGGzcxgGhf3NDZwZIxURp6P/O+Wpuvo
1brBxjzwaWmSpLN26sz94NFfThCL54uPloxtg++HCfPtSDC60uxcP4q9ggiAnTJpVs1Ynz943n+5
irXMeyiVFE6AXzHfv00QnG8Q/ZM9RCxSwwOVbSzXKfkMd++P6z+eICUKjHnIzxBrUwJa/vz3y0RM
E5yLYexSZb4ujNA65NJPu1XStf5u7iJJmTqT/94//Mcp6EKzxYvjsktABusWLgPTWob3b5dtrdy1
Kx3IacH51ifK09Z+sktH31pM5GsSJdYQz8WBQd8MWj2hTMopV+L2GoxhrZRWFxuNtZHitlu394lW
heGuMAk7JlMqtteNbQwk31lTeVfTJqxWoL/Guzi2gyuGkvkpRiJwyxmxQUxEN1mtqslvrmgECBK4
Oht7QEnI7nWo/GIkl08YO8LEyFPmMeKM7fsQ91luloSGGyR21+PSXQnchk0suePtU1iO8qxr2YDp
KjSKJSoCccDoIPxEvhia1RqVYzEgsXXSeyIbUM4pUQX04oeu7A+p0cv8FilBsC9lkaqdKSYb0TaC
pS+tbc8+KowpfRpdI/LXKtEAs4g4FNHG11sT65k2OF81I67rjZbpxGx21aEhnPOeanH1BC+NDK6M
hJPNfz+SFgcccn92K0xOb19p2sSobBEYbxwj0zZFlPoIWdUS5NcRUz6n/TlMVe69f9HlA38zKy/j
iJqyYZn8W/AP3l508P2gMwPoQJlZS2pCmetVeVluDC2Xq/cv9ZcvhT0BFzMRsqE+vxiyDZ0vtk50
vjK+ipOYiG30w5BcLbO0jozzaSvlh0e1v12U0DCJjULi6Lr0UKRB0JNBl9DwK9z2OpnGTxzRUnBe
ED51h/2JBB7z3z9TSTwNG0F2gngrLiZVxAfgkSaLHxqBSnV54UBHIbeZVeDs33+mf6xiuNORZpOf
ZHJFNkJvX18TWxnd2MLeNJJ2JqtWfdDzaKnlu/O1+NgA/msQXowXJSgQsYRb7Kvti/GSOnZFAzV0
6Fm2bHAy5f5U85BC4JujB1LTjWdL5fB0dKqu2MKIlbvTSF/4TGwB8y/pwiapmOg4dxIHYLHhI9MR
loiSmIq8mQ5NvoDA3n9Gfxni1AjQTuP74FEZy0Lx21TpN245aG3hbPIqd6+6DioRiAt9Lctm/F9c
ik2pIiBEMjVf+uP7vm/cKkfsKMIMCBGH1UOsaYoKifhIjPyXga1QIfPZglZgAbg4b1BkbhROK5qN
s+1fdTOVxJmNK+GLS5r00KbxCaZp/8F4+8uzBAqB2wy/GQflSzt64RIjH2qzs+mgHXjJotKoKUCv
umA0du+/tj+HNscIk6oTTjoKPJd2M6hyTjo1vdzkprI2MaGn3v9Qdx5Lkhttln0i/AYttgBCpBaV
qmoDy6zKBBzSAYdDPf0c9N89QxZnSOvFLHpBGo1GVmRGINw/ce+5/aaHE+4z6AjVWN/8/evtj8Gf
n2yHoJgA7IXlcaeavz3ZbNyrhqgPUjHJVjwqYx2vI67Zf3hC/m+/FUM0l1fiiGfS8eeHsRejISNX
eanwVwD4liB1pSn0Lf6SDndXH/7D6/FH/vX34njwd2cXZjJK3j+/Yl1FEc0YG4URMZiTlmJp91Ry
lkhHkqxQVLTEmWQpSbfyUi17cjWaHGwMmbLYfYehLB+DLMQfpkLfJF8AccxTJ6ayTVfDyRAz1F6f
kCRKLTH1SBOjbdyeKN1hdmboBH6KrFtPhXDmL9WI7i7HfA6gItBc37VTzHpfius+ViFJfnjQenG7
bM2A+IkQudQI3Oa+kwPK5dZT9fceDQRaUTMnPbI0B/1ZdERHxhM7JsF81J4/iE614Stl6HXoq8v+
ik7N/OkOciE827eaZ6V1/1zxaX9V5LzdZvYSIUmetgyo1DCafSx6o23Q5QQNyH7FkDb2zKX78Dp3
zC6joIaEWYpshVEqAqByfo38VVViJVu5KYZb1xigPZWGRrw0VqwpYmMUwZUDh7yKI+Brn/bYBzT9
ud+8+3Lsm8OipQ0p1J1e6z1hMalqVFTXunaYvaEmWT5wHiI0QSRDVmWPS33nXLbja0E2pzyOm0Mz
B3C3qY+V6CHdWsW6kbawBHhCpsUZnZgfigNpGerm57Yq41FWUVmmXZ/xg8xexVuoh9XH31/n/Bvq
Qu8nBNTiy7cnJmwredH6iDw7f8T5mcnE7md5N/iGfKF+G0mDBi9HrMKElxjxaQ9IoG8M+PBzZcBP
Y1dZLknuWsBdy00BJ5tGsnRj30GTdQ1qKNMXiI9GoMCNXySF9tspdvq1vRztdgeFbSFYGKftI9bN
/nxlWnUL7N1yizWRUUScEtHKSA9F2WZXfILkKlOCzl28ItvEzZgbMMT4bPkPA8nuKUHaqm912JHW
HBlDQJ59a8hUdFUIjj1sSCdmn/GLhUNUncrOIcRjnNExV2XfXgh8B30yEUX5MGGLeuKFzDpZ1NC9
oHPdHnmuBbi9Qk6fPSlA+lR1yF+Z4HPJgdPN+jt/EEH9DyXHny0ceztAFYHVLcQcBbLn98MSc6JV
4/C2074w8Sm2fod6qLVvtG+AAQ1b0LrmPKdBNsOVqt1/GMP/tbXl5XHHEt4IqIr+9jdLH3jVfmcC
2qlscXPGVrP1RCLaG7hPS0JqhjOtXRixCs1WKtUQ3UXoye9sPnA0WHq+lhZ84L8/z/96VfF1JjFy
L1Uox7z9vP/DtT/idJxZ7fhpj9s7dl2rujfCPmKvFtUPf/9Sfxn+8fZTe+2/fATpCNT3n1+L+D0M
OpAIUmaQM6C8aU3XsmuvMSy5V2wG1HuB0DXFKg+ReBCYsTyvI50rYD3hZ0US6JWDKnTb49//YH99
LFyPiejeA8Nb8e39bvjDe4Aca1ZW2QapOXTjtannaI4dTAbHLkTkVlREekwiQ0jQ11ZijNP8D4/l
71gznkuXm4eX5/QCKvX7dbeV0hReMftpk035rRQc/UwF5UWrRyY9ma+PsDen2Deq4D4QY3BRb5qs
5swU6ocht+bt798Px9ufxD/d8syPwR0EOPgsRsK/t+vWsCw4YRzySbZJX7pFvXnHyqdLjHuYqQIO
8irs0xBofZvn5IkntuRBijNqq8ucp/nXtDJCBbLZBhdLZZG6RRYa1i4HyZF56AcqzSTzqkFe0EFz
6rVRtlzmMkQRPlg9qcwyd7yXSpvm2fYr0gZaq58i+OTWcLbLIsdonHU1XOrS4kLNbI7LZF49/7Xw
WNkm5rpaKmUr4hAiwoL/FlkZjNLJRqgZN2FlqoQpmv9TtgvHzdjgFrpAmcvWOvCGGRlNT/CzMqSB
SwnU8oXF5/Dm4GIBijnnHTBHghOhInpCNT8JkHdrZHXaDC/rdam54WA1WmpB72rV0GAcEdh3niPV
s7/N23hEN0beBicwKK/Rt/KjW67mlmKoHp4U9j8IpPbSWOc5tI0tHT3zpukGv72HlRCN8bJAC4Jy
Z9YvPel1LBhZoZ7GBVXZZSExqae9EboOOjCEJMmy7kknKD/G+6UbvV9lF7bGiRuybj6baTXHJ5ws
poNVrPDsc8+OuUEVOZTmAfsWajeucHWxoYW6XZT0p+s+KCM3qTBVVelaLyjPyhm/6WktxkocA28a
rAcbqe3RKIhRS/UQmgAHRDgIFu2ylwTpqOJOoPX2sYmU85OZL17IOIP9A59mDqYM1Ql6yE5IC/SZ
mZn2cXBM9bNgtfrAlZ3/DHiI0EZWwvug/EVXEUXtaiNVN+QbSAKuzBbI8nfaS80sqxzI3QC92sOz
WGcxxr6aybBxm4rBAfYasCqVMtzD3Bfjk1L+fgksa33CwxKqw9w2wVPXzwEI96GGoCUEwddd4MB9
McECV4fRWDSSxJbHFLNbJRG9usjpibMObVT9ZbOS9D0S+NVi1X+hflBIBMooD+NuEM2abnz7rCNC
8+Z5dDqjOWTz7FHoGZP8nNeIpb/El0HmVGvZmpSqCv1QDdF/OJHYjVB5GyIk5SIP7euo3V8nWEnb
axe32PHbK75B11X+SWaopWG0zpNOeQgXeb2ozHwuMF7kR9YixocPDT8AstwAYR42hXwMgHjxliN2
OaMaDHNUx9FipoFVO29bu/rf9ahXIx515ruJXbFbSFc1UCCOGBzNvX81+mRlq9rzSLXLj9lgrpg6
S7284bmBZJ5HPGmwatwOTfGy1zh5+GZ0xiJimC4RyrjI7Qkdksp81moE7CB4qC6XzS0/vUAZD7ky
J2b2tZg+LIzdZjIHtQl4NzKeMJ4EKAoNbTw0ozM7sWBq842vejamsz/V36sy9N8mO9JPHu6xr3ny
pxu0caXNKkKuxDy4qMPsSBIENgYBOg0TwG5SVqPL0njYV9V8z6DFrphoajhZFoI8BnLAqmmxR0AB
PjrkJMvWAIx8gCsx3vdOB9tF54NsqLYEX8vagluvsjrpRd81pFcI5wcB7hXZA1W/XobTvNsxPNR1
F4bRTy1Q1Ralhx2K8KdacICQpjhWy1VQB+503Ogx77Oln9+WpmUDbvtt+Fzp3LtUfW85qV1PS8nN
vuU3+CBLB01PYBFPV8NrTeWs0NVZVRP0YPdWxztzsQzoILvZbomGWkxxIXXQk8c0NeK2QWQ3J8NI
L5g4YR1ah8HPcQa0lp89SGQjgGcRjcUicsHO2vakfjmGwXmGStC4mzglcyb8rZ6SkTdWJ/1Qliyl
lsp8mUcjCgmQUcZwijbmnYmw3eLFzGwHdcQ2tEi2F7meOmF2fYqfjG1WHuKTvAtQAvtpGI3LetpI
tPhy1r7yz3OnjVc+6YE4IRtVFG8B0n4MNDVBS8VkCbJqQit603QLsUTLWB3KsGRIUDelv4Pmtf88
ZS13Vq67mqU6YHrGn0H1OuIAfehN9g6ppdv2Gkb6hvMr2xBbKe0uWYJGqxCp6Y7GcJidtpli3JHL
By7PDu8ZFfRbZvXbx1AY2XQuupZbdJyciowoW+nrxe07Vk7BbnoeO2NF0MfaYcbxh6Nj3Os03Wnr
rUG1iq2hdQjpNe1mytIyEzOqmZroznhp2CUk/1Ei/H/YzP9Pi720qQ7/37v3+LN+H7T6Y7jO/j/8
e/fu2P8KmDzv3AUkQDsj93/v3h34o6C+oepS+DJRYqDxX7t3ci2DfWWPXZ4BDqX4/9m9W/+iLgew
xcTZ2oF30X9n90799ltV5wY+C8/Qi3b/fwST8891Lj1uXomM0Tmc3hy3ciE6fBhyw4o/eGL6tC1d
/WgaoYujwNKO9s8uv3rknFk8eWuwxAwyKwhnnO8LDn5w8CKokObmRSTeM09xp/eB3Yf40SbBOVhQ
CRDCFzrfNm0aHoMGy33yddg8bVaHtnQcJwANJBzsiOypKrFkdnb/A4cRTh0gM8MWN9sCShABbyAP
8DIaTOJGh//Q7ceI8GlvCqlMsrIlMMM0YDKibXxafD1/F0i03uC+V0/oGXX2IBT/FYpladL4I8e7
Mnxc/DHKTZJV+GHYt3iTlnf2DK0htbbe/869tP8ELEWfjMEid2DSXlCcXL2tnN01c5FkDczgRBzC
IjC+I4SpkZ67vE3c0qfGQsUae9oVYMatxrneTNuVZ78zOnXomqJ58xCOctIvTfDBtld+w8LAqT0M
erTjIFzEz8jfjIdg3T2gjjXWr50q0WW7Khs6FPum+oaAIvryc8u79YZJ5almUojZqjWH6cpTg5Uf
MrcxC3xF5RwyIVjxW+0tGAdetjZdwvSQpKXSGSmAG3ul0ozy3X6ZI7y788Cxo7jGiIwYqsd6btbd
Sj9W9PWVTSrM+1SP9uUImJYayu457CtVOF9Agcr8e5c5/ZI6uTXeS/TS04Xcf+pkmwq6uXJQ8HKM
qkYH6g4wNbG/iOoV+/ycHSps9iSK4RAMUMLY3tmoJmjKOQs3nELgrNZYqRKOP4wr+6X1fdqPQUe7
XmMLB+DxC3b/g99SXh4A/EVzWkY1Qs/MDGYblH3ePNPRlcRITI27xQMwRTDtyGh3Rvkw3eVW4fzY
qhWC3WxYzgNdnx8mw2K16MdC1lvwh960poNKtBXoMrZkRTOAcduU52lpeJ5wqMo+yfTaGEcTJ/Pt
GuTeGnttvZzCqqwnSIQb3xCnxvl7Du2uIYkUkSdGyY2pFve7Zdg4V/ya+jJos++SmxjlWR3WJ43B
t2EQVA1e7NC2Ptnm6l5TyQJyaVrZffeJ63jjGq/fxDb7p2l2yaspcmW9s4zDsTZJYd2bLNH6mKu3
rY8AUDQVCDFZhId6mT/E/FW8iZAxL0bVyCO9Ze4HOrbQmzDPEm9CpqMxe9cqWv0i3TZZPZt5w3CI
26nJE1Td/ZWBj5p9qjlHSJG3fnycg8Y3Yr/SgncTEEGBr3ls3zOjIFSlN8rqEeeeJ3a9cFsfjN7x
fm3YfO9HBNQYVASeoojAeivxuSrlYRvIB0usiWvw4DhAEfHVIJ+MK1kXNBTV0n+j1Nh+GPZKkE+e
exO5iVjT3COG27o7Zqtf+aclmOc3thHrFzhLjrIxaMYHytqeLE3HkYS5FkZ9ror2uihH72EavPGB
Mk6RylhYpHmOnu1I8nms4cluWyZ3CwiDbfeuLC81kQI6qZVL9T6HLc+XNVnDlmzNtn2IYTWvvD5y
OH1cjzI4J/XsJsdIyUehJd4gAiuKBzSrziNbA9lfeK6n78dB+/D1hW32ie4QoOOkJGt7QzdCgel4
4gs7V3BVIsgrErcIzea00eXjpLGG4sz9UKrDYjfCSptCwbRU2ngquHi+/A7FIUqdwOZX61XTpN2i
2BqPzf5s2KY3XEyy5GBq2m4l4bATfkP0ocFU2JKL4ZEGK8NvWaf7W+wThTh0iM3A1bozzzbLYyeK
bUrGnyFRJcblwEC0IQigdz9cc6k/d7PxdFK1h1jZ74ryZV4XZt4BHXcZKzQF9eUQhlAgok5asFYQ
c86xrJCaJQJX1hVRA84AbnoKMcm1bScO/RwOn8qVajcGdd2XPdTcDxGKaxMvSLms2HDhNBDEApIv
JqmB6KgeY2h7mHqiCT07X1eeopU/ti8scCbztjGgLPxq1IeQkX0PJERxEfD2N1cMko0qzfLOQQLv
1+jbdEauW5w5qrqK4EuYByOv++lQqY3Yr1pgSo6l09pfIQ3uc5VZ7XNlaBXFBUoDtKrMgpmmDPyu
i2dWt2vm+gqAd823BuoEugkEveax7gdMR0pi18BhO/PodEGwzQl7fbrMhnePuKyJkBt6xW35ifiK
k19VHBplPnh7+mIb2VfjanZHNQ2rjuugCviVKk3yJiANohgqdIP+pYG6Sx+aPGq/54WkOmXqa8FD
EFVgsvEI6IlakuxJqZjEdsqAVIjDhu6MfjKbGaz7Y+TehlEt3SNBectNFpalPmS0Md/rdmIH0jhG
/rlEGI5JnRnEhzm43osa+zo/1syeu7RqMarh4nTd69aZbCctRBkAImkEM5F9HHbnF/niHHGQK2Lq
nNyZH6062p4A04rdf9xjpa1r3gA6HZ9Lul1a+1o6CCfu1GqUt6NrYW2vnML+xJBMcCpt3fwEdDRU
CXJh50srio4YPvn6C8mPwxlDz3KXb/uSBQf/bqjOB7JtQFxkaAR0Oxf4URptxTWP7q103GJKS85O
jMtzPd77mGW+U0puZ4JOmiDJ892U3qPfzs/Opns3BsI5fDcDE0E4yVPeayTozcRqd79MZW92bG1G
KE+N5me8BEI7XPsyiOYjJBtTnUvDHwiesUQ0J25mTdOhD60CdkQrwgck7Pp6wCSLryqYQnksIr6d
GAj5yVj7Wt29UxnrlGgW6kGSTbXFuY+guEgaJv/MG3K/9A6TKkInxlnKYgpTNm41Ua9ZhtufqiId
nbKdDkU31j/rPBq4rxW/SdKVtIik2knnBdElJqqqYoJIZAmTt2RD8/XWEotC12Ka/B1GFmlR4FXF
kFAYTNvd4BD6k6xAZyoC+WZPXDDULWi3lnx8tLRnl+kKff3Ko/KBbtMM4l7bMn+mDGV97iwjfkGU
+VhH8ICQFyE6NLNJ2Jj9pxhEdBVWtfgFCZZP0p/scLucxiLXrIl4+s82sKPwwEKuJkhx8lC9dJQs
96Nl52O6DOP4ZIsovA+G0q2unXyPPjIgXKmEWnbmFnJGqoMeiQKOydzAcOG3LEZiTzrWvdbYdJIi
9EdAYNluuOVhd56aQOqfGRLPIjboO+0EsvLy4Awe5lUH+RJladuwjhSuEvatbti5M+eZoM84sRMW
BIb7E7bH2NGN3x1nqR3vwq8iKtFhB4+z1wyGZ2bACPCDHFfb7iPiM/ecsHyGhaLLk9gIkSKOskGn
dil8w/Yp+jCXMFOauuVIfNJGrivRMAGzGrX5TEMYNj+yUMCV5ObKvrSrdp7uNhfPA5lbfUMwISma
1+gyUBMZwyQI3KSKP6EMCH5mUZATfzMEdLdLqMDuTGa4EWoTrqNmh0VzHA92vZ0t7mpk/pnFwRVi
rW/JFpCE6Xqh/rYaBnvSaS7bp3qYc1a5VRA+6KJJAA96bVx3kvOlWmzMxwtXft9uW8ixEWK1dqq5
+jESXweIaWvU5xjas6SumCIMxhLGyDCYnNSqqfHk15zMYJfUKB/avMMXZTXz8tyG4CtSr4eFRia4
7fkcFpYCRjCFGu+iJxlMGq0OcXKx8UgQ0trl0SR8Tr6txbAAcHV7ritcyyaO2sjJUzeg6UwnmA1A
tFokjkfJG0JKGDbrCHou/n2I6wrKcw+Ag8DDSqobAmMncRzXiKHmMPBJnJkgB1CsaTeQUfbMixn4
+UysHVtAuulV1BnnhgFPBD6JqQFbMC3e3QE9y8EV7eRczG2Ftww+s0mG9V5Y2ByDZ8ZGo7wqxUgc
5PgfF5GFGf+oI4FpqrEqjjRtyB6Jmlo3vuwUgQYz7Mx6V0HJy0w8Si99uzKcLFZmSulq6uiC/e8K
hyqytvow65CfYUbLcTdZZmExMu7Jg9ZDh4NtzG33FS7FSiOBwslOdbjU4TvwZXc4ry7JR/HoFuQh
6SkatzTTIVdiJBmfssGYzbSVIZZ/bNkDac1Bg0mUWZX93Z4ceUcgoJefaGrgWTBYgolvWnDX9osg
jGid3P5h6fPePk/Ex0GkixYqdcG3J2SE6Gz7ILDg0dxar3/sLZ/V1oSAwTrkCM4e13m2jMTn7mXA
O+bVfMYM7MsDX2LskkENX2pE0xvwPekSM3RB+4jG887VUFZNQlRt87Q/89mJS5N198JQQgAtlNZ4
ISdXEQWv6EVwqyBrjRUx6eNZK0xfcb0U/TMFb/G2zK76FS0GGJxsivI5bjxNPKf0ggFrKIK/IslI
+fxmSDHNib2NfkEU9JQ/NdLfaI8HR75vrmk8G6vrf2P+Ht5ug8GfM5F4xc4Zsg6FFB7xJc5an4Qp
b5TZBxyvrj2a9UR1yMy2YqwszaI8rs5CCyydcnw06rIkIiM36Z8ZO47fMz1j1Zmk816bkDRZESAd
SnQ1Odf26HZvDV6fa18JghH83K18fu7ZXJO6dXMS7PMam7m/m8UqlW9QfFBXOonR5iRvel1XXFpl
t9v5y6lI9FJXn8Je7eYYdQ2B362rARbICYdCDPbDpZcrMeTddaoKvnJ/y9mZN5OfxbMS5X+uaP9b
s7b/cVM0Nop/O0XLhW7+NEXjf/j3FM3/l4vwGRniv/OnWFj/p3/lX0ihmZHvrGcTVZCD1uu/ZmgW
JhVWqMy0QjRQf5yhudG/oDXCFXFMriefjcF/a4b22wQNhTTMdGZnTNFQyf2+wQa+tdR943tx5a0m
m5qWcF39qmv3aqdeH9lD/oO867dkIFRy+ysihscIabrmX/bzosu7GdA+Bv3efmY7/y6KlbVG+aQy
/Y2Z9kMoOT9xHb5G2vtpOsMjvIGPtSH+ZzCc46C9zwJfbDW2id+rtw5F7wG5WH5wVXj7h8/w/t/r
4T9aaIgH++3tsRhw2iwX6QbY48LI/POAUQMP8c0ss+Mhn7fEabBOK7+vbguxB9/wmbZHmtryPIaj
/TRAfnlAoHwaimE+ldv2vHaoaeucQnRyMpGQEAyEgCzHmOtR3VJ1fffEDhBxsjVRTu/8CHX0MLgY
8fwNV6gm1nAL73Jml4e+4uybF6ZpWJoPE+yx57adHUbprNy6TJwRKZTTIcvXjwU01jK5QWzsZVRg
WEPqWCBY7L0pB1rwaA+4hvXg9OwUVEntseTXs0RTaGqcuzQnP5oNEuC01dYUMxao09bHcVx4u/h7
nFhTZbl/pMAWx4iy96y3kOXRFtCPaGJjjPEW5Wp4zAAwTSlGeOczo5v8VB2R0zo3lnS0t4VBonEw
941aGAjE3EN9RDz5WoxudBGEwdvmYodV5FgycUvwFVWXgMnLUwlRFQvstl0jx4xY1mYvDPSm2Fyi
Je4X3iBwl+QJs2o+6UEQdN71CiiKcQmPCyB0Yz5uk5wPDZC3g2VMxg1AEvsjcqkLs9U58flF5x5X
4l1u9kVST6B/RONeNEX5axYkM9dYGK691tQ4qSKssEKU3U42QTIE5G5asctCPDC9C4gqIQugCOQ5
6bcBrcRWfOvt1j50mdqb8PIwlkRVCxslyLjzz1YTbG7VnEoolxfRZr+3hDejYLY2YLPRAlmxbQ4s
K++9TQxszshMbBVhtKIYulvPAFxAEggrISk3/skDJ1ZreVOvcEeY832x+sl/sZ1+V+tYwzJjGcT6
tRgRyzfdwwYCMUWttCSGzxNahlAfevYySY4ULh0A6hyxZP1sg028Qyt8mYvauXO4nK63gkoQvYRz
VVj5e0Dg4lvvK/NbtQ5gojFSwSXyMgUiMncBLzrGAWPXVnHjEKzcBrK9HDJ5G+Fl/9EvWXAuLfpg
MKANnMWgujCExEm/WtXBRYqWDNK/K4hXf0JdV/LmMDtElB9AlerK2ywjBLaqI+8jENRYRr/C7tB7
EspS3HdePR6olTlumig67+DB594EyGiCBUEbUh+HkXyVLjsL3LSx9IcZ8cao0mzAuJvnxXkg/uoQ
9nP2WAOkuUUA4J3s1gV7ge76+2oHM5y4zH2oV4vl2LBjytapyE62YPAWRA+qVfpq8FfYJ+jHbtxo
dTWasTAFU5udRhyEtDiG/qgX7863oPfIejiYIwbczF5vxBw8u6vzy3WUy2p8Dk6qC/XBq8wN6ng5
jg9TkzlUevII7M09mT4j8nkOepLJwJ8clHBJGdZL/2taYCPkg+t/zzL10qyjOOPQF2kuKL1pCYSf
0Op1L26r39kyy1urCt1zMPivpWOXzz0Ox4d9CXHbKYvozQBADtA4uEk5RgVlefZdO6JrHdjWg1dZ
wh+r0dJ28aw+yF7Kayna+t4uKzgkXcFc2fdWYJJVlUyitRI7k+/l3KhTV3bjV1b0ViyYN995rjRj
VwQ0HPbYvfWyIE544b3U4yMjH+tUKM+9gk0XxNow78Z8fjIoo5k3vXgVzSIEHJnfkMlenCuXXjFh
q2M9KsdcLr3ati68sFRpzQH5aS1tcGXxBT5LiyJtlw/ukx/ZIJudyty6YKfMkzjhZwjGItsjqYf6
DOWS77VqJsQcqifDHIrAqS8N+BZ9hrgjxqIj72TvmTSvCwPZrpf6ezDi9KbrgsjFvK7QVdJmo/nE
YgIqbzC0X4glmvM22g51OmjG6yAHEBJkaZiJ+pc9rnYq+hB3tpxhokRuRVB5kAUfnpV3R8cQWTpF
LK4IyYD1g3JggBg4kEha+2OawRS5CZ1SPgDzq+7cul7P+eIaF3mGUDrOtf1zE5BxDnSgGVIejWRM
s19OuxWwSdYvxeW4qfYhL7V14LG+sMKopBJViEYYsK5Hw9wnusViH3PfmboDzSH2iGhDCYdp4b4b
sn5/x+pLTehdK8H2NAW9pRN14e4AKm8q/DdfPRHv95TsM9Ll1o43vjVHUxsb++ZyZrngsnuPu0qD
MrS3Gq0/CtYZRtVLtyPxDO7493EKuitbu/S9vbHpKxsHiryVzJ5Pc102ECCBKKVbMzVQojL3w9hV
LZkzb+fFnb4xJckuC8YBVzmg+oMU5XaQESrkBsaNWqAD+swYjqqeL4dAsWx3qvEe9UF0VF7zOoA8
ZvTVUa4TG1ycV9ES7lvXTOSXsLypTThUazv5HBMrSEiPWIGHzrDpmRdmLTHq1DF1ZL9/hsby3UPx
hb1rS3QdYcTo7wq1idtqnklTrLLrkBvohsoA8s8CFSGuJy5JXZZVWkMc+SaDRh4RJs9gAadN3WZR
9cjsY0n4QmTXxhg5rw51B0yxtr3zwt49r9o7N1OFcKIcZ1LqR0LJz91M7lRfO6CAsNR86YCcemSi
3ZWhCppnl+U9A98v2IHOhfBwcvaMLgGx8JByZBsLk0TFTmIAPiZ3QIw51F4S5uZ4iaUjPMPf1GCV
mErR7Cj3uG0FCGy8LjdMEfbp2ZddD64VA6yJjoCg71dPtT3wHpQ+KBhuhgIVXFgDYlc+I3GjoYVx
YW3HpfRcriTfu51Rqqc1PfzbJpbs3G9dd1YMOq+KJRuucfSWr7khtiPia1xnXH9Xw7QwkqBHX44h
g9JLEHjyw6UFvSLYWn0aoDKaeG7y7oAkdr4hh94/AeEfHl1/fhhnXaS4vL/NymovGMMxGgRtcULe
PCUdnubYm9G9O5U9nkOOn4POxz4NSvIc4fY5d+EM/DoE5X/t+qG6bKMVZJoX3KPiJHoaXU7phtWn
5/bZ0TMq8xwU7bkKHXHUGqpRPtZA9AaEeI21ArB05jWZmVKfp1JYt9ZSv1aTJ64LN3vcWoTRDHQU
HIh6Dzi2fzG+hDPiMnfzGudFTtP4kE/buS542c4cfg2MCjtG+zEcQ+L0zIryvSjJHZvcg5CTftBQ
mLnYtjC85SYtXybN5amcHJVU2YNPhHtfmnN+3Ual/8mGAZr4MtgvJN9Er+FIwI9XYprYoDovKQw3
/76w2/l+dtCn72h6FnZ+EBVxN+sphugrr7yI1XsnyjdafopHe65TJwSwg95muLXWnIKQZpyzu7vP
rObJVYYC7N2ylOvJFnO0d2kbq/hWSR/ImKoTD8T7CAcReg2hdHuM9+hH9UVp6emIkhH+G1MtTwbf
OOlgxQUiOuyA22Qqyi8Jajqly/uF6Oa9ycantZMPiPwC4s3Cn9J33tfZL566qMhiK7dvKtQEkiL7
shHFG1zh0U/4yVIRWVVqzoAPI6OmmmQ5+THjrTsyQ56ZX0A18ljSshHw9JmxiHdsUEqmXWlXSQAC
4I4l3TcyH8JjXrCCgpeKqjS3eL/cez5JFPrrcCOZQzxKpKUJi17zztWSeWeX/TIYV8cSxGoyUW6u
4cDL4qI+eCZM2p4LLC7HtU5zZw+eaJXE1FAV16DQjZPnV8ec+biX99OFqVRzw06sucglczR2Ai0r
38alGA3te8Cjbly6hXucR7DiTGbOuRXMAOnBedd54z3Oi/yFY8bGYUJSUYmnbIQ9y0YpQi3rO5fs
781bkujQJjabw7I8+BFIxIPLIJY7F7grRAQyt8sQpJp0cZ22xgBfsfYwkGKxcNTgYcIwUnJjrIe6
44zsfDcNXMO9ht3V3BcCW4c1IpWDiDVimwl0eGTr372OisD2VmzX1bKEv6Kxe93q9sPsN+bDPQ1O
jLV+iWfbnD7yaq992QR+s0fkVyxTbB5UNvXnFq6Bvlh15yYdWxX0qCNqwNF1NC6YXJ91H4HpNc4r
W3EnDth167gpZ8mjR4u5ZeNXXpnegRzh/0XdeSw5bmXr+lU6zhwd8GZwJgRNMg2ZPqtygigL7z2e
/n5IqbtIkCJuSZN7Q1JpIAUXtt97rd+wHfup7tsDEPyFjJzfsijFz3n5s3W7btvEJuoPmd99RsLU
2iOcbn0TwgFoboFSXcoNaWEhsrigcNOtuxAcn6+pjyXUP1vNlIcitL4m8Ncj6gjow7Ma/IFnZNUb
Tz5F5StZU6RPXaL7m5wneRfrL5VlpvBN/Pc4yvudOO50VEAj2O5Ot7EsxM7iWDVjG5s80KVc9dNb
K5aAt2ZgOWQQ9LjTfy/rIX4KXZmCX6KJG2CH+4jFtxyLYkBPtXCLb5+DACtfltfWNd/0We9fo97t
qaSnex7rMqzmbtPqEZLCcdc/aqkRr83AKD+nMlK4igmIqHZCbyNiCL9Qg/Gp2eFTSMbWXRQD7yW+
r1mLQAjt1GTBZlkRLGW/QpgsogGrUe02o/C+ZgKtdC8IN1bHFVjsbls5QiyJd7htOI8I+4V3bQJg
ISKPSDZAf0mN6Ep1Kwbd0Ydbf+DliuJ0hfKqezs0gvqkpJ7wyp27vm0Uvd8ipO58M0BY27oZ1dfI
ZuDfGpZvRVhfG2GBMHAKTQbdMGWZ8j5fClqbXQd6kMmoQGfiS+k32caJROFuIL+xrRqpXBsFgImI
t+yPQemzbwNiaOsiyP9O+u+8cs2RuM1fenkf/V9/pZPz/6AIjkl26a9TiOsf338UX6of3//1VPGv
8l/pz399dEHyo/S/HGYWx9/5I7MIZfzfZKU0LkU4A5EV/G9ukWTiv1UYwrD/DBk/npEe+GduURL/
DWOFxLmlI4ABH+IXPk/iv+iA+lC4kkUJB0X57+cWRzESC3geSb4xT0mRYmTqHLJQlCCNrSwJ78TS
t0ETr9wQCpjInTSWYf0/H/TWmWTdyLX5xfD4M5oBIlACjiwj83EcDfQRXKKgCe9Sobkiy7BSxdvf
jGBQqlY1FDF0FIRgeB9HANzBey2J1TsFiIPtxS0i27D1/wCi/qXEw5hSPGoHChlwx9HQkZC3UT68
yQ96LTa5N2lmVN1llMhRk9DwUC8Q6ELhwIO9kmb4A0jqTKZzosNF70GY4o/R6pDIypRQjv+4jx2H
Vd7xyBNu0df8mRmc6CGgl22RtJwfkupuNY9UUD9kJDDwZyCr1Oj14nInT8yW/vwSph8PTBhtMKuO
exkgaitYPFMRofTNdYrSGu+wQvoEVci9AnsByjqSwTz5irMcLMFYuDEYxtaEVZ6LjbTtMABf9ZES
3hiaY8Bz4uGc8PDmYdt8Ai3F9TdFeTHJa3MjkSwAqamrzQ3pFucR6BaVe5USv507pn6L4aP+cLl9
H7NkMr4QAIC6IRLAwkB+6mhVRGbQC24ylHcQ0oq1orVv2KCg6qzLxjJ1K3cddJyx9YhJih3D22E1
bthikzt7AO7aUuKRuDLk/pmaX/qpyFUA8nFYLXWwFXaeNtX28vceE5fH4VDZKSSNaQ/DT9QmwxEn
fY9riazfYRKnb1qjNvBasBS7UFA81sghz4z/yTI2oOrD+2FrojKiGZPu4fGbcD9S/TvR5/oCoNXt
5oQBJmIGY5uOY0zI2Eqlt0jsKP5duYp3ZBGgfdvcXlcUn5ewGG1lJd8W1+lSXMzN7tPeNLh9sa8i
P8bfxtj6g8WdIYrsdoPm3/nV2hi8Wz8xIIf2Nz3Iu8vj9mG2djzPCAUmmO2c9yzs0ONQcuWFRdjL
/l211jeY+Txb++RWv2a+S5+C23ghbpLbbi9vjDVmTi/uD+vOethlu3Qr7ytey7WtQSFZOHt/efnD
xglz6bsmEwpL5wRLp8G/U9qbMambJfpKKKqN0w4gL4yFF5t24P0WyZ8Rx/ZT1xAZYVcRkcAa6zwH
/a4OQi47NXrTVU5CLew3mpN6Mz1+MrYfMQw0KUWRNaNQ/zuMIdVlJiZK1N3pORBas4Afxvaj3nfh
j8s9eLpZTyLJx5GCgHszWKjuDmDuEmjfVbD8ptkk0vZ/siL+8jA6GSwijfxWIHEA7ZEcOY40lksi
VI26u0DNbcVp1/jY2FL/pRne/LJZRVBucmNGwGmcmEcT5CMmNUmuIqaEst5xTDUaFLAvWXdnRcmC
5+vCMVDn8u5M66mErqrlM8f6XLzpxUGoFKsB8olVGGq+UXoHnZ0n60+9craA2O/kcCbgyRY3NnDU
guByhCDYVBBHlBsgYDrpXZQ9u23L3EWO25yT+DoZOgtRHaaihTe0CuB1spG6EZixVivznTFCnL1y
mfvm0hIUUCpgK0mvmam37VD6ujw5T3rzI+xY7IZ3PFqLH48er15F7cjq7ADSPohAZioKnwhkr3I5
fbciSkFAbi+HPNNSnIVR1KVQi7Lu1Mo8p8KpQtbId3kiwUNwtuRoSbwaPKAK25Hjh1pLrktreznq
yXKHdAI5Bn9qqpEywY8bGvuFVbWZ3u981Vn2ar9yCpzoQHTiKXY50seEOFwRuPZqErUfrp8GCfLp
mWimJDs9ZVDu1Dthr163u/Ba12z52eGwQn95k62SFeXeGmVUbWY4p7fRP0KPQT8INurY9wcbZ0d5
XbZKTbnDFs7m2FxqAU4cPqSEmFI0ES839Ww4Dn9RAgrII2Qyaa0G847OFZQ7FyB00N4jOraJ2v7G
V1ahnPNK+u/76v6PDjws70/X4UfbDoJNRlD3cVz1KVsS7MYU3iXn8Xd/HyE62FFMExVx0umwyUZW
Kb6oC3cUDOtVnQ46Dtu4DlyOMm6Hx5MDySku7PyDoKk+lYBQJcpHJJzdHToZQOvy8j2NwugKuq6y
vhzptL9UonAB5/E4wjgmh2iKv3c8oPe0q8rAv/PUBBOX0X/gcpTpumLXxx0PZSNeJFyURrnXwxnn
Sv3ga0Kf7D1B0TdQH5RnCvYSSlMdOiBi9H453HS/IhxgBPAvXG1VVLXGRh9McLVoAo+aUbHHvwH5
Jm/fxtSuegnmr/zUZhIIu5nlfKaBPFM/hot3OTe044gUcgbS3k25VxQI/xX2RbikAW53jZu8MWbm
4MnsoHkjL8GUscql0DWZ42WaJi4FjXJfsR2r5P1JsBrXsaX9lrYjCuEcNqhhaChK8jdH93GjHByu
Il8py30dpTd+fROL1ubyQJ3MvkmEybzoqzAIO4cIuWHag7g3k3Bm5p3pK0uR2XiYdRpqpZO9Lksb
uCJuVe4NLm+CeC2XI/ZgebkZE82UP3vqVxRlsopiqRwouhFFfcn2hrgY3sIUNfiF9eB/C8JF9KN1
yNrPNG3snKNNYuy8g6CTuyno9R4PM4Ki+APQUJBWDoSDYqHNnRdnlhNrV0S+iwwUeNHpfIPQVJrj
fIPQzJs0vVcd3FYQvsewqFgJFbD7tvl+uUun5/849+CgWmzX3DrQgT6ee54rRYi9DcXe7FEoWhg7
Jbii3gQchkJmWc/sgicP+DGciRYaCoo8UTVVPg6nDw7wHE0rGEAo5ffusLDWys1wE965m2ETbpVr
cs/vwnfAF9mP9O1yW8+tgsPgk80DbmFbDA3BxVi2lfQ+NIqZCXpuBE2FlCK7MGf+Sf7JSdsGEGux
5zwB8oXaW6xCewRxHKjDzumTd7S8ZzbhM4sCAKLMdZ9hVEl/TeYnCT0TbLLQ7jtJWkZDc0+R57ZE
8kSiFtLILalDdV2E750Y4lVqgWqBX5jM3OhO1z8qhOjlcO5wjnIDOR5YoUgwsi38YS+NWfrCWVYd
IK7vlwfwXFM5cUTZGrVxUDKZTJ+8gAdL1/d7YCFYQlsS+fiF/M381O2wJfravBY4ss7cEU6PHFp2
EHMya0ppNHpuXVqWuHaRrOMYmyHEtjTtfqZ149cfbzTwKGTSK9xUmTzqpA/zwSejmUnDHiHpCoGf
HHWapfzdeIdJmADoukWZxVhdDjr+5qWY47geHOEOuHPqXv2w9xQ8V7u3jDL95Qgf79xLISbHmyL5
mFaq4rAHhGkrN/ldtxBWjc178UbYCkt/2y38TT8W3Rb+ttjEP72N9WzOiQjONXRyBJb45PFI6Ia9
5fnXcgf7MZt5mn5csE8aOqZIDO4MhiFOFuIgG2GtdOWw76/FaKFv0lfve1NsQaCZxaLdRE/m005a
CQ/iNwdX7QfhIdgVr+FzvrRW+sK5qWeuFSepDkoXJFRGuWh5tPyY1hAGsrBGjn/oPnwl60BqDipB
tKifFCD0n+eedGfX5mG0yTCHWSyjajxG+9l815Stlm+skcMP6YczbKEJi/4qxRlp5iEykXAf7wTH
rZwMrOKZKpgM4sY//Udt7a3VZbjV740b7wlUxs2QL8S3bmapnu7zY0xLZqAZ7pPErkjWHIU8Yoo/
VeM2bK7ibaQ8cVgrM4E+buzTOWWxtTOIhqFBFDpenzDtU04tvd93n6q1/8V4Hr5ZN+kjmC3/Rnzp
C2CeNsw+nJDMT/XV5ZV7bslQD5Io2ZAGUaZ62ZrgIF3aO/1+kOHEg4GGKHE5wpn7AI+igxCTwcMP
NDPEgQ1dvNaWzbJb9z+z2+QW6evrZBts1U14lasrZZcEWxg39Uz4uQZOLly4HMTyyKXfRwNUY4jL
67zGO/ByG88GwRp3vEGS9ZjC4FHDMaUEHMteUFkObQiheuZec+7sxY3jvxEmzRDiJseqmX2nLF4H
P7yJelwMYnFmNpw5B8kU4fPC7YYknDrZ3Xy/Hqp+3MZra2f167p9KwCBZzOnxTjgk/muM9k5BnkO
aZTwjuf7YObAtnpnQElO3fXuuoZ36FUP/XBrIct1eWRO777jbWlUtkOJReLqchzLHIJeCqxE28mB
hXaA99JZW9G/sSCtegBO0CNYDkDLLwc9s08isQgthUsMpUqKu8dR8z6swAXU9S6vJVSVhm1vGaO9
6s9a2PZGBcxUX6HVuW6Kr0DdRjA+L51mffkrTgeTEpqByiFFbJ23++TY1z0lM4tQ7HZ4P/Y3cm+g
TCHigZmXzyUKzMvL0SaShuzRUEapplNKUJSxHDaZO5mHfFPbye4e7BFwzkpdpYK7raJki/PZBmEC
u3eCd1H2tqb7CEwKgKg70+8ni4SKDgha9Fo4DhXDlI+73WkCyqGuau0A/LIG1YzKiYa5ohq6/kxB
+GwoSxmNBmTyuFNfJkRXu9bnsr5ztEFbRVHQjupwEEohiP3uFOalTUbJQE6E/ATFv+NWRV0l+pDi
+j2CBAuRSlDn/fC7l0EL8CZu7ELae9VMieFk1Ywhx3c+wzlWyCZb9qiGWAAk6PclBHiyw+CmpSVS
bPdkUOxerrZ9OWyGtp6ZQ+OyONoYxqy/qkmYgYyK+NOrPwqARtRZbbFv5Fy2sfVtbqzIGVYdRmEg
ysQdionSttH7dGapnJm8RCYDILFkqT1PwRFUvHLXjPKSyCEyY8aVhgSoIPEsdzXvK4WdFV6R6wax
LU3eNI4JG7WZ8wE403r6lOMD6hovy6nQdlRCn/SMvNiHgyA2gEDUcBUh0m5TTy6/66IGxKrKpPtG
AoV3efFOSGfj4lXIDbB82bZ42hmTOaY1nliHiAzuC4QcvIWF4cAmNUJrrxlpcifVcn8DgnS46XFn
srMaolRbDRKyUvA4BAPqDcjnN0QV8GkrekiWTqPakMaGNeKJrj0UdbcNC72DKBDnm8vffnL2jp8+
bnGYDlFQmb6onCEZPJxWi73fWvWqjQN/2cHQmVkR0ph2msxNNhSuaSJFBqJMekjNs6HDnrbcB4HF
NamSshUKGZ/CMJBQqG39pToMD26C3kELqRw5uSL/zRrtOEYmrEfgL1RxTo6ywU8cL3ZEdC+arN4O
RZSsO3T8ZrrzdOmTEB0XgUKOg0TltJ0WkAUTjPEeZUwV/tkQf2kdBPj0vm+fwiisbcOr/Suzidpd
il394+XRPLcIWIfI2rPtjEWB482uUNscJy693LeBqm70JEdUPG1gJ1OMk7I2WCPWTn5OFfqZJTD+
8GR82c6RzIeECnN0muc2BafznLDVd2FFBae2IP/JZVvbDvPeFgJRuQLW+e1yY09iIlRh0smGxIGJ
vd+kr2OqWpJnuAqr7qsgwF9yUCpDxD96baFTX451cmBNYo3L6CAJ0KFrioe7I+8tfB5gK91YQ3mT
QiS7HOZ8k8ZKo8SZpeiT+xZmmyaacqq8h8Cq/4CGjT+ndFe/XY5yvjG/ooxfcdAYrJ2xBQ64NTV5
d5Wm+M401547zDyuT+YiXWaxI4IPUShgTutTvI2wKx9Ced8Wa3246pXrrmDlrxBLqbqZ6XdyWSNp
KVIfIMXHNZXT77hFAvBwMTI6WvQJIpYWrbpXV5nJ350s7TEG1o0UZEEwAok8jiGFrVVWdNzeg1iH
OEv4ElbDwgRTMqjQGSRc4cte3iaFO3Ounx6vx5Gn8BKSQ7U0WLnI+wjtnDr1r7gn2cLwDSk46IUQ
9YZyKeuwnoZ3q8bkOVCuL8+YM/OSFwdWmoougZ2b3mg43bFd7jJpj1HB2hDclWe99W2wquOHylVm
FsHp/X9s77hLAxXk/j99DxZcTg3Pz6V91EnL1kCMN4CE7cnLtgpe1e6TE8mfvPQJyPGyRZdmqItt
j/fZ5Safm1Jc4HSaqwH6tCZLMYnRYws8Wdrjyrosy3cFtqVRoiQkzMzdc/MKnAY3KDYsjcfK8bwa
QssMiqKQ9spT0Kzr4j33b9LvkfOYq3sgPr/fKqCyGBpzFKqUJo+D+aLUl2EoKfukMR+NQbxpu/Cu
KuJPRWjMrJczuwwYjV+hJmuywxLEB56uUKuRH11dXtdVd9N17czqODc1x0cLIGVuMvThcYvyuKjV
QBrYmdEQst3A+uRAnFxUav2KMM1VruMKfrkPT1MyvE255X14NOLDNn2fZrh0+6GUV3vRj81PsHHR
5yni4VqRwcS7cVxs2Q5/oNJh4DyipohiY7fuNbdapkG1BRPvY4K7RBIuv+thbd8BrP+G468PD6Js
3mY+9nQYxkeWIrLdf8ASJyOuoQYvOVVUcUo2io19w+fcqrJVWqHv5xZsySpX0ZtGhpTtiZW4ioys
WfV44uA7if12jZQXFNhYWKSRJa8vf9zp2JngFDkmsHfg1qCPt8aDg6jgeGizOOK21JjWSq6C26DA
YLnRumGl6MKN6QTZ6nLIDwDs0U2FqiHefTy3RQCMPJOOY8JVrVr01J19i9T0u2vW3nc0oaOnvq3R
zyIT3753MQxRexji+HNa+wp0rAAWDqV6KChdbvo7U8BWagHh2yoWvecEL2EUCO9ZLkrYskjQYxdC
b/nvCsrHGKEwSSzM12X5IfAqEWikJw/X7SiPqGYy1LDCjUp0X+XIC2zRCp1nUw0FfriTB9RfdK3c
4SNCOlNCePkz2fMe7xJTMN7VQG4fQgmyx6LK6vZrX+pUdps4iJ9F0trgddFrfgU8En9t27qAvJbH
7r5rKWfMrIixzw77lJIsgAoOYGlMpGujju/hOIqZW4Ic0fM9W/fS7VY9FCbFq2yp3Vwevelkngaa
LPZWEFuELAhUmzgPCRhhR3usEGaaM37upeZMpkhCnidtEqJApb71c2+VlunMrjXtMRIE5O4440bz
YK7Lk3SPagpSlUhBs0clYed68bbxLXR7C9zMENqfA/1PG0SpFaQjqwxvr9FKZNJtQQKELYuaZu97
ZHZ6MSvt0gTvf3lwTg4y0qskWEa5ZPDVOG4fz4JGx6tcEnxAGl6zKkqcHpvKeKzydo3+P0oFA+VI
M7F7JEwuB57OitFXm4vfeC+htHry9DdbvavSPOZxqepQtdA1g4zZmDPNOxuF6jzpDbqT4/O4ebzn
ALEpCUkOjB3lem+iMoy65m/OvY+2HEQZv+JgS4RpCTdMT3mmBlGyii3njdpDu77cYRNnGc6DscfG
JyKReEJNc8i1NrSihx7Bvq2cZRQY+xxR1Kr6QR0XP8tshZbqVYarS+uP6mNiv1AUjK7Cob3KhLml
cDptuPtQPab8xndRLjpucR9HddqpjnffYdOIutp1mGYIUwORkkfTE3WdVw+lbM3cuk6OHsgvOEWg
2AcbQCbycVS1t9Se0pF/j6igZq19RBoGzKS28dvlrj5dehxtpB5GVPiY4J2MpxoXpSQngn8fSRXi
xgMqsLEG+fJylJP8Ci8snj/yBz/pA3N43ByUTg0/cmVOUgWhGjWUEVEI2n7dSCjWtIZoc27h2RGX
qLPwYvHTbA5YN20oX/BR+ODGJ5IBm/oQJy0O0EkiVfsG6LWd9nG7GCpMry43dC7KZI+RIJ/LTSpW
+85CsQOlvJUBI2dmbpwLomHWN/YpOWN5Mje6No6ijhzuXnF1js1QTLIXYZDEmVU4fuvRMUOPcVji
GYS3IyaikzAGlx4TFvm4CI1knbd+gciwUCzlzvTXORYUMxvYSbO4YkGO5cqDf9JY1TmeI0qmBlqi
SPne1THVq37m2svlwRnn8lGDPgKAVmYisB9PVzJ3cz0VGy3fRwYOcz73GEpE3us/CzI5ObsiYQZI
BPGT1g7yt3Z4Qkfod2fApCWToUlClE5FnxuAlL63wCj9Yc5HbLrrcZNhMH71lXI8GGhX6VmH5fA+
zW205FGpZ6GOpsDItK/auWLW3MiMU+PgVEmdzowAWeX7WHlG6XKRtjckMGY6bbqlTps0fsRBEClT
+iQYhz/7RnuG7ajIa/BCnwlzfhr/6rnJFmDGDV5QOmH65qsC4NCfeyLMddbYzoN2KD78VQEnkb1J
Lh9JLkN7lsyf/2wWT9ZiFAmxH0TEcHvwwOYXJX7V6pmM91w7xil40A4Y+oMxNEyxIIZqJgHNit6i
2XL0zHBMAactPPgyw3doj5a4jXkLcr3+zIifbJTHa2UK34tKGpHlOCwYUnCVGy20hH0rZysl+3p5
VM7OYOgBCCZC+CCTeNxjYuV4gB9Z9jwtVia1Gq19N3qUHqxHR5spiZwdnYNYk9Vi+tAvk3R8yhSW
XRu3UvOix97ycoPmgkzWSiEgetHK4z6GtHCEZhQCoNLfef7BDfjVbZMFU7WhVZQfUZD2yPBtLXFj
ILRdJ78/pQFQUt4gEUmxfOqEjJZyYSGFweaPqr+aIflshSiTz0Q5szeTTAJNxINW5bk0uZHmdRk4
WVHme0T4RYCGGbbzC1nCCZaqqm3OPTfPDBLhuJGDiSMpcVKCwyKQenzL9M4/42G+CBWEd4315Zlw
klT9eDofRJnOt05DuyUkCs6w48tll92HDwgXidmibBb5t+HOe5DnHp5nm4bI6HiToqIxZSOHlS8L
slczXla0xJDuh15jJYfwz+XGnQ1zkH+YHNeGSYacSgQXj+ALbrSLSNiF9ffLMc5sQkc5jsmBLaMl
WmkCMQInWovqQyG9lJW/GVB3vxzo/EgdtGaynJQyaJuqZLtDHNeWKedhV9HdFa38KY3cpYJ2md7U
GwrSj5qBMIgVXDeGsmlk9/e33aMWT84oIw1Jq7bjDhVU2J3KS6WCvY6qlJklM6FOHqTTxM7krJLM
EIU018j3pYdb3DJxFtVz+WhchS+YveGCRx0sRcAZ0c+Z3j5zfB028kOi9eCQDCUhCtsxsBQgwR+h
Dt8/zIzntPY9aZs1vbHWCSmTMTuG2AGmacNC+hrmixABNnlpuWsUnS8HnJmp1mQ1uJKU9hZQiL3S
acuwv0P6EHhpssZ5cSbSzLqbQi99DRMfA5OFPXZG6J1f52GzlsLXy82ZCzI5lOO4dovyY4SS7kqr
bxSv3IrBzPZ45uQ/mgbjRxxMA0dATi9VGCMxbjdSg9wRkr8y2oxCuMMWanO5SWcPmF8rfJqDlrLC
F7Sx3xqJ23/ogAHeZEO6tNQXo2LNwxSutbk3zdy0mGwrzfCfoODY2Vb2Xvtidm9DOUO2mJZ9/5jt
1Mwgdo8M6/EzDnrSgriHDS/X8ypJ16GGe4yBmjggZ8PK1uTpdvXwdrk3z0dE+pl3NP9M53tKnS6P
o4HzM7OWThDcZklvJ8kA2sh8xKceCbE5sNEJcPyPVv6KOTkNKhebEN3jLZ2oOJ8on7rCWJpKYw+t
v05ThBfkrWStlPJamSWxnowjbE+Qich9U3kitTRZ3l6KYU4pC9quyj4rUY5viGanWroEW7/6zY6d
RJo00rIQ0kZxUN8V4r2Ti1sFG6cB6Tu18l+qzFhSXphZhh+plaMUwiTkZLErvd7qEvLPO3WzlK/L
V3mwqZlhcOqXC4AkC+PKXcU2FZlX7brXH1FADm5QnZ3Z104qfMr4GQB4oNBIYw5oegMUkiFqBj7D
fy2/tD+LZbEtH4sn98F4zFbRF4zln9J7glNCW86Wv88O8EHwyXmBk9Pg6DLB9buWlDn6IdJCCWyl
tJubchnfd5voJU0W3Y85+ZDTWT02e8TeAqzhyjmFZYZKrJil5em7rlg2zcLyln21LISVX62caqEt
5Tt9Zoqd7LuTiJNzX4z6XgnReNvlvfUgJ8/S4K/Q214WzuvgzQ3ryUlyHGxabhStxMu9cpzPsMDM
YmUa+bKzxJnNfS7KZPgiYUicIqRJaYkWYMEJgnqs9O1vLM1fIzXFerYgk5VYHyeoF2+QK+apZV0p
RbcqYsR68EUyISxeDnl2WoI4Z2Ig+kLt9HhjN/OhoC7maLvIdBZI1dtauBSia2+O5HW+/37FmWwB
fhTJDeYy2s53oT0pu0zcyPnMg2GuLeM3HBxSWFUNUpla7KHpcxTXSwXDYtyu0UGc2dBOL7Yfc+5X
a8YvOYg0OKKSltTLdrhsiA/Wt+oJHVD/Vt5GX+tv7SfEM8wYV5uZDWyuDydnfat1nVhQB98l5Qq3
AJwsG1sWXi5PiLkgk/eBkksugrccRKpgrUzfXwfxDww3V5ej/MWm9KsHJ1uEIALDsWTmXYnXnLoX
Mtv6Yn7n5aO/CeKy9teILF8OeXl2YEx5PGZpCYKbp4C2y9ONYt1ExnMJ4SCcw5HMhZlsFJiLql7k
Mkiam9my4YIC/pR0S9kqZrrw5Lp5NAdPal0iNKxA6RmozF/6KD7j2gAxfINmiShg9W7/s96b7BMV
joFpaNJ7lfoNp/PrLP/K699uC2V5OdDpQxkUk8l9z9J0eEMnzOxYTYykxNZ718HfCxo7fuzQKFv4
361mqS+eos0ck27ceia3E8AN8Pfhg1DontK91B4YeUFteGcpqx7fV5G1e7lNZ9YUEcY6IScwkouT
yW6BFcdKiQiilztk7KJy3ePYZBuhNnf0zoSa3nGEGG8lD5LRLtYDO8lXgVzYiv/zH7VninNACFb0
czAsO1HGxqIslnqZoWA8N8Pn2jK5E8vIU+NySFsMA/c+Cg+i/yVt5ggy5yccQBdKuiPRcJrO0q0h
TkbzjZ30FO+c1xzPDGRsv6pLzGoh3xVoh1cLpHL+Th/+ijrZZ9MBv0mlI2o6QpOeK+2TPifDd+7e
zbz7FWMy70YC1GCkg7YDqXaLdbG6Sp6MnbcsnqK1uSyXzc/gC9LVdryWv4qYZH5Ov6ZX/6iZU5Sr
6gCvkHDU2PVSzfvUQpH9PUpfLgc5v4L/205tsuemElYJiUM7W+G1974M1eff+32NpWvyBgXyLIGD
0ceJenDch7noVL6b1/dlMERLyIIIt4tzPMOT0Ro3hxF3iBYcMMQTKIoJYFCKSqm5D4VE7JZm5wjv
CpLImBx15l6VkzxYqnpdvAVRTDo0VuuSN2Lntq9eXef2AJY5XvitBMC8j+T2XdIzrbMBYrjoNsNp
fVMyPw/sjpR1v4iR2cJwVCgrAc59Xs3cZKcvgLEt4H3xZKHgbqEmc9xjVq1klavi7+nhUfjcYF6M
3XUek880PDuR4u0o5jmzosbfPNzHP2IiH8KpYaHcNz3glaiO09xSqnt29OaH1AYYDneovSct0pNa
pgyfQ7F56XB+vDw7ptsUcY2xeIFFiTaiTiZXW0JqUi6K7X2K3PoNdsSZnVVRbiNi5s3cYc5069ij
zEG0GXnPTSZ6H4GobAetvcc61lt4TvNDYEmpivhcKcOdU0fNbx77Y9sOA0624EBDhjdXjPae6om3
aiPhGVt33DN6yFhl6fzmY4RoNAqFUx2MuIjc0fGskcxMD1yxa+8tx5NtrICCR91pX9PIcL6XRTOn
WjK9qo3hUDgCn008MBSTScrxIusYbbX36O6HttLX1dJFBs6O09BZCmluzozeyaUXEh1AOnCqYNoo
Dk3BZq6mlZknmMp9ZOBQ7T5qKHiGmXoVitzcHHnZaeaN3MZ3QZ7dqsFcOv5kfYCho+yFhggIFZSf
J7uYVZiaEMCzu1f64L1TS3fbi3iCtkn1amVKvkAr2MDsYk6D6YToQKuP4o7DcLB74gPcRj2mjPc4
Qr91vbr2NOWmFWQYqRkW2tWiBIxblA6+XBIgWPwIQzOZ2RumJwSmeYg+gMzAShgF1SlKpohMEWMO
Q7/H+Mhcpgrmp23ZzxXGzkZh0pCwVLm8fvTEQUslRrcYSWr3keDkmwTraa54MDgu7zcn0n6jrC41
P7igqG5r4pSDY5ipgqe64D90nV6/yAjzB7bTOuLeGpwkXeRxon9JghJqQ+SnXreIosqU7MxIsmcX
jcwHEWcD/MKqrVum4Xpwxfx6wEzvjyPgtwwb/+/k2P+/s3Ucnwj/FQ1cfqm+/OtHUvlVv/sS//jf
/3kparf+0h+qr6Nr+R/5dUFDfh3gICBFMGiIeIxZnj+8HQXNPLFp/I8Au6CgwG4iGsGoQ+3UtPGa
WqZ15f3v/wiK+m/WLXvnf35U/x0J9uPzTIeZw73wgx8jgphAmu14vaZ61agq63PFvVj8jB19ua4H
N3+uxM6bK18c70l/xoKgSuZ9hPlO96ReFH0FZV/AGIlRYhSu+/dcEcy1Eqr1Btu/+ikMUmSFEav4
rR3hz8jElOA2cpZ+sH8P1qrZKXncyKNGpMvrEkc4DzzA3JXkbFdSI1ehJgAEmDL/uKJVJEIJ4msm
doUdRvDNXTgsD6bX/R9XnENNysm58mdbDsJMRkxq0rLP8ITGPq7xd3XiYuGWF8JzpgrcfzKnrDdp
Z+DXirdfildU+Ab07cHDL2nmAJ8Isf/nS9hs+UulWjS5L7QR8rRmy3i2NsKiy9JO7wQbh0Nb20j8
KcEEXlOnWhR2ZFdL86G1TTv+GtiUVBbG1py5vRzvx6dfM/73gzFOEtB+qhBhfdm6KL3jACqMZo+X
e386xlTERqVczWKAwZBN2bmqin2xUyfKSpczbS3IUURGBik5T+nmHlPT9hhgPFFzAAwPwBRA7qR3
8fBzERvCR0z0NWmRhzIjWlXGzHTiqk6//LpJA3mnEgW6eSRD4TDLsjzut9EmLRMC4uAJgnc3xGJv
uJLTuqdK5HlOslGb2vM2ma+oXxW5xUpF1h0le69GO2dMgEWzarbIDMPh0Fow6TiYe062EZ24Cx/C
Js9ddUGCTt1rEXl021cyybcLy0NdTFSxAkROQTbKmyLyOzxiyjTSucVnevpQY4ms2WrfozOV4tvA
+SpEsnkX9/TMNggzrHj8tN+ZnvGAXuVtIA8uvkU5uvBk7HPDLi23k9ZtYjTqsjXr/sVoq1THlS9X
zSUmdlV05Y9/brLQL60rXMiz4EmRkwwnLFjY6sLM89RaCllivTp57Tj7Wqlda1OPr4OF12uNsJAF
n8M0TvDqWtSogX4e4mr0OIoyhOhcR4NYJsSZ8GpKpp4uPavsloWblMGmUlW/sJPYdEvcyzSuwGJc
qJtSQG9g0QUeTKZMiqU1bCETRJ7nUKH0JGj2iulX2y4m533lDpCmI179OOqllfldRVNR2luRywvR
wkUbP7jGSXHRwdkPG8h65K2pkpljhlA2/QqbG5yIxKBTzA0SBuaNK/S01zL60lkL+GGJGMxV0RcF
W4GasgRe0OvE7+QMC6QyHxZZkcNvaEucYzPHle7lQvadha735n2elMl91SoGIJtQ/6qxRlKcp6ro
0Wo8qVm0nlVpCz/klWo7vT40SwVDvZ/4Uxf1UtN8q14U3ShCR4K1fQ5hmHYLCovDaP/H+2xB3baQ
Fk0mR984P/Vo0UpN/tlXkyq2oZl6z7ErcK/kFFW/CQ7iJ64aC86CBcuD2ctw6ltlhstbuarc6LNq
JRE6rkonkMEVzOxnqBf9Xe74zjfXzcp7Lx7+D3PntVw3kub5V+kXQAe8iZiYCwDnHFqJoki5G4Qo
seATLjNhnn5/UFXviEfV4vbFROylghThMvNzf4PC1lwuOfTnQOm3uAOIjxCWOWDzPs/fomlnFDGF
Rfhuwtp4iyGZaFp+paHfL1oO3+epL/vLNZuXDudHY3TjxjeKjxt2pniqmlOnoSHjBxqj1tswFi53
BZkhlDfK0SVWrP6k39kKc7IYveX5jZM7y+4WXKr3ow1EK81tc3oMG1xhR+WPQN2awM/j2TQ94oJp
bHG5oqaRGKU2361Fq7x4q8Y+S8pcqCLeNgNAQc1Cf2sb6BvGQxMYF6bR0A5zoc+peIJw+p3ujjav
u6g1bw033L7YFBLWiWUWvp0HLXBBknKWICEb84sfiaCOTVUGQJWx0rqPMs2+zHq3+6NDnuKr3Nas
hC7VVWbM26/eiqxfH1lSzfci3x2FscebF3ZZ1Q9xxUH5BltNXlPlZtb9xBmC/RL9d5EM0cqm3rrJ
v8281gVr5Dvy06rD9raXq/TSkhVz34qlZ/Rdj+2zQE2NTh8WjKzbFWE1Xo65O/OKwfYv3KFqr6HE
bmMSulWD8bzN5o69rh9qvDWE0x7cOtjcwzrOyJIpW6kmLmkBFKm1rahD2EXffXFmj3lUYXn6brEK
d2FYGQ7PpmkoFVOx0cJfDWu58ZRovJuyHuQUN8VcrkewOFt9nIY8guvhRaV5GHwYNLHQHu1Xo2cj
vOtREK/jEgeQ6aJo+yFL7W7ywqts6kdgL94A4yHzF9M9udswbjfWaAQfaHwqG4u8Ur8vJtcsTmJy
TIzuS5C5yUC3tDkUXTVut31e6bvNKGw7tla8hGMbwhTmYvA4PewTl4s2y0byxX4CJopnwlBdmOuK
26mD4YBz4XbB/sFMKVSa+y48tY2zj9UcFdF7PVRWm9algVmAMIXpn7DQrTgGR9+Antpaiz7ZUb4F
ABTQnEnytSuxTMztQh6WUAF7b4eNCDQFPVX0OvpM4qTqcawMa/rGh7o01XBRy3B+cGsviNepaOZ7
f+xLMyl2iOb1BkdzTn1qVFibSDaGFxjdk6Q52+LdLfY80s8JaBsdCrNusWDEimJAY5SbB+XV2cY1
7X0PR1k0OTbcjzlRK2vsaTQR5g5hofUblMsNHznSqgkPaNG7uLhSp8LKlaaScW1hDJ7kUgIb8s3K
t2+8umOQjc9qIzBLLJzm0OPJJx/82jJn+o+u89FbhiW4cJd5ie4NP+OFGQL9pWNhmxgo66LP5pj9
5XUJO0dtSU/c1peqLHFSVh3VRuwpC7qrFcnqlmMVfY9w7P1Ld7W7C6if23sr6HfVG51575uqxslx
zGxB0ogDZ+qpPgKusRR0NGILX83qJgz1/Ec/1UGTji0NjKQlnltMrMUkT0E5utNVY4EjSvdjp49N
no0+pQjsjwXP+Xatbf+TlKJfb4zCmDpOMqPHxadynZvBmQqOwTKQ9XHMavdPbNP/RqGqn0epxud/
3H7tp38clfj+VZad+K8XvmH//fKf05//zp+7vVB88Y/Dj6LxnXoe1/vnSTXyv//rT5ON/Tf/X3/4
V+n5sPaUnt86JeT+13Ju6+cC1CeF+/cV62FQX2U3ll+bf5xUKZ6/nv/Xv5zDrH/uwBlkrkOfLgqK
n/+qXL1/+jhOkCjStd1FjvcK5S/nMOefP357F40EX0AZxI/+Vbfy90Cl8N8gstLMpBT7T+pW52Xa
yv04u7IDkjEBqoCoLJ+lrQ5K38YMSkyLzMTCF59g5xQ6W+/jD1OKT14kqjHtl8i57VekLOMFK8nl
1EJvG2+bPg/mtN3F42Lbm5kALYFXBIdM+/UnMQWAdr3ZxPJSRYb6Vnam8dUbPLO55tycaGM5Zjel
m+0ZZEVEwgdT4MmHxefsShxqivFt5tZ4UKJZrOIgE5s6GLA2imPmYueBQaItblRg0IVzVTvPlz99
zb8pEF9W2bwYelHIqOzSbD8MpM5G37nLSdZ7IWC9bL4yy059sizVXi7IFNzAcbdOVVR5UEJxBPj4
+yu/rFj+vDJSAAhooeHFFz7r/XH0uA7PFa957ifK7+WbdbH6V5D9Z/UKf/dPZW1Wpk3gYHTysl5Z
52Elx0HdTlUQYpxgmFHV3WoPLxGI9EiyVpPQOLd6Q/3O0KZ+VxmiIFsoiL31YZo3f0QgS/W4VhJB
8MSOpy0fb1xjKqO4rlaIT0aTO0A6QLH0mKS6MogtESg3LubJxeHSG4JHK9KdiuUohybe9kIzcRdP
N6kiA/KOKKqoNNCri0Ns537HpXLALApDa2e+r7eguVeztXweB9y7aqTd/hi7xS/TPkej+ArupfmV
hjlJfWGv4Fhta83SoQuFwB1i6J/QLWqee6H7LWE65QxXrZPjumasi1EdxmYzOeNRKN9SF1XVLqGX
LvLD4JrD57qa3eGwTeH4HPp6lQBXt9A+1FtWDpRYU9DEQd5giNutyjdJhZppfYfRd3cX5Q3CGI3d
6eqA5IH1yZ40HPfMUFYRl7nunskutuVCz8PyfhOS3KPtIxseSUkpgycIYS/NzT6rr/e+D3JpoPO6
FB19ayXH73JMu808XjJveHK9vEGnPSqm6fD7BfrL9JdTCU1PeI1U8CA/z1s0BoIdlC7fcebEFImm
yTscm70+LjBUTudGx9tA7qJ44M9zUdNLDZ03rWjMdB5IPRqryC9+3ND/RjTqn8V7OT4/S8LRy6Dz
/2UM2oeA/z4GnXiQb88/B5799/8MPHb0T5o5eDTSMQWnQW/pX4HHiv4JWJZRCrr6e7NibyD+FXhc
65+YCeyDuV0nxQt27cC/Ag/9Uig5DPv/x83yX6H3r9OUqP1v/a7OaNpAVOD57uKeNPg8LnkuxMAq
KYXhI/ScdWt3lS0+YtvmUFwYSyQPNkJ/b9xg1u/63DFOUiEUV+rO+3PZ/NubOIt9P+6BFRxGyKMB
DHL2g/inVhdnxey045Anq3Kti24z8XCyjPG6X2ls/PRd/iaanJ3pPy619zOZ0tErNs8BlwtDY0+b
KMuMAXBhae/cPSxk6uqVxtoPrMr/tKF4r8hpICNDTw3FTcL62bFeywwHc5Nn6jgEDmrrlgv6jkN5
wuLYfzMHbUURlg27nxi2jzIx19Y3LodArd88b61uNa5AjzlmZE7qkPAPSbj50UO9Wot1MWvhWckw
MzeN884qplhmevLBtWusIE1jIL9dZ4f6dKj9/vNS2t6hY4RSHup5XAfMDSocsQPhB4dpmXMR66om
ay1wBzIZjy7eethClWnsuf3+ehTS3Y4jnvJZouYiKA6o5PTuFd0AqDH/4efZdXd2fylahQiWno/B
obg3WWCYeVLkyzd/WPJjpo36Fajlmfo46iY2g0TWPe1Bc1csPvs2w6Bmu9ybd0E+WRdG7mLMlxHy
VpbPY6Sd8WAZ3ooVsdFVFxHslbdz2NLqG7FxrS0si1uyhUQi+x9jHWFGr6ydPa/4eenYqF7uKl+M
cH94GJzlHXsHpGmQ10m2CS3hfvJrEwwEcsLDMJqHgqTn4fdv/QcN/uyKu0or+RUK6Xsz+GwDtouH
u+hK+6/T5aPV1gzlCnNrL/KuGb5hRdFvsXB1+zHYuwGxE2r1BBLELw9WVXo6CWavuLJllLVHXbdY
deHfZVRJ1fTr1zDbbNqtdr3SP5mmAgJj3w/hf/7OmFpy5/goIXZpc17+fISoTVSy3jB7KMz2ESlN
eSrdvCR9cW97O/r++/d1fl7xgSL6zICdQdYwcTrL1Y1yFHj2kRm6tZPdZu5GdiCa9a0wMucVf4If
5ipnnwboDrAQy+E8YdD/8sEKkdWGr+j1CV2a3aFtmJUcNTv8ANXJWC+G0MeYIIssms2r5+bPmzdG
d0u+YqLait7ycPhjSHpcfKMKL/F7qh+naAnu/CooPADTKAPHptS1l5pu4xSpGa3NG6Ht5dnUS9Cm
4H3GSzdo9xyn1Pqu83q6fdpZiuagbVsaqEBP5prMu6B53OXCvpOun0UI79r+u3lbvSeQAQgWuNLo
rzoxGjhk5GiRxtLvtirJy8J8M7FQigsNFv41eSZ7Hyucv789kLIuYLQSYV6+vzqMBpsUmW9VdNmQ
WHaPUUdoo0Ach4v2HgVec5+apTFO0+qs37ZJ+qcNd0SshwEIvR2jtfq+NBMz91I549PYRdmniSH1
HaaXGBaAWBSxV821fWz0vH5ftnyp4mEIa+rU/5tQ/E3gOjMV2A8tjkTGrj6mP0w43H1R/hQkZTPW
uvEaAoroqvborVQFjpF1aR5R35miINtlXhueqBRkOrkW+Z5njIfRH7Jko53ZxEOu/Suo5urR8XsH
HQTiT9rKmpz39zd7HmXP7/XsBMtIg11/P2Cr2plTC35q4k1Bdfj9VX7JXfaDHPwLeAJQGojZnH3b
aVw1La8+T2RbrE+D75SpV/TrG9cr8scuV3SgFEc1sbBZhsRwjKVMURpXd7+/j327v1xi3AYjQ05r
boWB7Msv0yNinWdDlydWnwVJI8V8P25jftkvc3DTerTdbCRC0p4ud5CI0B9fuf6v8YLOBbwrwhnw
PgSUXl4/GDIqd5ecxig2dSymarjxOuAp7iqAyZnCes0d4e8uiK436MwdyIXa7csLLpvQ2jGnPLHX
QqaCfvWF3Bke3TJZCMUH7Svx6dflhBo00RDAE7qXVMovrydZOoVaJcOMZtBpb2mR7Opu//Gi5SqY
ZgBj3NGS55kwQuXR2Mw8VTFG7sU0m+N++AWv5Lp/+yw+QG16GhYNqbPcYw5FEK4Ms5IowlnWY7CX
GiaX+v2S/LuroEdCOr93TVgcL99YSxtca7fMk3owKJyHLTt4TIZe2YB/exUkq35g3pAlODuSvLxF
onXmSAp60HuxJ53mYpZquf/9w+z75+X+ctjmnF0Oh9/u0vXyYUx7KT2/5cPM9Yxym7M4R3pO/gl/
PP+S7bR+QGhTJVbNHPv3Vz6Df+2HLjIBbGvwoFTX5rnXJDvYGejaUpkM/HFTbt2DHAx1pHsgDh0e
KEmH5G6ySSWOyv02NdEDCRGNhKx8jcSwv8yzt4BGJ73BvYbEBvRs03mLPZUF06v9ZfdfwX0wDnDc
/gLVsOUVneQf4rkvr4VJb8AWR+vWscLzReqXyHCabpvFXblFH9jtmAKJSukgoYxw3cQX5RwcS+Zx
V95Yo94VNlV20zpd5lAzqOJDL+cgwxJrMe8XmoILLXNqzGOripqeEsYqHMpbyXAzQltAxK7eG0PI
82e4rahlQllyNDWjN7fjPTZV5J8mc2QYQ5/+NQj9r+/VJYmDOmEy2icF3hOIn+LqMvbFvGY2epg0
144iZ3Jo5FJdbI7fvrIrfz030ToklwNLgxsCVgwvL0Xl0CyuJZnbtr35PHervDFkXlOGRn90g5Cv
QDZ/fTIcPhGIxkouIDCdgzsir22dDTk92mwbRhZGvwhGmpUVGxM+xq+cnmc4nn2r8FABLIQdlWTR
Vnj5cK0O6BIjUxI39sgs3QzElQyn/mrrm+yIqL95nBsn+NA2oX2vpmi8NJ3aTGvLqy9/v2l/PS58
uvEBrXyQWQCkzj6og+qPdgcWLw3L/qOdz9OpXMYQbOE4MPpVTrZdNo3poTnSeq+k67++8v1ct9Hw
o4BFzvjsC9cr0qat4pXLvnaTaqPIn8pxSApjee2Fnx+++8Z0kdD0wGRSs50HRZW1u0FLpZK2Ut8s
SN9pFtivyQKcP4/Ls0Bp4rvSp0aD6OzoxWWqtwalh6RijPsm35CDXpfCuNGO172yWn+UaD8fOnwt
kHtcZRcg3bnkLxdQVTOPbDuTgeXWamSuaPif1syhNaVXRJqZM9eec6Gb1SwvDV/MJHeOMNZ00Yvl
pXkVRkAIZOFPycLKUkk/iuFmkHVEQ3RedPCOc8dTqfAaz0wkAogfdROJPN7Gbe7uwJjU/bHp2r58
ZWf8+qF4LhC12DxaGIL98lyu2+ftBknQmFp5sRhGlHYaT7ffr/ofSP2z14eBtAN3gKbifry8fH04
jQhfNaNMPAF0ZEG6t4rpQRkVpZ83v9WV14aJGWn1Xk6i4zzXBkdB0RTTJ6dp5ZysI5bseIaUx7Xw
qsMEcCzpZ7cP41Z3BjPaAlhAMsC/91JDtGJOe5WNDhpEjpBxMM59nSij3ZxXekK/pPksDKQqsZJB
lBBTtfPKJ5pLiYEwU2LZVA9W1I5fp1n5pLdlcOVOLoF48ez7pW/LB9SyhhuwbM4r2MBfvyHbjW22
O6n8ALK9fLmqbQLdgBJL5kw3xzLLcOUrt/yV+PA3VyEp3DMcmvp4xpydXLmWVTV3ApXiocDOFbW+
S51p8/D7lfLLSU2DlcEBMwPmnVYQ7ZPQnyNevWkSeAudbVKK+eMQtNEf4FoAjw1Z+AA8pk5He+qW
Q8Ro/ylraQogcIhkRqQ29Zp12NkII7BhFu7OQBzYNMHdX8g2hdVGWyXg+jj2PbIjCQYGOk/IKV+T
N/ybZbRP8ThXSO1pc50rdfVroEFRwTIJos5TN5vrbW3sC49u4zQWQZ3Mhc5FMgauWA+9rfwq9VUb
2Hemyu2H33+DX740eQZO2KTmjP3wTtt//lPSYTpj21flBI4Uos2NT+xP6eC+ql2xh5sXZwIXIEYE
NtQJguJ5ZbqS0HYB0/YkBPUT9ziXHOm0jN+91gY7YxfRrVhEkGwjzshZ3/m3mGDNZYzBnlsD3cJb
DwHlPK0Xqzutptx9qDNjuy5EVFw1TTCdpiX03rv+ip2S0/jp71/Svg5/uXsop4wRI1qi/llXsuzs
KRTmgOK4u2I+1hdm7GQdDsce4uS/v9Svy5AeGz1XigxSGJOp/8sPskxFhvi6LRIbc5wZkV/GIkk+
zVEU+3mp/pgCb1pORKOmT0uztK+ZkVh01Uj2QuKNWX7YRcgd4r6hXskpIMGfvwhAAURhXHrZs5wM
Z1FYtcqSed42fLJqYioDW5B+YIRiwHFpZq88UAiE7xwBkiZ2OfM/V1IAuKvrwPjcAgZ7lKqzP7rC
r963EJMOC/jAx4YBZ5MCCJg/Wua0PHD57AFoVlunzrhatwCLHLwBYHKU8eI6xoMLQiG/ww5tBZ7Y
Gn5HLHCq8MqbF+8WzKvzpS4t448W3NSQaNtTzSEKs+yDXLulju1eBJeTJaNvJMHg1VrtLs6hCDc3
jPO2c5wkRCGKmTRpD5OMqK2eyNkBgTHwWGOAPRYJHQ2t59Ie5vdbJd3s4Jr5ZoMWB8wWO+UiP80R
nr9HERTiy+BNM4jc3irmWJkNDWzbHwPEoOBzfhuCqJHpGoalSiu6g/5ReKtJc7+LGjeVXbiYrDKC
4s2izaa8DNvV++IV87y32ArxAXwPTmJj7pv6ilFyPcTa3jdOpSVQYVsjZH1RDZEJ8lXXiCm2NmV/
mtFKfpyEWI1TWVX9vXK68TFT+YBhCDO3EcgcALW4y1T9pl5K+cHh9O9THU71c2/P8ksIevCmy6YC
JJmpwiL12018MxdfHOx2bddLNx+B4kWq86cUv8LxOnIEXl5D1xnPgzRgB4+l2D4YFcDj2NG5YV9O
ns1AoxaNzmJ7atD5lbrbDDQz5+Cp87bl3Tpn0TsvUPOMAKVlaxq+CkgOwLENFZFqA7Qgx+Zr64F/
wtRt225F3WInp5Up39AXEp+K2a8+Dn0HmjBfR3D0Pe4N0xGpG5uy3Te6IhYog4XXXQHHUwZO1t52
Yxst6bLYvqInncGcXlXbvola7NYPm3AI+2bTqfGNUk67pk3dAGY1cCQUqRfIBcgeaGeZjNnEo5r+
FlkHuxsKE/5UVIu0nVTwDLsYwX63g7ZGVxW8ODBD5ftJ5tJPf9uIuQoIEJPlXuhQ+NiprjslgUF7
LZOVhn86YBa2+4OuBnOzMCNhUpsr0EsWHZP2JRr3lyc2rC0saaYQEkECmms51yluDdO10aFSejTa
OliOS5vJhx6ALUOYtio+dWMvA2AFm/7SZs0YJn6wDMVR+UF2O2cUPjfZVhWP2pbF+EFpExlIz8FP
6xDBPpmSoa3z3fEgxOgD/4xqFxKhjE6K2qJpoRc/Gq9pW/ePZck8KLG07bAnN7t/1wQFVTjJ1fq8
6DC4rvvJbk6BmPVD3YoRl5+eNJrbacVnqcEQAKULpps8hAPM32mNS6v0gs9NXqhPSx86C8osgQbd
6FWSjW1Jr42DLaoflLn67nW9+uC6exmKGz33UXHCkYyxQFm5i4pXF0n0RE6mjTH6opbPnVesK6Zz
er0rF9cEihdgtnLV941tXtkmeey1mecec9RKOcduCR1IeboW9yWfp7uce2PxU3Zw5FxHIgq6JDRD
TZ484kSXDpOMTtKo9Ra3S9PPx8lfGpUUgwN7k4lAhzfKwsBjmSvsloxJtXgoVpl5iqzcCo5F1c9r
EoZr8X3Jhy0/iDCbjugzBle+iIwb26Hvh1xn1j9RtwRclQ7rXZNrNMIY4pDf1mFrf8sLXHISpzeM
MIVU0AHp6vcDthLj0cC80EmGRVfhIc+tZWV4KarsqMKg6C/NQmZWLEPd9hem2aKIJW23SD0BEB/c
llM7yQ4yq2Mn2mE+Olo25sRt2QAcKijMUlfWYji60ejvB//gIHzUq+l7GZl5l9j27Izx1PrSvFiG
2hwOA0xEHHuG9bkRaL0fAymdT65ciyFRuUPwQC0ygh6z2FF7qP16SptuBBrftivOVFRkAsTRVuo6
VVPtbnciHIsn0NbhfONFBL0LGZroe3lyZmRTRpSFcUWxm6WVMrsUPnQoY6zrtj+2zp/fL7ZBkWjn
Xh7Fi8/AyVq3FNT8SVdqeA+KCJvpwbqloeTFawaiakQBDsdd9mmJ5WH+ZPTBU+sZJ5Ez/KmyJW3Z
7rHhLweoSHFbqwdRBneLFA+hZs0wcow38RYe6OfGrS8p/g5zXT+bZXUk0b30tJnQJnnbef6bzEcV
RqI3GoIWblnLoQfYyl+iU1D475GK+zgR3N1+ul6trHrfVeWbedXX8ACeqsCKvbG73SyMXx7qvD2E
zjdLyri1gkuXv4B4/rGRxaFsnSORNQBxHdZYeyIopSZ/TDZn9CDa8BhxLjLnS14QuQQEdzgO5ltl
NNi/FFah7jMR+EBmvWi5YGRwTUOU3wXTF5ielcfNZLZ3eRYsqTkMpzKYHpRuj2bOxoC5fpvNDccu
0ClM1965S3MpDXfjCVswQONH8o2HyahpE8pi/mKKYARiHZy6dfviF95hmKLb3Pau+f73jt0+ekZ3
4ZV6RZDSvg/7/F3lB5de/Rjmt47XjqmiUotbIt01q0we+vmPesivAoqXrI0000X5aPX5LVIifVwh
XXZytuJyghXCsHF+307WadaGBUwruBxN5zGbqq/WCPBe2l7a6P4kZvuYMSvCX0gcmbp8Wgz7zipo
oRUMWczOfG+XMo2iTCR96NGGNtKAx/RjY7NPsiveO4WKiyp0UkPD4GmL7TAAweM27vzW+6St+aMx
fHJmK8nh2lSy+T5lqB8sk2CXLzd5VR+iuSAfat9mzaKSxrAuIQs4X2DKSIKQSByMea+sQqR5tl7P
25IUW5XOtvm9YwEdhmb7XjpfZsbus4fLbO59bNhPsQKTt4GDy5U33M8WoGf6Un6Xs9fngxl23xGU
vVgX/SYQ+ckbBi8GKEKVL8fPNqjmFLDZXVOOF53HqoDrnpibemLjv+3CtbnsVtEdVMARN3TLvYJx
FGeO/FarWsNIMKpaxlY7kiQtaONrTEhn2Zs3o5kFRwJz+LFg6biX5uzdOoF7EcIFgILlXIT9iFc7
M+MgvBk8t4tlJ+EGO8Ybv0L/KPMdJqLlcgEaXp6Kqf4uqrpItnZ8ruz2YQ6tz8FYLMk0fdXaN1AW
7jEvv5zzXePSk66ZJaLrspu69ZYPvnCML+D1re8txBowe1awIuhMDpLH7VQx8G+sPHoXhb1dxR6V
MjkkCVaUymkd7mEEDNHlJAu7A8i4rkFSTLY1Jf7YTWVcTE0JOdyW26dqa60sWYu1FKnO+gjkfqHr
N0E4+BY+VzSmGmePLZOdd9xe4PrPEUT0MHWqbtYJHBPzJCuAsQlMNyuFdFa+zSKvhPzPrtilFQIj
SFS4w4oiToOnhfH0k2ni7hlLZ4LrgWL9Sr8dfgTpZm/BS1lFYSEbaTsDpkwkWVfUjtl6MLdRAmTf
8NI4GCjiOjFPbX1tTVe8G+xiuXf9WVfHOi/o30sgynNiNbgFgfTY5jAdxjD8Xqiq+CJdjV7f4nTD
u0CzudKhqVFnH8N65viShpfMiPWHsaahcyXFMkysnk00ab9WpI11gf92DJckg+6a1TgUTA0WsbE7
DkML7NOv78OqizfiYJGYRjQdtho1kVjUjtGnavA1aJ5ZeWViuQtpiLdY47d+chd+pQ39+8gbRItD
m+9DFSCcLHG/dhhsBbq31mMx0weLWwBFf6yZi/bvbI/ai/Oh0S7InChArm126JkZwbyzRO263cmN
TaWvh2AD4rVa2rl3GgAcbwYO2DoxydGCA9Ol/DqqxhLjXRP2TawN5f1RiYHP1w0q/+hquhmxFzTF
kxUZu0NtLccPhrT0DWSZXAI0UCtTRFgrPPY2megR2FN1G4Qtod2vJKZddR5sRYJr79YlszfnA4SQ
oWXtRDDBNmaRw6FcrO2xqcA4odHiZB+CYRJP+AZDmTE8YX21M+TOYkOZ/VuX7vZtvTqooMCfa0nL
qPs9PMj3+VwhVFQdSTZ1ftUNbbSmIfxCxQodgBiA7TVv8EqW4QUdn3pMcj8q7+vZaq+Noek+BnUP
28Tf1+5qSN4y40Rj79TOcwiP0gwbcBvGDnzbmDB5nQjIM+rM/sLhjRlPZm1E9lBp0rd8C2l2drUJ
93DI+vyyanX5KV9QZEqNqgxw6Wp94HGL7agn0827OxP+FBvbbfrYt6v2w1w3XRVXzT6kBT4DXa/J
2I0xkhvhpyoCexNva9iKpBH9fDk5VrNnSGZ7XUofco6jQLUDE87Kd0Y+IXOCtRvj19JX1VskJaD8
4GPvOxfeNuo3owNrMp5HMT9RZ+AfAe5fymOv6+7WwjVtiJ3WKJ56/sMnv3YA5ZhDaA/pAJOANnfb
heQQk4GeLW9b3llZI75uUcPMTivD/tr5WXcLbkFZSaShY6KDv/rfDBLnd6XVblQGQWuFp3aCHka9
FNIYHFXZK4Rr7YI3OlOKHeWmrCAeXbNxjkbXjQgugZKZDv2mPe8i74Ek3jGNHPs0mDf1bdcsgyKN
a917P5/FHX9Wf26sjlK+BmH0vohIc1NJIVnHIZ7kf1j4PN0PYLY/y9G38sM67WcTxLCAIgjSpB/T
mIn0bTXL4mIcRdEcQZfn/WHsXDJaP6sZGUTRzjNcVwjl6QwVdonh0MrqEEZW+dHKi+ZjFtkbp0aw
8LO1r0fGUX77djSaZmb3NySURp+DmRa0CgI49duI0ZRs55tyNIr6oFcGs4mWlOyJky/sF00acBnm
FDWUEj0CFszaze9zYJYBpoHm+LEDDS5pOTY4Hvm+Kq62OhNushizDNOgYgHEOXh7K63t1j+1gXeN
+AX9k1FXBYgrYVybVKnMX7zwFoJmqdi4FiSORYOfF4zN0ZYXZI6TaXiwhZWBH+vASdonJry8/bfr
8Z5hCSVAKOaMzLZe1AcyWmM6WG5GlpVv3kJUKbzibl1F/pCb/vTYIQdCAMvbGd0tsbImhkoSuCNc
jlAlN9ZAHgvfd50E5H90yZoDX+63S+/F41zDte48r7BOXheaV5YE2ZQuU2Bhj+MX4ZTOW5TfFcGK
Z6xdrVDltKzXCNV/j1pkijod4mBryGvQC457aFqKkbQvdHBruhVWr5Y1BJ8H4aPJDsrT/LpyntlH
3Y/mZ9ii2zM0g/4pyzN3utyWIbiVCCMHsTPnGWTRMrJPzTrK9waZxJA0U8kSy0a/b9LKDfLhRBG9
d7gcs3q2GmWxGIqhXNMZMQkjhleknhoOLkBeTbfiEr4MUZlOuZpgpUklT06jRzOZp01Nh//D2Xns
uK10W/iJCDCHqUhKrc7JbrcnhCNzLOanvx/7TixKaOL8MHDgiQ9Fsli199or2GY3T77Z5RX4Kkq3
iMOrSJ6AA3T5euLoaviUw1kcagvNXir08KFVQMN8Ww4obqKwR/GGbCozWFecX17ZheGj0aCHuTMF
EOQuxTkhdpNp7tQdyve53EWNkn3L2874rcgcMpxPnUrNjDLZlyRQ/FGd4xklpVl+T1Inx71i7HN3
wiS2vuryKf0FSG/eaWPaYhdrsqZSamIToLEZfuCOUN/1oQPIlOM0uIz1dSn/jwwZjhioo8aCx+rA
9Qv1/V9sXE1mpQySOHUdUSQ3Yz6MdzTHGxSHCwA8UZvQzSF4wCtaa3uU3mEYXNCd0nrGqEx4UGlO
JPkGrHw+1MTvACKvjHzMsJk/rKBbnR2/hUOBQXRb5L8jhL83SVk4tCK1ZOheOKUDPq/Z2Kg7UaTy
78YJdXGbVzZOsxrwB9kDYThOfi5V9pupJMVIJ98IiuzcogW35RJ1fpVPxHxGiU5LGjRZ9MvCg9dg
8lzoxKraujCPwGuyvTOmOn3XokxCkBqn03iXxgFtEeiwTkkfV6gvraDF6sNyEtnyEKhKMRSisb2L
WqvW/T4drBcUmS1Jnl1PcBz5Sqp8wwtdNkSN3WjXqjI1KTGT4deuc9S/8xDQwCWR/oYZV4yQt0vE
X1HM4mfORborpjDj6BUp3Hg3b3LzD+x/nJQczR5rT2fTdd76pi0ZpqutYSFKKw28poouqIFih/i9
VYv6ndO2fSS1uJs8y9Czt6hraQKmMqlgmFBiqvtSMEW8nTVsucAIdKivSgZ45QWF0Too+fXsWxOn
sBfKxrAIPcUzJr0a6GYkGN9Rhw/I3LdHUdnOb91qyudwggThV0oxv48JNLGd1M6FspengQIc/4c6
gFrfI2QP2L12kw3Uuqiz6jfSVoYvOPv3EsBjAsZV96ZSexbQOTYCDKZCnAIWrX8mCRyNIe0r98ST
xIE/FfMYejCNMiJVu6h4Sam/qDMpim+5u+RvXPXUne2U95IvOj3+K3V5fYSPhYq6DcfoNQm1Wdml
gx3exH0msO9qgO+aQKfBb50aQ6+usLKfqKJnN26N/nXja1gW++lAB4c7x2CP5Hvg416xI8p0SOxE
i5mEj21gkKxoBG82tJHAV/tiRiWRaovRom6O4lEhd2bcKQajXTwwCLv1rHSUOAyqvr5XZ0CzXQPV
/EGdbPO1J/FJogjI524HDBl+nXvZ3IwTPNsz4NEtxHxTJdkdGu5CPPlnaBe1ZRzz9FvcQkd6j9Ae
ePytlTYvOsOMd2sQ/UNjj+K5suLxnj50/FKhXBsOTeVUTEAgq8RoCqCTARbLw5Xo7ao69Fhr/K3J
QrgL5iAz9ymKt3DfJH3+PWj6gd4+U+Np50iGAb5qWdYXdrSezrMKqns5lAtn1zd1cBdHSvsGYhHG
O4rNTDC9Gsc7HAJ0243HyWTKOfTZeyIYlByNUR5zN8Da8GeOueCvrBxjEDO+I8YavVN8yUJAco4i
ysXPF8HZQzQhJ1BtWvAU4OuvgyZoYIh+nWB+YdFc/xFF5vyMKqXd4gycTz5hDcBXQU/LCaKtvXxy
pR4UVg0K8hEgea9MfEBjYnd/DYSS2TGuHcYCS4Pg7OdpYrO0QRM7X1cC6aYalpnX57d9pjmB/7Hc
L/5tkDSWY+108aiSFjWA/pXbJGF1R6AqOXSB0N+KkZmEiqPJTZU42oNWME9k6Fwgsc1f1W4EMQYn
ua51x/AmIQD9dNrrz3/c2Xzx47fxsxDf4Ku6ni+OBWLMHGDEnQyEpWrRRHujDJ4LOxn9z6+krMlZ
y2NYZpiQeaHEQBo7fQxQ3hK1CXCXdsahzTA0aKy/TqnTw+YkRTsaIkpjafXLxGz3JgvJbbs0fJ9R
zu5CwXB/11utfCtCbfK7MS2ubdydXSMBfi4bNfiy8XMv7Fga4js4EkTBcmgtT+6fT36EcZRxUJSu
pEf5VZzUEF0sR+zHRqgYEkTNnsM09hJKz2uTH+/TVnbXsRy8OXnoEHUjtc8MK0IgLk2+s0Woars5
18lvrnB9yUZcEz7/xWuK4fJ80QZAWpXhM+prslG1mFi1A2IuwlusfRmHoRs6uDVPqvmr7OR4631e
+M7g3sOoWIjgixHa6QPCggeATxlL1zSC/j6hYPdLHVEuJKHmCOvO2NfdLD8PFi47wOclvvZ9c2Dj
zP8jCZ4bZ0TOxmxB7UANuyq0ZGXKR4v5lWsoXftHSkSAhm0o9ia4+zHHiXaDrra8+dVZBk0ckh8A
MHevr6rUMZCNqJnAVJyuKR5MXRTfsK+2bgc9TTZq1UuXgmTNvqHj/ijrKx6ELUVgjQPDKkZbpb6L
Vbl104DicFcQDLn/fAGd78+AXAYP0rQRHfFST1+obnS4XbJFoXZDFGk3ue5FORvC51e5cEvshQqD
EB4e97Z6elIVxyCCUcWBNhPiMY7SfVwoxW2gdObXzy91/kXggwKsBIcE0Sz6mdMbqvsATbY95241
pD2mWOl8lJS8OtYaQ34MmxLvv19v2dmQmCLdPbteEpRB1QGsuF0wGYcBu8Udc7bGl53cfohnxHUb
u/f5HmXA5qIq4ViBLbPm+vetMliK4ETN0C3QWqvBS6La9Z3VKNYhFSlYdRe2L5NizwwjijTb4Kdc
eMDQSxz4LQxLFXhlpw+4CrBDoifIXXwqjHttSEKvUOvmOtRkBhQahe7nD/iMlE8ODtWXhc6Pg4TE
2tUFscMjKVxnU1M86Xm+Mr5l+/wQXM1/s+uhZaC58XxX0TtQ1JbrcW/oCxfnujXTtkyKHlskbNS8
78fnP8/H42Hnu1fDznsadhuf+kffebqtnFxrrU+eQjoyebnWzf51z4UOh8Pfl5unjcucf+SnV1kV
4oywchkbhcodxdtYMpxwtlj1Z7q7/39oiNvhb8HBXhfL5SCHgl6lcmtffBlva3d67K+Mm2yPq7eL
i4M3HuBiHBmDh978KO2d989XyfkOs9BFlyR1E4ci9FGnqxLgokHNjB2bDkyHEUNP0p0aV/umne3/
/DS5FHl5GgsEwt1iV/NvkVAFnSY1NSlpU62Gb4JTkuPP+a9sfrZlrFB0zBNJ5mMjW11FrXMmmFMT
0zzF2WsdFsbzpCdM+9Joi0t8TpVctC4q7tm8OR3u7bJ+/il7ZnMY9cmoY5e+obse4ZK4TQ/YX0PQ
yBjMyOH3LJcGL0HusE8K8jS9WK3MDWuUS6+QWFVLhXq2CB7Xv6KS2GV5kcDRSuszihuOGEt/dZpo
KyDp/HvgLEfHhqIX4QuH0un9ooxKSjOm70+keDjCvp0R720Tmc+LX1NhTeI6gPwcOvjqMtBgbLW3
SLlOJaQ+rujV8qmmvVM9qavzX9qo5r7aTc3Xsk1DBdJmLr/HlWy/5HkVvUShrt4yEZlhjRqWgMuT
LdQNg8lTi0/q4OzDsm63OqkLjwYwkqYAmTwyx/WjEQkDJpg6C1AmQF4XIaWFd9xGNbVs2afbHn4M
PBzFpgdBzLB61Z3sCGVi8MIgu89vA7OwniKtFz59ePKlUbHAgwwwio0FduneTBUoicX+YaZ7+trt
2pKcTAMENAhrPTq1VXmTFeQb93bpa1KRNKCkYI/gIFndXKzAJGPSl7pJoScqHWmajG6IMR9gRW4K
h+K8ilQ/0EI8fJVyhoRsJ1l/4+D0JDYOswvflKqRTgMA42gq5/bpLUtxKpQPsjOlY+LZBHG6kDin
g602kff5Dnzh6aqIcHijbMH8Wa32elRjJ48jpL/GKHyYg6pvDqjNP7/KhYOGV7hIK1SYKOz1q/ou
dPocsiiUsXwxdxOSmf6YgMPwtIO3dATtj/12zip/lIKRUJl4yZHTa3QYVekyhbRuEluMdy3sdLeC
pxXvFBHKt4jmYV42TuW1edNeMweovBpbfS/vmcZ8fgsX3gndJYfHYgBlUtacvhMNviqmirjIqsKy
9kUDeRGS1Q2Dw//OgYdyroJd0RzSKvGhrS4Fn8oAymVj12Zq/LmH44VouXqQaBWfkl4Pj+ocNU9p
M5tHGPuMLKXCuf/8fs+lKvwKfBPwtGdj17HZPP0VlTlC3rGBlsc2NQWBH9V8Z5STDkSF56Mn2dHf
Zow0KG6pfJDUIX5iD9J/j/aYLgQWhf/UjifKHDFwmenHZkYNqsBiqQ9Br3HcQy8ZexRETKmTLIv9
Xl6ognmdfB0nZcue/8Le9SEnQGyL+AbfjtO7CZSaphSrLvBcbfrKyMR+oV/s8Uy1E1+RB+cL1gjR
xjO8sGZQxMqoCRcHcGft/JSVLezlgRMaWw4oIJ2S3IquhpNnR/JGfY8kgztY7c6EdoBd4TTOAH4N
pjHFTqM8SiQsXKHq7Ayll4ZdFAFV98S5ZK7clwznBVJEbBbyNH2N09nx5VCrn4pIOHANNG9yOum2
6YqYDzXO5cArlDl5nU2UJ8zNMgii3UIQ9utkyMQBIbCiu3JQasZ1iGHMD5U05h+VOWs/S3Cs3Jfa
Sb3vIcxLDAMME/FxwPASzRfJARDEShnS2zjmX6Y4z6kBK5J0d5amSo8tpsOJq3ROdo/C1fxGkox1
U2K+DAk7kMf7tJ5BDXu7Vu5hmoetp/eqFLlWW1d/OrMrif7M1RKu9mSJBqawVBFQ0yXma9caylsf
jtU3DaC1XpSy1fQsWXYR7FX2fQzU8lq6boeK6SY7WXLtOPj24oth5M+ZjLfoDg2/FkAGwgl9B2wi
GQ9lisWIH+otztS9EcJZAYW+ZtDHOLcOp/ouopPG0EfMVeBNky34muxhcLACkPnVS7tpA+tqkrXP
gxyaoJNDwsIJ1oIFiKctmJ+hhljWyhDIAwxDrPjBJuoj3IlJSPnOEcN035n40O0nqYfnnqVmjc1t
FiZfmyAPJ4/5dvPDLHP8NBrOuMS3MoRiOzMr+L86xTirHgVecwv3ypa8bG5w1M6Doq3QirVqvJcy
naEFq6uCSK1X/UiafTu3BwwU4CjCkyeEWEEtcz04eTB5VWX3X3BngbclAZjU3jAm1TEzAiu/zcce
B6ucEfMuBZD5zfhnnt1ayHHmpa0Z3fVdbJY+woDuLsNmVz0IWF6w6UYZfjXsVvtPxBCNd8ut3WLJ
qla+nnUOa3VMhQEHsu/hX441Bt7jIJWwIvRqxDlXTu3foERjet2oU6O6RgajB5vRSfKgpY+Gb0vD
/F6NYTe6rdxjeh2DK8JDKKivdxGerNlOHaF+wlewAT8xyg0f5HbSWMR6oBXoF7FtciuVgahfymb2
ix0FXKEu00LazcPyqEtT6duDFIdt7iupOlb7GdVj7XeVqOurAFmZDalbCDKUaqee9yTh4GTaFWVv
Xs1MGJjECaXSWPn4hjNt0EiRn6ISh9le0glbl9Ppe9MoQX9tqFXbuVJqZpbffWD3RZBVi42kEyFt
rgud+WGTOYZbR2E6H6Z+bEx0m0pZ3dsddPqDA0U7uUrzYIApU0mW6qVNbBXHuephCod8vpOfNPbw
ElplqF9xSpFgFjfxcFtCz3/rObB+RID7jZ9ySMLpyp1a9uCWVoovhWanPThditUW3t4hOow4/B23
cvE6lCk9i4VHe3mri4GNspE7FktiMsHz7V7v4IM3QfATj/b2q7BS1Yb9Mlh/ago0Jje9SAe/gOZ6
OyiYaL73Ntj9TpHBhhEnBM47nMgAclCfPBpwdb5IFPTPUT4AT8hDitV32BaFK9nZDGfDaJXrpMsb
MhxkM/w9Ia//AsWi/Pr5WXsBLCE3hoggFOB0wWjBT08naFJAemLAc7tvEvkZ7VJe4TVJIjt0GSPQ
dzzC6HFgTv4uRZp5LfUonA+OHtb49kKNhco9xxuH1yqCdEFUQG+QOuI3B7gOAnj6o8rI7hqc2DPo
IEL/MjEYgSViyMaNWRY1e0+u67+GLqs0CC0YbCHBUjJnp8YDPJSOmNkfRiRP33Qz1iZ3mqLix+cP
7ULlilqeiT2ze7rCNXZhoCI28hnsAJWE7WYU5/c5oZ+/P7/K+RGOKG95OURiUY+ve554CmERjlxF
stqdWt+GuFfVWyny52LPJW7rn6usHzUT1CFWuEq++/m8O767/tPT5/dxYbR1eolVBd5UVteEyyVI
T9hl3h/4d/4faKS7l3Qfe8ivNkp+7fz9nF5wqcj+gSdMO8TRAFN5F9spf/Zar3KzO+2IFY2necW+
vnPulYP0nF6NV9Eeg6q9cyj3ma/45d7wUUbtirvpyvYh32ws7Es/zNZBahYzRb66VSmotFoLLk+J
U6Fb9K0av1V2xS1B4IWFA2EKRR1L1AGeWb3SREBTjLBXAkbImqPRGvLeTMb8UVRl6X3+bpfW47Ty
W5wMmW4gj0Sku4ZaU6Og88IWB+JyCbUrbOB5VL1Z/hyC2bzO+xExDx4T4pUMgHC4MpJQ2njZFxg0
BMszNGXAKcMgWUtlmbVPltLDz1dSIyluobNA8xSCGTjcSzMheMey+9+BHVjNrp5E+9sYAzvzi0oy
WrdNtP4HEsDmse8FmQdMVqeCirGtkIor83zIVCLG0R4byN+supbqg+RE6dG0A3sJVqgRp9RdXYmN
53rm5sUOyMAKH2psL4ma0Vc9XzHPYYfqEr1pmqJmTdtUuysC0f9u8OF/pKomzKDPVaejPZ+qX/iQ
k5Sba5X+IkWj2cIV00ZfGxxbOhpK2j1HJug7AR+YBboFUgvd/3whXAAxMLwDTAVzZ3hNUOHpNwfK
WHejw1gjW6aueP3NL7aWd25NSsSL6LsJcq6s/JrTOf4eASnsp7RX8/1//xX0rgx0VDofbCJXS7+r
8OMJMZQBShkc6cbqQLzcDKVhhCSA2stNnWz6PrZlahJ/Oo+DnwNW/RBzkf7c+CnnYB7tEM4xOl0Y
g/21Z2Kf4fZHvhPq5AYXetR65U7FPvUmVPXxOtEq66jYS+JIEU+PbRKNX1gRiHyUVHqwiiDwBowG
fIZW0xWdVLp3lMA8QIvR71oGfBvLbdmBV58xUDgbExoKEJm1g4IiQbQbMCZz+1TTF++L9giTBeHm
NGevupptIRrLYlhdj2E5oyhyLAxG56vX1HcoJ/NgzFwTCOge7m91VbfTeLXxCpbt9OwymPuBpOKO
eNaXznWYO0lInkgcZ4A7wSig2SihQdZMPUpzCGlSmMXOMlskaZncF9POYPD4Hs6yubHznz9hvODp
SnF7ZSBMyuXp54EH9jgxDES92jndt1gpbV9k7fTVmA3tGr5n/GXj3pdHeHrvdMCMuj9YCfApVmdg
HTSl1hRgyVbvSH8ygZMDO7XyVCf01oDK+p1hkoQh63rvtYmRHAMbj3gtQ2K6kyYpf5yVbLrC7ghI
ZQ6sDWRVPecF4KVEw7/MD5hLrmfWTldAYtNA5YrGJn2HzhteXJtK8t/EHubIzxvH/GVqVaHS17bN
o4E446+Z5k3qSXRV5k7YZngPt2pooCQSWI+2Qw7Y+MtFZsaUpP4RZk34pM+T9bMZTHn0O/TM/8Mk
BEY3GxevFbyFjfr0vU5J46hhBIgp0hKmqxZEUn83leHYYq5iaX/jSRLPohvCrw24LVz6RlLvnAkD
9I1z8ML7Vvkp+NHj92PxcE9/iFBlkYyTCvY/OsZVi3ALPVer3zCm2KIDXTicbMZYwD2QDpYjVz29
lqrFEzoWTBvFnJh7ebTb62I2sxfDSuMXBZuZbkexEB44DrpdaiviIdOM8EYoZnVlFU1/hF1Q3KdO
iwF9XJdHSUrmK4W+K91ATs/3YHuhCePCyqHABreqt9oI4mmLKaY7aYP8TrRUiyRRbm9KAiJvLSFF
6HP76ujgKrPlIXzhg6ckovqxlzxU6rDTZ9TJgdbMWgmtwGrInqL3jdt9CmEohBhYWg8RMgd45cnc
wqq0audnn/TDF0fuhez3cLJtNHGFuJWE3UUe9AXMU7N+glJrho2ylUt/vh9jD0nLpTEwozBd78eW
6Oc5YpN0tdTObgEwQs9Umul/eBsgoGx/hkH82vpEdGq6865H3WSHZf+S5hYKXiZuv0cqlsdWEPAC
7ifaXUFRueHPc8G/g1ON6Sg2J9h7c/icvg4T2nwmDXbqBg7ebQY+QDfCTHq3Rc31FzJSgulFGYx7
RM3TQ+ZAn9klgVZ/QQhhHuJcBE91Ojdb0PCln0W2EssLQhLo/pruFqpOwxSzxDapshEcDvKA9YVe
BMAQqaPB+1OTn3pD0I2aq2zETaG8dqmcjj5mTdYxqPMKUV8otij2FzYTQ+GzYVrC+cEXdPq0pBE6
Vhoh95mTbn7JwV58MELjmNr6FnviwqXohXC6XMiPZKWszilzUjQMVQLCFB28LBqcHzw1jtO7cjC3
qo4P39HTMxHhAOFDbNUfY//VvhUFnQjqiEiLscr06QG1Ye47zFyTY6SE1T2i8g5HzKhC/yWVLbOd
xgzQoQpHe0uTBmymzOfotYZ+rOxIXooeNbskjhJCeFN4uiX1iAiTub62rGR6m3FMAEOhzjGQ9+Sy
dW/3rWbuW0ZQ36HAKW+YtYi3DJXnV0VSfqlOJX9tlV7+3pjimjFotp/7Ou392eljPFCKWcZHstY5
WEjfCg9lYgl5H8St9iQcIRuw9GUo4m3NB4CMM0bBhIwJtxYpg0nrSlXP+LKX8qjfjZUTkCGOzvKQ
Zg6ZgRGzuG63zF010styB9WnHPYEHCpFOrt9prZAvVDmvsZBoxLjYoXjz8Hk8e2SYWxJ/oz7+c0g
BzlBw4vUi38eSxzGrVnDbhq08W+msqEcdMg/EwJVM3vVQpOAwM+LnvNJCx8Rp/Hiagq76gMX+Kfv
RzWPzEsHCeV5BkdALN3TG2fYV6mhXuF/EiKNJAfr84teoOQQVwyZkr2FTwULsNOPJR3GbhYNtZQz
ocozoPXfGqjtH+dENgFlR8v0BIJQxBVSfzUw2PKY+HaHTMvVp0Z25j1iAP0YovWimZNr57YArtso
Py/AfB+EeguPa2vJvVwtfc0IcolIM+FaSPp9grRTDxwy8Qs8g7/HodXfQ6S3kZEwcdCoSR9KisDb
rDfHgxIFyAg/f2gfZlqrTxGTWxIlME2DV7F+VWk1yGocLZoOIykVDwytLzybb+9PN1SooepaN1o/
GmXteULi8zrZZaz6tlKQgSPQO/xI6xK3HfT+sYk+JsZ3xSFH7DWKg2nedeQpUNv2irjTlB6XlqBq
JMlTDAw6UFDTejLgJLPO0+sudq5Q+1umi6p1il07drTf8TygEp3TNHloJjP4JUh36/ahY04Puq7W
10UcRaR8Bpr0p23hZW8UDxfWMagcrEdaFry/1lNY1CkhZjG1cPVZ6ojC0drfgLAK2WNhsEsYrzHH
irZ4iWcbsQUIDOmEuo43Qgt9uowDEUNfxsTEbTIpPwZWIq4R+VG/VNZWrXpeQHIBZoXLgJIekG1/
dS2tZpDC5uLaBSZUfjBK9W9GFcprHETJd0nvqCCNEJN4jNqGFyRQ5E6AtRp3kTorvxtV+Ws2nbzL
J21+NWpr+hOZon1iJDC/fb5Oz5Fo4F0KI3CNpbyHwnj6Syn7W0tUJL5pEnyowxy2JP91wzQYe12p
p/hOSbBQ8yqlKrBDaGaS6QJ1HBhsUreB82HnOLslmP606xIiDB/yvtK2mqmzWtOiv6PBlZWFZcY5
evojC9Ygb09DMT3p6Y8RhOrvZOSIrZxcDd4sY8aY1xrN6VdYJcnXfpZxS0IHTo2DhZGtu6GC5s/N
rKxG36QMeXiUiRrFzLDDLvGIFyW1u/PRlbXQxg/cH8YnoV4hAcOeJu09TJTsylf1jJGRLUHuPDha
Oesb2/s5Vo3TMmoNNO02bwKqzOl96lZbWEMKw0j0uX7sE4VJi1brexJxexCWzPaQs/R+p+AWFnVM
DgjEzZeIqK16+fIvgQrGt7lAzWvKZ8vRqWUFJ03U5e82409y1cQhUqXrMA6Vg9qPe2g8R2vCBbOe
cwZp2dYm8bFln2yhy9Ogol3y0mEVrN96wE5VCmv5DaoY7ocQQiXmyKr5boa6HewIDVZcCCOUDpbM
iCnEX2aQFRJT4Dk8LoQST0TFfByKwLoSYSTfOTqTxwCs7LYZjG4fF0GNI884HrIaVGgKQPMYocl4
AKSZb5Z6s4fcE/p53aDIF229twvMFEq5xbK8tNUbu2nar59/j+ebFDcKzIumYCGdfRxz/5zwSYK8
SjgEcUrCCV5neez9tuysPaav9fN/vxStLQtN1bDLMlaFKTY4adPGCDA6fWDEnJnjvmoRkaNH3Iq+
/vDLPn2V9F3gLQtsyZ19nJb/3FZrSVNY1wlHVjFjWFsPE5Uasre8UXofTbPlUbLV+k7rattF+D36
S7ydPyiL0Zg0TjvZquUEhbn5Xa6y7jiXGdLzoazfVA3NZmzzJu1Q0R/zKJcegLqVx5AqGefsuLrS
6z7cj2lOrqvUFfJRM6f6WBAscltPZbVFFjnD5BgYLIfaUi1BB1+35MqEzybAYO6m1mT+kaMiKzxc
m6THNIA8sod/2UsHmQgSzQ8Q0MwoOnvcPoesYvZFD4G0GD/BWnfp9pSrse3CiLQ6w6i8cdDlq0qx
kYvWgxXlOJdkxle1rbRfn6+Ms+OZWyANB9xy+fRo70+3Ic1hn4/mFEeghER6pQvGh6qzhqMzqyk0
VAdIZI63tpzLF8UWAbEw5Kh1TUAWRxvrhCxBuR3aRxq3whNB2HktNtM/5nScX/XWrjaYy+dlI7dK
6hcFJ+UtYuhV2RiXGCYCmxWwH9LyivgD5aoiwTZEW0vVQ1xpScYwYtXdKGFgOC1GOESi44zRKQ0q
1ETaQvjPkIqPeRPnMYsI0G3dmWo6zpVDhg+nEXOtmsH+gRQK+erzN3zpvvnyl8xPk2EdoPjpKybX
Ik2ZXsFEnxr7VsR5+GVS68xFPBUdW0cYXpDm+n2JudnjpEPLxMtlvDWbXuyxe5reP/85F3Y9fgej
PDSRzPXWdvvdHA8DZmq5S6x58m4mOcbXoRl8l0OHyuTza50PchYm6j8XW9VmE3J+lhkfaOgEox/F
5jVSnD046oBViigAh+N33jD2SjYuDnl22Lj+sqRWeyHVFj9AY3ziEJdy+ui1LIWAigEMSE3yntiS
85YYdeTruMG4Dbm5XjUnw9vEkPNhZHrw3DhAYxhKaq9iMKaN0urCcmOzguBOo7IsuBVsJDV9rZCf
XbipApslNCXjysA8fGu5XXrBaF0dKk0aSbwATu/Z0mcy3HsHvgPdIvFBtnhWJ7XBGBMW5K4vcMNI
SparX+Z5cUBBqcWEbPGzxkEW0U5oacY/0LEoSgs5TIBk86z2P38xFx7FxzkI538ZqazpCFHHvlRY
vJfQAKNrcUK9MdPaOH5+lQtPAgAbC2Z83lX+stpbkQNNlh4TzDPZ2DDNfUzUXJbA+zYdZaOcvHRD
VJJ0O/rixb9uQe3SYcjqsJWQPeDc6BjYhXjNFPPL53d0LmmlkfsYj5MHTMG4pncbYVwVjo4VEOnS
xQs2wnmyk4PENr0E1sr1FA2QnfJRTP0+KucINXYfDUSwMm0gKivqXzRnjIsDzltd5EtdBb9uDu2J
TrDQVX1nDkGLUVtUAdp+/ssvPSCYftB8IB9rZ+JW0igwf2sRbpUzHFlb6M4NBjdbCVwX3jjoJ5Aw
AgJUYmvGeRmVqt3GQJzE2xYYycnC1yQ9r6HnzsrG53xORVnEIhBYkYCi+TPXY6fGwDcoYngOaWeg
UZAwbaXGKh6KHDfUrFQwGJy12bOL0rpTNWIW07KQ3CDUnQemiZLXyT2FceO0TyOkr422/9KvQ4bI
Fo+LgAYWujptlWpyIgRtBZaiTdDtmLvJf9Q5NH9SxSv23RTIlnlMMD64rxJNL/02K/pnU7OZbVp8
KgE+UDJxvrY1UiVpKmtu10A+3qJcXFgXtkp5uKR4INZfNx5lGIMZwplwQS+aY6ci3521rYP+HBpn
uESaj82miO82wVWneyLJLg700K5xC7nB2r8f8det5s4jkB1TNcLePQtHsPukFNF9ieVu5uEUH5H5
q7zNiqR5kJ6qrX162YdXZxOxkypi8mXt0HKf/ibcVhuYrDr2S6U1PFV6uzjZ1elfrKDnvT5M3RVc
GF9K8j8tTbavj051GBRQ5s8/zAsLhYGWTnVigWbzY1bnxYiMWyCpqHFZMWU41FnmM9FKHhtA4eci
nPEAL/LpEMoyGZ11YvlmXk2uRELdSyPXiNIhw/hmXc5HJdXqjaLxvFJl6KyoEPhVeGW6sVrFGOQ6
RlXwziQJxmsrSvsOF1bnJtNGQpDQ3B2kbLA3BjwXLsoLYXS1PBEQpVXVMJMPLYwOvyYRzJxOmGfd
4eHTHuqxnNw6kAqvjDAL2HgP58ALMz4VgfIiUlCpzE/XQx+ZqYpTX+2OTS7eI9bMSwm165tdDfo9
HpG4Y+Ab5/wwzQhbWmAWVXELA7ssPGaC7KsZtdFPgRvAvYKCd2FKWdN7pxbm2+e/88LPpE+h4YJM
yHBv/UbKrBNSK1dwzq283XelHt3UDfaBQyG071DWtxJ2LuB7JHKgNYYbRnIS7+P0udQwLOrE4IJ6
D62ac4QcwUzR52/IiMKcw1zNf1Z6Mj0qUji+TdjlLYZFem57QdUafowKQL0qKXYI+OZku26CJP2D
byS59mijsJ/+/PmcH0HL6QaFjI5UphhYVfsZYjrIKoD1iiQPlLphdB+2gBqdjQXTf78UEXWAunyf
MG1WT6Y3qOBhpbKDYFHkY7ro7Co76XcTXrgbd3Xhk2DjRDHEzJO3YC7b+D+gQpQC5EkycwmrxEoU
dnpp/5w1NbyWHHnCNRjXbMjeWiNvWbhceJzw1ijflrrK5OKnF8b+K8McUcbQQWlqPxS94xV6ke4c
vQ83ysVz9p+FnQUXWmperA/M5SH8c5N2kUDh0ZdrBWlh47c7Rn+KBjHhEnnatrt01OiZccienf1o
BcbgW+xI81WVmbjvSxKmmTsKTlJnzdqR8MLNGUWauR2FLg56jXoMSTPEmjvsat8J1TrwJLxWv1cm
dtu7Hu68Q6ICbcLGznLh3TEQZkoOzxjB8FozVNUONIk8qNx0NKKvJEt2NxoHwq1B/uAz9BHZy+ck
efp8bZ6f69REBqxUylXmZ2tjNTsEyMNcCGuHugz8CvBxpyWDvFWDabyS00P0w25h4cahMiN85PSV
jUo3pEJxEJfHk4pGYTKfzHFGq48aZd7FTGKPGHEaYNC6fi+ViF6h0uAgUlE2IQSR7OPozGKTyXO+
agkjZOKtsKIAWNafi0RmxkQb2bhqZHNsJnQcHikMhoOhhjI7bhIN8Pgjol3lnR7+H3PntRw3lqXr
V+moe9TAm4npjjhAGiaTpOgl8QYhkRTchtvwePrzQVVTXZnkYY7O1VRVR7REgwSwzdpr/ev7DWfT
aV29GCLVQsAEDZ3ILxrhPMVqnn1KwqYDMdmJx49f0duV3ETJRjWKcgSmdMe1RleYlKoqlcYijBqe
bBHTDlGa5mqyAdT6rbDj7ccXfCcMY3Sxt5HxQuvjOMsn+tsEY83FdkjBvDQva2MNfsgGX45wIgUS
90QkHKf0FksXo2ezPrfEOGxkg9liPxrRLQpWe0/Z+aS4bVklD4cQTVzMDzIzNhWr41mfK4UGolgH
6QWAqqIv0nWesypOv8ZWNb+WGbXejWd2QNayiuaSdV923R0pqrzchKGLyYKgYEIHKGjLz4psjRdU
2Y25cptZU4NxRiSsUWZ4PvEo30aPVNVYEYmdybDwIg8f5VAjwlOlqsC46zEk6RtBKWmyxp1ORXJt
GpNJu2I8bjRpD1e157TWqlcr4wVqsr35+LO8HeyWYSPxIOGM9o485uFHqaD2El/Dq2yi6htdztre
64xn+oHaE8Hg2zWFC6EpZVNFKIZk9fBCSuwkOcOLC8khDDQtSymjUp34+Hbeu8pyHjFRWlE0fdOE
rodpXLccdLImZlD0hbseSxDRH1/l7UNjbWTM0U+4LMnHPZV6X4LesLUsSOJSBovScAMsMzpvdOvl
4yu9vR8SBjZlKh7NUn84emo1Z+KFTo8JbFYUexKDpO+H5iSc6Z0bIhSh/E6EQMDuLh/jb3O7xbDL
0OqQPtsh8y6TahxeIzLPK9kAoRkYmp8j0aY+vbb4Enczgnqt61cAWusgKiR1TYCIexEloOOzzjmx
tb/9cJwdNPTTnCU4BXpHkRLLtBaGQtBUatYvYSZ0yGiNcZu6Wfv08dN+p5q3pDnYaSnnWczQo4lp
AGxkCckUH8utluk3a5mfanpzjqgzXQ/piCe9wpYRICPVV6EdN/ddI6NH4lb9l1ETgBSWTiwXmfAi
kzt6J2lBamCgHMR2h7LBVOdxZ+tRdnbilt+WYTxYPOiglkwvXUxHtxwp3RRmNQZjhS6zB4+9309c
SjHQmdGnmGpK9gGqftb23YvRlMMK9k3//eMP8fYNo3jm7MQ/dJtDvjscfrQn08fIHkkjg51s4omT
IYmLDox/feqpvrONLWwevIgJubGSPW5UwZ2PNTfHn9CNSxyDrFIsabREtNoeC5UCnm9sWT9EOTuJ
T7LKvJwm4oEgVE2EUSYetNAA1Z7Cx9y4qRN8/CDe+3S4kRLpgdfjAHvc4T+LAfYZLotIrVz4kT2A
tq1OT+99S4/9PeR3eZ6qvZoEkUGDDXKXaAvK+9YtXHpDJs4PeLvMuIp+/LHerkKk/pgU+qLRBgh0
9H7wphCx0mZ50IydQLdm5jsbYvevbkWLypBOF5KMnBiRUh2OAm1MW5UTahFQgVK+VyIp9xTMZ4r6
lnoiwfbmhrgUNVAX6rDJ9Y4HAchSsyrQEAXegGlhnxrRliP6L+eVofladCSx19NUyR8Ob6gIFXCa
A7x3Og+qM8RL4L2l66w+fjnLYzkIgUi3k4giHcUMRkF6NIET4cxjCBQxEG4xPtRZYjwYYGQfHaNR
d+ibbT+yVXk2QnAHeTeXv/7WSAkvnpfMYZUPcXiTSdh7ZWFztEKSsiRSvWJbuR0eMiVeTx/f6Zuz
EO/LXUTDS8F/mcKHl0JERtDfACLR9RJ6V+4XuoaL1XlMaG60v+70t9BeFk3/T3UaMKXDyzUAZryq
X1Azrl3scnbndW0PLhXO2V7pWdpvs7ozA9z0qg39bJyRXAQPGsVfn30zWUPz7m8/fgKk9t++bT4U
5QNkAlShjncod2DjcWusTEgTYHcxdLCbAzJ5KuKXQh+8wMpGrC/G3Ig+8QHw3puQk38TkhSd75aG
+ZJEaBC3sRUN3+bWmPZUsLttDTlFD3LN1tHp5wXbXlRZE6CBpitnxEHe3LJBCESkc6R1t4gu7JZu
lVq17my77UyfRgckYuRhMQ2LtUnexyEY5sCMBgAXYTsATHbkMOXnBKHIQgsW4YDObygvaqRgA90O
uN2si9bMklVsl/pVo3hhCnekb/YdICvI/UXsvubx1J/Z1SgUPJrSGYY/OlYas3tbXlG0clPg2AO2
jJ7sjDhASKB8S51k2Hsx0j6a7hODMRpFGHZ3g6M8lcC2P0dOqGPlJ6cvndMYL1FaKk+VmlgFtulW
XPqdnjkee0GnXOHPq+Dubg4V4GmipPqiXxBEq6pv4REjyYLsnKkzbCVUNqmym9U42Y4mVKRtHtnx
7Nd6BWXPLSvAAljfqSul0b2nHJsEbpDGtC8Vlrumr3YqHlzKRMfYpzY2Wag0cNvIAPMRN6dOTLa9
7qwaiyyRzkBHgWvymkYyfumGAnT1tc/LXIfV3szw09p0vEcprJsrZ1TlgyyGvFh1XovPCmpf6fgl
4vd6RaMQJQ5LmyBKNZ6jVv4wVd3jjCvjPRB36lFpVbfFRjBKIiSI1ViuPawfy/O5WrrrqrnIqT90
bG5YK5DMX/VgYnufUWZbKzxMqeNJaWPONRYVxD9O0Pq4spfWOFozZ/GSzs3IxAbHr/vRiCGPoZVe
4UeehTkS4q3usfPyWQVR3RNpknvOcBweh/KFRGc33nlqVz9m0MFQEyLAYoRwEr2gIKBqQas1qLgT
gqgYLZbRX6st5O6giB25NOZTfkBDGFeL4XoGsIL5FPtRODgP0ETSMjBiz72qZtlfGDxNfp0TLV54
Rm/O65mGSjx4a5pbg1Is3goMRGdR+WXueipLa/RJDLMMf7wUvN3C2CwJl1j4F/3McdwWzmMq06xC
bByB+1fVlm3GQ+r98VXeapqX7iw0FswduJGcQQ4XQb1ynEQvFy+YIYFrO8bZnRh0G9sCBKlhbIoz
EgPejTYaYKELizYXXWljAMSVde1oIn0YuxozJVJy3r0hPJsathxOfMi3OyAtCgtUliSSRYZTP/yM
JhXUuROcRbSaPqQgWbDEHlrNizpJzJt5tKYHVEPwYfCL9HNS77uPH9LbV4H0jlM8/Ru0ZpKTObw+
oq0ZKYUJlVit3E9lIca7plG9E3f5NjZkP3LZazmg2EtYcbTRk+jRczVO80AZqPIM8yY0PWyf1Xsr
sjZOYT0inrpI3Rm+FWa0k0npuI7UTzLvTyTu3oTrkLrom6DFjCIt5/mjjVHTK7cddHq0QmMKv3u4
Z6yKcm72tY0R1K8+WiYfyTgX2BVbv3dUVxnMehBE4YvFQ+VsK0OEP6rG+WWPBwqYywGTEwi9rwgO
Dl+g6U2W01A8w2K0zTaDGZn3SdJEJzIg7zw2IkHSH5SmUPgdl/+B1WNoUZGlkmGfYWoi5w0+cAuu
3zlxjn07INH1L7gI1JEAZo8JkNJAveBgPR5YLqFKljjTJqyQH3/8bt5qo3gj1KjRqyxhElnBw8fW
WU3cpAl+9R6EFWylCrJXwaxms7vuQqIinwbFAU8iTlF4iKXT8FlYaZViMWWggg6rutt1Rif6ExPl
nbvnmEJxFhorma2fh/y/JTOauBYmPHwAKrKw17RcuutMg2v08d2/cxUyju5CzCAgRapzePOZXjdY
d5IldoSG4ZzXDVeqENqJZ/zOmKHCTgqezBlno2N5sdVldj+k2gJgAzc4pE21IcNMd5p0Th3y3iY/
lr57UrzUGhaB2bEgswrLkm2z5iDh9Op1jK/MYzp700OXWPGZjuXAdddp2U0URglYc93+bPaZdV/3
HJQ/frQ/dZOHRxo+icGiSgXXY5AcLehxBb44TBDK2ODCkvMpnNUvcda13xEoJujRaINv/KEeCncP
6Mt41IY6jc97O5lEkLuteRdSm3nQshJ7wCKjP0DoZbebWmeM1wJa6TPt2QhHdfK7e+FNVbOZ50F9
ydphNMDYRGTw0yrPf7jhIPVVGZXkEhNzth8+vs+3L1enxEKlBf3iwic9us02tcdKQwUUAPNNV6Qa
TbCDqf6Flkn3xKXebpFLftekeklbCprJI52ARfaYZh7Qz5NhJPr5rHbd2qnNJvKrtDSv6hwL63WJ
Z+sXshIVMvDBqk8R598e32BnsmmgvFnyTcefwZb1BI0FE6JRH9rHIsW0BOf4ZmM4tfGkx9m4McM6
e/z4Gb89L7ES0LDBGyXJ/Ua3h41Jw1gCDevODTrRcLCsz+C6rMsmTGZ20uxUp/FbBt7SOMOywwul
SuIdF3YzDhmqMGmayDKtvsvdGTNlbc6xQ6sjtzN2U2REEj83Q7mNdY+eQDerxJ3jFR3WZa2Ir5Mh
5HhRVgrILg2V112GHcvKaGksQF4AU3dHval+LptC3sbzUFICtOLkK85OHvBTzESuG3qb8YMsKF9h
m6V0yMWVVKyrqMyyizHMbMXHNrKmG6qrsHypXSXXVraJWmbFucf8oThTU5yl+EabqEYaaLq1xNA0
mbPpi1SkEy/Sy7A7GyN2Sb9g3TrVFvZmaoBhZ+JTfEQqwVlj+frf1nBpYV6K0SGuZHPTXJAw6+hM
wGjZpClh9fEIWTb3g8WGvMXP0IIGH+bhcYU1oqvKVZO+I7HtiMtMpzluAXDJM/wK6jOOuBHdEo5+
FZYZ6L+Pr/1mE+Hai40GCwBpU/53eJu0dikRHZPAUaiYnKM+qAN+wNj9vMp/PI//Gb2W13/cTPOv
/+LPz2UF2TmK26M//utT9VrctfL1tb38Vv3X8qN/fevhD/7rMnnGZ7T80R5/18EP8fv/vP7qW/vt
4A+c0pN2uule5XT72nSi/XkBPunynf/TL/7j9edvuZ+q13/+huFE0S6/LUrK4rc/v7R7+edvP+fz
f/z99//5xatvOT+37ZLi9dubH3j91rT//E1xfqe6TfMIGgCkgGhZiV+G159f0qzfsWswqe/Qnsbg
WCZxwSE85pL67wuOlBKzg4JzqQL99o+m7JYvOb8TDPO3/LPQTOj2/+2/P9rBS/r3S/tH0eXXZVK0
zfKLDwYm6fDlN3G0g4qx6N+O50DaggE08vhSkYP8NooeDIts8Sun8T+jmwg+m3ltaY1ersKStsS1
PujdvLOjMX21XAzadlnbDMUvzZY/PpRm2GwiHGkA/RyddVAd16o+iku8cKq7nOPu12qYhMfqEWZP
HmfRB28Q3hfLAhx3IhY6XMr/vDSccB4G2hzrGOnDsVMJeye9LKpUoXZYWBdDHia+wnp73U5a/P3j
ufne5QhD6OoiurUpMh3OTWOhqDsivYShRd9oHMv8GUJg8RS6wH17J3dePr7e4ZL3x+39/XpH0YCR
KrQycj1a8OK1m6nVjsZPdUsfebz++EqHq86fV6LeQlv/orA+ho/Fiaxw1M4uFVG0l6mSwb4lrXZC
h3e4rP55EdoHkG1SVUYxf/j4lCb1OrtJLku3KyE7ptoPCVL5YkobsdPDtv7ekUxdSWHrJ+7uMNT5
88IurR6o8ZbZe/Qcm2xWiyKKMQrHpQu+mmlsjGyIbt3Zcm/Rkfb7UXh9kLML3oZpyS74//F0WdEX
kxnaxo5tRDxHTpmlcv2sVNcVLMptNNTy1+cCJ1XWGMolMGzsoxNrZrktCMj4MnET6xnqurLV1Dm9
GbMsvtQr2V5/fE9HZ4OfD1Vjl6VAw+XYLo+up48unfNWdJmOstzLsVK+0IWdXJeqEd64ujJ+9aa8
2cKyRNEOl6LZUH4TTqAOxbT5+KO8M02Yjsu/TEs6P49eb1/0LJthdIkonTwc+AYaFWlG6fACPfGM
37kSSS9cglRSiRwol2n0txikkxB/89C56PU2+mKMSbqT3mxvOGukZx/f03uPl8wA3Hy2GqKA4wRE
XrOSOalxAXRTu8eXr3lyqsz9bmqTQuUht8V+5v/j20tXNDzcOM++WQiiKnRJ9Xz78Yd5Z+LC+eCe
TQCFiNCPHvBokfmubO2COYRqFSC6+VTNWbXO1XnGjizKyQgLTJ2F2ZxIkLyz4pqoyJeOruWccAwf
A6mROr1hXJRR5p7pkwcmR8TOKs0muQm14pRk8KjB6eegXuplNIwQe6lstEcv2DMR2Xv6BWm9mkyy
zGiswpee/HtWO92XoTfGCwmB9HOiuNqZEhbGZ5m2pyCV76xXB5/iaJix0odOV+kXlqjY28Mprn+A
H6i3pFcsXxUXqFzEdioRkLewg06MvHe2ApNKKB2nDDrC7aNV2i6yOBlm7aId8/k844hxpvWRfupA
/85Mop8JQR3ICTZU82grbQcZqlWlXSih2q5Dq9e3bZyrQaMV7YnC7pEg/o93ih6OtBchGkq1o4ja
iaAQW7124RUQqYIebrb0sXpvN2abGDhBCju6xCxh2CX0VaFGbbILK1VqoOJ1WD9OOHVdWmZtXI1i
SPHntKQ7ndgf3pvsCIz1RaDkkgZ8U8IrkCaZ1nihVXK6GBDJrbXCE9dAa226+eLxlhyvt2mSOdxV
MOKwqxvrXVg61R/HgoNTwYkAk0PqUrwl1mWv/Jlw/tsC58Wt0teKvcdufrgI3UJdRYnZrTtZeTex
Q/UPCLZYhdoobtAbxmcOXIytY0vclCvVHU4EDO9MR3K9iz6Mvme8XI4XQWPshpJ+s30vS7FBgtld
Kp1ZfXcG2uHCou+30gEUpaW5XGvVkK+TzuofP1773nk3SysLSjhCW1wvjovpiMdmytnOXjGS5rLU
ZucCfX54ZTVSWUnLKW69ZEzOCgqC54ldRDdTA41pst3pxLx8Zxz/fBLkEngYaFCPJmbajUavdeY+
zJv0JbTpao7QB2pZYa+6Hh+EABe7dssxtT4zajX54Wmyp9ugxoszNuZdjGjNL3pTXrnDdBJptiyM
/z4yL5OMfJX+89i0tOYdTzKNQgQP0NhbehIp+NrF1grzF3NHFa67rPNvIdYza+ItWEhjT/N6R4GV
oL7bc1DBpL6kt49T21/nuj8PT6fGsg4OAFYqHwvDiKPnBfh+VLJJ3bcVnUT+OJriek4auapawpCo
qsTt5JGs7brmW6xTZXTp+tuFfTndxDKKjRNByntjmY+DdoBVb3GDPJIqVAOJ8dgx9tg2R4zbkJKo
HNGiY7Hbrueyre5Ncypvx16RK6QoV4rBrvPxI3m7j/OSaKbDvGNZDI/zUB0aFwfc0F7tW2cD0g0k
lUZZedXWRva1m2y5G7TmKwBY89TYfXd4cM2FjE1i/HhfxUy6U6na7NOiqc9MpU22PWqQjWMJ9Qbr
Oe1JG1356uWUQPxMTUJk3AJ/L1TmOo9nlWOJdWJtefss6NxdJG7WonZ9wzaHwIoP75zuk7Kcv6lS
Y6jOU1T6doaJdmC09hT7DtHemR3KbvXxe3i7xS753WU1WUpYb7hmCmrxDOugvatV6W07xNO2gCX8
/eOLHOFplinJVeiU1pZ62ZLAP4xlrKSt9HqO9zQOlVeT3fQ7mQN+7mWfcH+OuREMh20qQsAe2Wj6
uQXCf3JiY1yJzpi/lq1ppn7h1tH640/2zqNnl0HPRQzN/n9cJBIhDRZQEvY8Hf1sLLX8Kje9ZBNC
3Af6A1Fowuk+SLrwxFJ+mG1eHgjSXIJYEusIozAHO3wgWbu0RefKuWtDMlyNpStRKEAkK9ZxV4JI
FtiNM+CGaDx1APx5wjtcHjn2LsEO4Tx76/Ett/RNmwgN9tLBP8CoFZoV8BTHe1Z7bEqIU62t1et8
Hm+ivrb3wyCtjaVMzUbhZOFXisyuZY0XCV4V7Z1j1p88zMNvZs2Sl3nd9wGUjmepdvewc43zKQ1h
d9EmEkjZKGubP54IE95G5UDAECHbS6BA7HYUnzoyEV3SOed6vcwPISVwnTg0ttKqvXJtoHu++XjE
vJ0wywVpZmTh5AB2rOlnuOT6bNrno+NFeDy49SbL6uLE4e6du2JWUhqAZ7Ecc46Gh5pg+aGk1nkO
IO66d0y81+siSoNJg3brgzhS7j6+q7cxMN3f1EgpDKCkoB/rcDwW2SCJOuR5O9XJyoMNtxaxZm8U
q9BP3NofHbF/H4Ckq4h+f6pCFlM+Y1mg/xbY1YXoxlTYax0kR0vZwdLxUcQA/LNa2NiYuElvVT9N
0D/rFSuXPzPo9LUzGH2xs5vQvtQHjejXUhrjDEOKWT9rgBDEwTzWMfGhPaWfNFTo+SotXBvlpDeG
OxzmyxfEYvmrMqpNfTeZOsRAs8N8PGhqYTwOUmQXvdF6zw1xJChTLa6+aaPp0KWp25SfTISew3qA
yf4sq87JaSeJu8FHnZLS5kzHLwdfmD8bvdPzLJBjbq09uGhRUDZCPLeRPl8sbt6IEVy4LH5SNmrI
hktvoj9UIrt21NlFZVUZ3TOTX/6oxTzus9Lpe753yKCvik78aKpibFexAZOmdNL0lrOq+qMpRv3G
SAYRgXqXzhBEuqZ9L1qAWCslm2daxzhZfMMbUO/9XlHDJzPXaO5ECyKMVTio6b7AoOemEwKdLic6
5Z58gB5v0bVXFWrzohn3VFvKIZCmriVAuZCLokDyoCYqYcrDK0Xit1VX7tLOAwaf1sqr5Bz00NLE
GWJhZHuM4GoCE+SARtK2FApA8opYfta7ruhXNMEN9SaNwQutazNEi6YbOJD4dAvj8qXbEuwygZr1
w4hVeQ5qx/4iCyqiK4ONEo5kXvAjZTNTpFQTNNG+1kbg+WA3D/tSMWfMlEj8NkGrin6GtA5oyFHs
quMMVcSYQBW0tCPOYytcNbDczpoGtIjfwn9TVqWRoF+1aiv8lMvewHCIOm+9ypREvzbhFcZbXO6H
8zaVwPi0aaqRPyKKh4Zf4WQb1Cr2POvQjmAHeF6ihfvey0S57sBabbF/cZ+tVE8orhYto6oxEiy/
PDrmH5kGClpJ1ZqQ81myadeGNKed0Rj5VwIqHd1SVoffOwvPNT47Wnm84qaMTndHPrIojrjzwbq8
RzAZf4nh1uIz04zGi12wz/pWXJu3ElGfswrbMuno1JsgNDEsAaKFXUE1qRsn627ADeurGxtcvgOe
DyvOFsNeuLWwtn3C0dmXLfzPs6iXXnJOh+Liw5qlJAuUpptn1JWO4gB+yqbnyk6aGhiOQKWuRaW2
TYaMxonKmUFaQMFOvFVUzhXSNSUGU9cweLq9mSZlso1Sh9Dcw7ar2A4lRFR/khZuMCGswZINzEN4
VCFsEYHI8w4Y4dSGBS8A/IdfRFn/HYiugz2U6cRPWDUbLS/KEOrGk310YQ7qvEW2jrxeMSHPMZCp
duJjIj5VBIP4T5VoT+Ehx+YFKrEBt6bCiuqdVlrG2Qh5sfRDS03c9YzeM/fVsZD7sspmGpl5yf06
Afn93bSjtFoDZXGzVSTpylkNda60ZxhStF9D103bT04bDbfWqEPHptsFSqvBg4w2CuSEx6LKkiGo
s7I2UaOi5FoJM2GhCYeuzlayNgidxOyO8JgrV81XLTXDjChLLQ2/b2wnX7NVes9YMWrmWsxAv9de
5eTuRTZViuFPYCpBCQuNYH9OWXPMsHK/R7UZEwKRH3+esRE6z9XavTdSM/N8mjbQJlKxVXIs62Zd
rmVt9w1l5Uh3AgrDDdLbxJErIckN+K3mpgYJs4IVWtRdQUBbLQF2kujdQ9JRuww0vJ0wVYNLRLpD
K6arOVfmB8RCLDsRHgxnSF9nl/PcoPxwEtPCNAXnHM23rVG5ScOxC32bFm0rSCcWXj/Tm/6ymxS9
YOEpyxvbaCQ9E6M3fFa1fvhq6VK/5ElZum/HbvrAC+hvo9BR7/REKEbg5kU/IZQt1BKcTWmmaxeW
VI1r7Nh4PhYScbHRo8S58zjNOv5cUlAIGiPVLzAemr96HaGXj2k7gAyjhzDuZ8jbVZzIFwBKmQw1
YsMeP+/VZLKnBMMQGi+WOySXRlqkVjBxh9WZpczxHZyQ6jMJF/17r5bj8+jknb22YyV/cDi6Xpup
9B4V2xyuIiN0DT/KC8VeF4AXOj81cT0iSzqCoVDpU8o2bTKoNyr9h4I2TI834zkjHUOyMj3eRtTQ
2kpArlwDxqMtuW3FcAZpNP2s48/3Sj42vBZU1CafFiP7tgwtVND1PDuU2IixL0TKm1uZck6cLWF9
5fr9MLNL2q4V4o+sqvWPgdZCyNZF3Jf+oGtduq5cQatL0jZZ7vcMynJVdTIrzxvLGr54Q2Nb6z7p
HbFTRZJ+qVMPkiPzqmt3EwIruZ/cWLmfFMdaKzW66q2gobz1xeyleC0VhXjIQCyUflyH9idVoQ02
6HKk0n46qq1GE7UDNjZ3c7rbzW7SLgzTInefKmMlg2FSWLUtK5aW3yqhzHwTRe/rSPUGtBdk1yiY
ZlN2dE5YXr+rFk+ROSWQ0FjwPiUD9ZVXy+7JC7HXdH6hqgU+xK2hZ0GcGLBfTRwWPkkgIsJXjYgl
3cgq48lE51uvCIbmMqgLY8pWWWr3XzNpJ7tBbwps9QwDzvPYa8ptIXK8piZdz17ojGqnAE45eTly
YjAVpQkAPyhwOLnltD2nyK0NbDKqzsqfG7unDdZ0ZN9cDpM1GbsICexZUQu40RRZTYMFTVjP8RxG
V+1sV8/YkeKdBxIguzFzR/leGl7Uk0opzBzH0kWs0WJIiKE5hE2IfzE6EFgx6Z1ht+NVzipPYYt4
nU2hayVGe2HU4PtWC/Vc5TQyn4ehMyifc0TJ2VYNY6/bhUNV1JDWJTCFwQoV81Jj/SEmnDhQXCMp
6rFeU0SZRb7qhfGwom2brl8aoQSOZFWr6r5eMjT9EWtkzY87Mujr2EOsbZchMUVfJxVJNCpTa2Fb
8ktTaykEDMeBTiUdO/6cqNJ+scOBPoaiJ+wheZPoLyYcvRukWtL1Y11oOHRY0r7B0E1jBcyjrPLl
hCgd70yeYBC6xNEAGfHa8915qlS/dyKNgMg1rC8xjhIXYNLcOzBP091E8vXe0GLT2ilF5bGLMuAd
H+J8BduoHXsLgVlf7Vs1laBlDLL+5pRNr5YcWkxee8O6H5t4vKdVDvgWaUzWP2ScTu8jmQ/B+Sfa
sPHyrg1vawuvI5YlC8tv3bbCOhiMuUn8qHGrPoCh5WmbJbC+VIgVaINPi2XvKWV/4wxT/JQrdQvW
bzYv6Z5r1pUm2nhLLM+aMgx0n/mgPvQrpG49WuDay9Qg42+e9JKM8QpisjuuU5bfS6vr+/vZwtZ0
l6pmg8UKjRg3wiqdLYsMRKl0qhCyR6FNCiDUY7PwzdIMX8NYzW8r4cTryizqDt29m6E7GKDQBQbL
5xA0iZLbAfwO+t9Txam8zZy3Srwx4QNqa13NcPULRef90Bq49gHADjpI8rLn9U1e3mqXXmbq0abC
Rc4OCpR79krtsODxpzm07grRi4cq5qdoqhgLM+iVpv3a4y+KI2Lj1PneDaNpDqBzTlpAWtR6Sacy
/dYmI96etsM7WeEC0Hwn0EWuj0VlVGzaqSXl01cG70QAk+5WXms6X0oMEU1foTvhXq1zizCtJ1Zf
4/ZER7Zqh9HnKhm0S2rI89NiL/sIf9A4d0UXy6DSh+nWy6XbB2XfdFt7zJzB16q5JvyZ+mlrkzAN
z+jzvu/L1NtiAg+RNckItraG1JU1vr61cTnycG46J03Ssyqx3Av2W6BffqI6BNdx03bEQmmfj7FP
haO8XdoR7gszUm08NlT6PNwha7/nMBi/ThBpb3MGlVgVXpuCtxg7miy8umjtM5bXkNBv0lTEuqmo
99RiQgVCcEP2IZwqqbFum+OLFC3DITbxPKbnp5rXVdP0X42FAklPbKS/jMgWGdGjUW2qGiRV4GFq
dkfTCi4GUTNlV5SlxQ8H+vmw8pzZ/FLqVg+4LNEWb2utLKzzJB3HYaVU0zicSQeDEA5WNRw7ME4e
5qMV1HtfwUmcNKI3tvbKoInfDJTOwv4ijtXpAkpmx4jqQyvbIDnGyWcWYb6y6jR6JZnlgPdGHNiu
RKuMX2yZdubWGdTwh9B6fWchXyfnxXr0dSlHXMXtNCU73sKwZn0vonWs6yMu8kztRjQ5fqcCWwA5
m/FwYbiKuAsjzr6URWCNrAyvty/nDHxMQOzXDEFfT2aAajX6HksEeQHWsrq98mJUHX5jRoj5POjv
gYspZ+fDwVGuO90EWVRHnGewPrCHH0CMlW4jJ00RiFVx6SRH4TlfC/7mcoIicNtglnmNo1FLsl+H
Q+kjwfe+NB2LxKZqWkfz+xEyo1/Z4F4DnMSUL6iWJgzLaqrem8FQ8x+ZUyj3deouLa2dgwPqBG+K
34Q36RKEalhlLA04Y2AY+FEGTkqsts6Hoes3Sm4V5xbErXgjcTF1mdrJ1HBGcuQS8+EXFSCrtxYk
s5UOkIKBrwRtF3tPpo4l0ZqsCz5MqqeUnyIZeRDHazcZ/FSV1dXMGk/Ld4c8LihHSJotZH0jEO3o
lpuhTN175FoS8nCsRw8/UzV/6tUOpFh/ieCO9XL/TxXcgXLuQ1Xd/0K9HMnZv6oqixrvQC33f4qX
UkoKL39I7xZ9Hd//h1hO+92hzXRpMoXTYi32HP+tldN+R+NCrm6RMSJNpAvyL6mciVTOQgvLmQ85
Jxlwft2fUjm+BKiHtiUS4vw9LLtfkcp5iybh3wkvh1yX7qBvhiqBmk9F6HyY8NI9jMpMmbF+haX6
PQH0f22OOCtNNvEdYmdO/VKUO07K7gNxbnsW0pX0ENbVRW2o2BMJZe0tcR3fk+ZIoRyTPk+zH5NH
1ps+QBPrrqO5djeeSfIlHfvnXJVPcyR68MzTDTnufutghLseO480mQ5IS9CTFKh08/l9ZMonqSVP
9eiiliNELHDLncbwQbWpPBFQkgeq5R6SiRLUY/GA+qK7mof0NeRsDZsNgHFkrlSi7s/11PdruslI
x+pluzX0dlprueasU/yBOAOO7bOpqLd8lPyyB0w8lINce8PYoNIdE19Wk/4pmt1kQ3qKpa/B9jjz
kjqYBht4u1LSLTK0+1ZqymaKumI901q1oX4f4fFqvJTmHK6SgcgDqcS2c+P+PhXVrRFVcBkU+gFC
ED1NYv1QRu3cHZP4PsykecZueOaVujgDCEcjGT3d53PvFn+oR35p1t6XOf8dC1cPpuz/bGJvX8tF
Qtoc/6r/hXOa6sr/Ze9MluO2tnT9Ko47uZMLB7qNZngBZJ/MTPYUJwg2Ivq+x9PXB8nnHImuY5eG
VVG2g5JFkWAi995Y619/szAr2BJ/sbVfu9+uGG3+uLf/9XXft7iA88qzENsBaGts8UXl/50Ou3wG
RitIvILLALscsPwPNqwqfofgB4UGJi049DdY+48tvnyKb6PDqca+Q8Es5Ve2uPLzPAcrJkECsMAD
ErNFwcU+bXGJIA+q+1DzqjbYa5Nirxh9eAwiZk+e0YGLME5Wgwhveao6KLSHbS8Tyq5RGOgiTNZi
ViYI68aO+JzWbYRVfIfdf2n9/dcW13+3p8YfK4Uj/9+vsLsuf/1t16Qv+Xvzn6wyvvafq0xTUb/Z
DMdQMiLL+GGVwe0lSBlgFeEE/P9/rTLjd9ooHj2sc8walGWW/Y9VxqdwrmHIxnSRiY4wfmWV8X1+
fI6wyBBtwHK0mdwvDJ1PLAJFzWa7Eh1CadZI0um0xEX4FGvJa0ahv7ELZVyn1d/YGnzieixLGx8S
JvR419k8Sz+bR/IHESMVSBTKkg3aQvl0Qi3dx1OU7Xs9OhESiNeBoW3iLL0EAg+eJsuiQ1KH93Fu
08DIYkZ9F+vfWQz/u6L/D1PhRUr375fzpmAl/3bbvb5j9FNHb+2Pa/qPr/6+oLXlBMQSH4boUsX8
cWTyp4trE/M+xtCYfLEs/3FkatrvC6MHUjQTcUg0yzn7x2LWKJhY/Ag2WX2/VBFBx/l5KaOQQ3aD
YBY35QVJ+mwQF5WVJLA5kgG6bXwHMkPHbyHGrWrodr2VrmPVOs6m8ogo7FLrlIRBh1rdvGIMrK+K
tjmIzNhmReIOc3aWJGNf9PoJGtmBNvMhKsMTRjP3ePGOzHDMfdoNm75utgoNm52rr5Mc7Gtdvin0
hHY1oWjSM/Gehcjse0BIjdweKwBabrJhkzIDI8QsfjWTxPha9n0TOypH+v3I4t4I/OxOkF3FvrfM
1kUMqe1GOlaokUb30GI87mhqOj7LEySjUcPRWVIk6zrMjdekeaGJWHqLWGNuZ7zh6gAwQt6QN+HQ
sQ9ATtY5MaFniEXhVoea7pQlTzMnBerYQWZOwRZq42ackttAFsWbGRatqwQtHoUcV6c27sS6SLW8
Yz5gViF2zX6/aN3FVs7NxyorGmfq6AhjHWfuzEpDdxK16mpyeakDc6cRxu34cZVsCEa/LTG5c3qj
Cd9E6q/qgr/TmMMeK8Lg2s7KXVsV5FKnnRPhMokaaWP32Sotpt3QIwGRwz1uC1szOTRDcrDifMcU
1K2zh6ZtdwWotS/na6kGHxPzKYoqp5xC34398GEKev5CcQp1q/XsGp8vTPFeRWCuc7W78NZ/wW55
NWBCplhPZZGsOSORQ+a7Od00tGSSeWtmtivltmvkuWPzmnS8KmLbOCqEoGLl0F2QBudfytjgDmu9
2TaO4gflW4Mm0YtFOK8UvWx2iponD+jcaNdz/5SVTFfmtF6Pufw8YgN4Dzhx2wSTvB39OD5XyZUm
FXvw8a86GY5hvGazrU30DEhCcAZpA3Hbx4nJAn6rkwaCpSjFtumifQzElyx2GtApJG/AhdKFkbZO
lAQPFyV/Zx3QLJuj4vFjJWsVZPCQpek59c3sykS8wEBbHMdazXaaTpMfyfrsQo40HasNzvo841mR
hIBo9vDkh9YfJlG/dCz/dyshoLb/1XF7Kn7LXvL/2/y21A8/HrXfvu6fB+1iukdFifcAp+diVfG9
PtX0378RuyCnQEZcytB/HbbK7zYUfiwilYXLT+Lhvw5b5Xe4cZCe8QlkOgL96VcqB3rOPx24OPIs
nAu8KBDoftbypf3QSZgijFBIul0cYTyinYKyeC1KdV4w7HXuR5dIM+4739rjZLA35+4KoWeqJwdF
K8k4kOUvZqmYrmQ0FADj12DW1lPG9NSFND97heWvlQhtm/os+crk6lEROL1O8krcty99pDIId5qE
GeuimSQJJ2agarqqXr2o+kZVt/GtHZ+bZFOX3qA7U7n2LTAZt9gvAZfNRlj7yrqcW6OFoXAFPSsM
j4CNmAPpq0xzB0bsrbuQKTpHate0j05jUoSv0nyHleVY4ovDXOliJ9fMuqMCcc0hKtfoyYXvJYlj
JfhRbNTkVNu00bv0Nr2NPdygz37wUd1r8k11JWBKBS4ftYQzeD6m63SNL6fvgVhlz9a0KW9JXsWS
8E5SXJnJDRGA0ddQuclvmRPcVempkB7UpHVAaZ0gcAMHXqU7I/8ur6p4I9fWBn+QRho3aNhdAF1c
XGdvl0Lzt6ut0V0X0ibs1lVnHgbFSXPgq7hwlA2UklZl6uN2T9Ob9Cw9T2/yt1/lb78uH8OX9uP7
x/BFfWs/1Ld//Nt/xC9iIzb6W/+hv4mNYTuDpDKxm06ExPj4k26q5KgyztftBLaEilpXc7R9WmbP
6Slu1vLAlK34UqnObAJ1OupT+qJrbk9MU3I3eOHNKCP1A6zcOIpb7DhNx8wbQDVqZ/DPuLYpYj3g
coY5bXGusSifz4bmauo138tUNnzsIicrzla9NRn7z4wecUnhQy7WobQCoP0yula/kOcdbXLnPWf+
8mtyO6JHRnnj2M+9q5+desXfs14KfUV+uvm8yeptXL6p1lmA8oVEH8ubgEGeiXfVWgNnvPA6eQbB
7UpaT78r4PrcTZfw1Qc2by5UuGa+H9VtfvA1r9yGeG1ZTY9N0k0gvQXNOTOO6i4ljXHDlxfhwzje
jNoziOTFkNcxSKdCNB0sFJ1pOZ2gOvSuDIxpTcV6lAIPeYvDiA069S6Bw124kX6oRe1o4yXsAOs3
8uxi1lYBz/OCCyxWqHSuxlB2JWhEbhlshH+l+Vcl4ZgO2nXssI7W9bOYa4eEEj107XPd7sMQX172
tzupd410adAZZ7PktLUXyxcGosNHeBedrry1Z6V762NdjV4hnYaXK4kEeodYbNtl8DHP6yi8Lhuv
193mJK/Cxmvmla0d695J7wjyCld8R3VaiWDVTKtRDZ3W36fqMck+/OgROyQnmVa6dBxcvSUX0F9B
cSFjVNvwUHR0ElqFmnmlEjooHN06kj1zlrZ2eMD1k6yhV4Tr3tjs6/iYtAiDOqdMjnZdOr5EFO28
tttVeZFfSM4gbkJ9sCOnusmqD0KCHVJeM6I2MR8rbmajdcMSs6LZKS0OmLOq7+NG3ubvWP2poasT
7uDmxM4TueuSbcn/W+/ndZDyo/GOxg4EeC/VGNW5ivlMMrMbml9t5pktrldim5a7STtk9spMCR8M
7kLlkRKZV7rJ5XWSP+Tyg4wIvj9MJ+tFjWH0hI1jSiDr+yGFnwoSjXGJQTT7uksv8nTHmEIv19BX
uivzceA8VJziOru2ZYf/JqZF336Tn7ur5urbH/Nn3z8jc7zqDmfVvBxoXfHHf2D+zdfiKhqpwncc
jPNhfpyGknMqGWVnRoRPBTY61qXSTwKT3OmVZa9FnjS+NiktYHMSDDsn9VGSVyCCUceeguUA5YqD
Di9j+RWmqBdIN2YtuUGwC0DQdX4KM981cQvFyWRwmLED9r66DstdLe6zlQ/nzvIS4l6XQBEOa+Op
QZvD6NYob7irOUkFHQtjIIiTe/NqOWCANJ2ZM9uqi7qzd2p7Q6VLZTpitl4+pbgUM3laJz2TSoLy
iD04xq/dQq7Bwqy6CouTETwUPB79gG5ha2F+Ab8jXM+ncnIyEt1mPCKe8lr3ltCZoCd4ZRwh+bB3
ZB4k6ryaEvUCmMv/L/Pblxo4iEkEmzZqH9HWMLC0QXTFWjXnVVz463QoPwLi38uYI5bo6rgjkRly
W6Le+0ryyoP9S5zqDLFx0NKtCMQXyk8nX7K2Jn3OcGV9wgf1Gq4P8Xk9TluaY3XMHHVl12AyI6Xl
AR95T0yWx7CcOUi9GoaPIThazWMiDRvM8RMmeeE6ti+S1mWrUNGhjQQcFFN0jeJOX0mWvRojBiRY
LWC70PQH1T5n460SjA6pnysCJlZY7HhUH7mDJXDmLHNfKdlgj/cslP5E4MlxFOnZTMeHLDXe1Vw/
Bvo5zIEF6YT/R9ef8Hz/qv58RPb/m/OSJz/Wnt++5p+1pwCnQVVs4ff8IzZK7Yk9FV021miQzlVQ
zn82+urvCHQxB6L/J9sW8PLH2hN7C9xYsCAFU6VA/ZXak5L1T7UnnBn40opuIK8DIOXzPxB+jaTX
yjBi/qxgh9n7+kOrGd2ljEbd68ok2Bq400EUYh7IcHY+WPN4UaGNrXPSyN0RC47asXqOdUs2jp1c
6xtZstiaiTZfCkMft4hfqxBmDnWk0EdPa+Xp0GNSuI4yqsVmiYtt2jFaqbA7vDJJ4F7mfuraBsRE
zMAP9ZQCxaoVT1EN1dlpmM0HicZ4JfWRtG57I/7wp0I5q62Ss18m5VJ0mnStzkZ96YZI3pvGkB1F
jwctnNqp11y7r8NHJQsXpawX9qeJfV5vGqu78rElNHGnhNz6FakLg+LOvAlkUp8jZX7X1G4xi+/B
ICBBcDo+q9GT2kW3RmgeQ1HvMLncEA6108Nd8uIr6pWQxoso8hfMOp7zuXqt63xfqJDsTPuAU8ux
MMd1NJQXMzAuBFddIIdRgGrzdvCVO2bkHizYjeGvBvOSW/FtWJe3uVlnEKfMkxpg2w8MUk3KCh/p
Q5KOl8F6iiPT0yLfret0Y4320WjGY/+NFNnB28aesmqhnjVqdt02wS0pEGgcRfzcjtUNcM6jYc3H
MDEPU+9/wRfycUBy7ystItLmXvQqnHpzrZX59RTUa9PwQzfH8sgxiy9NtmKczyKRfLJBC85iKXYG
+YuWHoPq6zjRg1SUAFVxoxYUxmUWHMyCOI0MLoUVqAfM+fhJImJ+lOyjYiJIGqJjSPYJ4tK2aqyz
SuSQaRUeKpV4G1jxboaIJ3pESfGZqgF54LkLxIrQq5csyd9zc/ak9lpS43McJqtpPiT06oGyFeql
yxtPqjFu+gJp3QrHh1CZoZBpNa6T0m0mqy/M27eJdtYVwryhkG1sG7xCWsI+zPZJwkG0lohcD4p7
4d8V2kbX05saztDYjZtOjTeSRNIDHZsU7CRb39RqzCBNPWmtOLW9dVJzi97mYW4e/bzb6XX9PJu+
V2ZiC2awKgLjaurnvZnpZCMEi5vWZpTT8yQpKuQarlQZNaOMBiPndCclz02v7P2y31Iq0+0xipxY
nYoBf8rCnFUlktcKThZjtawMn4X6wgo6zHWzhp71JVGJR7xRQt6napv7Ps1SP3xEUnotJ8Nt3mve
YIUbyBqOPGo7M3/KJZqJ3BAH3ZJWVtketcHex2YJT1R4TQsTybxqtMWZCPaBcmN3/aMSm2t9uLK0
q04ciG2EgmROG3saj12YHGrjwZLivRykeC0w158Cag6Ky6hdNU3wbKfp7Ijcv57SAayIzRdiB6n0
26q70auvGXkHGmww6p8cA9ORKlAAdQ1AcDVZwnJz1Ip4bZT2FUSz0Um2GJUCBEKvj8JlYOpAgCUC
DW6/lp2FVD+lpthOqn8Ps2HVlOURi4sZyrN93ZfiIEEjg1ps5uqmsIMdCqDVMG9yVKVT3m8biFYi
fJ50cWnapvGCJt0Mo/zgV/0JtPURS403mLa4skfDas7B0/p2NdK6GrCyzTzYtE05QL3d6sGeqZPe
SwBw6P5UNXAgUSx8QfseG+WLBsEllZao3cXBt4ac6RhKuh6V14lGd6TfD2xzPdcbssXdWjZWZtI/
qDJdbV37H6G/5OHOvtsWycGOoaRrmJSUgX8o8/y9RN3Pge5T6nVAkZTZ9dyvjXC4NVJr8FJrCROm
AHFxnrIfrbwkKk4un6H31Ucdh4GrGrtYIqPlgy3ssybNBAAH5NsMUnyYpN46dz67lRFOuNGj+D3s
+rOvpEcD6xeCE7sY1Wp4LYxIECKusDjMbcaXwkJZtB6K+iUhW7EV6Qu14wntBiFUYS2t2jaXtwIq
6REtm3AN4lRPDK3jG5E16mWYNOWkyk/InUTjpx4KYm+IZby178PAiLyyCVLWbqVsrMhcN/bVYEcv
KXJDOOpo21VlwNO42frmdN1mTQnnrbiXsnmVAD6nSdYe8g1KAXGO82TXjlAJzCCgRah94ak+BsKp
bG/tkc60qIpVFUSPnPm4zU23qu/NnRFtUpkmJraeqrC/hz0nOWFt3tcRQUEDb1YCPd/rqu6Y5Zco
EynOu77uatRtDHPGfa8W70Pfv82ddhfW/SGPh4q0wQT/OvmsS1CiFEV+Ko3Sf0F/Qvw2aaBtxO4Y
92g72Obkd5ACWqTqTBJ5GXhYnMROm7NBhq5+xA2ZSOmsHp1BMVayHD/KxtjuJC0OdpYyXsXzi6mG
TwNxVPA5xxq74sxyrCyZvTyW3uVEXWUAAJE0b+y8omwOtGk9tdCtFJGeciLlFBuKrJEKt+/nJ7nT
PqSpqp1ZsRunjRPEEFoAe3ysOzQP+hFbvGOS+nfK7D8ng39tM08g3PRp0IeXwVYvWLusNb19D8dd
pd4ExSB7oS0dWx5Kd0Olw1iUZYnZbi/vB3KAgEfkCNWCkS8wf3aUYgkSW9IVdE6DxvGd3mopZbQ2
VBHO+s0JHQlxwY2o1v5yx1KY5K4KkxwwX+mu2tBiT0941GHLRcud+scsDjUHJCE4RmFyFSFR42AO
yifhLwogveq/onM1Fwtu3yOq0PDwm0WeYkft3mzD95xsTsqp+Yi1lO8aM3bWsZL1uxze2jFsjOSU
GZO8iXSlXVt1Ryfa4Gc+xaUTdPVWzWi1O4W7bJlUSzOqHcPCPM/Wm81g5JtUg00vd0/l+KWKqPlR
tbiZ7V80k2ZPC+Q95YXgnLLupNY+N2m9GzlGNBnOXdM6xdgCeujyKUhe7QKH3iZkFKQKuuShuq0m
wA4G77CnE+k6yf1gpZVwJKFhT0rsWaFfw3Trw3Wp5bfVGB7nHH/kVGrJQorrcm+IzjrkKHdmt6VH
PZUWfMLWGtOLVS+nZ5WARcWtra8LZcqvswhdga3tS1lcW8Fk7YawfGolKVhr0baRY+lmJvbvnpHb
BI3eLmMUJyP+x4Ee+ESh844PVZttUMA0GziVjzn+xau+kT7+X1aQaiRh6eFGmnkr9XDb5YxeW2qF
U0ndDiMElrWeAmROVygXXqMm89Refe8oNPXSd1WIsr/eSP3PZAwwXv2rduv2pXuPfvv/9ctr9BMl
5duXfe+44JwY/MNcH0YZJgNLX/VPtH8RO5tMcGESfOOV/NBxYf9Mn7YY95tMP6Ed/DFaVYzfF6dN
FZcdVKwQ1X6p4Vpezo9EAbo6OGu6IbCQUsia/OxoEkxmAIdfl5y0UgCN/SDIvkbMeywvr02xH4US
eWo9zzJ22KoMGVhrp4d5njJl12M3YruykaUfVDzTbRDYmbZW9TbedhZ1pxrODSMsGVVfZCJSdiI7
qLaljji1gWhdOGpcB+8ip4axGuk+ny3h1pacH5RsauHqa379SLtmeipQ2ruPA96NWeJLP4gxdrnR
X7RhMdbPmPPZFpq9bYgAotmVdRK8jGpqfIHWWzthZKY3FlsSTl2bJDu2xkQwB71IhsoPhNPSmS7y
nP4IWtxLEJf1g4fsSL8AIHHqSI3ulr4Gh18TcQiXIkBlqPlFv2n0Hty3t0N9MzGb5MgeW2jlClBP
vCurbMb0ohlNbZ8kqRw5VljHtzgeqv1GG8ap9MzGT9or7EKjTaE1KgZmCMGcKDfFk9ya0Xiviq5m
OOnH6cGMmgYau5Fu9DBdLOdpFGrGAVV6P4ZF1HjwiELtNouDKhi2eV75yRvtTQLjlzl1l2YPWBhM
NtS4wc+MamNZs+7f9bM1BcITZVkp5JH3fVf1HwOEe1Vhci1bJa2cKxBTKtJXxS6k7qJWgnG6zRsW
qCBVkd8VGIpkaKlL+QohqwVKH8xxFJwiSsIidFneUjFoXqAaXZJgVYtFjHIVWxZajbnvECbIne4H
rprL3ftATBA/MCvoKo2xKtkNVYfpaC+ICj/iewqyaRo9RhySMhqPvrBgcDeGVfVeNY8BHJfBsl+6
DoaUU4jEPqBXEe2xhP89Y6XBMd2t/bDN5HU/dtREJAk0GGkwdb9qkaEQPKxnPUsrgznwBSUPKPTs
ZzDou7q3H21c+u8sZHUno4wZrshhm1ybxmj1N0os5WJHD103D4NkGQ8+iqL3UM41/VwVffnM3D2P
NrMJKJePEVKgarTtwR2LTFwskhcTtyulhepfZUl43wzUWJu+s7C5Hcx8eDNqkQRuIkvR5BWpab01
VRgwmSjVNjz46jgPrlLWgI0tSmd7n6J0fmo1Ia6qUMH9e1ap8BwJc+sUVRt2Z6s6l8gdlvJgOFuh
0o/bvgSwnCHU2bjYTvV1mXXqvRCTKnl+VE1fiLng2qSQhQiw8RNd9wP4tEisVtkrVj85+TyCamKJ
pN1V0UTiZM8s8z4OZ7pNAhHDXV1MFD+DRGnvgr9W42oOqgETC2uoh1WtzQEcfXMKyj38t6rZNlkU
jm6bagCjedCWZ0vx5cobZ2TKd3lYMgkoJtYihWCl6GcI213ryJNmvtdjnhqulPZAFupQl3eYEQbt
rrQiA4lFR/KGF1ZmlK1wzuvXkaJSgmL9b2eMHgoUviXd6ksJCX1bKEN4hsbV62vAkOSLT3MCLZzs
c6lxB0XlTfHRjx+CEhGFg/xY/4r2SbuU6qjubTFoAYTXKv4wrVHu1gTo0D22tjoxO5qR13ihRDbQ
fhqV0psC1EOMJsxsm8ldWTDHCXJ60Ul9mmcDjLSdreIRL0vxBd1SC2CPwivwED9iTF4KwhlZKnRW
Tonhe4sXRRCEK200CA/JIz1ZT5XeActoJUV+EFRnKn37UeJgpf+12UPrsCUMCUUOlhZWpbS+ixah
Sh30siiLKtzZUgTGep9n6wqUBIdfNLBk2vtSoK1bHeJG7NNQ7PNay5/0ShiPSiqCEo1IU0AQUbFY
oPaXIp0wqEZSrbxFHOaznDZaN/i+4SHAET4IWh3iZuxnco9N7zApiDgYfc/14EpEPxvHsjDiIuI4
gSiEUDJohmc0bfYqUoFpIrdT5Uayei+LizJWKYiCSfKBtAZVS8hvqQRMCeTKQ8U9btg0w6wbJ1+X
GQ6Mjkwud3lX1WpTlMh7JcyyE262tYq0LjYzbzT1JV5MD0b0C5qo6mQXC0RXrspjEp85GXG9vIo6
he+7CoNeHor1pOPpxzHUhZ4qMtAih2zebNzgKjgv3J+6W8Q9QQC3pFt1OO0MB0yQYVE7kZagv7mg
SPct4TAHyKpV3CjSmwjR6Dk1hh/VUY95g6U8V57FUEDumUwJOAnX1AmBNIXpbVTZZuES1iy3zoAc
iAmAzyzgOrYKcsl8GInDNhb2PG3F2DQfqcibO2m023HVQlJHKleX2dcwC9MA5zqjgTQ0p9XkFtqo
PpdpGM53EpMY+v40A7UK6KByL2t03zyriRaVhwCBRALRXPYttglyOseKaKp5C1Kcq1yL2BgirRt+
eBrVKGsMr8msXjz1GcV/iHTbmEmOmTu4sF0WMB8q42zAlVFJCStxhyqfkbHGHM+aGrbGTpsn2qZQ
7oLdhKZyOA5ZJ4sVTLVezBs5j1L9FBvVqF4w14QLMKY14AbQi2Fcx2OgaOhVevU5aDQmPqkyl7ar
1VbcnAbDpocdJuvc8orsBwaJhcUho/filKZ+r+9TueeJldSJxKQId0Q5P7eJglSaqCNxhkaFxmju
2qzFkh1JwFsDc6hAO9wNX1Lck2s368bgJKDh34rS99dmqHOM1lMUEtKqqzEqM0fBMuJZieqwXA4h
vXguzC56SpU2AsfJE8gCUzzOxi4jrTpamtH8VplkVTxI8WhODHx7Ugf3nCQ2yu7KGEiPCxS7/kAl
p9YPBUJme1XEWR96DRFQwse222r8Q52auryJyWgnxKxJmsRt/WboMzdiRzAETCu90vYBGXtvCAiM
cgUGj54/ZC1Olx6hV/DctXP6jE+80NBqges6cVYs72mai3JVUAJHzDz7RtwFuSTKDFsfAOA1tSKi
6Awkc122oeIfO9s35hvFYuB0F02hHK/mqrAx7rftSn3O1bBj3j6J/NKWo/nMJEyuVmOTqNqmayOW
Sq5gKroSg14ysdayNuG2zQM2WpqSRf1zF8tC43RoUrGeLODCLXhOCkUhMSVwPJlGDiRYS5981rZ8
lYVZLTaa7c/hrrVKvCQso+TRYMxmTLB32uOr4Wg0ZYYjGvwDVlogGE1H0qSvqcPCK2Uc1EdiVuKz
qkjZnVVY08TgkoiPVVsNcBMQ3lKVt+RQMbKjPm7IFOT7W30dOKRDaJU3JXb9KNttWbo6mtXOmwZh
Suj2EyM5J6Jsk7OiCF8l0DK3t3M0Sc1+slPk8yr61PWYyt3eb2TrxS9RC7uSqKznKvC7wQMzHw0a
zEXqiLWjjpgxmTradgp+oy0DtCcS6mmkaM1HIYvxvux6ZUOOCxTEVM3Km5mtOq21qWGJRiZHp8FL
2AVqn656P5KvcbLqzrWkNO9miNac+KKoIxOTWtKVZkkWrHqwE7fAl312pIHYdKbhmCR5DUmvttPY
g6yuDCmfAf17lMcGEKutkwOmjzLyDfw33rMkqzAlImi9YVwaYu9uZllj76peM5BKJvGhQAjbYFAi
E2qXzAWjpwGN5ouoUb05OPqH4FPUj+BWTUra1qT4tXm0DCxrMdxRIB01tYD+KTKZR0PRmbDzOvsl
y5JiHY8tS6LFbwH2pNqxXxAkw0Kh6u3vMLzHBHBuw+mC6puDZwr0eAtrDI1PFvoG0/+2Hl8TObaL
XdYLjr5GkrQK3E7BzlQWQ1fs27FTGHWU0DmdauRgd37oZi/fhUc/utHRm/7UHZoQfPHsM4ipk2Xa
UdrQH8dxBbRFbDTK3B3HFGgumUVwG+d+7oF1pnCOjBycjMr1okVtsZ15sP9dJBIc4s8/AZz4xQCO
kSDU8uXzPwwEeVhWcxJxUJbomk+NlOlrv5maj79+nZ80GSrzTk5klY6bNL4lmujnqyS6MhJdzog+
0W3OhIQS6mMUA/ecZoj3ppXxPvCaup3779AJSp1/Y46+3MIfFV/LLcZLCYN2g8Qeohx/vvScLm3R
QOygGGd4MWbVwPwFhrWPKgJX5KxS0RE8N4/cf6o6DhSlMjTAURwE74gRCcvv8o9/+xP9+Y7r5gIF
WGhomBN/dlJtY6nwMQyB1DFp+pogoZhRzPRr3lgm4kz0L8TNLDdbNuTPV0mUsOixM4VTZ8nzjkZJ
p8Tx/5BS/dvX8hnd4BJ434Mok78AfVL+dHPFaNFGxhbBggZ9PAc4fEy6mGq6j6cgKP7mvfzzncPw
aElfwvcXXvyffD9xrjBaf8nryW2WzsSEeQXltv+71OZlNf68ZBa/c2RKFhoPrP8/vaq+lDsed+xK
HzfReF1gPAGDaQKSlpmGrhIU4f7urzfI8i0/XRJqpibjf4B/Gv3vz6t00bPwaM2Ywxh581FHhnYR
Ydgf5LAz7uR5yN543IzE97FO/2Y9/uk95KViIUWI8MJAYJv8fOnCkEt7GaG4QZIOnNQjHHpHbTK4
fnUQq3+TOPXJ8JKFqePKvVAPIL4u5q2flDNqGZVZhILRjXqNx05rjzwY4nSamDhnlFlc37z2RSge
rMry843AFPMUYbnz9Nd3/E9vMj/Hkg6KlGhJV1/EFT8efBMYsapJGDnHLcIIZ8hnWgiF4OrAlRes
2REpJjp/c97/J+cgVnWmpmL2+c1z/ueLRr6WzYkF2C5aQQxbYSpEKEaxLTKY7HIPFTOwZgzVktoO
stNfv+A/vc/4u5GUJJZU40VW8unGKyDr9MRhhuWW6R9QAoUFTaHVfAShTgvzSxcDb+VCqASZz5B0
oX9+rGRZWna2WUlOVU9MzySQBqO9x71m+uULga2aLF1y35DQfI5GUuIBmlU40UnOIyY8wz1I5b1c
9fe/+noMoiwW3SL0HZmYrZ/fuLYsxogJBcCSQZZmZOnTQ0VCADghv/vrS31amBpsIixpZMzNjUVj
Zn/aj1NjdPKoK6Gb0tofuq43E+xJjC9pQ/ZTbQGy/s0t/HSsLhfkuc+zAuycxfH5gjibtKHaFZFb
tCbQciwIC/37B9KfXhbKa5MCYEHW8d/906PCitKwtKXQhZpTrmo7VrxZb5CoFYMab7EX+cWagyXI
Bb/JUKH646T46RQ3sLgpeqxa3DrQ1OeUXv9x5PQGfMKEOABSC/uJM+6v37xPm2xRLBJMjZQVaSxl
3efDtBFm/R/sndd249gVpl9l1lzNXNALJMB0MTfnIDBLVJZuuEolCTkRRCCffr7Dst0qlCxMt7tt
97haLZXEBJy047//XUOSQtKsV7/s1HafpuVLNBg1HYv2wYXoG6NKHFTTYbJu329I7+j3s8EeeMER
iSKiCPhsFNEbNhiEv/6I6aAO4SbWuSB16xRovJeUtVYfNR//STS0mzLPg4qw7M3/h9PcamWDYETd
0iuPykUC18pk/P5aEQTWQaGPPJnpjKifwRtJ7Lg+VOsgH56Cxe40drd6WuygJMNLJat8OkAPCyn9
ziH/OorW0MRFtfVrV5VmaCN6BcJQAB92+/QnwHiyAKArCGA84p0G+VQ8gS5rqn779ZeCQ5V5ZvBw
07YmwD9FXpN4rkeL0uosz6q4/E3yzFC1sKj9fh9mm/aIoI6BTBpCa3noB0O89iiyDMWrPD3so98w
eRANn6uyx8xhe0SlNp5U4cSlE2wMEBu2+g1NUsmuqt8+n7yWemX3QJdPNg8dRx0Pu+n73UNsKgr3
gz6kj4ddMCNwz/luKnodxSEyhlSRC0gvqb5+ftWWE3e+qlJ3lCizQcY/mItJCPGmXrgSCQc1iYab
vqmHZXkxLQ7sU8+r70/+vpxH6AqA6nm8/fz6P4oCityhqsa3oVoaY//7URNnqCd5j07fblNlg8ux
Fg2e0kiZVfEo5oZ+7dVGWMfUgzJg1G57tPXhAJ1VH7x4XgQLpXBjzV/8JoU7wYVhf+KVKobk7wcV
DYf4iDl504nhpUvirS+xbiTLwDu8fD6eH7QfSIoJdiC2N94S3tD3FxoCkKFXB+GOwOgHM2NYg5Lp
NB8+uAjNeCfAbomb/3gR2ESPPkw0O0EJaHINzUDxxrb4axn2P/TGPrgKreGQT6oliiJN+X4ocZ3C
rlQ0OwHK190iJJNlfii7PMsftxvED30aPat2N/yqnn8XMcC+9X3DO+zA0lAZbxqMrXJKI8B8noYF
Fvzn6/Ph5SAnnuIr0yyNaufvLrejwSBQLEKlA2gxb6O6Oc3zI6GKaDRurF9/KXDbmEO4tJTat/ac
np9oDrbDaN3H4Q668ynVJhpd2udp7k+6yL9/WCyCAJBdUNUN99qPHl8YB1O4VKZQZO00w+4RIbE0
j833+ZB+uIpi6VD0CYMB+wH2me9nrwcxVGVwGeGr7VYQcTWzI3Rvn1/lhzXiKkwa0T+lUxC831+l
zIKKnmThTri4zvWsBJ5b4SvH4ysMIiP/Vd1/kOpcDVAHQgirFfundWKbUi8mIxck+dgP/TtdT8Ey
aHp+BaUx+fdg5HZ0sf5oDml6A74EMYtx0rqeFgQTKFnpCXMOKfdgbjab6aSrtdMHV2FcitcCMnrq
7Vubb4d9ngZ5CkNz1Nsdl0COcAcnuwZApfh8tX68EnUIxJ8wMojeQC7w/WqBxttnBr1DxSDOy5Dk
2gAyiWASUwb4+YWGP+hjtoQyLyB+AW3Dz++vVLh1nfQ8zm6kZDdcy83a3+0GzzHohFVW6DsPSAF1
99mU5GcPlsvI7LvHALzHXgsmFPrAtQlOFINLJLrWW2rHuFyBdyiIZR9i3+qPj+WmPFTDp2E60nsy
9IDsjfvx6c6bHokdEPg83o6MQ5ot8x3wY3ucB7hP9djwt6S4iftR+43z74Wj3J2HBZmGGfnL+3xX
68Ei3g3dx2J4aDx7oFyF24b2RBti6oVOgd+QNmJDLSlu61MG4ro4xDuDCgJNv8zdweRkFgAcVtNG
oUknYM4Cy0h12IlZmOnrCTqEmC4bRj2AgHjUzKCbTCebg1/0n4JxD509GZeERT9fjg/WXfUY6Q+I
oKk4TGsfFxGIugDSTVG6GGJF2EtIPHXu4x/8PDoaKF1KdpFwK/VQ36/5jumAswL1YExSwkl61Ow2
0DNgCNW93aZ/zE4dobP2sGBhwVsAZKVhZdLJoXXBdF9HhIiGFAPS7PmtmcaGA2W329Ev6oOrIEiJ
chIhI1reDiMHk55/GgL/EPuGrjmgDyvzNOzF158vUVuQKkYZMGdEABEEhORa4noX+QPodGGjh9g1
XQZF5mYUzewwY+NRp7X8wZBwMzigWM3EadrmQhhkJW1OqHKBxtkQaYxacElcfhMCv6oI7L+SbUtH
rv5j3pjV6/OXpNWjVr3jr2Vko78oXpe/ARmHf2F9gDKDxMC4g9Tgl9Ix4y90LyG8T+s54pkcur8D
GaGP0dCu9IXqY2KwyL+qdKw/VML6fYga9wY7fEJjCvQTLlZLbexxglM3DvuUgfkUOwZV6L5EU73y
JLTN4VrrNdRyIF4f43F6dHqgnAKzPIa9p/FkP5pYYIRo+xD4fQgvsyi69Q/17hlm07Fh7kmMXUI4
DHwtSXq7kxkncfLkhkAqKD4jeQyimDJifRomtruPYc2Iiz7UxUei4XvAw1DE8ZkBdWTuqF9nJvTD
9VuUT4e3CUw2N0GVhDdE8qFITU5wkKRjGu1A22pkKwjq6xvQkP6mV5XHgxlUPkW8+/6ButR9tIOs
c1TuzD6NKvaiGh73oL6g7paH6X6amCoeuPGK0ziT41EBXUMFpM/cgxZpnFNWZtkS5NeO1hO0qEYz
wIwMpUoJf8P+WIePrp+9RDVUhBDkpxZrCG973lMpsQq6YlhA86mLcnZr7ckgU7QGCZfe615/A4Rk
CDmqEfQph9+FR3uil2NKz8uDaw+gnTF7QAsGArx6CORGRRuFMTxWMKI3mrYAP5DQ53QQUxwUaapO
FxzXVNWoHnrUDed6D6r7CSl5KtSCA2BLimYTo0cNsos2HVHaTGVOBQnopiiG2gVaOaCAoTwWlPWm
1JdI40DjadODNXbnjIt6eOUXyfFpMgEBRuvRgUHlr3eixjifJrUVRylNHFy3dC9VBIaKpv4YplU/
zMCy5ZSNPMJHS/l2MiqgB9o19RQ2C5LDPZmO43xW9svB1wiWYErwp7vcPk774VuM5fPie1GQL6h7
gj88hIT9lfnKY8h3SoTrNPcOBzk+wsoyaHqJyMgJP++PRdazR1pwyiwD9OARJAyAW3uPswP9BPAU
T7pBuN/6Ba3iqZr39aHpapPdjaaf8reUvlxwF0FZgxkyDIsbIzvF1xF9gSOzFwxiyPH1LKe8Zjh5
aIAQGI5bUEA5O8uQXyVs//8EiivP5R9LU5l+TYv/8b+Wr6+Rn7j/+yN+OfUB34TrdPSXMwGpQnjD
vQWp6N8ELc9M+qr3F6lZAn1KAv+VvrDXhwSG2D8BcgDLStz+Xc5SiPcXDraydoies0HHv4ofZqTk
6C9yFgk/JhqPXU66Gl8DZvjvDagTbS+iBkS7M6piMayWgTvz98vJ4CKO53A3gJGIk2uyReRzITuH
4+gwo8MeaQlxTHSRewsq+/NI+jsBlwfh7+o006DhHi32E5umjZB2TeCGyMy84BxDMe30drN9CLW0
HOareBBQQ256I/iRFoCjdfo9jqitoLZdDiNzdHDiZokJ56f2rpr5x5uYrGix9pbju+ImfgHX8dZ8
oUDK2EAc7geP9PqLdx3+n/G9ifnjDLU00QA9tN9BGuxQlFg8HV/H9+lT/jQYyeG99go4bPwM4HP8
DHrrqXylvwWcMqfn5iC8a5KcO7s8vh59Mx0IuK5g9R6mszpYlsHXUQiZfe4EJ0oa5TGwj+n8EDp9
dzYsH6Pe2zHsg9b0RBNc1kfz3W69/La673Eg58jkJ4vejkJBRIE3RJ7CqccP2X47iWbaZDns3RLP
M0Zic3rrbScP1ITdnO7CRx0aARE+UkubQ4NxQp5RsiXB1mdXeHVHXEgQ95jevPGfvE0FtngX+/k3
3WbXBmm3fv4TbJAuqXAu7H838/99UuEDoYBpSuLoG1dCu41f3I+gLozhvvQTejRDdx7JgMrkEOhz
eDxMrM9PQtfVWkL6n7zaQJ2rlnggVqOjXxQ4BKbI78/d3jhB7Fz5hlNKWv/K2jKkosTi0Eug2bKS
J76GEty2DV+ROewQT8RsPr+BdtfUOApPGYBKwzGc2tKsHOqwUhp7nFMgpmL4QGJjhel6oPXCzeRL
80Jp+eB2kIuyEfyE5wAKnHCRXcN6AxeXe3Kg4dKf/UUMWzwGNo/exq/uliYwtIkAjRbe9jYQ1RyW
/i1FUfzGz/C1mkVQfp3/MDLRjIUOtwlsP64oQTdbYUofExprWZiXAOxHN+7q8ObFZu+2tw6uaop0
waEu3Ev38fQla8wSd2NTm7QaMiS+w4oecKv9HX2rskisILoYPfTvipfKCS+O9/XSNeOrnMJV4V8B
NDbouD0UN7qNd+KCO45kChg+kDXcNI/BvO+ZgKv9N2CD7lv2Nfmafd1DkOCq/3WYGTYv2kZH7VYW
fA5w3ejZLSUVZHOj0MG43Q/NhlLwiUieBksfrDDwFHGEYe364Owy04+kBzJIRPLzTd29zC35/nOZ
/4zL3CVN2rm131uafB8VPptvmNhkI4hnAAZpB+zyqulPvGNkONnAfa0HxuWxyQEBj4vTbLrXB7Kn
455/vrO7Lqmef6c9f49L9j8UmTCukxrWFOdPS0WEw0GYT/XEcAoLlg6zkDf3J8vbyLJjbJ0XaimH
33yhVrvabwtHw1qcEgPvBNfk+1n0B6k3mBS5AQadIIhOfFfQmiiFOBJgtd80dpE17mxMuZPUabFi
904+3ZdGUDTu98eJNez3cmpNcbuPukcZWs/QoKaMqPY/ebk9Inkv95s8qzLw94jkYBcmtCC+gUso
srXwEHXM2+CjTfF+OK0FSopw5O8BQjhTXcaSwjStoSMLLV0BrXEL4OSkCxKbPsg02hJaT2gPjS+b
/BLFAXsvzY/GzTr5At/a2IT+uEvpfnhM399fa13dGCaJIFbZECz7OUV02XxH/SxtJa73F5OH0Wwy
GzzQ/+RtclE/V+vG2a/9jnbYXUs+bOUM/uRLPmzpt3/1kqsd1zbz3q14OwGdenGiUS1pOPkXSDLc
UGRfilJ4666exl1b6xzrfScP/4it1TVWlZ14dwu/eaythuffpNYYXt8BKQ71X0tqFRWhwFMdGs7D
gyYvLlxxEI+Pt9fXHVGJ8+K0F+/9dVrixJ0ko2qqrnNcuFeHOYRDQlvsHHd2mD/DoDg3MNtpgSar
eQH9odNzdLkTVNyIepVtEvHly8K0eo61GPEgTIqbTNwbAm5VsYHMXEw7jXqVNfhht72/4bZ82TcT
P0+RLylUGlfIP8rEy+3U9i4pVg8lIV8NXm3KW2WyzRb5xV6D3RD6agFf0vxz/dx1L+1+Cu4feC9d
G+asb9/tzN+6YT7U2+/mv411HMJGBPCbDVPZpEtHi+JJ0SOnDuySGQ2C6g7rvnOOVYLn3bjqIC80
bc96Qx36NW7M6UVELbkcDkzdMz161lagLrHDRDDTfXq03dCBnp5auQnUIsJdKjpuqOvEnBfi3Q39
209M54qp9O27G/5nV6yFhv1BdLVz6SDBp1Xos0OSWKYOPNY0GZ4Zhtl/02kYJ6Ck7v3Tu6QlLv/w
XdI5CS25+ntMwkcBRCCHsMAQ8yeepBKz7xdaD8L+qS4ywzHNp1Q8ZXbtrJ/gCDAf7MAUr64l4FU2
JxePcltYuphdX29oUyyO5mx5lA8zc3YbiNnnIlKffGSvvrupNn4jKg80YD5xU5ozFnsTRSNH2yGM
0t7NyCmPgmoExS9dLNJlseAgP4zWe1vbpm+Hr7ySms/ZkaN/sHVx17Nf8pn+CBBeTmcQa88oMbAm
tzuck+3O2t5Fsn85so4L4iWzeU/25MQczQmkyWY2MX0H3nfJt3UQzqUrIOJbevbrSVbWSRZmZr3u
l4YujJtLQlM9C9sZKuOdaVwexGtPOnOaWFg0SjRHQlqPBxHy8aGcvEzMVxqEC0vuxaIwd7b3jKp+
dp3C9vnUEezqvvx6OVyLeHU5McfW0JrDjjMfy4z7gEdLWIUNQ8W8kmMepjMPf0+l7+xWyb3PJUfm
8Gq8UeGyvqPN74O3w6K07+n7uGA8X0P5dWSuHmvzfjMR94S35P3lVSwdg8slIp3XZoIydu55akVj
1uFiYU0EL4d+XcXeNDudJ2Kxud5uYU0QB3soRtaysNTXQy1DsXxpLkKxt0u5NwvrYC5L+XI3QPTH
okS5B/JlyPti3rU3kxWkYfbDshTraE6Bq4mCMGv5sF4Gc7ggLaJDF95qmazUh8HIb3vzelE95G/H
vcho5SyPi2AVzEto3SWZH1EuAtmzYXIlfBisjgv9Ql1W3eFO7vi+CwU88lz+ZfM4dHYXE/Fl9laK
uztt65uwJ2pC5CsazDHHmVWY2oP1CPWdRddsK50/FmZp1ibU2PZ4zTT3ZCPmrnCO4ihmiZzVjK/j
JHwPXPmrWPzldKpc3PvTmZUnb9RXp5PupFbESBnA2p6nji8u1o15spNVbZmXY4dazsVjMbf6C27R
PtqWNDusvi5JYSgj651K+JdIiq75aSn6/SHPDw0YP+ZHbardenxRW/DEFyKXT5TdmFMRy8WX40pa
1O3b94nQbPdytVhcbzump1totcz8n0Lrp9D67xRaLdvxjzyUXfJBJbfeyaw/Un4CQ+dibbdZlcLT
qwdza9TO2/WMA+weKcJKKbO9qTlKPxZWZVc2hD3WyT7xb3zX2HTOcGgkznPHRY6WPJxfpzJS6jna
jNjpl2Tet/v2ZHEyB7JvwupvgU6zQsu3ArNnVbPxVTWrZj05MjFoTNpQmT4W9XBLxmcAdcXeTu7o
XyFHYlWaVmXRSsz64ppTc2IpTTpygnlt9a6PaNHKhCiPRzMZm+Rp8NmxGKCQMJGmG5i2xO0XXX7J
eFy5+BgNzivF3Zcp2vEqdC6v6FiAYVSJq1SuBqUA3rbJv+rOSa7QtIlYXa7uH0cEBTwxizAf7uhC
IE5nrY2aflneDbEViGeMBRYglCZiW4oXNTdv6oau31DfPF/zvDIqXl5eyIYuZGCFtmtHTozxSuMJ
u7QzS00LdDS3MJ3YI5sGGo4yCiZybEbO53qb9exY65Yp79P+OnH3KZF/Vq9k9uhqzbdaeR1VrlZy
SSd2DFu1jMaitrI5nN1ONm9MOljYGqlHGElkhhXuW7ScsGm9bQf8lRBfp1eCGbLgujm2qZ87P5Y7
nt0jmBHYvlXIiOd5tU0LF+s0i52QZ5tZuMbnzaamBskZJo1mw2ImIC1aHR/oH69ayF/0Hdo02MWc
fhImlv7OGoiB3VhDCd2oyLDBGAxffe7Kt3YMY8T30cJ6M8dY3LlFQ4plbukXI6dvawSConllZ+ZO
8k4Cx3s2WGinNl2TZpmUCXgay5uJ/Eabnzb6Nl3l88Hq4EhaxJiJJAAsaLNm9xfJzBcC89zKncSO
LbueHzaHjWZrZrLgk9ZbE6Z+6S1i3kURFVtYmZ4HU5MRhiSGofTvKv6OrNRs+MSKbPJB+NJgHx+s
A1OxJO6EAQoDtkULKL7HDAijXR0eAgOz8Wq68u3ZVMI0e3O8KG3hz9259ETgeF3bp1NUtLyyn6Li
TysqvpWDf6IW2s7urjR6oT9BVFR2gaAorJFTIfAbe7dt/qoYdpylATJCPTN82DlKPvRNzTpyAneO
JuljJBMzsGOnJ79WOKxsWmsOq1n6UOAOlObJik2f/TzmEEYychZmsj6s6/nooWE/GwJ6LppYHS+A
HZicCtdKbB3rGf+C03uUJP/5SONCE5vBg3d1kNFiOj84B4fDZ+sO6Ku5t0nnJPXl5HxykHZdMJRx
h/ps+0J7oLiJV9OIQyckoE50KfHk17VU6rG0hl9PNiVfqMWTPXyI5iekEmzipm4qOam+RhJoqiwd
etEwe7TdsWBHdwLbY95cfneRlDR0M6Gr5l/XSh134VuRXTi5039WsjdEsibI18BMHe9avQ9SDd7n
WjSsQfkCqTPzNe9D9vaf1Sf0Z4Gd837PZG2sWO7MHhNeLWNHverbK4tX9YqUL89WP91FZPuL/ix3
+Jcr+hbE807MffusS2TnUjWBC7mz0IqtzOaeGGOCFojskjtQUp820Iwjdvhex44aj4pcuIvAPM1S
dT+2+pf7ZCQpr1JXPn9fKD2h3oew3VSzGJGrxC4Nyggz0ARIXobzGJthdZLKfojEdDtcFPPoKrgy
HtI54hvdetgUN/1FbTb2xCFgczZyGjx7ZcxAEmv2zdKB3I/1gQYXLVdaaAzk98iKnPQso1PzsDlZ
SHeptMuA9XJnaj82rIHGKdlZmTzIvdTMnYANX/ZJKIQmYPFL3w5tz/IsM9h6GCc9s4d6V6orRyHs
7Z11nEWOi0qDrd2EjMQ52EQSlEFhcK+VrVS156g4xYT9NTYDK7k6mn25mtjZ2xDDYie99Q6j4SiG
l+R2F655nYL6cSKiPIkzuQoc30TN79BrO4lRcuRsWXtmbshMkpKhLahMZW89doaSPnfzYlWsxs71
OkdV7lFj6xodOuDG9zI0H/r2kEEXTFBhZWx7db52lg/4KbR1SSW2uZwtp/Na3KkRTpgYbpnbN2fl
jHwuKrfkgHC35t4qzZTQVmaNt1PuYOpMLYHqq4QYEzU4ydvZDj2PXTYjFD4v5vqiWPWdwYPxdfQV
WuCvLjuzMMPVZFXN5vjVqo0gjrYYSMyvWCwJ5Zjrk/1gV1ZvzdJieboOKLXL3qJxIku+JciHt7dI
bl9Ip8vr282XQNze1uIFq2/HgslyFtyONuZSWXt9GoVdqRBLIW7UVXJ+ga1H0lpP0LOLC7683E1n
e5MwiKm2WW7Vs+kl5JLMkJoLJQBGWLKVPTTpikVEiniTU8/SZcrCKFmoZouusqh32NiEb5IXwupZ
AbwivFfb+sKbLVhJZY6nTD/EoWwmsuVsIdrESoxltsOR/RojYHPsTDl20vnY6TNx+mL00CM0BC8/
G2ozMIfyyMSspDdT4T1hTR1Lt+IL9+IttSCzcHbs/YQvcG0MQQlqnUenLOHYHFkeH9PrCFkMz/CX
z1RPK6RjQGSbVU1BnuQcrcutwdknUQdWWajqUJBBOfsnzYPyPdSBTmm217fd2cAa2idzfzO06dgl
+6s+Arbc0P6Gvw9zzdJ94c6gaebsjuRamanDVWY/90V5ixQzk4uzpYpUU3IMi9WmO9qCzprIO6zX
7fG2dPbXkVmuC6cvkHa8Dkno9Jepg5xGMtM4CEmnJDYYNCskthkqlCBfuBlTSAwvmu3genDtr8rH
/ma4DlfufLip7lOnET3eRTs0JBqR1cspvoGShUoO0+SSPm1IWTRD6ISc2xGy8Ntn9/iL3qN0daws
AxuWbTNz7QmHTK2SCjBiWy/79Hz07mqbVxHOrXhPfVnJ0bxZIpmd6Nq11D0eZgRsTQJ3BwsLNrml
PwU2NnHp+/p+75Rmjt3pI99CPp9dYAXOBPEScIiPKO0Tu+nLXkrM6j3bk3ViBT2neI5wajJzsMWP
4/wrFyhw+nOioexCwqXKuuXfylYrvSfUqlSnEs0quq5+I8yIys8B8tA1iL8qNiI2g+NfHIlx9vhE
mitwbiaIR76sAKGds4GVUi6ZDKiCrT7x8RKzWkPCTp0adyt724CFtMc0W6RnxFmMudjuPGVCvsxP
3A1bWeIlIVZaAfKTdhMWrUjsKT4HFFWcNXVcpwjsKW6qy4xEzHkk9cv4HjE3h2YYd4a1YifEiDbl
8OJ4ghhVCYwDn6/cnXKuCYkE5ziNz6roPDOzHh85fqyXvbnHYT5/2dGicg5yOk82GmDJ5K5aDNcs
lwq6C+9Lb4sit3bXI5IDbKXNzpzM+T5vxQlw1W8KtRHZfcgtKCdiuJmYOt9KuYa3u3nvCsW8jG+r
WbNUilltOPUJPVyT3dmowCixE9OfKWfwxCF6xvMu5gXlD75AD/GlVoPmL3Jgrwb22PqqNrKPUVA7
kCpxLzFTEK9O6/Iic2a+nUgZvZYEqiesbkkiBB5gNpfPVj44noBIXb6wj5kgNdvGleeoXa085Pxe
zTZaEWeHvX6j1FDvRr1WPTqRxUz9PpzD1X+lNKfyBj0HNwpvkFdLtl2HQdjpYxut4O9PH/unj13G
l6mfHIr/8z/7Xe5EK1w/pvHSiRaYBgazZyvFUWDkfVFicrDuAmVCtPJ5PMhQz78LRP50Xn46Lz+d
l5/Oy0/n5R+xHasI6GeuSyuzA8d57E6V+AZqQEx67oyxiTuKALuu0QII/aZrdDthrVTBTyfspxP2
0wnD7vrphP37nbBOK7qVqPqnrOhxhzxul2hosFXH04ZMSS2Nc94jm6vEebLSL1RiVSHHyD8KghVk
d4fnHGKGbzombnwyDWtAHmNIrOlEHEbFt79FjcDpTcyvryouG8rXdCq0l/vTgvA29ZLW0KkJG5QE
cRpAj6kJYzbhZRWoPoeGCUUslX/chfvqHGkL9/XnHWln+uucSX/nGf2Xpr/gp/7I4BnR4QFOLg02
u5a/Wu8rmMGqg9r8ROuI16mY293dy91RPhNUTQE/3PFAZhJNXwITrPmpq9C6ivcRh5qfzOerk7jI
eWkhCarf9MQFUIJFcpFcFM7k8nA/uNQ3+rrZGjeZlRHQzkGOjElX0STJEpeXl18jUoWXRDUjcUko
6rQ4LbQ5mNTFyclNuteAsEuJjnp2X6bzI2DW3FSQkAbn2rMF767EafFI57jt29u1J65JA3CvPfPF
N7dv5AB0xhCS2IvBedwp2GbPXt4tCXyvSrGTLy+BBPtB5o/o/93evCO1QVxwqAYMhBNUCI10mRGe
UaPf3jEX5znikw82P3iFAhVsXz4He3wcRX+3Mi3fPvJD+vmFpQFWWX0tSfnIp9pqzFQ8jIV9QyHO
fSVccdWIm3MtuwN4WVgrAf5lBYLmlhoZyxU70yflodJ2NC6UNkRKBPl8EhOMJSDmevcC1OZ4nrU3
sC+B9XbsgJueU6g/GNXvRtIyqhv92Bs2A/IBo6fsYfcKzNqpF+Nr/8toq20H2+aysMaJaGhAprol
Sm0qmj4NdsR4PbmmONCgT3Kgqmma5/TriCSf2QOLTY9O6DJDSeHgYDuyqlpUj5+vgK4ifZ/dd8tQ
n5bFuMp2nI3jpu+Tp31VKdBYfqWbjjDpFrqGq/U2tmM7snpmeB1ee+uBUJk7n4yQimkrfPDn93Qu
sPvsnlpm/WHvGnqYqdwKGSpDkokiFUKDu9UEHJfK5wGIEcXsjDWRB9UE3EpBAvXva3sBdomKKTKb
ZAGLc1KGtg0y4FbBxJAjqklhRmtyRlhN9I14pES1YyvABdQxp+r5d3I5SDxt7NPqBHlT2RPuVyVp
yRusFeTnSMpWZQdUfigBuFRb7pWCL1Vk4nZ35H7Aox0uFBqtuI34V6W3VZKZloEzlU5XcCaV/lYg
e7XffRmTfXf2meXS937r3uyny9wwc9psEXg+zgLg1wUZzML0Vw1Rui+ji5M1U5CficxQ9yR+WcUJ
idOCvF9ln9NpBKHVHUfz5gxLmpoh+DXjQuEV6J+10DAREhLFb5lTL19edtbb2+3qNXauLpNQJIng
/CGjaK0okFW1uH6bmgUINRUdVzFvpffVz5rIN3lrEgXlTP2tskAqVk56keD6/pxPJmX7T26vQatc
tTTomHrU2fKx0M4YBOp1Z2p661t9lguVPfOFJ6FTlAjexQKJcZ1JqL7krSZuY/P29jo1Y/s8QmTi
9uUlofZOycjPz8HHFuIvMuVcoPluH2lNQvuTkhvNr6ILA1o1E6SZUzmpQoE5exbptBrcd1y0S1ue
K8TeXfWntvxXacvO/dDK2vwu+6FLGA9axtO/77R0id0zMvDdxv0pdv+zxG7LQvoP0+pdhtKZKOLd
7vpXGEpdRme7e81/itHZZfYPWgbSf67ZP/6Iv2WiiLJhFIN4V29Jx2Gau5COYOpNtk8VyJ2LtJnN
L5LrYt2fAfI2X0FSWJF4DdculhzYA7O8BUYv/QXmxSxegO0RgH1w7742cugUYMngrHJG9mmdEokJ
BEC9ah2ecRWJVFUG3u0Uy9sPpbfNnJSG19t9LrYRnh7Fmh2mbOfwWv7Zn2x4ow9TyxMNsm566tHe
rQXimsT0Nz8oA0uDPfamBCJj3I/NB2WaKyxsY2KMy/0N7gcOSDgLl6MzVjSX5VrhQANblYlUsNeI
w1HArxsp3J4qHjCDC0BWdrye4vIryFFJhlwBLoHySJ01dWXjuFQQpH1Rj5xh356W1ueGXOfgWtbC
n2pwunIBf3AR361c69wdtdBNBkYFX8eYYMdye0dc4+4BPxrsnUYUxHEuDSIulTxHJy+dy21GuUxf
4o90uBNKbX12J60jku9gMoqG3MmFPV9cf76GncNs6cw/cJhDNaOfjbMVKBjqqT8q94RqckthScPN
iSCN7SO9nlXw5Xm+GYgvjyuHlshIt/mGkA3sNDxz8QzYkZelkhiaCiscrSfdKeaGHV8OVqPZaDmZ
xdfuQaSzz2dP3dFnd9wKI5x2NF2fNNwx3Lb2koDe5x9vfOjmv9uDLS12CFMjHYyRHvspZFCClmrh
3bMqJuuvDKnxbwICczhTCE2FRKdtxczuLxVsXHnwnu2ZVwXdiN/2VOUTsahX8GkjHHZCl9HVydoL
wGmiqq3d1ec33jEv07b/24y0nndiXuLtI6Vj2y4H+2Ot8cvETFsh+CxvvIOec4HlgSriE6hQ2LJk
SmyPEGpP3KidccL3fiauas+FQyVbwgND+/lEdO+V/18v4bq53YvHDJt2L7hLCtpUhNDDC1/sxRW6
kAKna+J4b5rQgOW9dayurmbhk93TbrXSy069gMaqSBgVUyUeORUPOQFgFS1+WqtHKjNXcFYU/MFa
ParF6zl7YX6+WF3nbtoS4//5526qJMk7S/nXnruu7dsSuOXvvn1bQvfPuX1b4vqP2r4d2nHaksG/
Sjt2CeB2s4n/GAE8+HhWSESN6XEM82NLAtMLsF8MR7XhPHuUJxUODewph/p6j6yT15got8g7k1oK
laTqqFygJ8iHgu2Xi7ekc3Q6DNKe3lBfG8t8E1BRdKIW9mitz8xeF7GlzxLA9grOP6WYqoFsCpzn
9ZBCqOfl/trdi0kuvABFDvCami4l4eHU0Gf01XoEkm5vNhrjGJhvAaOonMlSI/0bCBoryNTU5bXG
r8d546hSo4CAvW9rswD+EJcqEpI0KtAaWINZiP8T24EVA7HmSao/BhjQA1MzB+YXZUfnPPG5sIV3
s2NyWh7BMfdhodyxMuaYSuojxTRK4i9TVM8Rs1L9qSH610/auZpG1dZQbcwjY/HwtyyWqsJuqC3X
baUjUqFqA56mvDPnYWU1qUocVY+oPu0pFzz37cu7VK+BPxin8IYSMED8CuafkcwgZWgNSA5OqIg6
SbrA4SjWTAfkJTzTUBIzpSx8TMVAdS6wqHkXtVOJmDrf0Pv9RR8F1cBH8/mU/QP99Mt2aumn2O3H
ZRqynTS8pFw8u2Key6sbF1MP07AQiWmrB9Qeia1k/vR0fzTvdQlzHe3SqV1/gcEGHR6Il+3bwmfX
Z9JjM8Rm19p2bvyWXvpv2vgf0kbRbP3vEqmlVPM9rW+ymFU8m/MqUqG+1KIp8y2wb+Y31BBRS0QB
+dno91nfm+fnHMNs+3Z3B/XA6+sE7qcQf3g3VxYe9bSrxdvbG7WE1zP51iMdqxZ3MRDqPMtrSvR8
SnQy6vAShwI3la8NFteedRQdMq9zdC2N/ucaXbfQaun6n0KrU2i1zJJ/m9DqtBRaPubvail8aGhP
+xqtGad0cj0HJ97Z8bvdyI+ODboQLVVw3F1ceLRVikhYfBnZmogWHTL6Q8rZybtLtobrD3qHUTDg
kt64/9JoE1gpJnsasByeDY/y06pfOXHQ35thGMd2coIj1ehDNWqEgm63D3UN0X4eJ4XsadllXA2e
My+XVXLcO8NxWIhpXWldd/yhwfDLHRstUy4OwnBIO13DgYmkog4XSA59yee6OK6JDx4o7J1l0IDc
flGghMXGhZ+/QwOfo/w/eKrvbqFl0MX7sXEcGdwCjrUS0VeupQrlFJ1dJBQtjKobdMEJbbGurt8i
sBCf2wADZRV9dgctqyluSjpv5dzBWnnHL9u1IkS8sOH0OyhWm9tFILYdl+ya97bZ8fvP+5nJ/LNR
t+yJIisPda/HqPt2jiUHLiyXxL4IdeTACnLnxHlRxAgw+VSiNjfU8SnTMBbbBDTB/2Xvy3rj2JGs
/8pFv6fBNckEpj9gsrIWrdZm2dcvCdmScyVzZW6//jtl39stldWqcaMHPQMM4Be5pGKSSQYjTpyI
k0UgSMw7vJK99ysB+wPlAEnp2/3bK/W6rXu2PQ6u9kkPnscsHvMet/WXvYcJrwxuJyCNvUv7KdoO
K/QjqsOrfZPFrwKNhfZtG7eX7T4O2Rd273Z3e09g/+jjHo9ZoRD9/v7b7be3n/ToRt6/82cG51+/
kY++0oOb9N/0So+ZyUPB5n+/mTx2Wg/sukkKPhY19qAJL67Oj+C8R778kNv8a1/+XWjijVP+nR/x
bFPmE5ckHnEl4bR0OMAUbUrQmGRVXOQf+/B8XwWfrcrLCpQqh5Zj6K+Bdl91eInmDHvG0+M+4/D7
+u2TcuxMHzJ//31nmh5xIg6byP8rnIgjt9H3xXv2xv4Ft9HRTXJgY82S+apu95uErNBKLAGRF94S
boButW99u78TvPDzFCHm30qQ6GYAIMUG+vTbcgsu4y1q81dHPJOjz3RoTf8nPNOBff1XHqZfksP8
T9f17UOZPdjfQtc+Pbjfqm+/3fYPENPus6/df+y/7GsFTdIsSfv/9/LH7sfPyVMVPfQPL35Y2z7r
52v31M43T50r8af4oj9+87/64W9P37/lbq6f/vqXr5Wz/f7bkuylLjAOwT9WvvxPfEPiHn57sI+/
hQ/tF/f4AJ3L71978vjXv+Bvf4heej595yuuuI9aO+bLZ/LC+48CIrnEhwQK9FrA3flD95Kqd0ie
BxrylpASJsE+Uugq16eoHYeMZqA5g+rrd+Vh6f/lzzW4+mFlsXw/1uSPn58rIH6nZv7dGMu9tLHg
e9FwivQShM4OHE3HaqvrvEXjmMGAXA2/87Sf9VytVLWQL7wOGHjtQxFvRkLdhV20mcN+nBsRFkOq
TtgUNNdyauOTOVvER615F6zmfuptmPVk+VKwGE1AFs/tVVusPlITeXAi8fSaUch/Mk2ExIrQA0fd
I0tM5kqOUerk/DBOnN0WvpxJOAVLFaZB0N7TIQWEWsYZmPCGRX7mNjMZGRxEBDgn7WSCLPSghFyt
RoA5MnRewT8kKfTBDFFQtdfzlev5+Im3dIbW2MK9q2HKlo2q4mXtq7J1YW48+2kBnZ+8T0rbAmyz
er728zw9j5ktToK5LdF3xYgJektz0Wy7jAwsfLb/XnmTe4P44kViKahPKMNbZEKKA+NEnRhM6Veg
d1OJC7NPFVTgCPp3QBf+iCF8eQP9WHWGfUshY+6jUfvBqmeVEbQ3xRT5UJtel7Ymp50XeysWDDpU
Xay2ibM/wpNfsin/RYnd4antYXJ+u3iou982zj7C6FT2pYn5H2lx6N4t/cc256R9aJ4bme+//sPM
CA3hci5poIO/2Yvxqev/+heu3ylofUFvnvvYrPteEH/YGK7ecQ2B8r2E7vcP4UL+YWNYAA1zdIfV
UD8UPpR1+a/YGJ+89CcVg5WRjIDLpfGEihxmflXvZBkPxEZN6mVo89l2/i6xsuKrxUKyJc7KXVzF
HTrpqEZAiGVqx3QnlyRPPyhADGiFPqUyvVa0McUdQVlXH1XatvUWNpKzVdJVNYQBu66vL00P9aaN
snOSbMnYTckmaLLUP02tNOrUXzqe+mHRtbz57Boj5pu4qms0A/XyoDzNgQ6JezGXXYdusDrpRdj7
huptWqb0dzKZeF854siy6VuP+GHsj2V84RInxnUbsLGJkrac0N/NlYSErujyKw0t7Cxss8bmYdCX
XrlO6tbNH1KDX4K09rL4IQlMhd+Zyx7dmPgYf8t9nzdrHyro1XYgc+9DvmYo6uZCOiWK66aH4/+B
xcKZ9Yym470f+lVWeSSCxvE4nsokTufQ1L6CnBezMg+dmwcRjU4lahvMM73LeOnFISy4zSJWFO7S
W6xtIDdcuDTk05xqPHM6v+/K+UNZyArq6YXNH3Q9De9png9zZF3BbVj0LR9XWnnVo4hH7wzEvRyN
yJbar1aUDxLNqCDTlkWNrQZ07PVRGgOZxYymm66BghsWI8trJFaWStTbJBWLt0ZY03wQDS2XkA1V
cDGUhnUnBeCJfl1rzyXfSqMcu+trorsN73WtV7Mr42ndaKOAXQ1d5lZDo2wSqjgYLsYEynYb2QvQ
QqakwHZKEmeAswcGQwub8HRddi1pVlPS1fmJ7G3yoU0mD8zBgHKzhkDwsoR1PGi18rwuvklVT9Dw
UWl/WOug1I9xoQgKavLa5lFX8T49b2Zmb9IcbV0g3cPjp0nP872Z47ZfN87rl10OrfNm1ZqJmkgU
XoUuZ9KwFJ/q3xNCvB0vWwLUyWq/PQ08Namtn/jYYswNAfzdYSryjS00BjC8HTeZP6VLZNWU0BM9
eQ2JeFwv0I+hC5oBkmYIUP5hS30zj7664FNdo6lXxQwaaia1AIg255UL7dh1achMWr4v0zn3wyVu
mt9dazT4dnaGerMURWvCXJqm306q18sqEQlB9dAYM3UxM0LnqIp1a05qM9QPjCiZrzhN+m86czlE
UmUxoVny0sUf/X5WcagnyHAuqXTdKpY19SAA14+Xed4G0GmiJQTou1nEF4ImWl5nbQxBeC/tJQtr
nUN0eW4SjVo9NudwSdJBPwQ0cShc49OIbOAAjhWOu9/dEq9s8/UYtwKhQY9NthlYv6CnNIf1uBjd
2A1hUcFNiEztSeBNfiU+BLliUBrRcZusujYAJ8l13PBN23m6iNw4T19jRtIkSls5ojHgJPorm7n+
S0FN8FiLRs0rQobxosFW6LG60L4Lay+hFZyqhX0scj9mqEdjM9LWqp5/97NGyTDxMh+bOvX9q5Kk
QxWNfqwQ9ixBDFso664LizIf0S6s5o6eWMwM6n1tTotQmrTJNqU3ErHJczxBGIjaIH2a9stl5sYg
X2XO+jz0uoL0IQ+SyUaSpV4SzsJvwaCtEoigVrDlX0XZ9MhoU1cjlxQPJdpzNcmYRFXdGSx8ElgX
DrAel6WoFN4bZ228ybzMbJLUZ18aaSBx1YyCf1JV4NNQL46dzaME/rzYprsRsfK8cIDRQfvKfDbI
ZRuYwlVNGGNrG2t6U7IMvdNK3d90pBumVcKzsd3mU9FjqkxBmK8SdNm5OFdBOJOyQS9lojVdycWV
aVQKE3+SLKni0GLVeMgKTtOV4FWH/rC9wJ4DjOKdML3wVZMtw5rl6XuLmypjEAWhcZqFPEs/1HPG
TyDDHaYLyy95poZzvK5kPffkupDJ+D5VaL1aoJ95XSbFzeSLszJvmqtC25tSdOhXZ1RktXdWtelt
3GMTtBk76+f6Kh4bIIGdh6I8PVzxWa4taU4h3tjuVWtrYlaw/9XOpLyuVwR1jGPdNNexrE5FS07S
ZMmiAJxb6Nt297jjoF1XxjfK6vxDMY/3dTJla4KH8Amam7bOPSZk2lLD7olEl7oMTmIHRaMxif33
NI63RSC/jMt4p3rPX7XDjDcSs3o3+AuOLC0uliaPN0XnbbMl/1L5xYdOGbfyXH/aoFLzqaZokApj
gs7eGn02edcvkSMm/ySSDE170wF6xUOXnPhjetfgG2gRSxDXZp2ixDAnvAxni/0exs41u7Tll8XI
aNhyf2WIOMO1BytXsWgwCXvP5kFveGZ8tAuei2QtBplEMZv0dWB9tluWwse9kqJppyQPSi3FalZV
AZJF1WySrDyLx+q0HwzogkMWim5+X2bmuuyLc2+Yey8cW1k8uhaNGj2Tny2Jma6VxY3iN1MR4Yuu
Rm+6zF3m7sxQ+RE1s7cTc/5hbDN7gdc+hFpV/nlcdGyVwhZttU2QwW20fV8QcZ3aINsO0p/lNija
LbOe2nmi+NCYsoxihZs3K6ENVuTujIn4rmUm2DWiuIiDWNx2w9DoMDX0mjqGimrJr6e2AZisR/tZ
shZjm0ZfxR6uk8XfM7F7XNWGtZe9Dlr0tQ8y3kXS2v52GGv7TaoZpdK6olvEdOhE64h/0XtT9Z60
3SPLE37SeDaqZgu7M3uFgfI0Q5iXTs1TV9H3HcsZGtMKYXZkTqpbvx7LsJigS206lC7Ogcuu8mQa
UOHKyuGyalIV1akpcLv2dRLqbLwq6qCAHFp6107pR1L33jWFq7oKfNaus6z+GLthCMsx+VqW/WfC
G7g0kDYQt15Cqjvfk3wTNwV/VDT+kBOzfCiNV4SECPgvCwvLeUS6QGTDmppxy4cA+YS0LHZJzT+X
cCVCUFofEfetfAVFbDiy6yxIvFuVl7j1hhIKRrN2Ic3j85qR4mTqwSBJFXzWrDovmlFelguUwhif
Ljra4jSnMsi3quD8pBfBiVf4SJTh7qqsXU5mr0ZT4U5BlpqVG01VeeX8hD1KXt7E4/JpZum3zHnD
teeN8x2TRf456Rsau5NU5pStMtksGSZva7ZtKtHZk7wi0lVrGFSGzF2X2vgLguKaXO1L9IsLRt2g
k5Xui0l+a5JqmQysYCZ4NMYN1F2NE1130/bMJ6fMtOPAVyIdgvJb3HishJBB3I79WsFVWOpoqkhu
7WXT6jRAAfOoBoXrtfC66uug277O1lU/08lE8Am4LS4lIn8eh0WTGXMKNMhBM7xkhsom1Ho0xXWe
8r655dnkTb9LdFFS6Odv4EehY+28DBk6PJq0ouKuNR5l9ZX2DZnQOrXKiLVXwAVK3V0NRcCK/CFu
2qSBxEI8xN9IkKrMhJWq8Ehd7Y+fRQJFpSbt2mXFJp82kR6EP20dr/2bPBjhLpO2KDd+rUdc5P4g
NblsvdzjH3IAJJ84ZzVZW5ZS8rHOUuHZHwD0f0d8Wz/Z2759euoR4P5viGr3CPYbUW3XPjyVL+La
/R/8iGu5fOdrAbVqgVg0AP6CAPmPuFa8Y4hfAk0o6nmV2GdQ/wxs+TsG7IYBW4OfsMfcnge2IoDr
ojmlaAcjlf6VwJYGL0EXxfwA/xf4+6/Co0j/IFctUtNlSvWg4U1Tjnbmslw+tbFpr/XElk9x5WK+
4QhInmbF63vLvBnF5iMb1bVK07ZZ8cqH6OdcmAkd7o2fbRAgd7BDsZGXtA9A3kKQcjfkGanDpJNL
vZ7K3N4TXBlq9CGT3A9c6kiKGNZ24H3H1nHlNSh08nTjh0LNbox6Xk3kPMn5uEQJSOR5NBWZRzeZ
1uWZoBUapqucXSy2dXYnDcm9aBQmT1dDPDdoSe1VzZPocJnDuZxqe9YL4aX760QEW6/vcSE31Ijq
lsFXSE7GKoWM5twF/QVxaVydIK63dEcZMJsNR/H1vEqywC1hYqlGq1er4Hr6CUE4WhU+dTvuVQ5G
1uUa7Wmhi/hl8l2JPPxkZRrKqqTTqoaGJYkGWfqnhT/0GRC2rkCiWJCYhLrOOvScR8SCzvpGFtBY
q8vhummbOF3BHxq3uV9W6PJr48CtJue6bJXnpBQhGS29aOLO3ne1VWZbz8H8GYZGoTMxnxBTZgtB
UKqNPOf9NIKoSUYOjT3uHnKEhOOOxHkah5ORrQ49oVUa+XmG5s8dsfC785bD/xgVL7Pr3rLyEVHd
cmN4ueRhVufxLkkaJsOcZ/q8onWZr0VVxcPKTT2awvM51mdD21uURsH/yRGPZgFk6dK8W0LECzNQ
zkrGLpyKAQqVbMS+WzHVYl6UtDMCHbh/XVhbV3mrpc2Cp6XSFarw24QtK5Mn1eMwVFKvgVB6nxVl
TR6Vqpq3qu3BTS2VLi5MwAcIGFjqfQ162NJ12jnS7oLACLSRWKT+VA+iPh3zIR/CdEbgHeYKF8aV
S+r8ssvJiJ3psh4tIrwcDX5JTL1v8yyqc9dPdN6KJp2nsHd9O5Bw5sHQ7oRKymHXWEV4FU6W9l+B
FQTjmZkhIInO7XE7208FQdQMi86b+LQJCrBYfGkDsq0XFftbW4xuinI/hbIzowvQHpMs0+kgM5Lf
5HyqHKCZ2Xo4NH06nzpiSzBjWaXmLkRobPMdBSaM9gmjTiacHRWg877MghvTcGt2o2XzUq3cAij9
nBc66R47ArccyQK5yxpmH+TYVElEgKsDf64buqyKnDZ3FTbBpc2m7LxB0gMNHhRCm8LVwWZpgGoF
Q2CO6Ir/bK4YgGEKjDAAUEx+otZUAafewKdVFXQQ9RgR3XTBjMIRL6Y/GIL/d5/9BfQt4qvgzUvt
9sEmL660v/3Nj3tNBe8EIixBBJA8ouW+ouPHvaaA10rg+LjYGNunfv6eFOL0ndD+XkvbBwddUmR+
/gRs8RHRykdiCC92D/QGv3Sv7W/IZ8kEj4G1KjRQY0zyOV9kjBNh/D6DxAubPg2Zo9EA73PbtzFi
gyRtwlzMZi39zJ5mi07CGh0UwsqSfuWSrN1iNg7GuSzPS4+PUTPnTeSZyoSW28+ZQWnmIMhy2uja
PLRJPJxkXmw2VC7or04E1FU1gOFJuGS1UAkcte9EFeaF/AB482tTQiisTFh9WRZuQIQR9A8ZPLcL
Tiqzmqc429RNwZpQtf74ZR57cupsTlYA18ipbYJq1bqBrUbGgtPaH8RaN3W7wZtmaEtlhC5DUuU2
8iVBBemk/eugEKDDIYq7bzLIlJlK1iueATSZx6UC/jmm65jGLcIYRJG+XaaTjAKWGob6I9Dk/rZK
RRymrJnvs2CawwV46pPigdsErUpWs7bjypISpbCAlEJT5GwdVFau/LL+5hEKFY+hqUMk7fYFrU5R
eLPDdhDlWqOIceUkrTYICbK7pJyRdYm1A8ldAflkbQLMQaIWgNuLcXEBJoELeueSsdx5rEUHrH5J
Hsu+Np/LPFE32sbz1q/G5UIiqI68vp3ObdaNm0JV3kbroTudg2yHqPqTnop0TbsU0md77KTu4Zcg
Ii03sxDVqV38moVFW6iNmxa9peN0lzbQCpigkGqqwm4D0V74xTSsAG+gKXw8eLsymc4N1nvLAXEC
mSV3i57W/pgjpaiSNqROgvqnwftLcI2HzaA8QPNTsmsMuzY+h+IaICFcILa49tterryus5hiGXzu
eA/Vodrx02Sq41AAZN4NManvBzXWt8Ng0FMqceqsKVCHHpa8B5SwNJAkGqcRAqxZe48b020VNInX
wvPNLjCs/Pjd2f1vsJN3lcG//xUOPwzTGw5/+2Bf2MZ9ycgPs+jzdwikiMQNyrTe28U/zaIQ7whX
CqZPcqJ8um+A8Ke7H7xT+4wnhAwDsv9zEBf/zGNJ5LEAEgRCkB9/9itmcW/8/p5hVYgy4OAzTRFT
EBrwYJ/lesaCsUuuYNCATBpc0vHp0LHsDN4XjXdgD/Hgs6yqWu2YTXrihc9W6OrHIM/T9AcX9/eh
BZJxVKK8CSf+IM6wiPmhRx6TtXAZJBVtPt+NYuhWbiCpPTLW4TT9AGQA5HVxvwQBwqf93fBsmoPp
qCxSf47S0UB8r+OPOF/TZikT/yMFBneZJvl4/vb8Xh2TYizuM8ZxK74cU3rFNFVGzZEWM7i1HMgS
fLHko1cX3mXR1Dd+q8WRMfff+fx17ufJ0KhAMCG+ZyYPxnS9Ip0I5kjUCTDQuM/5+2JGSBl6dipv
TZtUP3LY/5Bs8dqICGbhfzFB4UEfvMVx7pa2TBF6wCEszjhp8jNfLWxDGj7eEw+m5u1VfWW8QHAU
oSDlCn6JOhivK/NOL7SB2hJPztIBat9Dml62fpKdcMKOSdi/8g4Dib4PBD6mQAneQQVA2wVdlk1s
RszaJAiI5/fUKy8y47zQt3LHdXr79vT2bOCDFxhgjwIVIHB8xPei6WcbdZ6nRJdzMQNW9D90Qx6c
ymU2R9bwtUF8osBy0BR9MA9Lu5k3AZvowI9ZYmqTqBur2YWInPTJ25P5efUU9oSCU0ioAK8CQMfz
U9cg6YkEOnJnydgu/RaZmCF7z4F2JxvnBSpY13mVlmdL3plJRr82NswqHEtFFaynBFdpvwbPFpKZ
3NgmbZdoGGZ030jq/gNNB7KJOwCKSWbRW9NioY/YmcOV3Y8K8AS22af7PXqwX5ZiAc6dIGeJyD5G
DtSP/XaVaposm7en99NAsGSw3UBrgB9hogdLi1RGW6VKLlGvciRV0tReM0OaI7HVa6MEkvugZgGQ
Inp/GJ8tIhIeY+nJlERG0/lzkQcdcBnwiH6NfAMqGcVMJObCcKL3A70cZ2j8OsnBPYqk84tHAZu6
JpKa98Q37sziJlnlIC4kR17W9xvm+WFTnHJwOBBm41oGa2R/Qz2bnnZxmXR5AZlYtq19eMzFWnVo
q8P4rvPkbsyhE1S7LeHHtsnhwQCfBcDanqgmALThjLwcWLi587yim6NG8eR8LHgS9bpCSStyLAId
GqsMUqoz7a/e3jSHNy5CZEaR3RfwKuD9HeojKxsMyD1RdJjR7eyvRcsXYCs5EDHoDNrKyy7eHu+n
7YPxJEhsQgG6JDA1L6dpqnYkTQwKR9I2NAKRC7pwATL8b49yeCMApgSvEDwgeEMUAx0sphoozjRA
86jOZnk2ZWq+An6ybD3iTesUtLYjN95Pq4jxOPYNrAuB06QPNqvXimqclhRaU2mAZphtAPxfpWPW
gh2I6+LIJv1pDTEaXEMCsiUcNQTRL9fQicn0GQ9U1Cmkadpex+GSTu2R2sfX5gTWGxZSch4EPtzN
5ycBhJVUeotGU824Vl8tqaqvIu9sh8SGd6wO6PWxOFLWkijFD1uk9ZOaaqCcKhpIXK6bscsuAHdn
p8swzUc2/KuLx2D8BVhacKYPppWoYsn9BYvHkrw+04h9V4sy3a9ayf0rwqGi8L1wyx32h2KdDEaX
F0B21VDdDbbOT02S2yOv6LVt/nyUg7n4hjcdl9h2xmfeGTI/89XMQQpZ0oRHhZeWH94+VnT/hS+s
4/dpKRjbfaAhv5fLPrOOrSfiAfZLRa3fjx/qOs9ux6TiZ0U2Fxua+yLEp2yji46cttxzUTE4IP4M
6DzgjQ1JhuL07Uf6yWzunwh+GEM7BGydQ2ZsWtRKzQY7R3WD2XiUtufAX9SmG226aol7JGPL7t8e
c3+af1oFSREZ4W4S8ANfngxn7FJNhqoIPFwONF0u26D0oBWrnHef8Oomid140ZeT2r098KvHRAKx
Ygwsa1wYLwdO23hWnpHQ8msGvgN0vqwzNyyrMiPqSNSwt8M/z/HvQx3YaW2XMhsXzNGl43SepvSG
OVCLQb0A24CbnQb2e9tkHttUvKqOvNRXz6jUzEe8C8749079z7YZUFswCTy81DYfs+0YLHyLRIuN
/pnV/Nso+sCMNsnsp+OgoFTAh+lMOKD/NtD1StaiXb091KsT2ptsWARgl/xgNctl9MCi8/DiwB3e
WqWqz6pyxwKFV/elLxEnIGzfe1Avt4fnskQmOZZtkr49DfiiTod4TD5OAMofKirtKeJ5udWNYEeW
8vWRtcS1tE8R6gNDlCJNNRrkMaNyLOgcpk1Fdz7JvA0y9unp1Ig28n2QydEiuPj660u7T1Dueyky
dFI8eIsLUobe6A0YGnSl28UCn8vYlByxfK+dvOejHCztrLqR8G5RaK5OIWThVQJ8sa7dZFPgjpD9
X9srz4c6wCV6UMOUTnHyrBq6k3zPROp6J474EK9dHQoIBJCIYM+N3n/+7IgpS0AHZJjQ3NggouiI
t+oCeGRUgY0QLrrqjmyRV1fw2YAHLhnhLZF9xqBq6ZflVysZ9GbjMrvvRsf/idMG+EoDCfARO3wv
gnw2t0Ynwk0BrsWhbflXBX7XSTtO/ZEr/rUJgeetgMbhlhd7xvnzFWw6kTaJxJkuRIAOnITGZwwQ
+abC21u/vcdfHYpx1CEgMGeUH2yJNiVJWle5Br1Y12FmwEJWTgLqjtP+iCf72u5DHX1A94R4RHcH
+6IU+dIiKFDIpgs0nqybem08WRzZDK+PgpogIgTyOORgQjoofA78Xkd+XEPKmOv6fK5Gd/L2sh0b
5cAqzeClx7OHNzS3Oax8MkCnlVfmnxpFgwSNqBsh8eE+iDXJpgG2r2oW0AzniYW0yLMjW+C1uaCK
ypdIV2EnHDa+LYZ4EYvBXBApizBgiYFt58fQmVc2GkBX3LoB0Gnf/94o+9nJ6Zh0Lh9rGgV5HtRh
O1E3reNZthsZx0lw5Jz+PNoeBCIIdrlE6LlPNT4/QQso1g7MSNTF1tKCPthqcMYMch3lOalkZ4+4
ND8vIcgr+9ohHFjkJA8DGsoyZJRIyiKvNXQDVwos5z2n+u1N98qkkNfcu6MUS4ib+OWkOu1YwAE7
RlXflHPYqJqjH2ObDHnY6KIofnlf+IDK9yTAQECm5hCsH5CbZ0HBaASqmHwEwDWL1Wyn8Rgc8/25
XzqEPodXgX4eTINYdFg5XqNKZ65RTBMtw1yMX2Lb+I1aU+URFKQGcz+D6tZBfeOjmJVQWzLwEQ2I
wZ4BiZ7FiCUQC+CTG4DeLNtUCM6bTUALyJmARQ/WCD6j1mxiolKQe7oBfP9hoC3f/urrQZkiSgDh
KODi+yl2Ttq8qPqWI15wOLMbpeSQrBwXIJNPha1u3h7t8JbVSDD7AFUVzCm4CPJgh+ONLYh7ZBxZ
CewqHEHX/N01aVWiAggZWVT3THH+i6cKYwZMcyk4VRj0EMFyHQpASwv2f9AtgT6rR86hDa/BRIkK
Z82xNMrhqQJ1kwsfpVccaA4wpANTLoNsAhVlhHh2m6LKYSG++L31B3bEyv68kmDAwV3B5gsAy9GD
YTyUQeVVn0JCrFRg7CB5rJ5mk6OoQMb1Z1k4OkZvv7ufJ7YvTMU/3PHAJA57BAIJHoEVsxgHeWx3
dWfzk3rsjnVB2x8fWITnJwvhHL5eUHTLAd7Jvxd/Pje67dhZZIGqNZiytngoie81O6XhvNxkbEF+
OmnIFKMJauw+pXm5LwJlxfsStSrvE5BcXIierDwL1RxYCLJUaX/b5EX8sBjjZavWQ0YZ1rD6tBTJ
WZDQO5sgPYzyyhi6LHnMIXJjgviSGnjmvm/GKzi6oMP2QF7u06VBLRI48LeoTO1uPBY0aLdK0zY5
y8lS12ejLNpogm+V7sB5RaKuoHS+tKqVJgT739zJ3oGJHGfiBDULwFIzlcuPQxK02zJu5kuPNU81
8zIoVrkFvf/ilD6avIH8Eu3yz3QOurO6A3V49CiuVQ9VBXfcoe5CceuiGE8CKkVcR0LOX4rJJlno
xNzfTkFZpWEwzJZFU24pCsAaFBaF1ShydE5JdIIarAK8wjVZjAZXbBmkF5a6HgHXiWXnj0aDhQ+1
UyTLVblKPYgsNRKFJaar8rWSrl15QwcOwNw2hIeIfsDOGFy1pwcUNOyL2CwhF6AYrkVX6hD0j+5i
TkD4XQWFJb+reJjucwFEpGBMrgrZkXCsc1AmvDTlT4INDM2/PS81YeqyMWwrXIxDwvod+Hec3fc1
yIQrD/RirBT49uoyzccxXcnRW8ye9ZXqTeybPAfpPJXqI+flKMMqaMj9WAn1aUxHCT6LR/8/e2e2
WzeWpelXKfR1M8B5uOkL8kw6Gi3JluUbQh7EmdycuXej370/0hGZtrLCgQCqgCqgbjPSOoc85Npr
+P9vBdVOYAl+QWzZ8uP1Naazwagve37i8VEzymYIwg57csOkC32yiYQR7Qr6lnQU87dKealx1yf8
w53Vme6tJ40gPvNne5qTqoCulC6uKQ7MrxiP5fNQIjy0RnPay7ITpzgp7W7fItHAjNckEkNWbLiX
CVaK6Ww06SRuW4KOc/QqRGxfp7HKxKEOWu+psFLt3GFsyvajn1RP5pLfGyk+DtmM/UdTml4V9trs
oZpoUFnvk0HZZbTgs/uijKG4k2JkZRHWGSMyjaS4njUTy5GXd3Zk6yXO/K5HHEU0Q1O9o+nZAqeu
syRZonqumiUaMimTk5m7s9NjWHJbp5kOmWekUHIKW4oLW6gU0FQWlDdo0Qsdz9XSz9Hc9uIG+Wq8
RDNiH4zWjZ+ByXPNAcsl5668zkVWWNV9QxlDr2VJ4mJ5b42LwXs0i6aPUOv7GEWqVqb3HJBjfjDN
WTlI13OR37uOqnizZ9/xkwx5ejk1t0Gba9VNMvQashluhzlgFkn6cacwFTphUHiFHY51139oZ79l
d2MfaMmnWi9q6+QlNTIXN0807dz4Q3+ruTLQdgZxqQ9CO5F6yshTVHGU6Rkzk8nr1YThDoA2dvNh
4g+bsYwPnt/n3t71E6ntLGI8r1rRBiyhQh92sHlXx92s13lzqKWP/n3iTTqkS6nukkD59S52p5o5
0yIptaw2cb9WcddbkYZWLN3VhDHjUKXDwui3neMpFInM6r2ljzO7KHXN9FFwFuqDlmhOE2pWIK29
l+UJiqNySW8RpdYq9LtavNiFbt46SzxnGHpaDYuf0duYQj3G8qmhMmuHbr648MzE085+ZiRfk47T
b9f1pvJ3SqKmIZ9JyiDM63wOdl4Xq89zXuhWBIBgesYMV3hHO8foQDjrkxe3T2d7hxkNa6FK0TmE
bZ7lfF+jSJ/cDn9jaLXzrO0Z8WvZQVr2cpwdT0sjPdMtfLtL41Zhp/R2CBOrlZdyUFMdoToTYxh4
VjHthd7jLBKJVZkLaAl/yXeYKHPvwpuN2b3mbKdHyzNQGWe9MfzioFeZd1XITAboi7Rx3o+Bh1LI
thfzKU1aHD0DTgbgoW68OifrSb7iDczTi8kXxXKY0sS9CoqMI2ty8LjhK1yMO7PFXBbhG8F3iQrU
ex2NIrghdbLsU5qNzrPrDko/W0OnGHoteZCfbNFPCE6bmjjS5LbxTczZpPZ25YjnsqpdLmqWTRPa
MvG8w+IZw5MKBj8j6qlCnAaOjneFyEwOiAZ9WNSp0ppDJ/aCOBra2L/CJNl81YoGc0dlQOoJ83bA
PJe0cYbnupFWH5Wj537hIRuSnc85bOwNhS4sFJacukihPMBDONglBo6ps96lTZ47h7TVKj1q52b5
2jQ5Mch3ZZ/uRoR9w8G26zTf1Qm2zUhUnl2GDIgC7JNmPzNutHPy0Z6n4ZPFX4QPu8TlHKEZs4Z9
ih3zWe9s69NcZnSBcXVZH3O7KhzuaF8UR4MB86l3PIyHRrusT1Q14xfUhRlcGU6elLtMdPG3VrOX
IvScufHCoLMxgbZuOvSHgkaHGSLPH299o3RRGDYavQw6d32zt6Vd+lFMZ9aP6jRByN9rsng/ZKrU
d11lFQWn8tyOB8eel88qJljfuGY6vo9VkaEFLFLMKdjTrth6opuhnQmeDxzI1TdtJDaisRvS4F3j
ziqP/EzDgmbIHgvWWA1zE1n9glW70VPOt0lr+QGDKpitnZwKTzs2Mq7YLlfnbX2Ujcqaw8jNhoxW
SC5xNvAXhvlSImrvmKF/cbDiWpet1+BOEnUtAJdZvgrOqS5TOyrm0m8iXrEMOtOijX6oCuIsdl0r
7YkEiZVjJTeam3SKC2SAdBgCUogsCagmAkeeOtnoh6ZrKiPC1d+NH82YSH8xicLId7KfHfMlxoVs
7JVt9sVNUysG9mGTpkLus3qaa9R6pdW+U62jinGPbzfNP3tmljVfh0VzY9qP6B/Loz27k+rfLxQ5
vfpEyWQyVkWTYuf1ux53oxkfJmeVtO5jQANYwDvN6Gi5FGbpdKHNjWvGvS5U6wImdjW3L3eDWqbs
K5Y8s/joGWj3IYyMMC9DjCmTF1bxMudIRbumPojKlfJQ1jiVd85Q9GOYJdUgbmOzzM8WX8NdI3yu
wri3y2+Ea0z/XtuhShdpqhzcA3ShQjxqeK27bE6/9Xmy2lzNpX3Q0dlbB9tRzrFm0FAeUuabMEVG
/pcd7695XTHV4Uyd+D1Di7iXRLUgD7rubDMPDrJKumebv63t/VRoR6sdpvmoVZg4dn5HToobzClY
EFgt87syH2z3csEe+3HCvt0f7MQz8K6pWq0mraIzgkObw35hnJSgdrWqfNyjGcth4Gn+yK5DlSdn
PWmN+mJsxKLed92U9juODOE/lY3W4ZZtvOxlQgqoIqMYOPxUMKngUIxVZ0XzSHM0mrGHPizlULcR
dxAJbjou4GiSJR2xIpjoXnHo1ka+980puE9a2d6Yws2dSy3TpktEM+4SMnJMnyWGvOc8r5v0EZ8+
FBY7VfltuvQErK7NhnMn53kMwatY9l4LypyMkVnXs1cuJu4+2hXJoTOMJud++3Z90O3Ov6tlX74a
RSW9qOoxQ4STpxwyZ8uczZ2de8t96Yn6MwHRfKxqQw6RY2ImPyorz9m+YBku81blogSuh/R1FVlA
dCvM8avEU6dTwfh0N2MhxUnmg8CM49vla9Bw7If0afQcLMMw3S12gXzZaYz4W266A6WLcMncW6kK
wAOcZvsmbbsrfVKyjkbN5GBu2LFECRcb3bmuU7LCqbc8cSg5EA5aQbtoZxm5BW88sIS9L6h45rDP
iuljo5ynWEnMyGWCs8FiD2a1XrjtDgA8bDm+Dq3AUhzP/OW4BBfhLdlt549fxWpooteUXy9JzQVk
fedjyXDipr9LedUfxbxkr3HmmJgd3bHe+d7YHtwq7TrCkW/UESdhf5S0/w/MVLRDXiQmCXKrqs9j
ObVPuWY/LNRBMBYHkqPQGTPfw5RvWEccs/UuJx7sdFgcmGddE03ymLhgvwsy4HTCZ26keXxfzb4u
OVZb48qPtQuV++kOn7/xaOsolVXRAbDAyXHtp157MGUQfAiYP14GpAhY+GuE3qM+a48iq7Xnyi7q
h1mM2iHDLYWLd57eTX6FeScOsk91WtEEwiI5gzHPKV7Xn63bCeWrc0p6f8ziKg0JW95T4vfzQxU4
KopNNd1Aiiijuu3IqTQdN6hTPaqlPmHUr9CrDOywnNwpmjvebBzrUkWTjpuWzAcPk5/bT1lbZiej
wZitOED22lAEkT23deTEi3/tanRKeDbNmKXHMZfVFPKh9zgOU9xj51lmMFtoYIfLoF8BuLj0ahbL
elKGSFSBHMR2w0lIpy9wyzEsZqMMES6YTzoV9slrluLYNIv5rPBG0AAs8w91jSR89YB5typV06Fb
/MtFxvV7qbk1373ACC3d7jK2g7PGMOZVTn17MU/ZR4xH6Y2la1UkbB09elbO4VI62lOKSfhKdk79
6Dv2cC+1QbqHyY5LCtbZ1E92KYe9zqNoqQmLXuE9T1SbWNH1C6ZMzVM30tVVZQ02f9B8aBttf0kN
mkmmrnrwnLW5lx5sPAdR2kPjsKvOP8GrSXZybrCjeYELCqVSr76vWaeiLcmoCzAoAVW0mvVPrnC1
+zIo4pOZDNplnqXZKRN0I0IAOXlkLMldMzj9nV0a2WOWuT3Q3bG4TpdFu6AtsZykJ4hlk/w2ItQ4
cP4YEBTc8SPtqGovxmIIY78vvsRFos4NU8er0mlealIvCgvLCwFD2Lt+ktnlXNXZi5ZUzSOqX/Nc
ax3rgGMaDqF0Xe6xr5cIZFu22JJRgl+0tdIKHZpOh5yaHrsxOn2UWO9UwJZce0L1Gtlu3YVK1TzA
WK9Y3+NO7k4wlz3jpdPwXhjnqZzjC9ttisuxcD7YMVAt5RtLWPe2uHT0VOd5VEvz5KYCBpdr3hMw
vG9VbnM2uIl15xXx62D3TyPX8EL10XRR5ZTNp6UMUvaC+7m7xzndP5iqGs6lyrqTpc93ZT1avDcE
VaghcY7Y2LXuUGOQddnD/JxNWRYuigJ4GeMMLspGiTA2YkQlEEKzU3olSRQrVMKwZJFSQ62sCTn2
Aq+dObhBWK84ilK0HNnZRqlosm7pjp2+0itI38b7tIYXQC1q3E9Jo7OSILOcLsIjWTa7cWNh2G0J
F0OuiIxlXmkZfleal+7G0BArTkNsZA0tcYFsYOM4pHbQw2XYKBxqdPObZWNz0B0q4atszI6WXyuP
BCGijqyN62HPwv9iEGILXj3XOeLTN6EnTkuMRqsoSLfiDRGSbriQzK7pyM4rRSQNNIAicHtsGDob
aMTeoCPOBiCpNhhJtoFJitoHUqI2YIkm8XijvsSMHhYb1MQVpXenxSvqpFUa2JPCt+Szlq8wlHwD
o5RaYj01Gy6F0QTUjDY3waj4ujNfN/YKV8lXzkrXaP1ndxiGOyB2uLdjzU6S3bTSWWotA9TC2Qa0
ZdgALgqpHXb4DewCTcJ+X3/HvWzol1nzoSdARwAJM254mOI7KmbDxvSybPN9vtJk6g0sEyDH8CBm
FwOPAmO7l3LD0GRwdzEvzcPCerpscOiHzTXYGmdD2AwrzWbojTwNa2ZO+EWzfL4JNvRN3SbYagq3
Fe+9DY4DkTt+sjdkDibOLIHuBkln7AqgOs3K12mKqa0ulg27020IHs1aa2a5oXnqJm4QE9srssfc
8D0jmf+4kyvVR0w+cJxK0jQNJhpHIZGWu2cmKw7I39BA5oYJao3Cv55WdpDaMEJVHhcuzZ1OLjtv
Qw15dqbpF+2kEoXeABoRhBYGFbIb8vwAgIAQmdWo+ndoPQAZBRvUyNwAR43eaycZO8/Whj9yyiQv
9jNd2AE5cgkiScpugvBSJQN7H4nbH9yVp5RsaCXptvW9n2V9emVu8CVqWMOk5QOTSWx4pmRDNakk
je/x0q4AJ3OFOTVIP6u9llmxiuyV91ROMY1sHsCcqs9P3HSP0KsRoUafuAWQsmKj7MEGIWWb0ioO
/kqWUk1HPRZswCmxwafgEqCkNDcoVS9WQFWxwaqaDVyVbxCrcQNaGfTcrsGUifFB3+hXWrOhsLqN
i1XblZke/EyfQd9u7Kxg42jp1srUytTK11pgiPiRtWK3vBXAlTO/mSNPQZ4KjS7HIS1Rh9y0K7jL
WIK8hnADWMTc6F6jizs7jL9Tv2xnuBk3Fli6ccEW2CKP00YLGzZyGIo+Gw+wQKAb2RtdbOqoyM5t
bfDDY0KexeCGxkYkExudbGAAVLBIs6+B+6LrAWGWmmWpSN9KhsD+ijlrN+KZAvmThXElAKolGxWN
fjaENH+jpdXEOtq1rldQ56xAtWZjq2ntyllrN+bakIzw13ADw2JrpYNTjq6og9omdoP+WIuiR7uO
kt5EmCX6eWQhzKyGLJT5GDR3oG4oyezJUT5UqqoQd7IwOuNal3Wl89sODVVJ1Y06rXGrGDHKcdPw
xrQY1mMrqbyLZQpqgaaCTOEJfg0a6XEmOzw4DSK0OozxDOkfllxLHeewLMwDLgPp5cuZPuY03PU9
Wtw9Id+cHpzep67aj6aFfZJWZpa7xyaLu/YxLx272o9wneZ3rFrXk9eu0SvtnKIJE2d/cZD2EVja
7mEOJhNhmsjT4HMDNchlax7WlrGKjMzWnKPDYKi+6MlyAxh3hivqkDcva28yWn5YNQORTsAw9Yoh
khEuYpwbPRpUI6QRVcyrXzFlLp8Lh0oNF7Rgm8FOlyxsBNYvyqW8oDszBO9Li3kXkazSlCaiOojd
dgqpBTU65WVv9O77YCms5Vb1mhfcZ6VJ78fIMkCjp9FOZcJo2LaoA2TgFM5+oZCuPtI+L+e9ltq9
VoWtkWMrDHNNOcWNWyGqEkemlZY6Go7RFafGpFkUJVqrUUI68wTlUwVyccnzaoZNIb3rfulDDzpe
exQpZu+97nWad57jWNMEdntLxMGOFDCpPlTtMuMDbJeJbFvjKNfuZzNLYcxg59GW9+iO87Td6Xk1
VFrUyaCZjz2MpuCuygcpL+MmyJJLlyKfzbTjZMO6YVAAFU9MXV6GHS2b4gSfbBD3DKdi8+DUhTPd
lK7ZMIcPxlb45yJGT6vgj9UghMTQeO1LbTDrepCl3lYOx92iCfF9Kvyf4E68/W9GJVmthX/uUYyk
6Mb+R5fi+v//nUli/8Zgx7HWDR4odWiM/WFStEyYJNgGdATUyJvdVe7+h0nR+Q2nEjEa5zbKKIC7
/zApWvw9dBE6/8pDmr86vt8AfH8J9F0Vdz9MTU0HbRfiW2YFjFQxRr1R5DWBPRl9DGWzmhSFcxnM
rRHqTPfX2q8cHzpnAi5E9+YqEHb8eaYITVeIWvd5IefScE/35smrbPE+N5a5jSh/hpfGccVHwK7V
GLaj4cEwpBvRRWji0vpQm4WyDz/c7rvv3/dHw+Ob2S9XATAR7DH3C70rkvGf1SKd8Ag79OXImWQV
dRkLgbU+h7ug7HbXeAlNhzxK8vH573+spetIIXSGBMFbpWiA2r62yoCUnqHbbMc0NAF+6NWtWtRZ
TNP13AFz+vVnvhHGbJf642e+meAvKHotWiN8pr5cGOi+wniOEcW05qdff9CKxHnzaOAvQ8TEqN3h
EX3rj6Dz4WWayIFIITyaMLSbOKCJuauvv560x0EG9mWVSo/+x9jmTGIwu1MQAfldssS91LTGOeFU
gKY1FaYDyTC1giacM3gtRmMaL7qDJi5cLDWOYVxyuAqrN+nyGVNR/oUKYXvN3l4N6B8LK4vPS4hC
4OdHxBhr26ybXK3wFnLNVGDfi+ZYH3dQLowFnGZaG2Fcj96y90BkZqAIWvUxUMJDOz07mOnmybiO
Y/qZNPZGuFhD0k7fUlvyxtBwyDlsPI0xejnaDfyvEkFtaGyXaK5XaxdmcTEUa78e2CC3A5kWfQxE
sPih1vsVJLPq9jE30a6tbOSwWG9tv95l+tnaY1vIpA3L7WeY6QLtMUzExs61/YTplrAAGE5pZX+D
zFmw8prQ0Zwdy28mph/jmkyDcmHiqJZXexHJDGcOYgMtWHtWoRoC65UhjwJlVxmDHw64U9iKDjW2
jYQ1xZBMHOb+V4y0F/54tdQDLcxuKRHR5y5ARttigjskyjT2yHhSfleJQ36HpirJHygWzy3Gin1O
N3w6z4waI8NVy4ovNE0RVm21PNWO12QRo/xqOATJeA8rW91TNjqPKX1ZeZ0aXtvf6UkwI8SJy+q+
KofmIl0mOR0cRav+K8iC3tibWqN9YSQujXdLUTFyZp6ftXvABPIeho1ikyHDVx7rfoiTo1sWlhMi
2OxA/g125YX+wNQiGsfOmBhW9eXF6FS1HVZJxgojBpvq0GeLNA99PZh7J3VndskwYaMD4HtOEc2a
Mz8yrO3Opg7HjE3xPQ9IGXdwcwBkKnYs0vN9cOmbLVEfJ+ZrGi/0sonE1jcmHKuQLzetlvx1Gl9s
x58/CAPNRYQunZVPQMv8sIfiRvPB0anrNLrOu4WOZXdZ8aMx2K2qUu7jVMwQGls9ixy/c1n/Ozbt
R0Ckw8uUtUsbuWvQdtfwPW+RnFZE97npTeK7v4b6eA36/Rr+8RUOD/+7kk5bDC3DNBVoGEwT4e6X
RM+MkLkehCdbXzTGIj0wtdByi+Axyyv1V3pr41/CH3Ja8OreyqG2eaHfSMFm2zfn1Ev4EqZ3W1vV
V6iuEyZKBBbNmF0tY8eZZJqvYox3cTD0O9W5V7bTBVGcTPdSyVNb/g5j+1OjNmf7z6GF78R8nTMU
uyjH6Rvt/D9vTNZ7XLG5Xbxf0BRztnvibPenHLTUCNv1tjH6D74LGP8n9fpfv+bBsZSpe8l+JkTw
THzPvRz9N9808Ukj5cBlhCD7j9yL/2IhaueAC9DcARJAtvZ77mW6UCVIrQJWHOCkewOIgAGHvw6V
JgQJhI9/J/d6+yyv1ulVs4vfgtTB4IH++UhyAFHmHj2LnZv6I/jd6pUee/aSY+W5qjT6V2VeegAo
J4VaJ66+wo9ThyJni0+cBuqTibrooEt0GpY12xe/Pv03hsIPieH25TBikhbCRSThXFOuH+R0jqhn
gkkGkUdwPkcZ1e856ABv7ctmnELIaPGLZrcTvOVhqiIlSgplkVG9gTW7zp0x/eQgs7gDm/PZZTK/
i+3ZeoilUmNU0Jb8AANVj7TE1p45bDF3dh1VadQxXln3MQjvg4n/gBnJpNEEGDI9kpnWIQghcKKr
S6i2oFJ6DwTTZt/HOdA1F05lCGaOWQP292sHNaAddZ43fUOUNqxgM7vLeT1n+WpYXuKE9UrSY3gq
3U/0niCianqu/0W+9i+6xPVXRppIuELKvBKZfr6RzFdKinkBe80bIcyZe2Z98Icop2fWXgxafD1V
Xw1hHKeS4Xv/qa78o5fet1MR1nqCD+Ih7hiJHzIhwyBfLlqmJOPoAHTDN9NDwWbe4RvQpG3/ZDfa
3zUar98evTLOQFSwxLifv70i5DdJ3vPtiwkhFNU8o9es/l44/mkEfZO/bw+bi6J8Va87Bo30nz/F
8KAdVV3Z7TxZM011+Enr+N1YXZVe9Ul5JChlmzV/ofB9s8WLCQKPAjXDBpBBZG69qRoSq+tz4Q7d
zqpbxiAIDa/mSoJWmzJ9eXHM3PrGj4v8LzCAe9gVgSTs2En/RTRVdeVkYHBLWl13o63T+6nSVLvS
Yds+MQws3qeytHZtNxfHBWyvucNm/1eH4eZW+Okd5QKIbRQ+bPNgbcKbCyCsKEcmaEdT+vA72nnM
i2HyRkoN7DwESX7oRjRLaorRnukjC2TpBa27Gb0IhdJy4aCaYpdBWqJBakg4TNGflKXBNJ8d/4i2
8Oy4/TvSLLL/tsl3lel410ajzbfoYayjK/R7mOgginPYkqOTDn/x7qyH+U/Xx2Zug8iN1ByjO2Hy
58fCmTRMLyMQ+3yyu5PZdRdt5k9RYtqvhuky8KU1++uwtz5obz8R2opv8ml4Ud7iEspCo+1b8Ymi
6x5lm1chSEwTE/C5qXrrL0wHm6v27acBlcFiSIfA4Uz5+fqaogCZbHctbhQXvrgzHISeeVFNe3yX
V5Z/aGXF+us7/eTisIZ88frrq92C+JsvwEGGDcZk8gS9501sGmOtk6OdsIjCDZJjyaaWczlWMYRP
FSNSQnGfSrPdI2pkPUzbBlGDVRoNrwekcuymiEGsd6FPARJ8j6TdGh7VVNCepJsYacXApvDUhpFW
1KSEVdVB4kqRwcGTR1WPUjYpdecRVDYTuIkBiKHdVSgtmLaz6oEeXHLf55r/SO+rRucsQEjkDCZo
AJN2L6mkAAPt8N7ISj1aiB2ocWeE2rkLcrlsPmSMn1G/CgY0Hj8dE4blf6CFbMtaF1J5tBlwVeAP
wNe7rpqyefX+vP/1f+/3D/v7D/vd//u3J9bIfOvqf3tgVdfLjx2xf/dP/t4ic36jxqbThSsPFb9u
/SNNA+jrre8F7BfcQNiAeF//aJFZv8HsxQW8evksTnoqhd85XjTWsGzg4gmAn1Bs+n+vRbZ+/I9B
4d+7Fz+mQt0wWl1ZdUaUVGgcOsc5JQYTn6wR6pQN5BzZPKXHxpmunVJ7l9vTh3h0dyObNXrHzs+6
BS8KWO6x7JybkWMdOekOzh6kqr785ONdQYvHvKSSwOlNM0H9u7hPHE4oPMu8OUuDGgusiH0L3jfb
55l6LZ3kGapufZDKn6+0MgZtuiB+pCiehUc9XaQcn6BZ6bk19gV7MQQaVPY9MFnczUEAdrYLMiY6
U9O1953Jkpt0MXhTxmw5yrlidaIHONeo80OzePuuHq/7yrcPwVSzhCIVd3ZmAfXzGYswLX9sbIs0
PbupK/deT72JuqdDX+yzRCBPbxrLu1FN9gE9z7tcM67obl2nmXnsHKmAo/XjlQMNPJocGJB+LhSa
p3zcdV5wtPWRxQ69fm2J6pW0MkaQmxsRAtqralRXUunLji4+CrIJXdes69/6tHzpY5c1v3TrEx/C
hmVDaveXjmHKMCP77v2LUjhkYp5MrhgXLXuDPQPomi8tkRRRXAcPGGovmsC/HdFaHauhWb51ffuK
xaWPUuYhYVnIi8Eod32RRHPtv4h4uYgLRje41cwIq3GFayFgeQgVala+0hBTSCjGAeoj4dz0OnHr
quaQMJpCK0uOD+8E4zd61aG/MCV6ohJExE3dFag09bw72txCWvmI/GN9OTW94T3Mxme2FuXRmPbZ
WWbpQwqXt8FDUYkQteK0W/iNx0blT1mm3lepxxaxhLs8uvG+rZfmDo1mczV083zHSMQNJ9zfcJv6
Zxa6BMdK8MR55Zeptlp2KMfhkJoxLbLJO/uOynddu+BuMOQVvrX6qE3L+34QchXl+XZkClbjmCOi
KNbNm+Up8CoyhP4xNtQeci26Ksg43Ws9Zgf0tmxUGY4tlrmwx8E81ul+ElmYJuKiSfDdyE+tpL02
0sZlx0Qva1jIxrHDVTlV4rKlEYARZGpA5tNdcjqGtHESLewvwFlHH8Xh5QjuFr+ES3ynp4i+h3Me
ZIfgpkCRWrLzwbU+2JlzXbP5AgsqOxc04xbaqcl5hLHF66J6mo7d+y08/sdU6+tf+cKAbNt1+F9j
ueHvEFvS9j8/BK5e2BL3Uv4Y8//5z74Hel//zaTcdZ0AlxuILf8fgR7CbQBVz/VoNVOsr0TafwR6
inh/teCZLnwStliRJf4R6PXfCPAQitd+LvMV3flb9fiG9vpnOvSdY4sFVH+TBvX0CNBFtNrRNAwo
6z2CxMUvznWRXdRintHRp881vD1ais8LbEnU1PNVu4gLB/tSGNNkxPvYPBtGcglv7dltko+y2Xtj
cfbNT6ns7WM+vjM7tk1NRvWKq+lRM+XHlM0pg8GcfQrUTul9jWJAuKwny/qot4ibcXKxaGh5uzw9
BENww9Ih5ANecSwFC0MYwBc7IfvDrMkXG+oGSiFc9LS7lCDTQrqDIu01yNkP1GRX8SQ/4Uk6Idag
22s8mr0bsGeJDWWuT3oJCHXIp/u6m+4To/uY9u6XZbCfpZ59G4P0UpqMwTPTfMpXbUWn78bB/1y2
KHRQQDDYRqShj95t7hMU2anTiPRhafkWve+G/YSl1czRkKbZCzz2xyShgYsZ+ltvzfclmtJrblaN
cj7UgnfmgiXNx+mDXqW5lsFUsSADpXFSo0DnnDrIdrrRjRSrW2WwPCNLvgpKPLqPapfaxpEWBMuK
NBUWSmk7llKEZsneIv4GovV7B7Br5JQzB587vPNBg4eFexNohXHhFhZcKy99XwQqCrLguYudeR8z
1MZvAHdb9/eLKBjxItffSymHU+MOp0TSal/04dFTw3ywAnMasIg01rH10J6ux+lVCq/h1PYFXt4K
KU0wTrcq6ZyvC0or6O1f2Ivin2DksrV2sbRTEMcWU5Y5KoV+F/SdFmE0YjlFmXSRD2ViT8uoODex
2Z5WGW9Km9h9TYtmP+Uy+M7Q+I8JUz9Gqf/z34Y2uwKy/zyGHb911Ustf4xh6z/4Hr0M8LAWbEwU
3b7pQO4jGf1O4XZ+82GIMcJdB4EbdfUf0cvhH7mwGbx1QEjbUCew/R69bO83cw2CtM+3uTAApL8x
yX1TKzP5hPODP5pFr7iynbWh+WOSCrq+EhZGvgibWML2r96tZwYyUGDxKdmLA0k5cJYvxlL3Fz/c
orvv8fEXw9f1k7krWFcdB9gBDY+fP9mb+yLXkjSL+r4iVfBSXf/cukPssQmPHS67YHaD4WJkpcy3
vhrJgH798W9Zg+uMfD0a6B3RZYPp+yZ6I+wUPRL+JsKAjAhe5aVtRb7bN8emX4L30P5KvKCri1Ur
lBFlA+OU49Dr9l80sd70DtbvwW7MFVTGGbKSaX++D2IWs5oYOyNjie3p0Y8lVrsizrXrwTK5D1Pj
LHe/vnZqnB8rk/UjPZPOMXw5qjWey58/Ep122bZSY1lErpxLaIrpR9sa5/OYLtpf4fL+9QHjs4AO
BogP6Fp7bx6wfvUnjygDUPeUM8PcfnGKC1pDAXV4pi3HboEhdEPY0z///YtE3M3FOi4nsbXehB86
0T1aXmkKo4g01je4N+6Sx1hjOBm7UEv6vwmQXG8p7zHvD7Z/Ps55c0tJ0y0f70dFb8N1LieUiftk
AuyI0PArNWDAaklu9a+vcL11/8w7vO0z6W/Bv4H9BAPnzRO8KH10sSohS9cd/TOodn48vKx/9TFv
uqx8DKkNW26oVHhPaH3+fCPRb1eYYdaNXmXpkKn8f8rObMdxY+2yTxRAcCaBRl9IomZlKsfKrBsi
hyrODM4M8un/JXejcWw3bJwbX9iuUqZIBiP2t/fa3XdmD/2wJQywskYj34p5aVdE46vqX5aIv9+n
8ElYOyFb8WOzvfvzJ1fM9X2z1gXeKpaHlciJgDFqX76XW6rh3xaE24P256+TC8fHkMdn7WXi/+dP
84SRVw2NHOsxs7NXbyzdmGyOHHaGkQ4dr3Ecrpu+SDiWZ4MlsG5gBqZAEXNq2MDUv2m5FSmLf77I
f/8O8KiwSrKHxG7zN7Ev53Ch+oiq7CFprPkkI7o0q57U6yVNOXL99x8GghVdjzcCyI+/PKwEE+xE
xwVrYj05p54pME4+GtNWHT7u93/+rL/fvbeXGyINXhHuqpv16T+fT5fVLuNGohE7HYKdlTFtp02W
+fC/6PV/v32B2cJ1IE3EVZXOX36nPjK0SgmF0KxSjZdsFsVuwZhBxKwZFKmWIP6CS1o+l5EY/40G
8ve1Hd4xHwnIgoUWXvWff8e+4myOuVGtEzAln82Qkq41FzeN1y51dvllqE1ePf/19wr5G32Y9cj/
+0PTGPiKK/gDOGEXfRVLUbyy8vqbf/6Uvy3rgG8Ydt7wmpIhz19ZlIOXLdnCb7yqWvRXgrPRJWp8
+0jaNFpr26+fDB7ef4F+/ZWAeVP1wUxCyr09qHzq7fv+jzVdtQJtf6QkySeCEZxwxvr7grooyleT
xcfcuMzxbmR/O4WVGrih5sKNv1O4K/uOXFpwyCSNeft8yKjH+ecv5I9n40/LBxfaxXOHV8gk0vHX
/YylqAqZRzHfkghqx4A4G3eZC5x5ZZi3xvLKy069rpJrVJL6mbMFfyxxYx5j8nOpF3AAcrTTqNAn
XPZvz/XfHgKsBpxnQFfe1jj3r5OyW5e8n1nlsubk6P9oGb3+BE9juKE70xO1ZJWQl7QQ3JjsE9kG
GkurzXDGLbFCGrJ+ON5U7c3Bg/QXxKN59LxomkK7xb296YpW01W41CzJOSduHbbZwOltCHD+rLiM
rt7MZCG/VcvNtKbLlcn0rH1OPlNVmljPBVmXlc2htMO9q+VlcrX/ayyNSu9R5TD3a9UU07amFAup
czYDL6QisTjGHIvSbXx7tkgpxuSJE80PEQz9o26N9CqtqNqaZUq7r5x08eUZBWrnNJFr83VJHajN
dxIBCBn1VeW0CCJnWv6JCTKklbG+YRF6GCX5e+Zm+o7Ev+7Df75r/npdWNXZxwdM4yTUt795QHSR
44IfVbUWd8W4LW+pmdDeKHf4l0Xh9rbg2fiP+/OmbDPvg23I4M9wEOf//OxkeFz6oCWVZNqpm3wI
UwT0nugZqAWOoxF72U06HvHah4vMagS33rpGKQ2xkaRcjnl9a51dHTt3bhXX1W32k1yXbtlSnnwG
KyXILLgwu6cps9e806LHJS+XZmPx4FETUy49PexlsTNhVdIkEy00Rffpz8UciSGVS8RsaErdUNHr
Gaa6lh9TN++VbrI3OhOxavtRPj2l9kgWgq2WT7UjVBwMeeaI2c1AXXSb5uG2JNJvpyJ7H0VefW0W
0x/P1FqQSvKVS6lvL0GN9H7C2h9TnHdkPfA2SWW3ehV5XnXDueaTDKPJ9x6m+lbNWiRrk3Yfdzsk
QrbYg0RT70Reu7uEIrEtbMJWUSBjLD8sOg9qu7aWDy46gnOHhYTYgi66nbCYmK863jztVhTl+IzS
FZCMIIiDboRM28/ZgzHWBGR6foo5NBpC4XvwG+JI16jaZE7RPdwqNx8b28ufTDMpf9nd0OGlT5rO
wzjodIwa6kzvoiG+H4K6sXZt4be0+3Rd8LutjZbSYyGct2i8qf7KWAhJpZb21r3VWQPhej1cZRo1
D4YzFgfMHem5aiLnKHpr67aBv20tbZ348uUdoDMqiWyR7VJ/uKFADNTjMK4au99Lw/mVRPNPkWGx
J8Y8BW8QMrLHRDg1bqtbFEylZASLybDee9kY+ynwl1VVRK9ONZnXVmJLANXxbTAfZm5BhyelzsKY
1moeZ3qNikASWPXMC+jh7FSWjvNIhfpEHJCobb8aM/DwfFj7W1PG668Vsz2GIz7IizvmgV9e4j6l
CPqrgajszNSkXAjdLcVSrGh0fK2nvIp3GOzMbZ3V8sHMbAQX6eiNiGvwFOny1U43MgZIh3VHW9+q
zq3h0StqkkN50OyioFyY1CRaocDTU0+rNk8Tq1YHbGjgG8yEcEN48z2sHiqH8CzkEQSXtPWecT0+
o5n3ManmtjjkLVOgDeHJbmcGtZOFSz8XPzrdL3yTuVOwYsQxrxFxw+tgsLmWi5C7Qk9IbYa9XOLB
1UeO2XBC2vQdhALcoax9iizErZ4UazNY20Qur23mvMKPRg9jHgepoDrQdKVDbHM1AIfAWJlkbzau
KPNt0QyGEy5j4HwT9l8aDL5/DDWsSt8DyBmBkCXYmsldpOvYmWAkF7oB4qDbcLRj+2HUhrjHLXhV
gIcIGscWI5zk5YZoO3hB/FQ3ffMwzE36nYxueahUcc767jlIKV52S+YDrfNBzP8jp3SQnuUqH3+y
2/kObF5uWoyfLbzbt2wGBtlyZjpokC+g7MpHHcT3YlbVSTa2+JFFC6AZKhfzOH03lu+2Sl/8OPhO
JuZXiz8fZxlfWKQIKQ5j6PXdrqHjhKwxSpru7Pc4JphSOCbtIxQ79k69BWLzYnm9XpdSn2JXXyqA
CrxN1UuM1XLnzDkTHWdT++Y7KbxPmaQvgTM5K9dV8IQGwD9drD9k4NETmNfzF/u7RzzOz77M5VZ0
twkQBYErpyZaqSrSYlkXn2vusYKJDSSGxyaKfbAFY3NWpYVqWfcrk4ngulUEhhPXuMfayhVaSIgm
WXxm+1lgn8aekdauuZnULO7K3p5uInWxYjpKq2InnaN2aZsw/clalaWyUYvFuoGyfVcZQbbyGkaI
vVUjsvbWXlQ5rVlW9hxP7o6tDrCY1mlCzXMyMG0n2RVT38kz5FeKEhzJbJHxFaT5X36S2Ad2b3AK
28a0u1VmON85G496lZVCf/eF0785sLGOEc/ZGaBMvbYroOfwZTZEUoK9qMf7vDMoFhGmfrJF26+N
snqR83havLYN2+B2yIhvzWUOQfh6ObCbuCwdc9WgQa5bDBzYU2CHFAefyDa8VXl07Noi2lEcUq2E
PYS9jVh0G0evHQcAS9ymSUi6sbsrvOLFI81erm1DcmFKj95xZGS0/5esN7bCiR8K9l8rVAq9Kpzp
Ic/8r9idifPaaXwWjQPoTSRfnQk1ajRZEakDnVdeG5cEiTtnQ3tcDJqq/sK8d2yS3D8G9K0SQq9+
E/lj4KvK9DfHQ0rnC/qb/Fkl3z0JslNbOOXWt4PiifRd8bJEDRfFTEB/1GIJZV3VLNBGssnjfIt6
vmPXvKsnEwaQa/6iDpxcgsHJf+jmlJKdyj+09fyYGCDspvGprOpzP9SPVaezN62bhzROaUZLSMya
t9TvXMQgIQrrsBBbQ1yas9BNoxw6DhPJQrerpE/vFlbnx7YZH6Vzw8ZNtH2489pW+mI1DVbY2n5R
OYcLP6DEu4mvWZ4cG+GcYaU8mEnDQjeMd6ad3+Ve/RwtgD4d9JJ9Po2/1dJjg6nncxIbrBtVdR5N
HHBTDCfMFvK32wU3cxwY+VNqVYqt6nTKVeeuVGmacECms9/Fu6ZUFQNJHCtRpx/wfMXW1uCLxFLP
BS/7dy8e4Y1grxQsOA29Tkl+J+OJaS5ZQzOoqpegL6EYSczObTeJVW4qBtWocNyLi82Qwpvvmm4+
9m2whNYQvLOAg89JwcoQFu9WRsxL3HKh6CYiPhupKS+2LrBqFc5a+cvwMJXclEgX2I5yqKfJDf5U
jTg826UXG7qgojW56i3xtLCR+S5hwm7ZM/9Pnz7mZsCb3JnkuqUvcaIFaJ0v1Tf48H6FGhBs/YEs
NNikFRQERjOjdV+xj15PU/TsVs3ZhcLECNtVqzKoP5jRnAAM6vs8yoe9E9vGJrM63KCz+DHWbnop
bhATQOh3SpVRaCAwFGUOnvA58uJ9NM0whWpyisYplcnFS7JQEnneRVU1kLoQ8LnyRmHjt8KxaL7T
MflyvfQQ377bxF2eMRBQBb/Y3mFyMOZ3ZcufKNGqWrMwNnlS+6tmcUnipTuKdLKt05pXH46hI58a
6o23uul2riVeI05tUzasIXNf2WlsZbCMMHvqDYrGN/Xyxy5Vp0WKXSthg4BQCladI7ZxPm9Hz7+i
Kr/IMvrOKnvr9E6IchTSqRYqXJmTQ86ncwrinvm7Rx0StVwvYOhYunnDdsoI7RH6Wm+2+dbyiyv6
aQEqYFShWRLXbKzCRQNLKREcuBx0ZW1UlXV3GZOyrCc2VCWs78R198GNWkkeepc447yKp/apaTp6
lgVAQPS0lQPkdeUL9Sp7xm0e5c2FkI+g1e7sErnJ1eJkqD4LC5n3R3e2yHGORLZVEZ+EjZVTOVhy
jV5U5Uq4wc8UtSeMcngnvAqcjQ5ow5izE4SUc+7q8W6s1Jc3O2LtTVl2Vj47cnbTP/yyuXr+VN0P
i5vsHTPlqfF5dYNwbEFT7ikkFi8pp5Ln2A8+XaaTU+odRtk8+q54diKx7jsEQu3av1OonRxDGeKP
nvdTBhn9L24N99UjSDFYyyX1zWpt8hJgiz2+o3V/MI/0VlHr1aFb+c/uZJirxKBUoSJCrBedHf3S
es5j/wmTpoes0TxgM3rwYq3upAlPYVHLTxsHBJlKCMou5R8gKx91MbJv6KIoLOP6KvK0ILChC7RZ
78AmbTdnTrcN8JYw9HBIwjjefRqN3rpTLiSawHlQTfaZt4O7mkVyr+qC/Vavaaf28ZPYRvFAeR6L
PzrSSrr1aychBzVz/a2s6cGoA4w7/my9CAP2qDkxoi2ieF4PRkcb8bTc957Tb0jIkn6JszKH33ML
ryTNR1YOZ7OoLwQwvCOshGhjcerZ8L5K5QotML9w3y30+YzvfUWjaFXOrHNsRxaW0LMXpCrawE+o
9lGivqC96GPfB/3aS9L7po/uKxwn00hmqy6zYFeDk4W34olQ2FMOmQ78p+EnINfgdK1Iy7RhZrnR
hnyNgUmjfG2WDiyrZjljZVlJ6MdzKSqII0Cu0D02y1C9qFL8WpzGJ+3TJRfpN/ORBKu5LW+EHq0M
ERbuFF+ssdnKPDokk7ljMCTex4oPdguxC0qPJ8gnAVMV4pr51dbv5td47F/J1nbraY4PntfuWM0o
Wibs22nrrPruQQG1WGFgOdPfFAYOAKZ8rhxeXmxy8jJ5HALvWeHAXztLe22k8zZXwX0wWAAHpHFo
fb4mgaOLDNgUZnH3Yi8Cg2IjT42vHiiEfmwM9VgOc8p8On2XY7OzKp47GN7nsQDfRv7m2DrBkZTW
rXD2oiXeoZoTDK/qLWRG1ijlbe2h3U1awxzQh2LpDV4sXXXnO8TMGOdX89lsnTFsxuCQltGDYVfx
evSgOkowKgEAEKucXsui9DdxYYTa4FCrbxivyfhNGP/27GL/SejVDD1wVMGqIGGhoMqakjOrGi2f
M6qZK+w10+RuxdS2WPqdKXjhwNg/BTJKinUjRV5uhK6Br4osi+pihQVwuXMKNtCPbtrymp77oOj2
N8fypelE/qBj1fzu1MjiJ8BS1qvGSq07s2jBphogZcURcBobzVg55jdKjvMqxlLvhUymu95y435n
0ID0WkdZfV9DxIzWEt4ArmdnMK9RLSJe1sYYuQdlFUUIaINiIR4pnyg2Of+wHoxnhdnUOA9O7z27
2F2u1H3FOPnmewjGz4E/P+CYlJ9aa3vT+B+sd/U6mz+tdsERDXmF/u7s6MZzwbs+wdm1pZ25f9d8
QdxhHdnsSEEtsJPxwTHLYeuhZ4mOw0KWXCIRP2vbgAPJz6118RhxeC6W4WrGwQNCcAUeAzoKVKd7
nRRIH7PKLqYWebSOoy76dJIsv0+yOgSVmK/Jh60jYFSbubE/m9b3wtKMpkPBkJi1/ZYmi6PFWUvB
vbt2Wt4y7RQfwYzFYeVqda+q9jQO448cZuGqa+Tw3HrmO7UJr54HMEvSaYZik3ifmXYEZ44Im0Sc
Lac0wHkO7OhHkjvYG4xWjvuStYQUv/NK83DxVNbxm1nywHJvKCAu/E62UNbGK3prxa6vAXWnwGsi
HBgcPOMmsTZAAqZNGVd72okOwmoe08G6BzKQbhJtRifG658qz9QuTmf9BKmuHM+DHqoPzmXxZ1O1
/rWo82arU794jGsTZTeFrjP3wmGWMD0iUG7AGR+TyV2u4JfVWrTxvFM05q2NzOAklSXZGR6V88QD
/kHq8Qquq7uvAmDaKz9QeZhVWrxwEEZxjRjsPM3wNw+8FttVy4v1uS454xXLkl09b5iP3hL8WEB/
HAm6XQEh/rC5DidlVypMvADAqltyI7Bp68Ku8+VLoTjRDwllyhB1ypdgQUAAC+08GXHMr+AaeHoY
9+F7bogCOu50rZcg+cJWBaVxdMZX8qY0Fvf2a2NI/5SkZXEPipZ9uKOzS+FHI1sJpuhQeiA8NlpT
cG+eYNsMayLOzsqn0VgmBkP8Tn9lXnfhsjBBm9oPxszFpnXqBzrrpw8CvsOKJ2Zb6gD+Xm4nJ8Yj
Vdg2dXkYq344+Koo9+kY1XtVO+OLBbcrW7eB+2YahCkbNtFrtlIGKNsS3rRnDmEelBi/gyBMkYZW
mD3NvVXBABr1DLRsYMYu5+XJJVq+VqaVHzFSjVsewHyVOoBxPYeNTOt3b9M8/c4sHLO+FYUFe0WY
pJTzpollbQo1d9kOapernuJWloKkg9teethqE+GqUb7YDoQmkqogtuMge++sakZQcaUGX+UYJzPV
cgfUHf1MzMM66YfrTBsnR0S3OECpqDa9cwNoNK0et6MkZjHXkEd1ORnA6sxCHBQB4ru2dOtjSiRq
gmM5q61yrVvzdxw/0VCHRzEbzqI0y41rOcV70ac3VxpIxZXRkUEta09+mEnebm/VSb9u1e8MCSwi
xrey9Y8gyBL7nHUR+RpAewkWzM74qm9KM+clWPAqGtio8OzENvbNJOOGnAHVw0vPZ7aLeq5da0sW
bLzBgL1eFSxptvAeSKJWVbAabG7I/dy2KBUC1Zrne3KGddxnwcciR4Bsa1jOATtuuOHArZO0VYcx
6pMKlRpt92j0EEd+9f008vT2Qxut3HKp2p8Zf+f0ZgUt7wIMplb8GZgVviq5gEYHbzZ0+DQZK7x2
Zf/HVILcXzh0PF40Jvg1eZeR3dt6Ztffs9eWeMSayHIOvCtcxRGIftsbKdP9jMvYvTYc+OO998c4
oW0gyBzYns42G4qq2w9gQ/yHYmSTd7SD0bO2EcDYaa/6sv+h3IKbqspd/oUetZXR/K7xFyCEeCI7
JqaeKSydB8tK1p2pbX2c2rko76zG1lfA3lm7tQZp7ZNxxJrXOknE+QrdET27JSr3SUZarstS+uoX
4ezOvp9HF8hL5pS2w6jMkfEGdJfQ21YTx98jy5fQzxNXipDhJQgu3lwCpWesg/xopVHvYyVT/HjC
hAE/7oxFPMy2RpH1m8/SI3hoTrtgqoGK5dMbvOuVDIwvMWUIhd19m9fbse1cdOGa5SYwmv2IxPyw
ILdu/C4xTlzt94RdbTIOv/xeLmFOjuu9K9INfO56NXe+YhOEdseJC70hnCdOPr2e3M2cIbjcDvEw
8+jI5qj5s00mMFzSFYyN4s7YcoqPgFBaS76O2+808PcYmH8Cu3LvlAv9OQ/0Nh7jhp5TKI9I5vmz
FQzOqzTqbD84+tPvbV7dyeLtG3bbIUeohMR9Y3pHxc+6ynLP5xIjU4Zda1XodfkYBMBiZa/ch6ko
KHTMgpHVQLfuvOvs0YfPVc+aR8RtSus8eLL6jO0pbvDAp6N9bLqpJNRd3MatW2PCELnPupQDPbgu
cLL4HzkXKM/ieMK5cRhQd4oA9KE/22f4gVgkm9p3AupdYEWGIIJd71SlosMfWpk0fnDDgI8iLKrl
iSJG4dxHw+i5e1OlwgsJCwQcvrF6X4wxlu5pqqWlDlzedNkbI7CjTaR7fm7Pa7CNBbyF/D1ujnja
qqY38wd2zDp+7gtSbedc0z28dUfBP2dWIX8lpQr6jVV3GKiXKjq3dhD1W4hTXbJNHLuWrC5+7GNl
zZV1xrg5W0+5NbXGKYBbWOxlSrfb3i+dvG6AAN+WCciTQ/lzdN0mvdqdlZWXvGGss5HT0NXZCrN+
t6wCt5TiEri1me75myMEjJbaYwAGDmpm29zHdssJy/Ty+eiokleinXf33MNLv21HqxehhVFheh2C
KgitVuM8D0TS7UvBMbAokDeuuazbPT4yeKbL9ArY2vBXUQ27tJ2YXsbsO++WuEoPzOJ+k8f7wSuV
QxYb8FPTWvM9i3d/SiHjVuBU9mUSuDvsCjfnx4SWQ7B+V5pqCSHzqnVHAeragFK1E5U9HZKOVH17
G77PmrnW2nEH63vwM7FlZh69RZXZgXHE0PtWdmkybbsJ5w6n/LbN9kjQ7C1hK83nqq0TNnUp94LT
Wc2p8CyEoKRwg7tSz3pPnw8p+eFmFF6cKgoj+J2QteuZnXsJ9+j5NlbZDqSh33SbE+6H8lx9NYKc
19A6Z8D6+aeOjfmBHgTzAbjZrWvQz8G9iCU+LFI+DWaF58eR6RZ7houQU3gpmlcXrecm6LYiHsxj
yhLRHDUHsp05FL+K+NazEkTNk9mS8F4jyNn8JvMCsFO1PwMu2lPC+OQnWdRpI4ug2/SVXa3BVQPP
lErwnc5pzW52Rt5aWmnvl85Kj7RY6KvHSfXqcd+tCbz+sKvFTCE3D+ZngYrA4MzrgfHG9vySM2h9
TXJLPeSG92ZNCDuTUfphqcfoIYqGWoe5P1/LNpKsDPAuPbOqL37bkmNWvX+fB8MUIeVxneRc5Ewn
u3w8tEFf7HwgAZ/TUPS7epzU2Ziq7s6CRrLyUCg5fUMBdJPbatckr4aMrJNXD58tzGl6pPyDl0b6
POuGlJG0+rug9yzQyapmwtTWH14KNX5jNOYc5m1100gza1RbpolWWDhQ2TcOudbPQSTxsBZB1Rhh
l4O4gNntzh+Nl2cT1cXC5NifpdeAwd1bQiHIG0RvXhOWfBD8TRfLWNz7wWIyxAaD0m/J5DjYzIzM
7sggyW0nqvEbKnr3UC1JdxXtcMwIBQhGKZO3R1BAtYJWiVBkZI5NVEgt1nvSLLBHZr8JLTVXd50d
yz1JoJtyidMR7DNtsLsyk0XoYtSJWXiW5CfkNp/KDyXJqTDXZgRbY/O2fTDDZa3RiROzx3NmnsDF
ujvKn0xkkpJG+6l2JOr+FNPE0fr+hviz92TJiuMA7s0dA8mAoV4SmbsEVCPdMIKoYTxVy3axZXOJ
xdh+enNm3dF0/WuQVGpwVloOnGnitaeiPt1YRMoPpH6IbbtsRJ08cE5GipYVLdLZ2c2UilW/RPaD
Nr3pve5AzG+isZkvJjVIj1U8sfNo6yKEj+rfIeD4FGBEe+hze85v6baTQ76qpX7EEyKeZ7fqH1qm
Ymxfgbdz/2OPCGS2hd9r/egM53ZyixzrEMO66VZaK+8RRD/kZJUVh6Adg32dDSDVMg+FLg3ILEt1
5JE9EOBc3nHToWrHaI8SmOMDJbbdJmHbz4mWqu+nwZqMt8kx4zsnT0H+WGaCjuOaEASD15zyOvwz
UOJ2g2OkG0kRwRo7XkKTC+0pZQyGJE8XC7JBPlyXeijYZhQR938S/AL+132XefWLfhUSns0wfIyZ
CaoQqCfw7AEHqtcNfA4zPYbdeg1ceVn7xAXY2GTFkdrJrV8Qb2O4vbUbsddRNR4cN15QS52jacKt
sjzQBYGa3zszy0KMJC9lmX85PTYTBT+O0i4bjq08KydobLYL+AUjE/CbbNw8wxgEs0aUt/2NEMWm
mqt6ja6izzmncTjBOnlECq9OWhaPIzvn0S8BSKuO44QYGEda2G6PSktuVmfmyByXYk5OHZxxIndj
fMLn0XMhWBODKeAFXKJhFePytMhJwaqnLHvkJl4XU4eVSgYhiMNnT2afEPD8LXAnStBhHrL3Ml5I
Ae6R2ilSDuafNWy90Oe7+SUU76PUmlJ77Vrzy+LXk7GqAcozLuiWmRSG9pMjvTjBj6iMSgRLb075
E0bGWjmWHXjciIPBMPEmIyBciRNVvkjaI3Br3dX90Rym+RTzel61yZDvA9Q0RHjd3XeNj6DkFSQA
gXdTJe1V6wSj5p1f1GjoyM6z7csdmiKHEI5d68q3cP4FoyRqV9bPqRTYlVhUw6oona3iLbi1FzML
Z1F6txz3cCGuiRYsSyTB1OjWRucFp75qeQsS53uUkTefl3loXmCLTx8lSuWbcMVhnkl9zwNk6jFT
6oyKvZZ9+5OSjfIKgCE4uVmZHk0AgvumFd1L5NvGqW2kf1Zx03wjHstTKpr4ZBjEdaIb0knEmbzH
4SWikPWMqQNjMoY+MSjtPiv3NZUHq4CCjNtiCN9HW0RNiirYmqZwwELlTn8d3ErcwTBVp5iD/3Mt
av8a4TgNCwMtjMSiht89F+pRmvWHb1H/1wHPV9tuHsFp18oNU5vcYK/n/jPomfJDJkKfrl2W5xJs
sObodZmRuR/jKWEyvJQg+dcjUu9RjEiNty0jEyA1hhGYgw1Fc3qHZmIcvakQQDT5DaoWA1Y2oWxu
86Lrjq6G57Fq59k/qpzIKENu9XNmpdF7nurgqVV5Ea+zutSbxOu6mUmmUHsg6qwBadGHM3a1femB
4MabwNOWOm37I2rZYqJ9+EG7GeUImgnlTp40ycljjKZirq2h8V7s2JS/E38O9n3Lnmwk9ihfages
wWTb4qVKB/PS0rR1XPoFcINfXjRHrAcrc9pjGbnqUZQzWPWa1qmD6zVDi4xu0p4xMRyDGzFyspd6
viDtF6HDwRCkPzK+OhRuxSrvjrGBfh23o70RPQke1+0l5UHQVb5mq0qGMDCX6CVp+vy3BbKRmYrg
XeBTZrTue8lt0wVjxi2fKhr+apCvz2Y9O7DUW4TITaoaeodcozv1HQEjFjT2bIWz4AHj3Dhh+fUM
Wm8BaKwYtD/hYdDo2YO6AhdN/OdyYvVzabop15Gw/PsGQS/DQAPP9NXGU8HmKXPjo19V0ZoTuWvt
zQqhQdZlCugtUYw8bD1SBZSMtUH60x7iX5IYGXNRD5tWneRH06qMT6ubmmMfLKwPjqWZYljLuQ6Y
AcbFWF3UJKIfQHY/E135TOSZfecO69iUpuc89/SdpSWlKNDUakaDt1MybTO2Px16WUerJsguIIrf
U25y1ESdwvWi8QpjkuOHDaxlDjZ1XZakvrrq3sExFYeY0Fj12G3vjUjccm0pytJggfKN6RjZGXHZ
QMkHvcDvdIPNJIKu0NH1vpDx0m1LO0rnkA0DS9BdiuzWB1GQV+NkgFxIuGAFPuiWcHWCbTK35cHk
0LC2tP8VwK0ifc07vWwo2cmEER8oZ4i7TQFXa48cBfsgwgjBYRegdwPWne8bHxF+vFOuM5q1qomC
rIUgzjZPZsTjhYskkr6mgypIBbUCS/k8Ks6eG5dmAoP/WF0WGONXPwAQx3ApFsuRdZUZrcf0mB0U
ohfzUZth0Krk5iPllvbZoSNvx4PauDLsWKQZIJeNRDHDosKBJN6PrmW1YCumkdSam2yR/8RAqZf9
ODFm3JIzYD7k2ZiwtPNztBzqJYxb4RccQG/PCat/W6p02htWXbBx8Cvy652o36zBYaBa38rVWkfg
FfTaubz0kZOdJqn5Odj00V3IrV/Fgxw3YpRXvm0WZxrluIaVWg4pAuy/mi6xVP7ZcolLx4W56Vk+
Z1//L/ZvpYbeHlv1f+30C2F8isdK181WCPOYemy2CKxZt1Nn70WHebpBMGfsYhu372BW9AGn4D2s
WADrRKcxuLIa6mvARJLdWKarHAKfNZibuugT8avsZ4Yz+aDK6f/4h/+rRN//P6v3pzjfJf1qVad+
9//rT2HkP+Jp/y+a/L93/0PdeexojqVn+lYas2cPvVnMhp6/DZ9mQ0RmRtB7z6ufh1mSurpHkKYX
AiQUUBUV8Rvy8JjPvOajub1XH8M/vujv3vPfg8Asy/Kf8Lzu+/j+lw9AEeN23MD/+V//j1rF79f/
QftT5b8qpJcgwjVOZhH1uX+l/R3qFAp6FciI/eYl/5m0bPxVkSQJhTH1YEZAevk32h/qFPwJVVcL
sD1O3rgD/xO0P05y7uTPk1OmmKpzCRCg8dDm6/6BfzFMWr/mo8DGpwhV4uwKIqRYfIrKx2G+OZOv
YyECCmWQq3egVIMInjWfwCQk+MSVqMyjGNCiW+/EeoHdnDKa1eqxWBEsKCqxrpwm4QLOOPuIMk1g
AEEmHq9gLPpiAb440XsXThYg/TFHH2HGo0kR4/hVBt16CBP2IjA0DFaIxGjjpwbIg0nU18q1xk7q
qPtJY1f/1KsaGTK77c0U82+J9LCucdM01OmZfHwFf25uI6htXBN0fDUTVKmqT6UCwKk4Fs6pHgjI
kXiiNKbhaY27sbSrPNUOCaZeXsHW0sbWPhXE5c3EkUd4UNeJzr34YApS/COHEiB1xN4ojaz2tNb5
+NaV1VRHer12crCNKFSRp8b4VZQWuWLn4Gi1xyaSYVv+HUPD7aXM9eHe4TCvTjF2iMvKFltLYMEE
/a2JlduYkBQlq0ZrfgxwULbzVfnAfeYRRLwBebIuE7ueOsA8NGmO3miF7UBzFWiWvZJA93ZnDv0F
zRPFA2BVgNIRLlzWl7hQGdOs7a5Dgap2npyRvn9fl9vWJj5mPeei0skRjMlBLnSLcOkjBFdT4wnS
98Ui9EQ474JQPtAEFb+Vwu8GXXFwfnvb9u7aMsLyVaiajnL1cN+Jn2Z328TSNpb0cUlQCElwblLs
ZpxO7NC3PZY1fzBUFBi0o4q5bsXXHRTYTWcLRP5Euogj5TYmBmF3SJvwGboZqeGUvOm4doY9OtmP
lTyjy7bN+NJacQjkpQ+oVSUekRFDq6qvo9C30LsIVxC+jwNAcOAfxvhU5oBF5m2Qr8VKhSvMSIcu
mC8+Q8ty5b56awss6KzDgBVchpY5+rS2nWPubfoKtq056eCjyfY6yrldkp5F6wMkeuLWuobpkYpL
G0WS/rIIxAq74SiiIKPzgaXjdktqOtJeAzz8pUlwfvRa8ZDmAl8HXpCJAGG9DQldnzIVlh28i5oC
OmQEA/UNi6dv53tzmxWRVsVouWmO2FKfNqGmb09zd4TuSGcs+1gHKEe/SiQ5VQKyi1xseeix/Abr
JpFSpzpzITvsGTWlj6inAhnqqm2iy0flTdC2U1pO+zlGg8kfCOl8A6ue2G50/WES4KpGwLhvSh3X
tAA5mOi7tz+kenTlust+9GtB1dxK819Uo4rWweX1fRg05TIuLUos+CSeMhwLz4beqlc9W4AhF2vY
xkqHPd+E4JNZ7HLqbLHa2nsLgH6oceXaKwW9QHrEeo4Y3jCpliOjqelyV9aDTDts9qyc2NVXaZUX
UvlrUSSM08ZKuqHTUdaH6t12aYhBg7xEx8PZUt7d1a3hLgvdjwUlW4guiTxipKXDUxbomGD4Oka5
PBI/TUjU+rKSD4q71F2wVTO+bl09TewEptzhR4nR5WyD3Jyny6Kg03ivOuFTEqb7kLafeqzLxHcZ
1fCHrRlfhnU23TRdXwqjbSlY7aAjx1exozxIIt5eRC0+Jb36dTOApvygJ0BhRDft3myiXBIx9DQP
NTkprpWfgwXuUURi5rYifXiVTemWNWyFBX6oZJSN8KDq6anP2luGFc6Z/dye2lK9lzOidQWAUnY0
uo7ijPgh0oark+gTJ4EifWIRauH+bBYQP7uPfqnizz41vpcWFfGZtimCGKBSxNaE3xN/QTziise4
QIO52l9lFLypI1ldlM/KrYGzVzhpozaKM7RV8d7EQn1PKKq5iB9nbq/WIZYSD4ow3zYibxm8uzmC
rhPA004SM2sC2j/SA6HcoCXgLDXoPxrGVsVylvL9Sm9F8VhP/ElfxS9S12UOBjap8CglHdW0w/sx
5o0Tmo/PBpLD5k6znBZroaHGawmTO6E65iyDGChqq90IpMeopXHn6npqLmHbsWXoi/AJZ4vMecaa
feDASJqhAiOA+qKSftPi5auhNcZls96wlgsbXNfXuWvtoRwuO5h/WGDRZOGohNmJaFOwjOr+ou3R
iuA1AMd70R1QogVjJgXuxN50b/SZR+oh2EBK5LBeKrfndUBMYsp+stORP6SJdl0hYz8pq5r8UhCx
pA6osKpxcCbbe8jYHECJPoK9tjVpDca4oHtDzUtsu3u2g70uKbZ/14buCUvrS5kqTzpaRaM2XxI0
AdahD/s9voMlvIq4/YbChvusTiPVV/Hf/YEC8701tNOSStdqlE5bXj4WcgTD0l9LrHVo4SYY4NJR
X/vGTcXlii3uJdkk0gBJeN026EWtAGAsBbBT91ElJx9svgvAqxibLlnDMDZTS7+38ospfLbS40Rh
zBjAzOjrFyRRaN/qNB2V2PIshDdsqtqBSj0gc5eu+NmyTzbti6z8MJccH2WEP/NfUwsX6ECvJJUv
rosj9tc4U4D7EVjUyUtGG7s3KWFQTkaxAL0CCZBzhvrJrReeK6H/0k1RJtMg5KjGIslN9g+6v+Bp
SwcDORcRbb+kb1fV003f2Xy+73AGJnYUA386EkTHMG+yoV5Zsg/Ekw6iYXbWm2G34wkzIfFcsxln
NDYGnLMzWuHyGo5SF5Baog12NzPlIa0ar4BDUMm4TVA1qYRvmnCpFJXad0dHn66YC2fjWsFmsPIv
BeJRgEXc0vJk9VcvwqGS5exhQpbVyJLT2rTAK3bd62NgPgJZr9BdrLKFIpXQZ+fQtprHHcCLmqpU
soCZycQfq3VvzdihJxBOdMSH9LeGDOphaS5fAZZjt7xgHUpJt33McSQt0Lw3TLjd/eLoudm7iLYp
IQTniIKuttX2OgNeLQdXapkt5YZ+ZoII+ERHxIhXKnvafVkRaNE7KR552C3HcLIPOHcKcqSpS30i
t8/QWiEuRSh36Ybh2uQja78evw6bqkT54Qxp68ZOIqVDdXuUl+yp6u/gjptwrqiwTt1+l83hLPXz
WR69HvKTKyMXQbGiMtgim+JJU6r2bVWsOdQTnkBxdMqPEqPbqJ/GVjxY1holh8LEolruUlXP6FCq
zqZpUzjXmPKmG+7JRX/uLeDiC2h1U0yfgfmKLh1Q1NyVqCwDgLjK6KgL2GiwY1pRf1XrJT0tiGgE
qhoDae11wp5cBGNoyul7KusgFfMvTZISHi6Hgi4cvAwKBDUKCtuRqpUvMt9c9xl6CLoYAHpA0QrZ
jUPJdJdv6vjYyceMV0q3hSaU1eAKusGtsLWHLAIMXdzQCGJg6C3kUQpYgRPDqVozpMq4+XsyejHB
8QYlAHeIQM/WsMQIMS1RqifNx9wTg5u48ltB/KpQ1i5WyY239rlSm1u+bgsG1srrAET4eJfel2/i
WsDbEr5j1nI15vFJkMTPkYr7YnUkxoQE4ORmrIWx0x6JpO77Uj+3mF93AL2rtbuKpXQSlOpkZLgg
pLScaT09S+rwulL3UJofQ8nyMlSGI6/OYqkzA/TvVOO/0Y77ZvYGbCrR0/cavN5q+SBogzprX9cm
vqmTFk5NovuoHVckI7VGh1dUXhcDL0WEh2MP6ZWN93bsueJqU39AXj0tykjOVM9Id0eExdHZiHxv
NDVo4uX0s7Q9AbKJ+R/IqkC1rO/jnPVnACGgNHrJbYnou2Xzyi3zprHzRqV8TOKTVSvfzHg9F8yV
cU28Kk4JkVKoHZns6WVv+XljnpIDtV21YO0skJtA0ze8S3dTR5Efs9Gwhn6J4KK70mYDUuSa7I45
fAI11t10+ExHFWBt42IF/G4MwosVGy8U5XAtkqALw0qY9fWHVpxpBuJS3lK8l+GY1Kl113MUZyta
NxTzzvnB46MqdRKWIqeETHStam0ImphdSCFSDtOxoLilaF/FBaAUDr1wHHyDPiGWRItvGNsTZhOR
NKi3Pa0xlCZ7IFJhl/G6ofleFrrXcrIvYu7JBhyNeXZMrby0cBrT/d6ILbWmr6hfeMr4mTSCN+31
YwYrJ2uRoWt6gr/RXRkjtb6LFba1NQ62GpFxvBBVJeLjLtMc1+ZQ5XSjJkOzcHTFKv/elP2VVsDb
MN7x6oRakF6HgweevC9HLQ8fdT/R9WuRzmD2l7dmVnC9LDk99kIoXtrN5HwAHIrVZ3LLB3jKcSZ8
6gqWX2aPtl+/+/GQbGddWqml4vewUT7euvJnkVjqdIlpZmODVDRkOPi0b2RDipl/QVcMjwpTXYnF
p72Jf5YpKFdgO9O6P+HwVK4ObsyWGhgK8lXuDnjowxhy+ae0jMlTD5SAG5cy/R1R6uq7JQ6VClt5
rD77GJlxp8tzjpcKd/dndQMsAJN727prulh5pIzI1kGf3Gq4eJZG900GUySQ2hTSfSaHo2ypYdfk
5LpykFTjsX8XyRGJ8lKzVBwjBtxmQ5IcBPgH83akWsiBcWZV6Xf8orHdG9Qe+3INcJMjAkjjtAZr
DGI+HwTgT900Jj4ABgPIV7z6ht6LNeXiWks9OZVuOtjVLwroEuz4UvG70llIOgLNJucv5R1nUQAG
2JNQgvPSniAZ4UWVhgTAE3C5mEE3CL+heg5NiJ4+xVOK+AfIpiS6mpHQdQVF018Bnhhs3dpEpzOb
TZSP0VGLOf62/qtaTXrrIGUdp3STp0H3kc1OLuAI1xE1sjy7cWHLSyJM7WWRBfitAF6NZ+BWTBrY
EcVLjsrYCy097XW34uVT0CTK5rvYW3AQUxTpwDSLhz7ncGQWy4rvmK2Bna/9Ti0J4ORG3YnccV2D
kNIZXeoks4buGP01AhJ1Jt0kUe71pxgVzBcz32d2lm3GVkpq8ckAIIhtFt0hQ9P9Q0KqZ9FBcPGU
vV6RM9IzbbGRTlDuqtqWrP4J2TcTdzXKTG0znYksTbwZJAOpjGLlsKQNv5XHPr7QwEpoFz5Lo2bR
wGD6gGzPGiScB3NO3jPMv96gqKH7UOLeJj4j7ZEdu54qflvWXdIAzeX95i7C/pPifskEpA2q2TD1
YDJuy4a3+O8S4D9VK/3/K4T+T3OzkpgjOgXt/6gk+vAulJnwE00+sonpz4pof3v3HwVStBt1mRwF
E4NDIJ4s9F8LpPyFb0JCWOLfyqEj/G+6aIqCy4KGqreh6Apv+fsCqSYjt8LnIaZA1dX8pwqkv20U
/la8/0PVEbG2f3QwsOQN2nct5GHTqFmAu98MBzNbnA1OynfEL7DSlIEzacJShWKTSQE1gBR4TSai
d1jKCJBOMjqCNOPeDYr/p15ckzdNbbRTspdf82X4vhJH3drFEM5aXb3oPYxcvFYqONPga7W0QiOG
5hM0ZEzt4ANgl1pYpzQtjacU/Sq649aqBc1g3qEmLJeSGuWbVhTq1x4wTuPOGx3jmYu/dnX5PU4m
kzqVgn5D3Ma+Kgsq3TTtWdLeZfIMZ5YOeGlG1hJ3qlPLC+H2MORX5JGaax2nSDCgUws/Z+soFdVc
5cargYQJy08tq+PnNEcAxsa7PbksmPl+ByUon5JiN7yWfcRtxJ028bBVF8S1aypiCpkYPcvmQ8nV
JmTDT8JGMPpzu9X1T+gSsU/ikaD6Khlvxkh5Z0GFiCpK0ePKLMGMTTLlsWs2xRt0PHXKspjwsa4N
F2Ve+lKWyI8FzTGAoDq0FoNGsd6bAMDiEY6ATMHD1lUruVGDLEg51TmKsSp0laWdfg6KsJrwEDRC
+9SEyiuL/XLqGEx03EXcfq1BIdzG6RDEaZlfZ/iz18M++qEg9gjjTKPAWSJg7qc6Jo6cZfVVHXUZ
fIyY33SQ8V+mbCYDFWLqqDnx0LaWwgVxovl1a8ry1Ddgn1Nc1N0KN5773jbFzVo7hRo7srtqLNOg
a6UZP9URkMuYwClemjS9Tq0FC526il3pwujqMvWDVYOTpJq75IkibC7c1XPiBBGPYIwKRsdclVdc
ADFWh5/yRj08/5EAEr1yNj1SckSSo0eVOMP8824cRs1DPhJOgKMOwV61ROrDh1bFxQ0jxZryvryE
/1Xb6L/fmPpv2E0y/sOd0+8/6p/pX4Ipe6/f/7xxHm/7Y8vk1P6rLqmGaCAWaBig7dgZ/9CSFDT1
r2TOgNRNggmI5Iee1r9ontNvYsrSQqZ4gAylqCLm9C9ikvJfJQIQCWUgCUiXiUjWP7NpytohwPS3
TVPToXSBMQTRzZfgTfC76fQngaZulOSiqxdS/SSei2gSdnkEQ29ST7AAMar2JjMB4VZrh6pb1i24
uKTqhL4yxDAIJRjlNuR+Gbo7HVFAC/pmJXxNkkAzN7hsimIUfpaPqGaMGtjfZpTBVQ39ZuIVXejC
4rRogLyTU1NeGPs0ufcDlrd0rbArIL8aaTfHcpvifIalmeRO2w6JghYFOt1D9TaDUWgAMVLuCpHG
BBM29/QwvKqaDqzmRrM5QNwI+PgQY7/1PK2SflqGeVhJ86z+G63DFOGB3NTZolblUcfRtwqh0+a/
CmHrngrRKr5hCzIvdjKn3VeKy8bB8Zpz4UaTfg0XUenQ0ku77QOALxii2myMn1Mjp1/HaTcpNkCg
dqvG2GW2A0lQnGyvMV1oBk197egxFY5aCLkJ3kbAHkZGB+xNBN5uvg3lIWCBaTUS9KY0Ky9zXa2a
kxjGQfTetYncqZpLyB/6ygEysa2hucMmmj2IVZKAZAd7hQlZpdCr2lKYCgTXk9Bdkd6qaFX3xd4H
OD5klm2lSXdSZbP7JSNMSOi5AZLwe2Mze3vMSwi6bJegTFuL1kU1LYd8Tk40cVJAdo1HLXqvTpkU
gyjX94mceWRX09BV0Yp73QIV9lH2rFq3q+qcPkBaj79Sa5X7y1QkQhzJ2PB93UTBfOc4U3/pgBaB
1Bj69qZSvvtSikvO3SB53nlyqyK1BP+pQFSoslCzctplGJCkEkX5qhqd+oGmTY0QeTeokk/CJJGz
ztWav46DMqgcA7VW0hlQ9tWWJ8bWBjJdXOmn5LWdIbFHZlK2k/5kGO2hxEOlJaJjnEhuDecQzSKo
DpVbGjSNXhDqOAwtMmlbVrtrWWcoo0zt176GZ2InfbL+kJvUBBmMnNfgYh7ff8UzViJF7ccVtodu
PiKW3AjA+feyepTGFigE7sOLEKmlunz2Y2xlp3LI0/R97DfIcmQginGuqLIk+AhI5MoYJgygt8pa
j/0am9gOKPncFpgWr7VuoyGRHx6F6YiChFGDpOqGDpMAnFySPNhRjP4q1nr60dUGbEIUOGGEYh9C
X6lXFCiYe6o04aol9eO49+rq4xEPQBKP+25zM0PdRxcQB2CSFkwPcsY5BgmANSz1UyiStmWWjILu
WuQKw0Wf0/rdkAY0IhZV6Z+LRSFHTKlzIw0ilObu1JOldtcpbTCfkqsWz0MhEVPoH4080ZWkyImk
iZ74ktyKWbhCZA/WXMNxiRLV/EixPf7apglKyj0A71slDnHvsvONL2VfpfShoY0hSm0VhY0XsvEl
qUTrqR1L+UHchP6aK7vilHROGpfLSUmlVKvp3L6qFt3pkJ8CzzV0+nd2yOwLjnPre6xtphmZ1pTQ
8tGtDgGJNes3nJri+r6Ywpx6OobAh6h1vjxswHE47qUpVp1qK/AREHtMOZ1d0CwEYQ4Yj2vK6A3h
wVUbYbLrBcoQG7zRUxlPKx6Fy4S8jTKbY+n12YzeyH/VAX6fP3rggR9/ub63w1/8qf71PmZN/T8A
H3KAOzDi+Y8SouePungvpr9EQ/le/xr+t4ta+TaN79lfHo8bbf580v/bx/1x3KMucZj2HtiN33Yk
h/LqH6e9JGNjwpFOegLy6Y806F8OexlXFFDemKJo/AUNaa7uXw97AgHcTdASJalC9ZmU55+AkKAI
+neH/b9mSKp4IEv+dMhz7qpGhsrWNY+yc3cabsJdCBW7dSHYmFf5dPyvejNvEMHxW/AHxwi3k/QM
0Vm6x4/ZbfYpkly3L1sYe6sPF+2+BCBind4dTvmleC9RfbIVyz5kaCI1mM65l7irrzuSHzuFK7vI
Fp7mqPCovDkTP6+uHLRu8RSfIIMG65lesdOF3XnwVEfw5jNU4EgI4e+6UpiFfbR5o89xfuqCIsjd
zRP8JtRP7XNyUlxkQm5IsNPEvVJjjVq/9TW/uiU30JGSr7hjCCbzinwZhXTzQiU67G60ie960N22
a+rqkeqClbtl0Ry2fhUOAZ0xTwinEzDWx/gBob/n4mTdmmsVAm8Mey9zgExHVFw84aoFhhNH0EcN
w66u6b2ENbTQ4baL1xjDMGgsP6rTGKke3GE+ltPF/og8DgP/BQ6SIwW6m3myF3+iKcUr2lD/fRmq
J4V8gotugLuHqt1Eg++JD/FlPWVBExSe4MCECaeAkry/+F0EYj/oz5OLZ0aof+vP1P19xdFd5US3
0KP0GmDGGywPdTjzruWpekz9PbAesR4fItMH4uGiIxNUJ4KFIkDZ0qmDzaWy6sQ2pMYTyhq+8imd
iofil/yT0naI7HYwuJxXLw72KO5oG87saafhsvj6vYlUn03NK4I2FP3KTcPpYjzG9+2yudDwfdFV
nNrGEfGeP4mX6tf+1tEwxm4QhSXZRlmzv4lu72k35WZdh6h4bl9rr4vWT9HH+ywy3IoPyR7S8xzI
YR5oUe6NnuQVfn5Vr0jFBrESsYVzVmXPxoMRYe/BaGeB4hyySQ/1CW6MixaeK35Rw/Ykn5cvQlS5
9Iq4WNMbf2b8vLliqD5VZyWaQhDSON2bN/VJemAmBrGX+aXXsU5EfvdrOpev0kP2g/XDK/NHI9oC
hID0E/xYP7sXz1glXuRTedGvzdl8yq8GK6C/0IY51Sf1PPwnQtOK8fdyr39b6v+gwLxQy2ho7uK1
4MB2TFmFHNEuTb4QnKbdcg29+/k5BplPQ9ErozbaXdUTvc1BY+RFiRR78Kr39AFfAgcciTv6iyc7
iGLYb5mb+bjvOCgtefCFs1By+4gV5hehFBo0nn5mnuExi5zU7RzJBXPiF57J88ZCzh3PanKqgsLB
R8EZ7cwxXY7vsHmkvRcKnu4mQRJkQfZRQZ40Thoyix/7j+p1DsdzERSvZM5rmAXbnX4Ds79A9fn8
hDiNI7ypbs/vxjD+lvp6VJ7VCIyb27ya35KrHEm3JLuYzKWrfmdCRkkkv+xP2pPhDf58Mq4VZ200
n+Dtn/db7A++etcCpXkweXVsg1e3pesaaA7geI+z2Yl9mhK2xO8/YZI6799K+2fNrrCwFujGuNBm
TnAk7V+fOe9fXNYkr40d08kd2Nsun+QNEQ33Sx4iOMvGat66EBalq/kznkW25C7exIszHzfiLbSY
j8I5+cKMc1vnHdhxlDl0qezj4n6xh1/UgIdyFc71Zfdnl0ad03jT2XooHY3/K267P/qmZz6phl0G
FtNBDuRAcw03cwu39EoPWoJdR8J9Ox3fW163H8kdxm9S2wlfmXuNn3osgQhAhKcGSSh6qwsfyZHd
/jY6mUvb3KOA7IBLOhee6NBw8wt/sRe797dg4qgZPOoT9mR/JpwIs8uub69uHSGU5tJnQeaXV3Wh
+NSFuWO8GN8St2f6ZV97Pl1zlUjgBMLmg6tDbtcx3PjJiCZbsaFQhi0fkp7aVwQ8/lOJYPEQWf1b
fvy3dfQP2uIg9QoZl3Hx2nn6decog7YZwOFyO2ABrAuTG959WuAOd8BQomdwSXkSCDEyOAu/Fdxn
lNP8ydP4MWM03gAe+ptX2b9qp3ZoWNmpA6SNkYS+EkBfCqfzxDIENOMfS3bi21b3uxnowexzNNsg
JfzEGzgVkYXyDzVIps1xSPIHF+U2Z+BwRXfAh/zm95F5itmoet9kK0cKgSUsfp9OZXR84BDqzDEa
LbfVx/fPSdk0Ow8ZCm/y+vVsBpNHuugcv2IGvR/zmRqiiwMrj7ePiicMBKPOa0KLKSHzNXm0OCs3
e3x450lRzmQZ3T9uBGiCOzO7Cy91UWJxd2ZlHvGuK2ACx7C7t4m7k5k+eFhyy9SoPI1DXPHZvbhz
1obfvOcvfD7jKtu9E3u6JwajjyyxJ7mVl/GP7hBVnPg8hps5JTyUr7BvPAzBg+2Tx+K0LgvwB4DM
5Jk4On0dzh1zRw12F8Mpp3QFR48AwTqZrbJ3rn7N47SYpsD7WbMuhleOGYDNI1ZhoruiB0CShbM5
Ak/m+NsxZpPNAgsSP+HsKL3jYER9hYWAzC6rkUUX0cfyj6nceBbvozjMl9TcAzm5dkFexaWyGx23
c4RKoz+dt5CdgKdHYhEwQLxCsI+p14TH4NXR/tW8LqeN4UDz3jd59sQTQRy0lzQaTt0xUV09EO7H
kzbcLazZAwwmcOL3AZmE84zqFPeA4pRdO58FF4Vbjg2XmO8EC8lYaDZmFz71n9+DTIOLoA7RHc4B
OrF+K3M57XE5oXweAz3Uw5FTOXNRVgopmbvTWXhYQrQwmMfHd6GtxrNanMTNvfT3xJQ4KhYuFNBa
0KMrEZFQ8W2yh5/p7ylRX9ibwvKYyewuIlMsZfOIvT4YGWLiDqflwBq8/ev+NY0aj7Z8GrBdQZBm
D4LDHxjMbzWgCUgPPxA5lbsfVqRFvS+zZiF+BksI8uf3TM1uZiCfZl8Iez+k4Xe2oiFMg2M5jLwE
2poNcJbjgMKOmxLqskU7QphG40+Vbdi6HHtVGUwMKSpVv291sjO3ZkQVpgHut8wqevvO5jGiAUvq
0XxdHtUbexrPunJBYrnHeLcsG9i6IeGvy6fZhbvwRBQOE2IknzaAjdngMR5Oxms27r9hRzCDheey
3CTefWz8JJ2EqxMrAVgDC3lzZg4K1gVhtBiYV+2nzvIVH7fA5Ijpnc1t34WgYVtDi4Dl37wxA4j6
Ze5k4HDJeTYii/D4ZuBavsyTQn3YodHt9GHs1m7rW9xnwndLkelhGuoSzDklgzz6DKxL4/f33ib+
nuGrL7FjHSfPsVrh4hzbkMijZqU6VNJtRCS4hf4yaEwSSgaMKQg+G+qzLXuSPyKXw9t+n3pcynxJ
iS1me7Xxk3tKfzW3Y6i7k8aFlgwDuyd/bz2LkNwM8peYELu9VwE2cm7qIhJD0L2fd/1a36vH7WMN
j0BhJLLJCFf6kJ2DpR4HEi+zbqBH5jNZiVeyjotrciprNmkp5H9PtV+dilNyQvF1uyDCk97XM+Dt
6/CREi1vvhXoNnWaAB2B6rX0SalCrsWnY+6otugzwezUXQJM9uzsSlZkl/ZElNQErZ+FWGLxKqIR
NyelyOzK6YmKjrBLID8BnXD841Mo/CU4CTmD5bTeEbcgC+UijnOdbuuF9r1vuqO3e1YwEqgB4TXt
gY+XPWo5XhwpsWPd2lAJdg8BNhdhsag9a7f4BRjmyA/is/Ha6a902vULgZiXAtuxq8AkldACwOVk
AXbGsJiu5ekvM5tJNJ7jqHllfJkoqivfcSUJ6rP8gMom2ObsVY1kIjjlu/rLfFEfsoDh4bX5c8Ll
6N+yD+vWn/WHKkg8tJTR/insxEsSJ3lEl87rwyrgiCTMPOJQbMOA9QR4fXCfFZFiwq9xuuVnmLnO
5Mb2zzHEGM3WAn5hd85gPxCbUu1HDGuEVH/JLklDXgOJIkDN3iPMC6kaqF1YA/iLrO+aZqe87av8
HIP+Yp7wQ/PCi4n5jscrHEkfYRi67cxkkzFsoiMPs34/N4sPHPz8XV3PwnfCUyagMFzicHBNO3mh
NyZHWR/tQeo3Tu3m3xBrc3+uPMT45+Iu/uq9p783Bcq+qFPZBtcINNGjX2brzK7BbZm7wO1suumE
oUCtbPV31IjYEF8BigmpfJuci/RSdK1A9iUp4LcbBebxc2BbHTsH1dEl43Lkn1WURb2X3nYsNj83
H0lYvu6IbmMorKRfHd8ARNcGvsI1/r4K2wowfBAeZV/3O/+4jJE4Gf3R5Ff5VN7AAKh+w+F2hHUE
QWxriPs7bUgiejU8ZjvbeuLnHlJIrIeJnA9aAIFnHXDm8OCYu8776CgctFy8cyyalm9Hsul30J35
R7B9TO79tDuvn3lwxLPHcB0pyGiTQvMlG0d064hfBPYoDDJPJSOGKCZnHmG0w3/ZgGQGOmdDIjon
EQDuxX8XhgywL6eL5W52QyR9RHXCGXYMMTWcPDY7N+dMLYikuA8GnTQ0qL2RiwXdyYWgp80mf4SD
FkF0xnmIF/QLVG/fisoAryUuf/fgD/NKjl9nvSNI7aghJPKoeOkixotDCcb32+4XxB5Yx3H25t4c
mCH8ApuDNDjqL2OQHtuwd4wyKQCbMmHBZQYr9gml3Bd8+tZe7iGCRcQv2ryBCyaQ8tNIPGW3PDpi
bNMgrJdtMhDVXbkZpDe99oNUmxPmSBcFooo/Fd4e/giz/+w4psrUvv6d8Bv3kL+vWJnCmtGEaaUr
QSqRJlLhNYUlznXvF3GKp1Mw4gypFYcEgAdgEFkt5BUknaxvKHXsgKpjcdTh4UigsrtJWD4c8dYa
oaJIhSNlg6M+RS2JyNTe7/ErksVXeDf3PpK9OVoCiQoHeG1OC2pMBNXLSaNmNLyVL5uXhGMUE++B
g2XHFtn9KdSE1QmeqD+f+xAd51B32YS87Dqe9ejYESfffJ6PtI0rnL+sX1b7weAQqoLhFS39+/B/
qTuz5MiRLMtuJTeAKEAx/5rBZhrNSBrHHwjpdGIGFPPw1dvo7fVK+sAjosrpMXhF1U9VSkpKpDuD
NgBQffrevece47v667wNaJd5f4Oz7SUrc6stCraA+sY+DIsvHQ93xn4wL1XuAogAWz/rPLsd0htW
B4ZgaEH5a6YSLMF4o5axFy6b+VA57ytQoA4KqyGd5r31oVH40j/yJPYS1k1m6rwiG8123lImDpY9
JSqvv6RzshzXuLs4Z8Bs5FQzb0rwF9a9xzLBz8xlu38zrOfqBkrqXDUvxMPkzbXB3L4TK7muWcjm
L4K9dKNsrHXhgbbmHYYUn2JZskxxRWq2EYPdudhN+1y/QTLAM1fQyupY0RuyKtgyAbsu43wD5ZEV
17rjo7MMgLFfdQ/KzcSDpq+GFRYVjvomu3a3ZWPejKyX+oqHg3NWtI6plZzNQP1Trec60vVyKsS5
xua0wGeAorc0m5N7lkf1Mb6ZHT0oYVfxsefxnhcRxPnBcgmOiQclYnLELVh58z2JscOrOGodoCCs
7wEYLdsd4GxqN+J+b4CmYeSYF5DtfLTlcM0zi8aUIyALzKo/zSUiLKrVXOIhF1XXaNnlPl0BY1/O
hSG07XW7Y2tlLcGiw1tnRaAso5NDUSf1q/lQAt2dJXVeuVjHrhAOXgfn3iMBeTW3HDKWGQg61LN/
/7Ri+PiLp3UOTfmuv5wl0kQJ49hH/6t2MvazF4I6mXrvXr2F2Ydu/Iib2ZsLWYelcS4tETKflVNP
l7l5NnfRnXkuDnTVbqYv6RV//pFc22t9yx6/cvYOJUl48ukfz9WDfyZr4a47yIO20ffTR0F/M6Dm
mVaCLue4jnYWhWFzxQGaMoaj8a6jJOYQt6624yml1rDO1cG+n/b097x6x6a5ImiTWyS6yq5qjpjH
ZzZHln5PvU5Y8KbVilnNTpzFc7PPrtiFKGgFe5m/bmlylrQmrG29c2/wj/VfUJuWu3JtHMqDe0p3
rO+s4rTP6bzpJ3FdH+wdR+/VfMCPN+5/QYPx5+qK/5zt93+iBkNgIlC50/46zfMSZQRJXc2J9N8P
Z+zf/83fhzN4dQ3MuugciJqxbKYgvw9njF9UQwMz7/67ife34Yzi/KILDRWGKQTeUOwNNFR/m84o
7i8Ghl+dlETrN93bPxnP2HPA8XebnUWsmmno/EbBDIg3af3QuzWE0WYdoLID077x0cmNOSgAY+oH
hDILmjdWbo9c0nyEX4AiecRa5A2KJMoCNg4aaAtITuwkKx9N/G7CVfio+pNuk7JSu+u8cNSnoffD
996Y4zkS4X8QfoX23ragtmPZ4OgiQ2gzyyYLw3MTV/4+svqynOeUFUHp+XTMmYICisGVdS5sm8EE
WMUvVuxn163SimVmGAk8Oztdi5ZlrZlRe4ZR3SCCYLMYMKP3s9vOJJfnkrt68Wr2vAu/QKAMo8lV
CmjpoPz50AF/MnY+aqds1KdTP07We2QK5+u391L7dkKyvQ7cYoXrmNqITJSb0eSfhqGLbgq7VC5l
Pai7zk3pFJdOqxsrlHWCY2QWoAmHQXS0G7u4mmwbTatadeG72kJoZwiBiiorzOBJl1biqRboxBpL
NE5LRufs1Jhl4w6VMllU0OPjAYvwZAtMG2kkSFCqrKugbrJLQ1DWMwZN/1kbCLRbOq0CTGDCjmCe
UQtOR8fAUIrhkQkwEDIMrmbecpQJVE8GXERnRJhhyWLYx1GLv6jL8/IRBIK/VGoYxSh3M3pRaqTC
4gxInNa6Nl77aom/pesTOqNZZzz4XUYrH5oYUuFKb2f5/FA/yswxX0jKsbe15EqHYF0uGoiMx85P
MDNPNeGXHUk+Pgm5O9XN/L1dD3T9W+siG2t6MS1UGhFQdLEcI70+EaC5VoXhPpPZOlwPoIHWI6Mv
pPQQf8x2ItatdLIz5LTw3UlGc4f9UTwbqpach6H1n/uWPB5AHI1A3YJ9CKnvjBBqN6amsW/AMLke
opjwj7wrngaMGk8lQU73UZBZZ7UDF1Q5/IiRGMlDNzHSRPqjrBy754ynVs2q6OGIK2FGhDzM7g0W
6GpXIojmnGMlK8zh3T2JIacolrU3dl2+ilACvYYovjHzAC6F9KJP27rmechdC8xamahohvxMPiMh
wkSTKuPRlFpwzpI2eEEF2m9AfjLJang2BezKFeIJfOh6kBz1tIpuUuIo9mNUMF+dmmhDaEMAOFZP
vNJqzUMQYf4ltdM5wv9TFmqcq16f8vu63s7vLL+Q61G06jls7eocClNZ4ZZTPRKxntwRWWGEj/VI
Em32kbo5fuxmhDoN3ODdt6JxYyVDt6zjWN1Cj0uO6Uh40mLUDajNWDMWk2JRg6ZNQJmTVoAvEVS0
pZepVbENg3q4LjUeU83vBvAtfWvAXAyQYNZRA+G4H2JJCHFivLul4BYWAGDtIkAUNWicjy0kFHiU
j9bUzHldOEerDLpsvuuC2yiguqppmdj+Vs1q/FhEINAnSbONi06/TVOvk/xa0CgHx3q3tVOCxAzt
VtTRM7PopESHeHqFDUN2gG6VizK+jfVNkV3qOFsU/v3sAdc5LyVXJXaZwcaxEy2xQXTKOa9e8+G+
1EkKguKCcWZ4G9NwG4N2jw6dhHvn0kvrbzpxcKPrBu8AyxJOL3mVxxFWu+F1sNYVWRILt1qHPEJN
dGrlWmnWwdhxnCXvpJB4J5NVxKZvRrskW4fQw8TBtuvb4E3aW63dNsWt3nt5QcSRuxvbhaGeE5D0
uJujbO27XxwGnSzOLRPmsFoakiYxnyxgjqC9+gDEkGstQ9cmOePghGCT3vT0RdMJFyO/R3a7AM7y
5MMewPPj+YhdW6N9H+L6QjYHqRTMPbsBmJO570r9kKTWq5XTXktuI/MDgByRe60nNHBk5a2T7I2w
aF8qRI87y1Aagf1bMCrEhU0HKWweyQGQKwTIBC4R8ODqe93RrsDzRtgWOAITuLbUE+USqjMpQcck
MGvD3HyRJ4bnOsoq79G25dVFj+iplNYN3GJwgk1NxhJ96gnzUDQ+EuZ6TCvrIYN3y08PTy6O1zal
vceWB3a19JzIOJI+NCwgndGvEfrH1PfoncQXPWy8BO6e5TwnpgsHXL9IffT0yHkoo1eVn67LIysI
viij9LCIn0aYo1YOYQxadd+gq6qWJfI/kHKHcgrFoqmZCmU0FZCSgwHbJ+mpI685Q9Xo+IgK8AaV
eeyZCmswu1bY2xBId1rOzbZNy6+yUjZd/ubr7XoI9atAMfeyn6l+tPsHjR19b2o7bpKp3SBQvI60
Nxkxd2v8L76SXElUfIumeA/xrBGguZr6N2CfiyE6AqrcDtkdxjSyhQzjbWq1lWXejogIRkpT53k0
o43WY0dGWEZHyK0W/lCNWJpxY/aR4JPZgv7eNFswYLtGCxOCkQ3Wju881ulxGOV16WY3Fc5DHzpC
U+A8FEy7J/dN4P8t2+dMjUoA3sq211K6vHiXV1CH7sATLB2QHEgOkGMXXlSDvnfedPtCZh/yr41D
VEO/7uIvVSWvouyEBDJH5x6ushwS6lH1g9VII7LOAnAce8e/4i7cuvYue4sjWE3OxpGbJv8IbY6w
ioTjureqW8yoy9Zdp3q8sxx23cB5NxtzncNXtIOdFj9k5lPAwMbcIeSk0skOtn8XQT5Q0HyQI2R7
YKgLUS0MTqpmob64sTo+Z5YPIpNAohyvWrOAZWZOj1G1EETfaDRjx3PlbiZnZVuupw30IQMTYsYJ
Fw26TXSvrTck0SLXnnAeDl8V/6Pl/Ot/lM2jJXdiDqI9tCW+5oee4zYuu47e/wyS5VhZe7AIchyZ
96N2TggIbOudzi9r04sjvSHbq/VWY4AjD5l6O6aXRu1fEsWTXDZjx+Gys5pNP311E0Ji0Kliil+l
5leStysEppQuWxHfwthfsD+BxTsIjMUxfGMLvQZccpFgKfWZ7fK+aTsBc4huDMEYHPqZTl9qiDH6
P+v91rZXFJs7q75uSDVhqZrEupv2Vlh7fXgoTH/ViH4h0+siO04suZVzpbYfffvQ8QQp9SbDl9E9
Z+VWS7eYaClnGE+gN+2rfqk78NjTrQNrJq+A78K0VpTrpEJhjPjRKfeq9RXomKeW9sbhzUKBZ1u7
mNUZD+DSKRkhUVMbNFyzOL9OemIBq6uoH7yma72oxE4m+5XdXSZypVS5Qk15MzkfHVASu11F7RZb
JnvVAfmKjHetRifFvQ5LULrrnEFknZxS6rF+EnQv8ke1vHOxJjaQ3zrKQryChRl5bgetvV1KvpiR
OxSa2dCeCFpa+MqNlbzk042rsRZG69AAjt9/pPK+NLYCq0bKON464iAu45cpwVlqrb47S/1JE07T
P8/Av51LOIMhEUesbkC3h3H0/fHe1EIZ6FqRHrDOcsdCnAMIB1A+9SK35N5CGgglPxdNfqqMEaiF
tNXupYwqd4l51rqyckqWDpj9tsi17gn2qbOB8tc+mXHE1ENpOjapVDwmrCWyx/BfKZa44zfjkkbu
7Zwgrhenpo2qLQHNBvkNau/hDSRNsIrHDQY/rimkjINMMI6prv7iNHeYIfaIw8mYnIs1vPtV36wb
17q2tew9qoc7J/JZi1myx5zBT0wII27xmuyyyStsPCmtLeU+0IYr4sGgwXb+1qcwWQx1t9Uzpjdq
sFTKcpOKD7uewDsTsoopv53661DCYVSnne1Sw8xPOVyd9mjNU8mXUb0X8l0kOuMp59hkt7jdD2M1
UxwEV5J0CyBNjNw5oyAkEuEFbOOik6c0zY+iCiAjwgpk/FH3oPoQnLh5vHPZQyzXp62Y3zdcCbsJ
plUzsiTeTE39PkXXKG3Po/Gahc2OR+0GrkOHIAjJRzg+aj1I6SzZzDdT26E1SPIt+tpVWzaEQdl3
Wk0zbALTE7IDxpeCNNBu8l/CQh704VYrP6zpQQtp7BWQMdcqiCMw7T/LyNY+w69QzxKRwfFbxy4G
Zwv/w+d7EIpuBTqh7A6x3T+63aQuTZleAf18od6cjomWMLUDCrPq60BSO9kMl4pKXQeSDPhvD8Q/
8gv+d5osn1ox/4vYalDRSMn+W0vM8TV9HV//dWirKP1//+f/1sn8/zbV+Pr++q9/+9f29a3I0NH+
pqz91Kv5/Xf/1qsxrF/ImTcFxEAXHJtOK+S3Xo1h/uJYwM9+tdOgbv9314yh/2KZZJvTrOGESDuH
e+i3Vg1/pVv4wjHbwJUh3P0fCWk/y2jnDHU8PbMPEjuki9r3h3txdJMqBXVe3Vt+uTEJfSJVwpM1
oF+VItnFC0z1Ehfjz8LUtc/91V9fGPAXoC60vbMD8/NDgBkIxmSjN/cyHFeVTfIwiCxITCsFjwA4
ymylgJ5hzeyOZVDORmNC4Iq6rxaZbgLTMTd9nni1Ue8NTiwizF5igovDSG5z0d3GFYMMsCOBKnd9
Kc998aZl5mYk5NoKzJssTS6FfJvTB0g+mCM9V3VmXeKxA8wP0AGf7yoZCkhqiP2mYaPH1rNNK2lh
Gu5FbVR7oZcq5WUfv4WG3Kh1eu0yrRiN6FUPzHYHbe0SZGhmKvkMyuDeIBRQLxsvjUiWzf1FEgY3
VjXcdha1Wt5JmB2Vc92n9gXN/e38Kwm83nU9bwWvI0m8zql3MX/mgpURsqan+MytGr6spF63Fol3
rbKPBZYQ4tdBPSRXJDJ9GWVX7Th/bDGUvochPZUk6bHY9/LJJR+OqOgXiLrmAi5RCHtGWYupW0EN
vFeN4jwYOQdUHQdCY1jXbdn1NO0ST/MBoLC/EhvFUCit91JaHNezK42zjjWHUkZQIaz2J9Mzd96X
/0O79u12AciiWibkQO5Vd76dvmvL066Cz6kp1b0K+V8dzENoEmNXjqsyMm9GwAsclPuTiKNLZwWH
0CXJvGJamdrXUYd0JJR3srHXJWSoxRTVT0E6PJAt5DWF3JDWvCX12IuJTws1RmgRTLlMsN/ITeRz
fi11UgWK9Dq3yjMO/oes9hdhyGWPrSvdrJ40QrrgfYOURxRB6BVZDWCfuToTd3FByC2UclICtZaY
0fkGd/RVFHD8SEOGzKm5SULLM8L0xQbglqQmh3raPZ2SvfRdtsxANy/wpuMWk8+pCfS3Y54gYH7o
wQ1ZEudM2FdxytasDydZUpEFvpemygEUyT2GnK3uCjBxOE2aFIpZdrZ5TIbQuE4EYiJjOHbBF4Md
xsqyMwHeHqwFcIG0bzTuEK3BJZPtnBzQMlVsSKvnJwXZ3P3+w4WFMMvipws6xt/mMN9d2C6pcA73
Vn1fqe5FWu5lBuU7KRCvtnqClEDmojacosGEphEfm16COClu/W5D9NTSN4dTPJabqoyvIscFsBCQ
m014hhRHCZW1z+XZ8pWLMVL8pvaVnMpdq1uEL0xU4toA+rrcmRiaDbs7ZgPKOhNlgU2xL5tHn5Ww
9pnp6Ughed5iezxESbeUVrHx04pgN1gMVfxGdNxVz+F6oYYxCLf+oXLimVrDOxpWRZStrLr1kqZZ
u2Ox0QMWq4H5ucqZoe2WZZMtSZjgq5dn+nXb0WyPEtf3IC2eYVKkWIWKJmfsSYKV3p1wwKE5gHtr
DwdRMU8PUV1o/TFz0X5JBA+NRh5jRXOoJR6pmIv3B8PqToDOt0Xy7jL4nkyO9zSNVOdLJfgIQtlz
EfZtLbe1WZzjkOKfxJid1Fn5feX891dc/+zS/PVJZtymYbxnGPHNRP/9kxzbVmaZkazv+a6PbcOS
EpibYISVAHWtLMeT25tbxw9uUts/SxuBdMzZl5aNMvA1cnPIvHg24mzlGhEtvbTYyglFhV6tK8PY
4lVe1n1y7cCPGIr2sXZQxOn6PQkSX+anRPDcBiz7EIuW/ujuaIlfV667+PsP+WefUacNiagWHQCH
78+rlZGK0raSqbkPYxt8Gq/ZC8QZVU+/zY9/sjZqf7Y26gaGVx6ib8acz6/WKZWuyJ6t1CiavZkV
a5sRLNiTpR0cmtK89+3+ACOOCrNYDnRIVUYzC0IF4W35+eonn/zH5xlAwvyBHYLZTZUAtx/UDrqZ
BLbed/19T5bYFJc7xRWLdN5Uy9y66hwLyDZVRoqa1za2nZTbvkGzAh0aY6OnJq1nFdZ13AAfBUjA
er2nN3xV4FelsX2O8+BQsqKKLmeK0x5FV5xN4Z5hVD4aU3DoSswekbjPlO7WaviY+dg+Zm18jbn+
oSIHqCqtdRAH71lWbrrA9Bwwk2qKlDCJvtbs2vD6TjU8UoCiXubkd2TKoqYK6KKN9gyD9McHjZ+B
JSefg0y/MebQWSVlnRfKpVatq0EPD1BG+p9c5PmO+X7/w1ctDLgHoHs1zbS1+Y77bpmUmm9EYcjX
ainwRtnF9dT/9dL9o7PAf44d8pc/9T9w5ioM6u2/nreSh/Ma5V+/r9+//Ru/1u6G+guzUkd1wZ+p
Kpws7uZfa3eBeV23IYjM/OK5RqdA/93xPsOXZ3wIaaP8pXD/w/FuGL/omN8sm9OA9qtP/p+Y4D7f
ExwPhKb9OhjmRAkc5fM9kYVtGTOcRIRGjvY+sGNjnwR19ZO17Ic779dXMWw+jzBxmJo/nBDIGKFD
KqeemjMa5xFO0mxhao5v333tf9Kamev9725wXoaqkVExpxBLxSL4w4dpzEziOARKZdlFuyhDAsp9
aLFbt7KjvQ22/l7J6+kwJ/S2P/mEPy6g317b0ViywBHMwPQfziKZX9apmhadVwSm5rylJcHmNKEB
6vJsY1WfOxCRHMDUmeng2aTBPzQEDjznIiuRQGU1UmylnQfDgcL4dJVVagEJ2tRDM/nJe/3j1TBU
DjcM713Q2bo67wXfrQOG03WJ1YKR10K9ua2dKPYXhtGUw0/W8c/ze+QBXGzDMC2TKw7xe77xv3+d
GGJ+T7QofUOQIrQYdTGYJ9FkZX90iM+pSFJuuyl+YtwXNdY//ZAg8SHwsMrxX8EN8fnFWzKctFIn
CRa+m+VN4WgfOD1V67+/4+av6tMdN8sSBPRlV+OZJAvs86uU+hj7gVYSEm/H9XNnOeWiM3X5YEbT
09+/0vybfngl27YMHbkA7PU/lDwAbWVms7DPDdhhdun7jPZgSYO2I+g8TcziN/8z7Zbga/EnT9Mf
bhOWKu7lGfSuiRnA8fmzRS0TMWHFumfCv9iGVofe0iqUq7//XH+4Sb69ClWHNXdTLe2H5waEmVEZ
Ma8CAdq/JXcDob+NuCweIp1Wf/lAIFb6k/rxZ6/5w42ZRaDgDODdHogH9LkZzDD6ZV8kyQaPjUNz
2oEq8ZNTyh9fkyWJz4qzmSMoqdyfv02mwlVTx53gNRUfXPnUnDWgC/tEKQD5mnGfNBBzo/63Hfkv
r+If7xsaPfSBWJq4Qf9QSwV5rzgxUYZeOZSEMJlV+JpOvsXZMrPBLFlZ8pO2zB8eCVZA/oMICPSV
QL3z+YNCOfbrtDRNjzRCedJcWRKPBFQQOTcZfru/v3s0klc/PxiwRrGP80KuAQRmLmA/v55WlJKy
Kum82vJBOLb1FOd7GStzrk1TpeEm4EP66yCbBDLpJkU5JPyRELbUBZRualWpvZJNj9hpESRJV+1r
mTrBfmR+jA64mkp7WeijhG41SIDtVQr2aaVVpm+t0F/kHXmhgwZXBE2Ivm1bu8AYWUXMM4VDhx4m
3phJIC7ZZFBA2xpjRCAS+qMzDdClGlAJ9aTv3DR0tZVO+C/7Vh5MzLYhgjRvRlQO6WJ0RrLy+sIq
YXqqTN/3MSfSL1qV9aoXRQSIkIVpmzvglFND4ynEfG1yMuRw2xRFvgzUwkTa2yXc7V3ldpsorUby
pjPJ8F4H75EcY9Vt6wWTo0BsmLbG5750e3iONhG1ZyXpQ31dCls+yTFRlDVhnqZcgx0xQOjbCpDN
tFIdRNOVGp44z2g6LFm1fvBVDotL8N8JCE2bbMXgC6ujMRgrKdBs4ffzazKSmScJINGLarJB3IOA
RXlVjBNfYZPHE7Ren8RilQkLKQ9t3jyMQ5YHG6RMQiMWMZ3px4isqsMcqLsVsFnRzCa27ywm3fBv
XNkA31RHzX3xHbtB9VPMkccHte8rm8FlOjjaXc92od0YpRkzWxvHTBBXaRDxStRMUWBsd0E4b4fJ
ZUyHPqhTrvpwwNWukBssLnbBuZ+ooQBKGdtE0K+KprFAimtx2i58shuSs9DqfNp1ZWNkS40c8WlH
/pQRe20fzFTLONce41hxMJL1iXmoa647tqpJkTgg4si9BGMDnDSI/Zbxg+zKBwcEjbqAHRO54Kh9
I7k24b6Na0foiEINNkA4NiE6kaKR1l0FAgv6sZ6UxYF1nWIjk24wMiCsBdJqiK+vFREZszYMqOUi
4eDuPNFcNb76eRiNEDqmTlurnFIQLWRqiXIcqddD15C/R37PkEA2UoizKVJfw5+UdBpMNZLRmRkH
Cdm5823zwZ1fIDspZKcs9Nr3H5J2hokPVls1YFYGsFyTFDwWEUDgfTGZfbgcukbe5K2G/kppUx9L
CA+RzmPltvrGzovgsUgJf4Q9p4SMr2uhM4hux/JNDzrNvY7ighyCTFgjKmnEVuQ/tx00mmkKkTP0
va+9g0qv6DlKZ9ajtbqOQjn1my9mJpiqOHbKZlQbPQ9Dq1Rj4WW9HiEktji1baNQc401qdgKGiTd
oQdrGmJqTwSCN71nh6nESz7y3FwypQ+CWzbBGNM46BcSxiMd4ILvgqzWoiZ7boNefVK6Mj45nN6g
RtCvgm4a1wk2EzUFqeO6JADd04lQ9zy66jOR0WRDVFIRd3kdTO5LIgjNXpehYSqokRytcl/0IETy
ptfkH4IL1/KJ35OpSc2xFopsiSmwM5j55WpfPWpGVtVn3W6r+hClWnvX0YjG8VBUAnNt2wDTw/KU
sCmvgVuKYKeLlCTwBHJxfEWCT5ogtiGD4lwGEUKe3i6EQcZEUynEmE2ljlgij5LqPU4SbbgoEMGZ
rDV9nq56ozacr4E1Rf4a6C0IXNH6MK5QSaCrUvp+QqVfRHZ3LsxEuyJdCoL6QOzjsKzsINtMka2+
RI5CO2/UrIT3bNbJDcIzQRCFL7G9mYn6EE4G2K3Skdis7ayiU9Cn5R4EifpMiMTw1WpTnLFUAdC7
qzI8ycGJ5DlTs/ItVnL5YpKYfCMS6dZLYFzOvdo2JCtXjalBuwhU0tpZF5eaYgM0IFHgXbrF9FT3
OtSckSNiTPfRrAla9odyo7F4dh6TnpF7STUzol30IIa0FUfZlnQoea3ktu7lUyyQhdSAhNbVWBf4
JBNETQsZuTVf4SAchvGOL68IqK0uNpChftGVrIxgkSdjBS6ox3VlmtkDM2KW1dQmdXODFtPGVFWY
GLFA7bZfezeCCS/cSnkg4V6cc6VVkEyKNg08cqDFV+LnzHwtyIxu9vEouq0ThC3aiqDgafcbIn4L
slerXd021mtPBAPE5HBon2oNiu0iMxRQuDIeB2h7crpJ60ipAMgHNsYu00LUx0CdpOxM9SPsKHkq
imVBVMNXUMzxq57EZJDygePaK0PJO09NI0WLNIFi26QqTex1ATLsRtfSsrr0auMGS63Vu9f50n5J
qVMosBpS6xe6widdaER0QE4wk/bY2ypJBERQk03W5TriyLgOzqR+sfnE+Rg+jSaf33PA8OZIUHs1
XIqhKokqSyodS6efJ+dJmeAdNjXxrRC3FRZl3zVKdnBbEijcTJHyVuX0Tpe9UszCubAPrVVCDN5L
I2zfvQahSMeqNNhDLurYGahH3C495n2raaswd/DZqbHub+06j76SXwyKLlfsGltHbsovVu6SJZy0
sYLDjW/0AwZXhZ96HBNgK1ZucEX1Ckew1QT+ZkgLfp8U48l3enPYlAReE8MyjiFypsxKH8UQR/U6
B1XGEMPvAQM7SR5Ny7ihZEYjqJnhWjN7ScdZ630UH24RnYdK6iFRICjv6kBNcfehw0XXnCRWvxAo
Fl4Z1/tPhdo4YpH0hcDnZYBvnFCijlxZEvTIAWuLV0XJrZR4NWHMokKBd6CJBrTEVlUPLwgsfDza
blTdBrE94Z1XddmSrQIgbJP3Tg1uT0obbgTgyDmh2FCJKBMNMhLHL/dWjUxhVWl0e0F6t8lbxKJ4
67A54zY3/GoinZQZwrrKEyb7DdVXg07VYdkkFqJALwdBHVyNgX5i1ymNnS1bJzGeyQYmQCVpJ39Y
1IGIMavQE3YJuu2QI/EGSVW3E1Fvh6SpLqMTxurOz1OgpgMNA3xB0SRVYJ5lDhVBJlxV2vzhrU1d
qni9n4Augww3ohtsI7nSK+a86wkd4VvsdAklaxEFzVKxYgt1dEOGCO5DS8kJNpgIUhqJS6CsqhIw
3LpD6EdDkHDqwdrT9cVkSG0X5VJQQ8oERUiIavA5DQ2arhDxwm7bW3ZzC7o6b/aGoZrsQL0RPkhQ
m9PCAcPtLxQR6uQntrmxUXsrsLa2nsXkVcYlBXCk1dFjP/ndayX62FnlWkR8/Mxi/vCzWFqLWvfD
kClVLz46c+acpq27V3tpxcR0yOqBVKDkoRGBjuEw9LmfwynTNo1bm+qycG3y7gICfDAAtmP10BNd
wx5vt/JtKMLiLmdod19XcnKox2kR20XDh64IW7EgZzt4kuw+cKEnIfEBFm4kbMmJld/kwAyRdeqS
ZIaSCIVHsI9Y+ok3n/MYrAmAfKsxuFU6aT8oIUlDC30MAKqgYnbx6Gcd74jTHrWpSXtDXVq1KIk9
qOhM8aS5WuHZudVDQSMn7SAyDkjkO2r6cUoQ0Hn0tyrmK4Nm4ku358TwijIOVmqjonFxTAa9+9FH
l73SfMu6y22yHjew9vKj6fjTU0WFF6/0IaNMVGuXgk5EsQGCBHT/zm7C/NEffZIOsiLLrrmcyNa6
2KF7LkCg3pDaN76EU17lXt6l2V3TxeqdEGN+zw6UYSztG/9rFw3lzLQe27PrD1OGmD1hxDtmo3Pt
kC8zLN0KYrA7legcgzIt3CUl9vClC7P82gCQyJmDC9uRDxDV2C0HJaQAJiEMQH1AMg1HUzXfSQcJ
9UKYhcBvSsOaMb49iEeFqIJy0ZpVAfptivnyCakFnBJbPDo+BevNxAqJHrjtinjtupF/Nxotm0g6
oPUdR0OUq0hr5YfGHxN/HgzlG64WMkEs0HunPvY5Egy2mzmLkuD7mO/dJUEU/eWaZGsD2xn6fbJk
h1qHs4f2HnnPYPXPQWCi0nPz0jwqPWu719V9cRdDhmdxlpHBOSNQEB6UvhFke18XaPUGlqL7jlyy
N8fNJbpXoN+nHPQh2jkhs+d61LNi0/SDc5f6bGNM3JAZAzE3+cegx1ZdD2bmGUXhPzjcCMnOEEX2
6KpdD0/AjzVOAK1pX9FWoBVZOU10r/HsKNwSZIkuNCV20Z9OOQv7oCARWtiynEDzdNyTFGCG8ZHV
HSSzVquCfRM6WrTAmVI0y5z/RXpVS5dHpO9YUIkZ82GtuKrL2bjrJmLntUJS1ChlumkS2YB1VjjL
Al2M8MRbA9D2pWYPGV5UaLGYEFh04Qk6A+EcvOdwU5EyPosVNP2iGQWrs9k75jOFiyE8zYzlqfA1
w1xUHQKQBX3rHMYypcCh7KTKdlX7M7+y12r/BhynSnCt1fbPne7ml4TTUsrSiraxrTSrvKYv6LLC
VCrFRyUFGnw5FJZctZxRyYUNZptL00w4dZygKF8iAb2ST+biAw+zpsUyG/fon83WyS4kXRkXtVUR
3juNo98hf0+gI8UdZ6iShGOH43lNVirT5Og1JAOtXBhuOr1mk8v5zMGATtVrcqsvkA00/5+9M9mN
W9nS9asUas6DCAbJIAc1SWarTDVWY0meELIsse97Pn19uXfV2bbOto0qoAYXuBMNDEvMJIMRa/3r
b+ADBGby7kx2dEvn1UfbYAjTLzUex2+VSV4f7OiYs6nJGvxFpzZOZvBH6xxsZp/zacZOOO8OjNzy
ukDTgBRvWGZvVVo9+TkBXStOIOZMJMX5m75FRjKgnk2ibCftsowugoKqlkjUESNIGozUP0cov8UG
8SlkSZwNaXNpLugrQyt1fN1S3K/Mcc5OqrPKp75nVha2Qht+Lio6zsh1zBdT5saJALjueQgFKfC6
YT9ZlSrpbuvOtS1sD5iBbwdTJjgsEIvKjZzDstg6XRV8pT7oC59qf6aZNRw+R1KGMIZFwwuxwt3X
vcK4U98ZJHE/9DqrX8geXTjaVRze9ySTRIckKPvRN5rAuZuookhiz+M6uMyLzFM7b/D4O1QHwBYz
Xck3s7Wip8oWFRNQMwbQz+Kg24fpmWTfwWKvzg1Uq7aEOC7dgS6V+hJ5GDIyN6Xs2FVjl9+nPGiU
x7lt79OQ8PaLwfKgK4su7I7NEvbESE3FkamEXW3MWRAQy5a6jH6thcCuwqzU7eiktdzEXTbggVXY
OPGm5M8gJ1MLm4qd45gbLku4rHVvlXizwXcy9wam45+KYPE8AmhZBFTqbMSQR8r4nLA02OGut9vq
2jIM89nrOhPfrMqgemRjxu/K7XvwpQoQ5dSjPjd2gdY9ZkVWRCbSYhU2IEKjLTxOvCDGrJZBl7nu
z7kbq2ksrUfM47EodbzRxTZAikiuRmUn11Pv2vioeHLBMM7rJtzR8tw7xMT/OeummCEZa4IVPnc6
AauxukG+9BSoBm3QDEGqr1ibF4VMJXG8XlySxTEY6bafWHi+Ec+e45tp3sHvHueG/wHlli5eiadx
qkLbx/N9UAe70XyGQhnwhJeUyxTICLxj03olLjflhMtq6TksLGvoucI4o+PwoyJy7L0KFm5tD9MU
65nG6/AASCFWxEJG+WHEYJ1ghz7nkOuSrvJWHdw0zAnresSjKO5Kb2OFtmuSIaPCdcjjG7aJVRvZ
2mlZK5vzOLx6EqBVeHQUEZnwkzF1GDTkduX4ijYSZ61atjsMh1H5MBNneNNUAdHABGZOD7zB+FGo
FtAETYqNrJoeysEJl9zwVWNXAkW67UxvqSzVE93GjFOD3S2vuLzbJGE5k+TcC50n25r1Y5OYzWuY
Wx6hE4iyiIuaRvsN+Jg4384KY5x7KFfmrYaZ8G3U+OKeK/X62Sscee12VThx1IQuEUN9qRHFsE53
wzCUUOLZ9C/dxqoeOpWjEGhFjT+bLtIngI0zPYxwZyppEq/6dStbooVqfT74sbfHbFnVsjHgBcdF
sXJpL16XoAKTSSLmmG2VxI4fTOVsr81OhDCt3dD6qhIR3LVu30Q+kiphXy5uW2Zbkk3nL1qR64me
JgNuMpoBdn7apFl8g4irRyexRAS9KfIi8XDqagQrDtss6h5VFWTmBUXCgIv398ZcTN6IPnWq96Js
e2jRjqKMmEISA/wBY+PIT8Qy5A8GrOaHuWaYs4qXbrqvms6K/F5pyobOpgvdD2gxcYQbcUhdT4jI
TuXUsp1b4+CxKwyMGAD+qorbbdfmWTQEf6u3MiPj2I4qAtyMKXRp9uP4U+MAna+IKF9g5MC8e4my
wOzhDRHotDUQZP7BE3IfRe5BKTLM85lOFNTAhctkpoiH1Hg9L65r7TML6INFFIWPngG6g4ilJDcN
UA/MrcX++BvDhoZQNnYDYj2bymrQb2XJc1xHhGiZbeJGyD0kIY2luaTunq15eHLzAg9jMSP39CcB
9rQKczvA+Gsq+mBlB3X1WNZl+WYFQt4lhdshL++jkYcJfuX3Zls/sGMOV+ag7Y5WPitwE2CDfldZ
m341Z4VKIc4mA8uDnL5nY82DfCI4cUr8vm/c1h/GuL+0axcCe5x6tbMZ0zN2YqBD4O8xtZz5XFYQ
kCpKLeaneWmE+3hOK0w3DIUuVhX1jZcZhFGACQSfUBAqnIrllNx4E4RKcLvC3IcqHTwiBlErGemc
w7gigBdHDitwH3QyzrzFrapdvwW+aleiy0x3WzpBG23A7hcqGt3PmKGMOjhFougJdg/DDrvZvCqf
AnBW3KwCM3oXXmhm28I0kIFOJN7dWwxdeWiJbXwJOoIi/IWbUG4rsL9wo8dMwnpEy3xD5ee+jp4a
pB+5Yf4oHGMO1tUg04d4KJt8I82CgRFW7znGE7GhH4YprTn12R8m9EMyfWXaDIqU5HGI5XST2cup
TFPSbhrbLL4U86yokWKh6q9DZcGT7GoN0sxO6YU35UDyBD72xvim7L77JmtrwsDFipr+Iu4Yy5w5
rIa3LaMMRwWlsYlP5diKjd2X6bSuyQ2i0wG2uGzYJwz2xX7eE6KsupPF+fxIWDrW+hblykGN/YBg
rWqs10yFbu3X8HA8Wmi3eExE7GI3J2b3OnEq+3YG6nkVYGEASpM2vkZtSasEfyrG18+zMS23pa7e
24i56JpZQHg1cWCold0qpFdhnGGlWjvuMZz7ugVxr6hSO7DbN89bDPan3shPhlHpwO96hck49uzJ
V3gNJMa3qEiA9/uSiU4JQRW6sBenOFkkim12pkQcUJR3qB9p3PClJ+CxxIRWOfoCyWr9LbFFhAsH
2bbwCqaRmLacJCq5tWZio3zE7Q3pIA15WMcZAM1ERqXjZ+nWLBZatrH0c6flLdYBGWCWbc5fJuwC
6PWUx+tLKRqTYjQYbb0zmNZigYJI8D6qTOvNLJaYWLAKbWxWK4mYPFAjFh/Iez2kwoa8VVFPdRFY
S5uuDZz4wTxClgVhXEE8bAbmmfMKLfKSHBizkZGouqGlV1UDcAc24riINy4QgQKzwTgzzysbA3PO
TT5KNIa+6BfvnpzCEM+QAOR+5VAzOsfKaWK897wllIeude2rsazEjTyvbUosDtx13VVQd3WmQJ5D
psIjs6HKPo1ThmFMWdiLca2M3Iw2kEwICh7TmTc6Q1gjNtJweWthOgfuLoqYU269PgjYnoopHTdV
S8rL1isBZValWzbJLkgANU4OryxlpMnxeEnC8GKsS+C3ZZ07Q/GcE8Fp+JWXSpwD6TYh6s4GDnSD
RfWl5yF7yGr6gk0y28G5o3Z0vJG8KbgQL4vObkazjseNm0M98jVoMNnaSF8xy8vAdqBpyxZDRbcK
cT0LmwQ/Vh4wvD5elBicFPYRaWpLz9RjBPPy+S3v3fNmB8tHbcBib8pGHwJ1btUHmtNLWcamuQ4g
GbF7VXPTEuUJ3X5XMAPB7pJkwyPRyU5/6CITf+2BpDEEc24S+o1QAZ46dRy9WUuTtygf6yrbug2N
9baNWgd7vWhqMJoqE3i5XdPM97y3ubGRVsehTBZclG3RWAXXcaasK1Gq8uvANGDB/YA0nbMxQUVn
FxBPhHKHUsiXhJajKGozOqWsZii19YLKwDvTnINbOwu8ZufVUXrexZNSoYRUtK6C9haeqJr0lj4Z
GGfAwcK4oAzWclcMsYjuBYg2XsmCcgzvmTlifecB2aOc1kTNXJdV4TQ7in1Q+hLYMz+OkWD8aUPb
g8NvZqW1qmbasq2ijzjOZAs8cmZ2JhOBmvO2iB3RbhnnZ8lelVl/LR27768kGY/NbZRS8K5K9i1n
FYZ6eIITAIy8MAfD1NrMXDmvVJLG0TrjlLa2MUMHd7OURGNS7k9EDYkMrwmSo7pbaEvxl7aM8epf
MvDaVQ2fnN08plrtbS+/yzvPu4TzMoeXmDVU1bmcjYxty1gAPzlZOClisMLDpJFsh4UAxKVP1xMt
XIfW3oN2mHPvMFPKhmHaqygPnO2klvzZQAGOnUxvGkzRlwHn7mroye9MYlRrg1kCTIgkR9fAlbNn
bzAEdM0WMKJKRfIOOTp9mmKIdatqyfpXz+6r5htdDGysbSRi23omL5V5zmo0QZBrv+xIKUJq4HFE
LJllhGRDTxIfoaRs5gvAsRL7V6dnghjoIkPv5UEpWOnpj/wVUqRnTDdid3ivcQhhc2sbkFeFgUBw
zywi6uipxuYFs3n2DyMiIwMdNuTi3RgxmFnRa7pYFHrBYkPhT6w96XjkaqQ9kUUb0cBe2iSclHeF
S5zKCtipJ1ZZFwRDiST7vER9W5C155XtEbsHTVY0+ShYHXJALHdzfJa6W9E5EzqpBRo+w80E1qzS
qaKLsmEYue4ogiLAWwftfWPwn7Zp1ivjUI22d+NS7OUbbbTSIXskSgJ7Dy4z1BjLhZRYL55HnMvn
KpQ48pVOVMGFp6nnRtXarGjfAze/juukz1dC826cceoM+aLXBECuw5IDhTVtoUze277Eqks5HCt2
URrLVsYj6ehAGs54MY79BM0iT71tUHGYMSiyupBjxKFpmLqojfzM8EosSoxx6Q/8KBgou9mkidK0
AUW4cbPETaONrPK8TQ/LcsHtwhUjk2F3DsBlau4zxnF59Sqn/YZg27szlhExZGEoXCZkNFWWn82W
fbCCsUO329W4uVhFgL6WKKuqAckVps1EW3Z4khIfBOBRTgxR7aJxx6NhD+xvo9dVy072ceJdSKbc
lwv+Hiud6AzrpzrBwc1J8xrTwSQXpm/VfXgWFGczEvokAX/vGzPewbkjlxmsulweqjCNk31UOipa
97L2GlBn1uV0qHEreCXd1HuVdTcSlghpYTzHnRilc0nv0LOHQl6oV14ldP5gA/JHN2E6ZdU7HjvN
Lm3HJEdIxAzgMACYZqsYrQe2w5aOroGY2m4DjoKBpzTA60KI2VlffJ5pX9FqTkurD5kRxuJTQClr
HzJJCvuO01w427g5s5wn6YL6d73NaNeKPWGeZKgo5RfwLbLKGSlG11MTW5jNWbqunkwOxeJGGR6m
B/YE98MHugAFJHO3/pMY9n9AX/5/LfqQgMLvmFXrl+7l396ghnTz1Uv+9h//ft83af5WxC1unj/w
mM+/9ieP2XH+AYEMrZ2D3BSUVcKa+5PHbJtkeUASRJdBgpcNB/efPGbL/AeJXY6jlQ0bzKUI+6cG
UdlEd0Ew9CBtWXD/7P+JWdQHlpuyYf0qNIDSgiEJB/hMEvuO0joEoSoyO/UIRGra7WhZWHjD2QTD
GxH5kVbzG9biB27kH9dzoTI7joP0Earbj9czndYrvNx2N3la45pgdFAIXSMMzN+wWOWZGf0d7fPP
C8ErhjCoETh95OqaSe2WhmtiEyemOd8ndd9mu9qK9VUHyUJeJqWBxY2jQ0zmJLuivCBrUZG9GAdA
/N8tib8hhH5g9qHKgELIc5fKglwr/4hT+e4mW1Z8tuxyULiJJd27tQzvncQtjnCDaOR+fa3zDfzh
e1vS5UES1qkhQcCf//EGT7RxtHDIsXrorZg91eKmox8/dIOXP0qC0Y5FtMQ3hjm0r7++8kdV6flr
uqxYRLYWignXOt+G775mIqLUls7gbSotSafUVvSpk05z6YylZ6F5EQVAPUjZxRAM7XXEfd5lbpDc
M4xJiOGonOBILnv+8JuPdeZNfrwjjgu0A8URHr08L8nvPhaGZMlgWLa3sWE8bl0w5T04A34N4PcY
90wCFhix3qoJ47VR9dOuW4ziSOHoMOIMAEV+/Xn+5Y3jLsHkI8sPTilr4QPtssjtcLQ7HlC5zBxS
CVjA6MdJs3j+mI/joQxJC/3NNf/lrTtfk1fCs+C9I7/+8GQo1mYiMw2uyQTylGWhWjsFFJVff7N/
WXoQQs7ceMcUGvG0/MB7zqmoXOMsFtRMu9RVzwEWfapQFRWrJjLy18mgHDkMwCFnOVze1r8JKwHE
//Co2VQ8HCZYfh5YhvpDa/DdoybkrT635u22moRD19ymEuKEgv5NxlDa9i8D44cvE3jjl1oOmESn
QmLVOnuY0wVtVb4w7MnesjDIaHgijNQ2GBj0yzZyEZKTu9bG+BI7SksaeSMyrwvTyRh91iPm7ak1
32dEgdUPs9s5nxjnWCT5WKH5bhVwIq6NNu8FLXVjhQ9JAyeWHJKpFtinF/1sP4hhbkBBdZc1y57p
eIsEuTGhNep6wEXaaiTkjxIx5ymudN7B6Ut74Bp7wYMBKkZ3Q4cSc4vn0NrUjg0uWiB+Hnel2UZw
Y40S0Gjf1hDprgl+rmCH6/ik54nngxUFBdTXvHRsSkTUEwrcGnacLm6Ye3sEBIh0lKuWMo2phmTm
y2SZANX3QPCl74ZmsLv9gg67vYlqubznc4VfjWHn0WstQqTNSDEs5mEIS+XKHeORHFKVd3LFW2lh
f0w994Vaf25XxM4ujAm7FpB66clWZyMJgP/HqntOLUpndg2UN9w4kTzDbZusdWmJOFpBsWUqMMsB
vZvpmoZ7dGCpADVUNSyPumYzXOW1ir2jiFWD+wwEBixPDG9u4OSauiE9TZDq10aqzndOAJloX9mm
sc1zs58vUaVal2beUtJVUSXgbxG1jsc/biN7Es8dDWvFpi+vWrh+QAp1hO8UhnLBYUY1P/lB6Qzv
TelF4rZlW3QuRG6Xk0Y6m0WfGw0l6hny6USux+KMGOnZgpobh7fcvm1lkERoqIdIfMVVyQOqJjax
uJurOJBHW7fSuyxxsIz1jscDNpuwMsZHqLzTtAuJ7Rt2Qowt6uaxZG/A4CTGIeu4jHBusdtFkDy3
G0acTNCythssdsm8AyufgrN3OUMkJgWJ7tptadMNgtJbwatmJJ3iTDXV4XoZjMheC057ABnDS5DD
t8MZ/3LNii/O1BSzKs9MCH9B1xvtFjtzOlqYTAZHiN856ntp49OGliG+lwzhLmERl9iMe5aNENpW
ITTyGC+EDFwH/KeGdLx2nQyFtygdgfmtBzwBZz6rr0obt0FcdKP+wFZq8F0sry7Wc51ZBI+4S/YS
q9aZgSjSJtkuU5aJa3hNpcCRLDGPrbMwnHREN78l/HhJAwU/nRJBmk8sV6c7zVFRyGNXwG0+t5vI
OZdRL9mODaMdvsSKqfvKHaDHfEXqOba+nUz0f0AeTrGDJJU+o8lNsw1V0GRgR7fgl2nlFfy62apa
kkHDchKbRY1i2pUdLnjnfWw8jWkyBLswVGpZE+UO4j2hijD3zFqcLYPepPFTXURqnfQwlle4/tXW
qqi1B/gb0QmfWwZDbrKAO+sXaWrudJ6VhHoNbkxoSgZsvyKpEYd6KLvu0xLG8VVm9mUNLSwWRMdH
LjSq2FmCcl3PtfyWBZZ5GOOF7jpJLXkqmfR8iZJUqV22uPWys1VnvBvlENICN/M8XtVhwnikNZpw
vApDORPAkKjhlKXUB082tpNiv9RBgJk2o2Yn8ZcutBn/z3Hukl+k2gHtgV2nd0w8jBcGK+51DE1p
wjFTDnqV0scyKY0BGdYN2d2fXbnYWB+b7nkjgwpW3mXWkGDGFjHVPjKUwYyxkzKZTzrJuvzCG8fy
HnJYY5/MBZ79KuwgUawLjMaw3Ythla4UwdzZtp0Wno1bDF5/GizbnWjQNGCPlyrqnrbIskf4PyZ5
HkhX7+cqHDWhDcp4Y1v2mNkHIYTnKjLVNy+lPIaWJGDOQWMmYwAod3ii+K4bXxcWJoJsw7I7xoUq
gn0zLY2xZ3bcqsOi86i8qCLd2PDIoDXjFbFEsJlGg/GsH8fQuplnmQacQacqFt+zShWdVGV0b6GQ
RXW7wLImZyFMNWMuD/5N0am4Pzl45F1W7khLn1lBROIJP+7cKuvNXW7XAlqMWSTvBo45nR+0YX3t
6cp2jzAuGvdSxJZe8LFw6gZuaz8A/h6nBohsa8fTcBzTCscf5ssA5e0wq9dcAOVjL9a7UBnZ/Tr8
FwLUvYmLj+EwVrHyZ69FIpE4BV8xDRLvUCwCS7KuKM1TSb1Bqg5gG5qnMmrna5JWUTfPASyPx84A
Xz7BDTVwAlugdOxCmMXNesTeacFMtAzbwrzOAPiJLWO83UF5jGWe7q1OjR45UA2h2svKUBHgbJdb
jW6ZjQINczchUbpru+56+cRJ0RGtojztHMsGzly+QsyIM1kzxlH/pFD6nXN5B0VQWjWZ7g4Gd37I
Hashi2Csu/kV+YsuwCPDbGbkbfTQWnRdwp/CNk3kF4BqMbT4JBPBemTZPjYV5x5glSqIUdBxBoAz
JSMyhSWcH7rILjCVQK6CGaUZtzd6CCem8LVUyAJyA45VE2TzmlIhM9B5MnG68wwjfM9hH9SnpnS8
bg1Pt8Pmb6iy5CLtRdi+BrgTBhu4BVH71FRtQfKaZxXjjVNb7U2gszx67mUcPMbknSa4EE4tuYTY
kNl+VDu4kaqIV/6xDGGlfAFvDOOtu8iF0jB2bjs5cZ+nvgn0VkBNIF4vLdzrucE/DIVPFbJ9IbjQ
MDM6M7kmjj57YlJLXq8tW/aUIAjiyrfrMK38iJrIXOE+hjdbgqYFsHjw6t6fdeW9WnGCP2s6FM6m
NTz3hjff/KpFEuG7aJzhsMmZv5nVgENalaSQvwOyZZM6ShZ6wqW+AoDU1ZHp55S9WUMZ3sK6WIgv
geqNwX0fOzFANwcSvN3I+DrD4u6u+1RnVCF8c/k8FqhZNk4MCHvX2pG4TBx3Ii3PsNryKKG+kGXX
dLmxjkxw1XWmiEpeQenJP8ViaPNVYsNgiCAqP8JtmYwNEyywb61SG5QZ1Sppd65o6oM9c7Zvhlkz
FktyDzpxE7MXACs3xE8RERtJZo8CtxFDpwYBN2x1I/xwthk8WMGc/MIN4myfwn4s1iFIBJMoM7c9
9noVfc7SgqebTfF4j+q2wQs+idJ36YYSCcycl9/GwV2ekp4YW9/myCuhc0XS4X0J+UChSMSDE+vm
pSxnXFSrzpRPS5n8kSS/RF9p1aruEklG4qCzyEfN9MZGh4OnZZAma6cGCn9kPbTut9Rq7OqZhHuz
P1A7ehKOMiQvCtVkgpS1zlsrQdk1BWc5FvptG9VJZkflC6VReVUknuL/DIrpE5oIoEv8AZ3oqGAw
SZIhZ+C1tcyLIMBucQgsNrTMBBf1M+psjzMShtebbVZuhkBOB9zqLhOQXTX2P1E/jKT7pnG/BZHt
H+DvjXBGKVe/GrHZ9Ns6V2m6jUDkBADynD7oIJjUGgoMnHo1W5nr29Sv+LwBYUQbLbFwWOUY3V0n
As3uygnynl3VGR1mf6jkkDUY57EvbVfwJuwkzNbp1HqnmRvorUQNO4BZsm5gthZ4iELgT9JdbOV4
LvZ5rp7gOcKXWBpLfQmb1njmsLG6TTEFiAVMPCJNHybm8EVbCSNH5Mo4abht7JGwNLdIbfJw4jRR
VoEFS5fppttqZ24jKAzM3iG5qulbWBswFkPmUAz4XMP8hN9nluzmLGnJJAUtZsIdZJzKqWgh78+m
1xGOIGr9KlgnCJMq3vJdXHct6goP1QF2hYt2Vian2Tc7Lj0y0TUmvEVjK8JHygUf86SKTRINqlZ/
0vGSVvvZ6zD+GbXEWHZGqLotx7kEek0ZfPgKntBzOcbDsgn7Ur51ZQGXnlFyj6RiSrxkb3bNgiGl
0y3kMhqG9QzapzA94T2+irpIv9tmwjeQyCpjP0k8edPblTA3LgIPyB4WpjKMDdMJI+owiQ5zMczv
shVsNa2KJy4b1h7BohZk3c7T07h2O6PHOniGmuXjm6pPSyldkknhxMkL9Ok9XfwoR+cy7qIMu9LO
xcSjS63WxPpGtMo507dSBsMWRHNA/wVdozVGMxuegIg8QTvAzhtigQX3EeIQOIg17aSWBtSsehwJ
gKIxZqQr0+gRKAS7WQOyMVTeMmRF1WRHW5Ah2/BFJWf9Zb+YqcYptR+ehyQVBLOOw/K1mJLBW7NU
U0gbM+pkxj3m4q4FSjK1mzus5XHyKfp2bxZmnX3LbScsXkXmTmSB2Uh89lFtRaSiJY5J+mBIdb0t
UPdb1+xPGMnY/ANGYR0DXP8PPOP/g9r/biqwmZ/7cty/xONHOJtf+C9LPdw3BG5gtgZcBVA6W3z8
CWejriOB2uEfFRdQwuJ3/jub2sF7A6MpYQo8BRCcgh39l6WeKf5hI+8+i7yBa8/Izf8Ez5Zc/Tu0
zwDeQwzvYtv3I8o3hNI1xCTkqTrJ6+nk3uR78yZlrzx2D8b2u7vxN3juGcj6C1H86xpn+Ok7eMkK
GzHBS5Yn51N/FX1ejVvj+dd/+QNs/d9/Gs+TH/+09tLYMGBYnNRJ3wan4bE8Yf35NXy3rn53hTPA
+K+fHgHxj5cA0EfDZrbi1ERDetPpmZIuTJpN0jfNptM2VPMcAcIFU+79bLbtoZ/jYA9XCJYS7DjI
YTVirx7zKjzWJPZu6C9gvZCHGKTx2mwV6Wx5bu/nmuRFGyRo7VJDbrvEdTejZbbrxUzgho+y8UFf
xM5DY7fGuUFvnArJcQ8Bct1HUbSTjeM+ujIjaK9zw1cpuvJ99M5E6cq29kXd52tgxtAfRJ6vYVaQ
tpMUdcT0smp2js4vi6gQvqRCa4t95w3VBmQUtkbWR/vCpa1MB6M+OBxkm3DKsxuRiVcY1PAVEnz6
7sy4trdu77l3YYP72IDqFzuSsfsmyp6mMrHyXZ5AvxCeWT7ViauOLZX/zsQpbEPTml4h44eQopEg
tKn5kk6jses4eai0Wnk5RE5xPzczPLkwHo8Z48cTWxdcI0YxfkghwyXgR4HZuq867WFbWBn5qkON
6pbh4SFlLryLmfsdkfZwPgeQFzwVhH6ehJKztAHICaQ6JKp+zmU8XCbAYUiI8Fz6zUr6EVj/a61+
QJMBmIagmWp50pixW5exhovNJg3vsnUpKo+O82mMD653COFP/PqaP0LMf13yA4bvBQWVmwEtPlcj
6sFoMP1uTsmD7c9cTrM2dwFZJxiykfn4v7vieQ/47l2HDK77fuaF5AsSwQUMonbmGpHBr/+8+SNk
/dc3Oo8Jvvv7etZhPZ9f+Ib+BJjkEgHcdJPzdYz+woMHdhthtE4gI4QpHDgJOiL8Kb4oiGwdbn/z
GX62I3wYRXi4rtie4S0nt443XtjejzrfLC3db038uRVvity7KkolzsZD61TrZ/BaolabBRPtxaIo
2Z35daN8jLCzr5sQTkESIUwpn0eDgMfud4O08y74d1vXeSV+f7MwBciAPpZTVpNHP3waQcqtNTAI
LNuj/a0397+5I39/iuC49OOFsCBAbGaGyykZdk1zj+9mAPK09KsnPa5aZ6usZZW6mzI66gts9WMk
QcR4PGjjputhjN9V6c2vP8nPFvyHo6btWhgdszETHUxuTE+egzo51VdEcBtvPPz6GucT++9u60fb
JykxgpVZOp/OKarp8ZoAv9NM0Jt9lV4OB3tLHqifH/o1JAyCYEOy4cR28q9q8gq9T/X2Lic0eN7c
ERZ4RbKYuSKf9zcn7Qd3qH++Hu6Hw8oVfdGj4J+xNgW/3qALlc5ljoQF4/ryHYf8hci58QI2CmrJ
Vf3113fkJ1UEblQ/Pv9pxpdksZPlFMY+FBy4p+3E1Cw/M1OvyocCS9yj4ya/cX6R5/X7N+va/bAJ
tNBYu7aveAEJQ498TDlIpYPKslYXIWGKv/5SP9tqPk7/cNoDwQXlOznEzfafi0NzQjJGOmZw5z0U
++ECzh3JYoS7bIxD8mcR/VMbnT/M8f7uu33cshmEC0GzdMIqCdvLlzi5JuehcQmF2XbR1Yi3hbbv
Iw/5c7PqRbruESyRP2j+ZnV/cK/9awl92N3AZcsiGMrlVOgzayb77ArnSilre5Ymu4JJiT4MSFfK
L21IpmVNMFZqbTNb7+rIcdZ00RvYyqE9HkTSvWSNcledrSEuHNPi2UPF6HrzVkzLqZq/LC7uHsJZ
40e3jZphqwZiTNuDC7MqObXlrVvcg62AtdN7YZNRXhjV51bc9gmvkPoU24/JjK51+TyCHwn3k8kn
LOW4SWPybczwVs7XCkiQmKH1HL9q9DotViXLU+/u8HI5ygzn0BLrnS45RkawHTVK4po5trt2FfMo
WEpWd5jacR0XGrT5ELaXXeHsJ5t04/GWcmecLtH5+VUgDnYZ86AsEi+dO1Qt9KL9l+nMhGzHZaM6
+0qN0Wsk+8u6Wn4zQDZ/shHpD6+d58YZrDi2XXcXH8GzxGV2lPv0iNC0uJF7Yhlf3Fdxmh6cx+5y
vDNP7W82/J/tM/rDGxj3qKbyiCuHBjoUv8No2UKIdgiyjfO5xDeHlI4FGJY7NdeXQn2ZzE+/fi3t
n2zx8Hh+ONSk7jy3y5vlNGU9bFN6fGFtPMDUFSqNXYN9EGZBBw9ymDV8LipSYg2EsqCiNtlT/X3Y
1k+td7tMR6xovpw5tzCgN5O+t8HZ+iTYCllvk5QRlZgRVu1qTLnzEANfFiSzDfj2OwB5v2+Y240D
OmLSgcfkkj33IgGobwxcibJ4o9OrJTzJ4CJs8NxOwYZOwrlGs1qpu2gE/Cn3s1UTpNqfepOCFUwv
/R2nRf2kQLE/PB1nMCfEz6F5sut1RRjv02wcmnw77/p3puFKbli/mwk/tzt38L3nFz6ie9084HlK
Yg4C7c/JarmqICuScUm2MJZLfuv6YXr/60f4h1/63+xx9odHmC99pO3/5Ow7dhtXom2/iABzmDKT
orIshwlhu23mnPn1b1Hv4kLNI4oXje6RBypW2lW19woUQTl9A0/SYWiURGvBUIGNrLAJdcAfoffD
n0fxJTKgUcz1rwjx0LP48RqFNoH1YKA3fcz4PdEo/C5dC31Lq1qc3ZdIWEmJ4PeOTlMhK0u1Rk+p
4B6qHZgRVbKlkvc6MrHCZIm3RWgACRxS5bAnAavi+chMA/BgYMTZPcrtYJhRxYiNFc8pSY9KmsNA
2Oj5j9PT9D/69dnlCEVDKa/gDOYEZQE4R+iPoB4GnoZitQv6lNTqQutyegY1DaUMe9oWfAb4LiqS
0FtQvCMWlFw6xmYXkaXVoQcABzu3QcaZlbBSvA7JrZxIlKrNIn2UePjz1lR1AlSwx9ZDYes7aju/
W+nOQm/mSqJjAgZN7WGscNEbIBCDy4YPFZWo/34+XEsn8X8gYSJgpiwKRM5gdztQgRQODu9gGiGu
Utov8QdmMHa6duxPx/uDuRFmxz6kOim2q2BU74MjS7kfIgCwZHLEm9UtEV5PqQTSSQ1eAyAtmyzc
Iyn9vJtLwzg77gO/o3KY0A1OAWtsmKoRMDQj9iUsx57/PkMv9Gz6+90jBGWELPZScXAghfRBauL7
d2V1qkXJ/FVP7Gm/Ax2CeCSaqXwgYcdLq9+UUsMOuPmKvnDb+fP8Q+iF15Aw21w8SiQS6QqDE1Fb
tvseMp3KTNSAg4/kWh3bQOcNYQMcKuzJS4Owk1YPLuGWgEUx8jckMG4y9ZuARW5WcN62mxUUFr00
87Nd2XqT8gCLmnpIebIUfkTitQYXd2yN8Rd8aqUDq1Uqvpld0Rlcbo9QhfcNGjxasPkI16qgP1PZ
o68Nwjag5YRbu2RP7T9Ykfw0jHfzVqCuHjYh5m3UEQ+IT3A44QNPv/K47a7MyELX/4NqRSVwhHwJ
Fr1TabXTnaptYeDClm5CNTWlLf9WHEITaDKlkVFKv0LyWoYpwGGl+ema9KiHs+sTEq9kGg+IIEP8
KvlGTUMXIIJCFQuJDWRH4GcD17sYZVgesBzVz79jM3Sv0JftY5m1RFeuiiMbAJwC2y1UI77A7UNf
mpU71sz+6X8v4vzsFOf40U96sGYd1wXvkNjW+5qrd+OwAdepbV/AxMsYjQFywW/1urU9gy81DhQi
mDzAcQiqIrD7jvQ+vaaZyTE2xMGJFFp+KWnF7bbi7C6BwEJ9qNKdX7Iym0UrsWxpx/Oz4z0VUolg
pg8v9V4VtRAm8BB3gr47dGZUxDB4mPPwHHdV+J4rnhXLPCyjjcgKlFHJbbyp5Brm1f84ybPA2lIV
N8TQoXP6wN+UfG8I4nsyWoSA+rAJgS2lYXaAmMlpB720hJOHEncLgCdAloh9FKp7uEjC2QskS39I
TS6NZR9UDY7HS6xVR+bYEYJCQs5+JVzeUJ+PFuUsHkeEkAldOW073D0UPJVgwQqe0PiFUroKKgUJ
8SdRTnek8OKB/TL52a0ox97A64+ankXqJI8LcBlxLcsStTHpErM02nSigtAsQf3KypBAlSXFvVav
0Y41QwOnUSOnCfJce8izDBDd08M3auPVWn+Gmfw5OSa/7o4nDnn4Ctictu54vrBzZ6E8AWtYBM+N
wsOHUUfVMwU9QAqAsfHN+0hNbV/j1JUFNA38o1GZxWcWGe0wbdBWsKst1ubU+JI7og1BMvxLLiB7
G/Bwtr1DZHmXXCE2Erzon7e9cGLNBa1bIgd9sEXTvM05yKDAQj40YZy8cttcStvcnlh3IR4yJH7b
Fvh9CYbtl/4M/NAr8cMjabSNIH+xVkJZuNX+R9gZdSwhYNAMskNgdyWC2pXXSia2PbiUGm0Jggqr
MxMSl/Kqed7C0cLNtj3VQcEgAKvP8QHklFS2P8KJkzvDCRtyN8hH7gOnLzYC4LWBp0Rfz+frJiL9
YK1ws82bTM7HkIClnM4e4B6R0XoF/S7Pe+saDeKsCNjfTXsIOBhB8BsguEBvPjQWGJldomcrF4qp
NvlowXKzbeyDEEj0PLqewZauMNICCpAKJekoHeVqDnY3XrvaQPzSB1IHzIoARtFT4dMIRxlKK2Gu
rUvtL0nDt1qFMVMgHUVYRyQwTdIZqJRAVAXoHd/0aqgHyeP7ysgt3Da42Y6uCYAmQE9HIW/vvkDA
+ZMyh3cQQdNdqD1vYmkzzfYx3ZENaqxoQTxS6qWX2T24uKshaSlbOCerCCUkMMppr4YW9LV7J9vE
Rq+3FqNCqwW4Cx2kQ0lBnLCGA0ClvZKsLDpmYXuxs5yvW0IORQLPHdcY2dsFVygnnwDgsFNjMCEn
Yo168hkfqA0v11diyx8yI3jplfYq2bCE2mH1q53ubZG+s7LzaoRe2H9TTfv+9linYAeMMT4K5MZM
FpBa2UEGD0ptMv8Gwq2FcLlfuyktVYEnj7z7xqAPnpHZFMcqvMVLlVekE5D6YEtq4TZYicVLSYs5
TUekWIJPejTSqpEG7KtOayDi6LmeqqIxqrzKy/5psOoNqxZOrfjb2iA33GEwPmD/8/J8DS/2dBbW
aA8eQGWHj2D0yCS1H8FoNckgrLXTbun6wc4iWAdNs7iaUjO1XshTvyqDV8UL4LwyqUKqA7c4Qv/j
r+zJpYDJzmKVBx10SKCgOd/9ykV9rLZIRQRKpdIAk8G3GuRxgIbOvhFjC0HRa0uMhrQyo0sP/Ft9
5+7484ko7SCCgHPpmn12p9HqfntHMPkz+Z1dCKPSx2tzjn+eT91S9oWdxR/PrQYIEKE1WoGYh305
jUqKwsUJYni4FlP6PlL4vaeIMrSa1Eq7eio0ElbGeeFIYKaYeNfTUKJFkCDQNjR9NMhvy7W2drrP
PLL+95kyp0LWA2R2+GlJ1jqkklhj1EU84Um50Eor0ZIT5D8VT680gBtMGDjLQE5gyxx4ufyk1Ux3
cXnktv0GJTI8v1RyZXJvXXtwFN9Ox7suswykjsL/v11JDbp1TnOFcJEN7oaTW4EJYKjGGk0sR1p1
pWQkRH8zBybSeuL0Wm2YeElbtCoYtD7glOhM3/J0wVpZCtPqfvRts3g1xtB7YqdNVurQFHMarTFG
M9cig0S90FUhKrMLDuxbqcRb3+ANUQn05y3fMsCPWub+Xgh5PElglMgMk9IONo4QvnZFtQhBJoIk
o5wGeAJtIW9fNxAZU/m9VG6J7NDxcoF0w5Xuzp4EKwLoU8jptcl1+ggZB2Qi8kITCr0jCLWK9CDR
2fC9AGgVpocQ++EOIypUktlDkraTC4hFTHXxHwgNKkIEXMuVY9SkOXg1QCF77wRhIQD8oeHwvMcT
W/jhWM8iJtS+Uq4Fj8NpFE6P91DC1lEg0poXT3tFtsnoDVYndcquNms7fen9e0vL3y29CU0hRCSa
5FDohbatcaUwz5CrVGkFOukKFCu0Uf6hUA2u1FwTZYj6abX60mu5QSmV5cvnlc4v1EpuX3j3JTkk
z4EDxZdQ+9HpNN5glXxfKJTay7RVqZ4CjdZjcci34XalxWkJP1pgs3tcBIh14k4t5t4IKYZ9SNij
fGBcw68AwVG96hMi+VCTapVIE1mgdFb2+42W+qjhWXiFNLPb9tM8Z3KnJbvIzhSLO2q0GmvntY27
lJK5pRbvxtOHChFP5WiENggUkLYjxDG+42ZT+9qIGaawkQ7ErrVguy6NasnJo9meWuhAKQEp01fK
iuJ3JlNRjyQPLmoKOgTlOm8ndocG9/J6bc0vTPvcpxbshTigQPhyxm/ibbygsIVsBnTw9fyzBRxh
nycqlIEGizl3FvtVvK7M/VKzszsfJUF1s5zmvlST0/A7qjmCmj+FekoBRg3HGiTQAMkp1xbbFLUe
zPntqL2bDgizIHMlAE414tT+cZlzUxwj1AFj+chBx0/NkTaHfg+MSlXpstLJpTZnEZRuYfUbMxjb
4SjtUV+Dspr/p62VXm5oJItk5gPMLTkSTgMAxsFKMnap0VkQ6wgGakIVB1RV/0FxVykAawHSqytd
mvbmo2Gc3flqIoygioph5EDQBTh8651yPdqyZ/KtRLC4Pm9maXVMh+HdZPU9+Jd8zGODDhCDZXsi
mhzT3nLoTCuS6BlZ7uIk6cOV5pbuW7ei+V17YJoiMxWiveIqNHKwa3butdiG+wj3WrW5lGbljDas
LuTgFxhqE8ppOkovav3i497+vMtLN8zbY/HuG5ggHCGjg8XS/XKqu8XDkHkLYQgpj0YPlsovY+en
cucf+dO/NXg7Be8alGDhwcP+HVfanfQtuZcG6tZ4cjEQZZG5H/qVPgdQfw0V/o/n5ir1/rxZelop
D1bQ3FTLT4V4hNY65ezbc3aqpzGuXkDxVhNr/IXN3xk8TiysTaZFo8zjZVrs85fMfN76wuaY8+dr
6DI3bgw+pQC3hK49wT22qbiVzbH0rr9N7d2IFp1U1FBnRg7OoO3aCrRMAbppSo0iee1/fn6CgqmN
2nRHzFfOstuT4NFwzmJMDLrm0PYTQ/RUO/A6YYETdeUEb3tvQx+SD/BUkWxUuj356r4Kdi1CIfsa
WNyp60wQj4G4gfgmKve8Emz7X+YKJancFr/gQ9K9gkVMb/xjsrLElwZ/FpmycPT6QcCnAoCiRZdg
5SxZuLXdNDPuRp1oGgn+UPhZnntzczi0ffT1yXsHm0+MQJ8xnq+cpZLgDWB214wnpPDJuUW+7+BE
7ygLwsqcHFrQMHS19AKmFX/htuIezNYXXo1lHClI4+wALMUjYZvpBOqE4Ur6fenpfcvS3n3MKBE+
W1RYaYMG6CzWl6+QSqxzhivz6g+jQPtDC/RiZdcsgYduKYa75oghgJpSjuaguaoFeHhAr0HnAc7n
1QN4u0qr4RKj8narYii2a6IXS1cocprxu2bjoWIJYcDMNvb00KChom4GgRLt/FYONtIJsn0GtaHf
6Quxhd6Kyh7L72rjf+RHPMiQAZio2zr5VtvJttz3mrthvZWtPl1THuw6cjq47r6MrVq+TkEpdrj6
LRbxRgbsBz4SENElUeHxV1rhl5qZ/n7XTCOVnAc+GuXEPCByPsy5R5HYVkSgRcK3y8O9IwQpuLc4
INdrotBCIJkh7a6P2XvZnmua0GhALMXpFtmYZIDFCgBxHX0JCZylQfgWQTKm6l1Qq3X4kqOKE4jV
kQCYiYlEBVxBuJRAS0VJ8fxz+xRGMGCVw2HFDEVdYt/bSOtS0XJJ+jNGMTGGkQtjhnBXEGQeIF5A
D/vhowwvJWW7PHkF1dsAAVCGcGMOlrMdUa4Rxq9RsY98yGySeN/zpUqwLdLMXKA837a3KPBopqbH
x90QQkGOpCATiWfNNzvJqKnEFyjz5bm26cZIvklXGWGJ9rrS2tKEzaJx0sQUyYIx75TEV1+qID9r
gGtAMbSU40qDEDPfm9U2BvUVOWt4tROxDEBVDLxASOvPv2Hq2KMOz6IsWUM+PHPxCVBlg2sIzgQd
UjJmXaQrDSw9k8nZHRD66UlcDRjSUm/VQYvMEDdACEN/wdrO+g5P06s0NugNcQH853mnluBWkx3x
/TSySeeXqdfgVmsMWrXrN9QmPHs2NJttXq8NcEWGTWo8b2wp3JGzh2nsx92YC2BfdPRw4QbXYrz+
MoyB3kG4WwqnBES4g5WZQcFXcBwYrXfh3MT8GUTISdaMmXeNEuDhVpcfLMChAY90OegrK1+3cIze
FHruVjTMDQqYyjBI0OFysWXeBZM5t/sQODiVST74zBEAkFNc38kAree05gxILqUnhDK+uICbA5HW
ycnKgp8W1X8WG9TUZhG6SOswalxMizh8wl0c8pAr+/bhoY4fngXYQMwyCHvkuJEPCoTDSqD3qPTa
clYlvYCMqiWl9nw4px981INpJ9+PZogEW92jBxUw0pDHlTuG0EJhUw+xEfvbqv993s7jQIQeTfv1
rqGxhhGSm2FRocqxzz4Lu3vxjoIWf0IO5Np+RCszQk874lGHZiEICOyqANF22inVrnRiC7x7FS5C
ioRjmgeeAk8KsLVlcpO/gIKukq9r5/XjTYouzkJPi1JiQvloujwwLCRR5Smb6n0Ip9Tsbfqb+RQh
JsCu49+X5m4WiCio8Ibc1FV4ZuzxRNRGtTd9PUbKatDBZVbfBcVTem2trrPU3iwISU0wdO6A9hgk
6yT5AocZZ42t9Lhcg8GbBR1WJBouJvHjNVAKww7alXJo9hqNi9XzFTit6EcLY5b18rMW3kIeFmAc
fzDdH+5YWLDQ8NuVvMPjqCn8x+E8YLMa0q3YSa2e2b1Z7hO7sEM11JHl2rQb+Nep3V40QW6yWVSx
N2GxcjgwUw8e9GzOZOHaChapUKZzMCtvsd6SUC2W4SUI8j0FbaDchGLvVFc1icmZ4QRTxyqXvXcP
ckCNNmwYmDlAYBsl0CFWSUER1GDPHJ4P+uNnPUZlFl8ESJflbodRLwD21sEXt9w/QSQTJ9C+NtIR
4ubb1kjUsl6Z5cdPAzQ4izNFmZdiAfKuk11HJ/pgVLjbxLqwHQ33DJy2ZKE2xu8glvKerF0IlsZ/
FnIGXNQjamoSQv/HyJxmOwDABoSHfwxq4iyywPexj6BHjrVrIWPXHWsrsZlXYELUyAGz1oTygAp9
Azv+TPG4Jg3hspbHXdqX4izICIHQQZoF9ykOMsbZJTMgFZxyMoR3Qtvf+Csvuqkjj5bwLLSQEZzP
pAJZkainlSGHqVFnPl+BjzMEWBCzwBKOBF2HAV5RWayG796oRCeGUsq9y7wngwGn+zBTm1ZzR4WD
oG959tiTRB1xxRde2u5Cm+4mjXfQxQB9iFHCI1Ubk3vnb/UDDX8oj8EWFXh7O0Suw4QNH1men3/3
4sDP4hXrud4wTNG20JAikj0j1GkLgE9DPP1bC3NYeBIyeQ6ltikb9O3CrIyB81BXyCnk06EUVDVA
YVzXOb0L8XeOEY+LLo7ErMM8gACqtW/CHm+gU22lemSNR//qnusd0IT5Z7ayLxeOqznlZ+DaaODJ
cEoSFDYFzWkNSiKwkl0bvoe5YAH6S1jLdzcaFoLV1IBTBVx9LKlXGIDJ+ZZUEdTkPysztDRms8gS
ugGbsgQie0upObZ6qFUt9J94I8WDM0eKTXLoswi3iM7G6ayzh3KIUF80y5VtudT+LO6QbcSS0JJF
EYeTu9/43NpurLRrNYlpoB5semEWWiiPHPy8IEhn3Pd797O1YG0RH/iX7uRBXVymDAjOgPwKeST+
6/mALlyrhVmYcXmvJ8UILbaNAlXeGldBO7NqmA0e1kDq09Q86tQ83EBVwCcgvg6Ydv8Vb3xWfv7p
S4M1CwfiwJUwisLvutANh+uG3BI7qONJkfr895dO6jmIPSelXIKtMsQb4B22Sy/i0UPaw5GOreI6
lE0YqZbsiYu7BnVcCPlzRHsFFXU49UikE8Nas+qPBVNAw0Wr+R3cmGhXHVEHp0CW3GUXn7ukzfF5
PxeW9C3XdLdrYYrXBtw0joAFvWDDbIvVh/NjkCj0kWcRgRA5OuldDKG3G67hIbsyqOsxgzJ+Rvu1
9+/SBWcOGY9LCWZ0aQwckAUd1hdhI7z1VmTTML8qkHeF5DX0xvY4P0VPRqbp+agtxFJ+Fgig4jE2
JIlRqy0ULLIXyojN5ktY+/mlSZlFgsFtQ8hQ4n4jwAntTHIKCBvsVyOsfP3S45Of7fuKaKuej4ap
EjnAArmBsRQk12QAkOE2f3L1ItYbSm3qlUz/4wo7FsIsCGTcWBQRJEwcgdhSX9y2A3M9lD3LP8IY
FzYhuuQA07fS2kLE4WeRYahToSUrnEPT8w9YrJWL08KczBHVItlXJUW4iM48PJeHKwE5Ye7KcYok
rYCqmYUTdA6qzpK2hNKXgOPFzgH04EByCuz6kh6EDcAnNndM1XxfAYSVyTAXAd0BPgWqD2QWoN1X
cVNpjSxYa8Cvx1VQqLVNA3EXGVCeETspnNLtAGClOmnTRoSMnnvJN42DWoYyaL5e2/6ONzuzMeEJ
rQItDcgR9/58ky2E+DkXNXA5saY6vCDL4cCDbQG/1XbQCOyJ57+/sInnXNK8C6ugIDKkYGTGIXYQ
UJGJg3t6/uOPlQYwfLMQ0WQtVPNy/PoYfwSOX2961xA+2uLqwpId6XFgXBpfXqtHLSVb5vhxmFAR
kCru8SQC0WPUxGMY5nJJWaOvoHgX4HoZTQpgKvgxV3+txLkUSLhZICFqnoyqqdxYdF+fTKl3tN7y
emGFuUpDWcBsylf3A8/752P6GJ+OMZ3FEZ6uuThP0VwoWqNkcfQvPakPa2wE6zmFzEZwlHAzg+Ey
rE2g0WjTo0lGVu7LSH6WMezG5DJRo9IJgCbmIgZ5dzuDlSIzym4owHlULUBibAqsbMIBPyus31nm
E17sFSD58Pd43o3HvD10YxahakJwIQaOuQqdEdjHHja3J0GHDJFabjq9l/MLiqJI0PGH/td77z+D
fQXhnWt1eN7+44y9IM0B573XC6EHWSin18lrc212ns3sUKpUOS1zQhuJ428egLL0RKrxP15u51Bz
uFDAP2FKB02ANm6T2YIeHfNNgBIlTOHfyU19rA1Xe97Dx6gC9HAWu2ihkMS8xRlA6ddWx5NkW18K
IzwFW+6rd1wrc3wzswA3RO3H8JRw939gGE2z+ODGO4eUS1XHjGyACwmYRibVYj1ZY2oJsTxmij9o
CYSFiuHfHiRzZDkFswSJinFp9BmlD7T27MbvvXSlX5+P48KZx85iWF5Adb2qsFDcTkWZDKqIdXMC
d2xYK5wuHTJz0DjUl6CQVnKYKJV9GS36BeL4ieEemNfpko1EGBDqA9Dj4IxhX9jhNFnGR4oXULMS
VBbu3XMcOcHxRRvWGevQENuU6dTbZlW7cqIvJVvmOPHE5UKW49A9MfPlMLfSC0nreNqxFiOptaS3
4otbQNX32qUqRIaJXCtOIiTDi9esuIrQNk6TNzG0esFuXNgOdZyCgk062i3SNngUck7LyQFr9UYn
webbpFFDFJJNXuqQw5eKdmWVLRyUt97d3QSgpR7gGYfr4rivvRemPg3QJgl0Bvoo4cosLL0V5jhz
Pic6hgoCyiGv/oUxa+Tyerzu5XiL643yfDkvvRXmgPOs4huhamq8FRrh2DDsN+W/0CjXcyZU8fvh
d7IPjmAtgbrMexUkpwaWoBFxqGjQc7lsn0trt4PbJepBkJhjzJsUzl71lMEkow03gEpF6m12KZpT
Mex5l4YHW68Ir+yeBsMrCCFCZpTDqGc7PjcYABhgMU2PlZrGk1BNjZ0JCClphvuE/YFytQ6pvjDE
bwIw3UP9VUsy+HMCtEa8NhAVZo2AAtSxViEYzMcK7Ct4+ocEF5OCMzEbwywP6b8O1oqsnQbbsujV
BtKwI9ADIGuKtUOyH8/nYyH9cOMF3K2ruBolLs9ROSaV8szbP62d2q0RGs9/fWFjM7Nk0cAOENty
S8Rh7pus311vZVMvXEtv8JS7r4aSoFckHqZuTPaoJ2S+KcHc3VuVqFo4P+YY8JEPaS5l8WruQotz
1eSltRmb0vDw6HE/fT42Sxe3Oby76eOQEFrkOlsd2h1yJOcWZSZWqLs6ko7SIV7ZcguPsdtT526w
+IxtqJKNMFgMSCrxu1D6cttYz3uxVNy8VYDufl2CpjyJVYQFhFfsnoJqJFTqcI1KzNICKmmDKgDc
2+XSTK/ALdv1FZZxl1XU1UJYnEO6YWVbw6rPRwZXjhMItMvsNd2ITgA++lRfkZTAGDVfA6xYehdW
3kRLaak5QDuLoNwtcljVsdXqrlEZrRNegk2iQSDfEHVIyojfMFn4x3VCzy5Sw0AiOZRii3Z2vxft
aAtIEXsgTrFMKeSrdBhOz6dyYbPe7gd3Mwnf8jZM4OLksLEnM4BMhdzl+S8vBX16Fgf6uqoZ0UPQ
p5pmGzEVEsI+8C/uHmbqOsn1GlPB8MR9gYGRVoyohLuMyhFglsAjhc9qJ5+cuNvfla+ZUjgPAv/t
TXDXUReaq9wY4llYq51WnZptsv2pMZi0Kprt1l+5bi8tzVkCKfKLPKtoTFtJRQ5Jt0rVZ1pbjJuk
j9SSTay06lc24dJD97Y573rUwVFyQhlMjHrWBknFBu5HdggjA0WLW2nkNlmPhm328qMzmL0JE8Iu
tWitMqZGPC3a0u+sCsShAbZQuQEd3PDOsRG+CAfC8iF+jSeFtPIFS/WnOSAbCCDgNaZuAnoCXlqh
BMBNgI2qrMVk6fHKuL3W7sZxEMMWVqpIkkUl9OpxdJswnYZVCWg+td34K6fiUi5uDrguRyjmCj1G
kjAr2b1NGTg1Nuhs0NCAUcV+DTe11J9Z6BiJMZYYmDc7daUBfpJDGCywgkN5XEMbTT/0YE3cQuTd
gHGum8BPBQ3wNpzAlfHYb9eA4Us/PYsZdRs1XJjhpxnhhWGvraszERjl+9w/Po8DCxv0Njt3314w
QiMQPRoYKKM5udAGkZClKMBgU3h35exdeuffDv+7RvoxhT9bjUbYRIOwXpN9+rEiItVrw3kiGnYU
HhiwRQcrHyYgCH6/tKRCDTmQIG+kP+/nUq5jjpOmYRE4dhS+IUJBmVXqZC/EDmCPAvTuIrkjr6Ka
Edcs6NSwN5r6TRxMHooCyVbUW6AG8PbJt4QDEaU/zz9oKVzNsdKDG3gJHF1wIzm3KrHJdrQWHA3K
4DgZfAptpZWlxT9d7u6GvvR5AkZOeDLVwyuXWeWwITNITENPcOQ/CvjvsI0Z+Bned2qIMqxP25lo
DsRG6C/kZ9rJQbSGlXxMQxCkOWyaSAUBniLIEXAdfWi8Ug/eg3RQUMA1W04PmG4bMtuAOQ6hzONS
EV6hUpdQFlnjKbFNSDAwN27qr6zJhY01R0o3eeZLboGPIYZUaSYTYhoy5wJ4nZDi9FewRws3dHIW
efBaTVrBR4iDrdEIu2eXOxU+cj0rR8HCnZacmr2b22aEaxKVow9pAzYSVcCzCFRNbq0QuHBDIGex
Jy1aAkY3OGhAfDZyZ5TbDbNrFbCcNaB1kP54vkQXVig53cTuekHAVLJORDQDn/RPKEvLEz2BdNbq
ckt38zksGPnUlqWmxx0NYamDdx6UeB/ZvCq8JZ/tK/0mQDkSMkXellJiSQE1OFI9KKys1biW1gD9
d/cCKo9hizF1D+iWqLcgyy75CezZV6pMCwH8P6DgkCE6P5i6B0Z+scN1QBFRQV/ZJkuX1jmqtxo9
gq8JXPPhOOTTcndNdfEMUXRN7ORGHe1aES4DUpjcMTafr4fHggowFZ0Wyt2CaEZ/zLLpvUzDCAWB
waTMjIC5Fpzg5R6lJtjfwQ8IFmVGdICNWLkbVlpegAqKc3QvndZkkNFouf8G3y4uVQqYNBS9Nc9g
97FOKOEVqhjoqbSNLnAjw/9WW7umPGbyoN+zaCEFnjREUK5A1c37yDCbo84qLgLk2TNddXiPjGHb
bIGRVUHeSU/EcSxlqGBvww2vZ2ajALjo/6zMweMKIIxd/54Dz5dYWNUhcnVKqqZ6uxmPlc4ouVHZ
a6Ivi/M8iy8lxUaizwGCCIekt7TFaCqtg614ddVCgVyy4+qcxuogGXMAca1sl8cxU5xjgel0rMiw
HxlHDOhfeFCfcxGePWmefj8fucfbHU7dfw/cgIw//OUxcNLeBxmzctYQmwsXGFGaBZKog55pyOLB
ljr0J5Lg2Bmv9TejI1+WO+2h2AYvWKJaYGSHzKFLE/6Fsc29086wMnQLNxZYGP/dt5s53Q3XXELj
4BNqwbCtAPsAlq1wlVH6H1H2vbWE/EJ+AWbefzc2VGPhlxwqJy2wwHLYKjnIA3/Ig1DJoz0iz/UN
pezqtbM7G66Rzydv4U0izmXxe4Eg3WFakvVbci1A48B19JtXGdW1ao3cRPoqrXbqxn/fDOIcG9zm
DDUWPYAbzYmASIosGD1O1nRbIMytvL0fpzLEOcQX5ootNQY1Sspi0pgi3Y1KFRXlyrG98A4V54Be
seChKkdhPXqf0IgitFaBHLOnvFBr4JOlcCzOAgTcXga/aQrSEc7eCVXk8NL9slcgkmBTEMBMauIS
UofBTredCtvmQU23q5450656ND+zW0nEhv8D6xrxCLBLfRT2iSFpKYQIIl0ItVJd87BeiBhzIG9F
9WE8sg3wVkiGw0tZHvid2MAiOV0TU3h8w4IF099bSQiF0hvoCQHg6hDtLgl18KHTmgCRRKRwSd3x
4cprcnFRzELEADOhsRYQ/oTu3AeqW342AqsIEMBvvHfijejfgjWNzscXH6Tk/u4V60pczHrA4aaB
yoBpmlt18qeR9F7Q+ypWn0eEhcmZQ3HZhIJPq1swjkv51Ccf5gncIkNoAZUdzKjzRGrl5w0txbs5
DLf1adej8mZ0fCWETbYXhXA4eYtdtQEkMlEhYa0yEKTMCjjTWeyotu17Wvoqs7bblo7jOSxXEMUq
FuB86rSu3WWbZiDlFLouqUaCKAjxWnhSjtCSt4PeSuBu/Y2w33g/SezkCbmyfG7lyAe7bg7ddWsh
kaDLD9nV8gKeoEzBq7Ib30lB8xkn7LXRhQKbOO6afBfVH0Ph4tLAKlT2lgS6W2RKGxcvXQ+vOxLM
zSJV8kE4hbHJQGFY6j2tbAotYQolcU1kOiBCCk93zuAhmkslGzrPtST87FCJmsycO1Kjg0sl/Bka
/R+neBbPApIJCtiQjg6xcW36N70AXWELyqDHu9KkjtkljeRz+LLS2sKun8txB1KXUmkL749G8UwS
op6dhrqv7k3iWVCv8z+R64VUNdSZ5ZXN8lg1SIDF4N9bMqNckYIBFeR+wf6mL1WFTFKa7mkPMoXx
S8WDauIdWA7CWuMlDTnDnxwt00iLg9ThhXFfFBfIksCoAFsAwro8r3kM0Aq+nIS9Aq38ZlBzNpNb
KoUjQi8LvsY2u6HmV/bgDUL3aPnNAqUoRPUoMB08gNwachMop4ysPnIwRBWQibiIYPBUFfYlUjQN
PRi0/ycidnlW/oHItezF32P0CQNJY/B+RLhBU0hoWR1LyCVr1uErEe4bqFxD+1g6u5ERIasfQMmC
C7tNgl3OQ6O6AgDMjdWCeuVRyCG5dM9mRp4TMkEeGf8HKidK7kNYzifkJH3ry3jbEkYsaRWMMgb8
HBRxJCbdgmyhCKXGg8LbZSsl0oVCHYQw/p5bIhCKqOYg6ksiF0CpxIkyUxUJ22th+cDdEStFzYWo
LsyiesgPfFNw7OCIANSzEFSWPdhgeBmo2cNFat+fb44FAJc4B1UHWFBxx0HfuVW7LXxTJD36LQ1g
UDmTNnD2VjLqgyMlKo0ROsJbS2lwtOIEmVayLpdpJ0LyUj8Rk/VRZba+0lRIZkJHo93VUAwR/x9h
Z7Ejuxps6SeyZIapMZ1clcUTq9DM7Ke/X96ene7TZ7SlraK0f4hYseA/FuS/XQr/5GKPkqSSccCG
4kDOqy8sxQ/qZfPEuxVR/mY4w4AQHq2MI2XufzUa/yJbM//JxNYifRAJOxaBhBv4/v2DujFcQLKo
X9LXxnTj5rJJT3PzTRKt+NBGzmrai/mmSovdD/WrjMQSBdv3eE/3ZGolpv40n8ifTwq3BPTTTlmi
/0fH/m8tyT+Z3ZmMHlpQKBGlft/Gm29lPBPcCbFZkLw+frdQ7UP47t6JPf2PJuFfVug/ed5bMzRL
LvIr8eN7JAM41Hf99b/a03/r8v5J6M7Wqs+ru0xhQmAR0H3LZ63hCYfTl/oETI6ZOw6Sh/WgPVkP
1d/02BXOdpWw0A7qw39Nuf4FsDf1fxzkq65YddHfN/uDvs/eyRoKspMUSm6+nw7FpTyBfAh4v5U/
Kn/K/39PavL/MtP+H+fv/0UHN1VoHYOMmX6ZPami9SCub42Qf1XT+FAr+mDACkkkm1Ba7IfwKJDI
WZceUy3ed2nvdn11qtvYlTkFq4c1upqpX3cPU33LNKICq9xpGTsQnWgrpD7Fy3KNGnzyy/Unicb9
EK/nTit3Zs10PmtI/8kwXpYxks57CqCOZpOU4bIlhjLtDls0gMLMXlzE3ozDZ5F4SoTUVxweBcla
7c7SsR+pfUuW3HZRXXzwbVMOq/JYjO1ptm4tYk9FDOG0eUNlJkj3LlLkDaRAC/InV547RLM/mmRW
p6GoTY7Ex9XM9yxToeSQnSDa0fhVkm/vFMX7ajVOZfzFvbUzl97JN7l1uW7ywW+WV7H0hQFMvTa7
zClibBHyKbXl9ZqoRWkrUnOOywQzzXWG55TOjb8NuTeMy55iyexC4rL2qqZ/RHFxILfzdcoKl5z2
Zy1ZgkZV3xOrcJa+/EqW+TIsSShZwdjgezpU4m4YLBvBg9xnxybtMFJS2YWrnFU4KKlpNdp9rXFw
KbpXbeQSYHElv+d5UMr7LP6p+9FVcQASTdVOMpPTt7KNCamuOqFIGRtxeGhn/aM3lbPVWVnQGaNe
ekapZ99TKbdfY92W2LK0JB1U1sITxE2LUCdhIdqcAMlQiEmmKNvesHmKqz11Bl85ybq3qpOtKRxe
CP29ysLiWujeEr2L37S6es3Kj6EYpqOWa4G0aG495eauUNcPqV+LXa1o/VuS4EltqdXfVrfBNvf4
S3rZcIuSyzw+d/olSYi1JhKi8dcBO8lphyc+Fb1RJdekc/LI8pQ4yCUni/ZrVRJ1UBKxaFojE5qw
SwhsfcjbFanZT6TacnpVkBMnhywOy2w3NPulu/SUwkkeOcrYuBF2T4uNZ14y2+Lg4k3L0k04h3W3
FIIFn+ohParjUVydUX3AWLxQdzSiGMCZwuO0HJMeSoseaJ0DgG14JPkqTpS/iNuJrIiSPPCyI8pc
siNhPRRie4owDSmZo2CFdjW35NEisHFFkFI35zm/Naxb420ViRhrybe8aeZ4rLvfsv1d2HNqRziG
/NksLBJleuyHJDBz9ZVxHQoxg5ZEWNxUzaD7iQk2n6NDl+4k7HGpearU6xY91bNch0YlXjAbuRSd
dOrkzmtJ+QrXIX4dJdOPdfDE7TGXziXCtmX+2PL6wMdYZ2aTAsY9/UvUbs5kDYdVjOFfW/tZiaxw
qOQbAe2PZNoqT2Y097uSKFwhcQVlKQ5aBijB5m3KiuChCiMrlobKAKvD6ymzm1p01OJVaRN3WbMn
TErJH7fVhGjaljDy9jxtW0tmtxgaildOpbfkBIZ0frlsr1OLQJ2ot8kSqEXtJT6P78Wq81DLyzST
oSvgJ5VMQOUp9HIiToSYQdbgCSwVrUh92jNEowTCzE+LlPmdsbm1pji10fOSxDaUWreSPfGu9cL1
pT5WQhXjX3oSDHcCVRGxjPZIP3LvP0clFXI5VkTGD7IVZKlm+a3Y1zslgdFu6c1726jXRl6jYxnf
5vkytr9D1tkkDw9rkLdPJm9dT0GLBhfdAbuj1GvHGEWnVw66sEvNKnKr8bxh4Wqm7VFIirAE7I/F
vHS61HqKCBd2J25DRdBv8tAT/SXkex7wHLTFCeTJir1xsLujwcl2EYGujes04GGKcikpHsTJFooP
mPmmdSM5RJy+dCvSbAG6xkdhBeK6I0FDG+xMd4bCkb74znYLs8FpCNYwbWl2JKiMDAQUe8KRX0/P
Mzk89VHc7Lh8rKVriudV5Q00MHHrm9JhiB6E7S8pkehV31KJfQfZFwZmtfkYP09dshMyos6T4nnI
Wgxp81oO+nKfMOho+zIwp8TwFVR4mkUC8KIHPffVqMiY3edOP3aLk+PAi0WpxpWmcQrerRwPsfLE
SZ6uxAKtWBZ9aIwSYu1g0V+p1YwFhdE4GtHq4jY4Vd3wG+JhOLWVkX5Jty71F82LCrR+uiPfx7Pw
LctAMYwAMRgG2ovhSHpqs3i8uFcdoYaBkqJDiq+zJrubMdiCSZSiceoJ2jFjDtEtLP+KDW8XZB+P
DZkMOUFo4aDnzlCTUZdV87vaj5dlIOWNZAWgj9WriiNRcrmMXRlJdpM3SvtG8YTEaxVmxrjaDPxe
03KSOR2QWPDUPtP83GNHm9MWzWgwT9UWKjm9pPqriDgNqO5anzPxudwEuwYJGPaG7kk9I5buGeuo
QOuPserGCbrAdnzQ6nMzeT2WXSpAAMGoJfFOw217mCD4ZMMjUswq6kjOqzzCRUzDG1PSBdTndeU8
qhZfR3rey6MzrAuB1e4ofpjZj0FCxUAb46e/o8khgZK25pyC8AJplmA7KawtxZFlX5I8q3vq4met
3iv3o8LWp1NdHZhGxeVZX70Os20QatWuDadpOOfeheVWbk81TYs6ulMUymjaxqAadhbJn2B8b1t8
YP6osjm25JMUKd+UraOltyeqPHJ7Z5B8Qxq8sS05h7L1sVm1MOaNNrF4UelCiyYdjhmxPVXXMY5i
POeo7eZZ27LPMB/xYrHnilnzi26CG0mJl+n6p/mRdF5abSzazFF0eRf3xQErqv10f/gguuac+yMJ
oe1GKl7tTxz0De8C5GZYlj2+HY7Ujm61ngum9FNrXLvBsYZ9kQyuvLTBOk6V03btUQMH0EnSVpX2
0g5HWbhFSnHo5U+ilas1Qp0/TFclFa5ITpwWg1BcJp9GA0xJ2OsC8actFpPLLNnq4mRmdpqXVuF4
qnQyOuvuMMpG7VjbSmUl7eT4bTSAjEbVoKgSe4o9irJENvy1XMqvbeLCzwzFzUof8jJmyFYdqLHu
r+qIC1Pvjptij6D/gJbiyWjYv3nIJWCoiMjrba+upi9XtJWyHiTtfFnmN+bFdqv2joh3YFfOrkwG
41qrTqIdrUKDl12tB2triSfGUoSLLdVvzdz7CCvJjyRNFizAEkrik8XkrYqMQIg+RSAD0DZ7s/aW
8UDKaWDFMsGn98WMECiqVNt86LpAK6N9Y5l/qxIr7pQJ17IKo0b8lDJymFJetTa1gdzMPDGQ+eeB
sdMWmDeI5Jpm2pZxgPDdUoVs3ce6LoHVYfM0vZTWhyy+DNuLulLWeU3xsBGdKA3+SnAH/u5RmOBZ
SSngyHr2OMvK74S+yxEJQsH3bYSVVl7atDnVkyXbSiWEesOKFbqdMflyHYhl9q0arZdYAxa697Fi
vREeTzhrV+neXOiZjXp+IS8pPrRVOR9nvScUrxqSMFmX/YThto2Y93GqpZM+rMlOEaf3mjt8h/bS
CuruU9oyr8qs32UhY7XOnEl/yXTKdyj74OzplWh3Qjml8ivPaEymkvC7GceXqXX7AvrWOu6pZsM2
Eg6VlO2SJgqIGX3Bvu+gqkKwzpQ4U5X+KRaWyjFZcxqh9ob5Ia4GRRrLTiefnNMSlkRdnbmcDwrs
4r47btlHar2LGkfF2citxM7Z8NVEqCcRBbnXADL1Wu8JLUfJtGCzw7j70G8L8c5IsezUGpPjMpi7
LlIujdEdNYZucVMetsVCwkYz0EV+EWduLVU8vkbcqUPNoHxbj0tc+umWOtr6Kqr6R7PQpknVoZTY
UCCumfab9e8JFdJQNiTGowTwWk3ztrG/yOngiIqfyF89s15TqW6C9NhgntLNz2SiHku1uC5DjNLA
5CcR+HMe+Q1yv+L2XqwUbcpr39Xvq2Lt6j5/qZL5RQafWeRrOx6XKvkl94LsS5LPyMia1oh7kflN
KSCms6PmKSYZU2IF3gayRNgLuZc3Z07Yuvbk/pAzhJb81QrK4mbRDlBr3Peu2uwHS95JFdll3P7t
zCohQfzJGNuwTTl2W81dBZih0ucsPumrO2Yoh1TpVy7GN23+YRG69GOcH05Ull6XZG6UL27UfusG
cePKbz15m9EeVwq5fk6PkiLawvCrm4ItkUpdPSvmQ5m6pYEjOVB3jQ3FApaqVO+Kll2tSCKbSMjD
FTlJq6+ccYxQ59qV9bctKfarWT+3KeyBvtzJolOKGFojoik017D2BnWi8p3FLmfrkH+oBg/JSZFh
ZDy5cdeknpo+Rahrq7dEcU0MPEThaIq78osBY6c5MZbh1fusvGlmSJWwLUHeg2RI+3QmB7VP9obl
ay03NW3KQVvG6zabpxjDDPRGYl+5AuPeYaCkxTB10p0JN6shxzOVmmj4WTaynUjpUt6iNcgIa+iQ
i6dl7MnZWW0/deRL5pQRjEhrN/mifspBbjHBJG9syP3W2Ov1mdOz44aZsqOCVlN8kDGWXNg/zeCa
IqGtZBWqpmuZHzGWOh3J2HKoMYOMPtfnBGJCe/cfLmXf2F4WJH194QyATqSMSGHDhmrPkeJr0cm0
CChy6HQaKr5BcEfjPCglZ9GhGHC73ayzSRWs5q0n4QcFIDx2uSvlI8lFHNlU2X0ZhzEdl2LlXky3
IOdsa5GZ2uNaAfoObrPGJ4zugn6go1iGvTAkviXhmZnegYSUkKjWi4ffiFTRtFj9dqo542o77YIp
DjqtwAnyuVPx2AlKyTOKiA/RHbIidutMoTZOXV1cLnNthFrMvF1VfsQYM6qy23G1X4VZ9YXCj3BY
XN4i9BtdVYSr6Cn6vi7/DI6epaLt8CTg0igLZZiVtolsm0lOOLYfhhpOkOvr9bNvriqqj8pmvjSQ
9MMJUNhU3/nkFatd/ZL0YLe1/lL2oZycB+GNdO9AmMktMzEJwEyOp28OLjmupnWSCiqj6GBx1U41
IrWsqcHJai39uVtD0i0bxviQ1PP8rrXi8q5GbQ9UaY7qXhBqX5mXIKsGD3yidZIk93XSoaOBzldG
8p3VfyZ7La46DNlndV90y36O00C2iI7Qt+smySimcn9Yp7CSup9N19MTJfCTJcbVDqqJg2PT06A0
j205/8UxjRszTDuKEiMYkuqxMdFPRab1KK6Wbi96QveyRqTYCg+1vDo9cdR8Lldcxy+zmJIgjqQ/
wZS8eox+1vkxb89b7zQfSvvNjHBE+kHPM7pK4RTfOgZj2dR563gv4IzhUL8KMjk4uNFhUWcG92GL
SUemnpoUgZ9nCKRludJsr5UnLf5Qf9Ypf72tSk9qbxeNk6h3eULIjlVrLy32puRrfexEnU84GhDD
Wr7hT0khWEH5dQfxIIHYNS1h8CF5A5Z1LWvk0n/6l3RRX5R3YfUJ95YCaXQl3W16v0hvY3Yatd5h
cqxdBy5rLXYBK1Cy4oudJEFenzv+t+DjLaBtdl+cxiyssN6cnCoLWhwvrYuSBTrh2ZCKK8NriWSm
C473AoVO/axjKhU9Tq3sjaU95d+p7kewzqVQPSkwEesNt8UvI8vtImLk+dKiWut3mXIoyybM9IAQ
eKSu8/CVjK6chlH2KySf0fYUD99TvoWN5He4UTUurV8FTBh3mATbJNL2rWc1l9rYOE6hs8VgYPme
Qm5raj8zP60pOxcansI6X8b20Ag6aMjLVStnyVgaeZjflCamA31sM4+7ZM1cucICK0tOsImDtk+O
qnnUL1pzREVuYqQDbaZxrW9haumyvdh4KUEmqks/hdJGInzOqB7bsFanDz902Z4yQUC2L5JzgKjS
ei6tsNHeEgkBYjE/6uq3gUFvBsBESP3MYVa9qR3ZjoLuqe2xrNxE/Oll7H6rLwv+XPnXTFeN6b+C
trz2MPqUNACOk1y+gzMNySVqwla7Vfmp04416nko4CXqechNouBx6a1dKMkhBcFW/1SRV5BbXpSu
AWg3eNih2jJYVbYMdxkijvDJpLvJH1dSRNTgoj5Xvcox648CQAsZxOOJcqRBZfZNjee2zU7Cku21
rG3zi0ulf6l/tdaP26dCD1U0+eTcE6szoOzA0nhQrOkSlfUDCaa20vAwCaoXH60oIMAyMZ/5LEb9
UN3U5CVeLngNC9tzp1DZJKmTpdW5Gejjaar1pITKNAa6yIfbTtFrJWxIpklM0kIVr7i8Abk5FFYR
GFXGjsci0HKl5CrsVTykK5zDj2Vbv+jckgVFmJzQzBYvWn2NV7suH6KBJX/SaWcqlTcAJVBUsX8m
d3N1YvO65jdr2yj7TkzWp+4CXc02jONaXyvluY3OGgVtzRSs8JXIneRdWRxSdNajAniY++BWWRX2
jzXnIObMvcySpa+5NZVv6B/jti8FMN6g/ejz3Yzw1/hUiMgRuTSRDS4ffC4jCWaReHbpu1J3gJt2
Ue+11MeEhQgSy/DHX3aZYHmDumMCOlOBbNfUeG6q37H41Nv+AbwdFoLSH5vBUXPe3Rt/a5W9L0pn
tx0jQ+MRsqjF6+stcZeARTT1w1K+r+l5wyEkfuur2C6VhywKKvrx2DasZ3Vxgd2sc9aBgymBUoWw
sxyDk2qiEQMEKsg/MV6l9qBDO8qTw0QpyzmiO13Pej9m3PujTjsvcaZsggs0REnRVSEVEM1yyn4k
fIi1EC0oqm2c2UG9LIRslh9x18Wfav09F29956hoijChsS5VXTlY9OpgJdKhr8FR9Askhqki1Cgw
siu9UyVzbeqFbSgvJmVF5NSbI8KI7R9avCRLLo+/XLsq9bUsHD0OYuVHswpX05/y2CmyMOmCUd0x
5OAangxnJs6hecY3OCuwLRNOa3XrydJuzmN2TfpXrQLAPfTC7E1oBrLiY7FCRfyjomuF2NGpUmTq
mOSQb0jYcldY4OA4bUsqhl2x5qleROoRO+nMcI7U21DHzE/4fBi1EMuq2f3PXO/YKU3iZl1gZruu
o3h56lvB7uPfSD/o0X6DBJu4RhFMP21GqYaDEzJ9zUteFnJ4F1fuL+iGqQV7Gjz5yQJxPyrEIJu0
KIBLIns55QoMdFASIQvbuHCL7iXXSUMvGXgcspGi0QiF/nMzDUdP9yV+h33tiMauguJM0obMdRoY
53zxVPll+1XSV5lIdYHm9zVCJs+5rFeOWPL2yY9y48o1OLHKE1QSQfvpgVufVtUE27bLe5gN52hB
MO7gCwgmSXFiIrD8LKo3HHAjXyUoQMCLT9xARoSDnbyT9e98eeuuNRdLskvxbaFMi3714nWGCQyU
VXDUqo4yRC4cnUmnPAd2BP+w5z5cYUtqxnusnHoVx5zcnxMe0vIszwdWQtGCEToKcrzWtfqzOEDt
BOx1ZfU1BXwwrtPi4v6k0EdKLwLzbhUkWWh1d1qAxCBjGLbR/tbRecZW2grVdx08J6Fs3q3mpSZX
a7R1E9+Bl1moXXiP9rb+3PHAd2i/hngUl4cFShGtf1MHa+81mS/OTi24Ue/1Q4httZh+mFOYZ5W7
zEzCxPFBmSJ7M8wgjvGZ7x+qhR1G+6mRbABL75I1j/Hkdc2unffdc0sIKA7zf/SeEVRI9TWGrWh6
0W2EUP5u/I25m0hOLeJQv5MtG5WPOe+m/cD8YPRk7uhfJdtLv6WKcz9mgnGkemP8YQ5vi/SgPinY
EMjTQ/+mrEHNX6R427oBVT5WsbSjBiGxzKGLj9KPTREdBcoW5glaZYRcyeAydAs8hyC/Q3YcvZdY
+5RSTkpvKA+A9Zb8m8Ru0X+lRQDSSkK2uTxLwqHv3HzZRWJAw6f/qbnhdO+Z+tOMn4C8REbb2YdM
SX3LK5NF1tw5DUodlCDvxTla2rDTT8yx7WI9qty6wggK6zcK+OBCxOzniAOA+SD+1fUjrUSh79S4
ttvloNVc0wt9a2jk3630o2iPd/wfIyhONrm8/i+wdF9yqp0d02SHdYzlaPWO+QAsLhFgKNm+9CwU
SWIWnwte+cw3bwik8xt4s82s1Yhu4o25SU82s74E7fKsFbeMNZU0mIljVTs/quHQnBslMFY3WnzQ
EghhhAFgwl3CbqSXYXfhbxR0YthKPuvNWD5GroX4OGieETljHERN5RIJW8+3LcHy4GC1N6Di+XuM
W6d+U9Ubr13s3QKncj2YOh+oekby8LXphywi1oCIYcwKW4oaoeWtrS8a45n0pRd+t86RWTjGytzj
cA8iUO88NseKS0dpPEuq3bH8we3BiL3sunWvigq+InETYr3/hleckO+oopvVm+BLCVz/QadCASC7
ufsivtbSDoUWZPmukByL2pWIHBN3sSEwTc5ov6D15RQiNl0od/kYsDX10gfhFsjnA04qfNF6ST7X
gU69ZDYlO1Oy04yzBM1PPg3tzpK/Z/5zCycjbHK7El6j5rn5rORoH2XPTE7uTY81QtLvsPnq3/qT
CqTfLYqjFA+dfpAmLnMJ2fKzFb0uCaSQ2uElUKtJFNqb5maMxDiJeypnnQn5ZIvT3QApdfMabjf/
WhsVVfOkLuVh0WnaVH9mbeXIUG3hSUfsUP6qivReS2hvC7C8hUEG6qpOVrg5DmvlDnpzMv7P9U5i
Q00C1DrPTkJKU11/quQfoFzRH4xWfhMAIGxBG+8z7Lp0+o6pPdeQCfKslTkoEWk1cf/UKe2+X5NQ
rmpHH5td10R/YtZ8WJP5Jchp0DJatnM9ddR+p+e5X86qZ5ierE9cLHYV+yrd7BUiEwRS25TcOvmR
ky8ZNoJ8iMyAFpywwU4JpeZwh+ESV9T/GNmXP6TQ71IF0200e/WlvY1t7I3r3zgpLgyUnosLzHmn
8pNFxZM2ZQyWoU0c7Nv8SfM6yd9Mv2LUoo3p36LvZUYnizm+V6pHM972jmrOp7zFg3mYDuvAJi7B
xGTkNYDUcnquH63+PdZEP5uxdWtzPzbyByAAPx/v8V3y4zTdG3uA2oWI3Ka718ki9v5cQUu3eHHL
8dpsJzC1aJveJfOWKtlDHYUZX61pwqMq3PAW7XKuCYzur0ly4t6cV3+zqLGO2l88/84wrWMQAJsC
HwsKw5XUwwx1UcEtK8ZRy+GovRe9TIaHO/qwAnwP1zneVdN+BYllWMUoQYkfrIr5BXOeUJMOmw7k
LntNzim47esVmCjcNqZxJ27hdHRM3VeXW4XfdmdHulcj0IxIMQkmsQ/r9Vz/GHCucmO6Ai6DUkzT
VRj3wuM2HImzQEM5Ge+aGfN03UIOSmNnNTHchl8dq5T6It8WJSxzvPtCQu7snNhGTr1p9Gm41e5J
tR5hu2AnDZ1AkG8yS586mXc0q+4SHzKqDJECAb8WEys1BkYxRlJk8E18IeB1/1UY7+O8M+RwxamI
uK7lZ4ITWDLAu0yc5epItVZ6OWPiaMFvXEl2/XQpsxdLP63zOWfKCtCr7dUBvh3gbnsPAVxavxhT
0P43rHGYntwo8ihRJPwZn6f10kq34c/6KVLdHlNPj76bBQArTW+LPr5L3Awr3zwmr3XzWcAEs+bD
RJKf6sypz1BUGVwBedcwOeaxnSRKifec6pEysvDB75TFtnYWSVXRpciDorpZ07GbPKG4iMyWx/xA
ArupmK/rWwvq+SvSa4N7Bs1PHf1qppNbNP1wlXPR4bmL2nlbXI3nvTg45+rOqlK4OtVLOpOWJJVe
kr437Un8MvmaMfeW8ieqX0YcXdX8SgvIEJLpkaqetjpzB5X7E8VgL+3juj+oHTNAHIkYMZZiuE10
EiDHQH0+e3mgdjrpxUu+MU6HzjJCDih6X+XxFq9Y3yzqemip42TdtYbjJl2K1llmTJ8DjDZ89RAZ
94hT1Vvb90Vkzu+oyu96p1PAqLE8ug8F2kpLsXHvb3KZwgIWSeHUIH6UDDB9LIS+2Xv/JNGaNM6g
7JbNUx6t69S9tK+Z5bAeAEEBK6SY4ZbwV1QfuJI1pW+9VxSa0lsHzBJnO7Gy3LWyYxiypasYdpOI
rnxNK8bh7r12e19XP4p2KIFE86slb/UCeo7EmknRxeI6qCUe+hyow74Z6Wgssj/kQzt+Ick9Gnh+
q5svMMbcvqIJtkT1NL8LdyeY4SjA0ugaUmwHP+XQEMOFVqneMPo7xQqs2Ps9w1RBbrxoPG3xOV/f
2/QtTjxL/BAZ0aXqq55bgXZcRG/RmT0eChB4i/EPwR1iqj9bkvg1lsIhbrlpIoweX0ywfaF50zOO
WTch0R0T9OkTy/wkd+k1KliG5nHVsLjSeTkQ9dXfJdqXmRCIzK+TKBRnHlB2G6fWt8o8aA1mOAzu
tksDly5mAAoRezo2EedE7Ops7ab+zpJzCjIdx04HiSTudmZXOivpbDQMSfelCU9KOUMOmuHkI/dk
h8QGxTvUxyrxs62ihgDX1rmlWt0z8tlbNfg4RQzwoOSXoZjtRjJOIxN9/J0FR5EfxvhGxCSz7tiC
IGVTb09GR3ufPyYNjgBToXVwoEBM5GaX64TbmHThZeEn9IpMnkFMhlez+TSlgHVJMw6kKMynrv4s
LNZECuBCdWom9VkyZacyH4TevT/q6UEdLiW/MC4++WlGBo3RfCjUn6jBLfs1E6HnSzTg8pNAzG6i
+cs2YHNEs0udHMEK56god9KfDGhvJT7ISLtu0CEjWXUr/VVoeCiHhqNw+6ytrz6O799yYP1nsGL0
mDbhpBrU3akjq4/zksD8Kt+5sk0JONHQ7QmKdmnkH70OhFoseNq8goMg04FAxmDgTeyPVfLXM4df
6Xanv03t3f8lqlw27TwyWo/p0VrORNE032pKorR7m4p8r5hwspJsL/OHx6ZxIBbzUC7SbcSTYN5X
6lOUX1W4jHH0IvZz726WdBmHKfI6+V5t1u9JkQXlQVjeLQn8GqKbM/JRxpfUepTlyV+Kfb8xp4oe
qhhESXkY4n0tMzl8lISdZnqbFbn69NvVXsJ0RTdCwl2pdrUqTIXnVJ6otL/1+ksFYkqHUFMZt9hZ
R+JkBfKe4whbPg7zcM5K+bFQwaqJL0vKvYaNYvmtdtAlhlVk6lwy6dw+556LNLFu2Fiz55buS1/S
Z8Fi1t5sml9JE/MnmI9KV4ftyA4fRo1zzfgeB5ASbmBpFszdmJufUbLuyel7isf9Ij8b0IprJARp
+6oJ8UMPqN3RYKSGMJ1SpvvAaaboVCmD3ZyixdcUMfEbWXs09Di9KSoEoTampq+2OlSt+FYbhPeo
EEfrbznOPVn7H87OY7l1bMmiX4QIeBxMCdCLTpSfIOQuDry3X9+L3ZPXimsi3qgqqm6VRMKczNxr
7zS2SgXNmM3Ps3obAfHKCVUX7v+YSpRcQCgzuJGB9I2mWz9nLqv0FNHvzKHHC0Cu2sLM9U3nysCr
YifxOrXq17I1P8LaCVcooVALkzyIAIDENHp2h2pU9/kpUFZtujE1F3+bj+9gMIYnhfM9sM5T/0D7
Wcd7V+CdqCI/h0jKPyzb9B0WIcwLq6adSgjTFzhhvDr8FSn3BkuKaEKxyrjGcGFFEyKcBtiQaHjM
xtZgTWBV3KdC2VeaMnhCMZYWuRw6D6rri/baWZGv5ZvJeLcE+pe+TlvuBv29HmnxM2iKMkcrQbMU
N4GOFOLC8ByCjOayOtayfLZtjZXbPUqUvgRmN3exZp16gjcZE0xUsYIRFkuPKYM3kY1WYLyakoxK
Kftt3WR3/dCZqFoBahcBw1Ksq0rlYmKY8xyRBV6gNOairkxtKUO+b8dFJun0ePIReA5NXp8z3fUE
bxFlLI9G8+bGYpcRNFL1XcEGJ8sfXThUyyi/LOXOKbJtFHZ447qI+X62VoOT1a9itqC42LIM9sBP
yskQBNqSFJAfY4PC2aOKdLQNSygMTosxPOBTiqg6p+xxsndKvdLdXWGtw/Hai73JNlPsATxtbdle
uK3DVcvCDuQsc2ZWHyvMIw0YMA00S1vGo8HcX3Me2RDMMZ8T0hTNb81Y75iv0I0WrZfVDyVbM0K6
mxPytuLsTXlvW8uGqInGdyPmTAi9ESdLR2eRzhs6ABeDFJZWIZYdjgZjCf6wKgiw7SbHN0I+brkN
K7HtJrnqIBA6ncayepLDsuq6TZUa28psTbQ3SqYY5hDomffvU3VfME7txKfDe5vit+3f09YlsMZ4
LesvBmdBnR/bMDpqxSbVh7vZ/TYFw+6MDqXWd5PVrCab76FUtkJ+GCZLWxQf+xlpUbtUa0rPzdV3
1V2z8tGvS/AXtw7e67xigU4cAJFA442a6SuF/R452kzlw2LApntuNXWjx/I6BYkXVIJtd6ZnBREk
RKHA4fbNtG5qh7jPsejcr74u1WWnTsJXtDBaalbwrRXwqDzURtewULJswYZjlX0LmWUU/AvkA1ly
ks+ZCtLZsBHMCd09CLbhowDydDRdtkrieNNV7l6OI0oey2+gmAYE+WIMmY2V1ujJplgxaisKE+Ss
Z3wj+jzex2PFXEqeK0xtFeORLskPCmKc0WubGRJx7IrXQXNXkUhO4LnHJIovwc2gaDB36ijvZ3wr
GdSNbdvqUu3ybmWXN0LsOFp71YzF/QzaWQy2u8pv0C6cuzdIYvIDubX7xSyyjQvqb1FQmXQnMd6k
AkrBuLY88hXyUpDVlGyturT7935+M6uNTt9pgJPVkDaS8gSPnuKH9n2jH0fHpdYpfTZbB7q10Ft+
xV9NSfRfYN8lEAg1hXLuUKXb74lS0cEotj9mz3mZPGpisk8TMjezhJTW/EZva4nhp/3JKc+2fFJq
ptQ7NS9uD1wekTuZ2R+lzY1mvMC0rLoEO5oKQSyN6lcJyp94vXiJwnBtRIgVFVO4RDVdb2rFlrVB
bF761ZAJ04zUOO4VhKPuT33+lQQfsmfcySMspm8gg4EKO4vx47dMKSZVW9b2au5WDe4I9dybaye4
BNrRCFp5TnBuGlCIV2ucv6KyH3Zx8yTSdZva31YWsWalX1vgYuzyW0HKF8bJHtgb0KcIK35bekn7
ENm6Z5MP6wxeCo2bGO2mvZF35F3DhowuzK9YRm3KiOFcVIdJAjxBrwo9Q+XPfFvWG1tCYi+Jt3Mm
Njlwdy0GwqVuRW2OPqGi7CkbN1UwT75w+IKdgHDVUCAqXXf5FpHsl2m8Xs1lnQ/HedhGwV4Xp8aK
vZBXTNI/9fU9ohPS8pAhpK7cnMkb0KmLLddTNGvVqxxrKDSyT956RZ4SqnGz3o/KWze4K17al8is
VsrwaBom0asD3gTDzxPFuljUelkKztA3vGnTS2gLa9PWMxkglP/LIujQTbUL//9elx4QEwUyD22R
tHcRnViWzYdQI6mbOYXBEKjtY2TV6SRS+0YxaetM3aTF+zyR+DGaXj3rnqa9tkGxc8eUz4ELNnl3
HNgp/sPmNg5Eh9R+ZR0ArN4sHGbyLV6Nwkgjn2H4PNlYTpl0pPPOZX+1PvtZKRFICPLORDjAFdD2
xsp3JmwIUuhGQPsoXstwVZIPUzDATqJNX06C/m5bif48qhPulr6JSkJVEbTzFOHabGk/KwJR7GZi
5mCs+v6XrBxxDxlQLXqZd+dOMtHntT+ia4VSm3xVxefhMqiK79Qurry+NJ8cMBQMHoVtncvcWEf4
XHY1rmSMK0q+ERnrHBUK724SPLAzEOWoB9K/JTq9lCW5v9P8nMy9Aryx0Vo15wBkOlJH7VoPDyOb
nErHFItKj0+5skwBRLqCgDnDoF10FJQFVeB6TOuN3isgrSMzQAqxS6eE17BP/Wk0xF07Tu+jwtzQ
sNTaFzr0cOG495XG6jR3vGfimtTP9a1TbvTwV+GSMh9pZ4NC1CyHxCtc56w3qMrpSQ8eoNTTZRK/
VSwcGZ+7mkOzrK6BuBgEWMMTdiqbBMTTmHwGNF919SyHV42XmxQPrf08Wkx1tUeVoWF8I4KeYxOx
2ODn+Nw2R3fAOxDIqrpzJkSmwEq1jRNJ/T3ArZohnIYzmlwRBL5LcaX2K+PW3HUI58FcuUxSne1Q
J+Z7O1fLQa8wNAcPY9RvjMDxs2TUHlTxFXSKx7FgVVH0BCLFXgYbIKM2SgcieFA+ajXEgRK/N032
Hc6SKdlzOTfbKg6eFMYLavcQjYxkpQ1w01hpspHOqPP4QPUWqp9x+y14DwnL0TAChHemvUnVz0my
ZFAYcMXGZxaJA8OLbhYqcjK1CbYc0Dfe41bBC9NZ5/kvI7cRGFsiiUat26uj1AgL/iyGZ7vDJ8RM
3jRdzrtk3UzZxmaKF3bvBSnpnXzAiQXuDoXY83XzehgeuwE01FRzupXYt5io6DPqkGNGm5Yymgk6
s6nh9mniepVXF2TZlE7eFa+No96HufuWlRkFNPNLe8oU2IJbuAPQ4zrL6qfWprxj4Bbb/YFA4lhZ
wY2H7bh2MERBMJsIIsKva7qdOr5h6qzIWEgFeQNBOzOgXiwb/LuMreCFwS8vsOrb1suPnisLx6FJ
0FHC9pIzQcaMSZR7pTsK1tJ4Df2FP1XP5DpCsxihlw1MOUlL7rB1aR3vSZq5rLAuGX/VknnZ9u22
U4FAZrFny+kCW/GoAbXUwkvbaB0FE3uMGc8oz1PIFau0Q+ncMYI81D2Db2GftbDYgE9n4VC/jOyR
zbsC/xC0GgnPTsvf56gfNMvTvDYdKL6aB8si2rD8NQQM8orRfemSGulZ0nUrOJwz22QuY5YrzAkj
GadHsPZq26Su2MxuxfhVmnd5zLSPWkj1w8KtDkYHaSa0GthY3QU6xXDc+HFs0dWF3IWN2lOX4kRp
LNh06aIWmsHFHmwGSI51VBxxdZLK04JjMdV3NhW9IeSqEQyLhcdrbJ+41CsIYGHzXCXAKcO4KUzj
xFJApLtHdMgJj8V6GL71ytlnsbs0BVcY/Yuf98B0t86GTdhX24hfS2tg+PvHQhtWVvzGi38zFdk+
cp1N0KxpjmV3sB4DmJ2yZLc31EpTaF7AbHd2eg8MeyeD16Dm7ciNAlwjo/muDK1Vi7ptjiOjWPFY
EhFXDGylsc82qDd2a6Rn1avmbxNSqw26bZW/uexiIv7hVjkNsHH5l9s9K+a1c77gwGT0HqoIKXBs
nR8p7wM53abt8lGZaNSsjkgmfyh7TGQx9DiaGyP+xDwb8WswnClPi5YZVslTDHShOCu1Va56UW9c
aaxq4uO96abFGGO4pUtfGwICfio2vfI8VMnaJsnWjfb6+FRiRtJ79rqZqiei5iZz2Fpae2mvMIy8
PfQDL/aYwJbu07UGuTH1YJtYzptkv21fpevRMVkrjuEtx3iTAeTpiQ1lBphga/uIOsjEvBk04aHp
r8MQrcsJ659d7gwsBJgClwQq3nzwnck3pfSInWBXjrmgR+6xzxdMy2iTQmvcJdAeFlO6TF5r+0OJ
rqrt4y8CX3ud9A+9/HTQ5bWKVNfutchnPKDx8DmNBd76Mn/VivhcRoTYNkZ71kbnUc4q+QXZ7JXu
tFfSfekSMdew3U5sNaZiMV3l7XsIJb+mgwWx5jphaFFD+QWUxHm8Z3bMs8Xbs3CSdViAnydImYeu
PMvgSjMjC0ThfRbebJOrqouXrRV/WgxOh+ukPFLvR1Vw7i2kq5EAADUcgK2Dln6DkTz9/65N4MCt
YbioIKkzpK079ZuW5kSIKF3oIj/q1eTPVrabpKXfsy8LJtZo8UxG7bgUHQSupoW8u1NtXVrTpy6c
j1x/d9LzLDovrRUAF70Bycrc8Cis8R2CvUjcZR8AkQejylS5uFVHRZA9ajXTfFpgP4zbjvsivynh
t3QHKpuxnOh1id0wcqSsiZ64DJ2NKlZazZLFCLo0P7IvZ9XqtefwNJONbwpjn2SIy60IdmNiXM1Y
rhLL8EN3xIixLuO1pkCWgrZ3pq/X6zw+KiK4xwzRRp/D4FzC6cUKv7D6IuXThdqW4uvyXrMusWKc
G+bstVMelVH1bFOsClu1750xgYSSjrGiiSPAKRtWWBHfogHX1UBCWyZi890JEtJm+4ploOnwf+W6
kgKVagntiagUhLMKK3DXcZ2scTVLmCMMk2P+LMQ75N9sfJaIBQbIQ++PCjUML5TySdjzAz3T1ubU
yTW0ETdUjz0mKKX9GOfk6KT7qULpCAs/ylOsFQ7Q0LRJxmktRXhUYA2qMT5YcbnTQwuPzGitulLX
ffw/y9SqmDqpuypgahCV8qlO1KUJ0YbDlrXxEMNFs2qz4Rg2gRcirxTzBJc/x74hHD8tBhi6ptLe
y9m1JaMVIl6V58apvc7ljbphgwOD660O3DawDcDGreanIUPakzG88uLttGcxbc2Ai+Zhs6TYv58l
8S1Q6/cU2GV45f4w3Qs8t2i2Li1zIB7K3EaNuc72aizuWioJrWJoYLbrQQRXnq9cJU5P+S6A5I0x
8Wqz4ylJS8BEtwSVikvF1wzRelHY8AVrebZLm4EsOoa8cezXdO5h5FfoNdUw7JzSvmf5Vuk3VnFp
musk14bhm5GxL5kQa8ZjWxWU0CGNwLJIA2NRVVjSipWK6mqI0Utv6Ut0K0Z+iscO4/gzlratq+br
UEv09azNn6N9P1CblfPZVb6y8Rk5nBb95ghlKQ7BvJaYvaCIV8i16WTBbYpdBfkgmo0qtY++KYGM
s93IIEbPd6L/Co0Z/Dz6dPSUWbjC2eeSC/bUFtFhJASchXTiQ840a4Ex700U/JlaohtP+F2YokzL
iYN8Oik82L1qYUXQFlE3vmAZat2vyPil2Zu5ac6ZdULJRCae8Bsr1VHWuW/gyI+t+pDO59pM1+x8
XdZoR0Z2qfNXJ36aas5BvOZinw6w7DW4uHGsyaZKasGQ8qZXrAoH61TkpzcKEX3WomiFQmtm51Ar
vwwic1N8w3aNDeYGKXVRiTdfLHEQSXLpmnbDniEvi+QSiXdiY6KO43YF/Kzbwgv73i/mo2nn/GEU
uQBBJOJsVSpGi4CoWBLzdDOVd5l+p1PfqOt23pEZy2B/MZOD5IwYWuenm/AVLotyi0M3YippbRkY
mea67U9V52WMucKrGS6rnCIbOtv8rm67sRiMiORRge6Ak4BUknfA5IvE+BD0z6gJ8FVKj/Ba49BV
jp0ERWH9bQKM59KU6wbXCHUgOqFoKhbHK2RFFWRe1OSrYRruygZx4xB1+2Z6nUw/ti1PT/ZtfGnG
gw0wqkenUlW4NWXyWmbm1hGCb+/TLc+1ku9sB5W3dqEysUYqH5QdW9pyxn0YtZkjLZtU+nMrdoXr
shYQ4xYtbtGia4/Wk2r+srIcrsveReH8GFfvrtZl+FawOlSD5uNO9Se9BX9I1koMICv24e0TdR+0
6Vx5eCmm01j/OjNY5m35qPbdXYQc0zkER9d7pQ+xiSlLWYcPYXy7K6KL5Ua7im9aD7QVqotn1N22
NQ5CnSwSUSlh47Bh21+yUdvmiNmY4u5BhMULRg0AAASBFWvYlrG+DRKCknsLqGSac3/qPyzLYFzU
MR4IyzW5WMxTazr/oSOp3PF0d9pq6jT51WASyZnfFXFKMoukCsv7lumK3YfjKhAtu9Yq2t5q7NYz
G8KMpMbdyeSpG5vHqC542ptQZcOdRcaK2er6OVQ0+/GW26f6Nv29H/ZWt3U1BgehyyzBdOE2xQgm
igUKS4oyPVfzCbQz0V6SuvDmhqQCePgK7fnV4Wgfw2uFCGRhnHDrVRDX72Z7rm3MEhN+sGHMvvMG
s/PUBNSoHWS/Vj05rByus47ya2g/paHf1ZW2E7csiDI7l2QX2YWINkV/qRkco6nNWrIIGYIJhGNH
41jEMjNa1qqyv1huRM5RPG6D4TvEouxKGjgZXNyeMikXU3nKayA1/PU9nSf7Zy28fYN2Cm7dY4kU
YqivqWa9EH2kFN02S+NXI8SPm2fTvcMugStT0w2lZ2sy8+rPQwr4pOFqWDY8a3V3L4jrAduP5OfU
bvVIWar6UjjdFnVlXRL0VKbZVZKXRd00g6qRLUiJzmYG6L7JfAuTU5b5IXg2VGg0QTdM54hU8wV1
NvkBoL9Scc7ZPHvGEHhxs5RN86m35Zpnye8bue/onIxE8SzURydFuq6Ctc5kSI5Xc6Iws6+Cqavf
BNPsOVlKiU06lpL1v7LbDRetWFu2Nuw7gJ0quA4mSxlFtS5v5QVTt6p8w/LbDSsR4WZjP5XNjJzP
ivWg0ldARKJApSbPqHBOKgxfTH+hJYQ52/iPg3ocKSWwvOFflFHqz3nOOT43R2dQbp7IC9OdIn6o
qhXGW7z45wgxdKJ7e4QXJT9A5VOPoY5vjCHDKsweRLcMpnuNTBZly2OJpbV0V7XyNrSANfGqs7yx
foP7Dtnvq943wU4OD5O27YNNEir+GJ2D+C6FPXX9Ub+m1WoavvJs6ebvEaq8/RZZiFNPLSpq9Cp5
VwxParp0WEI1HHQGnEpOPE1OPzs39PfZecyYmAvtBnlGd6FDYXNKeGm4/cW2/Hw86v1Tbl5Fb5+U
0HorOTtTcaQG9tX+iDTZqN1jJXed+2xQLJfMwdM+KJaNawcn0Q2e3nDRIjwenY4JjGaFlX/m0Dkn
tyLssIGyL1LH3Bs3U21VCSI/kcW9mozzTGuoRJsjSxv9cY55Rc0ZM8bMOLU1NJZRTJtOEShRRbML
nILXQjfp6x4Ay6uwXWnZc6V+pvG0rvCSTCVbeut5JgCnj/hD1n4ygq0W19u6rDapglsqVdYaJgBB
Ikx2J2/7YMalnL+k8EQQn9SidRkx27tSU+k8NOhppppbF9G/YaxXDq8yYZF9rlPA2Ggb2tpwnWtf
UMWDA+9ri4Jowo5XZW/kzt1JlSa6wBMcy0vv5Lx+p7UgI2fM1q19MvSTbmwFIyEUSNW5S2nVm+kg
LG1hVVW9Mx0Z+LG0XtAmCBxB5q4lEVIIi5Ir3mvmZ6iLTYzHK5lRtBMIfFQO2Rs84sbC1vFkEZCl
xh+ZgHqVSDOTbq4Z35YmRa2Yd7WRHDKjuUYmyK+SPiphtA9gMywlPFpNZCxEiQmtjTeukBt9xhBB
wtpYTD5RGz0CYH4h+2dh1E9ljJ9hWBbKXdARGT1lllfe7EcJKvGl41btebkaN6eynfCiqyobuts2
DD5ne890G2m+WAR0i1IfMQtETbboKvVFqYJXJUYWRpmybdIOpPVlc1jX6VIDzHeb7Rit7IhyRU6/
wjje5y4EO0YFKiirYEg33cjOfN253dIBY5NavgzsiwyjQwubY6lMKW71eYoDN7fdnVYT6vSgO8TI
ObBACYNdlLW28mM88ewwt3AXNspTqNe+izLQphJg4xLyG4F1x1blzzPabj59VS4YiIIkQ+hLP2GI
Etmdw9SwBjDtIpAiqMCFgR6YpfmyMav7oMhPdirPrH/ejpk4l90hHghV6rpvQJpY2QjlFCaWT+TG
ixbIfZDZqpdIzAlU+ciQ7oIZ1iEJYJziEaD473FU2i3r6ndhVD8C75IwnzPHHbDbLFTvY37G8Ly4
RSZehgWewX9EJv4hjvrnjuAyiXtL1S0IPnMllYeyvW+Dp398gNsv+psPYP3IUa9MqU6poWt7VR3K
GyCq14dJlzEoooU6pE1l9dolA9ZYq7ao6CWa63cXCmQlc5bQB//4Pf6Qofpzm3DS6nndu9A583i8
xeem+NmRAFezD9+FT0lfVqnHvnQ0z0A5xMwb1H/8aOdPX8GPSPW6NezZdjgZRpNgXbK77DBQMeSN
S2Z50NLXhPWcaDfYa7Mu3ffGdtC2dvc+tgQdNNxgSrVuXbyKuEGi9qVK9WWsuF+cYo3c8PwymMv5
Nu1FxezBbC66NXn6RKXm8qGqezk957yGm3ej0jYR/IfqYjKPQ/tdDo+coZifsGR6AodZUI6snug2
saXsUrMBryf5fe6oaDHOc2MbePGzhR0+sJHEqUk4q3iy39UeW2W+qbp6oyXtLpcKLJLJklaqwq+U
/kCvdjr/bExx3hmouH+/pMbt+/vdrXW71P8R0d+XSVpkuTqziFHenfxsF5yLdbT48J+aTdIu1DVo
ibp4VjysdbCyi92wuHa+WDCc9sL1r9D7xIN0UGGhl3//jXT7T3fZj3BVKRS9UZzQuAv1fkNGlQrj
oVQvRMy/1I6+KF2D8WS4ZHR3E8GgWqFGo3jAoWRQlxPfiHqRtlRnuw65qqf03FQE3n/EzXNEbZ6R
aGqdK3l2tXTjQHp3IanrEyrTQICpaulHMNfz8KmWj6m1H39Z0+0HOAR2zZssv4+NJ4WUxHIJzRKe
VElq1Q0POOqDwOD03MPn5fYOv6vZLcEdL2ycXjpXptKzfJyslUo8RkJc6EGhoOl8hxIQBZpbahe+
thpEODgQ5sTlbOK5XuUDI+81AYX3Nzslc9pfgwPrgvXQY7OLejA+iaArz0P3bvBe5uzi5siSfYrg
M5cnNNexxOev7AAyazEuBkLM+kVAFlTO/IOp0vDkPCPfWsadwTFGvdj1G6QLDG/NsLXJDeqS4y2l
KzMeRsJ0wcj0r6bkIaAHDsAJ2Ds2w0sMH5YJjyy7VZTNRyyKnDBS6gtVtbnRw3Nah3iCzKdUN89R
fAgLmBj3lIEfEkgQMyJqlu20bXQTjvMq9GMXfLPMph1PxlgtrepjzvdYilCqn2o8WDaLPUoeUIKU
cMVoTLL0a8IjpVXX2ow6krfFVS/7c93lH3ri+C49j8aRn+X0eOTUkQ0x7RPL9egkono5khRAs0kF
txDxhx6wEX0sVxKNlV3XZbjJgvdGPeYU0rTtpSnIriX6SifNBKxpk6S8dYwjZ9jMdN4Avc35rZJh
DV0KljfH5JiUFIkGS9KM5wkzAI6tuHmsp12X73UIgxrWGYauirF9RzHvT6v7JQhtC1TsjubgsZLa
npkGsCgPD4MznjvzkGUXUmC0cOvaRORES0rFgY3uDT60BGdc+Nro0YuQ8inJN7nqueVj0l7KXPe1
PrxXqPuyvsfyzCqwXHiyw1nSGHI9FskC+LkEgeyy4vr359n5w8Fo/Yji5RbphTuVIJ2ksWBTIblR
6d+jhjoXWrEHZLVR/CQF25xqF8U8ZRqub5Ij0cEHWS+AXEYD52HCzCMNDkPl/FJM+OasvZkx3ktG
XCptJXV8T9y6vAAeE5CwlwDNeCuSDoDRrj04zsqhmuHxSLZa0yDXHAZl16YHRez6bOfaGnjFQ4ri
lgLHpM2lnDZT3Jx7BkKpy6i+7Np1yuB2YUl5sSL3swgsrxBfTbAPwH1U8P6svTITXpbteEnG4cMI
+o05Tp6Bf35MiQvWw6M5v4351mgPzjz/q775w9mo/sj4zO0hsDpTyw7TJUaXIpLxOytXOvXcDbDw
GIIzQ/j71fzDxVR/XEwnkGWXK/yoIpbaVuQ15njyhMabqPjf/YQfxdqUl6KUA/4N67acdP5sUPTb
f5x2fwjSVn9EEudKPcTUQ8kh1n0IRRVmELPPbZDsVzig/hXAbv72THV+rr0x03LKhTMnhwJHjaKf
jHT79+/m9ycj4c///7Cm8DdrO+oSVOCMKWdjLBzTXc2091auP/39Z/zhClu3D/UfBUFHWmrKpiX9
Lkh4siKFE5eXPMRNQQjf33+E+P0XJKyfN6zqQmWnyniH/IILiIC9muA1kFNiYK0wXghI0CxMV1Ak
hxw2okzulOgzIHVcCWYwrdHP+uMMAax8JxXz5SjZhg2iTq2sRL6TCa9kjalvCVveMM3Let/KXN8A
io1uFH+VrwOkPfor8vOSRtzL9FPTrjLufeZhHgdwrR0aYsCMhiFoEr12+bEAzSYnw005X7S3mv2X
3bhyladSfmqJeqlnJL0483sJe6eRsuzGjOKVjh11T5V56dmk3WZHQIqxZMHB+FZGRJKz66BDFpnc
ncJVZHjJkp78c5wf9Ro5RmbHesScQoeHAhojRkVp6fzjOdb+8M6wfjxmakujbdkN0kG7lgrBdXht
XxQzfDRDDCq7ICNHFpN7/989edbPJy/PhwlkQt23YWlfnTppTuhP2ASyonBJV89zokFSxweqSohF
E451/vu99qfgbfNH76Qqs2qU+WTslaZGu5uDfJVM9lXpqHFyWLDc4R3A/NxSWyZf31mlLnulgeIc
aJY7ZpsFIzNXjcQ/bv4/7KcX5o+HeJBZ04eyMvZyaBS8l2kbGGTI58prVKhkOEVofV+DDp9t9g7C
jq2r0A0WwZdmmxLp4ZjjZ52kN1wmLbc2OeukYuZNvm8HjHBVoteX0aHK0YugeRhcO4Z5HTRU89tD
h/k/AsFLZxJdOtEE/3hpG7fr+Js2wvzRnnWaHscqeaMHu7PJ4HOYsxSrgihFzFFeFziIbkgzavmm
QLRaojhMEck90yk0opsGA6vRRN95l13LdFqbYMgZwJtkw6RgT2AIS1rX3WaokWhwnw51yUCewEYn
Wmah/a+V9H/6DD9aodF0A1VP3ILApwFpCo7GU9+Dd1KmY0b/RJ8IA8ef2FgGwyIfFLKEz/62ruUl
6t+HR4V+Aw3vYzjyWBHSs573CogSHx+enA/EqhHCcT7smqiNjRO/M6MkVFZfuM/tryS9AyrnPvxO
WcjOMIVz47lmdYe5VD6pTxUoC7Ijv8GIlGaZ7BqCA3A0s4NuDTne5gSjLao3jMy1usjOZFMKc5k0
F8JJZhnCBe4Zoef/2B/wv8n6v7vWP/ozfdKqYibM6Y6Q9pWxSXbIEneQlAvJ9mhl8SBY/WV69o4d
qp5cuUCQC4XdY+XKZg2TTe+Y+MGC6nXDXO32X/mZh+nRJx7FM5nMvBtLTG3r1MNdeMLGcEzXFNR3
pB0Dx64RA7fputt0e7kUK6xU/+0d/OPcs0UY1HbBp2KLsoflfq2v1QtWVPKe2fY9+MQmLe0tX/Ni
XJg+WaXe9+tj6Ccrpp17XN7Vv4Lw/9CRmz8Ox2jukpG3vs7CNlRHH/eId/uK7AXFnIexfxGt5OM/
Xo63su13l/L2z//jsK95PSTJ7WcFB+Wab1lLcJ4+Cdj28uV/ORczfxw0bgsIUuuTcxe4QOJVchQ6
NF4+Unb9/UP8vigS5o+jpVX7SozJ4Nxpys362LHppooL8tGVlZtW/1z58oe3g/HjHMkNtyZufWZQ
gtpZDp1vTo/0EmAHzmqw2VrQ7MX8kbr/KpL+UKsaP46Jrhj6KkiB3vuOCHmSKZVqlzF4JVSO8JTB
L3U2juT/uBH+UPT973ToP+4DA2XVTFMUMw6O9ay+G/i87X99dX+o9owf79XQtMspMQ2W5YTOpa+w
5BGO+Pdr/6fxlfHjXeQ4mShs2TGRrAsSi5IaRT2Rrt16+CeIuR7t2VqqDnbZErrmpI0ovZFFyBTh
/XKZWZKak32uhFwbZAZ0Vct0pHDDxTirHXywTijIBAzJrhqi0VUl2tuNrm5TIdV9R2KE/z+cnddy
5EiWYH9lrN7R49DAWHc/hGYEgzIoki8wqoSGQzjk18+J3J7drJgKcq3Nqh4ymYR0d7hfv/ecQVG+
0lHJDWyq8H5YBoxGTLsBSWbx5LuXXq7D9wwCEFiZ8D9aILPzrBxI3c8sCbcAFN3XT+JMkNs9dU6a
Ot3MS+J034cJfDan6MZrXStaNlT56usRn5AJLeUGiG2yZHujX/pTYW40fXhLladt9LDrv/E/nOmR
5slQyk5sPZHriHOiAccD55vxbA7RYGbY33yDztytZ54OkrXtUOTDKSIzjdc12Xqzgpe57FyS32zd
Fct+cJu90ZXBdRzV7TbLqXID8ppQXlVOi4RB9pt5w7m+czKGRmPO1rfrDLShiohBvPVIqhrj6puZ
+rmHeTJ+ao7pJGIIx0ut2mNUMIaV50OP+eZVnbv4k8Gz6QJLDiZygDiriVrDg232nSGWXzfKM9du
nIyZQsV5VpEXe+l4UGQs4b80IFKNpn/LuuS7hn9mYDZOBkrKTaPJmAQnGQnBtAlZ47nstkluMbuM
dp4/XU/m6M6gni8Mi4SUr+/tzKhmnMx4K+gyVRUYA9VvD23+QybfmKaPl/0Xn+Rfy4bfhmLPZfe1
rjhuqG/T4ojRIytbp8oyWjrT4t+79pNR04lVWxXyeO0ae9PeKk6Lbz7G557KSdevYVG4dc6Rj5w0
ld734hub1LmmdNLhW/yhecBgdUluP4jhUV+QWQw17+sHcqYbGCd9uG76MNQMjm670QzdRWAAhl9/
fexzL/SkA5OUM4TJ8cp9ajwFlULHqvTizoOZIb65/HMP56QXR3kQTl1GKotlUOhtsm3sgFp4J+b5
9S2cmYv8kgv91ibjop9CkLdy75AaHoopmOmua1xYHTg9XHgeDZWx18/YTZcG3M+vz3pmIvxLb/jb
WaOMRKvJKuS+jds3mZo2kXwzX6cZOAWZttQ4wND9+lTnbJf6SW922lbySZySPXU36ZV4mHJKkefa
7fBgzsZvGsKZt/QrQvHb/ZRx7JVYR5O9MiULhqKKYcZW3lvikvtZUi3/nXH3TIvTT7p3NsS+bgYN
2FWS2KmryeJHd9hpI0VozXMXld/EdM70df2kr1e5llkW+Z37TnjxQ8WL3wW+DDZfv5IzXfLXl/+3
pxWFSeiHZZ3srXDVxYekuxbfieTPHfqkt7NzrLTAypK9BpMzdwf4uMuq/uaLeq6vnHT33mV2qXc8
lfwRKnpBBRVkMx2E4HwCzPrdOHvuLCc93jaTjnTM47NnW65b1x/s2STYGYLZAFTj8+tXcK5XiJPv
9+jpqhszzpLAtKoXSYcCAVrCjMq3VtsGlApU34xgZ+5HHJvyb287jVWKhpgzkchLJjzBU6plvWYJ
471GyfDNDZ158eKkl/tYZoNUwnEc/acu+5FlDbiL968f1rljH3v9b3egctsPhjjPQRXcdFS3wsGO
VPzN4znTo8XxpL8dnIKrxjRII99be6DsLQVlRL1vRLW05Dcj4JnOLE46s6XarusKztCqR7hj1ON9
c+l/fWD31D/v20HUFk6Z7ZvhWrMusch8c+AzIWzXP3koTTRmXpXl2b6kUN9n247ca8qTZ+178NxQ
pYj66bukhHM3cfJ0yklvIy+vsn1CWm/lPqrmm1bz198EiBB/frGtXkxT5Pjp3pu0tQWEoybsHINR
d78bR//6K+r6xskZMqvWyoIztBpMdgXd4ibQfqoanqWZLL5u++fu4mTMG8OYCLMd83gocG2t+zRg
W5sdeTl9J74+9wJOxrvUkaOjDxG7tUb+mDWKHE3tx9cXf+YBnZrio8TU/HpKs/303h30t/Jn8EzB
4dfHPnPZp254Zaouo4o226vRsaFsGU+1pX2z7jx33SeDmQLCEboxD739aS2R7j06q+j268s+d+iT
sWwQJHpVSUjPQhrA/hQpZYYFC2RKHKRa8GWDzP83n9BJJ3bL3GlDxROivgElUktJ/tf38NdDpvtr
7/H3IbPCdgVnjBajSPrYFStx4xe78vW7veRzxz/puX7b2IUX8vixJuoHPF9HjXFNTeeMbIOvb+HX
TOp/rwVd76TvdqWMI/HrFduz/Kp5LW+0O/YWzBdzHv7wNvNgSRLm1+f66w+w6510YaX9T2sStCbt
ygHZWO7Bw62/Pvy5jnDSfy04OKFOARv7PgZ8hresefz6wGciQe6p1z3wG+lkjcz2tjGTV6QgkwmO
k6AlsffneLBIPbYXwVP4zer8zGM6dbtrEs9gPHIfKWH/x/qg3VErymbNWv6bJzjp1YNX92zycwJY
JBPknivnh3GAkDe92t+Md2ef2EnvTitN98yEU4Svw3vxnv60fja32h35zUpfe+9qr393pmM7/Yv2
+ysl6Lc+SCKPa7D5mu37n+k0J5WPwmJoZneGhSh8Xm+jz3bzdTM4077c49//dqZEE47wApHutYLM
O3fpm9o3HeNcJ3RPOnrUB8aYHbM5Ig0CjgwxtTU2C1HIcuzJNoLa7Rg3RZETae6pnVtoyi2XntO0
V6qR1lpmSm75zgfLr2/1zMDjngwKltNIZZZ6uq/wyJJ09xw+2MeMuBl1Bl+f4cy83/2VhPvb02xE
T+U6MsN98U6tNymUmTfLnox39zZ4ZhXz9VnOvbKTIcGvpCtQKmR7NyIyTNhc1vU3N3Dm0KdO8KgU
PTnvXL8gqp+7KE2T4JurPn6X/qJJn3q8RW6ONfU/DPsTzazQqOw3u3KAFNlXi68fzLlTnAwBUrjg
IaYu3XfQvKiTB+nhsIXw3dLx3OFPun/eFiM+XabNec5+3G6M1330TZzozLzhVKidC1OhlOTQ/S3I
boQ69WJ4ze+/fizn5vvOSR8fqtjWvJ6UIJyNw6G7ITfnaIO+Vi/NdffSvH1zmmP7+6s3fNLfsyoG
f5FyE/jdcMeMR3fEDIyZvo7ZfUPabH7TSs90ZMf485g1xIEfxCTj7slCgcFlK2CD6z6Yxe/ld/PP
cz3ZOfmsH+XVFrQ7JrcReluEK1T8MFNZuvWK5A8Y/953+5Xn+txJd67avEG7zGOrkBEG2qZt7W+e
05kGe1r9kAh9mIKKPYpOA+WGVln7IQFlff26z1z2aUmD2Wvt5FMBfakgvwkmcIF+9+vI//k+/Ff4
KW/+T5Np/vl3/vwuwarFYaRO/vjPg8z57+/H3/m//+bPv/HPffxey0b+VKf/6k+/xIH/deLFq3r9
0x+ono3VeNt+1uPdZ9Nm6tcJuMTjv/z//eF/fP46ymEsP//xx7tsC8rT7j7DWBZ//OtHFx//+MM4
brL85+/H/9cPr15zfu/wyj5j3KjX//1Ln6+N+scfrv033TZJqdU9Eo+EY/Cq+8/jTxz3b2SaG/Cj
LN0Unu3zngpZq+gff1j634RlC893iSQSRzguphrZHn9kOn9zXF3X+Usfjw5H/ON/Lu5P7+f/va//
IJfoRsaFaribP3dIx/csrsC3TcuieMuzTzummcPVCi3DXxe5BY7GTakytaouAwlemm8gAUDRY1CT
y6SfqIJJqQf2qt6FTBOgEo4c40G2Ema620BGGLBMNYI0JTw3aYeECtbI8wjY8ol/01+7WjhtJqcS
PxLhG29hnzgz3RxzkB66mndwfYA/h9nyt/fxr1v+0y2C4/3T8MZNuo5v6pZjGIYuhHU64Q+MSrhT
Muhro3fTjR43OGN8H3PUgKREXwUC/XFgu0QvncBR1K6XwW50imI5TGP23tQMHLIV5m1L+v/aG3z3
0Y+mEDis17SzvOiPhWp25K0sIw4RtaFY7A2zu/VSn9TV1rZrfQFDNbJWxTR0N7o3OG9B0CeLJAOn
Nw+H4LIExDhrAwinOki2IIeY7FiD2gxs1q90w/Jeh8ygPk9Tva6vukojZu/Ytlq0Q94nW59KysnW
bKol9Lz4HCwv/olsmMQ5FeZ6jZsTcgto5Da/xX1Zw8Tws8uyD8K9rqEjxDMLSQD+NnUUyeAoyuvK
6t3vJ0qNJKPqotWr6F2mhf/MUrlAuzdiHWx0H3CbCm1w7Khsw+VAGi1KR8t2H7S+a56trDeSVZpN
+Dgt7VgQRB2TMZ+QdqaY6fIcjEJcz+vR8Afs6+D93DH39p4ka9xtgoQkdwF8owVdbHqIiMp61Dap
TJOb0UvlOmhDQOxCJD+9steWRRsFV1SEUkhphUZ7abeusTeUiVmDUXWv+1gzMzfWcDqIepMGaYra
AORd2uAnqmQHwqbvhx+K2A6Oq6HLP4Z0yJ6nINRxqlOI0HVhBxPdrB6tNtdXpt2FDypIwH2SxmgA
UfRccGGJWMWWjVsipYD1w3d6+zqwQLHSYLp5qYWgWqYINVKmUas+S0S91UzXuCrbBolMFgwLrzVA
hZdx86o8f1G29ZUv6qVuWdMc66vcFObQXOArrm5VaZjXhV6RIgx2287K8IORiEosV4JUmHSAvYVQ
u0LDABOVpnbBQkh/9DyvOdZaqjXgsQ5zkshfUku50IjH8Wcem6TRW+kY35dThASZinGkAeD6FqU+
dpeTZ3vttpBi/OGmClL05IUuwGU/hSNnK+DsZpCv8iJkJJjGC3Ij3hXSm8s6LDGJ2fVbxUeGEvcR
tTLMt7nVAVfXtfHGdjTvE5jJPjo6z3RII3Y3ULgTaEskfdV12GGCnXhkARChm97T04UzUKdWDTrs
d6deRxGwoBAHawOZgtqcD0daF+0QLEtZtpeJ3+SrImdnAqq+nwIa08eqe+oNfRvgDqnRQixMEX5q
+n1Valc4epZ5Rlx77KLbgU0lqcZD7dTbIDYPWhjdp3F+Z0TVJuHT76Nl85J+7bTx3kR+FQQDwfbk
CO5WdKYUjZ8Z1oeiqF+1pH+sXeCcLp0dSYNNNrK+zoKH0ae6MO3eKGc8RKnxMkaj2juaI6+12g+O
eTwAfYzkY6QUNpzhmUbNpl2S3bsFPIg4R0enEc2m+jNnEkR8mDooU3ewE4SLasLRRdzgIPxiyYhE
jQYI+ImkIACD4AljxDNagsJhzC4lkz5TUF9NrnY42RtRUbsLn46HCsG8jhS18tB9MschSat01L41
o+iCsrp0U3jFwUoDe1sPdokkL6nezQiKQJKH6WrQ7UWakqWj5LOWRN6nxqp149Q2Hu7+0NuxRTWa
kve63S2NIgufEGUns6YDKmhg0swi6lYAJiVPvVRoMyiEkg4wmZQBM0sF2OYXu8PtjPAZtk/yWRjV
XZKb5Fb6DO/KuRr7rF5OcQjwNH9wbe8QeVdRHB0SE/VBnhYfQcrxh4qsitII9gp0C4BKDQBWf+dC
3yucfB1TGq5XqLA8O95mHdihSLxMUlwPw1GJjb/B6y57lWksZvoO5lB5y8ulWNTbUOFdrpAVU1QV
NXcK8kki2H1vZINtJaIKW1EXFUwXmhXvq9pe2pDY7NiriPUT52+r6cpgpELmeWtArYKW5pI/C2iY
kr7nMHaejbLcWz7vKqbwKlGwVP3ito3y67TWb/XWTxbCS7a1oyAyaT7+8Caa50GHG6kEkhdSzyaS
+Jro8DWd+l5ryOhyOVp4LOHGjKUjUSTaBwPGA93YTAapTh08bI8irBiVe99hA8DFVPbFVeARWwnC
V7g9yAUABweR765HEe8mr8HQ6TdrQ9h7fXSRNtXOXdi2uyworwrYPW2iPUJeutQBuCaRRfVA3t2m
fCwcXZIKATariZSYhZKK17BHuDv5M1FS6QV6OwsUQKhho+wHQ2nFPEMgPo8x5C7tmtJtdliDjdLr
yyG390PpJGur/KR/UcwbxnB/zcHdBaoFTBkmUPsZ4C/1EJlFAht3YRTDISoxmaTktGEjMkRxU0g1
HMASatvCse4ye4KOlFv4QIqjKCwxx4WfwwpMUzyVjMA+7RuTj+XSWCku3yST6Hj/QJEGZhbbWBTj
uoMzOWvacanMV7AIyWK00IXZPvYo3x9dUMpBuos9be+Go0bDOVawxUmx6lJqFDWEO3hSy2F67dyW
8vT8UYdYMJm5+Ti42YDxIfAeyNeap1626qgNsR1366HozLBFNT5UJucoEUuGvWdeqgoxHDyKzuI1
NVp8QzomfdoAhjZeWTjo+kJ/dDUY30C0WL97SCSSH0bO2g41LOD6vExm7lDkkJCOqF4Y5q5T30xD
AKpuxAtVO9tw4ouEmt7V1aNXIZVNw+SVdDpGLcNbqab8qI4CVtdNSfTo0bHUNlQYt7Qww7gPcsws
ENSgAZsyewM9MvcVauI4hwvbqOFi0sCLA4llfhVm921oXJSag089vmnSkvqX6CFrYCdo1nx0kcpF
xc0A/vGqqO9JXNxkQwLCGeRegK01Kg5jRb67LimqnkyyvPtom9oRmYd5tU08k8VzYD9wxT9AsM/A
bFwYtVilvYp4NuIZTNIijamaTtXPJCDUDDoK8gteef/HkMQ44AGol95ST2x7HYTqzpRHW20PKjcq
45fIY+9WWh04QM3dhhR06kR8m7w/ZlLQ8kctD9ZSiE0VBcgdJ31eCiBHA1RSZNu+BO0wuMVlMwT1
wqWoCNYf+9oWCOQBpTm1mJcJQBBgWvXMqXz4M0z1qUKubwyreKsFBOfRwqFAgkK70JLKgbcNMkVh
0KiprjR66lpL4ay8ttylGjUdrWM8hja1VEkb3yWd6gDS9uVGBCFXjdGhg1E2M/pu0wkipCKurJWV
s5fQoiyYd9aRMKsnD4NdIWfJ6lXbUq0I7U1vRLb2wPDNE0NHmYO4fIa3jXriXC+xrMPsy8foWenl
OsqyrZYVt1bElKw/stxa5b74Rz5XPZCXP0KmC4+VqhrTi0XnxBX8S+bdMg7f0qC0Z07GSKnrED0B
94PsF48sQm+Dadrrlt0vpAvt1g9wAIxV8DmU9gIM4K2Meyo4a1dbZ1qygmTBAx4YE4G+MjZFY/Gc
IxfaYo6rwYn4O90em0c03yHWGXxrMZSYrq5XovTIApCE9afop+4n1IQUCB+19qZ0jUfL8jZhUMwD
HBlDa8AOPDZKJ813VQT1K/Hd6yEDmCMjPOqawq5ki70GY3dl5tB2Bua2whDQX2voPfKo3UkyEnRk
jpoglF5IS65vJxU/JiraCAZq1stz28HYonIGXfepCgS2xbwz15A/UoA7YtMM6YM7CQp/S7CgOQ1V
H9Wjk8GnojCzcqZN5nZPaKlBWds3BkC9GD1ePyCbAJUhlf0xOrswbJJVd9Rdd/20m7phF5vis2q8
bhFG8XFutjMC9cNsmOb4U76bTGDijU2pdFVBGG5stoyOEuiaa8CP7MzbenwpKsJL1EG+cq2v6NGe
YRRcVWw00ZfZTjJMLaCEvXvz8uzWRNVQNzZQMobMI3asPELBQjXXa5Nn4xpU70w6AoLwQlngOkGR
FEmF9WC4LIiMz60qPBQOVL3SRt8JoQLtTQ2T0BqhQ5AtVvr6MsR5z2S6nTtQpmehBYfzzgsBVrvO
gmjihFK2jaylkzLsiNphoE8OZgprMkkTGJcg66Bb6nl3meB9cYzxwF7AuKxctTZl/Fib9V2WVszr
GXJb9PNtA9HRwtXZp0O3bhMZHSD1UtvYZDb6Ksfx5ab36dfkkbcsGHPv2XdRlutRi7LKUzDsOsO/
KOzOua2O7M56cOsMhJ8+XIgxKC5EBIDMiONwrZrJ/CyVbTx5MhqxyvbutCkkhETKmhlDpqPweMC9
NWCnSBorhU8vK6gvQyO0bUQ90rudOeazsLuYkp6hwOBTlkF8w4pKD+fFULGKbaIOAkMxgmXPqbQ8
OF3Ocq7LWFn6g25+pqw0GDOOsHdmDfXP3qGclqG+B3ZrU8MrLQ0wdVliB7cBD14PdZd9yD6Qu07G
Gvnhx1KiLukvegXUopqUduW2jlVAtkxBtwdDdkcUxVwF7sC0UVaF8xwbFH3ZqUMxfK6jRnAikJ+F
37ir0fUq5LWqupQigX6r+Ubw4NRV925Mwbj1VIqiCVLEos9gms9ENg5b3RAdrknXlYjLQWzjlgzu
IZCRtnp06oFPRsGHT4j6SOoKtRllnjkGEpGDQg39yptXuRx+qjTSrvOAmK7hAhYdRjg/foFKzarG
muGudqBwW8MN04kWMoCMrKtQm2IWLjh9AJGipIscJscqBWJU6Q6wfrYYHns2016lycMn9+dzKsAo
TcWkyHFOazWrhhBWo3mRRekjOC+AiioW66FpSm1eedJYmjKSexQ6AynsrccKS3brpGmOwQXN3/S2
RrS2lY52r8LEBc5Xpf1cZ3E5zmBg29ugbI1oHQAFeoiBG332U9e9JA5ytNrGZ1DnI1Nmq9L2EzKs
vYCpP6+DXm0j1JWr0IfwxC5Mtx66KHrNGNExBjoj8zWSSd1N50G4Ths3gXprNzu/hX039hEcjJ5Q
daeXwwYkJ5VcmS2fqjDvX51GPTUD7V72u5C11LqoTXuctaETvwl2HEOWTKDiWC21MX5nEaBoSGt2
fgao5GjT2uTdimSys6QFkb80mTQKFxFIYrgu3JQkuHFEO80JPJTY8bpqX1lOCjzevOayh0PiFM66
1hVEyNCr541Dyb/JWk7i6yX1YrhSRYsdINV6d9OEndpJp5crduymN8jX2UK39OhZdvqw5guT3VZd
GPxIDPRBTsgMn/8N+GZkSFVtN7JeTtzowWf42NRj7GOFc6pEzEcnGmfW2LisvYBbU5eUj+ibrHzl
gOVdRHaNxdKg8E+6WATz2E5+sITwPmCQjKsx6INLWVLtW4UAZ9LRCA9BT36iBKt8baneoyRFgLQ3
VbO0uhSsjFFnGiMD5LaQJeU2KPL4Wrgpo/aAhaWuh+TJ8lVxkxoCJVVoQ8yyEnFtSbe/TZu+u4zg
ELykOl86ymjs2wg5B2wtnerozm+vfTliAmmExczYA8yaSqgmfZSqgm9oFu/LzvagYU2y+Gibkikk
c9bL0q+KG9svkRqQtfaAjEijlFOV+Lrq8SDchq8MK72mwQMD2q2b0Hs5tmUgXYUvLEXT7VitgFGF
znoN2KpcGJmGcMFGd+xNwgARG2Wb6AhNrYTdLJ3BR8kyQlPpkgoXkBJ6+ap1Y7rgUyqWDbnKi9Dl
0EqqAHx1EMw9V+RPo4dbPtdBu+q2FuxcQ12XfX7vVC5W1ACroOsxqTBiojh1m4OkdSHKGnZERNS3
QRUPEraWFU7qOZrAz/sdydG1LNRDOQhrqwek6SVdEd1PrZcsGwNTReXBGHD96chAc0b9EGgCSqgv
/ZzJGm63G01oFTRVmV2adZg+p6pEJlmgRti39MuVjECwxrlqtSvKeCNoZhULwYwYOb0b5dFcYFLY
5WndiBVwFE3tR5kRRFXV2AFrSRNEQqIu1CEngfqBvacGyJDvZ9eVPZJLH8THtaBJhzTcggB2ywqQ
FbzFitSrPeeQ4/mada7lLqLE6nZuFtnXGbMTe6ZzifgKjlwN32fl7NUSG2KTMv9xhhGCWyCzbWlU
5bs+lfqFGWXTMcQprx3f4KOgIYDpjPQKqKi6y0cXbrBS7U2R1gxRAavZfS0ze9U6yY84y3WQ8NYU
3FONVwB9Vs2zkWvmuxYLZy3rGIanVgFPTvMA/W1pvLWxMO5LL9a2TuwoAXJzisDpan7B5J74bLmq
snh4dP087hZByIhMzKOmhfe6t2+tljVlXPVIAkfH1168LJSvDRSTN9DPdYlLFNNF54dynI2xQuUX
9H68ga/nHzIQ8UihXHyohUDogtI+dIxF7VYMd93YsnLL+gIPgp8zRAkQBkzqsVYtWQObcHCGft1r
o30TJYZ3YBeCSUBltu1l0cbGqneZOM6ilBpHvrI1nvUu9B+dKnUBVJvoYgmQ47dsq6MDoyy77WQX
OZNaC5UFC2oZGEvS941dP3n1ZmgzYMZj0a+NxrReApUaPyyta9c87WJrTYltzMsuIA2YkTb/CPUW
aF2hB9cYaaxH+J7dtd2Q4TOLOT6oiBjVgEwY5PWyNB+aivgxlMwpPpQZYpQ+iis5Z5PbQV9PjXSW
6PPKCUEaFrqFuNxiuB9Lu76vsuzo8HOOaNBoHK/rqdT2ceEM71T2AI2xJ3kfDyU4xQxo5VVbFv1N
SD3WoujdJsWKnMp5iYkENrevFf7MNNLoUGm+diFE1j4Yo9JQqzIikWocVs9e0n6E3ehLvrk+0eMx
WSIBcS414N76EQ7RFTdBGJYbjRoIwAATywkdNG/VwiW2hpQJtJYSgg/EVeqU+LsGkR1piXF9WdU6
fuC2EbxRHUAibQIdfTVYC5EQAWIE+wjbkpA0csG9aQ/1oSmr8kGGgtARtXvTdlKE4+auBu0UQJgH
xf2Y2KBaa7ru3cAlyBZ1BsAoOa1ro+fLbjG/KqiHXDRTGi06gsMPLOqCXedAx2GBic4MHu99T3Yf
eGnS9wlsmPYt4TO5NUtznHepNexqv2FBo6zjei4qxrne5LQKk9hkVFbufSiDkDm/FreHUpoONeua
s265p0cbZMFGkc2aZ2NrLkxCv6/BFGnaXva2m+/tKHeneV8kz1k9FsvIr6BjZmxBAVuO/eMEw6tm
HWMIEqq4NdYmEe/hsW0r55olhl4AwLMN3GcI2tPlVCIPz3tGnWsLAO+1J0qwvmZaIDj3NFn/APuU
vIPsBH3lFFG0i8tGPRqJ5t0iryA23JTF+5SUxc/caMoVU5H2oc9L+kTmWz+6pgUo7ZI5ft9EDsIN
M3cvqlAnEqsnqbYvjDC7brK2vaKaTrto7ITM+NiKrqVdmZdVi62qFp0BL0+U10SZaFnKN15jLzEK
JHwjkzzDstUSCEf3QFgM04kCX74Mi9Sce6O0lqwP81WotdFFzKi0S5nzPNA+PprCYWJAdGkdJL66
05CRHaamI/gyWFp5mzPUANmaTJpClkfFreez7SCIXCICZMLcSey7bAIUH+wiVOu+GMlARnAzLrVW
o+80VeuLmVX3+SVQM2pj3fYWXjL7BHafHRR5Nkur8I0t24IN5V6eCbu1KeRDlLbuisGuXlu+Vy1i
qLjNwgZW+Wb3npEtjZjPg95VULCJGslK1e+8V5MlWak+3d7IFkpp4sbxB1jnwjVWegTR3h2ddl/0
gsWT5TaKMElmM1dDKM1spr4JglS7ScR08GP/UCfBcJeTXbq0NUcNeN0EuSIDnQpSrT09ZEIHbxa5
fd9C/cuRAAa95dUzA/cW/mh2RLUGVaEuvfKu5uM3lzUe1cwLixdcOc0Lg0yPR2fEiJ0E5i5iXXMZ
F9b0EJLwNlOuU76kUW082wYJ4z17gG8ZcPZDETQfOBWI0sooWJWEVC4Niz20mahMaql4E9RwdHm3
060gv+6wBr6ObbiZYM1vjZprzVLZYkLpmuqCiPRw4xSepWCHEwGcE8fDGBnVSX4ZsMKanCG7SWz0
TYmVl7tcuHi80qJQSz5j5buGzueBUYhgB0vUNUsrZlfGtBt1T1JhF5LzUpgfaUaS/ayjxJXdkdRE
X1sPY7wx+RatHHBlWOVlJjG2Wfqn4xJINCQ7dUOQjSuWt/0eii2mvTEA1JY3xXaojV3mJjXNxHky
rdrdaGZHNV+qBzdxX5XMfGN8AZWpkbXr2oKE4IbtB0NqV1lcOe+hI17hAEaPviTuhcyErQuh1nZO
GI8lF3vsqc9cqcF9lbYgWr0QrJjUBvaeHF42se+ReBAiG5iwpljElfeIVyIBBg0ablDJ3O3aC1NI
kkz6Yo8eY0H8X7vrmtrcdSnxOJa/PTbg4/q91a/LpoQLmbCfMhwVVq7Hbbtsmi7SquBRt/XarXvn
fgDoXJomsUrfnFiJYjSMkoXh5g8wJx6qjDzPxBrFBZOM7WgOL1qnjteeKe02TDw44OVVn0BkCJkW
SvESFMXOq6htN7KLQffvkqG4Tfp6T9JYzqMws43nB7dhW7uPuolFNyo6cEIe+cla7VwkzDzx2PaD
eGLaiQQMqGRWqLveQZDS2ZqA7jwcWGywrM/k2umZUaPQzd8nws1b0MYIvgyn7qCLMRV8i4feQ88T
+qBmh1iuG8tG6yaZ+EIgGxDmDNqR1N035VPP0AePxC4hNHrmkx+nCsrRFMzZgzuGmsr+TtGl83na
2uyCmqZLMLtJzRCccHJoRrAshOLhSQ9ODzd/6PMLJW22gT0vf2GTmzV11tSrysT4QYiCHfjBuhKs
LbHyjeXGZ93WzgrT+JmUw9FSJgMMMpNGzhX6loXeRNktCRrWFUtSgr21PxZr3Qmmq46xEJlNvuWD
1T0lLcT3hq34xZQqQvmszC+MIQoeReXoK6f32TlUlsWiIRWEXWZGSxfzPa9f6fCGsD50TXkbyk72
G2GwZVVXdcpDkmyu9bm+TrxkWg6mj6zBOe7PzoHEU25VClU/wFOfkHFOKTzoZrxktWihNyMqWrBU
zmZa1LfPPvuHH6mMiI+NVaiQVNs4YQMTIl2it3NzyscdoeBCLGxb2hf5lJH3S9C72AtNA5ql7OaS
T3X/kMFLumxIwHl1tLYhxscsw5//N3XntRw30mXrV/lfADoJIOFuyxerWPRGvEGQopjw3j/9+aDu
OS0xmmJ0n5iImauOUEsFl26vvYylN/VricHd2RDZAX6aWX0gyhe7IW8Mrb1Hs3mbCdmZixouhlp2
IR7rRSIUlh+QYvD761322ylMknYpOHUAsKAduQF76+7arMNO0otS21zX0suO46Br+Vo1xNOdlcrU
UGROKA439PER1kU0Y28St4vO3MmR547bxzT9Y22vjahDpTPo1/QOS+CEbNpyJvUPUHM0G/RRYXMq
QlyhR1NvLkgJiKiqRiNcx7F07y38ITFjJcaTGZMF+X0y2fGmy1mIu7LMrvRB1xFzoJFAJeXpiMlo
qgNck3Vuqpw0TELXOKDh2Vt5mzTByxv0NocdJCERJB6kSLtxnTNROLcJCiZ3aSF2PFXUpYeQCLgN
Mmf6UFS34dhINlghtrYfO29GFYeXU2L19HirwrwwWybgsjM1YoQcOzk4GfbUsWrKi6hgBaTp1m1C
LdFWdhwaS3Zsno/GIu1/Hi/sZXfV+Rmd5ECVGvb5/XibWW1+Z/u+2o2wKhau5zabybb8k8Coc+cH
V4GRP5lZ+GCV5LvlbuAuPEt0N6k+5cSV5PqjnHLjMjHiZsXZC1JmoBnbJo60Y5HVSBVjkdvLovAI
GmqC8Gas2+KqwzbFCEHt1sB9BeBTbAm5EDqOxwstjOh2aXaWX5N05l9nWWxflhJTTydMS2epTMf7
1odWso/GnHRIW+o0GVjDtFJobzrfcCmsKLhPqUI3LAfmXlXEWcUqJWsB/7WA9qhun6MhIBvH8TqC
7FNKl6JCB6QR0EdH1zoKegZnOeq405gSpkurELcPJ3sJ/OImwaWTuAfqRdBVrlHOY6nVc56/NS2W
LzfAx9tN15XuvdXxNN1GRkCAtxt+N4uyPmhOQuChR1vATcPoAtTYvaV1Lq4Dt22vRro652ESA3/6
E/ZkLZ2xRSBi78bUHOJyCQL2ninwKZ9Kql+yRFL7ajCIUSATrKoI5YgoLB13JKwEd+i1NbrWd4Y/
jI+ikfe1ytSOIj8AasKBjnp050XhtGutVJcE2tvOptOmYGOSl1lAXNPJ8gpoB1lNhSmWO6bBKcMG
eQVQbl9hYEwPk8Ju2jopxuMhKbD465cW+Tw6cYiKuHVl7QGxdByZXeICoqA99WOS4xEemERoejT5
BcqUPTU+HYY+BqzCz/ctFWHw0GoW6Q28Qby4vF5zieNJ7yaQrwfQOKCzMpdHNcfqke9VrvMeelCi
gFVodjrH0Eyai6gngaWo4mLpNhYawVIWqyp0cco14uzYTbm/T7zZx9moWGU9p7kmjyo7mVh6kCDb
QPlLyThfxDXbpwmhj/QpDnL9hKGNW3pXBOONq9BLzOu8iMdzNHcOIWxuee8gLoabgB1hc2n7PdlZ
sBVEUYhlAbdpnbeOxIff7jwgNY9XxvHEP2Swy1cElAzES5tOeEjQ2h/srsGL2AwjqAxzyaxI9PJN
OZxVZZ09gC1CkVFYeEB1wkM+qC50pwi3VLbxHRFxzcVo9fhJjyL9qlPlEUw2lY9+HZDWGWr2q0yr
+TyRE1ps4BnnDhYBj4Ge3BHRfNfXKS4uxBy5Y12eibRzTq2YMLVRpTw3ZDNsEOlDJq9zbUtLHhfS
pMsvwfx5Vt0kMHIFbCT24Mr+vROJYRvHoghWnMI0dueyuGgnVscK5qNGsFnWXtSl4z0HKnB2ulmS
Rm3aLfFLThzdmBXfizgtxz6nn9HvvEZPMe9EOHM0FMbQy5ylg5wNLzRfBRy8FWD/udelEuRFEj/W
WKA2hTF30LV4tM7ajmNmU2MqR1u0aJFv1datrkMbkBqZ1Vrlv8TpMC+tIhxec+g7ly2FvLvSE5Eg
7y6icp2NxIq52fcm5RQSTONtJwhpqfTujOsQaAbSRoYo7uQLlIzlUw2NZevD/AQCxSjnOq6bOW3d
Xus0js+JtTaIpyQn8tUKAzr6s8vyCXQtOnXwv9a2a5Zrs6z2JbIUehwcf+iVSzlgfaQkfXvNJU2e
CUMEy+9po+9o5DNpFLxdmLYnTWG4xntzkiYVQ8jCFO5aP1DLHtFYTqyiwVLT0BTbwFGp1hKmwRoR
g3F03RbvN/JYXfGJuP5Xtjb34VrS1IUpoCkKD53Ir9T5MNTVkKNS2VrBYJIgEDTr0KyjP8Rq/4i5
/SEt+xcq90XxPbtpqu/fm/Pn4n8BgVuHIf0bAvduxuur5/pnzvePf/IHfVtzzS+6KT1dWC7/gXDK
9/mDv6253hfTEhh783UsHe401O4/Cdy680XqjEMBQ5sR7MzCjj8J3LrxBXd2T/Bb1EDmTPv+BwTu
H04af/DwZ3a6ZVkGmD6dWmO+P5vb+XV4kCHY0nKz7Q1tvnFNZbGQ+GceGhFdmRqYd8LppfVtQVOD
c2n54PcloXIqNfbdwAjWfUVwTmpuUj38QwzwixbgF+L1r9xybs2EV+7ApoNcbjvEqvx6a6FT90Yj
O7Wdet3/mviZL5ZaSkTFkgox3hY9KNfasep07+STgJA8eBmxISwEe+Fr480UjsUaFLi+1QJSkma6
nFxJTc93hd5Pl0bTYCJbwA64jFBfQy6pfNktpzw1XkI7EpCjiSr+buieV62joEqxVYx9/ajh5LH/
acj8Dcf8h2fKL1/BtGzbkJ7JF5jp2LOe42cVWVDBpIfIvQmEZt8OWUvvHBpoQBtTd3b4GIc3oa5N
e1eLtW2lteHX1CpojdUjhx8o5E6IdpeQ6dC30CX6nvvq8uFnu/5P2PA/DFHe3alj6fT3+DD8x3yn
kqFrZXTCC4MtLJ/hMkqpzJEmrKuAYWHZZn/RVaN7B2Wp2kxVJy8mr6Bkp1tLQ6xR7dJvjWFPuDj2
cNPYbz55j78KkRgy3JBE98BiZ3mGeG/+YOeDnbgDeboFoOVN3sBtZkV1l72epLs0JKZdjPGFTAgG
rRFcHK261z9xXXJ/rOy/vCJpmh4ibypP4Tim+25KZTUsWLuCeA9yoyEMHJQyz1Tq0gCR8aMiM3sF
g2hc1kkEjmvVcukK7OQddTe1FYTyKgO2LCdjXTt4QmlWu4VG26OdQ0FBMza/7usMklGujTs7T+KN
nVnGpRla/XaQekgW89NYVzqNeRHd59ZIMnSRxfc1ZHkEft0WVj0p71p/G9AvPC97tGGSgPVuAS02
vOV4icexTZ5Etu1y5zmyFPz5JDYSii3DgivE6R6dQxvcpYLkWlGJY2gQR7ToO4nLaSb1bGGOqtsT
owfFQI20kaLach9aPyR9OvIbk9uwIEDggeRtvE6Qvh3dQtMbVrVGcgtdZ/mtt9PkCRy+hOvjc5iF
i7gybUXbvYL/z1wuk37dJxbmFVigp981LeGUp2N8Hya8376pyIooIg06HYFU9yJCeOIru99NQ1o+
UfnLkwbaflAFTdzGgPlT+FW4D6wh32myrJ99F5cYYoHZmadmQ1MQf96YzKKIvXORW0m1T+v8BLEj
XdVDaR3RQJBbZCc28amYWxfQqtcjKeDbYNSzI+fW4Ls3exIbbtnRdStuYLsnq7TqHjPDrDau4/db
0Y7To5PkJCzktndBcN4MB3UhxOza856a3v8KOHI5jfh4LrsWBks+n/xdt7sN+6FIVoE7ercc3t03
lRRRcBg0zz6ZJki1V+s64RlES1OmoCoZY979WIfDSRlBTcxAZdDOHaFDjhltJ6vKw+0wNDdjWuSb
2CF5Q+dwTK0tE7R3XnsbBJG3UuDfgCduB8sxzbU1ONVAeFkebEoqfyLvcCrW69FaEvOZUGm4X0ey
2Yks778mgad914K6X6ZDHVxaZv4EfTVb2nMwFIbb/Rq7Zn9LUPo3bWzWpT94+yHpqwt/bF700pj7
VAUZh45J3kpnEAOJLbel4a2V2E1JmERWkwctv6X1YBzom18FZXSV+FYNTwPP3cpu90k8mUtmo7+R
rd+A31qXlu5P274MTmmhSLZNQpjmk/MNlBGrIKy3Fzr85A3dOrLRvZAvZiBAMXLMa/zA1+lN1MZh
6PzgzazG+sRaA9+KVoTxtZ84mOd6bG90P+92IVhSs8QaGGWPVCM8EQo6rfC+s1XXi3qmjTEm+4ti
jKdNHIXNLed06KR5KS8B7ThET/oa5kW3KqCv5ItQH8nKAR6j0ZeFYs2uMTyl2eC9mGkp91EX2I/Y
I8qnIgNbJV8kPPo0Us1lm8QptG/lkexTT9e54U2nQXfTLSiTfeGW2TfiKB5UTc+C9c461oWudoZj
+RutyCWUsam+mZUTk0+oX56mPmkOzkQYLfnluWfv9Kkj6NIf4TrS1ot2sRfNsRCRi6FXkcMaA/AI
n0D+CYqBcZReJIo8ME8KZ5M0vVpSUu5HwpcJ8JiibVOZHiyaaCge2iwy91HaM90SedbSOHsT1tSf
col1uTVV2bTO/QQ3bGUj+PHqWls6tvEYEa4Br8fZB8h2Vq6JdbawnPIssNNuncYmeGGtYbw7Kfsh
tFwnW5b9kB1I25UbMqK+QnQGUdKCa416FSazSgg8S+bY+D470wEaVmBr3m2fTVbMuqtf10ZDj8Co
641tBxyhxODTt8OfpVhZKrwgGZsoZSd8yKWthyt9hjxx7G+nqwgjiEWjOs1YyAwNVjSV9OydpjoT
JsnsuKxDva5IQcbHBthUU4m9iBq4OGSprUonDfapXkaPfaSHdyLOxFuhpv7cM9KXGBXnwYF1Qt6w
Zt0OUZKsMsKb9nofvXl2edMmwMe61z5OP05UgSqyTZCm5bkao2yPaAIwGPHNeenooMSgcReRTcrK
1NxHMie3Wbdv2KaCM5Nqdt1X7QBa4G2EkRdnNqVnZNcXzmiZ6340TwUGbAuNniO8xqra04aiCpUk
R8XhRFtYTWd+J66yljCBmQa8gIhEj6qqAPw7ixSv2B79pTmEA2yNEFftyH/JRuCogHTCZVrayU6N
9KfbrnioSugIekmvODSiZB3KNkd701XgT9Lahg6GgBOBJgcI+cPSlIG5s2NPMUGlsR68LtjDB3AQ
wLkBaqwyAa/MoH+kbYrmv5IXLdTxZFlKxjc7X7fTsi4+UKlaiHOym4ge7utgaOdVE961EenM+uhf
ll1XrHGoj94IeKFjJ+30PPKdcAekkC0dOBJq0Q2hRUZpmLw5qu1PZQexpSro6YFdDfR+M3E5RF6B
17mmpfnKKIWaFo5Gdugez1Ja7ZGaIRnddA1ylNTQucdO0Rrb4Otfu4cq7DLUb65Cwld2I3HNsd9p
OiG+lI2ICushMW9G+ILUp9BgMn87lXRKey3MjIXVNhVolaV7GI0XZvotY3NC1wwJ0jnYqVnCBnCz
iU6e6UTFCsxWiKVgAKFDgzgqt8WQYn0JAJQedT9pWZ88cv4622qaU+OYub1TZU1ycwq1UUFFGEqb
tBaz6q/Q5tOF0cKBZyuc2jyAL+vnOirUN6i7kLO9IOhvjJzz1Ylh3lLAVMW2Br4/Wl49nJx04H0Y
48gbGgFMeg5gUXd0CCBNV5Mx1g9ST/S7tiriLX3H5FRkLovuOHdMwpQUsrgxd5UDJSqLXGgRQTfV
DhO2gLUHONzy4RC+AsMQm2XOrNwWMSihibUC+6tMZ9hCkBswqRfdYK4qIwf3DsZaVYuJHm26bJom
unNimWiXkKvlYmptddkGIfD62KdrVhlxmNB+IBkz9WPS5/5XJ6woVRpwlGLVOV0+roMgZG3Cjrs+
V0MhST1tCv9MS4V/FhtOScSurLM9OeL9jdlJYtPatiIOQXQOwdBw4yvZji+8Ac5pbQZR3+wi+zov
c7JLyXdnG0t7Tk8DIqkJGnRBlNJZO2kIzyv46JeG4ZsPZDmaT5y1zTV/Bfqg6Uxr34GTyQE2d76b
WRM4Syes5Y2T9jcVJjXUXdl9WqI4JTfrIeS9LX0SuciROsWa9VBPRHdO0uTA2nUBoLUxrI24vu7K
zjzm2dgcJ8jDyxYiEmoaEUf04MoMRYsTRrsIAVRBEavn2a7wafbpJWqUSEu6aplZ/mzsAv3hLA1Q
Zq6lQ4P5WCRYc1kQB5qdHre6dh74TW1c4VkNfjSFVfzae6QJo0+wXyullQfhdqQg60ZKBqmRPM7x
WLk9M1cmJ0SJZxe3GjxV4oZUeVbMEZnAfR4JB1EIcbhy0AwVNNWiaWyRNlYwr22ztAS9ZxmgeZpG
ElUNI3vu+75+cb16fAxkYu+lU9ZHqLTjaxJFX4e4q89yfaIjHOQFWX51FTxBV6EAnqpYEV7bGM/w
sdI9TsDqvLFnIYTf3SnkY3dmXREdQyIcXbjiEe5GsMvgWZPdVrT5s9YEtk8dnYi7zGVZgz0a9ITI
VzYdqcwOBmxrjCR6TclKFkgZTszf9LwYiL1AkzDh8U0snbkiGQnJ7KQszja2+5bGhIGmEG67otti
Fi/OxCACROHVYJ7HHJHXgVU2F6WOKzJvwkpWErBCLfwsgRs+1G7xGtqesyhSucprk2hDM9fQBLlZ
/+QlqUDB1lyZaEhIHYsRBcCp9h9iKWe3+MylLy6ZNM7QphdjXuwyPP18cndsAtBKnKrI+Vm4Xact
VeilR7dEPOG52qo0lQ6/39NQQmrfk47s+LiGBDzTW4WfNW/hoA/NonCI9drBBG8csoEbO10OWZPv
GkmA0DpJek9fOiPEe6U3U70vZIGxtBe8ZQL7pKU3WjsTXi6dS21daShYURss+9oM9hr08CtPpFc9
IkykYu4DRssTkYwlh0mzela16pFmMr8szL1v4Z/Pajj9fEidjIjtqYRZbMUjEkBm5QL6jo9WEPYM
WULDCyvKtO1gNLVjD2Kr9VwvQSkTFSjSPJsatW7dYK9YgFd+wPlrZSoX4EgiNch0GjrK1thfvQAM
idPOMozIvU96XMWtkiMnh+/umOdpsONIFxMwBDeKeN/+FnrrPhmaY6WXyc1o010xknRc+4VNMRdB
Gr0rpnxYBYMzB2YHs+ELclXzpoF4/tCnLVy3TIoUjUxlVAc6DSzyJas5JgGQjCMaCCpBf1QbpvrK
jhOsvKgztlUxNISwdGIl6eU8i7a6LxLbOSGlIE03TutD2hN1YpVxwJG13qskupGaG3/1g660tqDb
au9VZvSt4az8EAz0sHE6UvccbLVD7rX6sUi7/rlFS3sxjTO31AzZcLmzONgXTUj+YJ2ZHB9oCn4T
veoCRDCFu0kr2yGwms1gLxNHP9qAzSsHTvoBLDn6/gM++Ucg7v+P/cYvOO/2ez5bXNT/GyBeqEWA
ix+7dFzUTZV3/9k3bdUW//k//1ljcpA37X/2NdHPr79Av3/81B/gry7dL65nOLolLakLIN7/wn4x
k/gyO3bYmCwYjinnyIr/8u6wvoBjOY5rCROUzZsdmf6EfqX8Ig1bYn1JqeXNYPI/gX7tH74VfwFV
/IxF54drgUG7rjTee84XY5pBQkzsu8rSX7MOerwt0IBWUUAe20Saq2FHb0EJ7TZ2ndOkp9OG+L5j
I0haRvt/3pJE+NojXKJHPuHtNzTGFRZg5VVdJ+UpHd1h7wxVc+3P5D1pJtaFiFJ40LBvF3JKj3VH
Gjfa0no1taNaK1Sqh3byvyV4ZQDeEOWSlY84jMQbw2morIR6HfVQLQfNp5vuFjfpqPZ15H7VO/Oq
KGS4M+yZGJx1s5UVkBQMHwKroxccq5/8FFHU6IbRUvTubZVzZNMJfVhYxD2z1pPylAtaRN4YPXnx
dM+ueGcE6VMO6WlWV+4hTj8HurOXbfLW+jkxY0KecG7YGCy1ezNvKra9+mGsCmCAqtAf0zJ+CXUX
No4kV5Q9ArCAnmJtQ33UzkTraGsTk5RFlAWHoK3zlTb3svyyIuctgsoa6nC2RdMVmzbg7iJK+gX9
7nsMzJErp/5tC9qE90Fow9ThZZVZ8uYbhVg1nrhnARzJ1UQ4oGOOsnbYWta9jF4drYZJLXhuUYbF
hW8oe+k7PT00K7usJ/JrwetQead58KpMNGpDmLU72dX+U19YPuilE2xa0bWXSUd6dZcUcqVyPCz0
2cMUgGaOEK2XdaXkmddM1d4rJVE8ZVysdaQAyyjk+oj9ihcbkfpjWzACQgdpn5wSyOVTVa9sEb5i
l33lOdoZMjDefhCmSy1nQ9SCN2TKb2HRIwNF6J2Pg7uKC16RcmSNer3192LA5SPsMG5imIR0p5XY
qb64duDzzRW5tRsnPD7aKvIYtZx5R2hZK+ZCsIi77rzBGx46X8YpwoB0rozxvnMDCRYKQtHpXbUH
SozPXA6WG4oy8yEZDbwOAgaY8uvtJPp7XwPcRQARrEjXuKol1DvlW+ZWCfuk1Z11CgtZfiMBDAGu
W4FQFPIK49+Cjr5+FefRax8N91HJfcdFPmEsqg13aYufQdMwilQ7VnCTslvbxh+/TbSQZF5+hZi8
S0REVzHiSMRmPV9Rmk298miHLzLF9l9GLxqWLKQEEm0W8Q5iNEbsOLzzrKg7eCTWlaZnHdoLqsuo
DA6QTC9F32FIkBz1UM+JO8+KJTU2HyV3KNkzBnvdMDqtwdpKgL9FlDN0LaJLV5rWq6MHR8TLBIM7
z0CunPAKKvvJ4GsuqrF41CDmLbTOJhs9t3Y5Dg4I2bUdIShPZT3do95CIyuMe1j2wWKk2b3QUheV
dpMdkyqTGxQA4bbAdJ/HxA0IChwzAtLpbS0g9yNd8UkXZ32JyhRbFxdwkJ5VKHn2SrTnyk2OU8H9
OsCmtVFc5h3jiSbqqZx4JgHjYhEEMCPqXkykvjT9CuVLt6RCeNOKFlfBvF6ZhkqX5UDKYUTXadFU
GriDXfpPP9a/vE5t8JvEIWk2RFImGEWJP91rJHCwrZPEavGRlnbJCUnn3IhXxeAtpWCqwIh7qQ15
JTRrWBguVh74j9ArmFA5iZDwHpiB2lpogpDrEsF3qvFF8krn/I3ZiVEs4PnZYI78f5U3CYbGLiY9
HosHR9pHIKVHbdZSOC1L/oj4bzWMGXGDEEvNQdbX8fwhU8veWGIw1lqYuivW1HukihmRyO4t9g8I
qLmZhZNVj23ATlH4z9IO3lKrr/Z5Ak7uFF2z/vHbcAljig5r37XOrR9Pal21Il7FU/wydolY1Tkh
vTVcv0UPxQGPtyxYNL25Rctw74fRm1HDk5l8oZ95XX+OTipf9oopi68kKrEAv6kxPqJehHvumSev
7s9N+mfrqWJbcmX0hFHoI8ok4wz0Rl+QdHhf1BTmBTAVXBKSDMy+LYNlRqe0Qn+JTn0TORok/jqa
qnOvjRlrAuZC3xkhLo/uySzMq65n3glV3OCK8lRq0V1U+i1rAWMhLkGOnJZPK/3SRM7KUmRNMRYQ
iX3SZ9gwmbLmxowLZ200EZomjW9psB0Mbf2YlH181uvRa6HD7Crbxlj2rTYue9swzxKrC3fKkOQt
uq5+qzvEO3e9SeU6yavejL2tlWje3nG9teqw+Ozrgm/r27c5Vj2E6xa8Y43xUjfB29RlN5jiXA5W
/DRwW8uRhgg2sOGLGvmnysiOUTneU7Ocurwst5HRObvQTUgKl3zQRlWP0CI9Dve8CaKRvnuKP06U
s8+85Ilx8IjylnEgnVsv9b75WvCKzRH1ujGxeocUFuY4+df+kF0m8XhP1wKWzYjR0RBV5yasPMIO
Edt7NtVVwQof5+Ebwi8aMil2LUmaPumafzbCDl/2gXrVaFstsZxiBSoCUPHM0Bb9UD8OPXYSoeIe
EdghJ/K9veaM9wPa3TOKwXydD2l0pcWKrVRXB1sE2m1P+vS6khW3YMWviGbexkFt4LC+xi2rzAxe
77QiyXdjQbgxlCaUMT17XR8GHhWIO5DNSA+vtBx0tiUflg0rYLRgA5LStsHACbA1ZLZVGt9O79kD
Q5s5QxPuBaLiWWoxnb1Uu20tlvK29VwsuuYXYrM4txFjXy/CWbiDzwr6EWwxXHchEAiT+Ti/waDL
V12jbMa3yGFpS8sfz6tOl/d6wNtQDYuu1RdI9GQevlgmu0CjJZdzg2AlBO1Dk0f3Io9unjbcIzqn
+xNzfaKxWY5i/zaQ4qoJCTP2JlhC9JvD5VQ65rbCsOukGjwWqiQILoh5G87mlXIJlHgfZq7/XHU2
D5PUj/P5rg5TTGLgkINw64TKc7YiyZJDTWGw5Bhh6W2ckEgxfAzTpU9VvdA4CK6NJDnWKYLiMbZI
W8ifYK220O+sbQPddN1l6jUkwiMbWK7imNVfaI5al4qTI/5F+c4a7epc5A6M+rIy1ijI661mskIS
wU1dVjA0SQ9NEASwdmtd1Z3g3CO1scSViIi7VQYafodZ0/Ay7cwfly3p8l3P/YGABgvELzHoEN2P
2exxEQa8bmq+lypl2UlSNt6hsbRFPvIv3YblTOl0fhInuAHxbzdjxUBFVISKct5fbFO9wpV7Ur2H
FGU+YgdJap9jkoMeFE/8VZCBePqYua0C3711A5PjNFRQMCcdHmdRgQBspxe/AuPGW0Z7UYLNTBak
qdSzDXDiy2H/YzFEi+OulW8AgVlvTdb16yiX45JDzz0YQrPrB6NG8mnG67AjftazEm/TNYxgQ6KE
VRn727ywqJ7vj6Z75EDtoLPhvDwQJ41mgXTV0BgIHq/YiSJc9Y4hOvEzATHpv42T9CFz6X+ioaSA
cvFxqXqJDTCeSWH2/RdKkjH/qz+rUgMLSCE9uEV4Rwo5F5h/MJJ03f7iGZ5puB5WBdSF+Ln+WZUa
4otnUq3CJoMqxN/5qyj9YqMq9OAkSRohdBGcf1KU/sr5ITdKsheY8KF+JcD0pMwUcGmnWbCwl/3w
DdBHLlMq2OVE5AwsBheMWbz89Gr+hnczM4j+KoD/utrMmfuJbuP2kVJYyo7H1mhepZl9pX/0KEV2
q9nWM9z/Tyh4f+uHPT8Vb+3n64gxDJSPwd5RMYfQKviefjVUjjoB0TZXdi9wffEj95Bn0rnPrKxU
tGCC4LzF3ZBzYp6J68GY6AMi9aDv/vuHn1/p3z288etNqcwc+7AiDzBzq2ePdXtlE36EjtH7Nzl8
82O/4wjlFUBsXtUdMaP+rnT6YzVlEMTV+LU0c+cTRtLswfx3j/GOZYPTeNwLl/LCadwl9v8rPd3Z
wmWt/ncXeI+OyDSqHRpW3VFLvPjVkMawq5BBLu3JTa+aDqui338P41fy0v8bje9T+RyVVq5DTXv0
Cqe8k3meb5ycXVCBVqyDvIaKLVGuAQzou6IcxbOdBO2GSYpgNRQEp2vwsTDWaVywza6Prns0sgI6
G1Hdo+WjcOxcGZ8FdA6vfn/L70iuf93yO2peLlMTWUDTHaNkDJ69Bqm2VShxSx8e5NLVaHIuBtdO
H0ejcPEaTaCiZ2EJ4P/7G/jwnc2j4qcZ7OvV5Fta3h2TmaTuBtSW9TdcJYmOxw4D47W2tC57+eAa
xdZxgDESdxVGmLkhWustnEF0iOS1vILJuNayiO7vJ6/mg9k1czp/vrGio2GgDbyZbrwUaiPc8+iz
LK4PRrzxbtUChClH02ZaBQTiRc5FOvef6nYJveuToTj/0t/MKePdemWIgAoDiOIoq3tZnJv9J/Fn
H935uyUnqFSllQlTSRX3uIct8LGCFHLyqs8Wg49u/N2KM7V1FEudC5Tpwayadds2//KVvFtmdBeT
Iw6h3Lp+RT8Kd7ZP+IIfDJT3QYF22yIf7QP3UI4arcY2Pq9Ta48aMvzkzj+6wLzV/jRFUs/oYJfY
4VEOVb0mBB55cmpDOm/Gy9/Pwg+20R+s1p+ugKsJImGIIIdWiL3UUrpxofeaaxkGCgCz2B98Mt0/
GD/v4wBF7oqsq3z3AFFpCzV5ERntGkhoaTif5G98MIB+0F5/ehTkdqFw8I44FG2Le1+2LfP05fdv
6aOfnv/8p58WAKDBaDXuIVVtu4li8R1Zhv3Jm/nox9/NWA3zBdyx+HGckVnFApeo+1F8Eh380Qh6
N22TUg/ToHAcrOb049jE1+CMl/5YXv/+xXz08+8mbYdmGPTadw4qdK7xCd6Y0rpC1bT5dz//buZ2
gzINq7LsQ96Pu0jHzUGjntNlvfr973/w6t8n/hkCVzStUPahbDF2je+q8jM68weH4fcJf5EoDQhk
mX0IMltfWZV/78r+q4rVqQ4MlICmuwjc6t9N4rkR9vPw1OBTZj0QxmHUYgegGCaUKr41ZXIdZQXk
1m765Ht8sFrMsoqfL1RPMHFNDH4PdH0PpQg3XdvDJfX9fYV5yRI047PTwQfLhZgH3E8zrq6jPml7
rhQpqlCn4zLw96YV+PJZEzqfpYN8NADmP//pMmQ0xT2GknPPG+dTTMiNxaw6/nej693EhlreBFXJ
6EpLTZ6J3Ksw84It+/tf/+gNvZvZVR/XIdozbt19zpJnCRZefO3GTxbTj3793cROMMypwyxk3civ
suacbW7Tm4j56uGTqffByiHeTW3PM3tjZvkdMjx0diDR36GRQkQWyv4knuVvH8HwPGrkn79tlmqq
T5XHYDXQtmP2mYJUovMVMDG2ZFl/8h3+dghxmXd7tPB6aFcDXDks0fAKUHi35f+Xs/PajVvpuu0T
EWAOt91kJ7ayZUu+IWR5mzlnPv0ZLRz8kPmJTcAwsIGtC7JZYVXVqjXHLN+u9/GXjcSzZxM76coA
d5bScDvPBPqZy46EBHhPGdjK2rP0gkvbfRr/cjoFFVk5wxURB4IA9Wyor6Tk63TFtm+pdWbzOCgs
YTJHQXdFGRPPRCR7DgRl5dcvPfzy90+/3pClCKqWp7sUapElrgDrI7f/lw0vbT+bvV2kFBJ8A93F
LhtePy4sJWxUo5KobRTWrJuW2n82iYGVK4WaGzRPqDz3rfza+eWbLEG+/LcBNJvGYx71Pmln3Q2b
M7xYGzbKBqjg4frTl2bYbA5D5gihxuq6W4fHPHxANnyXIuQVhGB3/QULzTM3q8wab8opxCGCNuF7
plTWC9qx6gnVSb0ye5feMJu9UYwXgtrSAWpQ+3atZJ7NDaJsB9WQr7xioZVIrv01SqlkjSIksDqT
+E2rhV1FeVMY+VyFRc71ZlqYB+ZsFldDAfhFL4qzluJnSw2Xsrf0uD5ef/qXTlSGTDrp7w/wFfBE
lFdz0RpgRh5pTUqRdpcg7tEFYAkg37AXvnilCBN1IRvRFKAsS9yef8NttFn5FR8H2P852PIrZpO9
9kRT8hBmnYUeo5nE76tfUiPCr/F8UuBUbmOGmCT4R0LUomqQSln2DFaq1AowZpky5biBBaJyfR23
3PYkCbXppswVuY3IEB6PrOonsfLgWfqCZ4eBBwxQ8g1YDl25umh/uS3kI2ZBJbO6oeLKr8IYuKLE
e5wMv9lUxYQuH3YiEdIYe1mjrrSQKaqolXQt8TCTKf7/dA9vnkUaNN3QYbUsOVNVbPde90IZNpgH
72SZFqWKYOqDCB+Sm4afRWXNzVAPmzqINwJSIgB89/rU6RtTA4x0fVQtTbxZZCKRA4yAmsezT0XG
qVFL7ShFmnALBaZcmRZfWj9eBu4sPik64p2YC76zpBVmfWsFfTeBJcMWbBQrSPAxYghuUPLkAgTv
xH0XCp1IopZUHEXm6k2YIjWhar35ff2bZwrM/+sEbTaGU4NbLpkraReS047F3A6dx3tzw33L0dvw
5n20EnO+TluTRpwNtLFFhB+HvAk8kfWSvMbIe2zz3nDqd+WPHlLkvpUAQf1a+bCFca3NRhdAxhJH
G15n3hh3/i3mFqWNoosC+s17dDva8s7fGigynOAwrJxsF4KeNhtAEUTarstzLqwG9Unzu2/gY76t
fM7C4NRmA0cK83igPnt0S4cT8zZ16i087y33qFtlKzmiXW3XvLYXVgd1tkvVi5TrG7C5btT3d01h
3KthjAIapanQi8W/TTZ1tspZHNzwfYvpnlIEGic8VKF20pBErDx/4SPmrrSBx61yw+XmGYiETAE5
clNF89LN5IG/a/N2LZ8/0+f+3wSaG9KmDYppKiuzM/nI+CfBPjuJYp2cMl+XttMkTy2CAwmzWj2G
6kM82ZH98G2O+dU578b0u6eVwykbx+JPFw/UUoyigPuQ6sUSN+9p192r6BxwqTJM38VTrL9vBkl0
E5lCtyxqkGODYWq3gdWM/3ZKUWe7gxqWXFfp5uBGMHoKaqaa1knb6QhidSUMLgxmdbY7qFWiHjSx
wW2qY4K/YxqkG0F+uj5VLsP0i1VZvbz00xa8z3ShToaQos+ubV6buKBCT6li5Y5KUP1MuBt2pSdp
x0hpJxBElrQScRY+ypg12xDqSsZWPD4n1p0Ux+cgv8evZiWvuzScZy3WmmIthmoan/sMs4QQ6NjB
Nyn8yVgn3UoYixX344UQNjcM9iXTmkDyx+euagD3GYlTKO1aWvHrCx7ZMmaLTdMGltlPWQ6hOj94
EepztBjq9EejmqdS7iyTnC/iCOH79ZGw1GizFYfq1wjgc5qf9YZKDTS1qvyUwbyT165lll4wW2Mo
SoXerRe8IDoFIqZV54DKw4zZev0DltbMuQ9w1qODACiRnQsZSBekVXMH00Gx60DMDnmBe0AVFdkP
pdfGcxGhM4LGlp3yQK6edV+RbPDVEfYyVbqywi198HwVUn21zTSV+i38o5IRKXEuvseDdsaQd+0I
LV+Wyy8m8KWS4PMENouy1IK2ys/9drCTHfVhdrZTHWMn2RTx2Jg3bfpjt+/21U22F2zfvt7YyuUj
vnrvbEni9s/jOpbtfGOPjrb7JW3afbn1nXz7X7f5cT7fKtu35yfokw7KlY28efr9u13ZHC3EDn0W
O6oSR2krj/Jz2UeoCTErKYb+QZK73fVvW5jW+qU/P8VEbyg8RRyG6OxnRfEmh1K2a/JWXQkal1/5
VcPNIm5UykooQnw4++JN7H9DhgC66SGe3tnPX//9C+Nu7jycVIoo+S1vaIU+Q1IHSlMEzYdQ8cGU
87X4tNQLs3gxWHhJSuUlyHap0yEJoOpzb5n/FsLnpqaDMI6ZzBb4LE+hnQr4RfkbmOh2IaycR5ca
abb9FGtfFkH7s/IM1EUYoZ0pvp0bd4L1eL0XlkbRbPYjP20yM2yzM2SvBzDDR82QVybfwqO12Zzv
A4uaWZlrlb7SG+gksdMKnrCyoVno17nFcM1RLsLIJjqLQfHf1NU/Gj89enIkr4TppefPZ6/I+MwQ
a50HHxkcthKRJ52ok/rverPLC/PrIvj5PHuN0ch832JD3tiTHTvJLnQYn8f6trtL7OnwjrJiJ6V2
84bT07b5L9u3G8x5tp6TbNesspf65/LpnwIImI5ESAeOHyolRqGowRitVobtpYv/J3pQ6TWbdXlq
BGNpSgPiFWU3aBfDAWv4IQ8i9PTQe0uoZ0zSaXT0blrLMX85Uy4S9b+/JpwCmHYItd1c8Khbhta+
NaUc8xwKv7cjyqTrHWcsvWc2I0MhgDYaNoGbguN1S0mlAN+IJ/mMiM/fAZbQ7ahJQ9zEVBNezhCz
2Pg1hgwKFceNWQzPoMn1kzRZqEKtqb/vO0H/IcE4p1C9NIOfime291M9iEinVE9+Q6kD1DNAqmj7
mgARCAgkHomIG4ogkOwqyT48AiUnzq3yoCoAXLBWaPwfuLR1SGuUeldHLeXAeI0cIYVJ1NKXOaWV
rbAL40KlUF+Pf3dKnjkmJXVTq9qmIVBiL6e3SdOY95izIl5ga+ckUtQfKO+euJyGnQOVCCS+LgFk
nRLZTgyhuwEggsvakJQ7PBJf6yKWwbPK1g0ytuFkogPdR9QNH6uhyhDxZqmNV8hw15aVjnqn5+oq
mRjlg9I9CTr2GuJ0IXoo5Xvve/kOksrwL/MbkeksOOVYeMS6ScGxDxolQn5CeYwV6Suhb2GQzKNT
k1UDhZNR6cKjjm/LQDFP0EwwJy1C1wQdvbL8fDmD+YhZkAoVfIML1c9dyXq3gl1kliuts/T7L3//
FBoSUNNylEaFO7TRTrtoLfBQU4Zxj9Xgv2yP+O2z6FOXntmgzspckZNxUuOfVKX4IjcrPfBl/CYc
zNa1BO8JuUgHIpClvVjhCANE+dH5Vf9vLTTPRZS+psDdHQJXz0Bz+ZgMk8lEML8xesm5HmoWgug8
C2HmreIjkGhduFUQinqAm4r6R43N7+WY3eRVhfGhFMD8T0J55ZULA2p+3q0VXQhIpoSurNW3kxk/
QJJd6ZClR8+G1DDEXubHTe/qeg/gGNNY4x+fPBtJFC7GqQ7p10V3/YBvUboN9H6N0rn0sy9//zQT
AgEAS1HXvauNlIckNpirlba+/Lwv1khjtkY2YoCSx5ADN9JLtHjhQav8M3ybh+ujZ+nxs/VQFNUY
UxoGqJaNP3slsVsMchDjqf7KDPgyGcuF8GwhbIRA1jPB6lxT9x4VqGd6D2EQ5vE5NANnCPG7Hxpr
rR+WPmc2n8WxgYwUqQEjs/gx+T7LvIwPqXy43loL3Tw/n8po40S/qwJX6KV2l8JyAWFR1iub1YVw
qs9OoYIkFZKfavRF+qqGAqyqeJNOlo2D3fWfv9A687NmWMRtVgVMgbx6lyDICOKNNvTO9YcrH5WG
XwzV+VEzAMiolchTTyK1e+wAaiyOYw3DeAKgXt0OsHP/JL3Qisd+agcco0MfHz2cFKHSteSBFfyZ
XzQgQcaxodLgqR2b8GVszf5nn6uiazaJ/5why3xBy5raWTNBa5FLBWgSyuYQqkkln/2pGe5x7dLv
h9IqSM0o+veCBXB3MTO4V8Qo39VegMCtq/VfVPOYr/hd1ps2Ax+9LQwKxyCAK69QozzYfLKGLSZm
sID5ggbbCCmKDiF0YBsWkLBTNRn/YymMXhNNBiDsB5WjKwOF9dF4qXkNUOV5ee652GGNhx6brQis
VxngltlbjyI2KqfWMgp8JHucXWtV+BN3ABU3OEKK7xQTlHdY7WLkWHHLuQdSWO9HPc2O1STWTtKX
xq8BXPVdguB0V2hgzTdBbVKVJjXZU44hj6vkPQ7JwIVA5JVmkT4YplDuYI76z0nTXnRevgY9Agt5
RxdL7U9qITGiUkx9GAaLz8etx0JOP5a2XsXNTtJiCN1dDkStDLv3XG/rJ6mDKocznlb9hPmoOFxO
6uM5aYE0nUWk5/dmEd5qKhYhao/VqDno+VlOVH3Txka1g+cZ2WlTQrbUhfSGv2V2b8XqFrOk0DE/
DM+RNkJYlxs0XFpGskkCwTYVcNR0A7QNlagTZH2p/q7oovbcRK12mNAikB3VUehVLVp8Bb+BfQ9r
fYubQr+FTUBPBj5ur56iY0oLWsTQeg9lru6d0IZO57yEbqL2o3coinLClBozzqoe0EtmsLtrvVNs
MyosiuML6VelxNUPf2QQwW2xnqZytHZaPA13eaDIv2AHmO+4PfbfjZzhgXtV+I5wDLfCQcMFiIOA
uS2gQ/1GEbP1hAuMWtZgzeHFYp07hFLa0BzlAGlT3FvwCTKo5+ZPo/DDbdz5GawvDWmdrrlaUj7K
vprt8ILKnVpHlcnXKjulDWvHSCPprUEF6gTAwZ97ozRvLjSprZlkFwcyLBGiUoqcEri4Y4TY+kDm
7A8BWl48cdsUKWLeYcEaT8mN6UEi9fDF2vnQb75xRQqrJ4myHitqqDIV9yWYR+TKbSi03HnjGHCX
SVxdKvrFN8H0OscfGtxEcMLpdh38LltFafy7RRW0DZiVWKoFkGhLdexPcjEi2u7oJlEVa6COpnqQ
OtwkIgMXO0H1LhQJw3jE+qDeA+kRDxWAFbyrqJDFZqG2bA/s3EELLRRwkwLzBr+rTSGCtpyKLrF1
o64ZBrhFxwWoe04pqoh7NGw0NAB55Uwp7gin0IQOtS+Q6NlWjBxVw04BHpyRu4LJoA7jzNtm+P/s
qJuR98bQwDPFy3OfhEr3Fhrk1MnHTMlP6Dypq8cYKgRminWZmAc/9NEqfjGt861V+SVI8hpAzeij
qN4VcSHouwp85iYYYxOvFmA9QDzxk7UtafDgP/bS5EYFbbOtcdqb8KUHfAalLs4eulCXEkfX4po7
V5myz0jXh+9ofVMu2NFLkXUXx0ezrvV9FGXCE5513PWPFwbuNtIlRIjAcWuwmpX3kzrXAcNTfyq3
sVJielYF8LNKabS4IBQwd1LJDRBp1CQ6FpwBDhouo/1mKMaqxxezjjhka3AK+p74lIfTZODAnIbt
XSFi3ogxUyw5yAbDtyDhKricTIW9/iR0eKxVFyUOme4041gkyQU6DGN8GLNORAAyGNyeB12Y/bm+
hC2tj5e/f9rFKa2qgpPIh1Mn4Wvqh+xTsvAVBHCxsgf9Mp0jKfNkJsheL6xxDQS0Vp0tdPKx1f4U
vPRJYufFvI1XNl1L+5TZphFni5bUF4mVoQsfoETtfFxLVp69sKGbJzPJPYhlZE7DKdJDc1dGyrkT
6hBTTZTBwNaOwqRhi9avpH8XumRepCA15GryoSzcMn4CmebIwh10wJVPWdhwzesSgnyEc1IUuSvG
Zf7HZHtH7YdcPql5023SVlirvV36CPnvceVHuElIacIBHLJNaaavbfyzTbtv/zRq57UHYHrwbPen
zE1lzSn7GrejqjKw1gjW7mW+voziFD7bVjcUNxRNPACJAkZ74o4JBbEaFN97C6xFSPw5g5B2R0y8
vNAvzxmu3odigtWQxr1/B5QhvMU4c+2MuNBt8yoFugmOHuW0blAKd6XBaidhPhKZzTO+C/fXG1X+
yDB8sZudlykIFZCZLpcqt2IBfBrb3rjpm9LDbgFGMitD10M4KRvJCRKq6ra4+Viv5eDJMBgMS4MC
27VvjZ4D5QIpmt1WGWc436zTRzXg1GVL8ai8pZRfpUx8b8KVFnwlyjYMnbZmEeFNr8GizjyZA6ui
ms+JDlRyizOTdvRFtf5R1OrYYMBMZmeDQ2HhgWhpIJMXwCgdcjKtBrHOwy9DkIYHeJrhNiiVUAB+
Jvl2VA/DC/pMU3SEKjV/KAOs/qLTPUdUBmEjmZWAt41m/pQmqVX3aK2q76Zi5nhQGs34VOQaF2VD
NJFWFHHg6CJcnYtQvQFrmblx5uMpklQarmRpiZCbYltqcNoGrDu+dCWEV9nip+dIDW1u+4QfgTgJ
AGcyodnXWp7gk+zHuQ38mpKvws+8C7LEo8n15lnCV/ubUOJ7BtyCI4QZ3TdGoR5kEevwJDfl30oq
WP4O2VO/MwSpeBpUcbwrIrE6pHLGzimcTnh1pzdpYoI8aNrmRIL0YiqfkMsIwwq1IWhrRDA4OJUm
MM964q6Dq/H0vlJxGMrNyNh4eIHuU4+6ODPWhBt8TfDcFfv8FWPcYDeNYXU3QuDftQb3bXEtvMWU
JO0CXYHdE3QDDMlqKrH5M2RsSAr8WjaWhTeXPmTKvQAUx21DpXiJpcqMtlhLGfdSX8d44VSDeddW
MuDNIhD82zHoZQPTlYKGYxPnkncrb2V29VROD9m5hrUFUEQlQG+7msoyrOh66XkScFvQPDzWt/Fo
GZAAQnzWazluA6iuJdnwyGjVbWll3svYR5hcp1QEqKaKBxgsAhuutMQpBaUQFm+qxfsRxCQcEb7J
tdUf4kCGQQJu+FRZueTK06jumjSu3SDExVMc9WhX9WJ4ZFSpW8HK60MAbwabJTW6M3pMZPShq04c
62BgArqwNRzpbpCKy/six5pwhMJ9N+j4Q2OJPvhuI0O6kAVNvulxtMECflAPKKErTI3i6KXrOmnL
5qlwmgFchtL6ykNG/6a9LN+VPcN004x1Bj9QLHTXZ/3nDs0D1KFXsL6LTr1JxVZ0fCiZNzG+aq+k
KKPDWOXRyfLYAW3MamhuZcy2bq2x67Od4aXhrygQjT3eDtZ3wej/qOA59kVpca6pOgOwQY9TFhez
N2HTDt+phknucokjyNbHq+xJ8EcrdqS25oDSk7Y/aJ7Z3YbJCPC7UIDoOLVpFofclJpdMiqNLcKt
/d4niQcG2MPDXknkflOD3CWQWFLxW7LKGDKNpcYHXRtLBQCjDOk9y7lmieQEwIeKl/o3dp4TsFe9
Qw7XSwhOE3EC5WiJ/L+lqnApTSsEcq/x/4kuFhcz9YhtYuf1uEOx184IjX7C9YWI/duv62F4IdQr
s9S1qcVahwlUfxIuP5MbG/zcMW5Otnm+ssFYesPl75/2fOHEePTAZJ/KqQH/npXiVk67U2cNz7CN
1+4RFjZk88IqbnGqGlVS6SYQxrVmQsnSPF5vog+57lcL1ewLgqSztKYlva8/VOfwgN3mdldvjpHt
vWLEWNrKw3QyTsI+c56C00GLNvGPYeX6f+mzZhvmrITvl3d65uoNDlLic6qu7WAXtkzq5Y2fumWM
qho5CBcv4OOegOc+dIFyA6Lkz/VGW9jEqrMNMvNaviRlClcWkr3eJltPkh4xY3Uq+Ehp1b9aYruy
yVxqo9nmjyXIYgtLGzVVX9tjNfk2NLo1UeLCiUKdpVdHDxKlhU27mwXJSZIUaGPKQyOP+yn/VaaN
82/NNdv/JUNP3Uic9y4WVfBk02xDnu1HJY93ZdQ/xkp27yf1mkRhoeuV2Z1bzGGPpX0KXJNF87UJ
dfmHjwe9DcBtTcqx0P0XWubn0ZX1emCJXI+4xK5H3F9uGsH6kcnNPsUQVFHKJ91fq3Vfii+zKRJ0
ZVqEfjKeLE5go8EGrfCdoX0PK+9wvXOW3jCbKlKtTaLae8OprszT4KeHYEgOtRA9SklmX3/Fwiib
c0ckMYFr32uRW+CD7uMRLfengBvtCcPlLPp+/SVfF6RLijKbKZGUCkqJbtqtXpSX8nb6BrMs4r56
074Mb/XdyXq9CIZW6tkWrs3mTJHKUvBOk8TarScVDZgFCBjqcieZuxFHqJMU+6XTRz2coSTqhHwH
LbhawbgsRISPKrRPsa2IIpm1tjTYQWQnakcPWhy9X2/DhbkzZ4xISJTVwOr1Uxi8KKC2/OkH+6+V
SLb08NmsISGt9GU76SeK0b+Bkv5vbKV445fev60mH0Uwn9ql6roLTyo2TrVqNHvJVPRDD+Bl5RZ8
YQx/VHF/enqvZHhfBE3oxjiEY2AdxfeBJpCUyqfCbRUl/A/rzLVEz8LomlM7MjZGLTeC+knH5Svv
3sf8QkzAGjQMtkoIThM/XWw+VjpmYUDNQR6+PgRm3nNxhF1OtSFTHbzKxmS8XR9TC/FlDvHIrbSJ
ggiry0AFlzttCvD1ZB6x2h2219+w9PtnEz/GiMMqMmxRWjP+k6rKG5yylfvNpY6YrY/mOJCrFEGP
RmUEE1Z2yYc/tNbE5U0M8TS2jY6aUjP57/qXLLXVbKFs8KLn5CUOuBaoXJ2AjeG6xMov2Xtpd/0V
C40153z0o6jjZ5CPJ/z82OGHoc1lk7TSE0t3eNJ8jpup0mq+krmdqraON43atu5A+ZUBht6TX8N/
La18V0iy/j2TUDTZoAQqBayigCOtwY1XmnVawvnJr340g6cePS/P3Dqqo5cWd9HfQgK/599aYraJ
04XeFI1aSnDqEEMKjgYHslKz0swL4UKajUmRPGfQIY9yLX84+Nxk5Kh6qyDYDrl0zItk5TWXdv1i
8/4hc/wUlbrA8yIcTFsXLPVO14AWmhNmw/6tiQJOFfGX08K1q/ilkTMbnBoF8CJZncittZdScUdw
ftc7YmFhmJMriq5SzNG4JGm76Jjl5fMgWwcox7+vP37hd8/xFZMo6UOEaQ2XcyolcOY3il3/XH/0
17oECVPTv3eCpmbUZopfxEm+3Fv55RBtfY3xmwlhfSC3Ex4KD5PvISW/qYIIcApq3v9t4zbH3YhK
anbVwIPT/nKbEYQyRmXtfSTBhU2jaWWjszTC9L+/sJLyDoFVWrg5uYdsyLEY6o4pFj0JBiSZmZ7w
bLvemAvD4GNf92ksc7PhSQDMc3fqNFuJHkv8+5Lg6d8efhkcnx5utsqEv4fJfIxjXB9LZIOtWj2O
U7IS+r4cZTIZjb9fAJ1VwQgMZVJptPlTJKCmaEUsjK///KWnz2JVzO1jJrfG4ApgkwY2nMVqSeuX
zc4Pn0WqwTRL9G364I7qQ8FVv1qcmn86W/Ds2fJZk36BfioNrjndpPHvWLlVq9ciWhkwX8ZYnj4L
SFPPDWjZJZYbaL9HjhJVT4GEF2+6FF+a4Pv1ll94yfw46XdNF2AEMDAqEycF4GuaGDalu1HF0iP4
l3UfmuVs2UxqML/Qc0fXaNkYWe9x25xl9T00xJWvuMzW/1kneMEsTnW1qI3RxPiREA0MkwYivKjP
OKr/xovhnwhfvGQWKsae6h1Qc4PrFe9Z156tYLCnJt5d74iFcfo/SM7O11W50QY36botBkl2gBA3
WJm9S/JqZTZ9u6DLCr9QB1fde38s0tM3+U1td471p/4GEPMpXzm8fb1DopHmM7mNApPLl8ENjtx5
9850Nnb6NrMzG3elvXHj3Wmn9Dc3o7tsn668dCF6zE/GpTySCA/ofRWXhF2tqzGmZ9rz9X5ZbLrZ
JKfOPBUFny8q8QrbKXa0o97iCHDtXG1Gl1KIlT5a+orZdE8DTAu8ngGAE5hdqC8WdOrrn7DEY5if
e7sxV8yh7ge35lx/G9eFdS9liAoTJfKoVdf0eDtQB70Dpa7eJKWe2ObgSUcpGMWnQsQR16wa6xx3
ZXiwKFn5YcVFf8TVDKh41MXbtMeTXhoD5baI+tCGPGHhwhQazRoa5eNg+MX8njM7Ycb62TTRNkgf
jubD8OI9pLf6ydznm2BbbgMIXXfGLYaCW9GOXxuSvDvhVH+jHmKlCT9C+le/YBZhJgpNG6AMgxtv
GpvJuRU2L8kRE47N3Tfn8RhufiW77G7Y7M+vb6MtbRkc4ubt/iJFv+jyIsRx4U6wTWcNG7AQL+YH
dj1te7PnMOuK6o6t+MbqniVuNlZGzGVwf/W5l7d+2k+kcSuYtc7nCofaGWxhg10EiABh+x8ee0SO
xjER+gHC3lwmgLiy4i228ixMiVk7Chh+Dy7lUrvWAWlx1i6Tjn+jQ4HZduRfdGxsbgQ3xqZ2NLvd
IOTY4C6zSUA05Nvi0Jzad+tndKu/e9ZGGzfaNnC8lUn6NQlVtubHfexjKxx3+YUVo4AtsZvt8q2x
rZyeNgnP/r5wdESQDe/Ey3KNGrPU2bNNTENCxAiHlu5gZuV+YSN516WVCLcQeD7kpp/6ukNjM3qX
ydWquDDgF/RrZRAtrMofbfjpwRHm48IU8+Du3f9u0GOXgcQF22148PY/y024wR95022xIP2jnC49
dcKudFPc1CtHiI/48MUwnmcDzMrIYiyEL3FjsL297MSHAESE7zQH7+ydjS330o51I+4QAzuRI9ie
YzrKsdm12/TH2kz9SJp+9Stm2x/qCTOD5Z1R/TA6/R4foFN3nmzMiLcJo6dzAeU+ykf5iBPe5q3Y
Ztvg1Nzkd8WpvpMP2RajZHulSy7L8Fc/ZRbGyrIbohqHE9co7YEA5j8C17cvYt7mUBxIJls/hZ+4
agS30haYvF27wrfysPb6jxX5q9fPtlBVl3F6yC4jwla3L+0GL2Tb25r74Hd07x+0bjPeKi4r4LO3
M+/qc/em7igA2YFmpHckp3PkjWCv9cvXdTuyNT+RUaGRmGFw2auEG+Gu+VZkm+mHfm88+2yQzvUd
0Pdf0v31ll/aRnz8iE+TQbCoRq6hz7nTnfGU3Qu/0hvUwM64007ymV5eQaEtbcA+3v/pPazgfUKx
KIPtVJyz+/K23+d745EGfTL2E1AXbYu7lZPsteO4v/5tCwFkngyyIrOzcNTmlYGEJY65lahKvv7o
hcA3TwCNiOyCWKTVitbaNPXeHINtBdbt+tOX9hUfeY9PjSUaVYaHB4soLjT5hmfLD9qxPPi36UFx
y+fSlt8Tbafe1TvLaX7FN+oGx4pNdhP8p7yu/IRLCP9iSsyzQ3rGIbK+LHndjjKpY3E09/6h3WMw
eULNuo+3td3bA4O/PZoEqWLfr+yal4b/PHEkTtYkc/vKxhZTqJfivr+Jn+XjeBcfjVP8mpzCp25t
P7E0+ueJpBbvV0zulcHV9+Qiv4k30ZPOHtp8MQ8YLeGa+m9DcU49NWUUzIrHN/naaEeRYiu1tzJY
PvDHX/XUbE/Uj5EwmgHPDs7DTt9rL/FBOfgn8xwexV15bI84dN1ZK5F6YeCLl7n2aWTWVZtJIHUH
Fw2DYb4K4tErf1wfcosfclkcPj17MLFvDYaJreND+ojm3vuTvKrP8iuF7d5GRSiB9XS/MZuNcFyT
4C99zmX0f35lp+KelfJKfEioUXI9K7W1dOXuaiH+XLw3Pj8c9GnfCyo5DAHf+yjbT6vmDUtPnp3J
aglSih+Q4Klq9EDBr7QZVgprvsw74gByuZH51CDl0CPGharhdp120dcQfN7F6LkY3lXKrcy1y9SF
5cCcI0/HegyKQBYvO2r1JDtYz+8iW3gs3MrJz+kRwc4uujGOJfsez7k+vr5uNHNOQp0GbNS9kohW
c0edPcOMW1kMvt5PmtZs9yAFUy1gAcwgKuqNJ3ZbX+23jadgpbaWq/+4yfnfSW5as0ku6j7uW5cA
UtnTS/jm38qn8JDtJFe4xZjoJj/698FjdZudvJUzz2IPzWY6gNLeNCpmuvfzogQPN9I37Uf6kD97
r35rc3x0yt2o7z0X+dZ7e1CO13vp46D41ZfOooChgtDSfb4UGR2G23fDrrF7B29N+7JBjrdQhO3g
tvgTH9Nj8WadskcZltpl57AWrL8OCli3/j0H0snMMj2nP+umf6nMXR9oN7Xc2dc/8CO39dUHzsKC
EviTERd8YOmUDiXHHNnrfX9Tc1ys7J/fArbeyU77le/jG9PmEo5TO8f0TfVf4kRu5vBfx7pPbtZI
EUtfO4sl+FlPFfXCJIvlIURBhDsHtpZ44hm76x+8MO/mBNapjxR4ycTYygg33XAO4v+uP3ghfwRm
9e+OSnJNz4yIIYr7hSPcAUl3i91wtHbR3XDQ7YIjlHQaGR3ZzXhI7/RDRUi5/u6FVpsTWeu6AQba
04lDI+En+hZq8gaPsn97+CygxA3ljVVPpOo7DLwupinTQdA05/rTFzZYeDn93WxhL/tRPvHblTvt
pfqmfhdvkqfK9XbN9/C38X2kwHplF3lZNb4Y6nPgqq9OVhDHvMmwQlsc4m0TFJvC+2H2D0r4xwC3
OkmrvITLgP3qZfPAkcpeL1MJ777I25/SJrK//byJNxzwb36Fp92vfLMLN4+BTaYo2Qxba6+T7BU3
fwISYtHmj/v9Idl+v97CSyN+FkC6fsCNtmVxw8L4j6aXjqJLK4/+yH589ZWz6IFwKwE2y7OxK/yD
VfiAwaG/GZ+LJ+PR+pnd1kc8K8FLag8Iohz8Q93on/aw5py6MIrALdB0krQockjZLeUk00pMXFps
5sQFrtN1DdUCi83zuBWd9iY8RXfe0cPUiDxl5wh78SzbGYfDBA3D4/VuWpjDcwZDFhtThNEs00yk
Uv1bGryN1kqG5+uqONk0jL/nWAEGFv9fGqvbCXfdWXPDh/TZPOOBeE//nMI7wy5X3rUw2j5gNp+2
bIXvlwbG40TBod3m5rhpjJXkwOXHfjHWjFmgSK1eHJTL9J2i5xzDBCnQ7KbXHO1S7aCu7Dg/juNf
veXyXZ9+fxJRiVAavGW4U+7GU3G0NnAeyb+Jd5XjvV/v64VINAcyyGktqNZAX4uSd+6o/S9JvYnW
xmuCc67CYx21QxqmKw231CWzAFCzNOhpxNu04luhvJXKynOXvmI2+dNOHEdJvpyQomarjbcRdnJj
r9lp/ZQE+Ad3cEjXqAmL/fL/OLuS5jh5LfqLqAIEktjSg7sbz3HsOBsqI/MoIUC//p3Oyp+eaap6
GacKGkn3Srr3DOc8+2FeyIjupYonHAxKFyaqx77pNuKskO2hwg17bN8B4dj7ylJ623WPQ+GHl6dq
ISxNuYbRdnIKM2Cs5/gxpvd585rwFVTFeQP9ZKmZWg01SEJQucS89IP+2sbldmTsNI/Vk4Dn6eVf
vzD1plrDTOaynRrJjkGu9Fa6tXj2HbK2sBbuyNxUawCVO67ABGJHIHFBLam8Ib1RPoS4WOPQowU5
8z0r6/Jmasr2cba84QY4ALHJRcAPE/vTubHcEIB9gGr2YXO9U5wXK9fdhWxBjWzRx0PQ9K3Hjo01
wjf8PdBqG+inIGhDkiW7y8O7tDiMZAGeOAChIOAdezWSh1S79IHkFPCAvFnL3UuvMM4RNOCFlIMT
HCFt3v8Y80zdVF6WPBBieytb6dIrjPzgUFihtjCjO5aoiIaxTu4au/+d6DWntX/bzGcL3UgUMQfW
QDkuO8KXfIjO6GJQs6GFoSmQRM6Y8d9QwJj33Jv4TQAC0ovbyPFQKk4OJGm6LATzGJINdS586BiI
ZAeBEPGgLeJspOWl+KdT7G0IKe+T2UEtMG3Fa+XazYuTNvUXd6Ipdu68PIA1Hjy5bqG3QAe3uxL4
wqObOPBuF73eMxFAhSCvsx0kka0XV7P8FvKQwJJMAyQ24S+cTUdFgkyHWnfoMNnJSUytfRLwQjhW
WWG/OX0z/aZu0fxkReXSzWCnYDq5UIQ/dl4jjp7tkNdpkOSlmsd+V9ngpe0ltdGaS3Kw8MoRFZS+
HiFL2vXZkbnwzUDPabT3Ra86qNDmhYsTB5dqK6rBuRN15cPRFuzFG+1VaOElCbjwaRdsG6iCuRsH
pgC3YIPKJyuY5YOuRtS2J7v/dtXyN0m0ZQDJBj/tOdik9Fj2EFhV011H1lCqCyFssmdLTZOuK3hw
DCaieTj1o75TBQWf04bCY02BBto2MGU/Xv6ahVxpIlfaORNVITsZ1eCLAaqp8k0GwOrlhy/EmAlc
qcaS0dp3u8i3Xqzq3plfSrqS6RYeTY2dESozMWRUYFklLBdMA+3dypTBs10k102zKWAn7LnNJtdn
x8nKKhBkc+g2lG6y6bva3l41PKaKHZMJy3SZWEdS5ZsJMTNmt7nTbi4/fWEhmeJ1JAAuIQPt8Tjk
wwuWjbOxYnoAQOr73HJr69Pm5fKLFpaQb1yVa+7DJrgIgiOt4VoOvEFZTis7+dIZ/h/H/MMBSFl+
7TmlB5YxEdXR6YjaQDMxleHYSGwHMbVuCsa2nMD8vAZjoK/hA49CfEJgDYJjOVzmRvigzgL0BcWR
DS5/8sIhxhRXqBuXKDFZDJ/s3MzljUd7WLuCsc1WenVLY2psgEI2+RCULDgWsn0E33vjNPN1dxXT
5EEx18+EM/Fj7IPOMSWtG6ZxSVeevjQyxq7nstG3E1YiLoH/2eSwMQVJAKAcWzyA77KKufn8EGnK
KhRJWccqC9ixEPQ54fPBbsa1htTCF5iMU9kkwJpYTXzEvsPvqO3wV5936r53W/uZaXvtZreQwUxB
f9LIDAgIzo4t1fveiUN3Gg6TvO6YbSr6S0EsSGJV1rHDzruZK9q9KErI0SUyf1e2tVaRWPqK8wL+
EKB27GpIgGO0nNl5q33+khXZiWXq71WBZtJNoe9QQUTI5kd7AiBkutXQYODdqZhWtpGlyTZOgX3h
5TmAs/Ex8ODzPPog1vdJfNcV/b2u2pWXLI2RERPMiyGYAiuiYzPTY1M6dejxGooV3bC7bpSMzTAv
Yl1Ad4ofi+JLnigIH5wEqKbaX0nDC1uJiQRu7dEpwMK0jr038w1XHXoNtbiTckpPMUHklWyN770w
If+HB1Yxg/zU5ESt/zplbTj66Hp0VZhfpYvjchMP3GgNvdypl5ET811zFmpzZfpQTOrt8lwsVcRN
PG1Gg1EmXe1EXZNbB+V6zWsJKthBKh4cGGHFl6J3yj3l1vx39qruwXVmWAcxnaG6M8r0McaKfwrS
lopNE9f8loz1AA6cEmELpdLHhgbzsEmC84HBTsYy2KvcGY4Qe/XX+EH88/RqInUtJw+k5u0cFXHu
b6BitoVJ3KEnrQqdqnuC/+K3cZXnu2BMxk2Mrm0FdRlDRCFSzcBgJBXXL7j/FeN28FqonaQK9sLz
AM+YbZxbQImV+TiFkrBhM45kLY/9q0J9cl0zaa2y7BMIddQ6ihnUFEPh0Q6WTjFu1FsvznC0mDkp
foKRhuPmCAWy7/44qwMM5kQoupbcuH2CSwpkuEK7gRKZnur+pWZahZRYxaaQA78fJ5r9EEVVfi8d
WT5UXSt/KF3N4Zik8UPczdOXiXk2tMda0m864TQubmEEhx3d9RBInepHgGnaRxhIBH2Y97q+gfGp
swPjYn5VXOpHOxDFlvrgTNp2o0A5A/tj28/W8JSPfbB129a9SezEe5sB2A2ZXU+HoRf+DUpz3aGf
LIFIHt2tLX3IRHZEfp2rCmRLP5/n2wBWpSe0q/V+tGwA0pK6ANWUd5DlmGsQA0rvCVcXuZsJJelG
VDYMkND4SN3NONmQMKoagfolK5Q4aVWPUdq31Vkq0YUqVQ3hkpUq48LJyeQID0UmVKaUjOikZyiA
u/4WVpV8pVK6kMpNuHSCnnmcgRcU9VXyC55D0PICWbjAMlipvC3kPxPOHCiXtwmu3lA+f++RWZ3q
rol/JPWajPtCKjepwmTyhG4p7aK6xCUA4Kw9xU16Y2cQMmTkHS4OL5fz4MI8mCBkoRNPeHbNj0GB
lkJqfx+aeCXFLn3DeXI+nDkqn8i0llDIgeAx6nuQUE6q9ph56mGWuMQOQb6/7huMw03WkFJBQhiQ
ocn9mpPmawU56MuPXlpIxgF/GusR2DhUdpFWUBNySudY21CkgvrTWtN3YSmZIK4pjaVfBoMTlX71
5PajFUIs9lV17ZPF+I/Ln/H5LBMTq+IOvLWrIuiiStyyGhJNnbdyff18DyImOoVKz0od4ABOZX02
FKYjOZauHzlpcLD0DAGrIv1a6+n58nd8PlbEBKb0vJlGp6fI/moLI7cnNUy31ZRHoC8+XX7D54uW
mAiVuXUIjt2TjgbHh2ZtExImN3WhN2mZ3jS4Jl1+zdKEGLHhl/6QwpdcR/1c7hiQblNyVaWIBEYw
FJOTtpVDnKiZpw2TMgurOXi/7lcb0eBAPxvC1kMXcexNUBN4q2X9+/KjPw80YiJJSqFmXkPSMfIL
T28kcPunuov9HR37ldPx0huM473bprUfWAwxALZ/pGVQ3KVTR3bWpNYIr0uzahzwfW4R0cQjxPz7
/F2m5X3RptvL47PwaBMagrrWRMeZWafWb6B097eO18QPl558juwPaTp3cxAXSR3Aj7Td1X4kmmol
NyyMuIn8kP4w9VoUwcmr2gEFdQJrA5/Uxe+krdKVQsbSO86Z4sOvt7OB+eDqA9w0dKEPuv40ffcg
GnZ51BfyjYn/yPMUgjluGkMiOaqA7aL6W+O+OqBvXn7+0q8/z8mHXy/gZOZD3SY4ufPdkNCNU/xt
ZL0y/EsTa0Sr6NioZO9CQRciPXsJEbBtGkAE7qqfbrbtdSorR9V1F6UF2h80E088qO5x0Fw5wn3e
wCVmrz5FmbBHiSc+SezvoVVBWiyGuco0Akdk/1ZVC+XmsYNmR7Gykv7R0v//akHMHj78x9Ei4URF
6tugN/178OYDQFuF9JbMgNW29/bL9P1L+8STUH+5PIgLED5i2gaOotMavuR9NDW+s4XeNPc27cjr
n+6o4z9+41d7n6bDtzy3KgC2eul/mYui2LczZMlVW3ZJ2InZdjdW1nV/O9gYPUhWZn/KhkCD3HGA
cyjGfrwp4DuHZk8PKW+S5dzdl9z1hjCpwEAL9Vxmv63EqdbklBbCxmy9ls15ZSQV7tZtDZ7q3GE4
S6gqBQ3x7wtLJyvhs/Sec1h9CJ9s4lLGonciCcFtlf20+iiBn8AsVtb4QgSZcsYSF2xooeL5AY9D
B1kFDoErwbkQ+dQIzjlGy4U6thOldar2aOPTncjj7iaANMz+8uJaOMqYQsa0LIHY8QYvGiAmcOMM
8c6dghkdyOGuc6AY32dX9Y+A0PrvNLSVsqAKyseohT3pq8W5u1ESZ+XQDga9UpxbmAoTleKMvT25
qi8i2Fif1OjdOjVZuacsPdr9788vLLfsvVx10dkgG4cQSEc6vy9PwcICNc1BGuh9e3XtOhGz/wbB
z6T4lYE/T4orH2+cN3jNU8cdYi+CLs2D242PU239Bk6rDiFf+e2qTzAxJjEfgfu3cZ5skSm4U4W1
p8EveOJWfWUUGwcQoYXvZ3ryIiibwhdAb9T4nScVctzaQWShP0VMqEkqEwVbGeZFjjV4R6fvsn3K
++R77zjBb79L0ofW87xbyLnLzVT0fAfZX3QSbeilR6OoKJZFAshvPMLVyx6n6ar2ERwc/rvyaNd7
daWVjiznlsgpdNlaZlxIL2ZbtEXr38ePVVFHI88fw84qQnJdW42YDdEZWsMk81B3LPmPgSY1LDE5
weDwb0QX0+7yulv6gnNW+5DbHR8ILk2QVPqsVLtBofpROKoMaTqtbL4LcW82RAVtfKhIszFCb9oJ
oVoNUz691tZd+vnnv3/4+X3ZABSRWRbMsmfgPxsJE1na0fy5SIeZrWwiS19w/vuHl4Ar0tsl9fIo
ExlcG+ZHJYfny8O/dBoyteOzEg4jKKLluMs0+kCgoQCeK0wkoITbOTdWOcLXwuP+k2YU3d2OW/q7
3REdw2OiEZu6rBMoDSTNj7xvgyeigvzZ8/A3GVD3usxkdhdhupJa8nxVHwOs7rOG887pRnQ/uhgG
gEO8xjH8xyX85GBotmJHvwPVB9rHEbpbekvcIQ1ZK07zHAOYbX2DNvJjjPMp81EY5sNaCXCh4E58
Y1tVQFHZAdykTqmkuzgDr0SoJEx8mm9QaU62uuz8g90P+abSfnrIz4rKST+sbLgL528TP5MReCTm
OphRaB/eVND+zjzKQlla9zqGP0dbitCa+nuPwrD28pJbCBkTUgOet2vlg81PmcI9caIABXzr4zUv
hKVZNBvGmEGMY+oz3OWSTQmLpMQSu952Qzd+JXO3E838Zcpl6FYrF4qFzd/sHKM2kvW43rGT53Y7
x3pvoPOQx7dDsbJ7LD3fSDHOULRxbo86stt7XYJ4OuBiAhdBUcwrxbClGTHyi+OU6KOQHJpU7V0x
w4FS/Qg8spK8ln6+cQKuc6dgaVDxk4M+TqA7wCzR+vB+Nqt6ngsHYFM4KvfhFMXzAsQgWYVp/+B6
2ZEUXxqgTcfiyiEygnROPLixKYQJqx8o1Cpi7zdfxU8sfYBxPuB97fkZY3OUjlBZZCwcpvsB2jgx
gbL98Ho57BZeYnaNRUqE3SbciTyLHKq+zMBdpE1YwT0AV7Uy9JxuJaUszLjZNPahSQzSJCQHq/yN
g6uTBem2TUAKgrP85W9ZWLBm1xhl1brwmN9FkOz/63Vs2mhYtY4+mbfXveD8aR92XPT+EohBzPRU
FvUEa56pOSBJp49Eu2tm7c6CQgkx8Xi1tqmw85SdqhkWuUTF8PPqpL0d4llCOKxzeojX0LiJ+AwX
7xEMmn3cJHW+ZYD8niztBeEMC4sd12dDTlvVh7ZiGgbp0K4LB/T67jsGRW2SsvbWaQZIJfhzfwK5
Df1QNsW3FfwpNr0YvK9jXA0PPg+aG1u18mUYWPw8u6LdFp3gzyRpQRQDOHfbFS6EkoXnbsG3hWuG
lf2kqgcQlPLkIZNdtwPkc9zlcsweXPgRyHBq4Fox1Rz0oimvwpL32R7mK/PrzMS49YI+P5Yq0wfK
x+nU+FZxojEDr52oX36Tx3sw8LITzj/wiCjm6m0og+QnmuF5ANPfhP/N4mK+oblsbjptd7dNDBm9
Lh26m9qxYOLSxuJexI23y+Zx2E+KdJuxDfRbEehmnxMLPnddmd7Bka/YUQkN9TAuOvveoQ3s6rqW
u2Hiuv2hHPv6baDBXwpE5qbNLYouaxZE2pHjjeIO2cyq55EqArHhdsp/0pE2+9puqjfm6uRNkiTd
phw+ZcFsP6TItkCD12Sn9SiOg8j/dDxxDmU6Vge/c5rIU8mrgKPr1zIZQe704Yw9o8sCxV32Q1V2
+lJpyu64V5a3HRP1c8YGP6TjwPcBrAwgyaf/XBUGpu7GLGsmYtyLTkSIm8aBo+Yg+qdhKlaKf0uZ
wth4FLN1Ic9Z1SMp9IUzYAMLmX+foMi+zfpp7V64lC6MLUhJ1HSUyvvI6qyntIgf4X35WmbxlcnC
/W+yoFCrrmxPzhEsNYAceaxFEipoX16eg/NYfHIqNZEQwTDk/Qj4yanP2WPjFC9IFD+ve7Sx71BI
m2aNz/xTV0H51rp37esebPbl/bZL4bcStFE6+a80m+8H6O1f/s0Lc2l25LNqaNQ8jzNuc7BV6+Bi
6GxpvHLVWHq4cRmF2bkHuoaaI6JqeGgUuE+TsA3WOOtLjzd2FakLZ9CNhrCoV4ttmvp8AyFH0B1Y
bq2sxYWI+qef8mHjqmbfsuq2picVAyRT0vTNs+TWSadmSwEquTwHC0vS1OnuaJxNPoW4ctm+u83X
Qb5d91wjTtuOZ10Fh/RIkVQ8gCI9gH6tq3RlVS6cgExhnzwjk+V7mN2xRJyW08aRz2X2pelpSNyV
GunCO1z3v7kgoU0KroMPK3HqQgXU42W+rX0h9/J8KmV8nu8du+1VeHnEllaUcSy1ANVi3ux7p9rF
lPd07yR92Olx5ey+9DVGgnD61o17+BThapr1p3Lwu30HZyVIC9N2Q4oygD+SyL9c9S3/mLAflq5d
2x6kfMkcTQEQn1AXs5+CVq8M1AJ3j5iC4FnaDjLWeLouS+/UjWw6WrHLTgodlk2ce/F+gn8SfFSy
r26eDDCzhUUEtLjJEciNZnf5Excu2/+KMB8+Ufq5lBWsKKNYxPkX2If6u7gZ433jB5Chp+zYT3D4
JDAiOzRt66ycxxfC9R9z7sNbbdsaFZmGORoox/76ILI1ZOLnT+bmapeNndU4SkoYiHL2Owd+87ks
uzX63NLTjcXdVhaFnqecIng1fSOs2jlxvnLw+DxuuCl414D2iHqndqK5Ch6Iyh4TNj9SlawkyIXH
m0u5giVsVc99H7UCrl3FuVMd4vZweRF9nuK5uZIlzqBFX/ckiuv7XLy3qDja7Fee/bru8edc8GG1
AKauRa2FjJgnrXCe+/NZekJR0wJDLKA/Lr9lYW7NNQkd45HMGmioMWb7suT7zFuj+i2Nz3lSPnwA
oQUYdxqLMiadu5VcubsuIOPGDwp+KL2+3V/+hM+TIze3k56gVjfqAAicJr1JigE+K15bhlyAGacL
mPo53Rq9aumTjI2xd53C8QqgZkpSkT9FOoK82IKeGAylfeOpXGwvf9LSrBi7V1MHHksyiSaQJ+9o
3B40d18vP3opJIxgbghKxz1DxOVkaA6Fo/1jCz7BXRCPwcputTRKxm7V9HAEd/SMNcXtveXpKYTx
2S8h8hf0zK5DdHFTBW4SKdZWFdhR3M/2vV/a3iGBKfl1E2CqrwVQx1ZDXg9Ri0MW/GMKsctIsqaJ
ujC9pubaKEfgDsZhiAI/OHWefzukaypoC8FgG0HXlF0OK3fgoicXwHjWH5IajZzB3Y8Qz0dX8fIi
WphhU2stl+A5q77sI+7kf+zSgvliMz1NcUBCwEeslbPCwlK1jWgDZjmuIUeKdYT+oZPA+VQ5etr6
qACurFT+6Z2O20ackZKAiRujFge3UVjIP3bxF7ckx7yFsFHLYM9uXVU75qbgGkpBmYaLrR0R+Q3H
aTCX77X/7ifBym1s6UOMkEuBjwV3xrehTOCimJ9b3XaQzsFP+C0qItD4DdS44fo6/XBm4ltzaTUl
HYMedb/81nNoyOrk6fLS+nzSmQlwhc/NOHeA70dygoDpcO9NKVBI79c93NhT/XoUwDEg+SXjreVl
28CuQsa6ldW09NPP0fJhw6tROiNZ7TuRZvogG1S+XZLCR/g68SWY/v73+bhuV0gUQDd40t24c/dF
FunNAP7/5cH5PCsxE8napCSf7WaQkYy798F3n1UD6cHLz/48LbHACOWklmc4IgDRLc9wkX8Hq+TA
0i+1mDcWLH0vv2Rp/I1oph5NK1gOyGi22EtdUCeE7fwXiYW6kpCWRsjYO+Ffbw+oxM5RNlQPJKhu
2ta/6hzGAiOAq5zPZXWGPilZvU5xfuum5VXXDmZCWe18RoHVx3ZcwnrXBmWe9ms+jp/vA8yUOWth
N9QyMcsoy84OXmOGa5qny/HQQWxkx70iWNlwFqbWhLZy+BoHOZZnVNG63gwpKtq5Q1ETUvZafW/p
FUb0Ul9PXKu4iwoIp2cOWI8bwdYsxheuvcxEtoJVB4ALAf2t6sFSs+otF+WI5vLwFk/kMOfeX2K1
wI+rnSP1T4a06svk+XJcLL78vJ4/JCZ4N3IhuIXdp4Ulcx1DpyTsYhvJiUGaPcxnz97CE6LcBTa6
hCGlQbCdQLdCm6NWj4Efi9fLv2QhgLiRBuIpCbJ8BsswbmRYE+8WvPuVgs/So43gV6S1B44DejRS
oqAE1NqPIKitlZOWnm5EPvzRQOwaWhl57JuvXt35z+UBWVp0Rti33gw2e4vnUvSGuGMfpryN8Lt3
lx//+bGAmeJlSeFREc849s30m4tKeAd6W53ke9vttk5QbAZxc/lFC99hCpa1OR3bqpvsaHb541AR
L0RJPQ/J1Kx5ySykGhP/7BRuUKakkhCuonxj9Xa775Mh3/rlCOl50SfXZRoTB80dlSZ0hPJHzsn3
CZ1S2Gq9glpweZyWvuI8fh8iEdKl2FwH7LEi9uxN7MfWl4YSCNezLL8JnCS5bis0cc6wuvfhO4JA
I7nubRzKB2urYeZ08nVhr5zUFvZ0EyJqw6sZlwqs3dI5G8GXJzl8JQK0ze5XE1x3EWPMCGumpThL
+EicNOc5zO3iPZDBWtls6QuMqA6Kyiv7QZDIm4sfdpufaABTgWLaJwnbwx995WC1FBxGkCs017w0
DtwIIr9/qW56GFLMd1Y9r5lbL4iFMxM0WpX+NGlRkkjl3fAHwK9+G9RFsYtjJ77pOiKOVeexbZBY
8UsMAUjwpkv7B6S32Cu2hioKgoDsL6/whUxpCpnRwmsyDzkHLMT+q4QkCHrca5IqCwNpwkqDtKex
rxSJgCH2w8zv33UD6W3aNyv1wqUffw7bD+EJKF1JRDLix2u0PFKt3mZb/r08MAuLzRQh8wtWVsRu
/Whw39uW7toEpnb2sfL1qaxeL79jaYDO3/Xh9/uK2nVVKTeykucC3tAuWv0DWRmc8yD8fwOUmRB6
Gx3x2fElljHlD6wqnpM6+EED+0XTfGWMln6/Ee1WI7nd+DGJmhgyKZ5bZQ/QXe/DOB31StZa+goj
5lOKrhAMGj2U/uewB3F+btVGttNm1Y556SOMcOeBlw5e7HiR13bO1nVb924o42TnW9l03SZlwo3T
ZPZFAnWAqEtiBHkSspFtqLzy6efTxIdVBDc6tMuyqorS1ga0p8xBIMlLrV78hhbXdcyYqcOUdSA/
pwF4Xm59P4kXW77T4PvlKFiIYhNorPsJMsVOKoAQLerN7HDr5MJEZaXUshDHpvZS5mdW5w3I5kjk
t1mi/jS2eIWj8bdW+L8bR+8uf8TCOjW1lNCCA9GG4EI40vrg4ewZou0H2YSBbJLOW/PQW3qLcSDn
hcUyN+jnKGnyL8mUP8+zuidCPs1lvrKall5hxDQO4soXFOSkWT7bOIO204NNXzP15/I4LU2HEc/c
g95Z3nROhI2n382s6uLQPjesJaneLZo5b4IM+dfLL1sIbRMCDXwPOEQEQSEoZEbmtmoPYopfuqoU
Kw2xhbVrwoATmxQw2EH5qxz9QzoxyFHJlYUbfJ6//w/vO/p5nxTgQDsQ4wwtH32kuHPv6rq+RZX7
u49hDAPoIAGyBkOFywO2MDsmCLjW0o6pgnwIPiUFY5FONzCPcdLjwJn8Xsd5ZW0dXdR/L79u4b5j
QoB9gAlc6c0assAq++G7bbBP8sreO5NjxRuK4hkAin6Mk/ck6NrNZGFRmJpS0DyzHJ64Kkq9XVwX
u7I6+sNagC493NjRLQ2/TIvEuPYktgNd62kMrTR9aeW8UpleeoGRASzBgyzoVXwalLibbPtnx8v9
YFn9ygpYWtBG+Duek0AIH0RqMdpPTQKliDxxhpvL8730443gZ+juwqRxDE6O9WOS97oHXG8lbS09
2tjF4YKT9bPSFsjU9yN0CeichQ1dOYQsPNzEAENv5uyTMsenOXhs5naTimfRFyt3v4URN2G/AyQg
UEPKrFNut1+qCvQFKCetUWDcf5iCT46BJuYXV/06RtMEhg8J3MnCalTNX5pVwXNBE7vY6J7nZcjy
Sh6ADyUwrM/fiMr1L4GjOpA+xIfyKSCn8UDlsccB4wTJf3+XZ3PzQwSVi3atzt2IuY4GrUX2fBsL
a4w3VQmmmqZtAE38dBD3leiKLZpb7o/z9rKJZT5GZReLzVwMw4Nn6RiVgpoGm2qYgu9D3UJYOPDy
AMKVlgVECY9rFU7ZAOwXFG+/dcHk92HN5PQiBIOaaiEqscmEBNNnClLrD7UKH7b1kF586GMLOILG
9UW2C6gnX1yHQsNHwd77V57nsY0MmtJXnTO9GQVwy/5kMxg1z92bl1jD9zGnLA9VUdMtyVQIm6f0
CCgxCdM8dk/gFMFJhdrQcZJieAFI6W/pJc1dmiJvcSdN56cyK+p4awdJ+zOFaldY5nYXyqry8KqC
jwd4l8onmiX93o3b+jmeJ43/lj8FnQR0kEaoQA6BPBV2irySK/uRc8Qldxz/l+dT/6ZGVrjPKPX3
buZYuwTabNvUL9yjhPbUpiVTu1F06jZsdtleC+I9AJev/toWGhJ3ZY/MWiugpMOqBlCpiu029FQ9
fLcCt37rLQJgsuOhgzGQadN4FBoCdlptpzEjGx532Z07uyk0vqZxa0FoZNwVcQrMFm8H5R3gzdNW
Gwvs6X6bu6L4bhezem4AgHkfvcyedp7wWbl3XCuoNkMdl7e4i+qjVjbttrPT0LcuC7QIGXXzg1Yp
gfIvgoPzjECi3i98APATh28nrxm/1SNcPbeJz5odcCqq3JSCODdUcHKX0Zw/91PGHGhRgZszoG94
6FVQ9WGlaAk8NwXuEmrEVhvaftnoI1Fj6e2Y46dRB1vUPcvzDfSlvAMgXSLUSAO4Jtjqa2lpMm5Z
6tb70m/ip2CYp2MwQMAEJ/0eKBBa9jtI4db7uGjUWXWLN/ambyVUE4qS/kWt33oPoP772uQFAiet
GyJ3gvTtkcQeuWkynz6qpsk7cLjq5i4HwJ3t0j7X37iAmTjT/fiKnq5XbJ0+8/rN2Pe13DXE0zs5
Wv4ed44RECDfOtbCLl/jYuJfuQpAp3SUB90D2oa8a+anpLHEoW9pjgrAoKKBsXpXtXb2WjVoT3KI
uH2LB2Edhhrm8TyvXlC8cI5zGwgRQjxVfe+SCT/HDurt3Hp2iNm2T7au8seMO7q8cQLm05WcuZSQ
jW2WnjGJSAVdFACtgLkothw9mk2iy91VO5WpHUe512Y0kzJKGHtPuDpDEmc/9Lq1Ls8/2NFnednY
aF0vgYy2y/hJP9h9mD6Or/MPiLJ1d9nX6cn67n7j38YX+STv4nvv+fJHLRztTUh02tHGSzMOSlGn
qxAthhj4pEJbedhT3kF8Wq+RND6fH2rWM4suE7OfkCFqMge+pAyonsotf9fWWiF+4aBqCj7HZC4g
PuBC7yWATQWV0BCk2yR9bgfICbZ6f3nAPv8MZjJNSrtoIZ0wyqgCNW6v6li85JOa4MRrrQm9ff4K
YrpZyums1if6JqI9gTN18QsMv4OdxFdip//1mD4UBwAYol5cNV0UJ+y2FmJfVzn062p75Qj/+emF
mP6VBW1i4lsJbqTce0x97w1nl6uOuuQfU/HDT2+cHm7nPq+i3ulDRgARc6FPTB8vz+3CDzcBSUp5
qvEqFyxtaz5CdPsmYMlVXQNiSpZVfuUBtJXpKBm+SvoXsMD/cXZlTW7qTPQXUSWxCHgFL2N79pkk
k7yokpt7AQECsQn49d9xnib6jKnyU1KeKgkt3Wq1Tp8TBdV31q9Vgi59+tkoPk1MTcFdo3rXP6Z4
Z32oGHgzZT+uiZZdNi3Usf7d+hR6M0MBS3mya4HooXROvRc+alE9tCkBuX1NbnLijol96rqAA/GJ
9aVZHY+SRgMgmT2iiusLfNnbQVLh73GMoQ0abZDon2qSbqw2PfCego6yRob1NvFWx0Q8KTdsWd6P
w8nLiD5Mfo9Yb+4Rd4S++nl9FJevyI4JeULoTj3PS6fTwNROZrXYCMl+IvhCtD0Xr7ih73owCl/v
bGljGfezMsmRj86pPFm5jHh/IGuw1aW1MG5nU8XB4efS+kRL+x8ocyZRR+eztod9n0OH4aa7q23C
nFouR6mH0D0SXbw3wfRFyWnFWywIO9smzmnuK2/iZQk2hJA6b2XlhnesDFOEk6GF+mLkgEBwmqh+
hHZO2mdxqFn32tR1sk/URPbaJf6Z4pRY2b4P9fC7BRMdaH/CIisiDcGLGCFitus9Ru/tqs2OFrX0
C6oa6Vc6WCi6C5vwv5QnKCXz7QwKcaVC5mf2suqRdIgfSOuNvzI8HqNqNGver2+Hy2cT9Gz+tqDc
yxCrFjnKzOb6aCdy3AQNf1NV8OW29g1PE3b2MDYiq06tXcet9n5CrWCf1+1N4Y5t4q/SDveSugHv
pcuLQ1ond0ld7VLS7uo5WzGYy9YJ0Yq/ZyhIErvr+VifwGac3rmz8+bYzj7lqN61uuDNDiE/Cir2
lf192YpsE5WVEujigKmkOuWqiJHNjNLiX8W+Vv3KJl9ab/vv0WgOCtyM48XIoWDdVYFTfEucwjsO
yrNXJuzy4QK5hr+7KEI7AbvdiDOlhkwuATfD8E2OX1I2xO2aJOzSNBnOBm+lc5ZkwO6MLHgEwyq4
jGvvbm7UfQL+h5XT5U/R1v/H72AM/nskST7lAE2VDSho43GXQUbVjdu42BArsmI3asAktbEehi3Z
8ej4lmz4Y/mNbde6v+ypbRPJ5aYTsA6FtE/joMqvlU6dXa8Sqm7baSZ+yw+BeD5j50559bv2wJvg
PI0QuXLXaAGWPt+wfEqRU+xscBqlKojDwL/3pzXphqWmz5v7U3Ckx8wWyIrb0Gdr3pA7fmGlv7/u
rxY2lilCKVRGi7lA0zbrDyUFFMtDtXhU8oogNa/XcKkLNmKirmo1ebQORpRqJuDhDrp8/J6VbvJt
FITFtZ3lCRTT8jUmnqVBGUaf27xv8hKP9GzGvUA9teqHEwxRna8kZpfaNyzeTYREPgIUfqm1m2ec
l/kHQNyx3a04rT/FsZcM0TD32m6oRIbPPZHYjYOv+gG0hOWXLnqejw1Ufps7+zv4Ldw3sis30Pv+
3n+rvpW/yOsoIn/jHxCtrbiEBfdporeCocrnJEnxRNqEe+hhzZuwlW/cU832+v5b2NomamtuewBH
JuaAVTucH9ukFiibp9PKQi21bpz2xeSGVd8nmEfqHAZV/Kz87uW2DzfMPeBtTcFy7Z4aXQskpAb5
BkYCVJNeb35p4g2TxxZGtZfrOadytPYBQbLGGzMFRcY1Ms+lqTn//smnIHZwLO1jZRl4iJtmvM95
uOJTlr7d+bvp0rNUMMw9YCa02nfyYQ54jErXlS259OGGcaMM0NIhdwDQKPrfDZS+Rovvbpt0w66V
oz1vsCvvNPV+VLTfSuiFJlN745IaRp2BrWp0y9Y+sax+6Ji/7Unvb8GKP6/M+8LMmBAs1qRpZme+
cxqd9KBUjYCtDNemfcGDm6Aq0VLbI4T6p/HMXV2MKWrd+KOdl2kEoaIm9kf/pvdn24RY4Wki0BAX
9E6e8ss463S7SQp3JVhb2JsmT2k4ovwCpBXDKbffvUlFg0KR9HTb/dw2AVaoJbUTl7io2Rr0PwGZ
P1jqfggePnJa3MadaJsMpUnoNyGtNKzLgRoJQLvpVrc5MuVsZjFkc9T2ujFcvgdQkxtXcFrBawIG
kNrqHx+shcd5miTYyNxGQp6gJF9Ix9ohwhsl/329y8vnKjU1hRIQRTOai+DYuMNWQmdrE3iT2LAQ
gonCvRGqaJsosqIpCU+BwjpZzYigxy3yXZuAq6ZVqb8bXcvFA4qqh+M01vXOK5Te+Y5o76za7+9q
ktvfgwz33OtDXrJZw5uxMZ9LGYTOqZVTiIdH2tPvAJ5BDP56+0v73XBpVZNKrs7HlA8KS8f56Qrv
0M1rBQtLTsFwaXPhT03oiwEahfk+nL6mLNki/N2J4D9f/HN9BJc3hW0CzQZuSea25xBE+ZFXA41S
3qEINgLgYWWOFtbAJLcsBh/kQ2EKGWqZhHEiOMita7mSOP1TA3whljNRZmOq/Cnp4BOAq+ninvvp
a9rJ5rkZBuvxrDTWRiWwhfdzSOQhc2SzA/kBBDQHq37XtnaaqEtyHifFrL5fn9Gl8Rqhi5+jKhoO
xD0lQ/EwaOs1mOcbmz5vw09RxeR6yMvnjY13cD95kGpIkeBLs9tOBhOQZnFRi9bBZaVIh+muxyvi
rueVtxLRLZjK/9FfuoXv9jU2s+5+ztYTiKzxOP9xfcqX2jbM3M4m7hZeNoBPstnJKY0oD7cy+Xa9
9SUTMYy8kBJ5oQIm0nQqSsm90OUemyiyitvqYHHS/72uo8+6csSDLAq4goOG4m80Cvc7rehanvPy
aWOboLMyrYSXdiHCUSj6RaRsv1tusQGDOY5SiB/lTgpJcrFWlLKwHCYODfdp25YcvYnQg5Ju4m2b
1E+j0EpW3nkWVsQEnfmgDRN+jfnSOgdJm662tlO3ES3Gl3DM16BtS8MwDJnnhYDYJoDE7jnYq0Tw
4soB1PW3AbNsE1ZW20OrIVcIoDLUzLOiixjweem0hr9d8EPu+fdPzmJUo5XospMn2cpvKOF7l52z
9p60UHBmm7FEp1GU49VwcqM3bCcFaT9f8K8stVJoX7mgcwH5XA7G0SpQP/UkHkk2/igEvzHYN4ko
aYE4HCx6MEkkVT7IkOZHC+S5WyrdaeXYWtpjhtV7vqNAx4rbyhiyN784H4ltfZcBgR/jee7rddey
tEaG4cu+qCpnxtkY6OyuKTo8nGXP15te+H4TgUYzPynnBpXQMnEjqR/HAGpXzn8cZeLXO1jwKSYK
TfqTJ6ROvNNsd29yFrFy2H5A3WyVQ0fIBS9rfVvJlm0i0sgs7YmDnfWUU7gvJOPxPIdXxZ2T17ed
fSY6YOxBxB6KgZ0YYvDS/+KkKw0vLcPZuXyyQohqSg3UEQEVVuFHTSjlewI+03gOGrEL8nKNKWzB
WZnqi9TvnLBQGECBMl0nf0jwz+ysRFlLS+38PYip9YgTFJqBTg3B23DPwyKaZgDbuIpo9UZUubm+
pxY4hW1TEzEVbcGzBE/J/Sj8PW+dAEKbefWuNSF3DkiG0y0peQlotu/1cabaotgEuUrX0tgLHwCU
2t9DZczN8sBr8FI+gIQnJhM0qsCXGIE6H2SUjgXWmRUHc9n2AZP9u6cWj+aZYEqjDhE848n0nNf+
bYk5E7bDWjyNeSG0AJvW/jmOxc+mWuOhWNrPhscqXahtEoqtUBGxn5pHkrz66tUVtzGn2CahoTUU
48A12vcBNS1lDWLAleB5wUJMPsPedgKS5YV9ohLC5iDrKHbQiLHjqoMQzPXtu2Anpsggssr9mEwc
1fKB3DjOM7erd0Kfm9bZWw3AezdGJqbGIFUVlQNK0E9gpIgLmkRy+O3rZHt9FH9m5MKdyqQ2HFU9
ItzFqVRvnDf7yOLy2H7xf4Wn+tBuvecpdrcAwb9lL8F38hY+0GN/L+6Kl+KH/MHs7RrB4mX7sE3u
w1ImfZk1IPjziHwv/e6hn+ybTM/+I2H7ySmDUJH7DZjKT8RuXxzVfw0UXTkV/6z1pckzHEhf9kR2
6sw4AwkUoHX9OuZp0r0NuZhi5pLRi32hplhWen6SPkRkRKudj9RmzdPEEIyDKDTZQDfBPYKDBWnM
LCh/WDMSm2FeZGOUu7yLJtY5P9Nu0Lu2IeSpLMF4O3Sq2Fsq8WNPJ8GGZkV/0wWIuobNUxnWNjmz
Ykzlb4v1uzksNq31a1RrsuaXnQo1Y5WioUE1QKYeok0PnQi3jTceCgh4WR/Xd/Tl9m3bcLXQYVXD
gFLZ09xsbCvCVRR0it/TcVhZ9KWtakxQ3aEejWk8g9PUfaIS5JBD+Xb90xeaNgnuNFAhAxJieLad
HX8r1RTs7VmuwRUXJub/GO7SXutUsubU5eRrw/27dEpRWCXGl7r0flwfweW7AmWmV+RBCaExj0BE
t9E7C6Uhsg3uPC4PQ+mCoEC+K91vQqeKnVndISm4GezscL3vixk0dH0e9ydDryyf9HbTdMfResls
/Vin5YM6I6Ic9jh3enNbL0aMN6ik71s8WB4zq683omz7GOjuo+LyR54zse378caezrvk03i82k4H
gqqMY1U2P4Cif3cEVDS7ZAQUv53+c4cx3V0f08XTEjNnhHx+7c9qbFG80Yg8jNOc0HhwJj8ahjVg
x1IPhqOkRGUl6TFrOIn1EzSS9XPCoHGFQiu58hxx0XgwCMPuJ3vsgOkJ1RFZ/V9eae38HhfU6xN0
0XTQtmHzYMu0BmHh86e82YfWuz2TraX+E6S8bQVM1sNOKwea1EV31DPKbqLCS/It2Li8aKoae8Ux
LtiHiSWmxPJ9107KY6mL/COrOY1rcOEdQMUBmCvu95HfF8OKK1tYcBNYPNR0ksNMiiNQZ3qTqRy0
FZ3LDiov1yqjlrowFjxPh6SeIYNxCOk9ioa2vn3Hh/bGBTFWvCrakODJXkF+pC73ED11Do7bFhFY
Y+TL9U11MYCkzIQY61AAZ1/4+VFRAdWOEficnyIP/NdBOuCyL2mh4rH1USY8U6gAXe90wUpM6rpG
2zwJFS+OqFV5mGrrLUEvtzVtTFmYsaoTQ1MePchuP/XE+68HDGpl817+btCd/O0MpTWn3AnEcKSi
BbV3y3/UQ7bGr3LZMjwTvdkOPlBMAoXlCB6Kn0UyZTxS2s0fwMqs7ocZZU2xBXqNlYzmwsY1AeBu
wXLuw78eoH3+q5iCd8amHzVYHq+vw1Lz51F+Ojf0gBpwa9blcfTKAYjpUR6I39AoDRGUXu/i8mow
EwRuea3f66DyIOdNu23Cmd4jvblGI7zgbU3k91ipPu0dAfCNDKCF9RRWY1TmAfRjX69//lIH52F9
mqECFXtjUzr10U1D/aNvM+Bm+zkcd8AephD65EG2v97T0kQZJ+vk9nRwBgpzy2m3b9swvC/7rNjc
1rpxqmpI/tl4C6mOoL3ptw4HyRm3m2olm3XZP3kmvlfN0g36Ho+33VmjVhLL3Quegb0/KM+ENIBD
IC37T+fIr7eMxjPFw5sS+iu2b6vjPMvXKsvf23KN83rJwM+m8mnB6VSCZ5n46sgmlcaMI9VQDt6D
25WoV8vcuBTNCjvQ5a3lmZDfcnQTlPDVzTG3qq9ikPswc7dTbt1VQ/vt+jxdtm/PxPniGtsBDTQ0
RzFZb3xqvwT+9KOdQDh3W/vGrhrSOiNef85hICRoMpT5CRCcN/Pd9eYvm4RnYnytCW/ETYjPnxz9
WNUV6N2Cck3oe2n6jTNIgF5e+GHTQPeYOxFobSzgANg9JGqeLDdYWeOFEZjY3r7kvehcrPGY+uN9
Z6V6X7TlbaGyZ2J3ZTNU7ey6Z3FmlEsnOv2nGqkfT8VtcZNnoneZ5jmF1Hpz1A0d4qbJ/wn9EnXR
7dr8LGzQ4Lw4n6wN5OZ4KxAcG1R/U+xbNz0VfCXIv1wXSQGg/bvt3EJq3fKq4cjwsOluqBjZRmGx
4bWJNX73Hdb8ACt2/7Uetb/lQS9OYnanO1/TcUdF4mxVApWFrrNTlAaDQMstyK+eIe+b6MJ5vr7F
LwMVqOcbJgTgy5y2WcUPZV44AbheuvalCYXng+0FuGCnFuldzssWqeYh9ABJneW2oTleJGYIVeVB
+E1ANPGrxQuyvf5JC87cBCdzOcuEIityFBU/IZlzr9IAujfNKwC+cae8F2sma6oQC97WRCiLYKjz
yvHto2Ybyw53kB+P7JpsSf3BwpuwW9gIxhQPbopXFXfiB6zz77YTUzTP86Pk8nfora3j0kY2bhgj
hbjWXE/BAVVo4CrYt7YVp1qunN5LrRu+qhcuIbVC4XU2+XoHqcDqyZ7r9AefK/+2LkzMserxHExH
Zh087O1WsTmmLNkr0q5x6C74WxNz7ADYlsy+zQ8NrdTG6soHLeF4x6K40yGkjq9v3gWHa7JFhl0g
x7SW/MDDb37/n92sRDgLK2CyQ1pQUQQvpLAOHb0fWRXr4S1FDHX9o/+ILvxfchhO4NzrJzfIpGeR
qZ/5gfBGnSztOPd16tMIyqsJ3E1KFdRQi/o3tLrYNkjGMKZQp4ealpr3egYXgJu4QVRxVIZNaRJu
J6Agb7oieGYBdsYtgVpdDLxqwQgAya52fvZkub0+8qVpNYLeLqAZCrvRels95mD0k+Jgk3+ut31Z
1xWzatikajOH232PTx9Ah9dm8xD7Th0JOPqyrXepZm3UBrjbjmA/APk42fpzvvI0uuDYfMNiXWtA
lNxSfrDr/oknaTR6fZRn5W4Sx7Zee/BZ6MXEHrd1TjJXqfRYNg5wRyR8tlMwcySe+zTzAbwnE1nJ
1i4s1P8BkUMwBMuwSo4IZ7I7jqrBnT/V/wrHrle2woLlmgBkBjWuZgrG9OiG32oNOWS/WAkjl77d
CDIamoQzLQJ+cCr7J+uaYpcgwmYcdBPXd9pSB+ffP5kvIPEBZBAIP2jtTnFmZd5TTZv+lfMivXF2
zrP2qQsfyf45rOAh6uaup0lM5NrT9tK8GybYg/J2DME1dShy5NubcMw2dan7le8+J10ueDZmnL3c
oY3uNb57IhOPwFXyQRzvZ6/TX3NlPydTQKPJ8qJQBfvra7FwzDDD6MfelRW3rODgi7E9DJR+MFG8
tWHTQ7O3fr3eydKCG9Y9S6/zEt/hh7SAhqZ8zd0urvRNCBoUZRsJLJFlnidrlx+6RjymTvNPXnRP
wdC+96SKaeZ8Ldht2RnPBOEyS9RI6WIgtsMeRo9Dye8mqQiM4uyzPu3YCTAGp7ZbnGlV8SJl+p4n
a5wqC1vW5HlEYXJbVpnKjk6K+ByslfEMWqOVw3hhx5o0jxaqsKsUBDhHOw/LNySNhRcjYYnKkQqs
3acQdzhAJUfdfIyzHx7aUE43xmAm0jbT42hbzZQebZBdeSx7dPVpmtz365t2wTJMpG1RTr6yOgys
m7tY5DuPFLHPylgGa5RvC2Zh6rdnvB0mrE12dPMuj8rxTk3gY4SA7G1+1hRqF7Uqw4RkUJ7PvEOO
R1vQyr+Axe5w2wQZVg0Pa1fN2apr345qVOQ35EdQvFjdbQtgom1BaERx1YRd5zkQnU1KeCTgzoug
fs/SgK543AXjMFG2TTW4k3bgz6m27ojwdn3tfr1pgkx8bZL5KkxaSB/TWm3m7i5om0dcDKOmIrvb
ejjv3U9Og4VtoLIGYUZe/uflTxb1ni3+2Hv0+Xr7CwGTia11KgpZKoqwzCskAD/Jv5AQgzWr/o5K
9a3qnDUoycIl2kTZFhUdPCfncKw9RJcRX4LMJnSazVTAsvWrFDeRUFLPRNwmk0snfwyCgzs+8aKJ
JRQygmrt0rZg0SbsDTJCIUN5AU5TOnwVPqqIdU7fvXZtvZc2q3Faa79SIZ8afpC5cxfk9gbUYW/X
l3rp0w1rVoM3UJRS8QMVbjQ4OWB7E8qS1y6aC82b2JS0QLG2DUm1A8Q/f3o9UiMggwXPYQnPd30A
C/7aBNL2s8OYRXCA4khusipKwq9jV4DH1F/pYGHyTfgssgguiChwIw9q9V52SFIO/ooTWvp2w45z
WqY4FhERQ5d744j3MHfjEZKiTnFbBGYSarnQD0UVfZEgBEiHXQOndHB1429rbfGVa8PSGM7T9skX
DTQfgXGALwqCNwrJNouBgu/N4TdGMSYzXE6zOctdH5UddncfkjEmXK9kKxbcnAmXHf26YpOEm2Ml
cz+81AI75pT+Vye9E5GKtm+lkunKNC3tIsOEhcipHqYBb4i60tvSKvOtO3reyh5dWgTDikcBZn63
64ujJIksIqcFqS85K27WYyUeCkhCrEzZQkcmwDRjIai2AE2H1v0D7V6C7LnlPyF7et2W/5zxF+5B
Jsp0Fk3AvKBJjh8fTwdr+/SQvbp7d3/SERhOoykmMRCn0YnHv72oioBFi9s9np9iZ4MAKgLmeNNu
6NE7zl+rg79X91MVQWc+frM2fdRHv1e+8uJljZhxta/AQg2JyO4kc/0UuNU9RNNWpvfyLiFmVD36
MhwJao1OKmR3WevtWEdX3siXmj7//slO0yoToUUg3MLsd1695uFK/uiyhydmvOyCIklnCsIzWkxJ
NDlh5CT0maUr7xOXIwRiBsu2V1VIBKnqCCrF9LUrLR+xvj9s9JxDv4E7LCYg6zwyZ65WclKXAbyU
mPFzyrC8SSOTU1u0eLwu62l+L8oh2M1IvGxmtyr7aJBUnWjrOngC4ekjDiAPyL8267epW2QnP+Xu
3lGuI+O51fq7RbPExvE6u3d2MM1Z7FVJBl34oGbQDpg0ORQNYvaItaJ98JywxwlfWXHh+MMXK3RJ
9crGdK1sZmHFzNA3FKErPQ971k/a4EU1Nt0GKbd2xAuqlc12ma3nHED8vdtIj0LLCrWcpwok0XXs
nYETjFvfdFXl1YElXh3GblpYJ22B9hg0w2A8LRp97GzQHccpJV2Cv9Nyw6w0/EpV6UZBWPcfCSZo
ige/Vb+gC5XMcW7nxXPVUeu7MyVDt0URh34MMgiqXjf2yw6PmMWFeeczCA3Y4YHMMzRsWZW9Q8wx
FJEiKNIeS31jIEPMe48gCfXagYaHKpD8N4iUKwRjQ1BbUdgrIaJEgqvs+qAWfIF5QxmsoQIHZiCO
YdoldYSTCVddvw6+X29+aYOd5/KTq+kG0aRD2SZH0rq//ACEEufa/EJkwcpxt/T9544/dZD4VEkZ
ZIi3OX1suP3kdfX79W9fWG/zRsL1QMcB7PvIiVkxKllOvZgfBQBMkZb05/U+lj7fNA4QYTuhbfn4
/O6tUcEGJRUrK7v0+fbfMwMYK6tFkOKBLZmPJHuzldg6KownIB+vf/zlxA8xC29A+cxLv9T+AdXw
D+2Q7DzhHEX9nLEiUjWQidL+XWVse723pfEYgU0Fy2ukRfxD7o2vNq2/Ta7cF66TRUW4Vt670Id5
R3EtT7lW4LsHofh8x2jzqKYOEBbfmTdp266szIJRmPeUQRGAqRVSvAPL34KO3Xt0fEW4s7Jvl5o3
8oi0wXdzYIgOAcvCD7y9ta+q4GBtAPW3/n19MZb6OE/gJ7MbmWP1gAcEh4RKfWzCSfRR2/ZWZAsb
buq2Ts6df+oEgH2QNrRFcKDKeqKQmEqt6pApvWJ7S2M42+Sn5hOS0nEGlOVQjt5Lm5EvXCFQlMP2
tq83TDtvumb02tA5JAGJxnLYZhz/DTa3tW5Y98CGttNd4ByaYE9wR0/AeseGceXbL1+HiFn3pppx
oDVc00FYO67PkuffWdDvx8yK7WB3fQRLtmbYM2CmrdXAsg684L9raZWR9imNmF+I2JPDSgh3Xsz/
v0YQ85YSBIkEEb7rHLxWf6HQOYisQL9eH8HCLJlXlBaSamHm2c6BVuFmaOsfbjcXsRSo7GJgVq0z
9XZbR4ZFg/Y+SB1QJh2axq4/5mLqDryu+k0RNsk/1Qz0YwntqZX366VRGaZtTZ3OIFEZHDprjkdx
x9zwPm/uynneZc6X6wNaeGkmZmWcyCASgnCbHezRz+1IjJr9M1cMFVldkyRbljs8JrWmu2buu43T
0/ENQCIgkTLfctcK+xfOL3p2DJ8dQGuPQLl06amu+zuhw91Uso2m6YmweS/KEKfLiTv1yk5c6s1w
N6jv5zL0pvRkz+xArADqHRzU9tU9zPaB8HbXalwAgvb9+hQvdGdW/dlBC8mDdgTvmMeCO0u78G2Q
BDkkbthFDqwbNKlngozCs9mhy+p+JUq+XPhLiVnwojpo6CrLcg6gKbAij06NPqWtPRQb2svkKSxb
L/JzHoioJnzagFrG+2pnfA0gsYAPI3/UWD6tauYErfCC3IU+wji/2ylgNCfeT46LVLKd+1CpyfVd
MvUOwLcQe+eQYMhRK0UUtSMqRLHN3KlH0SmbPqZWhise9bynLvkhI+kDXmHWQv3TOzjh9MLHao47
AVZyS4zP19d7ydEZ7lQPjgwSYbkHHcimjDqrd3c2WOLW2Oz/1PpcGIFZQCc9sMNALsc/BH8wLdm2
TvVrDYzLiCcrB1e3MgiAE6vOeM2N5mmEsHnrSNDUfBFgnCXk3YO4ius9CTyAlE55FxC+MrkLR4lZ
fafICPmUBKD/HAV3jZXFit3JYnqSwbebJpcaDnhKGzlM2vNx9Uu+VLjLolZ4Zd3+3IMvzavhb1lP
SGY3SXBAoYpErOn6WWyNoADXGoo60I0pj9PshuBRH71t6QNlWVult8800L1ybrqNGzDn9/VxXpxI
23eMTdQAEaPamQdHHQxHKxDvqRh/TIIfRVq5t0R1wJyfHdYn++xq6qTUsYNjJg6i+pDFv7Ml4+vf
f9HK0PY5dfSpbTIlAXS6ISg5DPPBZul2ZHzXBGuV1AvTYxZgjgpJYJ8NEwBnya+aQBau7ogDgXDx
gTqXw/UxXN4QGISxIRxnzjrPr6HrQKHaDF+x86vmC62qb04vT3kxPjGh3x1naiKLeDoCVOBZQC0j
ypI1Hd6LMQA+4Ty/n+YxTMdWOY1bnKATnu1TK0esUfjyqfNqa5OGPt3TLihWNsRFz4XOzr9/6qz3
MzU1ErpnwgqGBxCrz/F5cO/Xp3OpdSMML1kqZQ9nD5bP70P7JtW/t7VrBOD9nJRW2xX8iMo7+1Ex
kmzHMNO7660vbWTjuBhCLpQ1Nf0pCLt2jjhqOSNcr/jD7JbTSlS5NDOGsVusdHjgJuNJTk116IZ6
2Fsza35fH8FC6+ZxYfGmUrilTyfWe91z2A79YRiT7sbWDUPvLHA82tLmR3cYyigrh8e602uFDguT
b3r7oIC0VhD6OUhtg3QzS84OqBzVmxk0jytB9lIXho0XmeZaWDU/2mkKsIy/CbJpk6yR8CyYrxnY
eq5ikvQsR627jSS8hHpYmaZ+NNfyVzJDMsxZlTpeGsh5+T8Zr86R5p/SESdEsJ9DBo80b8twWPGF
S60bxjsivVPQsshPyPDGetrXQG1Kv767vkUX3LlZR0vyYCKMiv40ih/A/0Z2/gt5mbi/qR7UxuX1
77mZa4DchybUp2zM1QZFWcUXbvl4lLvt8w37dabOd6cK0ohCyVh0YJ9TT/aIO8WakS3MvllEq+ws
ZKTuOYqaxXcbCSW/8d/dNPn3+vcveAizVLPG3CStFfKj0+jkvlcEUrcqXLltLX27EbHVUNy2wbrs
nqQiR59ZP7PCPcqyvQlrYPtmlaZmFijHR4heZmfY/AmH5QFhYT0k++uTs2DCZp0mS6F+lidpeKyL
oor0KB4pdaOww7OnyrZ4EXq/3s/SIhj228sRssY+2KHmCcg2sFTaL6SzsxULW1oFw36VJUE4LnUP
Bvp8UwzDRtT/svLj+qcvmK+pzwPZ0dxGftA9WQAhke73GFYQUvvImbNiYOfD5P8ic6yxYb9d4jE8
lMK3oUY5AxVfG75Klg0xasi5BV3HpHuGtmaLCLyc165ZS+thGPVQ+W6dK4jMKm/ah279TGr+cn2+
LjfNzDLvPrArmbIWTbsoVsGjD2RzeroSsCw1fp7DT+dAleaiqzmieisPHqa+/rD7Nea3paYNU0bB
snRniK+cAH2y73G9C+Mmqdaq3i5vUWZWxhY1GNGGRAfHBNqUxIPCvUwjPawhPC/bMTOVcKDRqHJw
ZwRHu67+qdm/Y/mQUUiLUryCFn674i2WBnGeuk+zbzEoXeY9elENxTEs3mSt97NiK870sqUxsypW
2D0ZSXg2BOvNTrJNf1aIrcd4WIPfLHVgBNNJ6eERnXj8mDW/LNIHu9q1TkJbjy3Sjtvr239pjgxr
TlTSogAJC02GcqtnctcSlE2U8W2tG3YLOdLRbRILrXvAojTbQIURa1YaX7AAsyi2pC20QgcYF7K8
KpqK9tfgdP9e//CLeUKbmSWxnLuigHRXcIQOKkgIQxYHqkfyuheHweHb2uf33JFlBMakFUTAwkKY
NbLgNuDEDyQoT5N+EwAIFbWes2GBXCkh/hOn/7/fZmaNrK/rfBaQZjuJypr3zRzgdpNl6sv/OPuu
3chxrtsnEiAqkbpVquhsd9t9I3QYKzAoUqT49Gf5vxoYx9PAdzMYDAZlVYlh77VXUL0jBaKCee6l
aqlWAK4YvTnxgnZXZlPayoMISFrMsUlIFu0LOfahMKUWCA4AaFH/rXj46n1+/DL/2q4BQxYEQSMM
k8zhD4Xalmd1T9if/36jX/2+nw4DMS2g0Q5Dem4Ny4n90W2vnvvLnfvVZ3+60DtbhynE/vaye4BL
rUp/JTBbHPAb/m/P/ukgEFsIDcSHWSVNeLbu3/j4zNe/rLsvjmL26QDYNiv5sKPeDJzO6nitrL7A
TyBb9rGc/paO+tWr/XQOxMKYvmtqFLWpfuG+f/EH/hdG2BfP/1lwClv2WTY2Ss/e4n3f0v09CCT1
s30m+kp0zUve/tW68IsD+bP2FAHSZBRmhPd6394HqzrOTXLxqLzr6d+83r76Ex9f81+bgOAcsE3v
42bUtYPYsK0xyJdxRpoNJPO4+O8F9cX7+CxDRbh13JoZX4QkUSWsPCCV9S+34lcf/WkXz8TRNgRE
AIeQMcns7LpSkeXXfz/3FxuNftpoKSN0STfcVtPWFAAIzlQmj9b9zcfmqx//0z7zwqaeSbK7S72L
e6/18npGezQh0vBvf+Gr1fpptw0YDM0q3MkFhi+XvtZh0ZuocLP4AP/VWNgtiv5yPRL2f5rH/8+R
/1k9qhzEA6Mb3UW1c1BinBQ/hwCzT6aexkMwiPkd/JT5FfunfdH7wg4y7OB1y5IR0Z6INP+uIMgq
BeLfVcb82fthFe8OqbXt47T04TdI4rtLoMx6hEV+e78krLlC+QV/ulmwyxyq5maKYMEVIr2t8Adk
RHEZ7/cYMHYHXK+q8P2NwPIX7OhqWHdZMkHIPxMEU2UQ7MicB0euaEBre9OIigatzevQskrNn4Nk
G9ZsQ3t22fukRr5SqO9rr+1+K7+ja4X/PSpgZwHC3NxGFZVB925gF/8Ng7iwUqqbv6cAZO4xcLXn
ZVqhAwpb9+ARatJ89a07wdTI6+CW2fgnX9TmjvduuEx8qf+k3tJUKWTGxbi27StSqpdfM6wAr13C
ti4fuYEqSoTLhmApIi5WJGHhj2CagIZvH8Tm1d8dDDZ+eej1kU2/do8UedQQFDctjGPDGKE8U6dR
0XTpvmMcyMM8tolBLvAy3o62lSXa08Bl2MG7PuOLuzqPHfGHokceEfiVxmRrrbzLGO/+k4xBbM0S
VsdXuqzkvFG4K3Mas2cdDX1YguPdwHO8m+aq6xitsMOEqvx+pA/g9e9hiSjiVRVRsLBbUi8ByxFX
z7OYu+0l8Qf3ZJLJK+haEyyHZqrmSOqqnxZVjYPrYfo1bKch7poz9FtbaQKlykgOa7HbdS5YG6xn
vq3bMRjddPbVMJ8CpoNS2jV+qNm0vqJB0yt+BRkcdwqJmZOLOaIeSbJ1CBeVYcGmD9Zf7GMaRjDe
DALvO9JY6oOyLKgYDRQiglV02G0b5x5Yqlm3O/snZu18leM0foMBprjxZzkVuEamO7vS/bUeNpVv
M6YHxIRb1Ybpz2RLVIiQAazpYVKs3Fg85OM6yX8ocMv7idm4wHWjrzP+XBVZjAOnevnw6a3RFgzR
dsfoqquADxjELdvwRBJ4pdNm2pEFB3T/plkG9r2xZKjimXf3iA6b74Y2IAVbMPZX3EK8v3silylL
yzUk67do24dK1WYqlc9E2egOP7qvt5JivFshPdMgD2VabhyoLNdkIabSUcrw6vakitpElKGv5rwf
4/p2wvwpayP4I85hGxxTycHbmBcGM9NRXbtORdiMi7zGc8QenKm7GzLWNl+ilr76OzG5Tzz/wQTw
aRLSD5ps3JLwwY4iOCYDJUffYmVysrlbuQGQsE0C5W7i6CEVUX3wWLCWcxit30i4v42sAzEF3vKH
ZV/8o133CFYrzt54zI/B3SdMVQhbF0da2+iVrdqVgz/3JBu8WWXNaqPbEQV03u9T10C7HieFz/m7
nwTyIpY5/ROkfZI1TSPyKI2btJIQb30T7fqtdqzLaATKXrzyY7wPvso2z8Tf+sY0fxxvhrxTwu5n
kSTLWesYwZoeGXJv5u6JUQ2blzQ1dWVkKO6DqB8fuebwtA22ym/p8DgNWkI2ScPvhid+l4sNQoqx
FUMJRWJ4S2OxvYgQBgINmZu3EP92RsVBcdr1G812xTCQd8TLxJSGRTMMbwZ2Q6fF70Hn9z353Azb
gCwv0b7xfdvCHJOF9mdqA7Cql37jtw2SFg5qb6TIxlkMTzvpxSll8HKXBAnFkQEMW5okrg/Cxgap
kvvyM9QfaqFu9YbbRCNCAJss/SeeWy9DqiwptVL4vr5JskVKCz8LHueWeknVaUWO4MyERZjACpmF
MyDwXoL80K29X1kX91EV17Q5dFKMc7asnM65oG2XR0gMOog66e9qijxTu8z4IUlNymBMxkrWhJz3
xnb5asIJyzdt7xpoy56c88Yno+X+Agdr8L+QbXVlzFqMghVF37/uh5hZmA+mXo3kq3DpvrseCeKJ
SqODgwNSZpZlu6z7oF7cNrKMzXh6UZMgT3DowO8+jV/CJpwe5T6sZTf5669GeYAWDBfNUcztw6rG
tJqDQR/m0cNN2jofWnhnVjA+NOb+rF9eExO292RcowP8f0yx0GjLuefxvPG1vMGwdq1MO7fXXW7b
n2kc1C3DwV91AxM/hGuWC4WPS59j9hLeeBHxTlsfDkcsC6wQFsuTbAJRmaFpSwkKNii6BpJ1gXN7
wmta4d4sWUVgVv4yID26y8aRxQ+aJ2zP+3T0/izANW6gpuN3sZnIIVkid9sZ2XwTQcBeO1/05zEd
+U2bmOTAwLUrjK2nsyb4AOMmifN71vdwZVzOLelMmg24e58p7J8yndTRg5yXCW6ygXjaYeTS582m
/aVMp7b+rpgl5wEYdWEjzg+hlP13xAIIHMwx5C17stwLTRNEWYdhXsd6gzGcGw/L1I0vatK6StnI
v0V7/3tRCNIoNkr3azTgXVEYND+jmMCWr0nXnWAEZk7RTjC+n8gCB1rSaIXAARyt7jFEp/UG8kQy
l0J0Sd4G46Oj463o0kxhi28CxyIPx8zuUc1Ocd2G5C6WiOoqg222iMZu1LeU+vM5kB621qzkMaT1
NGcU+judS9slzc0S8HbOtRduW7XgeDz6yF0M8nTG7es0zAcyuOLKJ18SUnCLYIStF+Rp4AHiNmyI
1kACjwgnBVWPioVXenudPLiB+CWOLb9AJJp599kylggFttPdvsFwSpnEZYmqMaSO0/kPc/EHR1Ii
z5UwYocsIW0Y4WbrU7+YUf+8Qug9vpA0lmk28UBWWm8637BaZGaToO7hHxM1b0mNCyAcyfskfPe0
byoFjaHWTGcz98MgN+CI5IzCbD2b+oFVMJmyuWaxuQkjTx9wFIY3WN7baRsQgiA6F43ZsKWrzsno
NW+xl/KLCiK/lP5ktjzBUZrFKNS8QiYhjsSd0lNLqT5EjXN3G2SrLxHd/Qug6hBpyNrkI7bCHwSa
82zfp62A1Q2ktNu2kJIvCT842/lTDgaPa4uxQxuQbVEqA6TjefY+brqtspOYIXeBXAXkcVXyxPFq
591w1jLhj0hZafhdwtrh0oGn8Bxt2qZZa2fvNvQaeEnyqcdxH65e8CIHSd+1F/c//VTj+qUuWs6d
Q73cS8y04VssjttKAxSXTN1basShjgP9PG/J/CB7XCDC8rAIpshRJN0lCN8VKZypsnXy3bNR0i4F
8m2FAIdt25KzRABsOWG/vSyT7Itm7oOgVPUu71ji12GhEhncURklOIoSYcKydtL7HihXQwTcDeE7
DCrcJbTzdAtWB2ZpXeJKQ4WeM0V6CVKRYIgcVlP9Hk37ko9zHf/QINFlwlpTqoiGTysL7C1fazig
NWDteAUyt+s/i0+9+MjxUT3KS1iRP4ABs6qcLWKtvGQ69uMUIf6FNgAOo245sLqBWVGiEmTaW+5X
rktT5PcGgb1fYK4I5zp0swmbXWEWXV8QUbG7vDeOTLkKJYoZazv1BFPortSTm+4cjLx0tro2UBAx
RfYBeUauSiB4BA0wdf1Hae/hX2dQuWCRj6xJ7vOSLGB39cOMGn+eAJQIY4NcThOHl/XGZc4njROu
s6tK8iiBkkzU/qay2eCJB9RpJxXBVQljmubU0Km+dJ1Gk7Ot9WkKibdlqfD80pJAnhbb23KKlboJ
0Zid8fOS3K4pqbZYjqDAkP52tkN90EsyZQt0oA2KF3+6zoTwHGYs8timc3gToyL9YRL4N57Y7s0w
R+uGh4mlQbk0Orn2Me4LcB72e9ou670KZ51k86iRz+D30O/52oHNtvT7EVYZiY9Zdo1/JO304rsx
zCnxmhIW6/LFE2tyE4UjrE2nYZgOfcrjKuy0wd2OEiRTYGrkcxD3h1q1/jkSmzgYhPc9+o03/HAo
so+Da4YLWNxCZqjARAGypIih/+LTUPDBtXk8+uatgezkdRonXkAXNUD4E8FlPjPYuNUQEv+SNoL+
5kYhnK8XfMlbESc5arv2yrq5KT2pzQc9CRbHeedW/Ae+NC9gt8qr82Tzz1BbH/FS9XQQThIEJ4ug
4FRHRezwkgB9tve2X11fmrGJqy7wxlMI2dMhWkh8TXcJsnMngmpfdYPGU5Bz48dTlwfhNry0C59+
WeRhvknWxT/x/LbP4dwQfLM1Ekk84nklenX5feaNv2UBAINqgjttEfgqPUY8Xl+TkUQn5BO559m3
RercbjI9w6GToq0jtj4trYSbaYg6qVhk3ymgSP6W5oFXj0Wb9Hs1taGrUROTj4ca3FCgxdsy06aj
PHa4CcAQhO7Nn6cUmkXPsKphzXCdqVnKda+pyWe40WP86vXd24dpET9M24AuBgRpdF1wJ2hhLVx2
XRhnftLDUTJNtzylnY/CVctvolumn0yiIi2Dncf0rhulnJ+CDqyktxaTrLbs0TR3uS8n9w1UgeAi
hz44UpdOWTrjnFdzg5jzJoLYcH5KBlaXVgdxOUZy7IohVeRUB2QNMoEfAcFakxl/YVqgskDp9TWm
fVRApROdUIktsJQ1anrutx6mBLG3T6DhYuby4iYSt0Wj4xB4yJBCM2vCpEdB55LjssFRFycZZdWa
1r8Dx9U9apU5a5AaHxQfwWg0h6rcRkVTHzX6A3WvaGDG3EWMqnyEx7Mp06Fr06IeOYiNQLX+qc1o
KqOHFIXtLmHj2juRreCcZyxcEZBSw7J0SCG0C2G1/Auaie3Q7zPPN/yIjwEsup4nkdQFPM9DHEII
IbkowD+ZloO/ZBNsqk7buqrb/SMyYOaKVyBqea9abvacokY7w/aruVJDET2ofDhxGMP6Qsu1Oxrm
yQOdYn4zbARgC6B0h7iZCMrjELqvPXVnh2o7AwaEQWEzuFuB3qgIDQrATDQ+OUbeLrEa0RdBsqeV
vJGpTMqkEfPB8+CD065JV9VJZ2+s3s0RC5jmkLYMZYrA0JtRgCFdUwo7xGjeMvihmbdJkB613M6r
QJLxvjZ0xft1vSxxZj8NDVqlIOXmifJ9RM+io2MEunNe85VVSg7sbk7r4KSDGpRc4qIa7gKrLUcE
wZwZtvCKanlNf+4xtilUW5pdR69Oj2rWGonYIEFN69Y9w+ja/UT5KF57b9uQJ4QrvNAOXrlZvAl7
S4SnHCpwwBidTpI7yXV/9fQyXwcMDnFDAz+qHBrTB9gm6n9S4xGWUerT350yHkS06KwLb0j9FQ7C
MU7lCS3SQuHxgoP4LW3FTU1A1Y5VbwtPSOBc0xTkMMOTZe0LxI4nYDJgtoMEWfiMh8XWpBvkaCwB
zhh2LxPyYTDv6w0aFTs0rz6T3QN2U5NxQ7or5VFTDA6WvIvcdRl8tGUZ+GXCZiAu1AWazeC8kBBb
cdTwi8lDHjRvqKH8ErQ5el52i2iEHqErs6dg4qPm8TZhkXmgCFo+THEQXGbajlcecvkrbdA56d1n
BxImEVQvva0PgBLpyVoVZKEvzBvZw/1Ak9rwDOdWf6tT5196QpbHpF3il5ZzUohGhm2uuR+dUQj6
p9Hb8Px0mw6bBNI6e3tyBbSO2CGxxzlDB4QL39ewoqPGZn3f0lw1mO7hphjhiD96yZ/U9rg5awVf
DhzIc/DsrxNhRyNrdpSjZeWMeJm0rNfR2QyU5R4YCOUD++jq1i1Hh5yWrbb2iu26HhB0tt+kSBbL
9ti492WO2oNrW3LLmghvjAbBdp21ix6VZvNlbKGQwAfVqElrz9iLQI+k8mVCMwjkL/qHKLBuAaaN
G4Y3YXznBRhaemahiNuNKUgB8D5ufoRi656QkLDGiAEbt6CISTMn+ZgY/U6Z6J+Bi9Eb2yyRKVjQ
qTvIem3VCdffKdeSAq8pvt9IQHFh8vG90Sl/ZFO7FqtGd4P5aDSWbGNzySMxlT5yM/PdT/0rbP3Y
0cLgpBqEDKqxG9AKETsCC4VV2/d66eYjqpzhvsZBWjIQRo56GZs/oo/oeYC499bV1h7qJJxOoZrU
c6AnhnoCM5fXoAVmKtG3I0Fbhcc1QVAGHPr9q2a+PUYgdewwoMe0meE6fvdgUBJnYp+TsQCFO7iv
LZNHX3eo2HaFDj7zo9bDI8hgypreI+d2BpV4CYk4RPhRbyyoIzprVduLbBhZczt7aVvUtFsqVITB
26TGeisaSNvQw03gGYDe/+hCKXrAeyHGuR5W/CH0+64+JPPGfzPUUGcmJI0yv2H7dXQAxfLFJEll
YvBmeyvdz8HOnIDGlsyHbYuDb7WxY+l0oE0x6oXlCXb942ZXtIdG+T991e7Fx+PknsNRU0+Rn6XI
Sz0i8pvf1NAOFh7pUxiAeu++P2/VhgCTl3GNReWlw/gKPn/wNk/xeBeOdv8BS3wgsyxdygUe3S8D
ioxSyYYXfjsUuMQ+5CGpObLdeAcbxUl03MwQfEumBJoGBGyN+0PDfeCxq5XIT00sQHloSaMX+lGb
NV6DsA44upcDLJYL46W6WmEDDsdYtHa7haVnhl7bPet2TTPuxf4vf3PpKYAL44PS83wFdKE+ZuWs
QiuWHnWN+mzsAKhz3GMH2BB8RHZKeW7R5Zkc/JvoELdyOGyO/HK0po+DJxhuP3wb3gCts/B//xNv
Q3tdgachDpIsz/4MeZ9uZIJrr9a3g1VzsWAQmKVwrgKOOxYmQRvkFNvyNgHkSiAUf8PItr/xQhzX
oW1sHk47vQSDIeW08u6nEgTYAmYaNyOXOOc5KFV4g92wZztGKksOvFiVW92hUElF+IiDoa5c7A2o
XUN1w/Y6RtWLOvAp8BqQ1FA4HQau3EkYP87RiqHzsP2CEhs4eLjXwaHTa/zUgABQoOrAtar3roSl
gW0giaFpjgHIdBvrVv5AojWMrdsYGzgVMg8ih4KoMbwMbUfyYPyA7yf7PSX0I8DQ5/jkXX63Q7vc
7XIkz8TF37fZq8sairXvCK16t763Z/20ybjoGBxoEx7FBYbw7+GuzB/4GQCQsyYG0pzqkhve7mVE
cfJkANzhX+ciH0gvTFArJlL26gbpnse9lU3e65ijkQv7NOuT1JZtmHRZpFNayhbHJaWAoSPEoJ02
7tlrA8rjY9Ts2P7ryh/51k5VUPvspFGllLjG1I2/svqum+fhrbbGHRoeqgNi3KY8+ghQ2D7yaqZt
dJlEVaIyh+K9ooQmVbsD+kPByW8tysC0SJCNmtc19cpoDtNq5EGQb4NNj3AJ9wtUoqykiQYRQ0ZM
ZvMevsbw7CuFG6ApjJwsE1frh9nM6rL1AwfI4jXHcVrTW7AillKHKLH5qoYC5ao+1OuEC3xr6JrV
NXPfUBPGtwnsdN615SnQ1sRmxsX7mnlNqqA4QjpcE5tfbYP+LRtWEb+Q1n+KLBNLOSuu31Mv1Hng
71PVUTLergEQ+z7px+/R3lLIbvRexohkKBAE+bG80J3YbkSoHBIzcuTFmYx4uKMi1XU/RIL/D/HW
UcVbH6J0M6/6lO71cAhrDJ884ElvXRf5x8aD/xKm0miUmnlsr0iWwC4EDpq1DGoVytY3nEEACmqo
SqUc12fB07jaAFYcmyiJH6DQCfFFKOYu3INdKKKOgZAeLKYAH8f2aJHh0vvBbxDyyKu31OSuRid1
GLwA/sh6QyKnw6Cmg/T2EsBOL8P0CJkTSJcu7I5JZ9+aV5GMrkClg0/dBl4pj/vnhZvxFASU5hLY
9qFfUlOkW7fm1htkUUumjy3BqrcKEEG2ow5/ZN7ID75u4YoOq6PCpk6dB45WMu5Neqojh0p67fnz
kIhfGMGo0kjRlekawQcEbWfumc4/WLfhtcJZas4iVFa3WKGk6FGInHYxcih9kv1c69aee8zoin1F
fyrrXmMVR9v93KjtgPqCUeztaCqmphYIuk7qPTPj3B7ruVvP8P8Dp/NOgV1Os2Zi668F0H8+KbOT
TMeKngkLl4Ntti7G2HKJ70Ek7tq8W4YYHE2z/BkB9N/FYT/D5BoAa5N1LAju7L5hY/rtOFYRJ+on
ifbowvhK7pBG1Z0XCupSbjTHpKrrVwrLHOYh2xZzHSYBAk8CTkZkw+xs1EAz20bJPJZEhhm8EGjJ
x5i8snSDOlu6aM1mXEaVMi4oqDAADFuciMjqG5PKU+PyM5g8UYFK3xedhRZzRHn43SwuBtFpSvuf
XaiGrfT8UYalRY/9G4KWwZWi9bdL2gcdbHWS5Me4cnVuqLK/V4y4liyBE8kNneHyk7YoKoFUkptg
GSKsZ9jloNG/6RCffJMi7OkGAmkYpDAMzuJC4YyciwgD70vbseagViJkGTZqOYbLgmoHM6r+NHu8
L7uFtyeE2bkfS7trmws1T6UZiPm5CWq+2zaxt2ZqosoTSXDAZCrJIjL2N5PY5lsZGrjLd0H0RETk
+YXS8OmlEk0Etvt6mNSSXkUv9wfr1rSMm30/kKFFTmc7SQCWS8srt6zoz3E6AaId4XKphbwFgteW
VOwR+lk/bPJWr9tP7VHopYOA+wDGLPYFvHXqH9EyhmWPOKUDDfuu6hO2PkiCrO8BeElO9Q7/LOqr
Bx8RVbmup6Bq/DR9ok1jn2mn4oNPWH8z/mbE08/g4CMKHGLaGSqFMRyHW71YrbMeyy+PDKDWzACL
fI33GktHU36lAad43L2uCAn2K+85ujdfz/Gtn2zjL4y9A4sWI0jeUOisiCRhfbgVa0DXNu8bDqgD
In1xBSQe91d/bQfwjZzGADky20M7TcAMkjhMSpgccihn600fkzUUJQu12Y8sss1rPcUwERhjzqrN
SO9qA+ybjCiifrRpoN+V8DsHKllcf0fvwwuwgsgpplMLSc8syx20APRDLtoxdI5Wm4+MfUzmdVvG
ERoilKHwcUzx9PB076Ys3nt3wxAK/KdrPS8f+OaVG0xi2lz5vb3je+AeiW/bH4wpd3DM2SCLjBXw
e8MIE6dEp28nCPAue9i+Maf4waax+EfrhZ8BMemXQIcxPHQ9wDbrgIDrNTavY6ewPvZheTfYdy8j
ZvwhogD4ekxbVAir4fQuNV14I6MZ1Jd1Wd5963OI3cRYeR2eD1QU5KkAp/9Qvxlk1GULHPug9ZS7
IOhSpbudRYuGr8MtWOgOfJ2D8MJ2gZaaoiirfd8v4a2kPczh5ficapTTmaYBxiRdOqm4jFt/rdoF
A5TU0bVc0fWd9Q4BWMZ7L/1D20Q+iRVSD5hXrdOjG9S2oAXfR+RERRpZL227H1fis3xArO295EgK
ySUggN8UieLkvO7aB49uWsodHQQGvR4kyZDzI6QbABaFRwsojrIYe4mBFxg6aQ4kq3lwETrfDpGI
1xWjiDfOWPxMp0jcoGhaHwXdBUxxuSxWhTEFWxzseNY5OKwM/bTB+7lXisgS97rIWRw2D9Nem3tq
zE0yDv+0iGi4nWJYSs18wyQc6fOHGZ1K5u+RLO2AVZoh14YXcdiRd4Mh/2mq2/nO4WIsYr7KA+Dg
oWoak172zqHJhild6Vkf/lxhvADXSYZ37Lb+nsjUVFMdm/vAuO4ESIfeBxh+5LPu22KaBmAHwbwC
I9e2LjEx2o97B6WCQVP6DQpecRf7LLpNQ8QlYMwDJzu8oDLU+NmmzZli3kGDWEK1XOcliB7CsIne
0VsPx1HO6wJWioElla6BTYVBHTwYEvTVxwx6A6+DQwMboAfBRJQCt60xoCG2E6XvYW32KxCoIeHj
DRkAhyMdjAwFdIH1EWu6vwzJ3FRTGCc4k5H5DDtTPaOkVxReSyVc+pdboB6QR+9xptEXnykGepgv
4dbdJmDmURvaW4w/dGaatX/zUb2afIuF/KW4et9FPR541ybl0GMF/Tdz7gtq22eLf075JCiTBCG7
oM5I5ccVSAbX3rMMrWP9vxFVP9v7R7IOZQvmxiUBbCghYEKPANBe8Of//hZf8P/+j+j2L3bkvBD0
m+m0XzqYNrSZJ9kABlXA3lu+/82T4AsCY/LxC/7rb+wO7K9hC7bLxtENPeDE/e9n/0LBnCSfmJFo
KThhFpl/U78i/4CjDe3b/GNA2gnkunbT2fZIkAq2QwiyGGmT0wxOnTf+hTv51ff6+O//+l5wXHY4
3GIQoOXLTJ9GkLn/+4t99VI+kTJlg+RxDn3OJRKYmEyZ9v4k4Pn/94d/tW4/UTKBkfEVBykExTsU
a2TOvZhj3z6Z/ykaMUg+G/2PHi4G03TNZds5Wspjt42AL/9mxPbV438iPmskLPkrhscXh0lf1AR1
ga60gveIznxf/S345Yu/8tnpf0+JG/2mbS7gOqLWufXD8VjDUKSL3V+Ojy8Wz2eD/yadI42Xai48
GPMm+qOaufjvF/zVJ38iPAN3hX3GtqZnv5eHIfx/nF3Jkpy4Fv0iIhBCArY5V1KTXbbL9oZwuW1A
zBIIxNe/k17ZekUSkZvuiOoOIDVcXd17hmLvTnIlGr3PVOO2DmnjwUZQp+xyG+oegT78pVKfbeRU
4SrsSWi+hfrVmdO1fbA0C9b+Jq1CHy+B7Ckn31j67JFwq8THRjorgN6lkbr8/a8N3ONWAvFg6cfo
cPQPaddEMenC/LbwwKxdPMixARCwA5tGi3MxhE8lClq3TbG1hydA0XJ0s6Izm8OLVv3eqYObrOU8
bmuRGlxxYV0OvHwTAmRC6HhS6Pbs3aJ6vv7xC9HN1rcsYZXkj+iJx0PdPtIcFwUQQ3/lrv/t+vMX
mEa2qqWMajYlaqqAOTcZFGIa+pS6l5SCh4Qeg7IdPgzoI3xo5jZ8mJux7m+LrLbKKU+J0jMHqSQ0
A5iinvM4IvHYFuPlHuxLsjL57ysfedzW0lQpMjE/Al8aANdjBjCKV3ZPANQhp5zepqqNic9ekmY4
dWTOV4LKH0bGO8h3/7JH/9orKSW151CI80fBRB8dEpVPBri+eYfSP8oyYdruYUxfHUpnYJDkifId
84LsAFe3ZDN6vrNVzuSfhJxGwGgScdBtPjwBzMiO6HT7UK2DhtQ2yVBB2jgwg/qN4r3YMFFKccp6
NUHmxzfzg9e34pWWTX9qI6gm5nM4PZB5Kp4VBPaOfk/UvQr76QVeF7hVyL70UTiph32fYxHv8bnV
p3wYYN+HcimUoaa2RmLQoDF97wbCfPBlGW1ZNKWHZOL8GCVhANdUXHUjQBfz/EtCu8+AXzvHqiD0
Z4Xq2gn9zvLYSjncDX5wQRqHXkxA0oh1wuddR0ezNYXwHk00lHvhKHqsUmjrFLMvAA+a0V6PHIau
6thPDyYB3jpTlyyyLPmz4L4+NB3DVWkK+wB3N1M0x2IKxCFght4DcOquHRoLm9KWbdeo1XloxYRn
APMv5UECYSDer6hQLMRZasXZimpABEAwPgdI0sHnTLM1GvPCXrel2plhziyEH55JK5/bRA07ljif
Zp2qrYtMtuubfe+LOwIw9/XgsvRTrMjLCpG7iiI1gw+7OUCMd4jB+PBWkoKFWbBdMMKMCrSEnOhM
0aAOw2zP2UdE4ZX4tPDtttCsdlMdduOM+IRi811UAbrVaZ+fro/M0rdbx50cTBlKhjMp1MPGoNXb
oCweoc542+OtgXectg2gkD/HwP0+z/MEOLPbb4zHV1jrS59v8Yg0SSma/vh8mN5v6yTZlc1jLm4y
EELItrJWV6EuLwbsgASNcHJSeYDmlFkZGvJnub8TnG092aSYXVF6TXKeYUYJqws6PEH6/xChnx8H
daW3s/Q5MD8O3fWR/zOv2uptrPD/O0OJS/to6GdfZnQ3ZZfaHuzMyj3wfumhztMSWIU2/1wOaNu6
Tinv0UQD6rNODf8QUYBqO54HT+gGqqOf9eSYkL7dUTczdxA+BTxRyBwoNJyBn9w0CQ+4iEE6ze1/
QGk7HwBf0uNz6YflIWyG8lvE8/GM2jCcZfLGf5kixLcmjOgBjS3c5wGzfwoQqNKt6qcy9qHHDPCc
G+CIHepNQXW2SfxiPg5OP8TJTIC6d1Kz7wVxzlwDmICyaYRy8OT/QAlP/2BVWZ9rb2p+87xvAITo
+dcsJ/yzcvrxaXL7+ZFX6XxpALAC9fJyPkQeKT8T2faPI9yaQa2vBpCEyPQ6lAH9qiPSPDpmQHsC
eFlxD9Mldh5y5aMck5MfSV2qb6Hvz/UukS7Z+rNXHyHBxT4GaHmeASOWH71Z+w/VzIHGN6HnnIax
yU9c6elLx53w3o0YQaesAKzUI8C2YIPlKOH5QIm3TOwLYUrQWwyAfK07bXLgsz6B3sbjfugI4Oto
Bm4mZ2KbLPdAveATSiwD/FZBFXBeqCBtrLzc/+6wvnsjWTIdINmk7/OkAL4ZdOp7XyiAhEB7ugNl
BWU+AgiTzMhnuFEyoBZCP7svgwHBN2u6DYUk+yen5WLbl4q6q6sdGcd7i93aqWBbVZIoguSXTSyG
wmL/GQi17NMMBStg02Ttn1y0sZ/yGVdnv+76HWhHKMWBYvJQJP60R/32JhNOD7ndv1lRouEh3btj
dFbOvTbDoxs593AY2l2PeQv3H9sHRmuDN0ZudObDD1AStiYFBpg/VuNq5LhEz/fG0srqSg68Ogo9
ITxCpjPHvWJTVWhkSfobNCW9mb1JbQBJgz+M6l+gevs6RaLf5sGacMsfqaj//wBiq2jOgUEDs1ZT
nMLI9dzUk3zsZm3eQi+VW2Ql/7mF9Hdeiosy9Xm6T2oFLBifQeDyisHcp0MCOKTocFSmrb9ylL1/
UJI/0pR/5bpVzTs603ACp3TcU28+V0qu5A/vHzPEsw6CBCk6oIBIWNj8ylN9HvuvY+3fIviN7X/J
kv767oED/Tx5rYhNjRYqqrSHHiCThHv0cMuCRHz59wVtSpUPDJaJgfrZTdMvPqvdGPzsxmxlcy8M
jy2JBqzK0CAJorHj8WcjS1iHOEAhOsXK8F8+9J3l9sfn968RUiUbJTJ5E2cQO/7QeDQFQcAHWp2A
hrRvaYneBFozUHEa4fl9fdDeZygTWyXNpOgI42aYx24KxE80FztZDUel+q9BkyYo8Lc/b3vRZTn/
9eNKv8G1C6YdsRM9TCAmgbG0cRKUD2dQO5NsJSgtDaGV541w6iJVH4k4LdGz36BVmLwqAMTRVi4V
uQeoY7xPXEq/oTPn35ScoYX47y9LA9cVMklMXFFxLosJ/aWXdFqTMF5adNaBAlQw1UWk5pgDUQLo
1x1NAA8ndEUnZOnx1pZ3BDroWoXBuU7LXdEChtzvyJrh6UKosrXTdFFGGl5MAbTxhw+gtD7yLr+7
vpz+6Me9s1ls4TQwqsG/AHYRoz49pUX2CMgoCjbOkRi2D/vopW8kKgEdsq7O8Y9y6FdG7P1zj7hW
BRNZp/RUUMxxMzaoNYCYfjcPAbCmOfXAuzQiX9mafxbQez/ROv/QE5yJMAb3R13RYzI76k5qp4Z9
bPUlKYrqUSXtCAtq450A2a43DQ2dxx64PFzqR7N2t1kc6cvS+WvnemHfgKgdmnhyzX3TQYmhbrG/
kkNRuclXyIL5uJJABK6fC6C6PZHc9WxSK/WkhQ3tWmHDFBJUZY2g3oLgKqYv1I1AjRvPWr0N4qnP
13QEF/aBawUOUFJ6PdTlDI/vsQYwuJ+3ckoIqPnVbWHCVmoDnlX7s4JShj991+5/NQongbPmyLv0
+VaUGCTwWiprQ7DrPwcc7A/CNlWyZoW9tI+tIOESUagyHcKzTswz7aM7Vg83zS9QHf8uLsgPoTo8
BGM8Q8cOllF9ZlCObsk2Kkz9FsrE/e7Vjj5zb+7WEsv3zzw3shIFv4pgFpFCSWqmYqPc78J8idRv
R/4M8l/Xo9P70+FGVowItFcDOgSU2QC41GPtgEHmoAbu4xq2kuy8PyWurdgWMrBJONhAsSvpFyTi
IJHo79c//o9I/f/HHVza/p0TF2HHqzqsVBeaFTuQGycAvjq59Xz9qwgA0XJy5W7DycVF0uXlcZgk
+RDiYn5mwDs8gDv4OgGGeKcAevk2oNW+MWoEkdSdhz2Id/pVjnm0R5/PPY2Q8NlEEPReM69ZGnkr
XngEt9pZY6lWbH6BbGHsiwiQvHTN7mfp+VacoAEED9tRz7EcUgM1CrV33QhWYaD1XB/9P+2q90bf
SidUOwRQvawMrMJa53vVZ/8ZX+iPADkGkOfqht+NMdWRF+GD54dmN1WduJ/CToN44kbfapiLAp0c
uNA2LIvnBLy/7+DfAr1LE/0w8kT+aMDKgAyAATWf6GwrJaWgSpU/gbUU+7msy21fDKDJGEO+eENZ
bIPemN8D8o5jAajdB6gBtHsJjM4d1+jOdqBVbtuol6faM3XsEv6WdoCYsDppTkkkUI8BBrCPgQPM
JIQI8GjPo0CMR2HzzP3mnIEKysbGfa4kRGAMLcWPRremAKQTXlkM8jnb1huiaeVYXZpBK1RGpTc2
Ie+aeHS/TS7gQY3addPv67O3tC2tSKkL0yWV08iYtjApw68FtA2KLbfpeLu2Bt4Y1XkEnUZ+HjGZ
HKZukePc9uW2BF4QFkAHZakXO5BhOSQzmG1c5mu+H390zN9Z1bbeHU9ml7ioesegJuxQJdlkHdn1
7UsxutBECDdgJd2N/nyOCMJFUeqTGD4qY/YCjKpG6qMxIGmCXZKxbm8i/zF1imMxow6Gg65DA4at
4TYWZtDWzctZi5KUGYOzU7NmY/gM8mV5UwqAOs+/gbWDFscEQJiJx1ptegJxt+Ez66a1yIGnvDfE
VujrIWIoWihcn5Eq5Q+Dn9bgCHnFOZGVXhPtW9g8oRX+MkCnISggg3NRnMb5A9iuFX27vnUWTuXQ
int5NDAhLo/u1LBNRpA/BLQXFKQ0vtfRmhLp0vdbm3+EDLv2Jpefiagfg778IjU5jmVwvP4blhaP
tf0DL4CKhl/jKtigINZKcEzn/vWmZ9vKdxqlwwZ5nokJxKIy90dbriCVFgbelrkrfRcyaK0Z4sZ3
d2VenWAytHGjj64SaBGmK222hZEPLm//6xYRoG8/jBAiiC9I75C8avEbxsvXh4b8CSPvrH1b4Q5B
1zASSh17DmifrcvlCezKEQR6UJacHROAnKDqPU96Swbi7Whe9qdSQ/Yo8ucspvkddKy9Y5e2zZ3s
wReLQJPn24FeykkA87qbMXFSVBHAGwIJnLb9tOEQxoLWU+3nYBKOkTiOoL99S1z5dcyA6wPHw+xT
t5EHF3pBuyh0xgOOz/CJ846gsoKGBCo7smy/RiyptoHvlWoHTq033ddaQH4AwLR2D8UQ9lKA8rDz
wDDeAF5a3ism8rjMA3GiwOXvu84ffxdpIH7oDOqdAZNiDz6AwLldeOjIyukFrH0GzY4kgad2B+Go
D4akwBwETQXU8cDSKtZOwe8aN2NHqOKlLyO0mO7ESBJoH+kAEh7ZtEuKqr4rBwiWtDmDgAmMUreD
7ocTEVBRpnkBPiAgjDCu99Vw7KvBPzagG9XQ3geuF9cRL+ohDpIo0K0q0J5HBn5YQ50mTqmnPoEt
CSYnsFhosiSCnxxmglcnisJ9MvYG0kqe2Uc1OIJBzfsXqDhXBz8Nwn1HNWhvgOwLqDdNrf8sesKh
/iLYg6/zAP7YRXUqQk0/J94MUnZgFCCnDimnt7KaZijGz5CMcSvxkIHnuJejqp5ILepDX4OsPrBW
nSqd+JsW0Qk6mcqr0b2RE7TNWuC4/dCj+7QbxCMIZsUDVM+aX1BMQ1ukkXMBQTE4mnf7IODNqZyC
6OxBXuC5CzvoV5WRQhXbz1S6J4Gh6b4ywNvDEEhtHVznX7tROvhO3x02tQJH+8HxIqDMy6YSGagl
IF9nGtZ0tXGyA7DNf64AwFUPoI1ScPSOpO30nnDWvpS1x36y1rj7MklGqHjzsLmQK6L8s8zAztl0
Y0g/tJHCfRQVBlDUynkeX+bIKLAMDBgOEPoasEp3bfDi+DhraeT4P3U3dB/LnuQHt2zaLyLJP6GF
YY5eZ2p2xzMNokuYoaM+z/1WpZU6Fc34Ont85pCCUyB5O+5YgbsI0Ny2kwll96kLBZ5ioGO+84t0
uE2Y2A2ss8VHDQ1Wa0A7CeoM22YOjyX1PrOLccz1CLQU3axzBapJ6EhCby/2oDk9TLgapFLuEw/A
8usvuNR83gtw1skCHow3+LnDzi1wNZBu0/IMbTKIZQQBGJlJlqzU1RZOMBs4XE2Gd+k8CugYDukb
qGywJOyywFvJUZYeb129cxA5QAshkFb0Cw9eMaK+g2S3t7tpkGy8sMNCY4A5Z2foeECiY5siBfLI
46Tdlc9fmGYbLJwZCqfogvlnSEB4KPR10YNYu3YvPfvy978OSDTHy9ELC4jmAin+bACC/TU5ibvT
UcZWcvz3i2luYL3CS6dJtALwH2UgMyWm8CvY14hpJDsVxHkCgPtYcnVjWnFZAn/9nkiAbdT7QMPn
7CsoAluJRp2fI6frQNeo1f76lC8sKFsiFtRPls2mQ92uhi5Fc1EA7pup/3H96QsDxq3fAEVTFJ/A
Qo49No/xQDJwTzMA5mrg0vc+NsemnXuzCaJKrugzL+xzbiXYNGiCgFUc1dRuuK8JaIwRUT/HUN2p
8iYTYQ96E//ODChRfeJA5CHOoG78hXmjeVFt44BvJNieZpmzkvItYAFdG2yNcxalajjBxywIQR0F
jXMvg4BuZU4gribKMf8ciSCKmwQsJCA+0r2Wcs2YdGFlcCti1gRCdWMIIKIHzaB2vBBCI/Sbri+M
S3nynXBsQ7C9tPQrOZU4z5Ow2SRy7nejK/9zo2SrQ7wS2aYYvQew/39df+Fli773QitwNhmQEBMF
fJPCQPxE+HhyIuSjsO/tVnbS+yuP27Z3VdiGMmyRoozTZwLFtwa+mFH7cehvCj7ctrzjXGRFMtTA
C0D0AiWAge5L6KSBRSe8Dagz5ZsjqbybvVDPK7P0/qBx2wmvFEA5CxnC1iJ89L0Hv1db4PFXzoKF
8bJ98BqjJt+ZEN+IK19D2d6lGWxNO/G58seVDbT0/ZdX/xVCGbzvwrEEJq5I9Hb0/Viw9ouqshsx
wd7lvX8933gV85B9BedIoa4L1V1uXlmWy0/gyBt320Mx+MbBsgIpGNJtBF4WtEpQcm9w3akCuWF+
vQvGT9c3yPu3WKAG/v0twsnaiVXYIJOPmkE1bipXQ1vua6ucDf7jyopaeosVOhmDGl9VE+i1k+YN
yLAHFVXdIXLHr0MxgN1Lh8P1n7M09VZCCfBQO5gspXGIK9VGOhWU4bpqGzruytG29AIrPPqmAKDT
QRsTRdZPBVQHO1AO2crZv7A3bKyHb0YetC6mm4KhUmpvM4Y/UnavnbV0eOHrbazHQKJ+EqUC1S5l
d24KtQPTwiYyT16vD//SD7CqFbOTFXBfwfDPVe5vo053D5DQh3JV06hj5aqbTFs9bkM+YAEMGjVC
3jmkXyGwtlUN3GFVfqTOr+s/ZGmgLn//a4uPnRozlYs5HjMgX6GW+DNK2Vch1kovSwNlbewEV0Cd
pl50xj82DXz8HP27ktm+mVd+wJ/z4f9PPv6HX/fXLwAll81uYUTMgSj/iLp09wxyDwQnMo+eULhq
z3yEEtMMABY4m11egJHG8n2OhsUOupbOUTohO8quZMcsKPh9maCr4BCVb0NKoMatgU/czCIF8bhO
yQlFAoBTOvgYzNJRu9zvpkczmeFUDWn0ihPKg+iZym7DX3Db4swIowAfneEOkBUzQJXyW5FTuYf0
9/76AliYILuB3lKIvclLCjtk5Wuip6cSKfLcp9C4rP21svBCWLS7546TFsWc1QCpRI/CG6HyaTaF
+0iGJ5PfVluFiPS/K7kSYcTVwL24LaAq3UtInk6p9+X6KL1v7Oxx2+YMRAawJBj8YihwaidJVbEr
/AG5neqZOVWm0B8Tk8vPJfSroNUMPOmsuvYZFJr2l+na9ADGH1QCcUeHsDJBLXIzkjaAdFUGyQAy
pKcxJUF76Hw4YGV9AEXc6x++tL+tUfHTogfXeYT/Bo1+N4HOdrhCwPGXrdQDlp5vnUNUNWk06wQQ
SJ92xwp1qr0LsaMTpU6ycqYuvcI6iaDYMU+MMKALQueQ9RdR9zz9CoezYXd9jJZWp4UxKEw+FjXH
C6B0PJwMGpOPqfQ/61IMmy5FcKgh0nvbsWrDklC5LXU642Aa54fMf0PeDo2nNZDK0g+xTiVcRyF3
lfQibiVk0TyTbSIKZbMoLpPvWbq2mS+h+52Aa7s6aoxUqBUOb0x5uE3CIu4FW6NqLUy2a0124o4i
1FA+jjVYV0TDCg4CKuVKDvj+dZ3ZYJKZwZQZMkoi7sPe/+42pf5eh6PzmWrJugPUQcsaKsZ199Ol
BqDx66vr/QDLQmuHVKNEEPCRRLdjty1nmu4QRo6gPz3mRf7x+jvenxIWWqM2Mw8B2wUyVHoBAaVS
N1C8WDNWe39KmN1YQliSKgHX8gwvCW+bhe0eCgH5XhAUva9//tIbrMsr4QOhrWz5uY/0bjDtHS/M
DqI4K4i8pcdb24Khr+zUyq/jtKewTYDq91zv2XDb0220UNn2xvNwNQZxcoZq7n8lgY6DfLlpZGyg
UEGRx+oefFYaTOc0Cb6WxXDnZmtw2IW1aaOEXNpMVVCy4OwFL0P9CnfHvYZmU4VyxfXvX1iYNlQI
tMmqqDUxMR0HNGGgF001eADXH74wr9HlpX9lfmMYZQGDMdE541A/YuGXMXBzbOByhdC2NDrWlVG3
yQy4C0bHERqVlA/BkECb73fZrOzaped7/34/F1BpggnBHENdNYGKOS1fZv5UO/XK4L9/HLDIijy5
4lXtgC13DmoNvdApuHdUCECPWz5C9+slqaqVouTSRFjhR5oM/C2nAahKVO6WFcGRkrGGC9EaynNh
Gdm4FuihdIJCrDUeqnRTFc/gcNy2hmxYi+eBo6sorrmpx7ytiua7liBCwO73trGxgS2QJc0FOibQ
2UCg+FRNJNu2LTenqezbw037wIakMAHBBGEuw8/UI7xzfrSi/AEN9pXHLywjG5VSj9ksUfQ1cd+H
0WkeabMbnNLbZJmazkBeQb2OybfrP2VhS4TWloanRkXhUjPHUf1EUhe4s/sQMk+yXCtpLSxVG6AC
1yIFo69LxPObTZU12z4MYXezlhstPd7a0klWd1wQQCO9Ptgq8Eh7BiTkvFZeWni8DWNIeq2DRGnQ
dlGbg6Ivq3HDALwuC6BsdH0GFraa3QPKuyFKZ5/UMYxa0ak/CJDubnuyNbcGXuMzwB3Ahusu2YQ9
hWuNsxarlz7bitUlCJIB9EHrGLqIkCf87Aw/r3/1Qs5ot4aLnJXwYciRm7j9RT78cYJPHKwRNISy
zI4mlbdFD/90/WVL82tFbPgbpXlblF2c5hNBMQkoCNhsOTtX+SuVtwXwLrNNAAnqPIQ1gAmNkAk+
8CrINnmukk0NTuWLjHp2guihiOsUHf90yui5Gbk8DC1saFOeApab1Powhi6HiVHahnccBeFdyTyw
ZZMsa6F6ntVfERk8eEFB9xSZUbpTuow+XR+hhXm2O6xDArNx6uvuYlsLL4SWZnu0WvrtbU+/zMtf
GQXUEXOsS9bFoIFvw7b7Lhz/6/VHL0yt3Soco1BnrqDsDEO/g+/Bk3Ae//OhS3/b4631DzBuC0F2
tLZpo3sENGCBYOe3m9XaEbwQme3GPyulATYRLI8M+GxoyCJN38BBYOMP2crgL42QdQvogYHpYUwD
AqBLfzotsEXKY85Ook28vz5ICw1HZgMA4PHWgSPu4yhD3XMragH9e/RpDoAUllBRjyAI6YzlPhqr
/JwSQyCwDFfR6y9fGkD7aOidWnfTYGKQeMsE0t7+q2rarUm+3fZ8K3aABwN9o7bvYj2h0EmgW7xj
sq0hE9KFh6AtVrKBpZ9h5Xrc7bTMegBNCsj+BuUmKdKdW9znTbtyAC0sA7t12s86hy9hj7tsojay
fkTGLfK1438hfNjCVSxyelUWAFHkKKYbsJBEolZ24MJBwS7p01+xIxzZBG+xosH8ehwSmeDAD4S3
YuM4fD6B4QAd7yiZPuq+mFcos0u/5jJHf72yA/wjD2UUnQUJkmeXJ9meFGO08oMW8j52maC/nk6H
ZHA8JZJzNAGX79Fdwl6g2ARtUXidzWuM+KXfcPn7X29JoI/qzhSQmbmD2xdgiJA6Ut7K3Xzp4VZU
pBKON7D98hFJPvhO9Gt2wv+u77alwbF2c0QgiFHCvy2uGHXAW+Qn3GvdLaSnIKKcqA8Vv41cxWxJ
qyivcpzXc4vauX4QdLgbnXBlLy8Nj7WXS3ekfiTaBvhWyMUq6SXwxih210doYR/bSlZD18HysAbc
HB51HJCeiJkH3tTKbCqn/H39HQvByBatUhGuVhD0SM4E1ypadDuYjGxgirBJ1yQml95g7Wpe1HXT
tw6JMw7ejKDbPvfOIQCigXi7/hveh4owW5sqQ7FlZtMExXGpgYVUfoWgNLrb2kCsgJUEbkruT7gL
vCX9bTQRZiv1OKbnMFpOqtiZkyzaTrlUEFEcq+mWqSeBbx1FTah1WrupPA/NBf2C7DKAGB5M/NZU
xN6dFbzAWrim7JXsmd+dx3re+9EXIpstTZ/m6Mv1OXl37ZLAlqTJ5maYKKzPzjq/r1xcFMVPgMNX
8px3dx0ebuU51RSQDlB3eYYxT/3YO/BgE6jOr4z9u8cQnm4tWEh4zUU5jvo8wesq9b7mxNmmIdn0
wcFPDrjarVwkln7FZWr+ittRCLHnaqr0uYF7xBZiXyoWyMkP1ydg6enW2ZNxsM4GEcFItNLqCX4b
/hn64GvJ8sLysSW9XA1TOm+CHXXogg/uSDggdB18nOcOsgPhGo10aRFZhw/YSTorZ9OeRUpPDZvL
LUxGSkD6p5/XB+ndyIGpts4gHvicU9zizo0HATuTd5AxqGlQ7mtF8zdwffg27No3OULKjraZXiPJ
LC0xa3vTmkN3uUqB3m7goijK4WfUt7A4mxvwrDiK05DSRjhzwpuuZfih1nYfk5DAHw6u7JELZkTa
hP2+Hb1mpUK3sNZs4JkPkaSy1EacNa3gt5h1zV3bZuHp+iQtPd3a7VpDVUdBm/vcBHm676A48MQi
v1pBgL1/oyEgEP27Df2w10GqRXBH5fQfnMumTVizZzjdfSQQiYJvVneX9OMDjHL+w112Dc7+bvaD
t1qbHxWB0ongnnlOWFzC0IYrqPDSJ2+eTnAQ3FwfuYX983/oM571cF5jAgJCNHuaBNRB4F4E4+ks
VGsSPkvvuMzaX1EsbTsyunxScFj4PCUHSO5toq668QdYAQAkVVjzUKeNJy+dj60H6Yw09+sHyQtv
5RVLq8sKAUXdDJopOERA+vVBpfwuCujK5cL70xb9v0YvZtne59KvQFGponMN8IMDFGtFn2gCstJG
V+XwDAEYuW3FzLegbDTH1IfsDMoBvYS8RNrvfF5m40bC4PlY5b33LXQ7OjyYuUXhYHCl7E6AHlcf
R6Sz7tZ4ovoP4pGN3HCYhT5SD0gcuBfD4D2ppIwJwD2X5ksPa/kwzGPF4Mw2d1ATN4mbbqcEdhAc
vlITyAie/6Qqbg71LNSzmwwi1pWbP5SsC86UFC3wF/RYdpJ9qIok31aDN71Sl0UHM1Kcxzkln3qJ
1r87g1Oa+Aza/v44Zp9ElvsPapI+dDU8OAiQir+MsCHdkqj+EeVp8sYUfC+VC6MCl7ruceYO+Q9+
oc7rpFv6g0Pj7JA7hT8eHOZke5hLhB+JJ1nzWLNigmtBOw0XQzby6DpNc6jBaSbbvneQmxe5MB50
cMLynqVuEG7Thg0w4UtG/jlPHQJZMwfuinOUeg8djoQdIrMCtwvIw03By4LG6OG2l5oG3TeyaR5Z
JiRsrCP/zKD/+ZQYTz8k8CXbJwbEobE17EFPYfQBfgj8DqbkVdwX8LBKhpR96qBat4fASBFDjI4e
DVTdvkM8rqrQwYLwUFug7idYV97lZaMOiUjqn5Ue3f0QwacggDTBHQEa76ghEHAMZi87UeD13kLf
gdVaxtJ9SaA8uoedNqSBNZDGFGIGryzpm6+4VQEF5UoNtvcE3f9Y9SP4vU4PFpmHDiD+14Sg3p4/
hxzwL9j0whpc8ItJDGtrnsMRwcC2samx+MA3PPilco6Q+xnBlANtpuFJcvTUjJwSho13pIfJfNGN
5l6CVx+3PM0e4WYtTtA0gZG53/o7t6EgceKiM34JYUMKLyNv+pDKOTyMCQdNcvJocJA568BoAstq
B/XXLC4qv9g2sCPf5GkNngB3+V7j5nhAeTDdBqyDZZLUMLKDJ7YHb48h2YGlFWydoSBPTpem+8aR
MIxxs+mbgq0STEgyeT/BhOvc0oTcibwZ5VYSkNezmXINo+OgP3CupwNDBfubgjfRru2oilsVSAjv
NtGvqCjaR9SMxgwlW+gt4ZQdFfwTJ5i8bacWFnebGp5ioMLPadlu2OSXBw8G82A88vl1pnCRTiAN
9qIhqv0InwJYcXFTxQWuN+M5AqbGwSFR9fs6z9w71XgV/HqA625BMDl6bda8cFPCkwhOBFsklcVh
dLR4gYZXCR1bDmvMLP2YYhOCLxsG8AwrCJygmQP3nPQ35zzAxVs7wQ52bmZXwjcC7mVJAMn+GfYx
Exyfql7Uu0kSYPOqEf7Q3ITpHaFD+CunfurGbTvxEP5GIT1mLqQ5o8ikO/jdhD78ZjySwJd7ckGm
Yt1PApjXLoQdCIxD8nqfF7BBAa5qOFy2FpxtZQSUOnSx/BaebM2bEYDlTnrK4efsSxA+eYe6XJP9
SmBH8U240fwpm0Vzqvx2/DVx5T7wsPTeKohugm/Z1PD0g8ppNlTzUwnc0NbQroWWEIkecpGJYxqF
6jAnc4cbaQZ3WtjTT/0DsJxkMzLlnRIWQuy4KJPgQLrWLTd0go0HjNDa7s2DFSK/c/AvmMpGE5rz
qdDwHMhHr3joQe6Dpdg8ArUGW7Pej2mA5tBKVrRw7v4fhmgwpHGCoYv52I8btw6nHQxn4aRTldnx
pvTBRk5KGfgi65suLpr0AJRG3AYmhsDXbTcUGzcZ0DSINKCiEKdMKKCh7OhrMH+uf/vCBcXGSzJa
MATxpI1D91OOdQWHv10/5bAyq29LHGy0JIXcmQzKtIsDmG33UfQQsXCl6LYwt7ZKYBpVEDwTJjkz
BR8YMCB6YD05pmGV1LUwPDZ8HBX7/3H2Hc2x8ly3v4gqIYSAKR3d2O3sEybU8QkESeQg+PXf6udO
fPWapsrT7ioBkrbC3ivEnS6KGCkTfWB1/D6A5LuBV93vWDZrykMLRysTQg57A3hRxX0bwan5wWcw
+Jn0Sg8tHJ9NoUAG9VirZKqOmmEz3TVw/Mi3ODp7w+769Fl6deN43qncsuYK3h66Ur8p/ccEf77e
8sLYmnKAbCAFaQdWR4WbhWWfb1ICkrq1dtFbGtjLB308jhNFfewsmJXSeRTtfHQztY/b6ZdTJSvH
2qW+MQ7lTQon5ZHFdWR1393sxSver/fMUrvGSbycAtVCQbaOqnp+1IF+s7vk6XrTS71inMOHEXlU
G6oaUQN6N/VvZapuAnmuxmllviyNqnG/7koB+Sw43Ec4Juf+i/IO2n24/u4L3WJK/DV9lbpwoa+j
gP4r6me6xkNe6BMTR1tij2oTK2+i0XtGQmAPDbJt2cUHF/Dgr725cbPGBm9ZYrTrqMelPYTOPw37
XKzMQv4fNPOTy5UJdG36ekx6+HDddPFg7UEYTN60LP0juO35frQTsWsrquFWlpb2Znbz9DEvYRsM
gKeARxX07uGkFRQ68uu4e7DAddlDK8m+H3ji/YDsrPzlwFThToCp9TJXqYIzIhLL1aDTO4VU7znT
fbkD5X8+OG0znwbaOHeZ185J6AAfRsO5KCqoCPSD/XcqLehM5NY/lY3TewUi4LYT8LPfEu2PJXiN
jMEHj/swx+U9RK1zMJEu5yy/93DflcXNnBXjTVc7VG6q2dbnNKW5v9FBU2HYOIk3kGicd8XsNYdA
O+nenxlcjGlXA1wP1T20XQCXy5wBcgdA5m7hxaB3CYgcrSQWDNFxw+y5BfXIfPbeZ0fq2ynWsBng
0HC3h3moQzvRwN3CYRki03wUdyh6zD8aDzc71PsrHlaDUsd0gArZAaVN5ycEw6HGjLy/3susxhUk
yHISxpVsIeOQxOd0yoJDPtn50wwJ563td8IKAy9P71rE6sWWTsHyETXzn1BshdVXJ71jnsLNMXFr
eA376fDbhW/xHgalNvJmWr5MOHFu7TkJYOQ8OSdcq53ftmPlURCMUKaAV/K2bhIO9nJesL1Ma4l7
bDdCINz2ZmiDW3GykV41bdKp/JvhDvxrgnbaCZAY9qQ4qY5uGrANsWj2I+eAldDG8t7AVx/h9Npm
3Vbii7auynCu9gYAcPFrWECSE660vXsQXuI9u3DlwEEnq45+ocGcH23Lh/lqzdJfPUTOLvuv/72m
beqHacWhvGgNxXBmcV4cYM6KWm4zQvEc8u3nOCvjIyzUvJtqgibyVscuEqMybpwIr5nDLwyOtGQH
o15VbqrSG4udlwjIUzS+KCJsnM2Ju65+1Drpd7Mt5r3ImxoWE7RrurAMWPuD2gzytKJrgm8eQmoI
KYL3LdAFv/eCBtut7cqf+UyCfx3URH5PyFjeIw2Yq5B6tHrldaFfbEXgzgbO7iz3ruNzyNJ7DBee
vqlCYEHbM7Ij7al3LzNgdgtoOzjBQ19yAhFz+IEM4NLvpfDsndvARjj0GmeCY/xo7dtiqo5kiOtt
wXJ5chQD5LDk2sL91RGnxge0hdlNti+aBnhK3NLgBxa7yE3UzdHzuu52uLgUc1vXuFW5+uDGc75T
QQ2ljYZfLhnQWimmDhdyyKLcFhSiK45HxkOjG3lsasG2k9vARRvmi9/hxgtHi6Qs7O0wldBDJa0e
HnMo2UAqe+4eL9eKB6xUMyr+9rStuxxuyhBGgQZjHcAu3ZddATmCOH/i3ugO0Evj08G3M1Ju0sSv
oQhDx72O5/ausFt5gxuh/5Li7r8Hi13/SRiWHNxk+rAduYV2dQdv5baqXlPfc3/KYmDbocyHO0W4
t6OeAhrQ6hKgN3QdY8iVdupH5U9QCxYObFEhtwylOcvmUL7rQZJCpWsC3Yj5IYzG1Qm2d/MG6ALr
se59CU8/q/EPcLeff1EyyiOsN+k+diT73qhRvcOFON9JLHgHEZD5WaRx/EZmL78ZbEjVFWngVkg2
MHmbwWv2kcJC9JzBsPkhLbNhKyDKeNSD0KeYYHjrnCf3iqTDETAXqNnTyToSQNbgpJ3wd9/SXTgP
c/dLinQO48whSTjXNd8kMbzzvLLKd1NLyldU7OBz2DtNvilKPzkprNb7ijnkTtACs5yMuL0ya1K7
ShfxPs+d9FVN8Qz+kavB/dGODCdSjzga/udWCMW0HhnbGso+UNOqkiMk4ZsNJJJffLsHyRuG4ljQ
CeR8WBvflB4LHvwSfgkhiHaNGxa+rPcNdDVg25PrhwbUnxCX6+kcSC7u8oBotWXaY/uROQ0yLTwF
d4pgWMaE3RIYvb/EMZEvvQSWzoYD2pYHNHtlpJMHlycwKgFy/87uSPKoxizbq6IJ2kNLS/XNauET
tnERfFBiY8hLMNkcYtQwf8N0tEfejrXwWW/oEZAfuKWXCAGqCrGRKubHogVojWTWcMDo1mFmZQCm
27DekwPOsjKTMQ0dH17hfQtr19BTNUCuo+qR6Ry9t3zAepLll3R+waBPmTO7vgUPavg2VlzjBBVD
dagEmmHSPNmUINB+qxgZd3YP/wE/sfhh5G3yXcWTuLW9Pj10cTk8VZlytgncq46j5t2WQJo/hIs3
VEoK2p6gWCUji1FAMTzqTzvOBNvHKpg34iLtdMmo2nv48XabIRvlaUy1s4HLfHwYAwrCQ4m1xQrm
d7vlyU8wtfSupJa7w58xbJiBIAH4qcG8avyt6/XwHcdZ6h4CU8jVtsRq/qSyGI9d0rhv2H9oFBeV
A+3xAavIHhWOF9vS9S6JSUW3hc7hkuSJVD6IbtT7Egz7W2TZQeWOByqRrKu7X4gP9r31kZ+dR7vZ
Qji0eqrHlt7EmYJNBaFAIdrNtA1iZ3pC+eQIdx95wGlpwMyp2S1ilz1An4j/7pDn25a4cO48UVZH
JByH+0A69TGPY2dTOGl10FPrww+VTvtGudY5rSy6iUVnnXEwtY8Qh5phXa7b+9qv4ocsz61nOPnW
r10Gs4xedwVYKdVDKiUyqfC32WJryA6EFe1lW+9vc1jp7jWm5JG10Edz7HjY2jG29YZl7a0Mav8H
pKaabMtTrW6lXQR33cB7XJzyfq8nq/sDeW3Y0CU8exA2de9neAnvKXLnb3VZql/w27VD+EWJ3QSp
sr1KhfMImqj96OUC+pgjzf9OUGCGJbr0o67lT66o812VsOxQ+k15m0zUfnbsyvoTO6V8HrSCXTIc
OPS+wUpzDrLSu++kDR0RZve/4HVL/3m9T0/4YL0jTVzdpHnMnpAsCA7BPE2vrAVnlmvK/gxuMf0A
5tze+V0T71GKKqAVU9E7uN7x30XciTt3KObXBMnYBIW1YnjOB+jTV0PR/cM2DwFMYI3lrzxrq8ch
46AuYXTpExcEqNRRwSgubEWC1GEAlywCb9VKOjsGY/kxTIa4QOKorGBi5dEWeS+bFecUd/Vz14jg
XCirv50EoztQN63XWkO/ZgTgpQ5nQF6RChy52irH609Qe+qhUytTD8Aj7o/bHh4jr6BglpjrZXUj
atVu09YdHlC0SMMCfpD5IbMIkp6SvtkEBjWFhsqt75T+ARbLajO10n4sBi3voETmHFrpYOfKS+cW
jAu4qxd+cs7ohAoJcAwHr/PdB0Fj8ZpoyQDX482wS9jo7oLGGrbYnJ1fA3M87CAelPE0EsXHRpfB
w9gRZyuoxZCu1+W0Q/8Ff+I0956Rt9aXcky3czm1b/MeVP4Q+hrg+A4B+e5nHRhKEuJ3QUDpjd9y
+2aQXUoxeFDUpEWS3IuMqCaUja9RW4ntbZXpYmvZLntyR2gc7CjS6fdZ7/Fz0BBysaofd1nX9rsy
Zsl9mbrZ2eJWtp/z3vtjZU4ZIpUNW24sDuyeNNaWQWAtBLgyf/Bw4DwPuJb/bckkA6CI4SAOT+zu
xp2QK4bJB3iMcdXouwRHvUcJe7xtUVvisbUCyrYpTlVY4zv4AA/TwfEcfqBx4R8cNtWPSFewF5rD
c1EKd97lrOoPU4Oikq4VBVvftXBst9Pqb19p9pDByH1T9z1/mqD/B7PrxMncLSuDfAUC+vk9m5v8
QwprEjeJKfzcpdq003fUBkNMpuv31aXGjUKzM9qkTWH1GfEYghDlqWj+DPlKmfnz2zY3aWgtEsCT
pdF2h3mIpX/jeKGfbPtuzbfx8zQBN4loZUkJtKCCOoIn2slP03tPr7F7l5q+9NeHnFLdVITFjYU8
cHDGto8byEoubKnhy+8fGp7nlgXaAviME+vUz+5rpbKVZNLnCUIeGEmqrK5RWoB24ElY7ASt7G8i
lreoFcgwmJyXOs5XPmFpzhhJKx/C0eBupU2EJM0WSIKNw8+w8r4+IZcmjZG2Qn42wN0QgkEZTpoj
BcrJ+lGW/mYmye76E5Ze38hbTeUAlZ30Ii5R4P7ogAvQieZ+JMMaO+xziwWbm8Sz3oLhfDOgTtHF
odrhAiU26Va98h/eBpKWOK5OawkhTJr/TQdxk4cWkxbWlG1RR7KFGXQVClyQXAvLkfwS1xOfYuSz
MkvCNdJLmsh3sUw3PdS9aWjTORRrcNKFWetfJsKHgOhafyz8Ghmz2IOce+kkpyJrjnlJ+i0ZPR16
GZI5Xxp5k5OmlHC8agTuIYc/8zTcSxiqC7UicL8wrUwSmuo7kk8E6fk6fi4YqsRuC7nGL+HbMQ5G
bJPWtybb4pcUere1sm+cQZzGWvOUXFiUTJXkMm1yS8JK59T6/c7CIb0FRv96n/9X+fhsjhrhVpAY
Z3TkG2/ypkUKBcnueZtqMYxhag/uT7+R/G0OYmioStmo89wVGW6McrqBgjzPdjEDOkJS2uJMO1p/
tEIRPwV+DeI/QFuk7bgmGLGw8JiEdWrnRAvZO3AcgcSI2GRYHCbgKzj9UvWSm4rINaUVCv2+fYqh
9nSbCJh6VRZsO+rM0iudvfQNRrSqhDIl+tI9zSXZlONNAQ301nNwBVk5iyw9wAjWmLgUbqYOhYt6
EvrijwwekqkOpbXSRwsT0eQRytzzISSs2anxkMrIHXnMarWyPS4EqGfsvF4GZtwMm+JTnj61Zb8Z
g/upLVaWlqUXN+JzaFvHs0Y+Y/EaHkGgfmTIdF2PoKWmje1WKbiLJz0yacnofwO1HG5Qavu1po3N
1ukdb9RVR0+4N0MUGiYcWWP/ut72Uncbcd/W0PvwCMWdsB9DKH9A5Biz5kvSbzY3iWWD0yW45WOi
IIMPQ8hthVRFNjwX8dqALrw+Nw7G0MLNWg1R7xNSBaHimOP2j5av9M3CnmcyyuAICkRN3LMTjvVw
W2YQjJrV8BJwdird4l8jVi18FiaPyXxMkJ2YmG/DAiH+BYzHJlZrh++FpYBfOu7Dvj17GfKFEDQ/
AV3b7VEyUscA16N7e8AtVGWxylcWtaWRuHzaxwfNkwisKbVP1PeDDbhYw8ax0++eFey/NFO5EbvZ
6BaqojU9oV660f4Ln8+6XNv/lrrJiN4+qby+4g09tdWm4Rfb+u95zcO65F9bkk05VLATPR8puwlQ
4SLYwg90V8TuHmfb1wY1kC+OgRHMZaEU8lQI5sRXmy6YIfP1J5jjlRVuIRxM8h5yuXNeQzv7RIq3
qUZC61jkexeW5aggrXzAwjCYFL5OWhoa6AE9qcFBjTTZlk26b/rfuKB+8SOMvZchXVH7AXg+cYfz
U/IS5Ml9Kv/B9GtTe6s2nQvB8J+/z4dgaJ2iHxpQdm8qS+BszAbnFARZfUodr34VhaKPqYIEczh5
sE0DFmjcWXmKeltRIJuDPDygYUJACXrOyXgLAox9UwqoKVpAR2+aSykrRDAwQN8GOQMb5tVIS3b1
lgC5tOmrvrqVkEKQYT9W7S00R8pzPthi45eu+4Q0Nt954zBtJO3SNxxweuQzwTAew1qk3Q3TQmzh
Rty5oT3S/gSM7IAeKotT76V+f0T5EfnYXrGjW6bdG4fN/Mo1aWl+GUuVnfoQj7dzikKOAHBS7Pui
Axlx/F4ClNgMzUq+Y2lsjIXKdqAPBV+hKmqaY43sbA5mA2CkKzN4YSV3jVUKuT46QJK6itwKL+0U
e13y7fUFcKlpY41yZq19pLBBj0/gve6G85oMwlKPGOeLLstEzEEpiFLxE8oQW4ZKace+XX/rpcaN
NalWY5r00C2OYjg10CzbVd4Ld9c0NBdaN4mIwzwHqKnL+dQNkaWDrdW/pZBvvP7q9kKPmxREyDNO
WebP/k3mCFhj5SAv7zncInbKgwilK7oqClSAxLHwcbLZ+HFT7xQMGzcUJqrnPuiCfZVOYC661qpF
2Oe5BGasX7UDzH2dj+Q0J/NPKXJwQmpysFAjXpnASz16WZo/LF0UCG+nZFiCYXS7a7NnMH+2Vfv3
eo8udejloR8at10SJ+XluKa84lg7zi+3rf59renLIz80DR2PxqNZS08QbN3E6YPdr/XI0ksbIe0n
RcesAT0SEz2F0FmERYgOVvajhR2PGUHdD34LJ5rLsckr3wD2f4WR8SH3IUqVg1R+vWuWhtSI774h
vGCAA516ysI2vwMLItRijQq3sGybfM1YcqBxYR90mup3ObNdRX/HzcU9i++sbGVwF3rJ5GzmQIan
PpBEJ997bvyfog2g0Nps3Ky/ud5FCx9h8jZjRzlgxFAoH9Si/uUSzo5ZQUi8ha0Wci256G3Uejz9
fv1xCyNiEjm7uWr9rsvJCdbhEREuzHP0kYsVtYiFCetcevFDKNgWEPu+krgUsSEs3J82W2l46bWN
8GUAk0MnqrVPk3a9PSoukdvqh7Sx1gSKlh5gBrEFm4pMleSU+cNxzvqL6ZJ/n9n2/nq/Lw2zEcpu
PsNZu5whtzeUdwNOU2FtO89li8uck797nH7tKOMYUV10XARpipjooEOxSyt55+XeYZ4aJ0wD68Qh
hHL9g5Y6zAjtqc+HQrjWfIIVBUyEiBvvAyvwdq5U7PC1RxgbeJqXVMxxl0SlHE+Wx77JIf6Z8a8x
Af/HGkAFo63cNBnhXludkHjbgnn2CiDyytr3X5d/ktg0fQBQRS5JXsdY/BiIM0lrDfsMeMVd3nVg
eIwAB5bhLHX+y2u1HeFWXL3aOB1DxqVJDuDfZSpExqjfVtC3qjbpUCLPAHD9UZdFEEAnGBJwG1iB
2neWSibgL60U1QpldffCYeRb4dP0bZ7d+W+S9eXe6YfxEcxhenJt4JRyWg2wqacA3M3DNP65PmAL
k9xE0DejBK40duqT30zwWlTdncj9Bzfo9vk4/POcdOU5lxzLJz1rgug76ngpQCb1SZfWj1gB2jM0
N6mWD0oFG17p7yPzVkZxYUUzQfUAQwJ4U8UNSG50C0JUEtpyTWR8qW1ztRx1jUXBbU7B3MN50idw
Z4Qv/fWxWIhPE1M/KaagxgCxAdD7dk7c/tRy3JMM+nRfaJ+67PJRH5b6FCR0CvxmEQmgwor65PXJ
LvUerjf+ac+gcWO1tOwhS1oum2ig4janOTyt7N9fa9pYIPsA6jkQpIf7hANLWO9tKr5C+MY7Gwti
Bg1elcOGEaxSHvr6XCev19/40yMIGjaWQT0OREB7kZ/owN9Uk8jQ7UETKwDMI2OzJnu60OXmQQeU
CC8rwXGLrFhueAbC1niBh1z/hKXGjWQpKtqFZ3WoCLew+QtTy/7X58Xuetuf6hVQ1zzRlMDQyt6C
3ilEuDazcM9MWAcw/m6L3jlDgmvb03ZfJfwrmxIeZwTtUAmWWzVQL1V158OqPXH+CSBdr3/Lp0GL
xi+/fwiqIAYykdhQEoOXHYom3sYDxsUav6iKZCpUWJXbjKT0VeQ66JICsBiQkYaVd1+Ypo4Rswyk
9AkSEe7JBoJRAedi/3Nb8FXWJuhS+0bg5oQUVJGmhHXIufTqUIMH6j+R/mtLjmOE7zQx0AxgoRiB
4JCFZPL+uGB/XR/WpVc3Ili5rjMTlkMRKa9QtXKBaAKmLA99EBv2GYwhrj/Gvrzr/+yLUJa9hMiH
6aOyTOcFQf0aJX8otins+aBdZsmBZX5xGLsCGv3BNEZWSSmIHba4d22VI49nkXx7/R0WIt089PR9
WTodQvLUWeopv6Ajy+7la01fTh0fvk6moJMIDh16m+gCgJtxYwFfvjJ7Pz1SoOuMsGb9oINsBKxk
yhLgk8GkZvNDpn/w6dnNoLQKv46VJy3EuClAIbNOd67PoB7GGo1cObjJpAYZGWbmXyrz4mMug/Ox
p2ZgEslE2SlwITpMVKiBuOPti1M8XR+KpW8wYh3Qm7QtSmxJYBHjovRtBhLVHtdWwaWxMCKdF2S2
a9ZBBS2n5T6Z7HafolJ9lJLV0FKEOe0WIOTsRuJe/OdrH2RE/9inRBYdPqhiuxEUjxngIqnH7fXW
lz7IiH+3EfGkYxTvLFncTYRFArysSQtgkmGaawHG2re9vfKwhbExD+FZnVgyJhDWZ1IHCP/knHvZ
rZ0nX0oEUpiK/P+zC0qXvQw8fE0cywNOabekbSAR8MUVxDxx6260dUUvjpQlnGMDfw+o+fH6OCx1
jRHkKL+P9ugDDlV30BTxpk0/PQful2pg6JfLUz9EnQ8ENw7xM6JuljsKs4S8GLazWFHGWthD/ssU
f2jd6+auUhKig7U6SPrUB39RImnztZdfat6I6MmPa88N8PI0v0Ep75FDLmK6eDOrl6/1vRHU2u4a
zoDXihrSHzjnbxNyyWFJ2pvr7TP08id733974of+KdMJSoklsbG5QXhg9CCU4KdrZ8yliWMEMNgG
cTyRyou8VN6r2YlDeBdv1IUffv3tP0/4U9dktE6W37aBTIuIa+jfePCWOqNcNMM1GJtEy5wgbH0e
RFDn0hDLoMmrShv/Xspe33qeUve8a/NdY8PIYWWb+nxCMNNjYcItRgMwzqJyKt0Qnpq/dUUe8sE7
E4Hs2PXPXnrIZTA/DFqjJAqPdutGtYI3eXKvp6dM+dBn/369/YVxM/m8CU8hfY0NMCLWJTX/ZxTt
1oND3/XWP397lxgHEu+SfsSFhkFXm4cKejo+ABSAfIcWdVc6aGFWm4oWPjLDPEkCFnXuvMns7Vit
bRNLL2+sVu7MU9HUeHnOt4r9qAUU3d7LtYr9UuvGwEKzdlACMjZRwd9Z81pSULvqJ+GuYBqWusVY
rWBM7id1HPMIUlioFquhCoGCWtkllt7dWKncAiW0lF56ZlRhH99aULzu/V+1O6wsVUuz0jhsIJjB
QXFyHAO42gjmbOzynKi1KfNpEg4riblW0dYPnHqikV2CfcSqd8idgXUcgOZDONTx475b2ZIuG/7/
LrnMJB4QsF2sBny9KADRB+oZIHm/uOCFDdDhYdmvlqzVwT7vMGaa4dRNVpMRC1Lkgspej9A0gh3V
lvWz2l2P5M/nEzOZCL6Qua5TfAkpUpi8PafZygL0+WAwk4FQTTJJkdzn0QDr+ZugrEEPmtS0m2UN
1D3UG0HKdMXKVyyNhxEVoo2RLXdLYLFRnN7HXEAJqAD+dapQmJReTrNwSHxxTOc0eLjecQvfZxaF
ie2N9iSVHbXyaPfFoWDJsWreleqfRbUSjwuDY0rZJu6c2V0FAHjTZQQknfiumYu1KujS1DKCvac9
J7hPelFldWFb8mMMuXbmrp2VP1dSpMx0y/GF04gRtYvIQ2B0sgwbcqiAWhoTCHdSK0zYfZA3IHCv
oUEXThIsMOI/dziLGcz+IpqBCee9Z/N7BS9UXd+R/M1pfxP/oci+kfpe4/zVuk8dLrvXJ8N//qGf
LAgmr0EWGpSzAp4uFe02aaPeuG2HAgQWOC0nR1Q6Q251N7pJDwDY/NX+PG7Tgb+QNLnJbHffN83O
rr0vCSVSZpIfWNdb4I3VdhRnMJWeWPEosvLGAybp+ucuzEuT+jAQDbkLUbhRapMo7pwjkM6vX2v6
sjV9OBepgHRuGnuo0FbNJtd56FVr5JPPdzdmchxGaJKltersSMLSJPezjdXcuoMIoe+7cmb5LxX6
2TS4dNiHt+9AOa5cLHVRzhx9lzatOECMGmqYXQxxAJD6N1PVWMcG9YMyrBu7PFqwUb2Hkhw72iPX
26SB5hVYlk26kTl4ugDz+oAIT+O/YIYn4OwFGfw5UvJc+DZ5m1Foeue2BVWFseyS700dzBHVWfrD
gf3SYwbGuQ67mo63kG/je6CkrXNiexYEFOLsrlI8f4lzDolvXfhQ/PvaCBp7fKCyuYTNahdZQQ0p
tiwKEvb3etOf04cwsY0I75iHdEGvqkiW9fAnLpi1TyB+cdTEa3+D2e+e9STdYjNlZfoAvT09hMg3
xQ8At4+Hse1BV7v+JguLp0k6sQfW5kCPYPa3JeBAjnhTHX/2bWctYb30AGN1lqT3WdH4bgT6ySap
9KYo5k1nPV1//YXNy2R0dG4bAHg7Qea0sJy7VlQMYjyQXHooB3d4layRqGv3kAT92uMu2/aHsLDU
JHMb8MYoll2/R370pi0gVqi5fgD48szGeuV0/HlFhHmX7/3wIPhSB2MAnZ9I9A509hKoAp1dKei2
KaoWivatC8AmA6nfKwcoihB3SNe2gIXVxUTFxU3Oy9mNScTgZbRpKnqkJdzz7Kn8rds1HOXSQ4yO
lHlZW6No7EjE33qgXHP5yFBLb+nv6wO1MOtMP6xZeFDfgLBJhH37LbPohP0rmEkFSTLX+1romEQW
CHMUss1FFU3p9JYlUFafhzTfOGlirzxhYXsy6SzA6zm10IxGluOepVv9gefjmlb3wgh4xkkzdoOa
iEyNUd2WvxV0J8MSfowQpaDfR1I9Xh+GpQ8wgl+kDWptXjpA5Cu5z6ZyP4NKer3ppQgxVme7n60x
dmBXBTepfZ+Bf8+923TSmz5DFmXMNqichw5f666lCWUs2HM5xGXq5JDLLcpbp5geuoK9J7FcO+ks
DIdJdgHKhxRdUjlRnEwBMCUE9DStymDnX/ZZOTes217vuIUrhunxUMgihXDyzKNCwZx8oPFdB/na
IBh2mZtA8UqnP/lYvV9/2MJnmaVWz2cZJQ3c1zx+47QvkPLdEfg/S/0lQUzKzHLrqNsKwHTc9CtA
pmmrDsXwGgw3yqtXbvoLX2CShBTnsnUVlAfn+VyUd2wqn9KeH+3YWRmPhRgxiUIEGlyQXwWAmsff
uPdQjmv54IWBNnlBEykhMcZKGk3luJeT9Q5RAygIjf5tB0FMZ65+ckusjPPSR1zC5sN+JeeRtbxP
WdRn8x2Du0to6/Z4fQ79V3j85DBqOqRBRwUS6dDYjpKZ1s811f6D4wj/Ie98/QoTSncb9HPzL6kq
d5vxoAi7i7JvJ6SVoXjCIRlCLGZvvc5LdiNctvelo6o9FTSAj6FCzs/ri6M1OuCjVsx/pO44nSBZ
NW51V/sHSPtCmCtp+ztVepAkG/iaRvvC4cW9dOaHTiuA9CdCumPkZ0gHI/xE/QBf3/6Hz4vxrKsY
1aWuUIfr3biwgpnkAttijbIhSB1VQXKUY7elQM/g2va11o2VflKQY3EyKABZo3p0a/hoJcGdUM2P
rzVvrPaVqH3J7Q5lHyT0qkptk+G76tYMKJe6xljc4fupRngYTlFStyKEnN29o9lvuDWplc3q00UE
Z+fL7x9G2vJi4fHRck5Z/c57ERaeBzkTuU3oGpD600/AE4wAnIcBFUrsEnDanUERY1UDf7SM7Avp
reXKP52ueIQxXYeWDATwTedUdCLKvLPPbygg27DzCJt4JdaXnmGeShKO+UNc5wTd7BIEHiHGrVdI
8TRxKP6VA2hLw2CtIW2XOs2YtN3clG7n22XUVOWp7/tdMPA7a1xbuJZG3Zi0kkL+RxCoUPgNrTex
DJLbGY47O4zVdJjKUq5E9tJzjOkrOPBwcDCnp75G0hD2bC+Tbz20qZXdEqAGrkfg5yPz/7wgPkxh
rpAChei7cxoTd4I8e3oD25A/pPMO/Vh/8/Jmf/05n48JNRPFXPbT0M/gvCVV/5cSulEi/zUO7a+v
NX/5vA+fMVkVAxUN990KYud+OiGzepfZf643/ukuiHugEeZFWgvwJXQRET2cRJkerSTeXm96qVuM
+K7HQJQuQfeTtPthJWTaeGL+EbfjWjFp6QFGdMOEtI5b0ZLIGZDhqZ66tgtzbyXPttS4EdbQsSl5
7jo6spMzhcwq5PH2cjVpuTQ1jTCGL0WaT3NZRpCz7Y/IBpAnqFCWt7Zo2dbJArn3y4ytASE/jzZq
poNz4EyEpq5/moPxT0vpLc1FBkSY88OL5yq8PtxLDzFC2qF91taebpD4LPbVRIIw5TKCu8VvF2nh
689YmK1mqhckkrprB8DlIJpwtsXwUmT2io75wnibeVvpt65bQi7wlKU8hD5rKBQJZ/f5+ot/npG3
qZm2hXAdbkv2QCIL7jw1p+LEWH9IfPIHsrabRtonb+53cTC9T3INP7AwIqaGTZD9H2dn1hynrkXh
X0QVQoyvQA9uPMZ2cnJfqCROQGIGCQG//q7Ok49O01T1q5OCRsOWtLXXtwqewTpgSbjzU1lWDApp
2PPyaDnvG191ngz/2ebiq86N+Sk0WbjjK+0ZYdxYQLAPjDE7wkWmewNwXj5C1NW/1otBTkDP0kMX
uObbVC8WZOyW+dU06vJZTuZWIfTFowN+ihYMwCvthwXJh0TkU+TAnYK5KlS9CgEnfiDpbxlshLW1
VtUCg1cybtWNIic6LjU0xO7OpeI9ndW31Gu3vF3XXqLFB9QrO/lkQ3kkJJsdHAbc4Imr3jlAtVHF
Ahca3cbnrI17bcUHfNnyGYosEpJaClKAMZ5p9t1yxC27bPSLFhaGwRusziTkBF0KeJ+4Ov+oa6BE
s7qvfl0fhitR4T8ZVbjpzFLW9NQ33UcPR6XWDL5cf3RweYDrdByjhyo9byvYN7dTGdrqfH1mRriB
efJE+kIaH74s4286Fs/X37eyLuhJVLeiczOk83J2pvZcEIDlFPn+00BbsLG/3faO85j7NGmdujSg
gS+Ck/LmOJUOPKRYaLl/mApCcDP319+yMq70VKPynMas4fx+4vZyZ2R1GWJ39w38aT+6/gLrPBcu
BB891TjB23yqlANDrWkySZy3yKDxwarf8zRfYEZdG3YoqJRtXCMnicN1nT/JnNDnCaaJReg1PTik
TuecGnDjkiCtndfAdZ0eGvyi/p/nyeIpC9KSR+4M1G+N658ERuEQQlz//SujVk+fKas2KmcUJgyP
+UOZi5gW/cacXnv0OUZ+6mHIt4jjmiO0wbMrn1hB+H7IOdso+F57urYf9bkgCoZ5sIIDhv1OSE89
gmSQbsyAlcinJ3ntqm37wZxE0gAx68+VAioqe8hy8kZh+rMxdlY+wdPCazoGlRoERPoQcYjHObdd
FCrzrRVibehrIbWYJzL4EwiT0gruMj99w4XLKVvk+/WB87cm9dLA10JqD/tAwwJ1HLXcjXnsyiqP
Gbgke1J7f0ifsb1RtGRf9BIuYLykd3nd2kd7Sg1YEnQfhc3SOAsKDjDO2L84QUvfGtCINyLmyjqs
38WYRVNAjtdPp6YdUTiYMbDwu7dqsl+gW4k54PZxrbD7vN4WK02tJwyDs/HS4M1N0gz0XnD3Q1Xt
sfHajUPAymB0z6/9NJG6mY2Qr1jmCYfi+wwYmOAryrNg9rd1XbL2+88D9NMLSNZ0QAUv9OQDbfID
NPX6NICReaLqfFF+vY3WPkLbsMCCvoQkQw1JZdy7vHkxyT2IKgcAgDZm08qi5WqzKRtYyazShcp4
no/SffV8L2Kmj2ulKvbG8XDbZ2izSg5LXUAvbZ0YVFw47pETvgoo5nI8ef28sTau9Yc2tRwGyYxK
4aG5DOPzQIeDGdT7uio2FsWVuKMjhSxfKiRO5XwaRwfb8CIZmn53vXlWOkFHCdX+kucBGeDcAPvl
oXB+uQP8qoFd/l3NbhlJ23+//qK1ddc5/4JPY3YGDLmCUrJJrP+Jf6a9e9pPd/KAghdsH3+6b/ar
+5Q9m/dpYh1fy4f8fQsku9I3/4EMLdIY5xrvNaq3Luiiwod33ZZ56lrPnF/66aOY5U2F1wwyyST/
XijnOzG2mG1rj9bmuAy8rM4oUiw9UBqLy7747o0UMmj3/v2zUVpkcpKjmGDgstrlhPwplxb8dE9u
DKuV4OFoc5v3Zu5zo1InBzqVR57S5YtZFHNczwv9ls3uvBFD1t6jze5xnL3GYH0H89ciCUqQvmE2
DVb4vs6NjeTB2vjR5rZZ0coyZ45+6IfIrqqvPW3fOAcj5PrEWFuXdXxOMAWw+pI1dhX2+E9qc9AD
/jhwQGLp8tjBkN6wYCfrypOCsU7kQr45+U7kGWMozBaaSxjMsiIC0+q2YKNXSWaoQJ9g3tUmWaFO
vUsP6TJtjIqVptSLI0k5CNoE2OHAoumpdqpnMzN2FqM/rrfk2uPPf/80GTM7w92cXGRSi5pHHqHv
c7U0kPZvDYWVYKnLyIs6gPtEWmG2zygAu0dS9RjQFBZGOfxGsvi2r9DmJsrJYHHboGBqruUHBJJJ
R5enWZRb0teVuKKjdEaY0RLLNrAP592eln3o8NsKSPEUbTo2yJov3dLLBKU1vxAXkyow3jNK+0jI
YteJ+YVm4q2vyb6pNl3K1rpdm6DAyY92W0E34S/NDijX+3mojq69tZlbaS9da855Bq9YHOiSFgaX
IvBkZATyNoizpQN1xonSRc1CJjP/VqN0x/V+WePGRF5JQuha86woYEfgYuErWoUbuLls2U8s9Wbk
Bgv5NdgifzKVq95pN4IIBtPUjfdeLvkjll4KMRIAZPKlb5OuGGCg8MTEI0wlkD0Gj8Ike2ovj6wt
Tw2SBqJ5IumNuTy9QmI2iIBHSwtfw2ngYZ6GbRct5biDYUjYLnB2VRvJqZU4oEvTmefTMl/qJhkm
z3zP4AIej45Bf9XVAFoxz4yI1N0WmmVleOtS9SVFHoxKr00Wldg1i9xMhP6wbHTW2tO1hbqzkFWb
z08X0zduN1GGbFuwucV3EXkvHDl1nbrE/TW8NLC0YXl2fhhA6J7tLN0/cDjisbVU+UaHrH2FFgJK
2KhbU4W4o6wAxNAa0AkGuE+6cZ5bCQG6VJ2NLbxQOlYnizHcmWLaF9TauD9Ye7SWc6EZMKpNSask
QJpprJvvo8duqawklqVtuAtGJjcvERclSkP2avFj03JDHFXIfbbA/Wv0jMO0BM7O9/ybxC9453kg
fFqCnRSX8wqQgISUBoV9vPwzMA7C5ki3SklWhpSuSE+rWdQWql6SRqA+omv2pfcgJv+UunRjQ7Yy
mHRBOuW5S/2ZKAgDvnRBFqbB0XW2OE4reQ5LW92dBUSLgg5VYtT/mwZATx0Z2bYR8f7ds5yDb23M
iLVxpc1rWYKY15cB3uOQaO7LO9+lG4m8v8P+wqy2tFUeXjaTKeDflwS2FLEkJo+CnFL4NBKowxuw
wsKUD9OD13n0CKBSup/KzP4Gey0BZp9yQ3ifwzJsyKqwJpX1p+TpAAgrVOyK2fNryjL6PbAIfZnr
UtzD1kuCN1fVO5CU4AbBCng3wEttr8aJn/33ynckYYfn67uvtf7RIsnQOB5HMkomaVHOKBrK950z
RKmtvnsDJF0FgWP9dBtV3NLV7+NCWTXNC9ggkAj1KUjT4ljxJr7+KSurlC599zvE8yrNZWKesYl9
AlFBCEOVOCsf2sbaOICtjDNdAD/DHkQaNV4ihu8i37dsq8xn7ddrkcQTveSgjEmYFEfU/O0EEqUY
ZWghT7e1sq799nMA+BSsoFQF3VgxlfAAXiCdb34Vw7K7rfHP7/z0bLZUpJ3IjJ2whOWlmjgPCQyk
YPG4jCGc+R6Kmr1dfxU5x47/zEfL1pHfqjFVrtrMSaTixYH1NYofA1hffoOEYr5vsR1+W+qKxZlg
Rky9Oo1ng+bRNFrGvm3LPFKtLL5e/zF/Lc4v/Bj9jFTJSYKn3E6JNPzxeZwrdsyNjKbIu+TZgQdB
/t563jh/ocRl/b7PbOHESKdbPbJOTRBbzCv3WelzM8q5yOhuyeh4Z4BF8yGCYV7CFr603wM7DwQE
WnBX2eiwi4MB5bVahwXWJGkKUU/i1BLWaW5icXNjjb+4oODRWsxPg2BwXGiFElXPKN5mwLIDOHmT
0zl6X4v04whetepReQ571yDki6ojmWcbP31NoKcD2RkTYqT5iOCOMhOIW5ZQ5Evkz+WPIi3au0YO
P5ehfKtlAcvmtN8N7nKUDZyCp6XCdj/oXq+Pq4vhAF+pxeWuZD7OwzlNqrb55TABG64qtoRyo67p
fnaOe1PRi2XrudYAhfRk6EWfGL4zhVXNEq/O34wZKnlgXl6uf83KYNOzrhZIWahugtdXCkPOyEqN
J8LL/932bG3bl028yEpakERUtMApSD0LWMFs7I3WfrgWlS2LjeJ8IElSf9z3bgIO7OH6z17pYEcL
xrgLsIvSFxT2Z4t4GZpsejHKrrsDpZXGfVuNj61buBtRamVG6sg+P1O42CgqkAqAoLDPWKDxcVIb
X3Lx3G3ZeoKlGc1hJOcKcZeloZRfPPho14Ud+qDJtf0cono7NOtgo0fWPkXbjJmsCXJMejtBmAdi
j6K8m5yItTHtzv16KZpr067kcHwIjPLcUA1MitojwGmhhPCwlt7upo7X8yuiHg3FjRR6E2gifSmO
gfRPhgEDVThCEblVoroyvvRMCzyavB60tC6ZgPhvZxXNtL6TMqFzjzLrH9e/ZaW59JRL7aXSV0YO
yIBAuTCU0zio7J0FB5XG2Ohv8rcK+UKf6NTcs27b8wws93BIr6Jpqf0X0fDqWHTwg45KmabPBQeC
J7Sl2fyoW5+8ZkHmPnBzQP+NThNN1mJFQuG/hkFnBIfFVmMeLcKqjrYgBGwEaZUxyiOgk59VcAKk
V93DkTvfIf/tHdvUkfetV3tx7VrDkRWLD3KXw/03YgIWazTSC3klYHfFxT/YmlgPSkjQhWbbO9Rs
cePWhni6DlKc1X3UAshcuC+wiW0i1KvWT82kvEfBAbNQcDpAX0G0H7q9TY7cCDJQD1L70LvirAhW
wQKv0hZ8pHaZ32D+kx08CwdB6ih1h50XvUuhXkJJIbKej8Bh+5FLgyCSC7PggW1S+1cKgFPSz/Cq
d5dp/lpT8mIL9jMdRQIzXv9gTuUQ0z6Tz4ULD9RM7jMDF+HjyNhpNjmDV3CHOR34aXBHJ6eF03jG
h1iCoQX410Lhvo1MkO3RNF6mln+ZcZF3MjFXOcpLDHxybnriZ25AUk+y2n+rLNS6xNWYkaPZle4O
XWrZaHYfrqm5x+NR2GZow3T8WWQQY+6MoRkLOIBiO7kxwFYCip6zKRqYSpvcl9jAOfPRGo00caa0
37uWw29a/qju0EZINXdmWqNokquoaEB9IPXmBFn7/VrIMgYOR/nWa5KJQuWnYJSOuj42RKB63nRz
bdl6PoiONTB7bYpqers4OFMvI2EaP2AAnQIXOt7DyHVrtq98jE4obD2/AxOIysSW3XSXwznoZZhz
CniSv3y7KWbpaSKc4T0VNEhBd5Yxo4jYrVDvwYbvS8XnB8v0io3YuAJ8tPXckBjlULYDhH+uR9t7
Xnb9oenb/COopsbeUR/kBQIrM7WDDMJ+gaF18YcPNv/GSeBZG4vNyv5Fzx7xug4cwHpxuaVgH990
877CKh3d1pLaEcJ3jWBG1g2ZWt5DslV9DBIbfRwIYm/Kt7Qpl0cE9bX1Hn42DGxq1z9N/sdogcJc
fQU7c2PurzWPdlJxUVvuGgsu6JyJnaTLj37ON1p+ZWn8Wxbw6UBcT5M3DEvZJrWULy5Pp9Ad1Rx2
Z79PmEHe2AVa63gTXBblDOL+1NYRL4Z/rKHZN176SBtnf72XL3eA/ffg++lDmCKCUAd1bK4lQXIo
WQhrXfOhHsppI938d+pdWOH1vFBvQfwcVIuVTCbvgSgq4EBUTqTEgSr32juhsvoZV+rFbpLpeBx7
5R3x+uwVLnIqyhvaPvrEdw9BESyvjjXDASLoyVM2WEMcjNI/wM4ve/PhpdaFdDBgrwBxRWgsc32X
CZ+noQ/kRR1CtA5qqUfF1uFhZQv2l8TyqeVgggircMgNk9z6GH03HFUeAngWMuPHILeOwyvjTAcb
Wlh/M1D+VUIcwXdTPcG4KiD8wzQn5w+pneCWBCtuOrXEPUyGenSLHBKHj+9zN75k9XK8PsL+Jm4u
9f+5AT81VC2D0ajMZcBFVvdIqMjJGaOXw9vdMuDCVCzzsTcLOsZ5xcQ3WNfL/7XYQt+X1KgOKDMn
9+0g+3dqDc7dJPLqAQZtxs5vIKxwqq4zI3je9sfWz0lU9ML+4SxdvvfbjPzqpBAJHMz6Q8rrDkRO
V8gddD7ADaUBOQ6jseyhT/QPrJnmo90VHIKEvH32zZx/NUthfTM6m+3TXPjHJcjaXV2441dzWZq7
LJ+8UFbEib0+V8dpLuo7W3Tqocim5Zj5nR0NtGQnfibngjRF22gylJ8dfT8fd47XI2eMSpu5jOB3
3D5WpW8vcdFUkt8Fbl5/5H4ABKGAxAOZNvMrmXD6vd4fF3PCuKPVdhR9W89w8sr9Uz/TJB/g5ObG
dq9ikgWHtsvCod4YU5dDC/1PRTqbptQuWg82FUt/QsEliX1XLnHjW1tVuGuv0IatNS/n7IyaEw7h
RXtXLw/M3HDzWFk8/qaQPo1akaZ2v8AfN8kyDp6lI8n76M3VxjblcifYf5Ofn57uzmqmbeGZSY9K
n1mZL1ZRwjxUfVEeO4jS/zOb80Y3rIUQ69/Tr6s6ngvEW2wSKpjyQv+HxG3pfyvz+XB9RK29QVum
+nzxp4kDtGUo+QgJHYzEqnGXKacJHdSnbYzby31t/xUVfWoyOGyVzMusEc7dHJKA7wXbZXl220qr
M0DNpkWBWtWmp6V/a+HfDK9rgLMejODP9SZaGU06DVMYhqXqvA9OeceruBmXiAx5u7v+8L/ZvAsR
VqdhTrThVtWzc5Z6QWq+MYFPHq3MQW6DeTF8DbLnSQkW1W0R3Ku8WULZNnkLbzPq7FrCij3Kk4G7
T786yOZjjwcvccuvQ6voaJQWbhB1uQE3lLmrcRnts3xnAQ0UOX7KTuXYOzvL8NqXfOTqwXb8djel
uzGdxscyV86+bVxW4wQ9VQD2z2PsAlb3SqwGl7dzBwfGWbH0PWhG7/tgUPJskV7eF6qc7gLYpXyb
eJrdc6OBU2HDiz8o5TRiy2+GcJrkwBCQh+6hVc4E7KGdL9h8GdNdTc3ZiUXbFju3mK2D4L7xtDRp
a240+OWaEMvWdeFQfFl5bbnGCXmBfdUWMa5vdymbDyU7mIbz7qXfDJfd2/JtQAoBJ4SNObCy59DV
4tgro5a86dOTMrs/3tLFHMIO166/cBgX2N4Wk3FlQv/N1XyaavNQcHeyMNVgh73rSxoXBIQZ991r
6vj6kF17g7Y1H+oFjuwlcAO2KcPFX0LT/zEELMq9jfC91lJa1DMygoNmbxonPzUBD4KVA6mPzD+R
+s1gW9rqta/QAh/KzgRVDb6iC14VUohpPoPyfy+EuRGW1sKGtlbL3KmcIJuRfPUbkCuF85zmwVa1
1sUmIriB/vfCsLDSLaFJlAnktlB+1OGI6+CiClCJiVv8Xt3yDXiN1hOqdtugKtoaSdf+u+FVe8cU
G/c5F5sHj9baP5VlURtdjXqzHhvHId1z0uyvD9CLqw0erbU8dFNl7wS4CXbqBc7AVmYeXEpUHTay
STdKD1beoS86o+uaXmqcEcm2E+XIXPp1/5xVWzjKldbR15zW8uac0VQkw0wPS2DF0t1S36w9+jyk
PgUIOE11QVBlIKD0cGvPxVi/+0HHN06MF6cVQbXTv5/eOh0u/4ZCJU6fRXbT7GQwh6zEojRuWTSt
fcC5Sz59wACbLsepchSUqHrnCWTNx2KTmbv28PPfPz08Q/5VGnlRJWJ+pUETBs1NGQ20jDZlJasC
0eUM9Rye/A36IO704Mc1bZlXrA1IbarOyiPDYPoioWBIPigcat7AFkiTEZdVG6fBtVdoU3aQwhup
PJP4RPbNRLJXYaqFUhRbYqK1xtcmbuCkBZ8JClxRiHqfp+LNb8aP6zHh8qOJDl3GTYBKDdifJcqF
pWZRRf1WtFl7snaOKTIxGbzDk7PKCo1sChv3phiD3OK/x2I/GR7MG2GUW+AeByS3xOyDdw+FCNeb
5HJ3Ep2cwXoUYMDxBCNGoJTFTN/Ls8R+LrYk4JfXKKKj8IldD24zcuxExmpXur+LyTwsTQYLGh6W
cCK67SvO3fJpwroNAAFAN6E6Z5SPwrCPoqHfi36Lar7WSNqsNc2qsubOHhMOWLdg1rEQJ/Afb5pR
JNAmrWRTseQlSovSthnjksBuUhbk3sB92MYKvvb7tTnbjMNQ037JAOtkP3IOAp3Jf85t83q99S+H
e6JTk3sxp55o8AFDyp6MHj7ngJs/UNs/eVy8XX/HygTTmRlZkVYwcm1FktN726gP1uRubBRWRqiO
zGCSDMyy8GToXV/h7rrv/PHLkC2HFIv5WE/LRidcvIcnRGdneNRuUwV3Pvjy0T/5zO66qRehRdlT
P3gwmKpQjRW4U9j7m0TRlX7X0RlT6ww0SKFCbrHwRIrhfakQJFR5v1Vh+7dS9D9HV3zW+d2fpl4B
m81CLf2A04tqXjgUh6dM4KwYB6JPv1A2YHGQL5PJcMjyUcxYh61x3iV1Av5KJk7tJEpxTTuFqevA
swY8Nmz1O8lc8AnK+ml2+u5nZppyjjhdcJHlC3J28s5hJOxXzo3xW1fgNuDYwTd4OvMy1Rupgqdy
zr5cH7krnaCrb8GlCPzOV2OSG9aznfp3nfBeQMaIrz/+YiKKEJ3Rt3g8GMrFhI7RFF9zCn1Omj5W
vSdx63yuVbT5hzVCVnP9bSsfo/NJhtkN3Bk51ITQcQ79hrwDE85Dc9oqVFyb51qoXUwyW0GPFzD7
xasBVft+2w/XgiwQSMyoYEORLNY94x+S3w/zx/VHr4Q//QqMeGbv16LvE7gENADdDoXRhoMJLgJA
FE79kFbC3OjstdbR9kYZNakze/MIxZcfdtPjYmyp/VeerOd6fahkso7gyW39P6f/RbeWzrXnahsj
tzNyU7UY/YvV7vKRPdDRvemUgSKTf0ceIzjXRPtsTMplylEWX3wFo/ngMEAoWCc2ovbKgNd5xrkz
eu3I4ajVg/yFU+ZTkGV7K9tSiqw1jxY9SQ2lv80yjh2pZEdPzc19B8ngxo+/XP1KiA4XYTSo3bGX
mK6V9I4GzCvgtWPaUd8X2GnM1RCyJZVGaPhGvu+ngsDwc6yi0i28EJaHBZDei/quIP+MOx98FT+l
EP4ZJgpHPZCqY1vS5imwy2pjK7TWHNrsz1nb2cHSj4k5NM1XXgT8AYbr/T83TVSdl1HnrC86lolT
AKQzkOhZdmeoRcS5B48Dp2iH3W3v0bZbZOas6nMsJmpGrZ3tQT7Ogq9z0dLYgJT1xrfosaADyxd7
0jFB5lZ4vyukg1l3Z9kb546VrvgP2KU2pOgMDJ2h/c34z6DaunZde7AWEXAvoIIMltoJ0PTYBETw
/t0Y7itzVQf6Tgt+8dIuCAh+9c5NMkTczb7w1Pl6vV/Xfrk2OhcUsv89LiW2+UTGLHTrrTPv2i/X
VqccXuO8GwQ0PsOuw8mIo3yqr26q2sEWQRuP2PZNsjUbBSMdf9dPLKSmFSOtdFuraOPQJ16GggP8
9qKE77HxMI1b0uCVhfU/tc8NMYx5UUAlwMLCNOZoUd1O8i9TtbWerrS7XvgsGoIt8jCoxB1oOOb3
5ExUmje2HCvDRSdMdGBFpj1AfxC8yDCfn0zx7XqLr5xYdIRET+eudUucJDpjPA15E5HeCsf61Srz
eEHR1/W3rP38c5t92tgHPVIP1EXiwePe68CHyOqrl+uP/lu8d+HQoAOYfSpUy2cUNcIentswBCQm
TLmZHU/94MazJFCw1sKLlVsjV+DXgAyaqOCKi6zjMa7byTHIIOe24AIVG2OQ7lqcpRKjb4dXKGH7
UEJtFoGy7kQw7/UfHWduihCG8SQcWVvt0zL3ESmJevR4Gxws2rGdV2V2XFYBdhKM/Lz+nWsDWJsa
Jof+PHexnDmOV0V1nu+F8N8c3DxFFMf72zpKZxV5jd2V56B6atJXCE3RmlvMnb83CRf6SWdBeAU1
ggVc0pPqw/yjyOBXGxW/h+/MCsvH4jttorQKt8goKwNOJz0gk97A5Akv62FIUZHXdNm4SlrpBp3z
wFF0NcimxGjjJ9x9hr1ThalRhtU0xtc7euVsr6P9/YYbXFq0TLwh+xhGYGNk9gWcHx6xwdxlWXE3
dMZDU6YbE2itqc5//zQ3+1LZY8MwN+35u93dnV1qrn/ISkDUlQjNTHupHMSs1m+DHSp2xrClw3RX
waN24xVrvWH9+7d3quw7O/eLpCqX0+hUSyK6afjjAGL2gIx+u9Ela02kLXrpmC+m704NdCeouxqD
O24PX6430soX6LiaOjibdPNBJI5f07AMhtehHd7EAsD01N5df8fKz9eJNX3poyrbT1Fz5fBnZ0h/
gJW2MR3+alguzGpHa5p5wLI6ut2YTH4wRygatneQ5BqR46nRDoGRK1E4zNMmQmWh3Iml8fYz4z4E
bmkx7apc5Qc+DPLdtYf63uOMwECy88MmZyYMQMbspQLU8N10LAe0eCgO0CrdXs6zH+OyEhiGxsr2
LGD9e1bK4URRtI9yv97neZRPpP5jy9p6Xbp+3INQ5o3hiLvspzqdm90oJ2sXYPGIHBzyrOqb6Rlp
dRhL14uBVjEfR0n6uxa+Q3u7psULGTLzT5Vl4psqxPhk4RmHoQUrWAaWf8S+BYIDTp2nfOhwfQE/
g83awvNm9kIT21rkb6E04xYq1xPmuOKAWjPxDpPEObZtnEyBmCjDXgm3Ca1ggJf99SGzMix15Yo0
MtdKAxy1p14VZ1c83Av399Yy/cjklv3myrDUZSvjMBb92GBLNhP+k5H8F+SQW6vNyrZGV6tgdZ7d
pl3KpJsnGVVG81YvRZLX3puS4oEO440Lpg4EMfPAqLwBYlh7ymKFnFDjm7ft+XTmh2hzoPwYCi9K
1cWCfDfTn9c7d2WF0fWgZ1bvAs9DkVTu7P8u6cD2I3NApl5K77mVlEU9nw2Y0rl5LOHdtr/+2pX1
QNeKjjaz3KLEkcporR1kIvvMs8JMDRtDdm2DoYuHRqC3XGbi+ikVY5NFLeBou6Fy/YfJDvhRpHUT
tyZh+8yX9SO8o72n2iUpTLxZ9TLnbfYIOHv6fv1bL4tLCUgx/16ZeNkDfeV4uG+nstuNFSkeAARo
Ixtq2eNc225sIBrvWvBJdm1Jy51iBjk6CrVLlMj+f1mDAp5KpcXGOrMSRPT7/7IXZIEuUCR9IYfQ
FshSuK51pDAHjkg+FJH0u29jM3xsfP/fXr0QtXStTdVZGQFY83wT1ecJRHDO/eJTWYZ+1y3/mBAS
3nUoX/lmtiN7nyzP/eGXHuRHdAYfO1bQAsBzuwIWk5bU21Em2sRMZXcHJVf6JIPCjE2TevtSld0P
K/fGB7/NvR1bbEeFrmnnTykBaMywguqnGAX8dhG42H3hoPonEwt/4mI27u0uJ3vD8KZnUzbe81zD
p3MCs+gA1Oo84BbH8GMHLOXvKL3tn0XLnN3QNepr6jL2nnuKfZCpyh/qfvSjbOjMA5uXrAtLUvJ7
YESXV7utUXcmu/bdFbgnzjAqfvuNBZVh3pPiC645pkhVywSID5xLSOnRJ7EwGnLkykKcvvmjIzM3
ymUGx9pWIpVW1xDCI/vMItm0j93oTl9ZrchOma73fbRr3HvYjdg3IGLHUozuYazyLvY6Iv5ZmOOE
ZemTyOlMJ5pHrzlxEypdnAJFNDAAwQkEC6EBjveDyj3jt5c61iF33TQ2GlfcK9NJw0qh7au6c455
7psR6FTewRCZ8dMcnDwKHCeLLW6XAvv73Prqy8HYq4q37x6woeHsmHmUuSj8wcC3jplJskgUAIUA
eJG/y2Ipd66q5mdkBG3UBpH6uaAwd+fB2BxoQ5u4V2a669sMWXGQ5fKQGqkTlfO4JDUN/vTtqA5p
WnSx67b9fd0E6uCNHkirfVP+s2Qy+ygrqwsrrkD2yGWxhW5ZWcv0AmFFKe27NkCaLjfZveV09MFJ
b/LBI0SvzSJQZVi9xNEvsJonnGqDsK3Znta3VdPiBda/gxUs9oZurCaoIWtY2T/lzW9/3tggrmwk
9Koss3ZpI+ZaJHxpYifwUOd+pvzVsdpC4601vbY96mbXBtoZkQ22mqgMYjy4w4xyNuLmyqL1n7Is
hrHVYveVSMeMfduBUTCkKpOzkWa8uBRb1n8YI+UMBgvsUhJchrohnYIRlwJ82S1QcMastQ95K/sd
GK9BLPrp6/XgfLHF8NJzX3068XUUbgvKh5IILvb/G6rsgyBbcv3RF5sLjz7//dOj8dimshfTArGh
+WlaULoDrlA9uxK75etvWPvx579/egNkyF5bstxK8qBWoTS8p5kub9effXHXiF+vLdo1WQiuZnyS
KGOMXJvHqhgyKM9hdKfc/gn/8nz9RWvNpE24jHQ0q/AyrDCEIVYFRVi6lYJOdrjpzIpv0Q5mAgXB
PoERUyIc9u7N6b5PpxubSZtxwcxE6pBlArPt4/+cXcmSnDi7fSIiJJAQbIGcay67qlwbwlMzSIBA
CBBPf0/9q77ZzsoI77rd7sxESJ++4Qzr0idy+RZ5XWrNbQEG9l+t0Pm50yNkN+ADQk8i4CNg4tqk
k2lw/VcwbP/8K/4Ymnz/PCUSHhSZYmSEGKaHYh9hNNdlQa66Pe1ad4w7o/7OmgzE0v+/Zw3pO+JF
0GRolly8zMIWu5yZ/AiybfH6+cP82U4FT3N2qLnf6FE5FGrVTIoDoQDTNyWbXmUhHZxGdJySZfAP
cmDFYZFlk0LwrblSqVxaybNTD8/jygLYC1sVcCQkiqDVcIUsqHyqOnplQnvhbJ7D0OHI4Dt/qOgp
FjzcDV3uNtAyKTMwLdErAYbjlWLw+PvKan4cxP9kr1jNs0hQEPSEoagMcYho5s+ou/VxpYBxYHBp
jtCAdF/pEH5z8QBD6ckBiKKsgDuOkrF4VGUHhvznP+RCoCBngSJSsvDqNepP3JsyEnsZGr4pmOWf
f/qlNT2LEXIcm6GnEzzIg388D0kYRoz+2Cc2/B7k19ixF644chYtVD0S+B/nsI1q64e4l94BDpCp
D0U4Dvp/M6gdq6ZvS5O3V8QB/7xm/0Fm1qFxPbyW6SlCVNrUbZQnU943yKmt/cuvOJs7NnMTNTFH
0hm5fd0+TvD0Lp7/5p38B6O5tpaLVXvLabLhRsh5i4QPakDddxO2G4BOroGe/3xm/wPWpHyJmLIV
OZn2WHVN4syyI67NBvf2+YNceg0ff/6vizokvsPeLQjsh7xnkpdZ46lvRoVX9u6fy30IzJ0lAoUc
mRetKzwl0LzI4BUFf/pGhOkw5i5piNIpKRoJJzQ/uEEjBYMMFXLUU3DaMwlsubsduHDsLzfEWbyY
3cwwnaHyJOQ4JCbsN0HdwVO803915/4X2On8JvSQ5p5qNaUQ9Np0zGyNH77Ypr2bPXOti/Kxev8N
fPTcGG0MWlW0PEfAmVrw2QOVjfVSZp9viUt77iwUzJPtIu7lK3x+i9QA6s202UNPBKqJfyVp7NNz
bGcsC6AAO7KejJKZjXA/1NdSkj9HS3oO7uyhLC2iSpLTDJNJXtNknL7i1t0sJkqq+sq2vnBqzpGd
rPcwpkQPBMItfToH2xx6Y8G1XXqBqgai/P8/k1UA2WLWwwCersVwtBEEltKyH7wiDacqPnnWVVv0
xMXGQz9w16KZksURLDznUXiQluF/Vyb8B+iJlhgvprYkp06/xIFKB7rzwr8CQGALnAUGwry6rDtk
IwblfU1VQtkXfo1ldGkTnB10yI2tEBJo8ctnuW64DiE5ZJsoUS0fUgu9+2MZLtfsHC+cl/MO+eym
DvLfpTtFgqlkNmgMtR8eNmMJpevatVeSjAtn/rxZHleV7LsxD2GGOJEkt6zEUINdydsubeizDGao
azVWM8dVSSXytG9jiB7U8HeZNT3HS5oInHwWIbnAyHQD1+idtf6hWa7ZrIuPyPSHcHjOjx8LqR0f
Q+g6CO79ngebK7DhkIum0H10m57N7p0vUJrcmhWt5TJqIpb5rCjR913gERzYIYwSPpZ8O9PcHvUY
1hvqBVWQihz64axZXbLUXmvTaNYMmK7JFmkNIMktdAHLbCxVd0Bz1O5dJcNtIxi9KXvrvlt/zd/g
HLo+i1YDyRzDDXVSyHIKb473ZR1FCY38JRuFgc4vZZ17baE9kzgs2H6FMla6NrqvUlkJ+2Va4x59
N+v/6NqoxgRS66PzOv0EyYQ17Ze1PGDatkTJFEzDoUBfezO1a3Q7iXrN/DD29lR4XCRho4Ac0EKk
llRzooBL2M4Lr82GlzKAQBbA9qYrEVCGvNRHLZfg+yqtKDKlZmkhoTldG0xeODr/waAubaE7N66n
1UIAFeR6YMAlZBNWWdfp1JvHz2+0C0fn3A1vcHSgXPPlZMKqTPsJXrSqma7IHV56ho8Y9K8Mqilt
39UjPlxOCMvNuyt/iQIicsC2/92vP7sOUKDVkDRGpoxZ6NeoWPQDeujXpF4uLc1ZGC4DLui8gmg0
yglN6d7XqfYgqvF3P/0sDtcdoNEMzYcTzweeAHD/Bubb4fPP/jMPAU25s5gVkqDQysB6Ja8EWjPV
YNcHKHutL5TlCF1cr17a9k30iNEE34TELHsS1e1+AOAUmJlBQFBzGpH+VXVwa/wlSLp5aO9HD1Z/
E1XRHkp1/m0EivwBGoR+VsWcAT6bt96VoHvhlhJnhZ2DqHc4qNCelME4YurC14KON6sC4FYIfTQF
RiWfr9WF8P6/wPmvPSo452SB0+2JxHjgOh7vZBy5FD2z7K++4Bw7Wtp49vrFuZMqJoiiUMgADUMe
fqvRFb/WCbrwEOdD3AgDyQIlPgQfbI9c50WReBf37spWvfTpH3/+ryXqdFTVC6LnccDFijn3view
EA//cn3OSlEv5mb2ZmjkevoLC0w2LN+Vja5kBhci0DkKtuj8rhumOT+W/pguvEgKfjehPe1713KP
C4tzTpaJ/bwN1ghe9JZNCRR5szl/msk1DPilTz9begHrMjW5OToy3Ix8AA/ujsw//25jnsW3bg5o
00XognI9bRUPHLQXujH1mdh//gWXFv8sxEkaBi3kpekJ0qcJlFaPhcpT0tSYEu8+/4ZLy3MW54pm
yM1aOcT/+Z3qN48dcQqubJ1Ln30WguhYlQKBFL0l0e01lBATocZNP5Nrleql5TkrJkcHDEykKDsJ
EdldNVKzRW3cQnZbA4oDsZMrugIXHuQcOTy7pUbGM9PT1H4T5CcnRwfqw+cv4EKcPscM98iq0M1E
ltJU5TsX/qlj/qHv0UNEY6bsrkl4XHqEs0QiREncV3pdT9SH5E8f0+LVguO6a5p2vIYY+og3f8iU
z4HE60y7UBsURrhb9oDPn9DE8pPVfsivQUk16r13zy5X3smFbjc9l1Q2Pq2rMKL9iXhUvDtcwzEk
021dbmhs+vsSuoEpncoxhfDQhqlYbrhdrt2uF3bef/AzBDYJEin2kTCSP4VRsR57kcNtEwiAfVTP
+ZXQ/hFJ/rCk524dkxK6Jx+jbQ9t4KQP6A/pxJUc58KWOMenYENDop5AJId1dDe2VZW4Un7kO9e8
3y4s0jksu3dtU2A4v5y69VaOv7zJJMTdyXy4sjiXPv8sOgaQVs2DmtFTP03v4dQ0d7pR3oZDve5n
peNrN+CFdTrHTlJC+7la0A9Tg5Ib1TpznHTPTwyA3M3nQeDSV5xFys708DLw8CRd9wvQyAzImaSs
qiuffmmdzsJkW41tQboG2UdfHfNJvHZzsS3aoNrAboZciWMXHuEcNo7arW3ZEInjIPJkpvcWWN9O
XEvPLpyDc+T4qngZov6OjzVwnJSVj7Frf3y+9n8eTtBznLitDCthmR0du5L14D6U/r5r4FhSiPgR
0DTxrsqyOVDgV7ayg2T75996abk+3tW/MkLPW+jYzWN8VHN959f9G/wQ74npv37+8Rde+TmC3Bam
aHGrrycbZpEqH71Gf5vrWibXeMKXfv/Hi/rX728Ho9oupP4JHXWXLSPEAn34CqR8XL2/O97nYMEW
nlSxKvoINvPTIfS6f2wfpU7EO9JCWvPzdbrwGOeAQZ944BpDv/rUNpzumhz+cZVaTFY0xbWzfeFV
nKPgYrGsNfHL/NjBbz13DWSVYN+GzuHouitPcSGHCM4OeNdrcFyAWji2lG28Fbi48CZfn9XUYSj5
5a9W6lwV2imjK+vjO+J13DQtObSFemjn6Mp1fuERzqWgIygydF3UuxOpNXkiCp5esKKvnkxjZRqz
td8DZCtfP3+WC4nKuSi0JNE09C0oLiU0y/0oSKsQsONcr2/hZOO0tvyfsbvmhnHpyc5O+rrUCjRN
T53iqs1PkLxeE2M9tyHlUg9JAZuarwp6an9ZLJ9rQDdjrSTvauSTbdCkFfXv4ITzlQXB0+dr9+e8
i/LzxdORF5BJQ+lPlxIa5+iww818KcSm1BiMexX+ya+hO53VML76FXKBxEKsdXglcP7xOOHrz5ZT
lw3XXjkUR9zAoApjfgQsA00sV+nnD/jHkIAv+Pjzf0W2CEC42cZhcQTbYzcPps50Jb4yN12bfPxx
Q+ALzkJnPEsAVH2vPmK0y7f9wu3LuPLqwKdSm6R2AcTdmarXK8Hh42P/k0Li686yJIiEVHnUT8UR
jeV76CXv66j4mx4TPtr//0uVh3TidQ1LP8Wq+b6AUHeeC7L9QO1A8XxJAfj7O+Q4P3dlg8Va4E8w
Qz6OICZr881X/LDm166BP0/F8CRnEdSO8eyXKzb1Ck7ruK5fx9aLjkqEt5rU/xDMLaoaoVuW8zu4
iwNmMAgYTX6NSv6/zfWHl3SuiZ2XZc7KAfBLw6CrqZ8DdFcGZvce++WBYCJpm7DuezTDnYiP1XEi
7U6hrFpbekcagAOC4MHyCbW1u4HF8TYQ3W096LtybZ6p3U/x+iYq/6+o3PxcG1pJr4WVOq2OoRz+
ARUdtvb9j8/P3oXDfY6FpCW8DSKIjh/zCDYvVXzTEJM1Y/gKhurm86+4cPrOkY/g1gEI3eNNC09t
pXzRkT0AyEzyByL+8sidQyCNB95hAXz9ka4wfIdZR6WvGXn9GfNA+TnMWE+AVtIhwhINfhqFQNFG
CFONn2n6LQ/kezN+Aa8jaRedjs5uPGZPoZJXYuOl93MWSxxRUTS6Wh5liRt5aFc4+gGsvdXF0h3z
qu2vvKQLMescjdy7HGQ73xRHSKw9QE3nOJWQ9Pl8A/w5vrNzBbTYK0c2xIE8irU0CZDtkALCFyZG
jH9ncs3OVdAKjNfLltfqaBpfQzt4+VFMEEGJzO7zR6D+/6ZLfwoYZxWjoEMnDV+DY+touSXWuPsx
KvQeltpmTXpTg2ZBuGx+6sj0wx5xfzrYfCUvkMOZhmPsBb1IRjiWv3DhtXsMmT0oqg/lsxo9kSx+
5N9zj1ZwYK/zF4i/KyxVUPMbU/jyMLRhfrItKV84VxiE2KGLbuAqClNiqOrL16Xs1yD1SiV2A7qX
4LGSVm9YrEu4lUhfpJpZHWemrWJQfkufpEoSmkFNHXhLmN2qx1YLs+0HP0hHj2OqwnOVAKZW7HOC
SXuMzGkLkHEFiWLIVoNt4Xixndpg3LehRw4etWqPy5FlBW9NMsNCG+HUDUHaGaeOrWb82YeHws54
zmxbl0dHN8MuZwl9cdKN9V59R+SwG+mof46OeXtIIfY/Y8zFM/hbGdBwe7MpADNY0pGj3vVZDXnk
iUsvQ/Mph+tzKOa0bzsxpKquyl/tDC5dEsJNpUqairDnrvd6GB0vRWKLcchcAf/jmIFNbHwOmyOs
F1zvWWR/zayi321hxyblmDp/gW2Yhrmw+w2VrBjvGCr4T3Y2M6CQWrNEh0G5BWes3kgFRwUex+6H
GSo01vUMDoevyfgzX4rpNa4X9w6SJH1uwUx6YrxrtzktxNsCepzKBKmhYuzWaKehvfwzrJwPv6p2
hP1Q5+b+Pu57J9NCkXkD4P2SwQxSQnHMzvH9Kvs4VZj0psT6ILesC/Hu4KtGg3TCpoGA1wfBUnUg
U1aFCr/ywIDUETh1oG6Zvyuqo5tY+e4FVoj9hrp4+u1VZbzpwnDKGJCEmRJIaYN8ECC+8zlKIII7
v4wiDk94L+wJrJBYJ/kSO8gyDnxN4ZjdCmBh6+BIB1kcsPZ8R1s/furNEv4Dug+oNkyVHwDBsP25
LoH3YGLi/VDExg9ePDZ41N4r3mGH1uxMzsCfiryGUsjjmiFr7Vx916bEFLLQEfsB+vw4b+PR0FuH
IblMGlXHIoMgWAuOUASK6K6CEFDqycDZZPCr6TDzNnoa85njf+ZRatsRoxzh6Q8ma67HBGoCeseY
q1LaQIurFLJPChIC2DRGFOprvcrxobnINxgWg+PU+MNzE0fippAKbi2Q2TI4dKGkmxgVr0om45nX
Ro72Hz5gUA8zJ11nkLOPoIbnQ7+b9kolLZwNtmXN3FEInLqqmCdAHem32rSYZE7NtPd5O78VfmGA
SWP2AY5V/VbWunkwDLcSaXFJLLSHdHq05ts+5ssRqjXhrT/FwVH0DCykKQi3UO62d1AUWQ7QoQAP
6sNd+aDGiW6or/SPDhlXovxueppEixar1zQJlfV0i18afUPS1m0rx8xdWfTQjm6jLmW2hF7clEUB
Ip1l3ZF2ozfBMSwed1JXcsfGwI5paRZ4wwfTHN/qQeUZfjJ/nQh97nUB7HJeQwc9DuKtN4B5ZYO1
vo1lWbSpmQN7N4za25B6tpupIw4HcRnyPa1BWIak4wQV2ba2ckP6KjxEUvp7q8vuHyg/sldT6HUP
W0s1J2YCAxmWFiP0lmsBUYRa868mCpt9CLUMnoANZ3e+7NeDdba58ePJ3wne1xvkq33GlSgPKIbm
LOQje11AEk3pXIq0KnOPJSIGNGOG2ei2H732GInZ3gTMkS+O194eFK7wm9Jz2ycCaUSC0Ct3UQ38
DPiJUmy1NAQsuqhKZu3B4m3Qyzawnv+yelo8THHJvrNBNPUWNFuJxkY8mW9LTcPHltP6wetNu4MR
aP4KDqt7zT0n0mGuIRgYGoTPgKibdY4hIcOU3EfWFduxIHqTUwP6qehAuCauegtx7m9hySgyEwp9
s8YtwQQMwlFtyPz7UjQKt8cHdbuHR/3YhORm6D1x5+sJAr5xLOnjSFixHyF5ehdVYoHC/DocPDho
Zess3kZQ574D3W3mZBoigJKoDsZnuJPNNTyRlyELJ68NMzway6SZu0M9MfcI/jrD2wzsdhAMfPY2
rzK4aU4vxcSap75oqkfPLLCdiwNIY2lK4RY6SryPqWn9u95U+ZOWzfATXnP9BNfNyuyVcP2PFpr6
t9M8FAe/QckcBvMMhD6E9fcKHaoQ3sCkgIyd6O5E1/F35tf8RLF8P5pCVkdvmrGTgsVDoOL0EC28
2ZCCNNsQNFTsfwEdxLHOYYkCyDzIf3W3RRKc/1rWaWB7ZFf20eRRfJMj0/6OoW+zV9L6KOJNRX/7
w9B8mRQv7sDR7+8B6g3eHSRGXz2AIb+YvOOAQFqwsFIaWrrh44fMCjRTyYuoRJ+EDC2W3lvjVwUH
9TWrSDnPWdWLGjCEAC4jSsrbnJcAOs8FPwDq4m8IuLEHCyNfQMT78X1RHtsiSC4bH7I0CS/g61t3
bZP2/aCzlqBbh7u7/2FxR2ZmdCO8x2EhlwzAGu0WX4JYlff5bc9WyEHWtP8Vxau3HZeg2q1jDBVW
gfM09V35TVBSZgY0y69lC52yZco1vP1IdefQyQEHkpGTq+fXIlzsjzGA28wk1PSLTms/bkvDJayL
GvI2D725ZRZxiJJp9RIVwKMvbWVVF2kOJst757fBfin9Bnikjq43iysghxKDidnAKPhmXP34HhBz
goMw9F0CpwU/zW1MUXmiFZc0EJh8ZBHcdtHlGTeylPU/QWj5qZnUdDeIqr+D9UEA18MPw0OPQEv4
ILXkMouXKHJ3TWXWXcMrBl+3cHiIeCC3pGJ8gx6uOEBhXn1hwGfuJctduxesXR7RyAm2PrQNNsiz
JFInNHogNednhEKsOKEFKNaJQeYVJyYQWDUOjdgjyWNQaau8fqzCFazRqatVl869iG97gL+e5xC8
tiCAa6UYRm+PUgVVmFybJjMMwKoUuv3+mo181m8Tky1JpBEdAsDUx/ft6CMIQtHTplyXZZzIriLv
tont15wuNJ3iobtHm42B9W24VyRxVUq9iXIKH6HRQBbGNjVBHe+v9oONKsMDjxpvr1mZerZKcan6
2UpBHJ6hSJV2eu53kPWMVQqDRN5mY6u6ZYvUiP/whqV/71aoTGq42skEdEcZJQYKjg9VhEHOREL+
WPRh/H3pY/V7ycs2K3EBljAbpusWQmDuzZrYwUN1rPRrLAhDzIVHlYV4bxPAQYVZft9GfkxSDmDd
W1vP0bMlhB0jyoOnwhgYyRah8TdTMZUZTlt4ryIR3Q6umNvM1Wa6x41FkUbNgtwxYH3HzdzXE5Zj
iLcgZUwPkVr1b2ZJi0YH1fQ3bC3DO5dPHei1aFneBH7IPt5LIGtAFefiZWIB2emV6mOwjvI1JmV7
AkSnzmQZAXfYyPIY9XpskhjYo48kGeMC5M98bxhY7omAfWWXdQWl916AgUUSKwztOi8q4g3zUNLC
nNCUEDpCvwaXSeDtugGCujPEbcdEYu6wqYaIfR2xTSD6fwQWgOxx1cVv0YjtgRtZsq2tG/uu+nBJ
If4R7IZJtTAI7Yef8Ioh7WaMJAQOdL6m8MRcf1Sr0QUk/ecO97/24i/xJIVLmJzbb5XnhXni3OTf
DpKr25G7+qtqQ7cpOfWfoFyhjhJjEZut9RTCqTSgQKXV5fIbWPr6LoCT9UYPyz7g5Q4U6Rk0hFXd
45YysAjpXJ26OJSbegQUsnMefVS+XaBMAIZDYuFissF82R79SZhT7MS4sWgs7sSK/KPqYwL4nskz
tjhwyybrHlQkyUPF2HRQ8VxkgwU/om2G6P4jht5aZ9Bj9HSVLfAPuekUh4+LokVzoqPE62pFEO4c
MiiJ42bFiUAeCPhNYD5Xtth/oHnln1zTNjtRaPcT6o/FUWA/7IGZ87eVilsQoPS8B+NEnUYTxVth
alAWPOqyel3D71VBxKNBnQdPXwlLySLOdQqLHbtZlhEHErafvQ/wKh9tWjsCT/lAgqexFF33IFjX
/B66CeVFKwsHaubUb1UY9Gk+VK7IvLY0P9gMdvgq9FxlTAVtBpVN87WtFWSwdUT6tJADDikr1uWF
uWbdyqaKf7Y2+qgYmZZPNSftHe+avL+p1ina+/GqHxeAe/bDOI67fmVIjlS0NP0un4kCPMeDbA0E
4e1G92bdMzIVLiNLMQIkCLebAco3PxARxl0E/MVL4Q0eHkyWvz3NXRpa8iENUSGPt3lbepuFE/e7
0wV7ZE2r6t3sQookekFykfZyaG5yV0RFslZNc4OHpLDeCTmOplK1wNGHydkwwUotgsPQYcTxTykj
Zj/Viqe+HaEQM6vaHR2i4SGA6NCYgCpY3FW5P2QNXn0H88K6RzZU9zKrY9V/ITWBF2zvqicpqPgu
4G4Gr1kCczv84KeQV/6vIebuaVSk2Hc2KE/TUIrtEvn0LoYGG25fb9zCnaOymfErNEU0/vgFGjtI
kYWyD95aeN/gwlD8KjpafxGeN+XAKbIcf7Gbp3RwMLXdIDgHQWZE1fVZFTShToEc9n6MPhmQ7ro2
h5GbgPxBB+sYbNg4WGnqBc2Hv1G8rO8S8Hko29W62tCQByeI9UyockYS4EKpxnBMpj4ct9TX9oC+
Jkl0Bc2OPO5gVEvz5jCh4qoS0Iicn5ABKdk6kxDsiKa47YUKfgQL7HgSPTftqXEBkE4VSvkCILEM
bXF6CnDUtyWUYt5Mx9iuncUMm0hbitNoozUr0PgM0OQImj6VEES6h42zecB/lg9BJ4yGmHUty0Sy
UH+v1gAWLSrEURlYc+S+LDbhaFD/80VBLcY5t2+he7Ypfct/olEQHHUH/7ltHQxDNgCPddP4Y77J
IfeS5Qv6NHkTh+g7LOG0RaoSiXSmPvtNwQFJ1eS322Bx7UMrrL9d50a+NTMtbuYIyRsJC/UStij+
tbXFjw5a/xuobQAePs/uqFFsLgmDRW1mIuq9rXPJ0xz9oSwvYDtmK6b6pCds/s18T2/hFjXxxIu7
V2idkuMEfu6ScL8uTr2F4D8boFM8NcK9RgbturQEd/5b3Q3jGwQfFpGgwuG3OhzbjASkxY2Ozg1k
I/iRAHt5480qRHeJ5Sl878nWxnH3o228uUOLplnWRPhj/RIGo9v4czMkrAzHFHj6JUNd3WWAfCCp
LMyMoWpYeHa3Ak501y4SUb1A4rXMa4tV7LqjpaJ7huiQ/GbBVuiSabUFojfGsvB1BvEp0PzUCumn
tb/U38gilu3SmeGVrZE7FQtmt6jx9UOIj3n3ipm+rlyE+zGW/g31SvR8wF4L4sSbRbA1RVRtQNkA
aHUlon74aHSc4KP7sZPgOI/kdNJVusC7ZudgrfvMAXN9ZhEhWTEP66HtXbMvUAXu+rFpUpwUmQWL
X93ns87TGcoi92Bh48bRM9kOca/uwNuBO9MSxt1+XmvzHrhZ3X8keRkNc1iGrSBs/zJcR7fwQyUJ
dwxlI7A4Gz9YdFaOSLQo9BFR1SkfC4ern5p62Hl1R7JVYodokCK2IkAvLWl70m38qiufRYkrRmuM
fkI8YYpypt1A/Z1mzmvjNW3bnJ/WOJ+2U5iHmwg30HaYLYTELIhZ46Dn20D5vNzIsCFf8zFExrUU
kK8fPvQaofIVbFy+hAdvxVsR1npPBPlOl5l5LO+wNTqS9rppn8FlhBhAPHPvyV9mcw8LUpdCptt+
tZX0dlKO7c1AGrvVfqWh0IJ6KyEx48fC2YIknSyX9xZpcAoRx7bGNAmp8DrlxZ3DPf9GDZ1+dRBR
e26XRmcNXm0K9+X2UIY4+UmdQ/4Tx9/AMK7EXSqhfM/GRwn/rzuc4PUk4t5saVj1t8BxBQcmi3nb
Tjzfm3r2Dh+14R2I0mgRTUvEEWI6ZFyQZlkN4OquS/0wXHdMl8WGGOOhp6bihzEYhEh41c/ZGFL2
k4UhpBtXEsZf5qoON4CAIM8zY/sAO9LwVhEPMkvxIKBpbUYPbWlkTDh6w21R5p3KCKdDVka1Pkwq
yB/5JCtoOGBttkGk8VSR35K981bmQ/0HEc9O0DsP60lsIOpS7nRXa8w8+OQyST4yhkjr9yBWwYax
2FgoxmlzE+YTPbhe9ZsaudtbHXr6FoKgqAbyIH8alKm+0NnaWy18sp/WqcTy8nVF7WXQKs5dqHbQ
4IgOIS/0IdaObEEw4kmDIHhj4nGGcbwcfqB1PaaREWWiF9IdoTAWrunStB16Ju3CNDR2hNM7pymM
Sgfd78bYr482D6f+Q/+p+4Y4398368QOkEGyJ0xLIblfKXZH+rW5R8Mof5Vk1LdhxIqsGKSfUWib
ZpAam3D1wfgLhqB2J/OWv4ZzicK8pbWFUxdbdxELvH98J8hm9gL8eyMm+RuXWgVgO1EK898PNdO1
Xx5HrsYXf+ZjwmZsd6fm7tbJothVaNNte/zlLNcs2DqGtjXn4IXk8fA9RjHwXAkjMsQpAcm7vNpG
UeHdRtAeuAlALMp6VlSvXhnqL+jqsBs9wNAKx6qBJOrS1ct2jkEoFVK2QcYR029ZHaNVGJKV7NB/
UBFMWT3/J+BkFlEy1uyeT8D6PwCYYW1KAGp46qMg/5L3xXS/wPjiC+xgVHFQkLINtwEIM2/1iGs7
DWDEgGpzzvufVo7mAf6GA0kDmM3JZEH7/AspZv+LRZ+aJPEAPU8fpa0Hs9gyeInjalpQXpOXfIWF
pdQwKITr6nNIcgida4POHFu9EM3aipqdt/j5RhOkOVnDhvnorX5fghy2EGgMNdGcQLUXLu09cFgw
b/g/zs5kOVJeicJPRIQQ8xZqpDwPbbs3RI+AQAiJSfD091SvfPlNEVGrjvYCCs3KPPmd5lmXpa5D
LovqB9NpAx2D61qPPswvDm0KR+dBGTpOsBj+0ZkovjtlrXFMrppXXU2Nt8WC3H3kSJceApb2ENm6
01ryailBOkuFtzXtYeFYQZ4w1s8clTFItxQfyMeQMKtqnNgd8/1yGutL5Z3pzAEfcEohra4M48iz
oLkFUSHD8VyXD4GRd080GcpHYcBGF4i64sZ1eLAiqvcWvnBO/Rh7RyF1lvKYgeWw6abCiiyr0Jup
1mcmcFeCXS9K2PfpXoH9QkW+U6NjgPlD6b6rgKCEwr/cUzDej4g1ZiwcwRHZp7gavnSVKe9Gs2o+
hAs5nM6VsadN8bejAcXhDHYzwvW9k6zaI+jiTRJhy0FsoQLt+kkGDLG5tGPl79JrEYwo8kSHkuUT
BkUj9DZJM8ThC0siQImDn3mL+BVKQHPcrnOEOHLjr1Hw9G+BM89Dyhp/Z8hE2bDNSQcEbHo5YeNB
CKkfSLZ1OTJKosHFDocU/6bPLfu27OgfKqz+yekHH/MMgNm+bopQKSq+QTwKWmaWuO+UmfxVCI1s
k43LjRH0fG91CFv0ZT3dEROKX9oYwz4TCgWDIArAtQ2ljZGuEBC1i/4D978klD514MVN11yJlnr1
/PdPup0uS+FrmmdI79nCOPa+mW1ygb1SE9JvaVCZGyReqt3lofuPofNF/nXOWhmNBnC5HCley2qo
HeH20PxWGsaJbZIB9zbI30OLWG84wW31lAQSh5EeQZjnDvYezyu/4Twjv/oNM6USm4oEayUt465A
V9suXDOFOopCHZDqwqXOQ2V1N2xL0OKsxl3RAS6k5ucQlsYveZo4msXQXqs3MiFVUwjLXmnXBYHB
HLoyOCYyIjbJ4hLE09PUt87OJ8FwbyODjAQaKLIrKoB/eo//Np49dxKbXDtNagSBYvhS4PKSqrOg
IfBBBQcVo38SBcaPgd0gmrCpA+upnVtYpv1CVyoSTqnpHwQ4dG+sYN1DlvU2YlHetW0801VlDaqB
odsSMW2Sd0Sg+RtKAIYrO3CmHAAYxRmd3MU9ZYJdsjlI94lQ3q1IwpaGx2z3gLxRAMcu0piBiE2p
H8l0zY9hscvO+8inGa5MDyXOfSti32jdd1/3/hPBJPgJ94cBRDnD/WZZWuIgm5uHAUbgodcjzxTg
krjJGR1xGC7bB0GNfO9q5h89I6tXTAu+Xnvs4Cw0/fTLOpwlAaDsRFwjERBlKn/LWxbABAQIdW2T
KO17tr88679uYHvOPGmBnElReIoGDpIwlzjCX8cYtIOZuKcH+7VUA6KYjV8ABgMzmR+TD3/cqazW
KkKWfvxsYPtIgY2u7t0jdqCHCsVmaTGtCIiXHj0b1pSVgQv+lYh160BEiQrCt8sNvtS3sxHd4e6Z
pSUQOc3UD7+om9kozypteJOZCENnFohCBfQoH5fftqBOmsNLwOTxEppD+TTh0mH0dzb+mYIVEuOC
zNGe80tabOE4M6s6HioDnCdwq09DkfX+bqyIu0fuJbeOCPWl8CbCiZ4dcLxITjmyMfRoITPUhcxi
w8oK/KUI20QK8P/nDPIAvKkg8I8JIvuRhwB1q1F3y7t977lH4Wc7jUV/5WULneif//5pgnpu3teO
y6o4JfLQGeZT4tfgL5TTb8eHMhb58ehy/329gSED9/8vasaamqDOp/GYjDER6Z6wCu4DP2m2Ms6X
XjDb9I0avpSlStKYcwYhRNXq5K2m2t/nE/AtJpAqw/bypywNxfNM+9Rmk8g8ibR/GtPqIQX5u2+i
knsr7fTlwymZu5nQdgjIALlBPFB7g5ok6NjSbZKwlZH+ZSvh8bNu8JQcg6EGikKT5r013J2XVzdd
kz5b/hoA7MvbC14x6wiXOSL1If6Ke/jh7Hur2EuaH92aA2tkVxvT8BTEMxr54DX/raU2m3VIpuqS
WYOVxKBm35pMIx2WbZki12zd+KD5hDSKPHcVbDYV0kvNZHzgsnDNqoZHz9Z9u1BT33RmEPv+26hw
DfF7IK/3V4xTPHy28kNdBhcuj/gxz8sdUiUflkx3fp+v8d2/ltziBbMdwIehgINqXD/GdYtCXOSx
+wbOYhs7MXsYCAlynyCLsrUT0UGHUUMQ1nBj7wqCg/jZUmZyNdlc9a3zKjtA7ZmHiAqqcGS2qaoa
irNsvKs4H698wewkwxuooCGD8eJejgwh/TGJbIe/NKReGWUL02ZebjdAmgg8X45yOzuDIRwEI1E7
0Dshkh0qnx9HQM+jsRqfqyr4fbnNvq5YoWRu2NKBxWyiyP3cf2ayy9tmWwtrl0n3F7MR/Zws9q2D
f5XI8xctrrNAxFtn60NiEvi2mZkbQxJhQGc86GOfq3J7+aO+3NDw9PlaAAqQn3KkcdsEET0j+wZF
1LvJyB7qB0i29Lhm4bKwks4tXBrLFDDpK7HMOcnfhCTfg5HfA7V0Qh3QGihg6WNmy0PRDp4vqqA+
WW4BFj3zxl/UN3lk2KP5HUyU/rYQXL1dbjnzHwLlP1c/tN1swWCSeDAwHNJTBqX+T29IVX6oEX5z
oiEtsu7IIP2LBtuqjRgOJvar5fLmzaghSAIgJ79xcpM/QdjKGDDyQ/lsBxx2X4Pu8wNSi8PPgPns
DTkOv0ZkBnRXv4eviZlxG6IGU9JNi3TvY+UHTWTAHfvWPtczhR2yZ8MWoPKiDHXxLS9/OVTcNGRC
IWphTu8I/qJfHU999yX0P1au61/mBBpdmAADpRBlYepbKorgwLBVbZHr6W862TQCuxFpfuUjcs89
YiSRcom58ySBMZWGRMW1ECYiY2q+UbuBbiRA2a5L8+x8LjT32tCDRvJVGm/OkA872oEO5nm6PWaG
85RwZzgba5QHBKmr4ehkBizsCO9bCFrK3xWbQCxLDeM2h0IimlIfplVI/m7geNNtmdYfzZBYkHcM
cELoIS5gyBfvkq6vXybu8n4L7Lb1hCad/qQVsz+szFOPw3jo/QYJW6jRIEC2as/+rQT7k7kU6YwJ
Uf2NU3MkWybXMbE6ooYQfrKu863qG7FzqknF9lgNO8jeCH4roLGvBECsOqTcQK/DkTKFwrlBYVlS
9F6Y262OysHpoGEpHXvrQJF2D0kvhOcFabwb0ObhKDO2aehl5wIhhVSJB8wu/DRqf6govj/VqNuZ
XLXLCz85FIDlxy7p6cEeEsKw+CTgHwaMv9oT996crpcHWboJGEI09Y+oDLQP1ujD0SArUE6Pcjc0
Auj8AYBZUzP+SuFqHNd+kO1LB+o1ZGghr8nGMUgiOqQaQKrEGEKncwxIEwqkT4VJOKTFWU1C+PaI
W+UVDDVEfrotiryMSFP2mzaQzs8xsOF05EPPE0Lo6B8ZIqaHAufyMhJDPj34AR/3StDmzh4ccS8o
o0+4HhiQSCAHBXNWpFohqk6zfsNL0ZrQu6RlC9tlQp8vz+TzWvfVPJ7tywG36tHmQXPyRus0yifU
8l1zyAb697x5fTr6Sgh2piyDB1xAjTdS8z/Ut49+Nh04N1cOwP/Kpb749XOyXwJE3SgQRz6lDI0m
Qbb+WQkYJnWUZjHtuuqhZJnYDMpsk8gDYSbYIWc7/KSOGDPk/QPIti1D0r+ZnaYvwJ4wGBGxhgrI
45E7Dn0uUrlyfVpo6TkecArUSIfKb04u7cdIFKKPAhhRXO7GLy+CaOzZWT3zhwCzRsN/j4AfVcnk
NOT8Ppu6l9KBjDbph6gH1ejyyxa2s7mjTjWMHeqYp+Y0AWUEnS68SA55dtema4jQhUP6nAxCODwq
CLwaYp/0B5mkyEOqZstSxN2v+4LZMR2FJrk7IrZ8GpXnx+CW1xLyN+a+Auci/mJxLq47V89r47Xh
pYaXI0amKYQmEPH+SDx2J4I1tslSV8y2YWEicx5w2Z76oNnpqYxG97dK4UyzdjFYGrWz9aGlMIHh
vYDUjRZOmEztO3S9KxfMhW6el8N7avKqrLPlKRvbZztJ4iC1I9L3j1d18rwcXo1BYIwkMOOmGLuo
wKYUOWOFo0Z92yOddN1Qmpdy537DSxi5CgBa3KNH6GOapw+8b/4UdFxZSRf6YF6uDbXGaLl2DSaQ
N6ib0U/z+0mncmU2L1wm5rXaOnPhbIOYM0ocz1GjsPfeu6Dc2p0digpKpjLbpeTa1jp/4qdNoZhg
DXrGfcEgHFxe895zYjgGRFW5EkT+uggYEePZzOYTdK0aBVone5/s84N+FnF7P9yaB+jOIy/qoymi
u/HG3ZUHFct7cgDr9OBu1ypjl7qK/v/3WVPlBcmEId07eYhcoh1cBbEk89rtHkeUFulykJry7gVV
4vnG1MmTBBLS9WAHc3nGLP362WQHoLSrGllCCesPULEnj9JeAyUtbFDz4mzd5VDu+HYQc4tECYTf
HdKyGaoLWvtDA8tUKLXyEQuryry0mnRQONZ+7wPDG8Sd5UPrVTUvyZT+uNxIC0vuvL5aDkZdDD60
QiKL6tGFOeP92NShgkn75RcsfcBsLy+spoYZlANuOOzXgiRpAESVr8JLrqk9h1/j+b2f5qAhzWLI
uAWxU93d0rTYWjiEX/7pC5fQeWG1zXibWvlQwZDlG5U3de6eEiKjYHqZnLXC3X9D/otD378Q06ff
P0Jficx04ccJtDHIuScYPJlzi8Lf5I8ZVNkLwJblo5kkQTR2IPJ2zCDbhlXedmRucS9tpiB0k/JG
VEDVIAfvj6GVVel+6iAtgl92gTC6Ub2B0eGsjMmvU92U/MeAgkJ4mqSAC5eVWaFiL+9x/KzgRxQq
Y8gB2rNQywjPr2KriD8+25lV5LDey6kOmzpTKyPry+6Bcvz8908tdw7yuVU1oYKQv3F5w6GAhBdP
PcXayFZe8eXswCtmg9c23LwbW6c+efK9xd2M5M22t2KIMXeXh9jS7JitsAakJMKAdDY2bYQJJr01
zllJcmXQ+18HfmqikVl5IgkOVGJKj27v/gXaZhM06Ss15MoCsvQFs1W2YLZLoK6eTjIZ8sity2M1
WVueKr6yoy+stXNNEGIS+Ug0FOxTQ58N2bUbEHPf0fvOpjfSp7GcNhmqXlbm/NLbzn//1GK+U9pm
Il0vFsz50aRDPJHg5A015I4WR8wm+VubZKXzFzYoMhvAScBwNRdNeyrL6pvrt7dS97+vGldzMUph
ogo8yVl3qhQEiFJXvykq/WoNqsHlF3w5+bAEzJZd4tsIdHmKxkXyJvkDbC6OqBhCFVaxg4J85SVL
DXT++6fOQN27anO7gKNvnt+ZE41HJlcaaOn3z05W55JkaQGdcWJnsI9hB8EBubnkDYFosdPa66Ku
Jdmvy421tMiT2cWmhXNh5nQNjXXPH1tOhpuMFhB+2ai2QpEisF+WT9lBWcYUQ7XU73Kp/tiDLbe+
TWDZCOeaAIUarDvUFaGon+xAcoLjsHVg8AC6dRCk+x40VN1SE5fYyz/6y7UPPTyb2D2wK2laYd7J
vt7AKBWe93Yk0m9UP11+wZcrBxx5ZiEVg401YpYujh4a9PmUQujd/kRZ+riyeH85lfH82VR2dFIa
nmxInCMtsykdlNBqFL9vmVmjljVLIKxL/CLiA2To133RbEKbbZWlnA8oSXad2xaCwNZIXvx07Z7/
7+Dxn7MCvmi2HVU+US20wWZc8f6pFdULbfV2AqwBJX+DG7cuons+cxhMVN32kNK6fBMulIF4dgcD
z0Ft4a+Sr4yPpe6brQBG0QrH7lIzRtjyNy3z+w669Qhou5XG/HKG4mNnk7+BhsxAHMuLaz5GlXpx
pRFaQR915U2Cw/x1PTZbBgRjHErtjJy8DDVZw0NfjyFV++seTv9/+SpSOBHB+hWbu6/oFrywBNgD
inB/AE7E5Vd8OUnRSPOFpVTaUgX6vuBBZJe/e3qcqmKj6pU5em7sr0bcbBGwgGLp+6yZYt6afdwC
bhGWbRusNNBCF8+lLX7boupxCtzY8pFfDgLAwmiIPEnoo2ptYNf18VziUgIWYVqFYcUJM4xvvqNQ
7wmNxLHLHOtwuRsW5sJcTJJSBy4VqaOhQ7vxeQbx8F7RtST/gsotmCtIEjqUVSfN8ZRNeZ5H0JxX
T8wAWLVws6naNZUvfwoI6FH6aJc2wCR+79JQqARGyUIN4psoPPonaVCaNpFM/fWqAmfZurTHlTjF
1/lUnJNna0Htdl1JUKwXI9GOOlc/C1Hy3IXYR3eKTIDOwIeLy1JvUJV703vO8apmd2dLxMAaz1YM
IE2OeqINoXUQY0DB7oTpYmXwLH7abIXokyKTRdfaUNfR/lk7St/awvP37ujUkOinOircLoERq/Ik
5PAIwSOe/ePy9y3MPn/WrMhdSRSQcIjiKo+FVOLhU9eunD6Xxuys8aq8rIpBnk0t++rJalSF2011
a3nmt8s/fmFpmqu59JR3BoTW7FTV9xWj+xGuzhK+tX6Sbq97w2x9rZTd+F7uwm2xLN4nz0+iXAQ7
jSKCcEwmtdJO/0IhX6yBczuhqe2SpIaZasxaFfelsanACsLRFNnIA1gL90l3pN13yyURqhG3Izx6
2+L76GZvbEAlo/Udl7yVy8lSl81WY4ZiSAopho6hRS4+oB+wtn2fqKjw7ewaXwoYDc4OZRMlkA4A
QBAHdQkgnkA0QuwCf+UDFhb8uTOO5GykrWVb8ANqQ8P9kxRWmPv3jetC9zGu7IkLrfSvyOPTraHE
yb4uh6A8gS6jq6gtkEywYQMlN4OQa3zIhZfMpVF01MqwtQ0HK+MMEfMTse3rOtkkRPErB95cI+W4
EEjxypWnipZNFvYZH38K5tqvIhX2Y6c1VnwDSKspMi0z+A3aBtgh5QQH9w1rBcKQ/pQiM2AkyNug
6rlzwbE93yYICoIL6cmV37kw0b3z3z+1t3YEKkWcUce6Gh8t4Ch41ofMg7fj+PPyRF9obO/8909v
oCQFlai3hziZUAMMYECz9yfD3EpROCvjfuGy4M1WQ9QWU9ea0gFtPf41BbAoQyZ1THBE4aHoHVT5
0RLVlkYzjdvrvmq2s7QpKnlrKpqTnXjGts+mj9xUA6511cpsW+qY2fooi7HwMxdf4YJo/jA53Luv
+9zbsMw6i+1Qc3v5Qxa2qbmxUJLDVQs0VlSnZd4BpbBbEpAru2W24lVl2WWmrvMTUlG+82zUEtQ+
7FaoZfEf0rZf6YqFL5j7CfWm5Unwn/MTUNmnpnZeoMtZORouPXp2C51cNuS5QzV4gu0NFIBxlouV
s8mXuS6cumb927YlTia+Z8WNoyl4JXndbw3wRmA+BUpSUDfW1mhBS0d1ZPXX7A2xMuGX3mv+/3QE
GsOESWRN4xSWx0Nb1WFF620APh58zoaTodsPwgKIZnBgWemghY3DnY0DJnP0+diQk1PB8EkMA5Q9
0NuEjA54KYxddupMwbtqPM/NXSydQbuLlo3bMrsfUr6t0mDtpLzwIXNzl05XoApSfEheQiC0Lbtt
95pus4294X2Y/gZcrb4TD/qu3Kb308Pl71lYB+bK6kknfAJqUJ3IaB3z0TNvAf/WqNwb6k1KUY54
+TULI32usEaBu90oBDRPOKeQI4pUq1fwDNeK+ZY+YrYHgJQOpAqsg+KSwedrRCgMNYPHvmbjrjfH
tYjj+WlfnPX+Y1CijansIHk9md5epPcye5DGy3XNM5s1FtRTDUy7kfcOirfSyp/dbM0XYelXz2aH
lw4l9F6eGY9umsOwOzjYtC1x6ypXcvYLo3YuMu55nbTOCK8gwwGRZvzR53XoJ98hlgutVYvWhfEz
d/QoiJckhglv6HQqHkGUhDgWB+irGn+uMbaGyeuYRpaCqjFU/A/RVx4E51LigmpQJntYHLU51zeQ
YogId3XvGKTUXNlfF9bbuW6YmW3QtALQPtWW1qbuO5qFCCwBQVjJcttArldFkv1IFdtN0irfLjfZ
Up+fu+nToaurUpUVpDTjnrqgBI3FCwsIDdta3BU9fxGV5Vy3uM8FxZkbdKw34Qar/FfAVwFI3UiM
M0f+yJurTBDgCz7bKyfHT/LJg+K7ZF0P1sdZ0JAi1K/sdK2UzfmXXfli9ZjLiFFmXHjALCKaaKTF
LgAbN25NIf94gQNY2gQ5+R1VCp52HHHiYu/mpDg05lgBqgyDYJgicKAeQgvpXOwNjYyhfNURaG42
nuWprdDp+EFKWoY56MObsgMGMrIkPDJAqXWSI1J9bpyjpyIRkHbTT4n1x+YkOMIQzUFwyMz9O8tB
wawJQNGGtKBs0NalN3kGT+mxRH0V+OCAZnDtvQUN819Mc4RDkzvkzjOuC2yng6B2Ua8tx1tj4OkN
9VoLUCm3AqGeiWQP5Vkap20mfiLqBP+7EotQYxc8AvwN1IzcL3cUF3MQpVEfriG627uFIbepj4eH
NBu9A+CY3isotSnC5x15BLVkuG3hJBkrsxg3ZVDyqD/XkZI2UGEp2+QA6GB18AsTPIXMN8BscKa/
OJu4ewdqiVAFKXCKRuu89AUfTwZxyR4HiR5WFLTfgGBEwoF7+HB7qG4MVKluNU31cwefvVAB1vNE
DYgxAUWZPJApHbrTkvAjMPc47+RQVQsXIBRh2gW8SYCYKRwQU3Qp1RuAYNae6YG9Khe1E0riWmgX
kDkDwJiD+4ya2J+t4w4bROXrZ+nAQmrMRHcSrXNqnB7QPoDmjhq+TFvRT2CvtURtaomSqDKn6i5g
nvkIf1Dvp5W2CL230sMtRQxHt+JAdJC0O3ls1LeBNtPdWHsTHgVug+fbvxRpWmRDQNkFdDWEUSRk
wKjzi0CVnkI7yB4MbtCjhkp75wX8d9oq54iYKXk27ealKIsWVA5Gf0GQAO5OIGT/QYESjwawlcoQ
10ouwyJ1rAgAJv4XGJk6qkY9Hgupmo1fl/kGgkvvgUHX/MxbXwOby4OtX+vpA5xY8SqlaO7SwU0B
IBj/AhakIKzW7B50kQQNoLPbxmteXVnnKFemPTpE8JPWAtYGpit3UGTVoaXFN89R2V0g0cJmUfNj
gicegS4BerLkDo/qvik2te/qt4QNQzxaOdnjFm0BpI1aRyLcfOeOgROKGvD00hVqX9PJ+kn5yG9U
jvpv0o78lwGC1jEYdY8jYqb2Fk7729wkCYq/IFiVmD9uJGDXcKMcUAZ9y8JHcplEGNH1JpAI4YLZ
/w9tk+1Y53UPINRCqG6nwQak52Fn2jw7OBkg0RWWFNAqoVz0JxrpADD/YtDVxlIuINUJ4p/vLjgp
j6UExaWDt/SmLrp042gXFBVtkm4rnWAAsbKFQXmJCwFYWOD4NYaRR0oTVBKkgD0+Kt8iD4ViIGL5
oo61asc9txobGVj2J7EqwCUdlmxSC+n9xHLzg2sG1A9B60iwr3q1ODpy6u+CqmIcVC8zeOckd8KM
eohLmzxBXYPoA/+g66L6bqLqIocZe1E/6IkDytd0FBYWFcob7kG/8e9KO0i/u6bxTXOuPKwdCneN
DEvIFpStYMfl2NxMEkq/ysZLDD7KW8RgOgA4kTJyK4QgKvhfAPlNxfQwZRiFWelOGyJT/wQwdbcN
gkxtgtqZQqutvDsTmLI7jRDOrsBt6TYDfu3Ump78hlHNviUWsV4xdoYnBHwHrKdG0zhgP40qCEk5
OeE4BeO+UNR4QuqxfocymqCgI+sjnnT1DdWlZWySAWHKurUGDwZiI+zha9/yELCuXSykoHQdzMEI
EDjvMDc5zeiLKnPgyjMAMI1y0t+bQdENjM/U1siDBAaARR5k2xxcREwF4GCjluf0UNYB+M1ZOURt
q4ZDYFnW/aRkuwEWit/lUGkcwDyZYAYUIOzmU5sf9AiJJLEYuR+q0nrgGfA/apq6HWYwhqnAXKi9
CnaaZGj3wxlvCB52A7fdHv6+R4tk9Svoc83GIsV0W9Z5uzFzZu5YUPl3lAzBk+Zwm8kmsFKCDjc3
lBuY96ijho5Y0fRXAzzeTnQyu0ux4kS1PVkb5joiKlD+FaYBSeLBIhMLc5KMu/wsPiqCAGcgHL9K
kB7hXfgQQCXyVBWqfCYtVE+iYtUWWOPiFkXO/KUqdBLyKa1fCla4RThg9BylIHCnGSjZ1Ragt6AE
bnKbTEdrtMl3xMLdQwIKN/CbdXAHeW8V+sh5hvATHG/9DHDe0M0HOMFMNtkjqiIfK+TMY11O4s0B
A2VbWoW3h0rU3/ejr/Hfs7+EOdpHMebNi7AKbF21SJ568Pl+ZpAV7iGa8h6tVo37UkuGeUKCCOoL
8KUN6R7BwwKJrRPNTYcw58nG4v1hmcbwUrb1b11SE1AvYEeafpBlpBEev+0are/swGh+9HYNqKFK
YcnTpf0ODlrjTT9ORYYm1tYY4rCNzbyARQQWcIyibcFhtxB2vS03tuka78gzsme4j2c/RtgebiYs
C/c0bdlH2wCUmNCsiiiZKFqSNK/AyqFIwXChDffMGhtLwtRNSwfrRzdNoDKOo4mEpciMYzmeD2Nt
p7rnljhQz3KHbSxE3PcaKOiwTul0l9Si/kM6BqCv43uonzoTZXUPpwaS5e9pw/KbzGHdE9bt6QZL
rwUyyOQ88XKsbiSWuENpGMFfa4R2YiNkS2Ovx6GrYr69MRuYfLCKoGauL9h7XxnOjlSiPApu9ocO
Jugn06yzjbYm20QSywKtGm5TMctQqx4m/pCCu69SjuVc+EdnLAFXBkH/V067MxuWVQ+oO7ZXIj4L
F715hUhjt/bYBA0yfzlKQgZmiQ2VRhdZgOmsxKsW7tnzwg4Ft2vXUV4QYx7GKHLtogT7khJi6xuO
cZ00Y17g4fggg8se0gzSKfAbW3pTc+MmZd3O4dkREDsHgQlr5e639EXnxvx0kUHs3MciihuaaK2b
FvgoLy1grF7IY2LwFUHzwt11XuORKhF4eVeTuDXGGkWAqLiq1+pjl549ixPDlbPy8pGRWAr5Bh95
LCG1v1bdu/Tw2b3IFyC9+J2E8Z0LAPUI+GyMwkN+XUjIngUmbJOXNvDe3clWxvdipL966q+EJJam
wixR5Q7Q/dali3oIwC1DME+PdV3cEQAoL19/lxpmFq4xoGr03AH2AtKhbTRqPcBSY/i4/PClHz9r
F9mPoig5jn84Clc7m5nVYaQjrCaU169UVS9c3+flKFyhfBXRGkwxAw4tTgdB8GDD63z6EH71NNXT
n8ufsjC75nUpHjfpWAFCHeMyFUmloxSuy30HvykAQq97xfkTP01gqyae7Za9CaS0jLT5q+E6VsG2
Rl3H5Rcs9PW8JMVNCX50Y4FNX+OI1HQ3TeFdN0zn9Sh86PNJcGme0vLNwG7UqMdmWkvwLPXx+Xs+
NYzMEwUSSwrnFAf2PsmEbYoZqgCisdjDkw5MwhYRm8tttPSu2So08hKwqxZBqHRIqpN0/H0HvrSr
wAnvbGKh0NBfE3Yv5OLmJoIBaRCtCUbI3LQdbFyegzZPXeC7W5zyB8COgOMdoNKEs+Dm8sctDeLZ
ZMfpqYJnl8Ow1SPl7WqrDyct30YIzQABLlbi8AtxvLmlYJGQHIXfaRJP6VMnUAnckA2f3nnKQ3Ak
tqr7MPuVkOFCb80LVMDeGyRcc6Ccrf9a+lvbPsD9Y0Bf5cb75SZbWMLmhSmw31Le0Bj8NBF5rGz5
E15YG9G5V/k74xoym/Sjl6SMjI4ZTw540UTSt25op5Xzx1LznMfBp4njVELmAUWgDqRNK6Se2HsW
qvzNfNva+tUI1uwwlxrp/PdP76kMWN3jNmDGspv+gDP2nLf6UBdi7TsWFq55hQrVwIe6A6QprrLE
kSNme9f2CERc7uKFWTEvTVFFZaLGEynLs9MXIOYbk71bQ74Vxprx6VL7zE4fdRUYTlCBozIG/j7g
/u+E8Sx0J3flvLzUPrN5HViSOY6PckZcO0FukPusq4+XG2dpCM228MYsqNlNJs4HKVgLEsZlf4G6
30wZ8jorp4SFdXBe+YDLFMIIdAKlpAQeIQ/M9gGM2+JU9eM9fBZ2lpVOWyNJvetWwTkFtdFA6Ha4
qMaVA4bz8Ldz5IbkP1qEMS632UJ3zwsearcyBlsgsTrCi7BHiKKu/zjix+WHL4zWecmDRQ0bKAnq
404hD/A5fEW4pYyMXt4jomJvL79kYUDNyx4KZQPi0NtmfKYcGHp6LcEHWdlhl1rn/M5PiwWiUK3f
OKkf15LAEII8DQaMFL0VJcXCeJ1zNAPHb1BHeK6GZDa8+BSM32nr465KjkLZ8HZgqBa73EhLPTGb
1T6z4f3XJNMpkIcAnmg2/5mXfYjw38pAXWqp2bROCzDbclS+nSQSF4H3neo75omVLl769bOJXRV2
jtAUFCwoEfgmKhQLmwhGc6igwyCr11burz/B/0/xA5HAQ6d6PLEamkhK80cxOhQhRL3yGV+PVH9e
/cBRzdLwoDbjIRGAKza/DeaviBi+biF/7peK0FxXoZoP65Jj3wCK8z7mcI+ASx7San8vD6GvR6sf
nF/9aS6IHKa2QlN1sqspalxkNuvaeeaF99ykgKroiq2pBZfa6dxBn96EODODDJK3p26skTlQzvv/
OLuSHUlxLfpFSGADhi3ESOScNW9Qd1U9MGYwM/jr34laZbnTgZTqRaujUwY8XNv3noGQeuMOaUBu
BzqHoStICa2kBo3DMxFeGvAasxt32K95eGLNdO5m+wiQ5ZdcrT+IUz+ynH6fQ/E0KPfZ5/XzUDiv
oWO/3u7UP7TF/9YnA13P0+5sCM6gbpWIKQBPnKVX541iPnq+NT8EdZs9rqXMjqnbyIvlwiG1JJSc
7YyO/7BsCF/otIAXpWj16kL1Jaqtsv8MkhKq9GM94r+hXvLqtkC2DOMKXLQ9y0eXTOSOOvIXde0Z
gPWGjFHohdUj5Kr8u7mG/gwEBZEzy+ryWcHuE15LEqPcKXIs4Rd/QA/OkTWO6X2K28wFeRDnvoTH
57nALQcaPdI5OGqkPLZDKL1aFAUfFQxVgrRf+b2ESPmuJso55YtT7BG44apSYDeQpRNcCqtKQRkF
ikyl+B9A0QZx2CMyqlBmD2IJ86/p7LATTC+aw5zB8KZ2EZaLeZgexpD5G9HMNAO1cCnlEkoKHVtI
qVSPlMqz66YbhxRTlNEDZRlCk9oHnCWEHr17V7Bnd9m4zPy5tbw3mbQ4Obfw5ihdr72MiXuUd2D4
tn3k3bFTFWf7+kQexTl9dHnUPeCqdl89jhvRx/BNOmkkxE0NSAdSX2QAY9h9NVfQ4h87x90TEcxb
vHvDoOikkby62mrDk+1iq/Vft1m/lfAa2dgf3z/XBTpbBIUpPxQeI0mnrP4Odqrw1pjddT804bxH
8hp+BD0Ldlm5Dp9ur3xTn2nhlMIrLswDQGucRagfc9vlDWp2aoCQ/7R1ITSEbJ2ssNqtXwcBJUBY
EPYZUjTqUXBWJQ7J8jhtOv8Isfry5WMfdB22N1E7ZymFzIetLgv9LeQY5x7SyMGHJIEcvPTfrXdd
wHqotNLER6yDUF/vHkseXP11128z2GK72x9h2EcDbeFDswy1xSudz5/pObxmST27ia4msfJaprn9
ENNE1kIArrlu3dQDErzDkgycP4XVtHGkNL2/FgFYU4wphznLpef1a2atp9CZE0/JT3keVBuvb5i5
Oh/BUz5nWO7yMsAOfO1hIp7O+b8kpV9ud4+p/esafTuR3LIrYDkdJvXYwLqeLyv804IapnHjvBEp
DSOg8xGgdgPfE4g/JkXmCShZzj9bN9jI8ppeX1vYE/yd4Q4dksQPgfuFzFr5uWlROp6h+7/x+qZH
XH9/00NtBtdw6AaitLE0eTKNLUWKVxzSYd0iMRoih469n1PLEmFl20lIs+/p1acO5NxfdQ7gbaO+
8sX90PUTwOi/v6THMutr2vWXNnSfugUOcSWVCcBIWwiw94UxnIBpK9oWoiEsW/3EF4AYLYA3QRbG
t2DpGe5rkFw6aFp16ZSoubwn9hb+3sBRC3QAvvIF99ZWkASD8tjS2fm8LNxKADOoPmfUY9Fg2eFv
Jpb5a4+KSWs7xUaXmua2FgJQJ3S4ILQFkGTc5ez7AhPP2wvT0LIOyScATqQWas+XEWmOiPPiExyM
N9o2bMC+tuhtKPCTgA/dpVMdfHaL/SwuvhyT3i739vpKm8+3v8EwsXWFktUTFryXOYDyfcUB8Jk+
5RVXUca6/8mieqzA3Ln9IEMk1nVKVJOqpfc5JFnhrAI5lLEcIhkW4NttnVkMUUBneEI4PoThuAMV
DgFMIiCL5XmEidIOhvD9h0olgc7mRMOgUqnUh1FEMTw4lQM/tGV1d7XkP293k+kjtACQZysHFGQE
iAn2Shy+xaj7xA58lD/WvLb6aY6wJcNWXmQBWzpRJBJ6oVBlPH2seW0nZ5DGqpbS8yGPP+5pgMQE
8KBfaNHwjfc3LQttMbfTrNyZg1IF09BnmdZnh1lLDM3SfZnDTgMgq7uF2BujbZiyOsmi7EVQs3rB
jW7uXXB30xy3TfgRQZUVgFB6uN1nhiii0y2U5ZGqCvzmCrr/PMn0ToTZBrvKMJl0VoW0QPoLkHa/
+HD3iBsXFkdXn+RceFsJQdPLa5t7lSHRLmcIZKzWePbofITD0Ea/mF7++vubTT1Vedu7K+I2fK+i
0Np5INS46tftTjeEPZ1EMdngjNrSbi8w3ht3dZl+gwDUCxUwg2wmYNdFUG3cb009pC1oG95xHBs5
KANldXbh9ijY8Hr7I0w9pC1mwIWBWBW4OkOZNwaCd+AQR7OPtxs39ZC2lJu+yQC5xZV/hnO5k/0I
rqWJ4DWAqia8qzeO56aHaMuZMZCW58GjSZC7TzDjeph7SEmPzAdaGxtdVgJqevtzDGtZp4d0oJ84
qmzTpGDTfoakVVx5gR0r6ReRWywb2TTTU7Rde1St3TkKC85dT8jZRbMHpz3I3VRFsf/Yd1x78s2q
cHGLrD0y0sTyJvaQWXA/9vogPeZF0R/DNS8+Fsl1zsgYwkEVOhRhMoTBD6+CHB4ksRl3NkKrYVXo
fBH4iXVSonhzyaH9JCVcj7yN64ap5evvbzqo7ijz5WB1Fxgbw9jdnRyYS2fdRusGfRu4Uv7dvDX1
3QTzW6iPSvkkPcYPblAGcT5Vy7lsK3CgsYW3T4IC7QAWcwrnzyyEfD/8x6Kh7guY0fTrsZBbOXTT
jNNiAMBLIQ1cSOpXYkWRvhvhWzoH1ZA4fKSXihRbalqmB2nxAM5iBGw2IB4ARUGZdfWmnw1zhj0u
7znsTt16I+4Ydngdj+U0lao82JddkGTaVc4QFSDIk1FEzLqEdfnQ4I5yeykZZoqul+0qiNVMBSrs
4/zDEuQ0l1tgHUNf6RjIcChBd2vR8grP4hkglxDEzyl95XwLE2cI/ToEEkegEtnqvMUsF0UXdXYG
R+fQoSdIVywbIcAwEnptN6jrbHKnrLpI71dfl3CHBZYbUNKBpgdh33WBt7s9EH+q9e/kafWqrltA
k4VCxfBSp4ofrYyXx2xe1t+g4+wzLullgghXVPtSPlPq5k8prFiOFQmWUwohwpNQZNx4FdOcuI7o
m+ihRofPeZl2F8mKC6A1Fzx+I3IbulMX8XaImq1xuR45bO9btpDvo82WaGnab6hT7ehYlVG12h87
+elgT1Qf/CLAHEmEuyazVTexNaT3mSWfbw+Z6WO0MLjkPU1BYXCSAUWHqC9aGTM5/Oy9fDiWU/BU
g2XAP91+lmk1aSHOhWsF0OIlSXo4FbnVnqe/WAGL0c6Pbz/AtJi00Mbhg21D8c5OJIDt4dR9yaf5
4jSj98H2tVNOgDQ2C8ZmTVhTH7saXLPpizWnHxtqHUXpLF7fzSKFxIwkZ8u50sWmBs4PWTkdbveP
YVHo+EmepUXR8U4lfqAe3EKcahie3G7aMLa6mHc7OOPoicBJKuFdxCygICLPMv+W0o3eMT3g+vub
BZ0HA9KM3tBfFrc7NanwI5J152zOv48V9IRuf4XhGKsjKPOQZKhlQ58/ZcABOl8da4qIBcJB/q8K
tkzaTKNw/f3Nl3gCOMqyxSwtCvvLSsZXXN03TjUhmngn/uoa3owOVY47tA1pcPmVN9aLa6Puij3l
AasgzqVz6QYw52xVbtWuDKZ+kJT7+2tSyP2FNs1IYq3teRXQTeGwNhjbne++coBiGmGj0ksOdjsh
h8B3Kvt1e6xM3agt9rmCPqtdUnTjQJ7UAKWOlO5uN/2nv97rR22hp5CykQGosZBLkfwYkGlImr5c
iv3QLtVdCQfkKlJVCM8L8F7KLi5p0b06i1rPzgJYdcRUE+Ji4jrOgXquyuI1aFDibpf259xOA/y8
gxws2QKO9E9QEBqgnSymrDhK2EHH9VCuH6tf6tBMPsDSFmQzO3GaGkSxgUdrOUZjWWwhJw0RV0dm
1jYgdcuM7cNu6uUyKPgkgXDR3OWWlT/dHgzDwtfBmbC8tKqeYZxz9E3QPZArMNt9VsXGmvnTGe8M
9h9AxZv1OC2IJsvMlmRuIKpkSU4PvAiGJ2Tv+amrnWZn1+n4BbQeCKMpIYsYRKnu4IGFdFoKL9yN
bK1eHDhi72x7QOWflgoXxnDGnaioT77ctCw3dcV1FN68KQk92U4CXiUTDx8wpV4gfnPJ1jBRZEtv
xbCqdJSnDWRD5fsFoLBZf6o9lsc1wu7GJmFqnP79/oGFHFywSDdpYSGInNaDRfnGGdfUtBaGwnCp
K9h+q0uVL+0PMvnygbHW30LumHpeCzYFR1VDrEt1KQGpFmVzpI5zgSjaSYXTxknMsPf8Kbi8Hdyl
qAKH9DMkKe4rdqCkOtYDnL7CyM3njf3NsFx1UGSvHCVQ4hwuS+Z2MLx0+yeIsJF9NXlbjm2GgdCh
kb3btvClyIcLIel4An2CRFPfhhtJONMHaCuA5jb86y1/uoTDsYHSGB2zPQVv7HaoMbV+/aY3Q7Dk
Za4o8cRlCtYMBPM17Xd8FOSBQ5VkI7NkGGYdG9kJ6pYgwg84lzJxgAfW+sUDZmmEI30IXgVI73nU
snGSG9/0/vOYji9oZFY2tgDmrBlgacTIj6YI21io8Efq9E9+Nv283Xf0ujf+N4wyHWGgBkLz1bdI
Us/BC9hSbVQUsow9ms6R76XLDjDNbEeL9iFD5ivymXcUznrEBtVG5ejtiLXYx5Xn6oAdtI9haH6Q
YJSMHeztpDuB2Uzq8VB2wjqFKA9DeiYbd0AxwOxrJMgqe+0S96KgXy0QbffeuGl59H4PBroDgcea
wJrXIk1cr4gBnHR24CPc2yv7jRoPias6+Hy7C01nKV26u0HyJaSqny7dohZgWGFRaTXqC2/al2z0
yd531Xc5h89VRaGHRe5THDkiOOX9c/v5pumvn3pAcqr9PID2iyx2AwQuSrffz8tW4fD9yMB0GGpN
6qUjnA6XNCtfKO9+8GFTItHU9vV6+2blen7oUuIg6nSBe6SrvIez/NYZ5/3YD0+Yv9ue/c5mVl1C
Oh+3vrp/HUMUPFeQmP1hd7vj3z+2Mx2B2pMltL0VYbkHZ36vCvWlsuljl8tDDnUfHmaXrKmeKqve
SNqavkiLol7eBhx68MNlDYB0mRzFPgXQVoB9rfXdgWTH/vZnvT+fmI5InaDUqxzL6i9juZtJERfQ
jSbNloWdaci1w0TTTRYf/Qya8cE3Dpa32qrcmhrWjhItmSFAzTh2sJZ+l/n6pZXyeLtH3g8lACz8
PZXkWqdQ3O+u21dxgGHgwyjDRyefSQTpnGKXjvPGccg0wtpShkgiZyuRmFHddYOsd372i3svqi0/
9gAdGWn1ViBHmY8XsiqkjXAFSp8ySI2P3evtriKGYdBRkUSU2UKvzrjWaTqscXq093lc7Sl0Cnbz
vbpAYDq+m+/kw/BQnupn8lU8ZodyY9c0wFyYjpucsnxoaHh9OkSKygjKPmLeW8u+OfhB5MmI/br9
mYY1outtW2vge4GP57jhQztimIDd2d1u2tSB2iofMuYrt7euh71y17jWvhjEB5u+PvJNuLU8Rtup
wFsry/6SFlPUsG4jNhkKM0yXQIZ81VgRv0zPqwP30bkAuT0q4dPeRFClrC4VeEP3DV/8M9RWuhgc
VHUgCAbf5nRKpz3wCtNXbo/qM2AqZONzDcs20FbTXEsnsDI5Jc0k1mgg4Q7usg8tFV/6BhX4ovLS
jQBhuIwyHYMo2jEFQK1Lz4XbAysEtY8XukgCCTwPoh4pXFifM9q632qv/B9SPYde+fG4qidKluLk
pBArRQdMX6eF1J+g321HCAR2HgN9nkap76Sfb88tw46lI6aclk9Q7+FDEgxqfhjqIn/q5tyNYSCc
31Vsys7UFT0s8dqleEpddwtNZRgJHU01j9Cg6Vd7TIYqgMxTE+zDdoUQSYlSAoVFXTB+qKDNdPVo
9KZiLMWDSqjDCQXda/eBcRL5LZyAt8jHhq/5D1qzzBmF7k+XzKwBgKGBpfMK1zV3qfcL9Ww4vOUb
iSDTk677xJsF26Zhlaul6ZPJce09D6rvedW/DOHw0gHJvuPKGzYipyF3xnQBZWcK8wZeDtklTT3Y
tWaq7fP97BXr/5qWgNO0+kX3S7ngO+9pJsVTNbrOP+uSs0cwUFrsVv6cg5dpFxNgIjPUaECWXh9l
Vk1nNRVTFqkMLulB0Lo/R5+pnwGM2OpdIbCjgjNCN0jNhuCpw+mktP3RlU6XBFw0D325eoeusLY0
gE3biw6iG+FGDTM51ibDWnAo/QRqBAlkAGbCClKIdvUutZ4KMUErS6qQHXo6cDgetXX3v9sL2HBA
0HGwveXVK7jvY6LK1H5tKk53gnXWQwCa0Kkaoalw+zmG/Y1ppzReSCefcJ1NiGdZn/xJtjFuZm6E
2py1EYsMQ6UDYWme+SMktbsE+Mf8H68ScKXgAALd/gBT69qRbYH9OqYCKL1Q3fIPA6nDB5q17kaY
MQ2DtrNU3VqGIk1bSKLI/Ngi+/AKvStodZBFRBVdpu8f+godUll1wPLhyNYmNLM60Jcgz9Zn5Olj
jV+77k1wYR4ge+U0ZJcA7uNVKnbM+n27Zcc1dL+vzZ9M5mQuPLR9+WFF37zIi6roF9sF8Rx70f39
7gePDm10/+1y2d0f8M/j+Xw4H+53u/v7T48voAdF55fo5/H4+/jy+/x7in4P+7un4/kcHc+fztH5
910QxftjGe0fkmS/338+nfCv78lrfEqOD0mMdna7yynG3+zjJD5d7neHw7fd8/XP4nj3bbc77b6d
8miLQWEMDNrlg0Ffly4z4g4Kv8MP7oXucypnINsC0M7GtfYfHS6DvcVKiNcVVRt3Nm0/3e5tU19r
U52uWZrz1magCrKjn/WxWPnGFDGd6nRR7XVWXt4XPjuvWQg5TisaSutkT/8KHywL1Z5c62Xm01OL
ayIeThj/bHv+3vG3HJ4McUiHgNJaudO8wlTDXm33vFir8006FlQV81T8/FD36fhPG/ctuKozdrZ7
eOGQL57YCqJ/wPXv5NZ0/Kdl86wlndslMECUkHETP0SIbCWkXOkKp8jCcX6Pi5tnJ8sVzU5M0v40
umv5qUm5/7+FsenI6gb2mbwAyhCF07SIIWDo7BZP7TlEXHBanE/z4tJn2RTirrWt7p9uUvD0WVWj
+FVlLCeRy+CLELsjwSeGBY/msJ+PCp5gccMga1jyHqIf+TLzR38A+9RTkBpSUw5eAiZUemwqK/wd
NiqNy8KdscXXjnChuTZAYxV29wL6kqi4BWEdHlfqhitM4Ma0jhVxfThBzfAZjZk7o6APrOQe0Gr8
ReGT8ZGkPco2K1V7v8r8B1Q7p08or9EdHP1S3KiqLqaNV37rprl+9Ht/it0lyPd9r/o5miw7+1yl
BTIUdKC7ZYHDRtEP3Z1vsS3IomFd6XrAsGsqnd6xO6i6ohgXhXbp7uGcJYKNPdbQvi6GzvmSk1wW
V524jj+lRSZiXrdb9THDFuVdV9Sb6O5DOi2fMYBABb8swYtSKg6sxC22rPMMWU+mQ3g9WGYVwSS9
8xK2D+NsHVlWnvsmBAYihL9UHVtNt6sa+pR1UNklAtysKt1IY5i6Tt9eAISA3BOSbMjMRGn32Gdf
bgcDw4Hb0+L4ajuzWxHZJUJa/bGg4XqCnUr7yNhAHqbWLpMh9cL97YeZhkgL3BVFaRQmLFUi4Rty
WZtiuBezG15cGwYfUTt1H0OrMT1BnXeUen0+wUtb2r8bFKwHxxMRmA0bM/n9D/H1uz9boLBZIJkL
Zp+/bypKd34JN86OPfhDu+WD+/5DmKeduSAfyhZcHNhZAlE6/at6FvXjQ/Pv7bEw8LKYDlBeuJia
wW9F4oWj7UYpYD3zyWnzyo1UgR0o7oYBgqaLTwcngsC6R6OCZzDaJMPoHmsuNuFKhjmoi9xnwzzR
uvfLpJiC5gDWO/93GSfqxNRfun2mJggqOcN8vP3hhh1Wl733VCCHkCFO2HWQ+IO8s3P6bDFv40Jm
0DeACtvfcWhaha1qObCruvSKDYHIGbiKfOm+4sy03HkZJ2fqk+HFqZYOtn4L1DSzyl3P0K8eBKgl
6byr6sXauY1FvywuqEVZXWUbr2eYVP/BQV932rx2ZRKmLTupNHWSPJ/UvYR0KYlUH6YbcAXToF4j
2ZtwnC1lVlLfK5MFQrMNwKi4RFqLgFC4z8TOyXFMlDOkoG8PqiE+6ijpxZ4qj5d+l9SrAEjTafrj
yBq2EX3fnzKuXjJcbYVvmN0Sh90sj6q++Jwu88+1LH9/5O1dPZzw1SldKMSXCCfkSAL25LvpRpry
/Y5x9ZSgE2SlNeZLllRLIO5xhlHHMO22pH8MHaNnAbsAfgGu12SJnWcHV33CaeZw5ah9qFv03FY3
MDEVcw3xYPHDhhJzavcfbPk6ad9MTteCLL6/oOVOwHiAw1dhM5Hw/gJzdecvWfhZ3YdtljAUYEM2
xHCFP7BVPtVbknmmTr/+/ubls6nhqliqLAkgKOKRz9OoIkuIja55f926esKFOKyX2TgVkDxFmipu
Z1vMUeYV5G7mg3gZVoXuCnJ72sj4GSaonnipU/CinHTKk5Ut073KJgBthbO1h5r6ivzdV7KXjT8U
QQbpEwfFEJ8/wU+6ilkTboQG0+trRxoi6qDkLeVJnfE7t62PSF9sIElNI6Ht/4vDgTIYWp7MAL14
tXtAegGENG/XM2dPxo04bfgAPUPOGO6wSOZyCG8o8tqupTdELlf2BhDGsBz0RHjAfav0iOLAATj/
85VzLFPRRRwmoZhU3cfAPK6eBVWiX0jOVg67Z8hmd18D9r/bIej9+oGr5z8zp2gqqF/zpJrBeBP2
96CHJ2jRXLyuhGuF+l3hfMbF8+2nGUZcz351DrNbaNMjWBf0C2QMerhxZMAozvddgOy3CtWWcqlp
WK6z4U0MsSg4h9OEDmPL17wXCaOfyJxCdXrrrhegof9mAtz/5MNsMo20IBzyseMvJsc7IOoib/K8
iOY1icplOFkh2yqDGpa5ry3zghXCKXzYX9TFeO8N9QwSj38/t0Dt3x4Z0wO0ZZ47yKU6s53j2HTg
6wo8z8s6bZUiTI1rC31U4dXEuLPOS/197UbQo59CvtU1hvX9n4TSIKQgI95ccPthFOO5HPuNpLBh
jPVEklxhaTLPrXV2CoACaEjzxBWwW3cZECFrPnj3LG/4M7Qftujehmmr55dqT/hTE3DrDG4L37UD
9DcDBogLKZZl1/Uw1v3QcOuZCnDI18EvwgyZinyNnIXwh3rx1aGpRL3xCNO4XCfDmxUIBBr0wfww
h9vJDDOHcshi1I0/FnX1VMXkCsEs1nCkP9pPa1lPu6wPTsNVVWmg9Ua0Mn2BlpMAW5oNRbHm0H2s
o37yYm8TEmCaWdp6VnWYLrnr8wTmljtVI/xWcwwrmkMg13sR2J9hx/Ohm4PraSu7C8PUTSk2cJp7
sRjrX36+bmwepg7S1nXRzU6Tji5PcmE9daHc+Sj+3J6ghoWgX94BNB8n+O3yBDqAZz//vdT+IQvW
yF+3hGEMe5F+KR8prMslwemDUjimiEfHIaDmvnLyL7QDdre/wtBB+lUcprxVLW30fetBMVv+U3x0
AumX8GBJe16kKQIS8e/KTtURGZfvds/+cQP+pHzrIrzq5fZXGML3f67UAfDioUCEddP9qjxUlh5h
srwxPf/wU97ZSP8UnN7EiSZwi0mphSZzudplbKduEDWe3V/q3LF+FY0/wgmHL3fpCnGKwa48ZMXp
fMWarj/6QM6gnTviUgZwSJv7wH4YKuXsRu58RXZ9POQNFItE1zcHYrfWA/xYxf52r5hmqBYdOHyW
PY/56RmjbF8WJevn0M+z3/MI1fKynehGqDOc0PSk9RoCRz+6Ja5yTvmdV0EZT4Q+22v3ZJPiH1Gp
pwaJ22uA/VAGxdUN7eYSJ9rmai3n+cifMMzbH4X1wMt8Y1GYppMWNVwu8sD2WHpmtPhRlfRX3y6X
eepfb4+LoXmdhFz207oC55LCjHE5+XycY5XXCQvqL7fbN4RunYosZof7DqAPZ1bUR2+FrVhuD/8y
x014I+EHJaejSrf6yhBAdFZyJZsMapSzdeaWjeJmaL3Ct2sr/WDqqevMfrPyXAFVu8FZ07MiX5Yl
i0oHOWp7I2iY3vz60DeNh4USYQvU6VnVnY0s4DAVj3R1+OH2KJje/frYN813xCkhO6XyhPg7Wi0H
Rzpx4fsbd0bD2qba2h7crEfVCTu/bM8TEO991UBIH5dULMPb72/ITgMU/fcHOKPb+ZmDDyhF0Rzc
pSUvWZG3D+2KlAoVGRROK8B1S5txwMkkf4UmzIq6m9xyyDH1oHYu8JXMwrVvrHNfE4jHXaGEQNCF
Jds5rbOebn+m6SHaWm9K1+4nAmnT0MP4iHJflUVc9+tGLxommc7UZaMoh7Yh6VnCr9AvIaRIrI/e
uf9D0p0IXNZGC/jH9QxnCvgtbWllm177eiR5M3nVQKV0rlvH4MOhKA1TJJwaf8uS+Q8h750d9T/O
JhbDdU4KmrTu2D+ltaCnuu/sQzdR6xFeSMVDs7hWPMAUaxcGyPO2uf8bRRIv3yHaBPFCIBxgVw05
B6xgFwHfvhIzI/c3NhjDpNCpbVZQz5UidXqusxev/EScO2dr4Zqa1hZu6U6qcm2ZngnczYrYt8Da
yrwSzOGC8fCf25PaMHx/6qdvhq8N57piGZLCszsDbx2q/Gegcufz7dYNsedPwHjT+tDD+rSGpP15
reBW2VrVoywn4G3S8XcIx7nbDzF8gs6vBjksLzOCGegTfieyeS+53FiThiH4AyN/+/7SHVrEthQM
3Ifak3u7XTHVtphhht7RidWBJa2Uzdh9lyWIWal27hJCzlntq/HL7a4xvb8WmAfbxuGnv75/0xzS
hhc7lMA/WaLLotsPMBwgiBZ4CxsJImhB8aRkUvQ723eKZyvoCshsWu23bB2B44DNzvhFcbpVxzB0
2x+U09tBCQKYqfiuBZlp6yI7/lzP3RF6s/8S2/l9+7MM/aaLm5CCEN8G1PhctRb8MexfFrGf1wES
OrfbN0xZXdIkkFW2sJzJxOq7YCdr52zn9ZakpeGQrfMxw7Eam7z26qRKGSifSCj98Ksx3PfwOtxx
4gLS0sK+oqxt6HLkRb01nU1zQdsfK54upXBxg67Gu6k6+ARgKIH890/oqMd9ubXhGMZGp583LRIj
S4YkNWvnSOV057WQUXe2UnAGUJmrs88X6N3LcaHXO0oH05hlPAfQP2hwKWHlDn5k2W4l0NdNYfDz
QrvMwanNG3eh04U7dxbtXVP5wWMw4Cx9e66Ypru2wQoB9NAIkYPEH6f+6NIw+Dy4qmBR7a2ojiwC
xj+3n2TIIuic9RxucWNlI7XJ4FIrxG8OjrZPOTLBd0XQ7m4/xDR819/frF5AE6xAjA2OOU2x64I6
Qok/aupvt1s3LaxrJ75pvYUHGhnytEoo0Bj3Q5p7u87ry8Pt1k0rS3t33gBWxC1SJ24u6yZiwmle
LB/0Gqqsq2p/93NWdbsjKZFfSb9mG2Vhw7jY149981FDB8hHUfZ+wlwoBcJyeDiCKdO9wHfaP/py
RmIJKLePTTedSuxMcCZrfcdPcGZKWqgRiLGN7Fbc5f7GOdo0RtqmVMjUgrttsV46S9X348zniA8q
3yjEGZaLjiaCBCcRDEbyF1EdbbYe5/Q36Gqxl26JPZteXwtzkO0QjQ/v4UvVycOYssOc+q+359f7
TVOdzNoj997VJZTB+tl+BtX9qQBRaWPLeb9fECX+nkRIXi+BGzp47fkzR8y32XEekcbeUk55f11T
ndDqwNF4aUpWXxawPgCMTJkVT9avj3WMtqwDKmCz2lks6Th9hmXtox+MG2va1OfamkYHz4JUhCSL
VRVR2IYtVIbYxmIyIK+pzlaVUoSQ1gB/fSnH+V6UXMZZTn5kEucloA6D/gIM7ng35paISlgnH6HY
uaXTYhpx+veIi2a1YT0Muexl9ZfIo+H3sMj3vloOgT1sSe6aHqItZkB402EcYLFGvepfOCh/7eFQ
HEJNiQ7D148NvnbG9B3ScXU1iYTOxBhljjh6xfzBFact5lB08zT7sr0gvHbHReXzLijZx2yeqM5n
9YNh8VAdtpNRsAc7D4AythJ7YsfbHWNYcjqZFUTWzqvCgV+qzI3BnAPCWdwVxfShOE11turswfjH
Lp0lCRvre9NiX5P5/26/+fsbKdUJqsLz4YSUezNq57kfMz/7nwLDKyrX9iXIvAVsHkjtVrO1s3Jr
o4R3jXP/TSRQ3d0jrdUSIGrDQsLxYx/cwaF/ys5qZLFSx6Dcoqf/qZm/95xrnHmzWa9Xr9cVbEJc
G1jn79MG3uFTGopYpmp+RFYdPJMGRfV+ogPk5MIWVxfcX7JFViflLMFdOY/LJ1XWY8QmWl0mXzEM
bFCeprRe/pHKVsB5W865HycfesT2IvYOPPSSkAteRbTqsi8Z8/IYGHX7tFzNFDHr4ELq+tZ+oI6/
gyM4O7t1Ppx4yr2jZDCN9OqfsHRaDl4ZZE90KO2fzlS+gGcprdhxVXig1iy/jf+n7suW48a1bH/l
RL2zGpzJjj7nAQTJnJWaJb8wZFkGwQmcp6+/K1W+t22WUnmPo186QqWSnEomB2BjY+81xJ1YAche
eqRyJ0nnWjEnptYJyH5q0awsw9ADOWRzWDoEuoydOu10+GQzXmoNS3KlDso476752M7HoqsNC6wh
VfH1dmj3Cin1fYSWif/5GDszO6xF2NDi2iltWwybqnmrsyebXIFecCGunzv2ImxEUedwyxiKLbxJ
AOZqhEDCBwUv+Dj3lbgwYj/+EPVdE+WnkZTMmQFIXdVvY1hLouzcx7HH07vP787Hy566rDa6Xexk
qdn2WwHVWb04pPmFA3+8IKjLSiP4u2UeVzJDyyuDP0/dcn5s6oh8l7MaXwOCmF2Ifueu4JQt/3R7
BOSAjLKFBk1JjqnkLI/1C0/33JFPl/bTkeEN0Ixt37Zbh6wKvaUpCm+f3/XTuf09OKjLUhWYFJMx
uFD94OmtUZK1Ut7yHoi9FAJf0aWazJlxsyxamb2VmGMEOaO2hfHYu+RQTfuLWtkfB1J1qc3XmrMt
JYHiSty5VNP2anKnwJHRyTuoZSRUJpc2+udu1mICD6puIIQ18J5rAaeK1hU3GLir3ozIkxjHz5/I
uatZzOS25FrkaJATIQ5X13k5idXQQ5OZKL3cVJnePlZEOl4eu7H/W5+4rF8kfQ8GUQ4lkKFOdrXq
3MH7bcdN1EhSDgVFSwWizJLs8w87M5SXxQxpTL1bCsQQpSrpoFk0NX5rU6q+F+x/miQyric9UjD9
zIJ0e6J2tRe1sgeCNqq9PiZp4BiD8uXzyzjzlJaVCRBxRd/ZVbtFo4F7M5hVFC40YuPYQwb/C3g2
u2abPKljcWnwnQlj6mly/XR5QOTkEWzt0TuAIMJBy6b8yMtmDuBPotEKohe/NxqWxTqlqit4VMT9
1nIYXAgHf8by7ourtLrwAWdGwFI6Dby2oezBEdtibNNOPfmkfvv8oZyZn0srWdBG8wHLXQ+Gbr6G
NdRaiGoltCqGgLlasSrqLnzQ6Z5/EDWX9Q9uOImiRQXkTCBuZrZHwBWYZoafX8WZep+6LHjUJMfj
lGa35RDH9lxDHVc62pW7FDjwdTIrBTVbPG54PkA3bHStY5XGIL7oWsaqRh182Tvtva3LS+XbM91U
dSkNZsNBtzAiF3qxTj1RaPeGXTX6GcfzQ7/8uVSqOyXPA9UxfRd5GKY1lCQ+vxnn7vQi5GqaNhlC
x6SGWoJH9GM53jvFheriuYG4iLQwlxmBxcBIb+RXR7zo4kJ/++NzBsv815mqDcWQGHrUbXVIqFjy
Hl1mTx2iC3fk47Mmy7JJE8UApup2t+3rxCfKuKrtSwIwZ8hHZFky0axyajRoP29niT0PDKNQbgWG
eatXkDAjZl8Gsygb35Xa9NKmioHFAfmm30HUdT0ZyeBpIncpccvOT9tcCwXYWF8/Hwgfhz8k4b/e
VBVKEQWfTppSOUrBNlmZWeqp2cog6m8NB2iK/voJjUbIXI8QEgJTpx6YlV54YGcwWGS56TZg6+Ym
LQ7ceY1frtMbvu3vVFawLIiDnlpsCOTa3TR3xs7Z1mHhlezze3ZGpIQs9+O5VmfROLrIjHb6lRO2
azMog2GfxRSQo325bYJ8zY/DLtkWvrYFmNR37+SFzcJfmfvfoyRZbtdTx5qzuI+zLY8BKvPGSNCk
Mrv70U442HkqMo3YcoqjNlZRA/lMaOxSfTSL/dQ36rPCFbiRWD2oCk5fGLuCuIL4ChJJkKVFfiIw
W0Z66BUtB7itzAW1QIymQwWCFC2iwqW9PQsPrpMlBZZFvx6zvGeZEc9MIV0EB4+e+DySBMHVQLur
Mscrnmv9gyxd7burRnxfgo755M6VZCbaJ4E1iJqBCWlT0+X9QYHjTJDwXodNpmrfkZb3ME9BdyIf
m2KbtXlBR3PMAii1j76YB7mC0M54L3uA15K6N3zR5f2r2WkOpxPI3/tkKq3ArtNpX8pc8x2j5q+1
FA3obwP6c2j9gGqfVmVxKFXZ3uZ6ohCamrryEim1vdOqHkA1M0c7qHW0BurMXfzNdolLY71S7nXJ
Ib5ioU2jDCb3ujL6aua2+qjHGnwSong+onvgYCc/o4ml2xUd1T5BVymbBi9S1HzTGm3PZlm2O8WY
oxKqBZkSOqRvbiYyRX6ZGu1Vbg3DI4cfRhxOca8/IckD4ZhoGNNKmm/rKoZshlRnOvZT8VgXdRRI
KdqDY2TW1s7S2UNMdtfZyHUPbvYlB2c1Jv6UdrYOppWYPC2zYTE8WXrHpkLLLQpjT/xZC9tPH1pd
+s5RdPW2LKE4RFEecjd6Uz3yAeEDcQlG11uzShzQSQZlCD6fZecC8mJzFhNIIqNz6m7G5H7Maj+J
+YVM6dxCcvr3n1I+QCxRN1EqF6apsJwxZOPL1AaT9/f6HmRZC25aIsYCZs3bSQzFPsvNp7RtxAWk
whmgDFlaYycpbyatxbYCmlUGk6gIvcyijfyoAms4ygEr4xFazJM6xEySwg6wJ4eQUgYglswN5YhS
T82SAgsRaSBJ3JqtdjXy/BJ46tyCsqgTV11fycZN+u0A6gpy0SQsEseBIGhbsTi65H90ZnAs64qG
wiHAUENCznEhbiYOUX7/+ag7MzaW1UOTjxIiRhIwpASTIJvTr43AkBeNfWE5PJOGEud0ST+NPgk9
xWhoan1jwMdm6+hyXlnYz7BZgRFVUXRbqSYxLG+KdlWYCXMGkKeIml+1WTdCnFTP4Yzye2kgWcr7
AuiQReoksTbPa1E8ZKWg3LqwbzwzEJb03BxJ4FTHebIdyyvdLbeuM66HTA1RUvMvPKtTCvHRSrhI
XmLFHoU8jYIB8+tumITYlVGursuoVFYOkJycRq1tvLptM99j9cixcVSTIDMzQsHhsvGtbq4likAM
MVKwfDLdIJdptcpUVYWM1iBWbiT7UJiV3ERlVUFNm0vsS5x5BYvfLrBtQ7uuyDRQpO5doNglYV1f
80fXVKZNVU9VmPZZsXcAlztkmqWvRKnFnu0khV/qseKXJhrKcnbcbaL2DrPrWD1okML03T7KPGvE
T72SaCsUwOrrGF7f/tzAZtad3EvU0o+33GRJja1hQa8pHdKonqWFn5XM3mPX3Rbs4kbnzGRdarq1
TlJJrqDMJtQGOmXWpmzsC0Pgvb7xwRBYEmOruANh0cUoq7W+b+nQqWaxFmD73jpQLKgpeLNGEXBu
qE+5Dhuzuqrp3IrHvEtWumLzr4KkKrIkpZk3wnTqQJ2EHcKuXfdUdHUulANPW5QPznLJkBpmbehb
Y2y3ej2VrMwa2NeMeeLXmmGs0lHrHol0XbSx43utzZoLO95zsWyReScShgJo1bpYlqMX+A/eGT25
n1zzwtbh3GNd7MeyuixlO6JsJ/i17TxGyd3n0/rccU8D9acAmaUgQcZJmmybpghyPvkmTy4snmdi
kn2qcPx0aJDSNOg7IGBYFvzmgLInlfShFRha1aW+0JmbvmROQxjRajsFCu3FdADjixrQBSo6Evze
vVmsrq5EspUWp1Lp1MFDbtVW3z4/8Lk7swilUxTntk0wR9W22+il+dp2nQ9xRIZIcwGw8XEZidiL
4dhV8HXvOFYCASe0Yq+UqUfyK6UevTq/hLc7cxlL3nQkUgBdM13ATMS6tSbxVhrjOo26g578Zna3
5E4DKGbFQ6MnW3zO5KfZrPuG6M0LAe3cBSxG6Ki6MN6pi2ojXIP7edOqHtDOxr10bPNhttXqwkw4
M0yXFOpEaUYXZq1Y+fPZd/gq06SvXeI5nLuI04f+NM2swSh6DvTSVo0KnerOcOda02MqXKaNCLaf
j9hzV3AKHz99SB/lCG4WRqxWB23hUKvkXuRef37wMzFoSZSWTgJapkrabWu3ETXK2qVYgfXV50c/
d+qLWaxVQF6XDhTbXWtm8IGEvB3rjAsJ5rmbv5jJmgI+f+6ghF5OgQ07hIkNsZ8nweenfu7GLCYx
4gTn2H7j0Vo5w7YUxt2/9zyXlGiOfLGNNRTim+SRxG8RZNvaSwiHM6FnyYmeOojkz2OKuN+RDrme
KvwuLiFhgiooc1spVnzof8hc/cfr+J/8TR7/Wtebf/0Xfn+V5VQLqHovfv3Xnczx9V+n9/y/v/n1
Hf8K3+ThJX9rln/0y3tw3B+fy17al19+8Qts9qbr7q2ebt4a+KW/Hx9nePrL/98X//H2fpS7qXz7
5x+vsiva09G4kMUfP15af/vnH+qp0vUfPx//x4unC/jnH8eX+uX1LfvHusleim/N39759tK0OIiq
/ekSy9Vcolqqqp8ax8PbX6+of6quYTpYaWxTdU39j3/AH6iN8Sb7T1UjNpA1jq6ahnYqoTaye3/J
/NNyTQIgGlBthmkCY/1/z/CXZ/Tfz+wfQLcepSja5nRghI1ligbpsCW1CdtoIdOobzZmnRySNPc0
gEvTlhxSabB5tNfgoTyldnEYzY5qNWhHsHtjQucgOlkdHfTytRgjTykvBolTvvPRGS0mMuB1mhwg
VrVJSliyKRVnMfxYaOvmxdaJu6CTtQPVudxX9KndOWbi0MpoCM3n7luVaA+V02rwupo3aq++GHbF
qao4NrMbzfREbqOxUGR3ttvaQdZO0hvnJPUsmdxooIncqAZKI1FONlknng193syzvJtzsHCy6WGa
G061sR5WRdbwVQ50iD87svVhAMlpZ8xvphOteS5ZMvMjqAl3Mcnuqrw72IAD0biJR1hcJU/6IIQH
DZjXoSYPajdaYZGR2wnSRbDfxreuta7muWE/Dcofj/znR6x/FBlPj3gRu9S2tBRYsPUbN8kUiIvD
lFnFNfPYEb47QE7NPSnGxSceLhVRuZvK5FkW9lpyKE0aI2d904TSHDTIpcgV1CLfahNlyf5LZ6M0
qozHNjEVBr9NHpzYQusBAtWs1UDpcROt9+vpVEed+46lxgidEqi6wCPFurPVQkVRtb+uqktFhnec
wQdjZ4n6sMaW9Kni9pspGo5ZFm/rIrm2an2Pm7xqe7hDwtM182Izsh8jHeN3sodnQ2SAJ8y8RSOs
Wg1WEoiS3yZDFpqu9to5bRTO4BZQKCw+6VLrKQZ7cR1P/Njxar6wDHxYXMdTWuJKgMHoJ1Rgq00d
8dU0D2FubgTRQPoama1rITGiG+zTUhAPqe1mz71FHqy09aBRzoDyY6XdZF4GozWqVhWEOTFoae6q
O1dvPNeWN3y8hCn8sK9zOtVFshYXZWwC3lZvuq7zVPhkFNz10z5iU99ZrB1RZzYxfBx5B4u/2xlS
GB7WT7IyesurZbmDeDlKtrX9Gznd6XRO4/6njAi+a71qmjlUx3XY9EHx2+wwsy7tYT/st5wOv8jq
iti1Eg7H7o0xlbsqq3ZNi7pHZc0tM3vN9Xq7aEErtlKKym2IGMwhzCoiaO3ltzxvcpqQ+CpCg7pr
mhosizTUzRiW35l4Jll6C/cyiFzab59P9jPhfImNsdO0Hicp681YZMzgb25e0zRBixc1+sy2L4SU
D2G/p3uCFevnW24i/olcdBUsEoe1BpieVeW4PzzsNYcaMP+z6/LQGS1gC5cUT98pVx/N7UX2GBW8
KcYMW4TBnW+NydkmqdNT14gz2gzW9xT1RVZPo3Kf8s4TU7JKLDMYNQUNmrptMTDaBH0CCEplnDwl
VZdQmJl/deWAWOZMtWfaziVKy/tM+OhcF2sYtPcVK5qcEgbB/XMpJo2Cn1pinYI6mmNAOElUGcSi
3XtNa4IYqE3PMfLHWotVCnxo6WF58SfSPuWdwiLOD60KGUY3YoMBWZDY2g6jeK2EdjNMQF8i5yAM
usx+k5MLrM+z0WixZsxOA7CfoVeb+YSfS42CNQXMY3Xrjszaozm0DLDuMDdSr+c1O3WaOhuqGaZy
VbrNfsqEp+vWtTI2FO7UNwNEF6AS8opAuwI0iFMIGF3SCX7neX9wr5d4o6JAwTWP3GqTNIrhKWiA
7ea2RNcpFf3BHaCJyidkKPHYTeh8jeUJYX0jrZJcmSq3aJ45M5CoRACeZFAX8rOgb7Yxen657rdp
02CPGN0rQ/KgR+r9JPUvrtpJWI9mYdeIF9KoMTIRoXtiJJKp9rR1chueNKZxpwPj+vm0/tAjHBNu
iXOKqrSFGapabrQEyNdCoJITAUblvvWmupIFWnH1Ex7X1pz1wMAOi0CCpcgK5cKEfweVfnSTFyG/
cEDS0TAyN6nMiIemSu7B3Y8DzdXExxIphWukA1ML0CEVMnyFX98rcBytJyB8ieVKr8MTJJk4E2dw
hcC07b6N+YiuoKl2QCon3DNyFXSNsq4SqGFXOSvn9hr0AmM1QsE6h3BAWW/zrN8aaNxToHsHVsQn
hIhTuUHRaTuoi6Shq2BLH2kvs6ag9+j00qvyNEICiGwK/fj72cnW0JIZgextMgoWzY2stSEAiPiL
GSU6rczoaE6xQXWpHPqivU8z+zHW0+ceQZwamdwBp78q0ZIbB6sOqth4/vwBa6eJ9dENXixiNmkG
59Sd3pARCW3Dq7umNypW9kZJO52g6RxrbaDXwI2jfKFD2ruAtR2CIhwoYmDRkIpAGMd4cbG/Y6I0
8iCOeOxHbQv0wQic6ohE+PNzfVfd+ehcFysilHo5JFNgTxEZ8aHu93Z/0MviaOjZyTlLUKMzN+YA
HMkIbcAaeYGjxgV1695zkTA0PAvHXKcynr8nRX2Vjs8zz/a24oRV2XulU63K0fYGYdHGNlb1rIcZ
akJWFG0iFxTu1GJ1BUSI/BI57iqHg5032fVNatlbqaOk2efeFKm+ol1n1g6xlyrKLu+/ARQecEvz
RJz5n9+Hs8/sVCz4KfGIZsS5eOjrjam4Rth2IrtLi9RmrVqLterUthc5AgI5BG6A0nLg9oVArcxu
iGr9/CKUmq+MZK6oyIvMb0hlM71ycl/VeuDcjdhYNdM4XzrZ0zL50UNbLNnwzFIJ53m7SWA2rnnS
nTgaBsm0j4o4Qq7sXHEAvJk8TUCigzZgQBHb467cGYBs3jSFyBsam7E4OiLpbofcUcAsMOq92xea
5xSy9YqZKB7mbOJbzYV85r3y9NFpL1b9aeRSKKYrN41JWjYb8HZJ29RapehPBsB+zr4el61f68nA
JkMOrIe1JLU6KGznvNols7ixq+iq7KaVqZaxV8JgwCszEIXGzjK8HlbfEIA0XE/Pk9bPwIENLFuD
3L+WAAxg5wQCoDY8MlXx3Ln82MqcexrXjFUBldOVDjYerZRe87IYL1QqMHSCQAOubOFXXU/JjRkh
6TtljVGTSRanzaqfsmenjo9iUMPSyPI9ZtG6ivgByk1+EgFlQm1UaXyukwKi00azjqY0xTw6ZfWk
GMOmtx7btEVSbUvu96jZAcaQDb49OPqFcte5pPcdu/fT0Far1AJSIis34DLifpXYTDTNUGLdy6PR
A0WQe5xXKbRLu7fR0GraKnApUsem9N0CKE+pN6ZfSZjBN+YmBVymT/SdPseAZ1a6eTVq/c4oCm8q
dPXCEnVuV7KkzcuhLAwb5qkbeAQ8xn37pR3xDIA75kxq8REGko+aZj/mWnw1Zk0bZrJGpLSAf5wL
Ffaxmjg2OUyVEnHzeXw4d0ZLlr2OkBuPdoFKRqWKK3VKCMJPr7W3kV6sYsUaHkzNPdGOJtOPgRpi
IoGjRAYOVW3I2A4RYMySzqgZ7Xk0i7DuIn5hXp2r+ywZ+loP6RogNsoNj4HQgR2KCwZdw0M9s0wf
SRTaB6hhwzX4quXYNs9uS4CIMolv52rvjdloXMWdJIEydBrqCUQicCeXrDvO7S+WqGEVKntwSlT7
TWGkkFdUwwEECKI4e9uRawtT3enmwASgKwfn4jef1mIFzrWcqMBBD5tIqGGbwjoxh02dEM42jhwW
Qc6jcV1WmTZLx55GSXTfNFGoialCBYXDWFGfjw7MVC+czpky2BJ9jIduDpWqjhu77+/1JLM8ve0n
KtMRZhUjdnUN6ihmWrzlir0tECX0WN4a2PV7CWR5QTlSEn9S+asURkeVOnmxHOUCIvV9N/lBUF4C
ljEuIaSqjN2mi634VMPhXyLkzN9VQBM3dS+blQaFUgpnpkCIfpuiGpY1zRdiyl0tUA3oUaRa9bCv
CFAxgE6q0w7XLbcEA8zqxux1f7aSZ9vGhq4gk19U7QVsxrkVe4mFjjIoJ7mt023Uqr83W9fxG6iy
jq3iAPiVP6tp+2XgWCCMydgYRvtiIz5TXkYxagrxIbeUfQMeMBIcWw/4jPGOm6B5cSXeeIGs9sKj
/6htjmR/CZC2SmWGzC5sxjQVapwuSfZqNcKehBTf9KrD7knyK3j3gow1VzvHkDtVYrmziYMzy3F6
iLB3s4MFq4oe7RrJWTcwpdTa8P38/qcL/XsBWGEjv7f/Gyr9pxbJ+Ur/XhYvr/KXAv/pDX8V+O0/
oU0Bg2bbMS34Aaon/be/Cvx4Bfhf10UFwTGBjDltUX8U+A39T8xkB++CVbDuaCe1/R8F/tNLmmHr
LgiVaAwQXf13CvzA8f+S+CFncTRTNzRTA06cGNr7nPhpSbdjuCVH/dRjpbtuKo+zbnttssmbg9hL
WL/aTzbrSEH5reORzeAXLA9FaF/NUzAnjTdMdPvAkenk0gv1sPX7mk5PCEQbCDfmLAmGJ6RYm95v
NwNfmdYGHacRO5nDQ+M3NF/lK9t3grneTTUCpu7n1krLH8i0yj29bCnMnzwIY+b73rwBHKvHiU3e
GPTYO/hjADd0/gXNQu+6w1lcdx6gxSwL47Xlx6FgKZXb+BrSoNa067bi5Cz20NF4Rw7YBKwJLsek
faBtyp0VamHJzOetwjIcRGHkEVuMTeZrX0UQ+d3qYfCUWzRv6ekT0AK1r1C513dRoAtf2JTc9M/a
vvM6eg2/QV+9QtnPpA+b64cHl+63p18mr97Bisf/YnjY+tJ6V+8knTaQ5cK553Biewru7jj9OrJy
17LOz29ABaYpDJNRFCw8GKtsSQiBTDwOMXuuS7uHOCgEA04Yh4N12x3uFU3WLWvxbygOv7pUoWAZ
O/Rr/QxHwpuWSVrsELgOk5t44l7VihtheSJMTnUwPjC7iKl+Xb3OIVmXKzTDE9TmqdQDFR+C9+3M
a3HEZjxsVh1Vr9q5p7zx49zXrgSuvdngCyIwg32sn+YgY6DH7vga4+Bh9CdqMutLtqkKqpeBmrGG
2bZXDMeKZdlRwBYLFmnX5VeYYkmDdm/llZp6xpsZVNdd2IUZa1+tktUp3UJpFwLd5vrLiPolaLoV
m/CsIck/v/V7Ey4DIUxgmjCl7mNRQtWAknsdV4Mbt0durPn1F74eM5bG6xGbzfWxiNfP9biOv3cj
TTpqGTQJuI9ayVpn+q5+nr4MDR3BXAb5Cr651So2Etpz1nKmDmFFmL1riN/3jzPkNrKDe51QhZWh
81ju452212/r3RB295Z9VL66X+VMGHEEcMeUQI5OYBCmh5gpVxK/J8p+GHzi1elOwgrIDHJ8dzz8
XMPVekRTPxx29roYGSRcUWAyXMCTfU3d6826s2CiTrvvhUA/jqrgxwCGf9e9oKZs7tqrBseQsPlF
cZ7JeAVDr018TNbJDv277nt0jUOyr6Bs0+Nxt8H5Vx65rZiCECBHirpX/KRIWt5BQFFHTavymu/W
F2ufb+PQXUdOkFUe+MybNMCmmsIxRii++drg3Q5TQxb7NuymvUgG/FrOaGRTC0tPR8cnjLoKO61H
9Zg2nvkM6zEa3ZLXJKAtLWgfditj3wOlzbBPNl9xYS4twGfoguO00lwKYvCW4LnATw1cT8YP+hWK
ckHKTjOY6PfTI6DgaAI2X3FekVcCIf5kIm7YXv8UXSdHvh2/WY5fvSlfu5RG0oN1UKMH1bgyw4I/
VtjUTXeaztTVtC8Cwwsmf/J7yPevZ3ZVBub2q0KbPaaN2Cbf0oO1gRmR9VIw6NW+gUGg+KA3Os/Z
11yh9Up7PvK9CwaQV8Nu8Kjd6EfhIodb99rzPK1bT73W99qzsyvrlmK9Hjr6StbqvHeu/NmzQ+cp
oso+38FzjZZfteNavwnB+TnE3/WDc+w93Z9u9c2hWicrGYDxRviNna5LGhkPEKYww/pQYqu+ShnC
sv/yEq/gNO6uCb2NV/K4SXzde/RLGtPDxHzzWov9V41pjHvNN22HnyhhxlPx8qwjmEsNT2cKWr8D
rSR+gaUidfAvqjf6oGytTG/2h91BC1TvUND6oYmZcTVvcAlU9F6+lruOtb5zJdcEfwLIMi1p71nM
5tTF37hhBrDxwdwMDCeEr8ed6qE7KFeioq4OEr+X7q3ndG1Em/Y75PrxY/b92Q7fz+LQPkxAq26z
EBq+D7aP0oCEgUpPm121G4JOwyBHc6D/nmibhhUZhd4VnHQDi1Yd/tf6sP+h1c4N+wxhBktVu1FM
Gl1lOQMQVA27KehA/qcWNcPMDJQMCkgelOxMsjde0RGipRnoPj+a4bOyV3ENrsFiOqH9E2JUMjtU
fYAV9Jf7hCYnb8zvyrromLa1tk5wfyhmagoUiKj5gpr+usa6ae/VQzp401HgFnUBKIZMD0//tb5y
bZee8gVrLE7fDlFm4HcFBIW9xg2bHU7KeSpwJ4cdoajTY0cX793qy4TG/LfeYHYLRz+UOa4i/9pl
5oDlKwsncdWjAIUNO9bDDKeslFTHNt8JgCLW+5XL1JagCrSxXOWvzPZ/OnP83wQROdljfJI4vmTf
RP/2Kzbk9JYfqaP+p4XkEK5qFviZ2Nlh7/kjddSA8nAtQpA02hBaO5lJ/Egd7T9BgoClI76BFqdZ
JwTzj9RRIX/ahJhIOdFmwBtPqJN/J3n8dQ+K9NN2DXyK64DD5ziAqvxa6BTTOAkL1QIm+hvXupEp
LzzSVphRWaZ7dl2LrXoJLnkqnv733hKfCaQCuuAo3zru6QIXHagIVp2FdDlhbVXAoitzMWcL7RJc
9R0o/bePOcFnoOGqAZizKItCrTfX8yEm4GShv2Xrvh6tULEbGx/tIkM8y/QxzValAYG/TTX7letB
4ohg3SGY6evqXkHDw95Y2aFEp056KJbBoA5fhKOlR1EZnUtWoX6I+ClPqXOGAKf6WCacnXpAmduG
WHEPzBpFOm2p8CPxeO5BKvyb/uLK0Jw9BWuLxsDMTnI2vU6vEAVsB5bA4SrG6qohR9za7q7gt7PC
6Tj4BoDWqW/3q3Rml0iifxsHJ4CQbRHLsS3bMJed9qGG0a3aYxxUsLygJJ39eHD5FpI8N6kJsWBz
BsN4mq0LJZmPhoKBDRK2SLZlGe/Alp92LllRmpPk+FgSyzEgcwfYiduUF6oZ72Ljy6FgowRomLpl
Yehhqv1czu8beBhURjSzGKinmqEcbxRh3OwHFzI0/auBerCWUKt+yYuHJjuo5lUuc1omgYPhj31U
4sGz1Vird5X0nBEeC4+pPXgFubK1jWpvRX0lkLwOUHoYh+dJv7fyCo3HZ/DoxvRrX1yAG394OQ5x
oEljQ8QCs+jXy6knODbmdkIYdzzVupJZBw3WJIj5bpiIJ4X00qQNTQuGuP3IRmiAmMMxMfErRjJZ
SSfsyqucBDHEo+YXU3xX4nVfGSxDObxu7i0OKwMQUIc1qPxxx+zkgPXP1E0o+I9sSK+tLhBYOex/
T73xr8DgWDZBLMQgVJcmcryZ4XeXAkEKpV1J9WoOxAiMTOpAmTnqesyW6pLtxHu5ezk0XBDOXYD0
TFjnLu6lbs45jILMmXFD27viJRNpdIhNYzeYZU6Vyoo8WFD+H/bObLltLMvar1LR98jAdDDcgiAp
ihJJWZZt+QZhyzbmecbT9wdl9l8i6BbDdfdHdESGK21X6gAHZ9h77bXWvsltjsMWgcvWmq5xLWb4
cfEIOv0bwVhp5cl7Lw6qXPMKs8qMwaXQrtPf906rq3U6ZC80aL7mNPy7sSwQB3b6vN2XknNdMgEC
ag4QK/RGd2jJTXBatbw84HvL3ebNVXj6+x3eEtPOYa7XD8otxtUHCIKF7RJNHAu0YKpgILXR7rBX
qfBY0UcnVUXpjEn1KSZ/pAXz2oqsK1v+NwcLI88ESkNwyS679A7DUMZlg8XTEFGg7PUm2o4ddpfv
v99vRuFitw32oSIrYrlg9RbBqs47ukHjV06blf7a07Vr3WUXWPnrNAoZ/Im7TKM311ISFIdanmmt
PLl0Tl5bY0y3zzZYay0Zojm30kqiIzUrsZIG3JElENf33/I3d4NQGFXn4NQJV+a/f3NIT+gPGt3o
JjecmfWR/K1s7MGVx25YW/U43voihKNWXRn1nOf090srRAeKpcuMuoxM7KTWTYz+JzfPhngLj3oi
IsbIIPxmeJ2yMiLvmr/kb0fkVDVlIDRLlmeY7c17xpTG6JxaTG6Ut9AjlZ5DPKDzhje39EaWHNKw
1vbd9yf3NxtSaJppCG1eSLYxP9SbQVH35XXTDSP6yKOoaBPuG6NwOzv/NVraleX627F0ymHsezbj
UiLh0WWc0iZjeQXq/pEEPx8aGF7RVDijpFzZgr8bjZFkqMyyymmzmE6vCWnNygJx4/apG9WenoJ5
SDLe+c6k6Fem8Xc7kTkk0jP4h4P0fBo12ccu31Q4acIed4lB6gFyYHv86cdSZc1UNMF5LQO2Lk7q
FjW4j+MEExgjyxfJ166Lv4+iXOkqkMD7Y12cnbbBOLqtW0KHQWMtFkZY2oD7tSmTe3L99ZHV37St
H6z6WP401kBPlTLtaqq1tRFcoVsuWo+z9xjboImrapqES5xs57MZjGPRaj2UBt8KX6Yqe6qjNIF5
3YP55bg9ySXKUhXFQZ9uOr+u3Gqqn8pQv7Y5LnYkz2HThEaldmMRmS6+qjf4RlZDpYbz2vxQ2R3r
Qta3oxdvYxXr7FCarjmA//bVCUcJBKizCKEvPnGEkiUdulZ2MW71HKuFmVfaD6jpIIbOhRkzVB/C
Nu/hP5YWrWD0X1lnr5tyvOYCsiCEvX4Eag2C7M/GtFhf2oxQE8W6ygxJzeKpXYcpCK+vYsIZlRJM
eHEc6X3sJJZmbWy46MPQS+tOtmizHRwkvbtmSnxxCZBwkiSqgoNK5zxeXAJyNLbhpESTO9rIkmJM
djiNV2U2umVfGc6oBrfpVZPN165TZ6GRbcq6rep8+7kEM+fVb09H1TcGNQmt0ZWV3GnTX/gyOr7/
JS9+smccuwdF9jZetpaCdW1s7OlTahzw+pDrr0n3qW13qvQ1sA8hDmKQrR7Co7hNepQxtptCcMi2
bYctxk9Vdwe2sLUzk0daBo3KulChyH+Kxucu+JVaD318P9RXCpXK6/m3fLf5IDE0lfIN83r+bpOE
Y85QMKNRhTkNsGOxMsWP0Tqlvb+p6ucyA+I0jt74EUtCzyJr/WjF+77YpAEpjDhU/SfFp3pSPuj4
XIfNF6PdNuYXq0DDcFPkW2xFRntTlluxSy3cHVHprnBdxxbTX5fGiW4TVbPL643oN160S7Q7VnbW
Pkj+DzW579S9VnzLs3u93zwP0GGgB4BcGQ+wOobA1b4Mz4m6aZvPXfCYJAe1uRHtnU0OJZz8uwi+
DOGXbqLxxy8/eJz0nRZt9BCOmJMKp6d92QfgPX9yZPQWMrC+ODXVXu1gkDzRMVfA7cs+9i9RtErD
D5m3Dv1tTE0nctUnM3Qy+RRMB8LxJOA9NvW0puWdaW9Is4W2L/wHS6zQ2WaQCZX+yfQewQQt887s
toQvkrWbQ1Hg7dLcW5WDT2L3XJfrAX85BDCN6+du96LcCW9ltEdZBb7HsAg80Eml28g+ROOLoZwC
L96EAMjd9zT4PmTrEUv74l6ebvRqY2I7lPdw9Q06YmjfZOO+3MWWo9Ino1t7w75sbhQB6WA3hKvs
mnHA5YFJ9mSy54GWZJmU93xNWdxOaWYSNAW5ZjmKgldB5UdrX0o/d1ECmYtz/cqdeHHzskUN4l9B
iVPDMmeRQMU0Qa+qYY7x+ZdV2nW6YyXyNb41ZVYefbldiMyodcrcTIq8OArKcBDlKJmI/7pjUsw1
FUN90Dwn053ppTb4kl+L6uPYfhj0H5r+s4bs1tU3FqU3Vd4FNQxWB5DfgHXTuRg2SNSTwrWwt3C1
TAwMlJr6xJeoVaGcUgn6QtGRasIHCXazgzVNvg4eSFp0jNQIA/fNHY2378FqA2MT7Jv7RrgNpUp+
eLmyt+K+OpSPKhVCDA/GFRU+nDfyByCF3IZJtvUPXXJXtDAcN3bq7LTUyYB4X7rmoxU+ZrbmjL+m
jS9Dj3DV1pVyl01fkMWPZer0dGyVxediemnyG+Hta6pIlFLHQ1jvpHpj+18qigTBjYrhguYO3SOI
gGU62MA1w7ad3K6/1yJ6XbJFnKDc6NZtXT+L1dg8eNPnPHlK9YHSKGVa5auV6k6T9tgOU1QqqYpI
dDUEVj5qNXCYkUHWPHXpbd7emNpDPP54P/65CB/JGWWuGiBK3Zj/93wpN3mTmGWp872NqHRFiANS
JUhvhL6faELo/vloCt5gtmVjYAIecD6aamR6hzvG6GY9flE6KF5fUqk1aw//LSu6MtplRgfkCxZl
wd9HGiiWJmVYpUuaRvdX6g6WvxrTLnN9zUQDNMX3esvKM6AmbixoeF6tPNqVLq5cP/PsLXYTYTKx
LBQF5vcVFnmTdkRmkQdtzPsOk811ntBfJ1Pt+koM+5tviLBRo+OMCVptLa84NbE7Ta99khtTbJIJ
2mzb4XPZ4JnlmNZ0zY7uMkaZxwLH0YWM2nKpx8eUw07brhzdKjfKm0i6xWRwn5CIOLhEux5tkCil
w7/8s6WDSEYHzAaRB5BX+LfzpWPhjo0lWNe5WtY/F3lfrWTrXp2+lzTcuLJuljkBQzEMJA/iBaj1
9mKVRt2Q+UafgzgrdnvPzVfEloZChxJkAMbt3Xaz8ZgWjpv3X3F5rcyAvcWrAdtrhH7LVluQ7DV1
KOgTHnkcgsgeEaApMeWqjIqT2bvyJJlXhrzYIpbCRWYLEhEiYLLyRfqoBbLSWp0J5i0K47aVqnu5
gyrRwx5ppRj7sRr5k6pu27bcDfKk/OHSZXib7McCciHwJAc7/6phIvm5FNu5ayclCOgonDYnoqlG
YIBmsj+8P8HLjTKPZmvcn+BIhLnLe1vVhBEkUlRw2PvtWtapgpYwVyPZTNd9Y1yTIl58T34gewT1
MfgxxaTFyxVG10yElxk0hqFalSoCAtMTOW3OmmBVFe2vOM3DK2v3FbB5e+RYqkZAAhRAaG4Cyy32
SShqSclbL3Vz6zSFGzu217J3Z1VPZqkd2wrbtYI4rvedKttYNPorip2c3vGbTjpN/dc43kzSTUCh
V/4adE+RUmykfBPKviOKuza/59cxj9a9TSLaOWYFSwiqQXFqlSd+BhImfoCQuILrTQLHAR9UPDoU
727Kn/7wW/KeJibxhEPgZRTozlcO0hRdjFacoZ2qHr2+klZloberYqCELQxseN4f7uJMAFlh0czF
DdsGL5i/9ZuTfOgLemQEaehyTbt0LaNIDeNXSgsVznvya4I8uqrl8IQ14uk/GBmNKLGYqc0g1vnI
09yBle6FoTtG8c9gwFDW7IVYlV0g4fpObFNPK0teq5N9ZeCL3TK/8j/MOR3i2+JoaNUwrrUyCqkd
0jlC9lvQbJMUaGzsFf6HV873ixKBxdwyr4o+IyIgoYvdkghcI0UzDW6e1JSPareqDOMmrYed6I3x
gNvWJkMqcaB85SO3rnPX8q8hIa+A9fnuARGgSgkGzLNQIjmfbK0wxZBWtJ/XFB9l266UJcfvnpSO
GFGVkKiHEFWe0htZ8T92EjVN6p7hTg9qFOg7FvyUtxtPjveNhEnitzS/k2zVET6S58BfsUGyx4B6
kdVsZONkl3Tdw/9+l8abVoFzk5duE2288hslkdkwkjbX0FDm0fNVBexQ0I4i+dSHm8buiFQhXRQM
doc0eBU0RIh/XLXhk4iZN8k5QukQhP98NrpIsfzUEx3g8CFUBt+xRNrsE9IDp6EFbQ+vPW9zOmj5
4iFv6tJRRXCtGfAy2pjzHWIoSvuyRgS19ExFXhI2JRpIl34TEgby8nqwJKfoPpmD6a/CalzTnnjz
/pa7XPlcwsIS6mu1lnP0/L0TK8HxuSpbd2omF402jSyiEMGGDlihX9NdUlrgx50tOg0ACggX4gLD
ckGdD0dTtWr2v2xc+UF7yT9wtsifhEZOs479B8+kk9ya30ovWbqiFiEqN6d/HlAMZLt4pdJdQoe5
N+0h68Gnwl3FO5biB7+2w+fWPibjKiq3lrKR1IYDG46a9m3AUYElJK1UAfC5K6BlCQevzEz9kI/P
A95iweigSc+pVEqrFBbL4PBroSBhWBnlzP7TYbZBjwpcBBgQ04S2RhRlli6d78z2Bme82nbpxSqF
2xqAIdgk0k0ptl600mAmEQt7yEWd7KQdp1ND1+rIwVPiswIhXHaCeDVKN0qGuGuLLkz3f2TWZii2
IMLTwSbRgp34CjWpjwbaFOOmQvBrH2ATVdWmilZNxZW+K+oNHKRMxgvggLSmGUEWtwg0+EN93NjZ
dlK3Y4NKY4O02+g30dc6OtLVT0Fv7MjBCkriYfjS/0r3xld1K91lPxFKdrFY++LoW04/3uUabNBu
E2tP3vhSlU9F/BKmDyltrXRHORX+mt5/su1KoWvIK/tHcD9dOaEvLqV54agUjWyZiJXa2PnCkRJl
1FMPHb1cjywDu7BWGlbMnQYDUxm04HZKE30VmhiOyNRYd+/vksvY8XV4WB9z6QGKy7yu39yJocgH
S20VZPxyts6ryBmBEPux20p1ZPG1BBWWLsYT1+sp23dpeuXKuNimjG9QoAeJMXULCP18fIUXjoyK
npW1VN+mQQBJq2wfk6kEq8iGK4NdnEOE5MAvgrtJno+jxZlghYHZmLXWuBE+wAgLvXtw8w3KIzgn
Y/LNb1gM0Vhe0zAsBOS81+u4UHgs7kULgP78JdM4LKuqNxo3jYS3VTp1ZlWosAqTSN9yaqf7UGgz
MwFKYR8P2H3O+qMuxNG5JVRJCdPWOUYeUw86g873Zzpl1i1xm5quJtEFmyaUQP1wgl01XtZfCUcv
Z40QgsU5B/c6htfzCn6zROjLoHaS3ZduJ5X7SrQ3FMZWYU/M2Nb0shj6/HMfXUm65y9xfpwyJjR9
ylNcHPbS49VIC6u2a2xjx7actpMYtobR3naluqe8InGsptdIUJcLEWYDCLOtKqZKgrp4y85rbIAN
iErAEc1tIn1PoAJafSsd+rH8+P6uu5zRuUIDuWtehgrahvMZDfO8q82wyl2JuwhSNRiZOVCvsKV1
hGweJxH7lrA4u3IlXk4qa09WuIFVC3/gJXJjh41N9888IwzqYP4q9RoSjIyhjTquE0X+EkftNS++
y4hQY8HMSCQFagqCS5fZTNSKwKEaU4ABV28qMzGnCEijMbW001alEHgs6W/jAspq06rlJrP6AG1U
/MfHrM3VTOxPmmrjIbWITFu6ixtxqaWuHKtonQQMczuZILdB1C570ylZwpj7uYOYHt7/2JcL63xk
cf6xo572Y401j4z/0mB5684O7ZVRC3PtR877Y11eJudjzc/yZqsWoMImx1nq1qX0dbRI9YMWBjtM
Y605TM2drkblBo+t4Mq48+ydb1fG5VjlKKDcCw/zfNw0zAQNCgKgOV8pVu1Yt7D7M/9K/va7mSSs
J8XgooCruNii/iQiXwrUzBU4JKMEM9xR651Zbb+yRHCNAvCbpUt78pkPSZYq2KeLqykaa2FPeZK5
0ZC8hEb8K0e1MXaKd99zc+Reuc6JqQMcZXbUA/ECE9du54VEb7445kcQHICajnLKWBwUfkUJkcsR
P97uaxHMIHdmBlTTo+zOKyJEFFUX7nOph6qt4/M1SpLjAc8nweShEFf6uwpgY8UQ1bpt0T5UETGn
hZXwKpAyaM5B9sc3LA88K7a4L2Yjt8VCaDURaQpkVTeIcEHpypXi68XGqGI3McYNSFUP4bu6Jne+
WBg6VV/QICiyAOEoz86XnyVhfZ7XEYZbRtht8iL6KvVzlxfzs5bG1pXr8LeDaQT6Ktgiac3iJMk9
C9P+GqWFHVY+t3dMpSFWntsCpRDV1Pc39OVgsBZtUG8D+Fm9IADDJpL7KqAMMfjV96qss5vCwjoh
Nd1MKY0rH+93g808MGJRzPYoHp1Po0dfgEZKrMAFuryxDGMrPL1zVOJTZwiNX++/2cVlhPrOBNsn
HuO+1Ze7a5QGqGYKBZ8SSH9jRkZKbG99y7rAUVKz29GO27hySi103mynxZja+QtKKSWULgQNsTwY
CZ0Rb/PCoP8DHr1f2lpZg1xQXC6VTawYA5Kj6oY+rvZtTOi+ypLP00RyZgySvjc9K3Ey7Zp510Vc
wPNRwgenoYxjyEv62DDSaRg4ElvKwpLcNtGSo9p8L3Nva+Tt6NpxcLKSvti9/yUuDm8oN/oMyTPs
nMMuo9PBqDRfTdA+sZF2iTR9VzBQubK2Xoub/74ikF0qmmHCnweqnhfykuOEN8vk0+0YnWISFBs5
zKHbBiDTcto/1PzR96wxHuzYR3wkjZHb2sqPOm6/jPq0D4IRCng/FTs1CL5x8Ba7Xh4QaCnaY43p
xZVHPb9E/35Si32tshMgvC9PkzbXq96Tgmh2dLrX7PTQlB62TjUNeQpyXFt7DkL/LjSQR7//IRZt
ARhZBT0HTKf8QyfWCyQ9yHy9pRLEngibm2gwaGIyjDdVmSSbEY+erQxXuRbwfD3FD9fjEKzDcZ/m
u0xU6Pz66dOV5zkHNV6fx7DBT+ZrHUbj0pZ1iKTelKs4ckNdYD5UalA/XImWp2sbF/Pez/Pt1Nhf
4MPgPBmDL78//vkR8c/wgEY6mgui5CWvMfRaueswA3dpbZa74zh8xEsLir98KmsaydaddM3f7nwD
/s+IZGmCUqp2kagV2KGMlBQi9BYq0s/MHo6YWk25lboiGLWbsjN3mmf+Y/j8R1Kg/1UhfmYfeyx+
Zo9N9fNnc/+t+P9AS67OEcD/Lgn6/C1JwvpfOMb+CwZMm317Kyt//W//1gZJCFP+IhDjgKKoR0Ix
S4D+FgfxV9ZflNwIAIzZlvAfYZCkaH/BvyXah4M4lxjmpPx/lEGK/tccKnD9ECvAGBR/pCp/5fj9
+2ibSSQChrhpzZoQyIBLDMXvzTYMMYx+itqIqKrS0uQwZKEpr8QwtFu7RyYXDb5PKW5Uu+9lW7UB
JIy6XzUkJU9e2ZSHZNDSD8ooT9va1KorJ9r5xf76gFSuiSbZzRaURabpbVrQDzx6ZRnNE5DoqVAw
2ML6lP56cVpec54+v0z+GYqjC5xDoaizPDybzuw9mhU1T5zi+artKxA0Objm4T9/2DcJxzwMd+5c
YJ3vSiDeRSrQT6WBoWEafOryvt0qBnARAcNpKHOM2eq63Mh9WyASarz4o5KM1mEqpfu4Sva0MhcO
Xk7ZTmmR7kxTIB5TixmXiOTcaBzjjel9iM2y2NOXt7iJfMpQRR1426AtAVo7+5rOYBGV/P0uLBty
cp37BqLB+dcZ4cFjD1sHn0xTortUm2mnPigwLIVqsTHCwnbClv7uOkFfq48FSs1p5Y+x7KaNcLKq
mLb0lKhWWftR6B0mrrEf/h0h/N/59F+0l33vfHqcbab/tc+rn2cn0+t/9Y+jtSb/NVNT4IXQQse2
ZvLNP47Wqv4XcgqCThnMbz6z/t/hpFl/gcGwG6GVUA4UCn/1z9mkcWxRJSGZwaeCEwqVzZ84Wp9f
aGwTHg18ifKHxsEJxnu+tgSBrD9Jkn/C9H88BfROW3W4xOLk0ksHr51ynAVpnUIjGM0J/R5gRiqa
5CaVcJU2CMtg3yU6TtNx1d8XgVq6etwktuPZJvpeVYYS/2Z6T38fmm9lMEs8en5gSofE4Sg30Tct
04KqCAzMaSr/FKqT9KD5crMa1LjdJBUXstGmX8pB1z7qmW0HK8k38m3pG9e6x5/HHfOkzTpTZox/
5pxhMWlNmQeNbmLUINEO7+hNpvot7ZRyp4ewHJxajmtXL5vg85VXPz/T5mH5QK9B54xPMwfn3yoI
h7r01To/BfjMYTnVm9mzSA31MKp5uNXNybybisL/GMYp7h5ylysqVXtoUU5genG4QQdlPahN7yUk
pD5OCWZ1TahwuZxm53ZKijLXnIBufP6IqafVY1tkyamxx+yu14ERA3t29DXw0ipvcO9Tdn0ziIPW
BVCur0zQ/NP/fc++TpCNxorQnL1GorpI32q5okmnXWenIKwOkVwEH/U4jg6trCj3UlSGt4aRZAJi
4ex0qivVri41G1ZKGN3GY3ANdLj4XNT5AFJnPBX2C1f/+VzUkTbZdOHWjqRXzVPVV+V21BNcC6k9
I6G98u7nSQnvPhczAac5NyigXmh8JNEMamZ1+hHjUImeZEUNa9vWAoxW6+ElFXYDpGjh+6xJfnzT
YnGz1s26uysL+Ym6h9VSwRblxrdqsBmjxiBD8atkByWg3k5pmtzINBfMrn2x88Dj9ak5GNHpAWAA
eVuLJT2hJeyFWivHktvYp+QoVavKwJIwHwYeKbONIXKKij7jZhS2H0H+ftjEJ07bKtqvpjf6WzVH
YGCnceYYtZR87JS6eboytfOyOVtWs3ZcWLB80BXRRmBx/07ApOwfHrIu5S5a9VqkHDKTmqKuJO3W
Twp7N9q29zHpEuUwKW3/MYvhqUJxWIku/En+0l3razJfABfPpCOpAM0irlRe//4NkMuYky6Vinqs
JyH2da00T4MCw8sLc/MxyqdwP3r5sEvUCK8MOu5+7ZqOQ0HqLNpHRtqj1LTaXZQ3zZPorf5Fp7D2
n0zb6/1GCEaytDTPEwNBd5klOOP0vXIoiyk5icj7bPfFsMfle1il+BDemHWa76mbfyiqon/pJsPa
KbjaHiU/uGLTvMie58WG8m6u67EdiQ2X6eIUmTbkkzw86UXCFdcVWv+CV6ZykO2hxgpW8sW3yZJq
iPOlusJrHvBYFcV450t55t/HtL7E/78bmyf5+sl5ebFpHBSaTcxqzPqc5VYQUiTCoW2sIzsS+74h
nw5Wr9bPitKF28yiyYzV2uqNNumwMyIYmbmSx+77S30pEmGKqMYg++IJZoBjGZ0HUdPrU40R5ACs
vDVEWzwppYRTjiSZD3WmsIQ4SawHPw6akoq/mEVT9HnHvbjJT2MQKAh9o8SEUOgnn0Zdf/QMHHMK
EdSlg6O92Et1I/ZZXvcvXq+YD4NeFiuduttmjIePtMnrcUTKTX3FPdjeeFG572XWg9sqqRw6vZ+l
nzJv5AQY5w+FWzE5yzROe0+a0PQ0ZfshmOz82QtCHjXqU47CIhoVF59r9YbGruPR9rP+5f1puzx7
id4IxUzQINbVEhdNAQorGrhFJz3sjTuRyTGuSAPEd/hWqzSJu0OQB8pmGuH86DQuu/nz4QUg6Ux2
ROi2xNR96lSa3vc4c0oBRcJSwQkiGMWeVVrdFH3eQW8KknJD5vdCmUu9Ujl7rXyen48IJCDnachv
yKSX7J2x82yyLD85yWPFqqA/W7Yube5GhF1T/0LGWTy/LuphlJVDZQbZL6WygsnJysTG+Zf786Hg
0N8CnYvebZKC0nEB3nrojImNOqojn1H3AshJep2XOykcFEA3Odz6LYVtBy5k1640jz3jUCuBKigN
4+eprYuWTZNYiktpNxjdUAw8lJRmyiHKA4buwwHZTzY1VbxKq045tPRDHciUMLUWNr8n6etf4rEV
+6D00y+B3JVPjT15t4bUj/vgNdAyKtl8yNW6eE7D+W76849rAVToZLEgGcuYphM1XOhKxCeJkJuC
PmccGbrm71QRKrSXmcbvGQ5aTqqNWKyPvn5lcf3mogHdmxvrUGTnBF3Euhh+khjgz3v06VjyPNrJ
vKPmEyps2+JZz2pxzctzvk7Pl9PMPGcxavD6cThZpO6NqaQtFpT9kXyDTRwHNtZzGQ3h6BCJJbOU
GdDxMH0LZbODrGeV7qCMGykKhtX7U/+bC4P6DXG2JSj5gzDOecCbS9YrB8uXCms4BjKGEA2Mg03R
lvKqwzRccyohh/dJVHvrPk7juyZjNeGEahtul5vrJJI6Z5qi7osV+lfIDxdRNo42sxifzANK9YWA
MO1HvyAJwTOD9thbCue03VC1YK3GufGs0Evb0e0RdR9hwJXVsICyXgM2HbEDsBl3BNHtImBTROtj
sd/oR6suzKeiwxUqb6AMUDlkp3RqqRz0ujNPWqbhi+0lsHQkEff42fUmUke5wKKt72+GYMxvLN/8
wyaafz8fZT6NYoIxc3kWn6yUAX77UtWPstY3T3jA46pXtu3XhmLNXQDN8GhOMZ4wWCpj6zglxvcr
a+YiByEOn2EnOK48Bqn9+ZqRDazXR2V2kcpt6XM9puUqtGo0U6o/bOhnhVkkPsf3fiUFCOei0f/U
+bOpfsZJ82TnCHTff6D5gyx209nzLILX1qJ8FtOl4pimxhc/CG8VO/r1/hC/WxR01mJRko+Tfi0X
hUXT8sryLfVoVmMIdW9qIMhyGu/oNR7etX7i30WxKW0yOS9QQBbixp+6cmd2WbwLAgnPFYLu5kee
hZhF2q19ZdFebhcIJnNSauGBALllkRb6fQ5GQVuCkz946p1Oz3R83UJMkVFLyiHCX0peI0xcBFzp
EGtXzrPLA5TcRrYERkDzJbnk6htNUk7oEcoTBK8gcJIAmNVKLPlg1rjimo0GiPL+91jSycA8cedB
EoV6B08rY5l5BrGqJqnVRg8iTKpVG/i65tQRzpUWhIT16zEKPlGsPHh994nZ0C+gFM2pylppbRZp
8TxlNjaWlSlv4tpuHDpSMWPmlN83CD0eiP2Gfe+RbPjh9OkVRYjJwj6+/xavbKO3K5f0hiILF9+s
q5qR/fOdZKqeWQhamR79Oizu7EqlcYdeVhu91h/HJuEaokfJXZ4iwHCGdIpf2rh8QsnPLeWXfuGQ
CYqdEWLbiXpIw/bOQ23b9capH+30Po+yL1FcEQTAJZq+ykObb4eKaMPXrPKjFWj9zxh7gtNrBJBH
Rr6zjXD6MBCH/rATr9ykslFiqDOI4Ws6qernuKUoHece0W0YDjeyVfGEVqndqGMJ0TWOvU3Zd4ab
9j2dazvTPnoKblci7+kGNQpr3RkS3NsgtNNt3pevwo3wm2kNeuUkI4X+lRXE4TYcIkaI5P5kmVHM
DVN8kjjl7qJGqtadaNvHFGWlPYmjqk/RpvMmPCKHTPqWiokQ3tfTtZFOYm81jdJu40oOMBoMwgPO
x/GvwJayJ3K5fOc3hRrf+0OXP6lZIe8jL+UGbKPpxcI/5DlMPXNHxlxubI9gLSuFek3kstw3+DRQ
BAZEoiys4CKwOEiF3WdjpFTyscwEgdjQkiyIOXLTRUoD7Gi4EsRfgHrsGG4OYEVc3OYy+/ly843e
8mK7V4520Yu9noXFc4fvGZMfyLEzmmr1qPnk2u+v8t+kfQxr6XCqZAObhCWoZ7dKm1RSph79zPa/
qy1SMNHSfY3LraY9x9Q/RFMm9pVdmA+aOuW7v4PO/+ApqFIZmMiBoVCPPX95O+4HXxoi5RhbakGr
KM2qV61kBOuIUggWOfl3uaRPtJbRXjya/zxrm2udqH8zFQDaNH2kyqFb9qu/39twy6TsZWqDOh3J
dIJ9nnPeKJOlv8ShrhxMr8/viiE5TH0Sur0Q5Oq1bm3fn4hX74W3h84cWWE+TfJLCMFlsQg+zV4p
Gm4C+Ug3YkxjBkMmrJ9xHT+bYTX6MhFVJHFM46BxCg56UCqPQ1bmP/M2DCaXWmLx7GGODnG+r+iM
o7VoiTtdfaBgJPZiDpf9sMt3lWLUT2nW57siGXVIT6OfhBuoEbJKQBVyLGE9Rd4947Tm1F9NK5jW
+ZsuXpXX5ItD3kUauESxk6zDpKft/4GQknwkdDOLcBtMwnwYTVOhL6Ak3Nwvv0WtmXzgFLEeENSI
fUvrg1XuC30byuqIrkx99ENDXw+SVKLLTjE9FbMNWK33P6u61w55I75UWkcWNUz9rq1T8xRKdU1B
y8DoNM7po/IKyQyDph3LqYdi3tk9HdmMsOy2U6DrbIUBqwMQJZdGsLhERxNSPmVGb4ZYgGhLuSb2
9hjGh452ijSek/ZdE5WYMFtoEeJGrGO5z76UqU/+ZMFrG5U83+V2FT8I2jey8BXWVmykPxqkqR9e
81WJT7UzzFC5tQs4vnDt2l8Tlf91MeUQGjrVvw+AJbd2ok6bepDyT2YnSd+LtKEPUjBnKxq/J0JW
54ulyBHZmGGmbaPALO+9xBq2xIgsFaJA66GDebuzqCs8lHYd7FM69FZT7N3qvvlZDqWHsQr0rS/7
2B9LRRu+5EZED6/5ou6mhmNRKaxbrcyj28qsw60AwaKJfLCJYbTfYikyrKtJLbeq1w3QxNVkl81p
d9R2PV4N5fgT3mB8CCOwpjTzuNfSpN+XWlnjraBLn2lZ+TObYhuusxoVjkSr313lWbj6a+m3NG5t
+ohGEiX8uHOsSAmOlt3OHsNTg1VAG443ei5OShLhXFxMdyHdJ2sMfZV8h5aoeUpLrftAZxmyPapR
n0wlQWts1QrClMCcIaf5/6TLSXYHMiAeKyW+9WghuK5ghWWO3of+f1N3JstxK9e6fhXHmcOBvhmc
M6iWxbZIiZKoSQZFSeiBTPTA098PpW1vskSybM1uhMMOa2sDqARy5Wr+5qIaguxXK9OVg7k8dJmq
ZuLgKNjBUaJQ7uAQ3zP71LeWk7LllOMNt3SwwDQHc7IaR2a5O/SoVKtYhsNLsxQLKWj0f0vS1L6i
+kNXtx7GRdsFhQkZIFRnY28sp76+aGRYfrVEd5V1KBnyTpul4xRA7vveJWtBM1wkGeBLXYRbxx6b
j3IaBnwRHOcSRid4/TQblo1EVhtJHjQFOKvTi8NpFCo3RkRRTfRMtML6SDorr4wxbXeT7WvnMisz
CIO2fR2bKBaO9J6+9aUq90VA7y50tG4VgzdYdYUxbca4B8Pehc3W9EoPOYOgQ6s6r4MrVQR3XedP
l0WA5HPV2+kq1gZ9A2IUuWMzhKEm7ch4CDof0Q99VPWqzSWI+KZtkyVKN9G9Z3nUMshhRSvDbcXS
lJX9uUZw4qfXaztN2mKnpwFmIa4UG1vhLYTu0Sej9kxCqXjMMX68awbPe+zb6IuoQ2PtF3a+DYvM
22cKew9ZYf5yiIoR2+yeY2hD25YHi1EN7ocsX7IZHyeC87WC0LKo6+6rVUWmuxgK5Ckrv053xP5y
lzQ6e1KLuspaNZ312Dt9fc9UhA9t7uf8ah0OKuMjRFFh2uVjGT2mFdFPS9IRCk5Cc7jzoMCAXl9O
goRtHKvwUghlb13SrnuV5cUaA6lxM+QdOvitXu+TPho3o92EN1rehDtcMeV15xT5hQae2Vz4BaCI
Bd6HHLqePY1rA8OlTVj56jNiceJaSDeiSPQIL3HiDGuvGe+Eiatfr7vyQUaKQIizKCEFB6d2PfUu
AzjL4ZSpq0Q9RODbq8WhMjusXja67n5qq/MomfInoeKyQlUmSrZ5hoyZTr55pcHIe0LOzvliOXX/
PQ+H8mrQYv/GzUvtg9mq8bzuTUhZQ23tdK/ud4aNQ4Enmno9xbnclK3nLsJRw2lKJBJTpEohOJc1
956PQWiRTUxUJryLf9Uc42A291IGyLZjOGueRXnNyDIpPAZEg4M8nm1+QhH0nMlW+dGM9atp4JSd
ClEVC6kBdzDjzIBenl5amjGd56MqtymCUpe1n/I1hyN3G0dDfrK1lr5RMdUotPol0rFtU126Q/Al
b2z5QzaC3r8nzVlOpNMfShfxnN4ctxoqXSKJugs/xNzZTTN7U2WTf9VASN+BYXXO/LRDNK1zF3rm
I94fy+bDaPbJKqjw4TMxX7/Ko3zvun1y0bWNc+vP2WbQery5Q0cNlz8Q8mSE3tYk3PZ59wHeBMXL
FKxJSqcfceBNV9hjlb9aHMmcHCWxZm9BJHrLmFe1zTqLhoIVotwWeZDsgxAFcVeLdJR7cDxt06De
dnoJM1AlIWebFn3xfWwfNAeDijDsL7CDQl8IQ8qPOXPard+o8akg71tRCYYexs1VGCwmv6nvtWQe
PbcB1GUpjO+2PtSf7VKislsl+niBG6S5DDRFK6BOxnNwvu0yqrx8240VPXwcG68qtPPyCc3XCnfE
a2NAVUcUqdq1tGa3qtO1VZ/3P0p3GK4MYMnnKS3wtaWoCTLPjj+Yqe6elyNOR0CnxMYHQnqXaXjQ
m15T3mTFSEvBFpAX/XnX54T/e2rC7GaoppDh9Gh0Xw2Ixh8PrZlDuqfcMr5VVpr/mARGgnVRgJ1B
HW5Ra667Kh0bLbOUEaDR8zgLc7YZskfl3XjMn5HQgaPVBP34KQNsfz7Jol4Xjlldl4TmLVOvcufp
SJNauvLtpWIhdy1uNf7KRAlmF7DBP4tWpAumNMEVEl2ckCpBnI45yU5aVgGnClyqXNRtwi6fWtBG
szDoMrZkf5N08142SdpCVVp37VysF4FOd9Ap19Sw2DSkGSvV+j4tuYQJocU284MP0CTcCwDq2pY0
yLjXNXdXpL0z8dk5Pu3M2AP90SX+bRGWc1Y8Z6V96Lpf9WzQ+Plp5N8OoLCQcst080GSVlBEoHiN
Y1jZs+dg1RF59G7iT/peMXCc88hi6uRDUM1F1iCmhB3g+u1dUvOnk9DJlDE4/xLWIV9g4KMIFLiT
fU7FGJ3HieE+BebQXFdBileBX/vTLmu0+iKuSxMrp6lW32xbcbuMWRAtnqn/2ACx+RiCnL7xy9jd
KGsauqWPjdauPIyUTBRd5aqzTJ7H6IDv7u2Uonw9qkFrrxPR49QZp8NdX8Q3qUBTd9l13A5ardd9
oKFdf9dbrfvS0Jm/LCnjfaiKTLx8nA293QEEkAGj/V7UQvuCE3IJPUNZ9a3VSvVjdtgs4FtE2S6x
JeNa0+uRXejqBpn70Ix3RWNuYNFMlxWP80DkwRWhcx0aaJZfXqnJR4CrkvrXuC9Ca1kAdrsYJvO+
9qV9N2VyPybOvZe5wf1oDf6OODrbi/Y8vAH73Q0LdlnJLEYwyzNJNNajm2grvvUaEXPMdaHU5UYF
fd3U4B630NI9iW2fjvGY749rVVdwizXXeYg82V8aqW9vIqvrN5Yn3IupjM7txClIIuL4i+9Fj+A3
yNywDBtuRq+0lqap/FU4AOZJm1FtUe0eF1k8dt46Afz2NPiyQEspdKdx1RRa9U3WCb6pUdaIa3RT
rAI/bcv+zrcngt3A8yVXZZT6FZb143Dm5Vb4pXClcx1GkfxZBBImsDbG0WeVB3byORv1+QSg0wK1
YLCqL34X1dpl2k8dFqaJmatLRKKRv4s7byVhpCIhPoyA6jJ/KVAZWYReeANG8Hzsc+yo/H647hGk
25hJpq4Sof9QcU05lCRxdpsVPoc350D6SES0xkUaD0G+dGOC2dptHfNy9HMI4L0MvMe6I5dfZm4d
1eew/exPGQzUeBUH7XDT1XXQ7kUXRkhU0ENQ6RYtcv2TMWZQyF1/oMuItAbCBBameL1H4y9TFBfd
CCtbdTNxg+63dzvpVuEsD8OuX/lD5qrax8nGxQ8yttqbw1zs0BNS0GjWTNrKnYKddoEQOFl0LjT2
t5l3bB0TqW98HOe/luhGPK5K1WBqESbUQFZkAEQ65B4YeuCyk1OlHP5qLci3snnGFtKd81eBnXcb
u4LGFblWs08nPo1Kz41rDk2mHW5DwZDH6iFOqv6JeN4vDqUcxzB3FHPVHOaSpMAvg8962QgkL12b
HnNhZfKhTRFLXgQzXaWNe6zrDrlkVswFQRG2yYXllg6+wS2EJIWk4KLI4/JTMxe8Yd4D22Hmzeg6
9ol1NkZu2HPEHm3ddvD56e0MDcFglrAzQByRbCoZNGtyFAxPaeXd2iKrbzTba+4tuDMbN0A1IoiE
+esxSllzQS2Uhyhps2r9PEudYOwhZhukPlzvydjoqYyv1QTtY0GvAtiMoUUzwIJfHoW9vYh8pTZ1
MA1nY46PT4euUauGccdxsO/VTF03qgL+TCDQdLO9+7CvSBTilkOKn7gg3Q3PtFRk51oXJJdZRG6l
+Vn4oS5z84o9i157EHQD2l6NcVc2bXPPa2f9yDZx4Bzw/W0wsxNIbEKURyp+WlqTpZ/LSNv0raOu
8gZheFVg3tKE2eOhE2L0DsV4rcMm0lOxCiaqCN9Iw++B5k9Xo68Q0cDmIPpWxDqLU4sYT5DDoNnz
50+sqLs9UCHrYtCsbJONccxQjkMq65363kBP5anz8EPNOdGpTrJuRQ/KuYNUenZ4tVOi61QwqS6y
dWFT2/d1k3/zSLw/dIVVruM+/6xlEYdxhzvssk+MfG0bifsx11NjR/1n4jIH+36RDuG6BBZ5nUSw
HSYyhA9a3HDYEgf5PkIRm5shpWrATSGm3OYLTlKaemEK2skb44QoN6PFfp2olujRBWXSt1NzxwKb
zGHHsGE8h1J9H2nxN89CzSxRUwNcvEbfDZ0Nc9l3ZnvZ16gtzzJUt+1YVU8I3/p3daRSFCfmBbNV
oP2oZyPQZdaDHliEA2CM3k7ldTgKnFTcCXEIBDGsJyc29TN/qFFtCOZpiczV8M3w2pS+FnoxCzhJ
2Ub5CTYtYYdsY5TpO1/zsnXvD+nNVCUIaeta/PXQoAkzjc0iIM6o9aS88dMvoAZkaGi2XWbd08b6
bGNVjoGtctKvWg09r24shvcHSEMW+sX3bBBif/jcVRiI25LcApWJeXenWRos6YZYt82AzfAMb9Ld
UoQIKirXXAASIYqEdEtUrxGNLPw67gGKx3zgVqBd/QpHCIctHG+StLhk3XiLvonRks5Amrhz3xiS
jVktB4GtZ2OkECVJym5jeySBd7S+wtciy0CxTZTd+cpqGndRVWHp8G8okh0dfbhNE2nzly7M/Osg
cHokr41uDtHNZnp7Bun9Q1zF/nVXk/JtDl3CQ4lEpwPtwBgZgL2wpHNfzenkobzjPKJZCHiHopQ5
/a1fppZccEqKy1JPkV1l8nk/HQJxpfOjCxFdJE2Jn3s0gKpomT6e29rQXegMx64H025Ww5DyR5M6
V6XqvjmVK9ZWrPS9rlfRpsy09MGJx2oXD/a6gqF6TXNMuyvAXCwPnT5pAf2Av5dAnQ60/Kp3ZPWQ
2ZW7NIAWLbOqHe4One1AOM2Fm/cUNUO+6ZVj7xBErG+KAx5jbm0dGpLAfcrPmR0N5y5kHwqxUUNe
S4RrrZxbRDV+mndpnRTXGXP82y7owi0zne66ZTq99b05sErPecS5I8Mji4MvCqP2OgoShQpW0v8E
2afTFukMOLODvXEsnbSxEwSjDHrG+ZDr+V5XmC7lzRgBUbOCJ28a6dmALe0Kr/025nq7w4Lj2rAm
Y+W1Tb4E1ibIigx/o9Xgp7zE4aNzFFl554+4TzHGi66dmImVPdR8Ik1YmsvaTgn8TZMhqUmQGlc0
v6xwkQZZ+92wk9A+b8eEX9MOSf/UOoxy0gPM6XDOe2HHGeVNcyPAUzrfmutlvIcZH1gGscDRGlp5
0cThrSSEb+keeTQv9PHu8C2BHjY2ZWDTNCi74txqg2pb0IPdtYX0z3zlSDyY82QXqH4tC2SJDL2L
PnapfBzjNrokoSEpc5L0Um+ms9TuzG+1tJv7bJ77+tKzd7oIzE1Q5dGVQXWAM84wfkzNYPiIc2x6
HQQkBm5h+VsnaexzBFDNTWn71x5F9WVQauZ3vqf4AUNr5+Lwxb/f/H9ljg1McbafhJqCENJxR1w1
iV+OZQMa1WuyjzTPv/tTjKl2X6RMCZ3ivCp1f9vnVX4XR93nDuGThWFqPhZwQSF+/EIMKnAhOHb1
4gTM6vcpNsMhH6E5Zx5he8cjmnaoWvL4dLrR+V6XKdP89DDWtO0IlY+uTJOLti2g2OtSiVM+QwdY
/cthAcguHVVG30WLzTlWZhSZU7i9p2zcsOIkwul4kA+HiEyXSl8bcaqu9Ej/1KNYQhXRSGtvIYv5
I9WzkglzHm/ef1XHw0EU0pjp03eCovUKKiqugr5rhebfSI98bJFL5hb6XDKi8sfUxSZ4v3/DVxYA
th8MMxSc0ANGCeflhIx0G7ZPHmo3o8bZldFTTCE968F3wxz1m1GW9p1WDt2WEyq4imJjoNjh4Ra9
aqpzN3aDT+8/0OFjfPlGeCCmhj7oX7gi5gz8eAZOMmObnKCZtJvJpkfmiSh4qib6u3ol+k1T1z+z
rgu2oeWPO28aJlKh8HZsfPkzsHs0101HxyvKlWpVaHqyHupKXOhFRMaLmfO9zYY/a/s2PjFfO2L5
zvgcn69IR/ifmT6GWUdTXb0LzKxB3vCmKVrobrVszjQV0TdKCwyTevEVnGWzD4tEYCzl5sg8F4V2
6SUiW7YlkOAiwEF6AdwgWoSxYewrvanO+tBLLw7nhZ9n/u37C238jqDhkcGA6fjaYIRyjEcr7bSI
ItL+Gy/1sktPxxGxi+x0G0Np2NBQdi6anuzaD0fnYRiqeoP1xQOERKriudChp+Rv0nE8pSJ/RAv7
ayk5MQwYsBBojwfWkFSkSy1s3yD6k3wqS09sEztu72svzVYYRpi3+ZCgiD4MlPVucO4x5lEYnDT4
8LWTe+7PiZAFQm0lLLd+auFurDqRnVJ8MH7H8/k6lefsew441TuGqs9gvj7UYvMGJ6X5pJ6TlnhM
5UNMmr/gydDYM5nFWVX2WMSINPTmRKd1nue9/yZ/Dxo+CzXvFT5BNLKOvj1yLg4dnYHnYaCrR930
PXAUlZUV5tdixiW/f79XYMGwPgCcAoqCKjS7Fj/fob2JAZjWZeaNVYoE183iiXFMgaRAYgMG8p2L
PguqXV9JlG3mVt37d3/lNINjyb2Bf2FSglzAy9vHauymrGCrDcJorpE+paM9uv51G2Q0sZvunAlD
eokydbwcBtBAqaPUrRMho10WufY0lPKj3+fhLWSVUyvzypuYdTh4Ccj9OWgZvHy0qoxKR+9r9ybO
QOkdAEkHXAsDY/lQW6I+wUV45U0Qc5CROJwXwDte3m8k8bWBdjk3AWfnmWNR4XVGXH7Is5IxTm5p
zJVae50Bjj93bMdbnHgVM8LsZaymbYp0wkw3DuYQ+PL+WoXqqCsxmkg1p92BiA/PCj8rnpQY64WR
OCtjnCGLjHg/dZNfXJmj/7EOENtP0t49C6uuO2Eo89rHwQPRZIXfjKKVe/QGLNiK0pKue0PPzr2v
kjIENGRhmCfhm9DIcL2fts08IarYIAKlvlalzdaIogKtD9OVa6OJ4m+9HvZPwzTDHd5fsVdeGKvE
UgPiJGgcH27StnINFW//xjbSuedd2Yyw2pxqeR7SpkY6PB2S5UO8GgYMIFbvP8ArYBQOV9DHDroq
Hu3QIyBIM5R2EEetc+N3yXiH8LZNqz9dlhCAL0qnaS7yMJ82hjWIs3gYsm3q0rY98d28csb74CyI
ILaJxsFvFBoQ1qU7EdT3AT73QFgL5nFDs+0mwThUm6Yv/tD7C1XR9mEYaQ8bM75N3bS9sMooTFZZ
hetcbdaPbWgUOJQV8fcEvNGNi3rwQompX8QpQj0nnvp3IBWNRZ4YPjlw9d8QTWi8UklK2BD1HOPo
WHm3LczGC1u6c1Uyj/1a51/H9H9FQf5Y5vznWPXghT7Cf6ai8P+Rpyodh2df9uqxefzHD+q3Zrx+
zH/87/98bBHAP+gnLB/BhNT/2NWcot/rFzoK8yX+0lHwjH9CIIRobpHqY5g6J3B/6Sh45j9tCPuI
fUAzJArMKfJfYgqm8U/KJTYJqjQwYGBT/JuvzD+CFAIDGlA02uMOYNX/gq/8sggC1EXEAqA186OA
tQbW0ZGKZoAmomYKN2afNp/G3J6NScoSqWAbbcwm/tlVifxkGeXjs0Xb/wrVz2nHL7FSf903cPl9
M2TqN1jYNNJnlZoeblg5E7kRq2JMhdNNrBftKTXIl/nmr3shjcz2odyA6TuvwbPEnqVsqSzHcJP5
ISoMeRxuatecTgQ43sizI+nXXUgqyMDnEIuAysu71LXt5a7BXYAR5+umznt0DYz0rGZOc95HQ36p
lWJt2lsAXPnu/dV8GSEO98asl6Dq8yXBxjt6i06P1o+fce8BKx/M0O3LSpuuSr2NN2YVG+tK2uWJ
A+WVFwj8mpLDCUzYNM7Rz6XbPre7snDTA3NYigJN7cyHG+koJzrBznhlZWeXRnjh/Di4uEeVIsRz
WcGX09ZaLeO9KQb4qVMR74RDlQKZ5quT6hf+1GVnWeMGJ37nUbXya20tnQ1nIteE0Jr18r26dEy5
t6OtZVf6y0h60xakDsqKXeSf5b1RrUCReiBNRpxHk8lamE2nrQyfFvWUfglQIFpGenzKI+O15Sen
gJ3Edw0GntDx/JueDAiAZWlpa3D4wcYFEc/IyZDUcK3avP9xvbYCHvxz8gb7V7/i5b0MlWDswggG
O7WgvCg74XyLSj/7Ct7RuQdQ0K1QuVxKPSl2bXqpKTSPrVYk61gNajOBJr9NDYFPy/uPdZA4/DsH
PLyYAPbwbG1pz0jb448+12XY1Daha7AwvqnoiiwGffTLFQoe83kMKeBjFoLCtLqJhp/sx2iZCzFe
B6XVn/dmr31u3YF/azSgDNS2i8pHUUh1aeK0MyI2JlZNHq7qyrcv41D7lqeDtYyiCIlxbYizs8Tt
nQ9iaALjxE87qkTnn0alAVaT3Ux2+1uulHplhHAYbxe4Hs4A3dTitsyAb1GX+qAvcUTVf9Iwx1gI
VTdk1+1GoL43diZNzELi7QMd6Cof4LAvZSeDz3leu5ihhYxrQUCN5fr9V3Fk+nt4Xqz4PMgRnGKI
SBxF2EEJ+rSDI9ZTKcpVUyWtWpYFTb7cqfKLJCqNO2Y4BgbFedFekYD5+8Rs+26GTABkMuiBAs+y
GuZq4JVChnd1s8TRjz9oTNAuy8FkNgLiJPwgy6nf0zaPbivB9AeY6oDJcZQ6e+a+2V2cOcswKzaM
Mf1mJdoGtdeoNs/RLXfuYpf5OG5KoA1LY2QmPBUTiGLPvk9oUj01NjQbo0UL+/3l+f38wRSFip0W
m88YzD7aq8B0Oye0bLEWVtzdZ3LUoR8jbfMnd0HXGesV0sXjU05OUSIYKIl1gOQAJf/4A6k9/8RP
+T1dmC0P+S0GiqB4vs5h6dlRquGoMCkHlzSjR1zZSSbvS2XiERUCKMSmHdnTVvbVcgTBfOKIe+XO
ByQ7FLRgFrSfK+Bnd05qBDBisw6gZFjQNCI8DaM+nRZjNQM7vfs+pNbTfHzp3l9W8/dIO8cYPm8y
CNRjDt2YZzeuIhfwZWIFa4pc0EsWgrKfLJwWHk30L/H5qxwAHGA+NilDzXSpoyh1Vg65dJZtYjKT
GHxPXkapPn6H2Xip+rxemUztZxHErPoozARcdeRZHzFSh83sFkV0p6VF/uRmmn1jySDZD20qTrQN
fz9SfwVOz9INa/44X67mIC01SqkH64ipxcbugSxJR93VaUOA94YWkxP7Gv2UaBtoyOX/yZKy4WjU
zQrFx/zqdLJtzdYrlPJTiS9gZUfAPmZQmCa9bZIqTNS0HLXBsRcINpecsIaDS0SmW/vcRNdfFT72
zKJcDBG+6bY5DQukUVHqhPmMUF4Pkb7qzZXU5Y/QciTmjBXe2VJcN6alnYrV8zHz8hii3LeJ1bD1
mCYcuGPPvo9wGIwu6jxvjZSMdzcRThaCSvciyhuE+ce+MpdYhgQ7tMJxMXfUjKepyr2o6vDT++t6
1BicwzCcccqIWcSIF+RZR2+1yCwrZmiy7qoUaJHeVo9dO4ULdyZNILqh3XjRpC+UHSL9WVcYTI7e
pWFVzd2JB5kj2vGakAKjrOgw3fjt8wp4m1lfRzyIqi6RT99Nk6PvoJjGl2RozSKjubbMrPByrDX7
zAKlsTWSMlvJ2HROfGyvfOkwelkbPMzJl4659JFlilwjsQNRVVr3ISCmK5edelEbiPtmcAG2Xmg8
otQ9XmherU50LF8J/XSnEGThPGfMdFxelUo0XqK4+xAItO8Zmm6sHP7ZYb3/q1L9P6vDb7ofVdNW
P/6BmGGNAmDx/bGJy+K4wp/v/FTKsYrDqKn/7/CPwx/lXAy/+D/zYLMZb9sf1Xj3o26z5l+V6Pw3
/9N/+Fd5/XGUlNdPZVs089VCHut5TY3L17OP8Ley/Bo46au6Yfxbf+uGzR7WKPpQA6Jmxwnyt24Y
fHSaKx5K5R7V+r/rcNv6J6k/reY5/YemMkvV/Es3zPunO1cjNGZmDzn++7+pw19+KNocQVAL/K0v
13dxjE7PEN4FXp6ckaEZ28if9BPdybeufhQQPFfoei2UdlskzgMoIQi62bR5ts6vVPJvXXuOAc/i
Xm20gOGsPLwTRXITYB+wQmDd+cOLz0H32cWtBjp+Dvz4lvHnV4lMxw6gbHcibX3ryY9L167OnBj6
5R39NJP+mQlZwD1lPfoybfj3Cz3M6549OQIdtkTTObyzNUOsEX0rH7MCP5Owy0+lRG88/7Focc8d
aFVyC2Nsh4uyR0ARCswJcZ+3Ln5UbPsyAHKV+OIWMGOIGJ39aWj0x/c/mbfWhn32/K3WoksmkGTB
rdcxMEirFL1OFHDg4eonvpuX2eLfq3+U1zSoXE0FjaDb0JPTFcrN8qxyakw+gOvcDKmwkQVov2m6
l55IqN5arvnPn71uLK6toYEbDvGrvZ5ClPoyYY+/4jtBlqD6n2+xY549pkdFUThAa/TQ/aqhhrUs
K+fz++/iaID891Id7V/AvLKFMd/d1spYmwp8H6AsX+zM5pM/3ZfVtEBIKElvUpWskQhZQM/I2ich
dl6DFgFEvycBGOf9hzmq6f9+mKP9rkqjtie37m5boYDq9pspvNDyuz65csN05VjfBh90gIbXq7nr
/C9eny4Ktmym1DmgmRwh0b/+R3XO/HdyIwHr7W2QVQTP9NMSwYknPdIL+/tJj4IHLHSRD1HX3Vpa
tLOsb0Aply4rYg2wOzdGPy7yHEJh5a8mtdFauQT6tfDgoekFuubpqbnOodHzd6r17+fQ57zn+YcX
5IlWmWN+q+f4ivUUs6ycnzNSclkhkPTmrve/CHkrwo2BYhTrU45Lz6DmrqqlgHMxNLg9uzusB4VJ
4X3Koct7Y5cfNwPyEYZMq0koH3mHwXHl7fpB/+Ire5laUB2bTF/2VYk9sZQfDLQqFlndFbfCST5B
g7usdfWT/s1lLPMvgRXfIVV01Qbxl6EO77WaTKTNV6MxnPeQQatovPAN7QqiMwjyqN7BMrp3++pb
moNRFm60LIzhq+ryNWpNqyCKINqOy1iIs8pPzqNpunabAaJBcK7rYtu23sVsOAeW8HxesdgQqzEa
r+uu3U62cYug59e4UFeFNPQFvNmzoKu2ERB0sCgtIG1/40CkHjPM5rR+kw1Ad50kgqyoNmY2nDux
PPfMclt36sLPumvLKO6yTG7CLi2wDRX7EcPw97fTG1Hw2O3GYMiM/ESq9mbHAQcgcVi4Yxtt28zM
r/S6sG+iyaoXoPpP7Io3ouCcWj3/GOsBhrMzJvyGSjIyqzaJOmVb9daljyJ60oPLCXJT7u2eD2IC
/WlK+fD+Or117aPgbZd4VbiUwns4qehxuOLa9+O796/91i44Sr06rUaNz3PUHmZGXSMr70S3SVYl
oItdEAHv3+StH2C+XHc0gUbPDsd6P/bBbWtn54me7v/s0kcR2atqI6iVp/aa0lqYDeVdmwT26v2L
v7U4R0FUc3AjTKyw3ncBnD70jDTERVJ9mza6uX7/Fq8vDTCjl0szOH4glWtU+0Yb95OGcD3izn8V
Xv/lwcwk+eXFW/Qeii6cqn3vcd4ETghkqkqjP8opIG69vPrgD0nt21m9z4bswZswN3fDH3+2Kkcb
NUe0LdajttobAYbBYpz2DC7liZL7rSWf3/azI8nztazpesJOJgx7Casyhjbl/dFeZWT48uKJpRUA
CBq1T4fgacriYFHG+olc6K0HP9qrmVmNiV3GzR5y7LaooHPXhspPBOO3Lv7bHh1rlfpc3AzERtbm
tOxFPa7+7H0e7VLhAGJN0dfZG2AWzjqYnNhgV9mJFzrvld9zjN9k9vMuT50+rpt90NrI2U7lpsvS
DwpgrJFNP3s7Pi+arEOEtDglyPbGYh1DA2vXHSc9nRdLpj/5npZWIU5Jvb517aNNC8s7THHAqfZm
JYn2zHJRSjyl7vdGPmYfDykbM/bDWGpy30EheixyR3uYvKleZJ3wYWbA+k/5zJZZocxrTOMqsVDQ
RcGIGXekDOqm6ByxmbyxvR8m17rOEOBaoNHnrTQmQYs2G7GWGtvvqVvbC7czTsFz3lqUo4DQpLk3
DJreIOHh/wgHHa5315z4OF9PQwB8vtyyos1FFTQ5L9NLtTNGQR58Lu+Tbndrt8+qyzaP2nUm9Xr3
R5vhWDVtavo8KDTV7IdMXyB0xGCpgRzzZxc/ihEMhkVRtRpH7eiKpVZ5zQKKbHzi6vOSvLLT/KMg
YVgaE9x2bPaOH8UrfNfyC7tvcJVrDeOPDnSwEC/fRps4qPugq7qPtJKKYUBexnOL6USoeOs7OjrR
hbJkEw9+vUdBwVyETv3dRcnjxMWPGtz/Knbw03j57P6gQWCKK7UP0LXaIYJvABGOn8AnkokjhLxO
hk7b+bO+wlibwRLeBJDyyDsFBnjj13lHoaP0MqKsW1X7Ka/vSlldtEXw84++q2MYfKnhjFrh0rhH
o/dJ6vZ3ve6+v3/p2arlta/KO9rcvWAwLvy42ifl0O4MNbqLxCqwQmw0M16EVditZDLYqzTxPiOl
Z696ZUC5I1ida83ULt0oK7aIs6ZooQTtBy+fKYaxLzZ9kJdUNzCGNCHyJcIhHMdYFuAO7EL4Y7C0
zSLnI6zYfGVMGJlquW+uO8hPcCkjZ0FUDyFNNrAF8Q5ZBUOPlF6My4atA5n1R2gxERJti8Zt42st
sJEwdkW9ys3J/5KC+aXyE9HGGlPzA3zk5otI+/HcgE0DP7Qf16OvP2GJmCz13sNUKq0lzEGElEFB
6dveDb54HZJKvek3i6nq5CJG3mWIGTOrPP7D0+ZgX/0sGap7LcM/qVT7BpwsVkqMKrXmFO7njYP5
WFTLjaRvd2kn90OIneaIgsUC4NQPLHPoOfhFhvC7FHCvEyoPuOLhicT0jSh1qPif/aYOwaQ6RBhl
TyiPdrUoSiiMudoNZnfiDm9ttPnPn93BbDPUPn1dMh4Tl1puQH0xq1PwivmzfyXIHo/HUrMvRafb
ck8rHtWMAJJuF3ganQNt3BkoqvzZOeQdBXPgu7mEsFHva6luEED+qhflx/e39Ftv4CiIDzhR+KPq
FX41ufXgY3x0V+hTua5d3Gnev8Ubr+BY63KcVFp48Sj30I8ue8nYOv1/nJ1Zc9tI0mh/ESKwFoBX
LNxESdQu+wUh2TL2HYXt19/D/iImejitVlw9zbSnByZBoCozK/Mc54s4+5NPfynX7BpYV0wuNKeu
SPWrQTYQS6RQry2S4+9tpOejnL8/QNLQc1tdBnGCZeMem14Zd4aN6bxZnPlbFXLa7S/+CkXaS7fo
4iQaDQqSuTxB6j1+7+ZfPP+rLTBPN1xbYZ4TJlt33fTfq+xzGPnfnztf6BKkoU+cssLvrC2Uye99
5ovH3c4dZbHMXJyKcdiX7vQWG+73YhZx8bjr8yzarlfFyU5dxbfhAHrZhEnjex/8ImbpXGWNFjpp
Tm2i0VJYg2JctOQLxeAnr9Glyc+YZrrjilKcLKXOgq4Ybmj6/6qf3f7nleyy16eb20FnMFic8Gc0
N1PEQUrsdulOuiBFUOzAYgMP9sWC8Mlbe+lwh08PNGM0rJMzt3SZwSfyHKdTbsQ4f+XL/uxmXby1
iuvmOm3K1mlqUn8S7bOiux/f+pEvO5biFMBe0y38yC2dZrHaazTJau0X9+azD37+87/tV44YkhxI
EB98iUbwANXDmGjf20asy/c1caHZpKI7VXiHNY3Rx6QxX//9rlwMRPwnov4fiDItZAnT0+I0Z8dq
sLeqk/sF4w7VY5REQd9cz6kVqNp2Lj90470wXlS0oIbY233mnf+pPaQrLTnRF+veX2eX/7A34wf8
rxvJGHq95BkYSyeaPNBUvjMXgdbCiXV1hpyPHFSY8tZusz3yhzNAqo5YHyHD0WKatedDjBb+zb/f
nM9+1It1YcrQvSA2qk8EBwzmWxAu6Gj83sUvrfeVOaRA+yoagBzr2q4hzenKVyvxJ8dozFj+911M
olxMauqUJ0cO0y/Ac3JfNvEbxfl006wGNdDWWgBQNu9JND6aYNsaXAf387Ki3LMYAS1jgWkEpiPw
ZM6taoa6AqPRp9tRM+O7uuff6wfH3tXMn6dnukg56z85bLgG6/iVfeqT22+eF72/vVMzh/+WhD93
UtTkj64n0Ead8avu4U9iQPNipVnLWrTYq8pTOxfX9QLnYyGx89ylfNPj6Xtv7qUXZ+IEKR2nqTjZ
8fwmZfwupudvPZqXcOPVpompVcbyFM1uWNIbmEXQhf/92hcdj/9ZEy473dMhWdtknYuT5MxyD1lW
e2iMOrvWzyqYpkjjvVv2TeO7TtsFA3jjG5wExf0qjc7vp6bYMEKC6XnKxHuS1uPRMSqVRlxKhwOZ
IL0Q2qOlzzqjktPH3BlDGzA3Db/bImsp0++dyDPR/t+PT1ysEd7TkZs/aF5HByMZRfDvd+izJ/Ni
kUrXFShKF+cn3qKtsKtnayi+WJA/u/TFmkOTJJlrMeSn3Kk+3MZ91cQXS+snV74Ud6oTIBpV1tkp
7qw4NHvM9InyFWr6s4tfLDiWTW88NOX0VMqpDLW41YJFtl+9rOcuq3/K2IyLpcAAl9ys2szl7Q0o
UZ+ohuLYXcXI57ApLXpIsjFU6zfjvLWnH6ANtqXpktkzoQ/wRluDpLDgGzOLIZ4dM9lY5Qz3CWDO
lPi19sB7CivzMaf93GleaGwgRvYQ+jxEI3N+VCf5mwbndeJPrWHzf3+tFn/VYvzZzbtYiyZV0TPN
xHo4r+p7DrStVwGVfOtR/YtV/bdFlNNoLTPyOj91Y81ZOaaMVN9+79Lnr/O3S6cowwUdyvkpauMj
mp7bRn5v3TQuIh4jnrIkX8vzuknJx1FEGM/F0/c+9cWyULDAoHAS5ckS+8g8td/cz/+nw7MsKnrh
5/xkMJgeuLSV7RvZ2ZvvfeqLZSGP6AQHDs7V6/Y6juQrdbmXb136ch63qtsyhzIGhGfNmZmQebNV
irwKvnf1i4UhsWpHzKOen1a3q4O+zm9MuLrfvPjFsgAzUcAMkdlpKeIXTSS939Mj/70356/Y6m+P
N0O8jjGtc3VamioHFeyhpqm/93P+tfP+7dq5qdL/RlR70jK3D8fJIeJyI333vXt+8WKuVJ1ioaXl
yWzNlzKr3quGVP/fr41F8p/X4ss+9yhu8lyKKj2purJlIT7y2lvimbXWap29CgQwLcGq7s9r9LwO
YTK8CGqx+qL7S7wGi3m2Sip3IM1CQxrbriyBwv028keuUFAYNgrrqHMVMYys1nJH7dczy2VvaAxf
lUFu8JDWLzXZp2BtN3LVG4YOStyJBbyprF0t96O6OS/VvT15TKNt+ZOVx0KZ1D37R2sk+0r8nOF6
+N1wzf+oM77B9Io3OMu7E/1WnSfG1GBI3ZLsHtkMjNX53c173AkBq7/Cj+XUwm+zs6xhX8vW0wDI
87cDN3qwYN/OfJG0uc/KPYhFSNgfYNn4fX/10vrr7+GSGrVgBR/2mF3zrzHYFvI5LNg2TkkJt/y/
29gXILOM7WASv8z7pu/9crzhu2XRhxybDTeE3WxUmwM2qECmaKntCC11exhU7CEx/7g573GLrTGk
WNzWmoTm3r5ECHzZ5XRrn0/xUZLWaGUaxrp44TPE1Ffiotzp2mvX64yhWD9Ss7yKqiEs28oXahKu
scZE8LUujjYHSEnMXAEVVNkXfqxqIWxUut4kAjUN5qfqk5RJdSM75F1w3YYfGZ5YFcVbpQJsT2gf
bIK82Z+/oy5fnVxcUwTwIDEFcL///ZE9P/b/kFL+dVL7t5ctmTjuZfqZsfkshowVWT9hcH7xOpxX
mn+69kUkGCf9yPghaYQ9TI/2oE+cQMmBESF+yrRL4Nou41eTDJ99j4s9wKk70Y30hJxynGmjVT+B
bf3/GlP4T8R/2azc5m2TQ5jLT0Im5t6pQRyaMzTKb/0Al33KjZxdEZ9TXU5sXstpvs6H8osa7F8t
sP/wA/yPloxDawtObXqqePaTOfG1bjrwggGYCHn+zxFPn99NPHpjskugFGrD879/q09++kv6TjEP
VTFnUXZyjOIPZ17KKXL75rEUTv7HSC33xpHLV/1dn37Ni1pzh6oev4NIT4CUMHcykXcH7RgWeZRS
/pDKfF2dQZFxBtrEjKS78k4ya9QYveNXvPj7lOmWL7aXz774xfbCBFRRdCD4T2pWN9fMQxQ3Q+8U
r6lq4sczlziU2Bi++ewY/x1kOrnCOO6SVSdrnt7awnktl/jt33/ATzayv8Bkf1sXGCrFgUkTy0mL
c4v1maFFNx9dPwMFjEyhc3eKWyyBrun191KwyxFCe9YWBk/z4qRX2ejT4MJpY/HNg0btcnmwLb20
OCw95VP9g/Hlt1LVf/77nfpk5bnsMTaSrlccUxanNl+eNTH+pN75xcP02aXPP87ffoRFKvmQmXp2
Gmz1OeqzFyh/X5XBPrv2RXhYZ303qLVWnNxRfUFBtSna4Ys95a9o5x/WnctOVy1yalm4AGQ6Wy8P
+FfROlil+dgvix0mmZ7GnlI5nC7XClqbYlrubNoZMnoEyyxIZKpt6zrRgYbBMlWWdgynuU7DNHbb
gKKCtuvK2PTMMRabnC/BGK9W5UEStdEXX+CzlPpy8rPrlxElk5ucmBT3csYqK1aSjLPyKndQetwR
zyw0VPAfal96+ch5AqHWJF4sOJiZhd0CRxqDROzq/XrS88emPGSzwjfKt/wZSfUgyjAHgUG0lnQw
uAkdRgdzCdFWavws83vZj4yscybfm7thhPH+Osov9oXPfvrzn//tsRKlrTZWxrcj8E2XrfbVS8Y8
u/vPW756sSJ1qCQh9PfZqdCa5GFJG7mheLo+mWJydmNaiNBx3S7MtRJ841TE20rRFbrJwRBtNUed
kANmERFOV/muNUS6T5tF+ZzrTElOChgDr+q1MkixXN1MXUrRuxbCG+1s3BoStS8Ha+PNXFuIOEDh
MZthDbtq1GssNmLQNkMz5VfTUPV+F5f6Qe0aIhHoreMmoeeQX8hUnuB336uFGlizdpsM0EKN2QDn
b9GQMaxL4dtF03l20qwZPA+7Pps6mgD3nnFUEtcgkl/qjSpL48nEaY0dospDo1DSP4qcsjfHncTH
WI/NB8jD/nY10CqluZuHoDqYMHZLy2tBJb1EzByGvCFQbGe7orgMYBlKs3qMaOLf4Boq9kamOEEN
adnRrPcsMZYw0hTFt0TR7bIBYC19dnbrV3p2ZJgoxkfSvqUO46zNNJrXjll+mIYePydr8sOtmwIo
PdIAU++jLUaffmOpDSTZMqPxozKm8bZSi2E7DbPcLUKKoKBBxV+11D6YfW/AhkcCn0+r4pd1+lyk
XXOTKU0WKCgLn8mJgEG4TiPezFYzb7Ohu2O79gclMXcLc7Yh1648TR0WiIVS41/gVHpC1u1nTZ2H
hQ3oPsr79DZtRoMkfFA8mWY/p7kpwyVnGVlKd92N5aIHHeYYP1f7/kHJbN7TxvxD45C5dfS4uuWy
dHp0Cio1GqrzeKZLcIwlt2pMl/2yppHKabJQ3rPB1QOjgi2PBHLYGcjIvXg1QJeUNsj+OBl3cV5p
OBM0fp25A8avD0sMELywt8Io5x/qZBmB25ruPqtmdTsA90SnCAMAq4UbqqCLT4ojq/cEbYLm9zQE
oaxpskMkstijv5uozF6WxwJTTQLHOqG+b7gLhNxCOL2Hs4TOJKsRvhxcOpAY+098CR1beC76eCgn
RbYeoc7ld91gxh+DiOoQaJnxbsZmV5IXRvV7Psps4ypWF2pSVbFg606wgJG4qR0IHiQZxktp9Ubu
90o0vGWFYe+hEcVhvxSLD2jcSklKxv4PxnueUHjPB4d5u7e0c0bfXMgu5YixaNGUfIuvR9+MIs4Q
hihFSAUXKIfVuIU3ynnYrUXf7Luqlm+R1VmHZrKr2KuLZuaNAMiLRWA/AqPzDElKZbSwrvVXqzV8
V0cH1k1JUM5i2rWpvTIq47p3S5FUhzOy80evpsa1tkqn9EBZpAfJi0noWcR7mE7DXdI3bhizm2zV
yenbMBtstFCw14+WYnbbOh1NTsyKxfZcuzA+rNwphZ8ZqtzQYNJfdZJyDYXTFFh04ubRbtQqsZBV
z/nValirQpU00/aO1Ktbp8VAFcLuoXfUskqQtRbCIyZqnoZ+NHumt9raBcrvzKGLpiHxgEgwQbPW
DFCtiU5u1nbl+rC4vDhzO62/cTswseIAyhDBYIF02dRZzRCCg8iB5lfA1QgfzBrRh2hiSR/4PPzK
FBsYCEGEfJZuTlEr76Y/TaeweEBom+k20w1556y9CEddL6G3upjDpAm3nNOJysCXUmb+lKyMDkay
uWkRMGzXoTZCq5FMV5kw0YM11qtDloKOKi2+TZVohdf1BmbUyWHaZ0mMY7n2w1Xbayh46o4iZu2o
Q7iatRIIG5S9W03yTqVAGMyZUMN+oKsNv5Hrp5WBpAaGRedBf/nIhmF96+mN86xljTAHpb5sW8Av
aFdXrG0TfE/wJTSVVTzwM8AUxd5lvdQDW4mnYBFu7Ucp4DgvGgXiB52ztHdnbJlkmlTrZMQasj+W
CjNgtoBZugYZCj6q3Id3XYSzbnShtAA4KkK3wkJLVl8bY+JX1FR+kwyF56Ru0gUmWA5xo2GI8S3+
689hGuTLJNfpGNOKu2ttOTfhEDn5w9gClk+GdKRq0qmqZzWFE0jdTRSEF0xleWalzh7KOg3tVGvR
V1YMnpYK7c1YrAEWuE3xotLam8FpI0L1uDyY81ztjWSmgqCB/Whr3qPearHa9Ia4FUvaz16Oegii
PufyVaTHh6Qbq20O2C9U3bJ6Utqu2iWmhax10co/WSIY05tnVNwRcUvaG7d8K5A/5Tx9wA1a7kY0
mwjl3PG9hGGzWZdRecHZoOwn2Rg/ZKkVPF0yDmYDLitz5Yi6MvWnlma/1NK+TbIS2WcPTL+ozRXb
xdgy/yqnTVpED5POBlCaBbq/vlqxNVpZgNS94cmbZSAldk7zjEws+UCOPuNkqDjDcBJlDRjgLK9p
kxtugY7BCFoJK8cRDkVurMRcWlmCV9YV1sbZ9ZokscLOILZrc0X3yoIWzWSIoJXYtq8QtXpLyZ/H
xltTZb4iS2D6NoYGtow74plfaiVUL7NgD7E1KddMznc4/nIjKBoLLG830+sCkbwt9kvSIf3rzt8o
HuJNl2ja1olREamqU20dc7BvOiUaN27eqPeTKLSQg7s8zM3IoKtXzY1tOknUK1qX84RiHXysGmhJ
m7rXCuIsqaQ77Hh6ErRyVPfRqlY0ci7dRkpoVHrmis1iOD+6UcIcUOLtsuhRWNQ52xixe2iUqRIU
BpaIqpnLQw5PlOTZnkG0YUHa2LlMmJDDzB7WuuVuxir+AJO++LENCwvqSzWmfloqRcnkZNo9isVB
20cmECSaG/lqI/Jt79bLlsWIGp7Zq9uu6vn5z7OZqaasB0NDdudDy6k28Pvd/Vi0BjDk5R5Pm+OZ
qQVH31Qiz2CAmU6H9uMc2d4wqIvXItIn1UvsIT5buMgkaj0egj7pMk9Rc+mnVmNtFSMy902VTL5d
806XEvtnyU5yKGsdAmkllKtCcV+TNcNNhZLyWDbTU6yOuq/S7bsfW834IdwsDjIz/9Mto70DDvNs
N5C0TAI5Sqc5/SHdailPppIpb1RAVb9rrGpTEc69lLg3NlbnBhmCvsRy5I+eDwiMX6tuUsXSdg5w
jCchp+64sn0G5/lOt1oeWEymYMCc8NSuavLLSfN8v1jzutfbuN0YDqs2byzoF+wvvBy9m26NAn4I
qvPSZ8heSYBzGfqxmsZ601Y2wiFjZFLY7QbfNbSHdYUv2LjMxja9LbBd2/FVkwnEfG5lHDJik8ob
ugprjNXNH26JYcqf+iU53zKgAZ5izhHDakySN2aB3IXIixxKcRZfThYWFuigRzzWRL+xNsrT6swO
KrROSuwtyD8SXdU2Yuziq3FtbokZ9cdsHJ9HxBL+RNt/sKyxGiyKXt5nOVRxSb9ImE2Ge9tFnfxQ
zXw6xG76R7iNGhrwUp5WUSuQXCKzBtuta7tErA2d/Zl9XdQaLc2RSuUdvPdyjFpSCr8qkva8Z7de
LZFCsVZG3BgFzP3UqkrIUlr9yOGgnz2yKP5UM81ZC3PmqZEkbGTa3yxtbF+tS53+NEWdbRlyFt5a
lgUu1mTZzU75hxo++Y3Eupqz7l5JJkw28yDUIIqqj8KyB582jDnghiU3KGh580Fv+40+dnSdakDA
M2v1W/BoDEDk6NAQyu00w2BZNBOTU9sJX5aU6y/wP8vi1042+4uSummYWwPLaOLqHVIE1USeYM7p
yoH34JVJ81qqkXPMKlRSLkEMo7n5L1wc66ZZ6jbU8xglGkc0dHKNJp4OoIZEF52rX00JxJzMKZsw
Ps/21vYyh0qaf5jqJO4Mo1tCSYF2M1d2O3iyV8pHtzFLRiBKKut87t+yKcd9GsWKl+mZvZm7Rmwh
RZT7trBd4l1ZbVzVpc19gNeML8/42aSWgxRzhfZGddzrIhTozNb1gTJOcls2UX+cUi3eZeNaXctZ
q3fdMOa+dgYgj/TE+5mQ7o0cDfOpQx9wtIZu9HtaATx34JGKz0YYJ2F5U4e2IBmADFfXbDeZsnSs
UnV8k0vjvM9Hjs+pg70XRlM9O1NzjhuEelT5CGHRp4L2cyJiAWrZnyFa3WhJDBy74+ysNfshNOc6
CSoQT7QkyvwhW/gEVM7tPSM0Scpvp7gv/aCQx85j9aPsB9MInTp2ntvBHjJvXjRmvC11uIbCv94W
BB9+0djmn5W6wurpuJRm8tiofxwXVfdRw4nfcZRru1q3Oz+HlE0nmQ31Lk7mTWqJ11pOjo+rUfVM
V/mDvkLdAIQxgAhizDhPhcmgZWr60Y3Z9ZIiLq9iU4qrpVa1oKndDMa4Ue34eitmx/J8SDSIg1pp
tLU0lf5ez9lLVzHy1ZExkN5gAJ/W3lU8y6yGnZX2f2gxeLNya6xhQxVJ2K7u7wlpT1hqSeMVuiZ3
fc+OPYDn8lTZqzdkwngDIcj4eddamyVnhXJkv9yOktVtaeYaf1K83JNKufeLrqCgybATS2VKg0rl
B2LqQQRVMaycQq36potsJjBMJHfVOSexdOkimarUvYIaITSUtDvUjr16rrZYD4VDSs8qRJK3KGPl
Ozx9901fJ2HEgAMdPxjllFQYD5UBCdIj5QT+2NVMrOl4sRya8jYDeKTNGPFYATtsn7N5pm+DhRzd
VPonjpcBh2kD0W1ytIAppWKjuXq1zeDAbutRaOGUMRlc6XPmxeOM3RWiac+S3PxJ6ih9LXJkxWyU
9hNuNBRKln5O11sTFUpPBB9HkW8qHdnjimYt0Z3lpnaLyDeK1dxC0ltukCzN2xmT4o7YoAXcSRsk
muXFbyTqWEaNpjvOaLn5daLs+lFff0P/FIGicsSGjGw9pehIwxFiW1lglRYF9l+Uw+LJWcto1xB+
X7VUfz1nJZlApbd4zrwSdRhOusE+Q1CvmdZj2RTx9VqY0d3YVV0wWsw/lIQnRPlFkl7LWjPuNX3A
8Ut/0z7Gc8k4oDU+MdNMVkGmsR/NsQtFO71OpmCsrq8oNnW2w0Gl3e8GNihPgctwFXGk4KWLbd+I
iRNWCUvtuldldRxmvB/QuRZJkBmPOxxwsA5KE926WlVbraNkJeIxfdVLblNlW2i/c9uEbSB/RqnJ
bF8jyh+NsPpNhc+lG81bfA7udl6SInCGNLvBmZN4dj3pJ5G0p9opVYHhaTYPap3IHjylanOIaivJ
ZmidZ1HbWKBt9Iay9nU1GwIcOB9kYK9FEv3I+6L842Af9TtpB6kNE1bOUl880dYJhr/5pxrV1t5h
DDzM2yX1kVA6/sA+98hpdBwMFHI2fdrkYZ0gGZnEmB4XS2EMSeFVjsXQhrzsb3i+c4+ahcU75X5E
EPEplRUTsHbyWGn06YFC111OFx61krUKwX93vKuDmGGcKVko4esdC1lYj53e6QeYmPjIEC4vcyvv
tXVWNkX63qjkow4tldvcXE6kR/aOxHv07TOeSBb1S5bEtzj8eJK7fiI7E/PL0Kv277ynBsY71zj3
WLCaK1iC+n1ipsxXGrJ8RpNlnqKhUz3baGdvbLosTOKOLvdcEwcKJ9pNapEg16qNTVl1X3u53hiJ
eRWZnOM7UVEH+azHm7wWy1WU5GkwgWl5Kik3XKuEprDPM+pICuCqcQCnOST9dV5nT9yzFLRa87sY
tJZykivDqRQcSNcQpgfngYDsBEuAtFnT31K3eBzKKtvTzGv7pTJVo4cjlTQ3YquZwfgNi3FDrjJ4
vCxATdkQEdmjYl6Lfdfzfp7Zf9m1TJX+qDDTQ72hmk9D4Sw/7dk4BxkdAtksXfxo7oK2tjZp7x5d
mZkQGBX7kI2R5P9jYWeTi9gQPqlhnKQUu12ZPGtuEqh44YdCN0LcY6+YuZ7QTM3PBo/rLtVqLMdl
Ih4p9acbpUqGrRhS7HVl5PBzWiBI5bbunfK3jKUGpdaeah5DtT4kohCbqRrUnVkbwicZaNE6C+Rh
U0X7iWeVtGRPjXGnwCxUK8cJjSrttgqAlINi9BAHyOeD+kyzpoDVBGrimruya+CSdKW1MZ2q8e22
TMKCOCgQimIH1WAuvtbO5UubuOIgdc57ZWIF1Imzm1XvF8+2M5IGNT6oTR/UXZ+wj2rTpmIa7yiz
XLlDeZ89GRl3nV/avXL0qg2lOxAFKPqt7WhkipbF6+Uga0X0m/lEA7+soaayXZu9T4R/y7olgpbN
E8mqeSWj+mhrqXZscLL7bTV24HhL5TYyljfUmhB7G4IUmKSjD1Wz2CooZIkA1l/iXIWi2+/B7qTr
g8e3PUQLRsC5Ugpuo/ulde2rgg091NT0Zpxp9eO4Y6VKqt2hNb/SjQg+QWw8r6UNtqVxPTh98DkZ
FtJ7eew6OLAdjwl+Ff3Y12aGMWzsw3zUfuFSoHrf+OR7GQHjqJAbyJ8j1RSDGFSbozvTckna13LZ
qWWXvgib+nXWVsltQ0Kxn5ZavwIqh6DMdoQvXJdJtCY52KuOjI0zXV3btoa11ah62lr7lLS6c3Iq
zLi1rjqH1h1iX9HJ82aFjA80LtuyowY5ls2NKkBNJvUcJonOapvzNKuY2O9oMM1+aXLwzEZ94olg
C1RSwN0WQj4NIeE0QMmCWUOstxNjcVzV+A1xyAFD201biswrlfkqXe/6VQS2Om/TJG05npjo9rCU
OADy2W1oxt2haCl9W3G9ta3Ocd8r7cEPRlq5wbiw0i/lPbKFg+Mo+c5O8C63hJl3Rb6GreFeDWxw
w+BsFnqDY2TG4coz7yVld5s1BkzzSj/YpXzi8PQEW+dKi+a7vufXr9CABlpumT6i9Wk3jtMpphXK
q7NUBouVVqc8d+vNNK/jgxMLKuLp+hpXerNJlbeuyd5Wg7q+Ce3AFxYHI22OYJwTvXTj2J14t8oV
I/Y47pIkQueU8agkhGmIPNyieZYyeyw48+oG+6kwq6DtY+JWpfph5+1H3Bd0UrNZRBUedaYyj4iE
rhU71a6VKr7niMVH6HCn42Pd63pXBoPOYdraLjEtQckznuQ/2WjsDEH3a+POJEDdPeWCfAt82gmc
tULbNI84RdsjWr0hqFZtN9MH6+d5lPh27+bXyawqN3bCx9emNTQz9QqIL9FrBa3WqhL3YR3UhD4i
7pnG+QPiaJpiB7Pw29YKQRs9WHKpfJlGYKPcEu86laQpaXZpHtMdq5eCGmRVYJ6Xw0vr9EtoJhF0
gz455q26s9X1lakqNcTpOaGwJL6d4971xwJJa7nM101zJkDP75057AgkFU8nkV+L7Jfo3PGAiVNS
B+t2zlxtqyb9kbUwRLvqylrY+6MhaR4jzbhq7d9IT15qxIKGGgfdfEtoEOQpxRDh5ulVlg10BVOa
J6+Z1Gn1ESKmL5WofvUTy4Wr5ZvOSF8ncJ1X5uyMB2eg5qfHrXFd6vU9tVzLo2X9EasoJd9pPfQD
umgHSm2oaBO6JXv6keqsLq0xXOcNx6HWcDIXVHd1/IPaJ1po9809ixNjBJe0zbdep5VHtSWl7lJN
2yedPviTcZ1HXRyMKcMto9RvdYV2+7jTcADrdrZvJbMa7vpSuiquw6nZLjS2VHCtfMlZmm+bTctz
ppuHFaFDHD8ANbnSlJM2kdfOzk+W++vI+Jj6ApPlqhHtyXW4nu2C6msxf8SmK7dJzRKxmMqf3FB2
iC3aPTMqe1Ie2O59kXHUIov3KUJXeRi1xbG2jMdkFLLX2O4C+sIKTrQLKyeQN6RHmv7UKO7CvuIY
MUumPbv0stndz16ffvcKR1Occhp3iT4+RedXVbhFzSGCTfqmNSbBijLS2dO4FGjHKP3IGWBXWnmz
dKToZUsEQbqfP1Lf/1AKpdnhxLpqRaIHRd7cqTPpr24VCKEZ00zQJ4TGKH5QGheB3mh/+sK9F7QP
ahVwuBjztU9Rsw2NqC63bfSejjMZj6wDZe56yo/5y6Kljm8WJcq0I/3jqq+OY5j3vLPK2MeevVj3
CkdcY9F8gJUnaoRxhgGiJZKt6JFb8NfWqrlRaFlXBrvxRktcFVL165jkap2SghGd8mrkFo2L9G01
vcqlemVP/KtM9467rFAfztuZ3s5XUu2q21nM94zKhIkxbG1TvthuanuVPbi/IX1uVcGGF5EIcSb+
Ky41O5im5SPLe08tLQrSGE192NkP4wIKTSlOThffqxgbvcaobA4l56tMRJvRqbNwibJd2SgROJ8q
ucZfm21dfXie+s7GeFddc8ZZsAxxTAIYO/IiAmqqM+91QTOcZG9dObWQuH+pRWc/KHVRGxNJDhmP
gzYp26BXDE/gxwyFSBbWnvIB6PSjahncn/7GsGiQiJqfA8+n37fDo4NSI0wquTJtuv5sNfe9SPOf
utu/c8a4hoqjN75WzVXABiN8ANIPctX/H3XnsRy5kqXpJ0IN4NDbABA6glokNzCSmXQ4tFZPP1/c
um3T1WZtPbXsTZndSkUGAfdzfnlO9d+G1brApHa6t1BVn4cpyzer7O1AK33rZWZYj8wuORqk44Wl
B6mRambzuDS2HdY9RaWqZ3VK1Aj1DC4ep9BGmtHkv9Xc2kGd62/1qPUkVgM6NEtRBPaKOK2h9DNw
RVk/DgmLk+xjl11yad/YAh+pG193WW0i8XTJ2XbKxdp7sdYGyh3rgNa1bO8M46tdad1Vp6M5Wj0D
Kapd9ls1Z/NTbjXZazKmAMNW0j0RNc6jTnnRBebPibTZc57cYXQf6mr41STWwvzh0RLBgLDez1R5
X1htrKdCU/ozN4H56MqKIc2dH2LIAhJ/Wm8rxMCI4iTuu76Ozc4tupLPmrM81ifzsanLKfprVPWb
TJohTp/hXHMFng1VoibsluqZwgErsu30sfIGolMIpN2wlZThagz+w+Ss3kk0JScJSVQbZalPrKzl
rmBIDpx1IsrAgMZCgSB2MAsL1LMt92tTPC+N6jm5zfEhb236Bmb6BvyBvL6ENltT5uQtaN1lZDQ4
ObWrAg3fwr7S4izMjCHGhVTP+3WqtqvB07skqRY5Lb32nNgSPrb7oB3AdjZVD6XiY90NbbsSke7I
5kRLsXXQZiEiNRRLQBDDKS9EF5Sp8K+5pJF1LuMB0wnWuefEsMqzEKsin4RUSjdbHsTgogLIdAx3
ppGS0minXJQxmXl5at4hTJgfkka7qW/0H7Pn55WVtvlsmWTs21oP8UhzaTgX2lszww1Mfd6yTUDS
T3785DoWsN3IwVkHvB5mwyuYLiH4gvZCagbA0ozHmQeI0lG3s/P9IIZmb4xgBqCLjh0qz1tPc8KH
OC52e5DxxJOMTEaKkNJ3aIbOUs9l1i3HytbqkELw6X5yb5CDNblBR98hg5SmXqeBZMx16fwHMU3P
oAv6poVGtzjP42G/jsq/zqsnz6Lvac+bc/QE09TuRtWsD56g64/BjZys2lTxZe7n9ODMyvxslLWG
K6W3Z5UKxPm9BZNVW7dLwU6SHXHVTpDBse1gfU1+ZnVhnZQVK2BYCs6bySl+xx3lmJuxMBgQ0ZEI
FOKrHn9NTZwd6DwQh77p1sMkButMnPRqEwyYFt8Tr9Udv7m2gqTR11dn7Elvyvvqsjid/uhWff5h
ZcKkSrxkO03i+s3yJvMLkoxM+jUutilMXoC8i7sCxNQK1bokF5BPGcxSimvptdRkm3oBguwApioc
sGdRzvMOFiyJauVin8u67tAOOXDeMtJ5bnvmW1voxv3ID+Ug+rI/tUw3zxmT/KPfpO1vOYrFxTmv
zFAv9P5GtqHHN5C4qB7pjDE1WrhqQ3I/A5r9WFpS7Ayy2vtbH/c0BvQ1A3znsV+GVUoLZp02Gkh+
P8TscxwzyKvTbTogS9gYQ+Ue1zFLrzMdOb/Ntex5R1rSPMd6+Gz1hv2iKv19tuicjJmqdlLG1h+e
+uE8SqvYol/0Htex7wLP5IGHZSqoTE/R+f6SIkkubeuV22xcWfGNirjdDQythU2r6udkt7gJX8OU
OF24dKo9T+ac3PelNM5uJyloUG4VpVa/TfUUyg4w1Ns1fJ9oc0wX/Vsze58D9ah7owO4VsNwixso
SMwHoBbiw3HoX6Pip1r+xDnaUNhCyFJZys9Rc6eDTsvBs9vkaUfEjDWFQnQzfA0HL4Q0GB9ogKOP
PAA+MGDlNT8pT66Rlt01dflhIouzvE8brvUBUrT8FMqZfip/9DZpGgOwCc++71uXg76Z5c/sWNmj
6gs3dAcT2i+Op6Of8OrlbQWTY5jptrAYcyXX/Tm3Ohw4y3TKHbM95I6FdGLOnOZtrbh8/Pwrka7s
bshNvtdEMwVT0xLPSrv9PnOzaELlHsVUoYMqafgGqsnD6e4lV3ix16zm5vQppQZOj59yP61f1naR
2DRANaqo6Arn25IT0JLG3y6nOT/SH6PIFO7brTAy41zavR6ICTrIzZHxxKDdn7rmy2vtjtBMmaIS
Qq/du8G0iDhp2l9a3zbtJmVD4UykxfyPVeQj9jZwljQdE5RYyn2YDGY0Ock+29SwJvcVsrzt0Ink
qetqJAKKhu7G53ezrHHU34Tb226me9Ac+XK0QVaHGr9qmHi2iLSsYVV3K/NUenHymWaQkHqSv8mq
1DYlJ4EWEApmq7ChT+DDlU71NvGZRK49czvgLyZYDQnQMiKr2SitzG51NJ9TRmN7Z7UfynPnHd7p
7j5rpi5gBBd7QXLllYYE89XN+m5vqaWAhTOBpuaaSb+jwbydW2OrV3EfuWOO0sPOp6BYa9RqNPzw
pTDMNtXyIezF2S36FG9hcTxWZ8+N3HQxwzI1MtT48MWrP81b39Pgiye/v3Rr5kCYwA3JmAhmYzL7
TQNx87uO0ddNeeMHA8KfjcrxtKy+l+zMeAbo0mV2ka49FpveNOVOmBYPpSrt0On8V1t5vAncz/mv
xGzbu2r2vp1eb89ikhwKHUXFVi7yF878MUocMM/+WScE6slaaqCCtjIP8eDmG4sypNMCRnYuBax5
X9JzC9DzUxROQRBVX5ynKW0Yb1MyOaepf5rQZ8Kr29OrPccpBKcOv0FEOIbkDKDGLKvusopsCY1Y
sAnGvPpOTgyfIJnqzrbaXzz+7mGtFyqW+qbYz0Wn/8q8eDwuyQSd7KJd6nqpv6SthpIzqx8Zx+pg
mQSNOHGi3U12N4eC9r0QhZrB4pdn0IyIYVXcqw2BluzVsuPbT5F0ttb6MchpRRDkmLwWbUmTW1VF
vdeyr9W1f0X0n257l2lag90OYif/nXi1txt9QKsk0Yu9qY+oIpyhOzlcQxVM2yROYzWl53q2xKMS
i3WYqznemVr8Hse92M1Jpp3nZBCfcdPyn02/nDN3tA8JNu2dpavkkLVVu6urUT5mM7jAZpxs7aqa
cQqs0Ry/+yJdKr4368mfaegld3tFX5OoeufGKzR+O3575oCImG3/XubpUsMse8bZlm4aLDaMVGMa
1tFC7FOHRUdpSVbFMz/CgT0i9/3vbDDKU04/1z05nQjzM+19kEt+7htoSWGJImpoPuIuH/ujjnlv
B+q3XNdUG0JZlGXQr/36bsrEDZPCNQPTWrqnovXb54bm+e3UmtaBSE4RTtwNv9RUblG8bca2GoFO
ksBSqCw0fXgESAcG70xrM2htcxfPRhYp6h3lBkKbv7uq2qAvEo5DQ9xBAP2W8HWRNapxWycNSuDi
ABEeTt6SbKy1K4/1SgBSMunj85gvTaSNi3pWK6IxV4rh2wOjAnRb2yNVPXbkLjH/KRUMBDNEtbFn
65U/2h1t7tw9yc7fCSpKPs9+3Dmxyj9XcvFeJivrtxwM8bkdxuRUIv8kcIIyI2fF9rAYWf9poKv4
0Kg8d3hzujgsRv114Lva8elaj7Gs2iff8ZpkU7eDippqbcJ47kI5a020lEV8MkaixkQvlieMkgsZ
cpYZuktePrRGjRQqq9HEi8ZL7yT163vi0Ji9W2M4IlyYH1f6osN0XvpwFI1/6SCl3liV2TATKmu/
tTnBchfX7EF16gJtD6I/p8a43LFBv7hmsewIU7WJD5ZDc5bG9FKv7LWiWZtgNL3PUdni1JKHjQoG
YBniMYOKRBWJ2/CRDJ0PO62+vVimQAEKfJWwBmALp55+dLFC/WTFsHColn3Irlpy4LNjkNanfwk3
NndFZacHq/ZrrG1QhvFGSGnSYdmJuSUGnv87zyttv9gy23um4161pPzQpgUN6EpG3d7xVXUu1IIu
ysPp6NZdCrNcl/Cv9oOZOereiCsYLle1D0u3zs/KJaSOXp8Syx2MeVJk0y5LtY989tIAJZa9t2uo
k+yWHbkjNVGecs9OQkhRMzQlhwOho2NzRb/8smh2tWutOj+U5GYGY7li5F7tXzbSlZMqRvOdyrQC
9c6YbP05fnXy+UsR3hdmRWFFCCIwA1Y8Um1sxo9V5u11+zqtCC4cVX9oTqGujdeWj3ZLpfrGa0PE
K8aqNHyDyUpGPap3CXexoeXqbs1rBZJvftUcyAG3+0/qOdve3snmQTe7/ir6qrs6uBPXwZFR7KJO
9GTiX/R8+eoMmniNegTs7VKPu2souW3B7fLCZcUpC9P79huS2Da9i5oqWamIWky9286qIZcPnCLq
bUSgnY8aD6fV+9hVecD0T+iOHrtaiOjXeXI4Au9ElyX3DQqIX6mq1h+xVOWz0BFiuP1gPCLsyDiI
hhK8XXM3mhzTN1vrTBT1abEyHmtLiOgelaYm9vGg1Ufa2ga8pLbIH/p8RksEZttA+8Vu8+UL/LHI
deqoRoS1N6Bg0WkrwrIrSyIPzo0AHSzXx1RZuwVvKhSXVt8nQHOH2Rdqv9DEB7ljdGdywRkpKSSI
KR495fkkZqiuGNpdyulpQHi3Q+zFjTXllMehSnxudLqYmOqXfR2nMjDA2s+J0mWAbALEZ2TBceBT
Nn+F1MYasIT0Mx+I1vzy+higzTU0YMRs1fy7aWYQn2Tq73zEdr8bOFbW8RWhkxizqBtV+do4VoX+
sAULCQbdT0PbacQOF4HunRIvg77L2S0uGWVR6wbDpUJt49gPyu25K8l46Nkmfjpg/OtgpSoNpTN6
P27pIVEb0O3EMKK7uFidq44Th3lKlU9TIQT59z6oZJ8uXz7K1GOlYSesM+DD0caOE6dj+jIinAKQ
GqdTT6t8vYn9ytmKloAtg3IgvhEUwNrit5cO5SpQfIrcQObuo6sXSEq0UWzSGTUfk4q+q0XzDviY
7EBP+UslEvI1GX+TKVJ8+frcX9nB4xcKEted36zVsVqzmftMsZTUPKCtcpY9G5EIDLNojz7l0+HA
YvS6KkpH8dT03EMGYZqJI49OlXXHsZ0wA7gpWo5Z2OPOywp5LePS/xxHUL3W6eLILeZ2n2RMM9VY
zZRXwHAc12kUeywbI8Orwzzjs6IlCxrKOZNrCjzsNb9a21qjmbNw46RqPrsKoyITkZPsbcYHChNg
N01DoTRK7P5PL7RZBRaVpe/A1cXj3CH7qJQWnxrijyLXhOtdDame+nKYzvOAmJJQUTwzBTuJ2Y8+
HFjuPLpG8pToTbzTyxQ+rjB+IaQZ0iDjMvTMNt6jmK125RQbh752UXBZ0kw3lXSsJ1N6zXlBMcez
32ZBw3sEtmP7vOowWknsgORrs7OZiBB+4yVPr7GF+JQluXjtfRIHNmJyFvAbr0sifzCnO9HE8kPy
60HqjWzF1PuFVR0T47Go4WgUXhp1RARHtS/rkOxJGeQ2qIYkmY1EK85c8PonG2l7SH4mPKJUzVdH
ZQb7QDrtJcLtwNCW4TQaK+51NWWH0ve6rVr9+ce1Y94Fnxt0x/VT06JuZJCrE20aWjfiSenSVUbY
cTiXO5UD1cjlrfOwvoMPf6/6MESjibJSNyWlqOS2a3vLaT4S0UBbIjCKEO4Ips5cTnhE6N8AJ8Xi
4Tbz78leqZnNoD8Hd0xCumGTXcMbeNXTFbfRoPfvUMY53X44QleW1YO+eM4xr70UJUFcfmRZ/ms0
dIDOhDPEcjF1xNXyS9OqFWuMZaMN77SgRs/7mOFgwEKf8yovtmtnqEcoq3HkwOtgNX+XW/5bNWrP
/3Pj+f+iLvNbdcD/+c+dbP9SZb4bPov/XLF2+91/d6VZ1j98G7DL4n9127oFzP7dlcavOIZn6Z7Q
TUPgR/67sdww/+HY1l8Vp5aDCELwl/3dlMYvUbjmCMZEyutvJej/VlPazWj3/6yXng6DrdvuX18c
yjH+5n/1+EmS0XU2x4LtqoYMKIZhH7dm+mWMIEQI18fyTTlA/3vd1fPDtE5N5FaziUwqTe0euHRp
90pcFJreOUIzJh8L39ceTX1Rd2nhi7dl1tSzYXfxh6wmM6pq4iSGJrsalb6M21mWgb1k1gsBWMOp
10btEeSE1XuOZwIk+nRF4GVm56R1GyqS5q2Xjf0DaH3WbLg50MsJa0SjxHvkHSk2mbtt1WtggtPU
nG0HtOefQSb/1mP9/9kOWP8pn/r2z5+eesD/FZ2AmJ3/++f7tLRyWbv+878UCfKH/vmYe/o/hPB5
lgxKWG59ldhF//mYO/4//uqlp4jZpGvWvSUj/P2gUwkoHAcvJ3/mP37pPyoB/X8YrsB0YAhaqW8v
yL/zoJv8hf/yqFPiSfOgq5sm/55Hd6X+X0KLFvCiunasZN+1N52rC28PFZZru3gQYk9vpl0yQVva
dSaue5+Z7XRwXWVHadVoe/aM+jS1Y/47r4V2l2P4Y5/InpzEWGkHtdjf+rThpszFZG4YPvpLmmbt
T0PwG6xpS/2RXebWn3HMwdjBdjSsFVids3Jxa2CbZJRBMTftrpjN18Zb0Kty/al7dy4hVMDEUuiZ
uLTeQbXib6PxtSPuB7AMYFveBXvU4ruyMNgjkPLcDMXsTJXc60aHzDzPr5RgL9PtjhZvtUqtPwwT
ctdNSbnVRVEdxOwTNjO7tF04iZ5Ga+c6D0Ximhsfh1bUFm73BlfXHWyle+8ekCr+DUJ1FQQtywoR
d2TKSL0Mh0FPnm23zNEhIsza9FPzjQLXCVtQSbTFyd2SrG7AZCxu0fzl3ur7L9XelHfokEIewCTk
/FFbUEIILyfdDm561k1ob3qeooRlCuma89Zr311T3HnsZRuiYQca3XyNMVsiS2DYYZSXH52W2Ve1
XgxrL1vnz9SDSDap8bjAf9Zu+l7f2EPMAcnGoQ0cqntF/qdwQJVgKTPy3bVscBLb+OdWt/2afHAh
RESNj7KypmH1l1KdiwTK03YUDVzsmlWKXo+AmKlT61T9E5qV5dXqh0Pm21GJnjKW694pTD7FKbL0
ZZ87mREwlcI4SetYlvI3SFs4pj5s84CNqGg+jBSd4YL/Jfe0c4NXK9CWicaNai2D3PtTEY+hzPZh
EF217z37c6h9VGmWtwEsZJNmvwzMW2Mb3No+m5J3ajtfE9tR+abRbhBjUnj7WDcjJ4mNIE2L6WA5
XUbEiyGGvZ50WsSk5qLXcFfIuTUV3zX1rPhCYp8BF/uSGh+03tGCbDJ3KWKvg+8rIFaBqGIgwbDK
2yEsFqONUpHzQJBCxNAOyfnc6bmK1lG4mxsIv4qk2BrdyAfWIK7Kk5uedar7QG8odfZbMcDUxuAs
eJ7N02QPj+hb5EbHlhThm4IQ0HoQoAzMKCpN+zK11pMzieXdtG0kydN8UFgCaFbvtjEr0cGOVX/1
BK/Y2hXx68BE9tbbj3ayxDu37dOdzB3/acxRFzue7UL63bL/a34lqmF3DqaVAV4RxZ/xExlbnCPz
hvDaIrTYLgMD99q2d+rh2KaG8eNCTR9SPWYjc4d95XXyjkDwOayQ3ARGr7Am9ln6UOtNfcSMuQbe
5JufmpuWoVbPp1kYZzHY5T7rqPGTBmoi118Ocdc4F0rK5daO631OiVLgzu3FrnIforfXX24dG5u0
aDr8RCnMkx3kGWIZPGghBs5gxdMADIeSHj8S3QNhA1uQsZrwlpRV5GXI+Ob8Li+Ln07Ds2OilObp
Z6YcCfuX+vSSLihI6ybkyFkOfKXzZfKrN9Xn4azAqPK0+SVNvp2iHY/dpJ6MgQ9SjiJMa3SH5XxM
Fu9QsuXnaOTc+GGe0mu+zMducCMwxtclR/zeFFN8XYwZZ3vyoWbJlpEg5S5Qi6mU8AMnP/ZO+UdL
GhtfjcJ95M/rugcF3NGC0Ab+mPFV678cp5GnFEf4o8n2RHADr7vba2zkadjr2gXPqnEe/ZIG07bq
wt7yojyrdjGau7DQ1w4hdMYTf/NWILfsMQZVGnoMZEUBm1qBmNIAj6RkRkfUvBFeuS9yG8D0lmqx
zsle15+1vlN7Y9BXTgN1NNv1vdY19N99NuyaomXTWOx3XQ1vDtzGQoRA6Fg3TzIOaC9HV4ZeU53o
jwS8HLpfUMy/Fq1vApTLC23Y8pp6AqJ8GefAVFa3nyb5CKq37AcLjBWQ8lRlGVpGUhOAD73nWnVE
m2X12bXbh1l/18gsAvsfdl0PtwNrcJx1lw17jOiQv2hpgRtB45rxnRuvbiOLE+XGQqG68I9sa2dI
r9Y49McCZUProyLJJ3A+u4lY9+H54rr/WEQB9+AZPyY294+ZrtiNjrTcYekJKOt49424hNSyPxDs
RZ6G0578Uf29dk6t1WmodIqFBzipH21jx3Z5dPqfzp+7V94ODkK2+utML2DYphPe1LQ7wMrLnd1N
O6njJEQqf7VM654wnLDEc/NS+eaL62fpoattyAUo4RCFoPuGHOO0dtmCa1a+JZN2cuYyii1zwg7U
jGHcDOMxG6jWBAsTQVcp+6VoZ+ve7K3iHlEsjkx4k1iLu8giroDYbPRBWf/e6HEmNtx51i6J3cPo
OFFi5f3th0cioZsFlT8tgVDrZAVUoqkN0MNeNWi4VIYaOieJKLvJPxOFwdnW0yEwJA2ZXeXuvLp+
y5GSnMs0fzQnlW7aBXRIdP0O3chXVjcfgz/hx0ENiZ6BBlDiIbdI2K8ldJApzLtFM8F7MpwofZzs
UheHZWUbP33mHcwKnD2plyRynZGYBAqKsUTRKRIXRohD6KFpqoKCSMxzTdq81AYom+wxZnSNe6lq
VwD6CbGtqNgIkjYfkEOP+tngtA2c1Ai0uRSPUm9KtGAzdFnfp2EXO+V+nfX6tTGbdZcQIOrUdO3I
qQeFcveiwBywiiWqRzRBoL1bc7LAQT0VOYOywtpZ/buM2t2qQHONzfjoWEWE2A+hqZZhUDGKndDQ
EyC62K4JYrh2qDY50gRsD+j5stFadp2MdzP0GG62Ca537UKrR5lkD2loiGYnKo/ad5MUdIebSXjI
XtFzxANOYUY4XJAjHyFgOjQJBjS0zTLU8Y9Fo+NzhM84OMnX3ZfkYfSe4xEMx26TIG3tAW+5xfPQ
ytjCvDLfJihvosq4iz2JrDhlfnD9+IBfB+lxx2kMmbiB1MiAhfSnVpvPDsgRgirjKiSxE/CpPqJw
BLcy098IVkNiioAQ3aSe7ycTjEIyj1ykw9Q0uFeF4xpTOuqpWR7ciWFhGhZvA5P8HJc3LcxUfNA2
aB6ohCD1aUwe80RE7jpYJ2krQig0ty/wk0n9UCdIXdmAfUxTnfEmZdMiXWhfeWf2hmGGIxru0Gin
9E+qEwyIIszdQ/PHoUPJJse5+Brcqnpck+ahM/jY8Gy6UceEZfgeeu2Cw9d1EY8+MZBOAToBojvg
9KzM2ZUy+SHqwHjQCsFNNpaXPm8OK+DvhIhlE9fdX2NPHui9tmz1Im+3BnJVxLzzAe3GH2clhW5g
9xXr8FH0wjvFdtxGM/vC1vTn5BOljrUdsFVty7xCqydqZ9w7okKcWOsrukxlbewEglBJsz+pXl/O
2srA1k88VisO/Be/cb7NWHSAPj26RUO5TJAltH6L4hJcTfZPOqQA0qab2L8Z2192g4E+rLPc+MC5
624o30bdbGX1vTK8eZ86AJ6+OmAWeXLdhUyXRYM2S5unQlEV5hqe/XtIE0p/Krs8a5lPua00Urwp
ElUAtoFNk3frnvSkFetuI/70aRHXBMe3kGNOdVxGxJ6e+W2geQibWp66nLrguPmwVRXfExBTR3bV
ubvCN6t9bv+YE7cG7NO95y1vsLtegNrM2ttV9VrcdhOnxMuC9YbyoKEft7klvpKu2PtyXi8Mibsb
PeGmKI8lOOCGSPZTqRGQ2Nk+RGXeUInrYmYYFQaskuOmMP8krcPQDtc/W6o96J5m3Wvw60lOP6aZ
XLQa42nv5ukD0gkrEAnPv708esp8xtjeX2yfChW//vD0Tx9JnAVdb0CZ3cPRV0jZl9c17b5ovH3s
pHmF7it51o35HpqB7BrSIciiaRX5FHBbjTWV1EKibCFSQsynxbCno8kUg5F5WO9kSXqn0cvkZEvf
3Kc40IMaTA6SpNCvBHxvG1REsQ/UaZSX4ibT8BBVQoQyqXGfS6IhQqtNhtu/YUYyT6rLNMTTO+Is
LcgTbXxmb7S4XxWaSWUPP8od4ue4ksajPZbTb1PVeeBTGnoVtS4GDgMn/5JY085JbA51VAKhRwgD
8UZw3b8nhFHv0liY38oe21Nuzi42ZsaXsdYe6rwXh1Vl26rN/a3E6TGY9Y+DeLuzLFLwbX4Emchf
E11Tu2wEAy3G+pdlQFJo8RraMXaeCuMkqRV1HI7+AA1JOM0BpHlHFAiUD6sJwjvMZwSxbvsly/fe
IMZzltaHAc1mwFs3EOwp660F5xhKLNFxyumJeNDYu6r77i3gdhrLQ5yTK7Iw0F3sN6syJjxEJpzW
0E36ZR2Na16pw5JN3a7WCudoS1lvBB1biGIZTfwxkm7Th3aLQ6v2h4vI161HlAeJOkvUyPUX7B/F
Djapunc+iWlHQq2iejKtN9Lcn0AJC9oXMqJzvMk4TMXyVSS8hxvZlb8RrD/Zzbx1G5PLGhOO5I8i
FkSjoGXWVaUPLAaHdEBehFMbhZ2WX1SJIgao63PyiRexE4OgMG9vJuOVFXVF/N/+aQt/O3eclBQr
slgCBOBs2MyzG0p8qZgJXIlMIXZOVYUwkRW0CYeyNUkx6yI07AkivZXQpyKZcbaVc7fBOLO1Ue3m
S31X9eU259N8qulx3RTC2Q8eUoxqLUiILU76zQKCGX8+ouGwg1bT4zdb6BrChxmCElOVEVUmaPTY
9+b9vHhmQDqKdzR7n+VSX/1LOrBpkujd7Pp4eehcE7V7meJ6cm3Q/to3nvxbnE4/3XYE4GysYyS6
tJG8pXYZUxE/+T7hYkGcu3kEejWe50aQMdkP/VnHaU0om5zUlvLG5FHEjRNlazJt2SarHeqj8uCh
xdxn1RqHw2h48cZLp+G7S+AiWkvs9Dr7zAlZoedDWry7hjvhuevHp7pFiysNpz3YpNbUo5lvEd5V
kRzs/ESF2Ztpj/d93VBjOSzGpQBxfWrc+jyaCUPvTWDptwYLx6xnXoQwzj/ZY3McEbVAWtvrIZvx
OGpLhZVr6NOtPt8sb5OhXjEH84xXlbYbEMr9tlJmmoiEmA0Ovg9J/hlHPJ83QwCbq5GINwcaE5G1
k8ET5cjnZ1V+zLHcYdTdlF49M4QOR9ehFpwCU4OVHZ2902nVdkD6GzSWJo/FPPuhRHi009bCe12a
5S2ZGdTy3CFJgUkMUyAvtz9oH3PNTVPU4pnCiFMvsnI3tAAzS0saESWeFxikYaPjqYRg1MJyhpuK
W6xZLKnadqkd9dJxqHktrCZagvwyyN9IfLiMJJr3avDKg542MqxdUBIjEy/6UFshzzWies+mtAOb
8kE3/MvUcREk5iwCrRaYOAyHfb6HWjViSpG8BaFxZVTvXSLHLYJmna1jwPxpNOZuXWrEpFh7U3/c
lFaByMrxr5WDFrNTxdec6wX59jlxAJJBKnWzo9b5JtrhodystrrAQH6T5foQa92fIc+2eiaf3TpN
Xlsft4fRaAb5bMW0QZonsF7I+1y3/Veoc677CcMsKFiBn0LYYTUn2u/K0FJED/aLSzjmhhAOYHad
2OLUO5mFQ7CO4YdM9Aux0dmpyP0i8FXKrIOpxRjFXVHNF5UTWTB0xiNzKuIUw9ZPteO9Nh045Yyf
cDTlGVNJiFpGhar27l3X+b/sncmS3ciVbX+lTGNBBsDh7sBAk9t30d1oGOQExmiIvu/x9bWQWe9V
kmVFmealiZSkMuI2Dvfj5+y99mvVjFfUJkdO/tuubbZjo3aLAqW0nUOjeJAZ6jPis9fOjD9NDU9+
Wi9CaUXMDC65q0Z8zhuiA6Zy1J49BwWPeMh9VlCiBWNw8aog/O47I61DBOYxbJ8o+BqEyEiGZpGz
Wlawa7BvbscWQ/KssECk89VCpPrdT+PwZp5yQgvi8FQNJqIi33ix6I9+lgXnTttlJ9nyb9RlmK8r
IcKdn3xkYJC4BlpAHMDTMINT8QDip0tfurg/0JDJP50QCt3gYzYvjBS/aO7s8hYrdEQE5HqMXYT6
qE22kddxitiivR3liEgyEuQp6PGpxEzAvajuv/AWi2MhnFd6vLw67JPQpmW6NoYi3/sa5o5du+Fn
Pg3XnCYEg1kOMM10dPlENhUNgxWAlOgAXuQJIQVPTc11IGGSCKJkHOjM0dos4Vrswim/E3zfdKim
qy0UjUGgy3thefskrz/oxAB1gF+2ESieAIvZsJQAe2xnkATfKrbDFbvNk6ydo2rya6zLh7SfysM8
6eoByR83qskBUjPeGz69mj7qjE04CH9fj+aw6QYnu3ZZhGJuWLbPPNo7g/+1KAOc+CPKUWFcOz+0
z7qZwwc9t6dWSxRo8cS8CUvf4Btrb0IPFge4iFCc0vPK8m1o9ae6x83KY/1sIEh7K1EI0qRK6fMJ
mq1O512UOdR3Q07VPuf1oTTKt27GeVN0ewsrP5FLnJ82Kq50nldlFiEZVM+5GH+wxTMf9fzqtsj7
jauT1VA69YXph95IC0tBbqfeKgr8ao1amGQlaiC0SvRRtnXsjYztu/Zg0AuOQOUs5NLhvsqKM3ad
djMGKEd8ObQkwJTFcRhOWRKdZCj7FWizadV5Zrqy9ExVxGaP9pFmU+JfQoTcGy3jNToY2C0WOrMK
v3AmISLhJ4JYnDsn3mF/y9hsIxu61bXtL1ehwUVsiomt64sr4IoWI3huUKFXw7Phl93ZK+ZTgDj9
DEUgwMXOFSoskudwoI0YSrvfeN6on5qaZWOgb0wWyXEzu4eo977NwDnvbey1fiVvKw/9MuG7Z7JE
v4earOJp+kE2+hZsjLdF3naqmNCswpw2hqL9/CP3rYemJn+WlqZnIsiF5bmrskCsRPPD6bS38Q0+
V+7rzUZgDGgd+66YAVFPXhvhzgURFifUYr3drsym9s9EnqZ3WhrppqlE/pG5TDHs6doGwVqpAb9L
bFGxT23ZrEoZJpvIdG7U4Jv7KbCr7bz4OJwkd7dFVV9qXTp7mbRscIPBDtGgq6nIFwgCE1lRMd8l
OR87h2q0KwYT9/HXVhflJa9QaccFcotx3KWa3rmiDn2EtFfeB6EhkDVxgcmIa75L6+hsOuXS6OIm
A9Sdrpftr4Kse4SUdOtTao4FTXLqqI4ZDPaSpCj20GpOuR4REIx07hJ2JrN70OoutNBzWY0Z7CDn
kPNUxOARAnEPmC07e5037xQU+i0Ypy0CppVtNOMWa8h8ciwKMaYaamfw89FVNTtHdDeAVo7cUemy
yOkzF/GnqJULVCV54LxMj2RhoWOtN1GKlNDtF8Plixva5g/6agnXBiB+XP6iT7czvvqUQau6spxj
HSoTX4uF+aynYkii/ZAaD4YMyr2Iq2ObWIAR5z7dL5ScMb6LtT7Ac7y4qlFImcZV2xKrbQAOW2WY
ovZlCFSrtaKbek7zO3ZxrEqJGR5s2fsXSfPvYOVBZO69qV48+K+4ioITHCiTZTiK55Ib/CoU8VkV
al6n1byLXcLqrbatLlwv3lUqHoOIgRof62Ov3A1FmpWj2wtidBth215Dq+3XDNOibT2VG9+ta8TD
YbMZKGzCYqCkglT7PWsnlHJlz4zcY6HZ0EcOlhexyw1j/dKNaUpfbHCqRxMR3RMj1EsZd3d2G+lP
rpfXCvfETYdYK7uVVdtQyhFH9j0ifaCgdBqXaeZUBJc8UP51Kgu1pdJs6AfJmU1qxFk3R1O995dR
QZWlxrUPqnvdmO8OqOvtGEPIYa5+YFJQrPrKeUSffqY9ObN9dnvptWyohZbfDce8hZa2Nq2Lu8jM
M9c4jlXK7aQGgLbuMXJwTxrfynCaMTrMr/acT/sWfgnNWfYCkhPAadALC6urZYtmV2bZPSbVg0jo
lQ5Cr93WNbc4+A5e8hyBw6AzdmVPNNYNUst1EwRPuPm32YgObJ1YOEZJHf4gQ7nlrieSF6kcLqx9
vOs7WFstYuLGxgayIHhra2TEi/i4MmD/x7LblEb/2CcOwNQu2JZYisa+OBil5a1Nr7+buANx9bXX
RZoM6zkmZkIG87tL2XYK0nerha/LPihLgv4GhidmeTs1ibE3jMy4nVq56+fopspH7+AMDBMcnEnk
+/YSe0zXu6jADbFR/nwbmT0A0dHhzwEHriKf4IaUIgpKpbnLZHXru80X8J/xCoAQ3srGfUK+B1fQ
UelKA+J4iIir3UeZP6C6hEAUzuO6thzvxRRVsA050NaJ6KFs3ZddfeoL+wFsbLbiyLG3De29lTX3
7nrqNJp5yIeJ792Wrn2XdPS18UJuZi5EZR9snAabEug02ELmjPldtBu3tHKk3X6znm1aVHM400lY
ABuMTsSjb9pqMyKRDoOJh10DlEMAv0kc64bbPQyuQh0Udxj2G+xHbjCRxJGLH1lj07JAsW4Slw0r
wdv5XeE7G8+dw6PAgkwJ1FXNrh+6cF9QJOIi1QMgJjdxgHWM1pE4bAQgbgwcaKKoDzZWlib3bVwa
G7eK7WcGsOcgsXdqhKir43uOzEPjgg/062y8FKjhIXdicUqxmTc8/hNyQ+4ivF0n32Z4aL7asrMJ
Kcle+3Ie7qU5RmjtHReeRVEj8WwDS+4jryc4tEeotXUny1/BaHEfjDi6C21U57ljtyi1HfveJxX4
W624vzelb55xwb/QsS03lKjGOoRtcAZ/uUB44Nf2c3hNnBG+n/K/24Zza1GcDPkr3yxRotQoEAjg
2/Uo7QImtFH3HHO0DXa8NTVquy6TByrNy1wtI4HuZCjsRYSPr/wmpz86jHeln16nZiyvVQf/y8u4
LrXjvkhoQqQSwcG8wvL1VXEumWl/n87jnTfBtQMvPFY4NYL3TnzvVMVYOUp6jJ9ezHTzXTq3S6JQ
L1HeTfgRS7oDcSxO2Abmg2c1QCmq/sZVEcXqCejPLhTNjYzL89hl22zS7Saiw3WNCvvDtarhxhjj
BB4KLzmZPrw5heNADAqAHjC4NTtSN9z7fhqylYN5QF/XG+F7ORRfcKzi9Ntbgc/pz801s+yvvleF
GwiGRxB8YAa1NUC452Ng/JBzz7PoAHo9AwrTaNeJYxy9pKj2uWAbC/DVAa72voLZudZVuTUq5zYd
x2+ZgzUuQklTl8kpavPtMBfXePDd0xIqgVtBnMDg8m1NvjjX8M/mokItzqjxj1ZrVrp0Kz1571Qw
pBBkZtscEfRGwzjZeGbF1upFYkV0fPcy5YO3UTjM+Gc/x8IQtfiXjHBtW/ocSXgEXX5wVfoOZvoB
Fh2PJifUjRDmERoASoVRoQdOy53C2gqbYUHqZOXGxXHaaovLG7Lim6oRJ13VXDaUUf6QuWZ62XsG
ehQdWitRGK+tXeKzWILfKrDmq0KkwUbnES08I50/8gS4bVMH9U4gXXjCnJ8htKkL7wj0A0UpgfXu
Maor8cWxR/QVk+qDfWDZxk3/x4wilamCHqMnvsrOjbOvsYWKZezmgBO4ULe1g/RjH1kVyyszXpwU
29rk6/wmbmg07mLFhXsUS14nLKlbbHLhJeiUce/1dvM1jbXEXzJ6H34fl+5qHofkQgvCBFvmMsiY
qi7JVyXUJv4nphNGkj4AnVCcG2xgZIdAuntqCJLZW/2omQhj9NNTiZhHpjOjkz88YzL5IIAD7a2v
6e1UdpPvixhk2SrFa7jvon64BQ847k0W484SkQLNl4vXwF6mueZQ3moJyDvTtXwfx+gyCqt/p5Wb
rCc/3KUMjYjPOVSjdSuLKr7waZWXNgd7aFqTeY8JtAMbJ4rtwqmmDx5wkTJw3Pd2sAYIOgNzbZE7
V5O8Iiq3PjIlge7nBfCCyZ8oAZu9q1COTlx5L36qvniyfUFHYDNcBaEWDRVwwt55K53iqM0b0xtv
Joe1wAqKv8VyorbQJI9kj7kxfukXrTgJ5XqPsRV8olMuY1d19VMakTH/SVZtn5o/8mAI7vIYG/G6
H/2LV/fJ7WS6W42HidYpVJZq56cd5bb53JQumOYGoSGwmSheI+WCaQdHYj3FFdZEETKLqLCLO5ni
fpJm0BgAIZq2G5Aj0Hj3RQBYu+BAE0a4jYphedgaJsEouj4cu0rXdARQzdjIDzgesHHU6bfI5pLb
j/3A7Q4yo53EIPYnuhBRDbMnauNDFwU9PTsDd2XvqCNNfHeLAMLiQuBiPw4LYL5TXfKi2aWZEdhR
g7MscKPPsGrauwkzRnsYyoLed17HtHP+LLYhTKWh87WXY49WpGSiIJ33PtNrncns4C4NmHDuUa1r
MKSM3Lglm256GlrGY7qm05sR4XhCsGYcAa+7ZIX0RDPKiuG1noxTQtoERhEX94mTGdNtPXrtlhlB
vnSSwXo11NHBrCYSIbj5rDrYA3DiOix/QQJnvzOq/qyHBgyoHaX7NBfOGUNJtIVlY36ZZ/nBYfVN
C++ICFte6Elw+FfCUN+nKHDPdZrnHHNTfkPLD5MmD/PFGAN50/XV+AhT0Ofr9Qz6D471bOBx9De0
bPtL35XFRzxNzcHSbkYKWavI2srrczB37DY53IqbUmi4+r7ffcQETT9K1XWveOyw9DjQCWdM2gFd
fHsAWboJSl8/wYYbDlGHzYQmVrzRQXvN06F+sJRjnSse/ONoTcWxZbM+53qoL17kIEGS0k92osmI
aDJz4yNsUHDVCcG1hAmbiGXLgUmfOQoO5TYik3nwx2uOWHwzxHPWAxsc/bvQye1dZgCKJUkE9GWL
z31GRML1K72zIr75tryxKanxmPT6pbdwChuNjo5DQtsmU375UJcVuhaFCsbRlfUIByw8yjZrGVxx
61mNCmRuTjsFu9sErLnpB7GyRfA9LQHdRlaOhi4ZyqOMnfQLqrxq7bQ1kQRafsCaqdeyrMobwn9r
oDgifIZmMOiNGxgR5Vl4h1zLXCpCYBUYKYL+mAft8Ka7vHyyEF/eFMU0kEB3g5SN79vC+OvPIr2f
vaj/WrdT+tkWHriP2hXM4ARynsU1GPavUePm8IYMDzirFdJkzrsfoZy6Wz9d2FyWN27jGgmdBLJ1
tR1BGEAK/2wc+/gB7yqXyzaBsAfPgA5AMCQ+PAW2ocbksTZh2V54tprN7Jr4h2a6YJOnnKPoWlGu
owAwyqoZXV69F+Ce1hPwGo1QjK7JqsbydjTDet5FLQm+MOe6nS2d7uwOtUGJiJM47H3ec9rEm8oA
ClJGfv9iVFH2wE9Kztz11JtUA4BBaUQA0tI6s57RDcT0ITNH3oXki4e6+eLEbboEoTibVIVYCQrX
O4Sd5V5N+mcg7QAs3oWz19/gJJ2/tXjuLhE5oF+9HktVkAjvViUoK7Q1L/gJhD+1is2dSOrstizw
B6LcBfBvKjqCusVRx02DEz0LtlFcYDaU2LbgjUpESWV4mH1b01bAbO/7BnCFIINgYOXMFOZC30IN
jc7AmwhlqbBXL/j3kaNh3XVTeGkslzU1kuwGJSxk40oY7TWO/YrjGzhEVA7fAjnSK5yqqicZoPXe
en/0H7PArp8HyPqboqq89yCS8keSpv3DKCb/rpFjNWyZh6UH5gxeuWK1I16P8VGuMtdNH2peNrnK
eZl+ZHAzXgzGdiCNF42hVyeYCpuXGHowgJNUf487eLDLNWfr15UbbHyrGImMqTIa4TN9U5mWdxPh
LOsmg1zEKQyEkKyto2cZ9tMs+wi6ex059aqj0LIpoNBfcdMt3ZtoLhxwgIIIXpzyP3IHrOtkFuwm
BZ07tkBegg6D8pCRGXPX9SOUiihrNr4N8ayzkPOlSHHvuNKG0cGgNwUDwe70NbDYvZrMBs7Qepqm
2wRsKyroM/ZhkZenXrXs104jLJoCRfvRwj2EF2Szo5UOk9Ce3vhxNlS38QJEe7OXLAK6CoZ81+lT
qWW5a8eaXAwQsBen92P0sJ3sGeG1BBwMpfnql95EalzIQK55EDWmdJOLrcEK2gTR+FC5j9YkgjuZ
xPPTBOD00oRQWcH/OYs6L8+I5XBQc/a5dY6ZP8DuRaPnGHTsIyslQj4YmrPVD+F9HgmyU3wKux6D
BV22vDokaQ1bwhplcIbL1B8YMhsbJHLBJu+K4UtkY0oqBw+sbjCgg4rM/EPEyn0AT5e9j/jCAfym
y1br0F5pMvMjljj8dinAgT3e+RooZb5Ah/NqyQMiXDNMveLd7pWxIXhbbBwlUK7IPn1toorUU9lV
b7QE0M8gMgxKgoii92JQ60KglJrGJP5hLThHoOPTzVSpqlkVyqse4Lwxas3qAZhb2qvb2L9vogBY
eS/KRy/wESIyM8Yqz6h5hnNteE/M+lDcQj/dTgPSGqV8iUEXVslnJuymXqWWnB8jdJzrZMrGj1Ig
VbB0bL7REQ6vDIRoF88Fvsi2ML5EHRtu6k8hkpO0R39KmAWTWXWL6Y0hgT3Vn+Zg289BNnS7gES5
C3BuigpVzGeJ5gCfVMNcrYAg2ZuMeqBwso0wHI9os8RF8mDwDk9qnto3y3Dna2DgUe3EiIUpaHsQ
cjW3EAIS5CbA7b5Np4EiKPPH7YCETTGJa1mz/ehwohg1l6L4YRzFxhBmdZ0Ij1pkoDHvFq3dZo5I
gOlHmH/nIYy5dhGKEhSboJjojrImcLXGdvdoR/RGV8XQyAfXYIDW1FP3bMCefXailjAuuAU4zsKW
nsJYpvNqyscDivbm5JR1/t45FJtqgr2Tlk0HX3nGqBVW3nOdderD8Kl7/WraG0VoQfaJ2g1o5+ZM
RYfM32isYKUM2kPcC8KrmUhjG2Q0ZkIN+lR4E2s3c+UrGqbgwvWjuFrpDDo/iJcSE9TGynBH7yFw
AYoWNR7BQSPTC9IivZpt9c1tkNxOM4WcDsjU4XH31rhZR0YqbXSJZ0s/YoJlxFmby0C/KRVyLbTw
3J5iuRPpEL+S9HkCe8e9MVLxRZaG+tqXpDb1JNR/IvQawfdTHB2nUU+PcW0ZKIpby2YCTyf0HrBX
e0YwYFzS1E9pmAuM2VHUFrf08OfvVRZGz7ItrTv2yBw2t1LWG9Bq712mbvOGmGY6zr1W+46J0rts
jPoVkAfizi73H1U7z+HZr8Ov+Iwl1PfSvtE9aSU4W9vuPuOc/5KBsb+OeZOgDIUFxkRf3qH6mddl
GVpHuMImm6D1NgL5fWrsoRs2us3ZI0c+uXXpuoJYiDSUd57X9edBO2inI/7Mq131NDu1umbg3eqV
0DkOKHBME40Xi+mBZIlA9fDSu9iHt7DKa2YqLn3sJ5WwsW06WprcV+xFEDaOtdHe5EndmLvEb2GF
aOSUKBgN/wb0N1k6XBDCw1SPjXELKAWqIRHAS5KPvjHDpOt2DhjLV8Pxk4uPovghqzp9Ty4i8jjP
4Fq5gglvPSlvboaVYuQAywICgsl1mvxgHTyafuduWxxVp75XzbOPQAc+KSNFp0rbV3rLCWKvDt2x
QLK5yauRbiz2FVikiUWUEJrdsatH1Bw62ldD9uja7Z0tcaR2A/Df0fXns8bG+wVTvL8OW9g6oaZv
2MQ2JL2A+ya31ARVG4mLXVzBqG4ndxnp23j4TdlsrZEAjAJy7gHWkf2USgd4i5TzxlchtGhSgO+s
1oiOBOL25yniR0+Ye3fdjDg7bCAyzzrkUjijaYVwFRnjU0AFfS4tA+xtI+xnx4NFhcUiu8fa6l+6
0iseYdVlH0WPOWmVgQK5caTF5BcWeLd13FwtEylI3SEZE98EiqW7rPYnFB8cFdgA5QNx9B3Nlcj8
FjdDf3GcjNNv6sw7N5AAa2ojuxNem99X9Rh/EXHQ7hq0Nhcvz6K7gaLixDSfJrRdpzBCl4wszthm
G7gmNmDbdrd5IvWdN+hxE0928FRRVX0poXetJlIooECV0y6ulPuRRjL+6iBB/hxytycfoY5gwQly
jHxAUR4x5dMKNL+6FVOjv6kaguXoJAlemSkibNGNC6qzWIfPUZBBCa592sSQpe0rSLF8zRBCHGkQ
+18xm6cPgXBx0dZx9DqrJNvkhZ7fgkqQdZc47Tk2Bn1o8kV75czBRKe5J0rNoK9oRrxwQxrxe4Z6
9Um6KSCr0qpPUyHKU5TPHP+CY9AYwQHM2nI22DpGlPOAmbn3tZ9DOBIn4HTx+9Cn5JQkNZogR+JJ
plKJ2NobL0xA4MbctDt2lbesFmCqHdvCJuDRQCw5zL5bqRd91FFypfIbD82AxTFjQvGORr2BIBkn
Rz/SCoad4vnjeHVJ/mjBH313SUzahx5h2h7O4B0du/bk0kdas6sysOahvGlwwazzFpVjokZxHDCt
fKOODz89RI7PNmLYcG9knsSmHuhpBQIQpQ8WJQ99XxY8BfHAOJ98JO8g9OhsJs1vFNpxmRMO457b
eXEz2nhvYKcD3NXdYo5XGmxbJo/GlNQ2hxZR4txC9KNVxYz0cJ4FYrC+N7bnvJQWeaRjZ5Gcp6Lw
yYoK7v1jI+laJnRlIMEjQCuDng+0c8Z7XWj1MTrVVG9ylux+GKeBG4N/YpO3maXb/l2EAPKH4WIt
jvDzp0wcB8xGVRWxoC1Szad15vbhRyRz5yBwV+9s5NDMZAi7suKgXFKwBkprT42niqeSmqfLkiNe
+e5MG2U6ybrq36HX+c/Y4hfGmcfUbtRu9QH9R+9kiEoNeAifgDlZ1zkd6YzYS0+4Huu7v4sstKbA
sb29EwTMkaWaLgVBbRfGWPabqSoTYpGcDjj5h7u5s+MvJdit16JN8JPUJiqOy2h3JfzpKd4ObTRu
lUecY+E53kZXiJTx2kwrpsEFPBUQXpJzEvxIXoo3QVV1ybFDHGFfDMHq7wyxvboww+DQ+V59yErR
/ohn5DgIndkqM9hGK2b8aE+sodvapoVyq/PnbVeNOdEKtbHPw6A5Nui2N2VjQzPq5s+aef+t8ogk
XQ/ZwHynyxWFoGsJ5qywvp46BqPpNmE8gW0wZ2SctU7JJJg5EDwHyqKLKbv0MBEffKmH5RqdEJiT
BlN+iFtBkk4NgAhI2xh9mXXJMJN1yAiL+uiBkuKGmILuzYLfdJVtkrxELQLlbamZuo8CaWMsqu6S
VQjvXQRlmz7n6WhaqAXZaLyqlPqxBVF50p4Znoqobp7HORxxb2TOQ4Bt6AQOu9hosx13cTyFD39f
wAYA13V0aGb8+6IyvF0ptbsTij5VVKL3ja1nDicm8+1ieWghQIFRlDN3DKNq3yHoQdq3EpwToszm
aRXkrDSt7fobW0O+5cIy74oS4heZ1Ha5+nuEtGYszEHtY2qafRyGSD0aLrl/b5tQuaFIw8OI4O4+
hhj4ZKgp2VpOPOwjLiT7Dt/Q/3mTI9QVH//8m6XJhP/fvcm3Uff5V+/9H//3P13JGIi8f2gtXUaO
FFfo27EF/2lL/uOveBq1xAyMbfmvvmTDcvHs2xJfgk0ykqUWtzDHbxv+82+GhTNZSgdLMm5ix8Gk
/O84k+0l3v6/LfiSBcwrs10tldLaEXLJyP1LzO4sU41mySifTbTpjMlCsw7J2RKndHYJ4PNnTVBf
BIqaCc3EMALDAW3BGqy9IGZtWE3RGNOxy+bgMtRe0K/sPhs+psShyxfG5XNowuFf127Z3JSNGb7N
c5b8mRD8f674v9mLjf1/X3nPedR+fvzHY/u9/Wz+ugT/+Pf+awkq9Q+OcFR1gLmVZzmm+n9LEIP7
P6RleywzbKgOxvT/74zX1j9o3Gs2Jxu3OmiI/1p9y8IUtrSwzNus2H9z8Ymf+Q/Lb+T67SlL2EAg
BMvw58WXWnGdW0MiP11oC2QX2aVTGjhiaNnPL1J2qJtJ/FliaKqpmZyFqI+jhau9b74FbME5UE97
TPTJW9qwm8Qz6MIMEC2bm1RyZE2Ih0dZvqGjijl/DaWg8pL7px3rU4/F1OEcApr+Hflq6b+LTFTq
lvqjKmnXWbQr0rVTyjpD3GS2Q74JUlknJfd0mWUXSzOdA32VZUxz7Ezk8Q94LYgy13/5Su//fBT/
I++y+yLCF/LPvy0R5//9gMLr4MBf2B2Op/j6bPOXHGxtZVEXqtD99BFmxhXUNSd1DnSpmlof5iZo
IUnhzkijHylYaftfpYtbC5jgp9+vtdCCbjVYBWXxYn7+jmZGhY0yVfQBaFLQJW3Ry6O38Dwb2diu
Hoegbjd12AbkghmOMZf5/eBQzAM3cmY1COyxSO5QfBeVqK1bT7oVf/f7z4gl/NfXqNkJ4aqyhBTa
kmVZ/vwaxzAyiA8Txocy6t60GRFpXBI7YDOtMNmtWqW+JdL02+Pvf+8v383yex2PLZit2sZw9uvv
ZXBTaFhT7gcZbGlDxrdZps0rbjl7cd2AwY/uch+dVrtCe28DHvr9r1/25r98Nfx6CmwLDIuHMNrm
Gfr5bQe0eA1zDMWHoZHBibUcTCW/8yAZ7bGYI50Sz2gV1o2ABNA9Jo1pLlqyMEr5UP7dV+JqVzlK
uiYHiufA5fjrKRLqEMXzZNZMmgceuR3SF8qgnayHrnG2aKQc9Q2Do23TueQcUt8W/goDnT4q4Fr+
i2+F7ennj0UC/HCldBXGEy6Av6yGVkVmzFHlU53D/UbgVJVkdW0NP2u8aT+56ILtze/fv/XLTqaR
wANu/eNBxe8v3F8+gMCbY3xbrfEWRrXOjMPYhssDkRGZ1xTwIGIHXDYt9InSDaib4IOggx52j1mp
mLHkBoOpRy8LsWFvKlnU9jWDp9a8/f5l/gwhcTS3ONNxTFoFmj1cqF/2kg4ZCPTmeXwb67ZmEZiw
PPl+zHEQyCVIxeiNx9JOquWhaQcQGqucS1f3L76f//FhWZbS9KKh/7j4ndnafl4tLhqEdmIc8Zan
0mAPj9m9KCX6iXB1eRa+ZN9vAthe3+G/5uyodZnVljy4DEoWO33Ibrvs/MA8MBNFM01iZ0xKmla/
/7gWNMxPK8laPiSkLUxY+YZBt/z8QkcxYN3NZ/HW+LYyMqK3mzLt7qu5jZARDdVU8eIMnfX8XTGh
sZ42bjJPxuNQlv4RRVyKICubZ2ijWVjlTCJyz1Tw+jppGulVZV7AuN7GzsmWaKM5t/ITpqOUn4q3
duBS9C/e0M/VHjsVwCcPMp1pCakkp8rPb4iVmVd93pffcC/JmKQDEzIyDH+kQV69tmbNNHXlT3/u
nmmH/GDV/bGdlBZ6E4DTQytUtesGuuX/6hlyft3FqXUpRqRnIb9cnt1flkUyApjwwwI8Ss1TRH5H
k7jOjW2FYjqLppsWWbEPE+MFKxgjE5CI9VCFTAvtQV2hQ/jGoc6ceH6pja5Rt26klgJhdDD54jTo
5PL1FI1YiAxk4Mqe9J04mV9myAqMOkxo4HwLhJjBH14XZLHwh2KqqURcDEZ8d4JpKP/VkKfUuptS
4v3YKU0v3UbKxHSp2GAu5dd7DKJxubkESPIj6LqbvHKA0Utt0JYyS77jVcmrcuf1tdU/OjAq2ktd
Y7/DsZTVNgRkZPfjIXA4XL/mbu47L73ZWywy7QbUGX2VF5Qov18bv+6afPra1FxRBKW5FNYvS0P4
sEyZqqbfZitDL7UabROK6WqgzZsyhIZp7Wx//xt/3Y1szV5kW5zbFmXO//iNTW0yfMvE8FXM3bIY
h85Ztj+70QmHt+orqb75sWASvhpsLD7BjWZjYZ3+/mUs5exPT7nQCBy5ANnSNm1uar+881n0Hdd1
lb1kYAKZ7bQF/s/PogoRJZ1D7MHWlqDNIrrvGzdgxylDWQS0Qlub5E9XQ73rV8h9q3Pqu4pIvJrA
ulUzWKq/tq5BWFkl57E4s4hQJcQm7m+yaX28gDzsock6BL5KdXH08QQvT37vSHFnc94DHGAyLsZ+
//t3/Ou+5goOKMoN3jXvVnAn+HkbSJQf5kPV6OcevAVFrKxrmyK2n5d161BkOYfQGkaW7Zh4MM2X
udiyeg1VLktadPFg+4/+qJY/JMd6zuCwlbZYtshqbshFrtK+bKL9DF6Npw5E4lJTkzKU8XTiYuMx
+v1b+uUe67hUQC7HJrsa3+ACAfv5LeG3yOYizu1ntw0Fz1ZbBssLaA30Ezy6fzzHtmlOvDY/pGXf
rtkrly0FpQoHjRFalPGMbpc/KqqkwVeJBdY5REO6fA4Vc0116yNzm84RClF+zETXutn9J2Vnthy3
rm3ZX6mod94gCYBNxL33IVu1afXb9gtDsrXZ92D79TVg6VTZ2lV2nRMntsJ2KpNkgiCw1pxj5pbf
iUMTdKOg7M/zgtP9w6l9WGVyaqD+KQVzqwDwY73366npOXd8sKnLo4hHM1PprmVorcWa1t+0HRgM
yqLrdn0imsY8H0sLukR3Bq2Eatl+LT1s3gdyoYfpkVVqx+WY/Eww+gSBw9nfVWqFDDE5FdR7N/3A
tPlDJ8S0plmR8IEpJFj+xB7L4VIYZrV30toninkL/CrjlkhCFwLS9u36mKkwf/79RfhwjwYsF1hd
+a5CnBba/1jqEncmvQXXzgNaMxToh7flrZsEM0nJ7CwTUH6//0T3w+PIfCT1ENu1eSzZHqumXy+7
jeBEeo3xHg3k1j9rdIoMKJ79XB+ZoTdU+2iyagzJ+DQWLngxgp1/RoBr5vupmwt9Q7U+iDICamTA
ZMANOd51Rc2riHzhxtd0Br3T+9cWt6RFwvkokIcgj+ht83VA55y49Ei3HX6EC57PO7sua45E5TnP
ptzTZp/6+3OXoeDkftpacPLmIcAkAZeRVdDHnQ3Lwd6K7Xl5SJLFMwZIPOMNcZ14AU6eS+cRszms
AzSrIVw+jEtd16bthV3QR1cU4JPWuuzi0pKAjQC5bSlEz/E3Oy2IJ4yI59jldCwLYw9eOzLZvLJ7
nmDVTZ8keqx53QVZFWJvQDiD9P8wTSoYT12bRHO98Uq7RK1vdxhLq6oLAYfNegCAQRhBi0cxIXhS
ztt4zkduBhMyshSb2UJKRla46wyQuQq9gF62Z2cggBv9deJErN8iusg68VmZbX0gSljguoSh2Jyj
9CbFre0Jlz9Q5sUpqYhQXB8mr3bTJ6DMcbQTUrsOcSwyrFEkxroPd2Hq0kGIVRGf+TgxCSwl0OWS
ABbbPjoT3udDjKOCPD0EvqV8XNQY59ZjWNvz/EBMjtDXVq8r644nBhwIhUwf0Jc/xoQBoJVykv4W
1FSRH2GJZfMBSU+Amh6JuHCJC+zWvg1enDILqu+JC/J/JlRSL+1riJMHw1iOcBROjka3ooId+wB0
zqCVrdw7hY5v5agOvMZFkPaaBPTQucqzI4JOXpOSi/DmsDpd3yS3AmqMZ++rSjZYpoYwgiBDGMic
Y//IRmR349WkojhNsY0i11B3VBLpAHiZTGKK47PyBNkeRnDU0f4PUoLHYjRMuOogt6zGhBmjGsGn
lZY8bbZ5OEkm2LFJB/UZugoKHiyMaiLQbBIsW5zTgFOXN9ELrUCUzK7v88PYd/lLJLoFP+yQXT0q
uZrMmZd1wBM1XmRe18TumTMTrgoXO8NCiUiYcA3UM0qO5rmIDD7ldGJcqpZ4nqPFQyWVKfSX8SeU
hFPjU2q3sqk4+Lmw3OYc1kEYjJ+8TCjaE21IDnl78DuN9e/JJ83aWi+lLHqulLW0TNnXzNptoi4t
EcErJHWrRXN0k2VTFkT7KWMiiFFRO4JjZ8oyh7SMVmG7GL2TJW13wABATtCVtEkV++zGkATbQ5mh
WX4c6GC1246tN1fWDYaUJ8gWdLt5E46fJcsGOZtZ05M9xtlvUSdU5JRkqKO4YqLQOT/qPtHWfQWN
nXlKjjoOYClOGus5BlfWG0eNdIbXNW+nmmi6G7wxLjquqQ77iE8rEodNZkUAH9+L08jEVX85xWyu
cyXDjFqShaqGrwJgZpDI17ZlQ9MekJaw0toSOonrd5sGiRosvkE5tMOTJmA8rbheVrLWxwT+kTNf
0zM2h5zyTTcr/sd04hME/9S+oBU0A8zrLPPNq4Xgtxd86ebSjKPDS3nEBqTaumcj0ZKc4/v5dJ0Q
7QsFt4S/UzNOt/tcyQhFuJxCCkDoUHBB2vv30ROtfchb+pllTi7Sy4+LgVKK7+99jRuqVZk/iV7l
18JOO+v+/VJbby//10V+ex2VAje/9l2S33xi8axkfMlTryFKOK3Ewkmj55j5rBglbWrfswFHhLhR
b19UjciBocbOe0BBVzkhBj0QBcm4eJ+ggtdcpdEtC17iQrXgqChzoMTAz0jKNkbgUrn8Jd0CG6T9
2xWsG+4g5rW3c0rclD3atqkrb3LOliEwu3P77at9Gx5elBdcH0+m/AY+hsKc/OwtCeM0djrzMYlM
PP5yqVubnv+KFnXQF5ypMJf3bSCtAygY1t+uMO/i0Jzj94TyBaMLqbA59LcLahEszR/qQtSSaHtb
VaDWVlfhXAXIRhGJJNMUEdZ4FWaxqXz0E99vOvpu+4KbFXcL6FNWrJx8h/jT+9RTyzZviOKOHxJQ
CD+KClr2tClXHHpUI4g1SKbHoYiLOD1UMTjx+4RQlFiAT1x8R1+Kt7GSZn2o/eP7JQ+zseNw5lTk
vAlPgJoPz5o05zmP2RpHyCMrNyxFu6a1NIgmGzYYH66AKbFl0piG9HlBwYCSDV9TMpz7uNO4nQee
r/xdvgxeFhxyFovzciHCnnb0mZa1TSBcEcoCrmkEt0CfO6Ez8PpE47vBICEsVZyQ8/DfhS6u91XZ
k0OpqKWWX5yQYEUUBVAX8ulOEtfjk1dFM7uAaFnN2Mcb5FEknkWLjgRqRlIg9CHNweYlxOpGIUjX
kEfV/MX25oz5BuEYItWz93IyWuME78GQFOx3vy2yl0IQHpJwOY7ixz3T1gEpwZs+Qky9PgnIjJN+
bMm0nbwz/Xbqcxj3XCLRzGvOGeUoOBWZKbbDLKfp4vJvzozxsttSrzJD/K1+GvT5xBVwBtecr05R
mqA+YYDz+jal+miRnLRSVw4lFJFwQ8li8cprgWqEV3hA3BnUOC57xtVbkWV1VNFFB9SbQI7OMe+v
vAeOH1N6i9iWUzVslcwpUUbkH3tfy5K9EwTHgsKEuixzz9xPWk4pRfg4DzRTJVKbhWdevzDTZAf2
eubiDbAeuL7uAEKzusmKKubXu6XgLL9MLM8i64KMnK5LTyG6H4qU9cDj7hoHlfD0LYLnconAjGXW
khy8qVFFj5CGdqbc+BSBvK+4ukE08DCFEorK3pIrZ+VVpXlslCDKuGqdC9qNuPcfpaNM11SiRWqn
YryYVlVG/m2+DpN137GYpqqwNm3ofWW+ZXwh4iXk7JhJ25xD1FRwjA5sL02VCjGTKSDT38HZ/NUL
l6R1XoBReMUJuiZ2oYN0615bf8OJyeZozxNNIBXvC+rf1jYoHL+jNiOnXD/YcZvhyo/UIpL5DhUT
soTv4ZiOrfulx/Ta2UdME2OJEttd+/xplYNLUs/A02Fms+84xONuaPyGQGgY5WUWumQF1Yvljxt/
ojM1797P5O27bJuMAvFWKbGY0/ox3aAaN/MfEkszm7D6Nzcvsl/ziupH9T7KXPN3CocCrzBxWfwA
jqV4BTt309tIi6jhVo5ZLUYnRC1OswdV5Zu7Er4D//I+ZFlTMhOFimYPLYAfJXgznUJb7ealEyY4
HKPODbmmMZIRBH8U7OVi0hnPp7Yyd3lsraYc2NMn4odkWabP29VmfEub/sOJuqU58jyl0/j1/YNU
R8T0fctQse7fdmwV0lg/hzbQDPIWkq05v/yt0NgGjilGW0VripAAHzopUbpjCyfrpfUG635IVcPr
9UQXb7xIXWjU+N0l8sV7fyzMYQ0/bjirznmObCI1mJu8cU2bcVdNsxmTBFm5AIZVgril3CdZwd14
eLsg1IHNpJcH9OSZ3nvANpeJKwo/+EPh68OGnloO8wMj2GVy85x/lJUT7bE4zRv3nqApj6P243jm
bphqptnWkuYOKhAicRXGtDXH/ofd3a97O/PxnunV2KFSDp//YWPbYSuwpt6nVPU2NWbUgDkK9gHc
Sb//qA8FdO4m27dtPouSFf/1zLb+J3XBFOQtWXtO9a8xYkNyqbdtE0n5ycdFx5kSo2K+VMi4fMO1
7ECXbt8nx98fy68lBGWbMIHAUZw87XDGufvrsUQjynHNrXcf0lXzvqbKMetxcj0QXJM09efr/M8P
dEMcOjaEebLDVPihrojx1HaK0o7u0EnxoIhznvjnuG2Y5t7v7N+foGPKdv9n027OkNqtrXzHDVxS
Nz4WMucik+RbEa7yPmNMyWqK9osncO8fZtmDlwRwt3a3wySA0JZDZeZz0TE1gHWRPIj+cES/jnSO
iK1UEPLw8gmgoET3odC4hLaFIJzk5eLtpppY13GPY8iOmNcJE0z5ChI5LNyZWGHME7G1EnMgWSPa
ATxky87+oEpRYyiYmVpAtrZNy8u5PyLnlC6C/eR2eutnoQs30+zvT+Lj18gXJxHbKDomjuMEH7us
PHdb7c7WeEpALHA51x8LoQZg/3BLXBPZsv/+5ym0u7b5n+d5H66ZP7MaQTM0nN4fe3OcwGexa2bW
GidSGv9bpTVlU/JHl8T5BYJb9R/TgSBiByd/SkrOj8cSi2TzbYB24b4wBF1O+fcnaOaXn4YpA4L2
k+QORI8iqWh+qGdOyzpjU1VQuSqry9XWL0tfIP3lhvn3pjremg8gd8ElroSdPjiVX+/5MnLLBQhF
fPa2FBkV1RHGkduW/Pj9Wb1LMX46MWqFfBQOYLRZTCHBx3ahDUK49tOkP3arC+Jq7+KS5VIO8OiH
+u9+reihb2s8YVMfYplf2S1utIq1U17ytEaCE2/rvKHyc+VKag/2TRmBf6zPFtYGqj5FM3r3edlG
Li2nLz0ILrZBXeZKA2IqhtUFV1/bXl/ugk5RarsSs1ML7yZ86+flHpsR8SkiqKHFHRonqMZ3LHK8
1KEmkiHVOGOj4aflrrDAiGLffVug+OSiMAbyt2UFK/SAhwVyQqaxt61GPtlM3RjrXe49toZmGTCN
LiwSPGa43k6VO/ACllgedF/Rm+wkAFs/1jYNzVHudrsJiJQDxapLwOjwyRCO7rwGUOqw+VfJo+Wx
mQDn+LGQ+TFU6axNXN+1DcxD3G9HKkvsLXLP3TdBzUeWObuK8QK3UJQCMiX0k/0U9fwiKx4Fy95Q
nPDNYAM/zzzbMsWAfuyosy5v+7BwWnrR7rA4lJRdqcD4dBkMKiXAQmANmMFsoAPo65R7E7Zh40/7
uPWkah/UAniqfqDfYDparAHBkZxq3dNEeEgbqs0gCnyJnOCQACZyMmgQLDr/Xth69gGo23lyvzqK
LMXgRNkMP20Vgthw9wQNW/C5GiaOWW87ndBL35NlzHe7m2aX0N6NbVGZGLcszRyoz4tcoukqD3uN
VYt29JSymw6Djr5omtj9UdoF1ljYgfmS7CLJghutr1+VsIqovFigUd5abu9zUUs/HOlxQAgzGw4c
EZ4LAPZtnUXh26wTl0qbh87b0ED9z2oQvWvOlq0LUcQAxOhsr4T30se1z2G4cNwh1Fpj+MAkXgf3
TRVaxaFMVQyJwuTaqQUPwW5JJ1DGchRnqS3Wc4Dn4xmVjPrO7zx3O4cqOfmw/zEOyLF7iBjUZzKG
Brzh7ktesq4pPsd2CrMTyLsB2gt9ZLNLScmt1GXQ2F/rnNuxmhrvyptAqviSdLNNa1vdIUPxThBL
Onxas0Lbe0au3geLTTp73nvlt6QZ7l1HNhCGyGksRxz5qqcEjfYlRsE9QEwPp+DWJzuUvn6Tfk97
rONF0pDbKbGcKzggF8Hqloclgha3qRpFNivS6Gors8o/TLwl7Icleelm4HHoHqLvbZgXx3zGjQUe
Ga8UjMj6vpHU5rFT2Fj5LFHHjxO57ABCkaeHAofRFLjp3na1fSHtEPsucCNxJSnTHTpcTa99RgoC
xUNcz3jcwu8OrR72M07j3I1ulqSHZqksIF/Gxj1KCg5MBbt+mYcL0XcLSPhygmMDuC4JPqejS0gE
CgRopa7MwKwOjWabk5J7txmFCl4DrfxyZ0VWd4HvoFY76ejsdibMjH0SuDrVa7zgUZDUz3bWN2jr
pX3Ze44ZoZEyPdR4nC5mlrPXtp+P51S/LQAugtQ/XCrFd2eaIDmua0CaH9Jy68vUtNNrSzQciHtn
fQaTW7soChrkg+vaM3KToiED0KkhmDbAB+cLb4jJYLGdJiUCwmciZku1xapeiAsZ2EVz0c0tAdjN
4F4qwA6oytWTmpZv9hBFJ0ly4mbsBw1XsTXewrkc4fdhKdlLTF6nJpHdl6WZWZPZtLfJ7h5yNBAG
/xOrZmMNQj7TmSb5wgVGhA8AhzyR8rezU+W3ACh1vs21jh/bZGk/dzOmh007D/M2cshP3GQcHx3X
gJobN96crLidg+kmdPuk2FbrmD1nJUl9NHnKp6pOyZRpRuc2pIlw3gB+3A6dHV3ItJLPfeDNxqpH
anRDwZUPjWDgg1pgRzrEV6DlILegXA+fO4yVNpgjvP8b7BPtjTd5+YGJ3vOAfq7+mXbq5AadDtqO
KcF1gif4OA6zcySRw3vuRPQIhQAqMsSx4Ng2EsgmPL5X4AzqmGifqDuWgQu5V6HCni9bOrZ5DHwv
GcdzL8ybI8kkyiFYow8fwwrPtpgb8ZBBe3oZ13F9HRjgu9Gv3WuJsOBo86TYteQk37O+tICBVuOV
1fX519WGgSkKJ0KZRTn5lCxk3KE0ZUayszSgHqRy78ynMbNtoAEfAUx3j2i7BMc/uhdEfArILwLA
SxO1N2GVdGfOUoT3Zdmtl3GftfsZP5rZBhOuWklbX3SDnG6qPuoeuiCQ30Q+Mjm4mPROcjGMYmpa
nxyhh0uicKbzdJoFpBtws5hsSrlje4zCkrJHiHu6i66iKOluVzdIHgNKJ1/aNdAPPPDjM242/3p1
LI2GyUsPRRipKzrc2G40TqNdAPtCMN7JHFhjq77JKcHf4DJooCA2hX3oCOX+0uhBEoSj1vWqC/Eo
IFTKqQ6U9UMs1pBMH/yje+GTI4tfHTN/s8pPwRgLKvOdhR3VRYN2tZA5CRgcMzBrXexClLSDq1yJ
0YdbW3d5Ab03bKKryWriG6osxcmSS/VU6O6Z3wGthp/jqS9ZwWRENJ3mMEN+qRonvQjrxv06kCMy
bQsSma+R+gyPqTuO7TFxCyG3YQKeSEZ1F2DZLKvwokzIqKSPK9cNzNJpF4RriUNkxVq1KUVUnWqL
fv/lYrU+19qzJ91dkTpPo8chvH06ryRZUGKW1q1fhSmR2HMHaTkhououi8Gg7mn5LsllmeZ1urO6
SiFCjCLHOvpj3693S0BSTnI0Sw8QSy3MRSz9OOGnOL/I2ZOTiuX4rFy2qhyi8ZpqSdZvBS78h8lf
a4x5dkGMumYZv5twKuaXmo24fiIJYTURXRaedAXm3o4rZEVno/b8C+XOxG4+rDALXOMEb+1wuHCZ
7OzzQNIROLbFUnUwI3o13IdWDAlkcrEJgFG0orjIt5YM5/tUoJohZ0HiuFkcaz1ObDSzre23rn01
hRnuILejjn9NlAyweARy666msnWRgZvYYonIL4g+mHuiehYLdyjJZQDO5nJHnaY0PqelcVX5SWsy
1fVu8TIPb1c19DX3Q0B7czs4BLrspTMUyVWe0J3dlBVlXlJeZ3j4olxo/PjY5s6qlLSCfUyj8DpP
KZPusjmFyBdLJ9h5gZ34lMSyzjknpJJokmZQOODcie63p4E2WQoC6bbMIlDyPsFLlOKo2T05jdV9
H0OWJqJrFvdY15EDCH9M3MHdsoRLLIykvZGiTQQHe3eLJWufhdlAHHixZSbVvKCGSD+n35iEWiK/
kgYUtIpbZw73EMEdH3S2O9dKXZNt4gFUC3BknWVtIJ/jcfyK/TjGfdYQXdqQPsQ2obyf0HbsoyDq
jjYPD3LcBs/gP/31sljc4tSJdDiMSUdmCaHizcZHpkksJ/Ce+64qCErrMC4OQSqZX0ddftNxtB6g
0dHGi+fomg5jYG+duZ/a3crDRt6EfSLufQREsDhHaj2MBwbMBj3c9N2pG3CdLcDVfe/D/unrqr4f
wAvF+2GG+XpO1TgmJ6Scw/OyztqdW7XFIW8jdV/lYEpDndSXOUixazef5aXb0LSElkTzOmRbtHPd
aHyuBn84rrMLYdsGX1zu4Ce2/R4/YX1CPzjp86abInyRkz1vW8iZ+Mt74n9DHP1oSBFEDuc92Uzz
fqHIfb8S8PWdSIyCsAH6a7uOm3LarBgYTzzlefiT8FTs0oz1BYcQ3fHUSQ+gYr0tdJnkKUtj5yuV
t/mAaCc81nZYHvzGYP4yu9uOpZd8tqvyschQgsVs3A6+G2Vf6olY7I0Sdf1F2FF3MbgimuGOg3Pe
phRHL6LG5aRj2wCvMD+z2RWfMrYlFyPI9W95IvyveRQ7n3NHTFcjndsdgJz6XFAyfqL47uZmTpub
jcjs9tqLIsG6lcnRDEL5TeZmM7xUpXlqA1t4wQxppfvCS2mEUkyuvfNKVWm97bt01vSaIMZtWn/K
nC3YMBuampVm6hr2AOkZuNDyjVtwDCR++QmBQbzvlvIXYyJZGnVeQmvydzpByNmx1srjCzDE+q+G
XRtwiAY43FcevFNHTE4wjWeWzr2dbjLrLG2V+2h0AwdnHXPC/xar+aTUnL2AtGx4PLDzPNRDhBqq
jpS4onXXXTYLopJNF7OkuZr7oXnJQQqm254y4wihupi/ab1wr3BTsk8bGqqY30e6VuOGjhxRbtko
LihSx0im0nllMY9s9FUiIY0OQEb0pVzYv20sliOkKEWtpfZWW6L5tddRPem+KL74YFe3eS9gBGKN
N8kavnNPdy0ALYmkKN94ekqK48Si6oLZr5r2c5skGUs58OMbVBxWfRLJ5FjbITJKvKW0VbPvmhGH
AYoUBtFWJmWSyXw8xKNHK6XMyYlgkdbtzTZ2xL8LSZQ1taii9XPVD1X+ya2dqd+xq4hypjSyh1f4
G84QF1AibDer5CdvMBkAuQM4/LlANgqCeIT0kEVEbFT5bF/nwO9qaKUWdyZkvDUp+wFmzGSrZZfQ
v4IbNaDmlvj1xyUq88sliFwBfXdgA9bcFCPVIbGZkXmHw6Ebmjb9HMe5rGNAVHZHGwU3jqi6zTi3
tacPMWu16nxIBos4uLafR7VP0D9B4lYtvTbD+6T3cmwQSulq1y3SsrObbGhyvgfwp31qMkEGegAj
MndO/7W0Qt/mOgJSAczcJLP6rOgyJfdvxVqrMQ0HXYSmNOo60dxA6MGqQ8uVeZz6Bffh6n+PZWTP
3hFd9cr91jp9mH4ZmimxAHsEFLosdrZRNuHW75iO9dOQUFAIrjQLypmU5dBe5HaIeyJpjyvdLb4t
HnlZnb3AwqvGcqcKPSzVpRg4vRWSDioLUB+qF+RKCK2a1Nt7CFVTcWEPIB1qdEgQoHhPIeP20MD/
ZD62dL3LUSFdw+VdWLo3ITPmEqYsogJ5TLVPflpDFXakkgoFidUIiQz7uMIxXOybCcVNSO2gqoOr
laVfsI+swovogo1R2AwbRwLe3sNHFPJI3698aoKheIQ+3muYh5jPAJ1w7+xRm5Tf7SpnlYX6Peny
fe3hit+NHToVWBVuS/Nx9QZAfKjsL0L4dZCr1HhGHTi9qm3SuHPXG66B5y3lvhElYq0xpBHcWMU9
1PPJP29ZwvkbUTWL3MyVYSCT7YCKcQ6aCVasPebfyaImuyzqZBkRtBXIYafFutzBdZ9mFggwSliB
skOMskapY+dJXe6iMphfrDWalwYz9dQ6d0Ge5mpHvFz1rbNpYIPjGdkaAAwmut3uMgcQaodA6mxI
VD5+j63ZVFxYUYO9WfMkPuDTGiPrUA5OgDjHbUOiemxZ13u52FDkSFT7UoxQ5ogoiQCyAsdxU8UO
1V/6Uxl4NhEbthr0Z6QPyCY2HQThZIumA1ZVNTguuiKKW6eYnXe5kS3r8OuZhtu8mUTu7/2c0EIr
JoqsR3iNuQJtXVMi3XCXoQdOpSB2+JZOjvgW+GL8OQYBgbburG3IPAK3GsqXFcECYyMKbwfLrjnP
FYwnaPqbhS97J8MoCPcZ2opXC/ESxcOsia8spuH+K5vLKbn1s7Izqy7hpmesYLyLTvoqfWGKFMtR
jDK7q0H4XyOTjL/HncOVD6Z1Rq4WkfuWr2s6A9Kwp8dgVsPN1BUJp4CNje6wX5KcwpjGrJCr8M6h
fOhDXq+nc4eiRbqb0Mb8NYGBnrcE7smzShLfg0dV3RMCXx+0S+Cf1/UOgFF0iMAWVxT6PYZsLEfL
CU8l0bHu0BMYsykqBPJA48LxPAYpyjRfrchB42iaOdywMNIIdsPbpvLBgdAhos9K0nAKw3CEqUGN
Br9DuiHfHnmhiPuWRQFQvGsxNMNV7DpjsLNhk/vQtIrmYZp9jepYV4aWmnv+V9klQYwtN5GfWsus
eHt8yORmWQsIGg+WMnKUvMWUzwM9Q3lFueRmJRWbjDKvaUiaGRHY7YRdEoTazvxOrJDTIRsBfzSS
n0TKRbV3o37eTlotX3xmi/Fy1lXX7Ip2DO7At+mBj1OqZUOQUgUC4notisi9DJIi95EJwY7YkD4c
XlpW4r4sMOwuZqvpb9DqAedNA/cZVwwJnFVPpOg2VX3Wbf1JpstumJasB0MX6IgUtDQoDCFNFLAz
3UUdtDepJytKmvlE5SoXFAPqEpBIUzpfSFqNF4AFTneqUZjYe5+ILTYFoYurAfy9AuvrZMlDruZu
ItGN5/PI+nyXCChr5rp5AFBMPqdwiRYJilJ8hjMBJmkcii+iL+vPna7rTZJW1B5RVCKUikeGfNF9
ia2J9LUcGCg5uatz3Q3Ye3rqLl+reLDOu4ybegfgw/9E/E99oVWL16Pz8yvqAv4ZHO/giYpx6jMM
Yu+lcVfoNdLu78Zucc/zvtbuNhuDyazW7BLpTEWJx+/74KwXCUiYNbRYOJVpOB8rkhOKO9yy6a6j
uLXrGOqk7AgFPQbH+WW11AnawMn5nETL/DmMtLNpekgIMY2ZfRkU0d/Iiu2dVFI/Biz3j46MnJca
Bfpnm1+BiDhz4ZD8f8ZzE1zPNPmPzai564LhGYGyvmkGeyFwQ9e2w32w3oSxlbOicWR55HlA3OgQ
9IJ0C8Qp/PbV1LrdXxnFjl0ws1FpscuupEQ69ZNFBtJ9lghZbiVV/fOmqRxaYSgtcyG+LQPV/w5u
O/Wg7oUHVF6SGRHgZ/E/s6Oty+auk30Nw5B8hZZZvg8Co03qWvzPiATmBfI8vQYajvUnCcQT+QnU
NSOeErU96+TcHpKSMDCE3It+jNJ5Ut+AhtT5WUZkBSlukexsDd57VHLqmLxy1Cz0tNBHZKGTwk1G
eOesLBsDmwCxLvc6ez4flpkqJuy7WR2krKbgq1eBZ9GblnQ9AhInIPu22rHOQ6ewsxYvjhG0SDRW
yJFZxqOqWvBCc9MgY5cKKWjS1K92ay1+v6OhiVBv3zfTkpMouabEtmkYM5ERkTMGW9ogcRavdns7
ikCzhUnF7HXdUx1MkIh3NGKBJh2wDOHuP2VZ3Q/1rp+8wHP2diOGvn0Z8nUEaMm7NOmynWrDUtys
TcLMcBbhZ87CLRVrcybSi+2wOCbxPPrtX8TcrS5QwCjI+Te08L43X5JMy4b5Mlt6CL/b2SZNfTz8
oT33q/WN5h8GaijnrDHpSnsIH35tBVY2e46MwK5vdoaL5L3r7Xq5ov3UwQdE7TkFY1Vu7VJ2xEKT
Ro4RiUQfm6ewFsCgH7Mfja7fH9ev3WUOC+iCh101pP+KCtx48H9WSKRqwZoUp/73nKBSlpflm/Cj
zMOCgWjVtMv+0Kj8tSdvPtFzbK6G8Q7T8jWIgZ8/kaJhoIG9VK/l2yeOb6oaoaqO1nzvJxKgux7t
2cLyAZlv6t++in+L1/BQl/z/P83vfINa0qVxov/7P3/503X6rav7+m/921cdX+vTc/naf3zRL+/c
//ePf45f692zfv7lD/tKg/m4HV675e61H4q3o3h/5f/vP/6P1x/v8rA0r//1P7/VSK/Mu8Wsx3+m
MhiTxf8b5nDsXl+r4rn6/vFX/oUScf5DOi5EICzWCuu3Meq/o0TgOPgMa4r5jmL9QXnvf4McAvEf
yjfGPrQXinFm6A80kg1JRIEmCRA0oJ/GPiV89e9wRH4V+ijXAeCAesD4edE1OR8b7WzR0HqobLqm
BdEO9LwROHHr6yH1YSn2sbAMpTGFUL4peoKYzjH+ee1TFIxl8wfNkfNBX8Cx+BIRDIdho8fDNvTr
APcVvQdc+w5y6NgjfgC7e0KFHVCC9ahLv/EwxNOFZymoM38ojvHSjtlfaTEHD5SqaH6FuszrcysI
reWIKFAEt72FzfgPNuh/XDLUOhjVMe/jWMOt/uHOH2fbj2YlimvLtaF+OuFgsUwPKzH9BXGJJRAI
ijg7Tp0bsw1m+wTHvu+C+q+fRtnNmzzhZ77E/+0wqCTyzSFy4YJ9uFoC68EyB0VxXZKHU73gAR+T
gytI5mYL7tU+Zl/Ns2HXVXETXmb2WOiLWM918PL74/ioXnLxgmIId5kHbak4lg/XIwJ4jjtzoh6f
G83YhQfsSlMeoflOHlzKY+MBYvWE3aolfW5TVUlO3971ItjZFeG2//7hBIwjx2i3qDp95F7QUGYd
nwmws6XrV7dDLGhc1jQIyKKG2N8TvIbgOycVLLR89Hw7NUoAIEjq0zq/rftMLGe/PyRzAX6Sl/BU
cviWPDcQmGVtbrRfxzUmsxTElcBm4/V0FIgVbLv4mOlYgYDu48wnLPHdxRzids7+VrozfsDfH4X7
qzUMLJFvZHQh8hZfYDb5eHtpYa2dazvrebSESRV9xf/Yp92VsvuQjQAxdyAD6FS2pMWfqL6vBrcI
4DCRCNF842nLh6nN/rblrOwt61AAWtvJsuoaCS1JalgWUVstsAy1D5g9mUFh7rtAOYq+sSbtDCiA
GI0ZLkTn+RyNrMRgXjQxnuzfn+nHEcl+UTiK5TDiPYXR6+OZYhkLyw7ZwYFcHON89EuC5yirqj7n
KMseC0axXeN2NP/Gsop289DqtvAp06JgsWh/dJoT/v1hfRgGRlrEV0BOHlOYizuP58DPz29qlOkC
SmM8lDrT+QFMbNtcWM4a4y5PYu80o1ll1x8nFj1Uykjxn+6MX5csigMIqY3ZiEIdVzCDfZgx1ATD
j0o+GY5W6+jrOVjpy1BDUsQVTHZxTaJVr2+61OWv/XzWTwlwfjDnVZGpcwQ+w3QV92XaHPFeFsgQ
Cwx/X1YsCesflHtmSffTDYPSE4iAg4yGG1hyy5ip7yf1qR8UfY3piOoh1Njg4PS5S3+ihcV5jdG7
uK9McfYPN+k/Bg3yUnRgrKxcn5GDaPB/MXdmy3EjWbb9IqTBMeM1AjFwnkQypReYlElhBtwxA1/f
yxmsriSllm5du3atrdu6TNUkEQE4fDhn77XfX7QnmZi81HTYD81qBmQCr5n3iLXbcG/wVk3rnhvQ
JA8jwkF19NuaEEDVurSWequKHes3g+WD1VurXZlO2fjS9wYB5XxUL8YWhm0EC90e00R4gypqFLtB
ZHl1ttJ7ZfGb0/HOk2sL+A89/dYL8+GuytvO22JzWj9PFQfil5A8hCurM0vivD16/ZinCwJL00na
nJ6hjdQwrbPe+M/WJv3hhQU+2wqRS3uopd/fS/zZzhQ2XQuWdghG9OIzDfwttEP7gKW+t57WxSMG
iBZz1nyfxrYhMKcI3Jdfv3Cvb9T7cQT/A3M4eyj0asBT3n8Mp0fhrnjP99lsZedzYQstoLUCokxG
lRA3lFDU35UIruRliRkzuXAh4oKGnuN5PlTKiJ3vADJRf/1uhvr4KnKDXJOdHZ/O5bhqf5gLUvrv
uRV6VG8tdxzOcTBNPpR/lQ8RzUPJwdHFCXkoFVEF2yJOBxX1ILLJDSVYwf/kOA0hXNsqWeQDyObC
vZnxqhQ3jOyqO//1XXz9LB/uIhMW5w62m75nfVxQBywoCzWkYS87v3pEzUF3cylpsG1S0RFWVAm8
FNQNPTFs1nhyt1CzRXJEXaPEMyLiCiFNbFNPSatp2i+dm+79SQyUbWNBZcBRa031ITe6sx5q3ddi
8bL5fK4kyj3fVOEO1w4A7sQdvfMMFBd2jlHORn4VWj4OoU07J+rBt6eB2pl0uAIGZX5LAKDof6O4
1ePlw53AAKBPYvwfXko9w/9jXkrYv1B0BWs2i3XJ7swOzvUGaYNyb0kQVOosW93sUrukHn/9DH56
4cDlhGB7AbstvbT/48LoFpNqHG0SeeqqmKLQ7dQB+XOS7hFCqAG9j4k2jtiWvr/59ZU/7DL1m4w/
k6GKAAczgKcH8j+u7NdWH1srs2KVksb9ANfHfw7ntnpZK3Q6n30kqviFZkn2bcVSvBIu1JbFb16X
n3x9titYAECdsBp8VKPrZCiHrmK/x0lEiJtCeTRsDVfkzVbiBpjuZIiOEsoZ1qBff/2fXVn7LfRK
ZHLvPyyZQs1yCgLZ74UtBm+vxriiwMY7vc0oq0BfBwLeNahW4a/++srifd3jdQHggAfNz2UFNLn4
+zuPI2yo5yXs9r47VNT3vG7W5x8RnrdyqA4o9HMRreBGGjyYflweutHwoPN3RdxdNCYYhP+LewFt
BZm044BT//gU8q6RVZ1SVZDoAdzLIgjlSxlU4aWyDEO+jO3sna/BnA6/efof901wZqj8aKQBTSf/
Bx0/YDpTtrjZ9ogrpyBa5jr41NKR+IQuEDFbMdHe2OI8JvJIJ3Tlu988CP2M37/1WvfOvoAXwGI/
+eGtz1asqtYqQYYs9BUHarxq3I2Fn/kR1CAiZUzYv+Umt6S7bFXgGjdokojFnfqVmCXmoZuxh1Ww
iQvVdrBUutHb//oj/jhK9e1x+N8AkRkU7/dDZWiDQVJU5xNm5CtFBari5c91FgTPhZQO/zSmwia9
JBjb3zyaj0d2pgcop/hzmBIBn+K8fX9lB0bEEC5ru5f2pEAD0yCNcl6mGJlQ5ZVR7dTzcxH2Nu3q
vPQuhtCrLz2REFBeeeuAjlY0bnrpYvz6ag0jaXe/vjM/2dVpF4v+ZOx3OZ9+WGhlOpLKMcVqT2pA
8ddop3m7gbFPNiESJNOjdWHlnzMe/D1G7PysTAKyo21Rreo3t+rHiTTUZxFfwO3h43xcRS0A0FKC
Q9snGKcMxnIVZHCjGss4q+lrZ9EyIT9pcN13kzxPrJhWpGMm9v1vboheKj6MZlejQTiH6tHycVoJ
Zb64KjRggaEeqCJVDPYK8aEkKxQvA50r4tnGbw2SJAQ+5hh/phVlxPulLOurYvZXiMVrUT9OlfCH
3015+mF8+Gzw5TB+wDzVRdUPU17aVIOq3FXt2Y149i4dg/LSMJf2WplmcsHWonocgAY8Gk1Aaq5r
9NDJE0hzB9FM1UubgZ7/zZwnfph8ODBB8XFhI1J6Mj9uw2dzbFD6cruCqbPbzURkziPNKaeMXGEn
Hj5gWvEDmptvAcChq3gF3rPFG8TxvUYaFbCF67l9I5Mzye8zLo2NU+fLri+aFJRFVZn7YbDC+Hef
+4fVg4XS81+fNLKlH5hs1rLS2ja8cu9MnrQBu1dTlT3ieq1SxAk42mHYzHL+u7cTqDboQxGM1rac
28/E2PfGxqp07OLmN4Pvx0/FPhyBoIu3Dn/Xx9KZI8m+tr0q23eEFvmQC7tSU54MSwXZjRVjNjsf
hs4wWN0X9oVPZQM35X6dhthzdzSI17zfz3RdmodffzBLz1PvRh4FVVZak/k9BJL7sURT49EekakT
0mjQJiVInBMdlc83cNPs0yJCR/zKLRz9GRJcDbyO6sGJJYX+iP8qNyUVjbwwi2t+b3aPUvRufykz
lBjnCw05MpVAWOTz0Qk78kPwlyouhaRIO+9//YV+WBHgsVNjYMHUkDTepvfzMi7+jOKtGe7WgD+/
xwJhNnRrdKQ92ro2I701Rqu2HVCi1he/vjYUuPd30+EeYt1ymGUEQ4/V+/3VY6uFwIi5+rBINech
BPhu5WaFE91utck5YzUYSIxwGucvmMsdfzwrWA6QzC9rXt94avL6z9NrzQhGOjUnNC4IrTD1pxr1
N2QlyKAtCNXEzI+m7JN5OJguZiZ5tArm7ieyrZv8O0kFRvkpMZvV/Zwr1mO0kfboPeDuAKrABzDV
EmxFxVGMgLCVkD+MWDKp1yd74QpNhFXD4dF0ax7G4a4iStHk5S56/uy2cFpNzsrof2vbVNWYwMvA
KCmYhSbaVX59WdqC4hbzpb40wuuMfwW1irsAa0GosQCCc9UQ7oAX6qGTVnTAdxJ1AD84YwqlWGjH
iTY/JbkhGSxU8GtvhjHqe9Mcyc4cly8DdNL+WTRkIdfnjkdxiUl8rPn3biaQILYP8WgYOWQl/K6V
B6uwpqU8kR3I16hUbevDJcFQHTLCIubORcMY6v+fLDwoVy2CZP3fcbzTKM+qCrv1jFgOUL17n5s9
lzdG5eFCuyMULbHMQ6568lzPJLHacY7IznGlq59PxsnuYjIs3rBbU4zsnq/fPm2GlQowG1GF8HD3
+UxGS7rxOHdbsGIGD1oWuATO0VvSnIXhIr93O97OuG00i49hVE7NhTl31Bgh9owduYCuxdF0nwy5
SIZz0QxagpdSFeXWkyNgcs9Nw8m5sak1r8SWza1G+I1pn69PlAzAyNUFveXvIYFJPCf59u6T/KQj
fbsKQGwEgkm/wG//ahYaq+7Rz5aKb489PGyerMQq3Xva5cAvRwnP+Dr04uS7R2ugeyyDdZJfsxHp
9KUUczVgT2jVEJsRXWeaeRtADVjWYDwZ+qJzCg3c3hJY5n91lKuMO7HAPQD1p15xpi2RswVRJISI
PHqIddw9Dd5xioY6XYYnzyo1Sbs8fXKCIpfmq9/ENQHPwDTZctxJazKKEPAefVOCp4eV9h+EDZ+c
dNjRpp6nnT6hcLQJggTedkhsSWifWdOiK6bFlAAJPTedOuzLK/RjaFXjzG07FB1VWTYXS4+yNyNJ
05+629HNR6/eZZnZB+YmwXM3X6rR6AM4dg1zBWGHoWuMh6R1bWaFVFDsdbdBzcryacKa1zyJVowz
gLuGGWjTEbY1k2ZvrcTXro2hP3LOu8Smd268tVgh1Y5ThVTeaviOOA4zoiQjnNiw3LADEem4IcsU
pqgMAHf122ktGQcwvfWPOYrBo3V2biPkbSCylSFYWrxaci+cLJH2LvOQuxrXpR822f0qY72EZLUH
hjAHTsZg890CJNHBjTWZ6FCMs2bKdgRS5t9Pb5ndj/qXHA7PvLfWiow1e1iRsxghHe0asO5QAXXC
qwWvhHeFKUa/oui9NReQjDnGat7mdv6nMEgdPIar44xfRqY+Gz/A1JThMXfmLL6vIddQMjxRSUoJ
nPHFJOfSZRwliX4vZlcydyY0EhC5ZkXvjdZWVqNe7aYkMHAY5dQQ7wCXtNmTtAazOAhF0RiiXEqF
Eb2V3Sz5AzPgiIprAQMaUE221xzCG9vd5jJWnIEUEKjX57S6UvN3+GmTqb1CazDen75wlhY+Tg43
E1N4NSy9ov9XOnL4y+/nZHhuC7rvInJtnH9XHb6H2dyQpyPXeicmOcidkzCG/m5aoYwrAdylqDEE
ohe+67uwzI8gAr0UYg5+UFLzyHy6KPoBF0AUQKmojmNC2+y6pexKLyuOAdFjBzGMCbsRGZzJk5O0
Fh84zhHjFG+vxImA/NbT4P7VFpE1tZXMj9nqw8oj2rQlzysiCU+/R1M/rMuFQtTCP+Im0T2fIfH1
UhmMAcDK3s8AGNohm6UlIhtUuWfACNxl3AMhq8L7Xjkdv0rrZeaZUqXXfY1pijWLqHJ7sBTbGHBH
hdirBX9IKdlXzaU9jFl2yYCt1Vk7t0JshCip3AB1bYLg3EfAzQvtgEFnlU5PVH3Z9fiCd2jd2J0R
3eN0JVXU08LG5gK/9AEaREcicu+2Ir0tCbqdyIyAcGNt3/ZKjtCG9fO3tbwoc40Vq41Jv0fpsmgI
Ke++7hC9Lb8wkvRG4W2RsPBU82q2wtHbpdPGy+09vV6NSOv4Nb/39CQOE0u/E+Yq9Fqcq0wvqvXU
6fWzBmnH4yrhSehb5UBN4ZU6rXrw97J4IPVP4/j/1avzjFTPm4hd2tBAvjVZ/tbkrq/zxj01iUqs
p/ov95Ze0MMTPDg5ITfrIHjlZJfofr731YQlK3KBZ3N/yU/llcXgk3bJ/WLGJDE95gZSdG87mcTF
71FQFfgB0UBNvJUqMBJmW+e0L6U/PvOF22QKUUEj/yoC+zyP+Xdz0feqZYKYca3wCz4tA9YQs3dp
em3NGPMus/pp6Sv8So8b9jX61cMy6BnzbrTQuTIDna7gE0bsuBEySMgGuyor9QLqJhVBX4cQk17C
ydBr9PJUQf1V/WNhtYYsn1qcUdxZsILoub+k2Lj5l1p99CRyO8xl3FScw9dl0uS/CmcZc+OIOo/9
TiP0stzVM3WdfYNxmx9ZxkLw0M0i1N+CHbVOZZKvRE9pjvYqbsnbrtr861oruxU3Se0W3Aqiy13T
EJtxAtpJCNvaA7FIiPUR4+udqlNfXz8tce9+yQyvU+XT27ZAQGvqv8mOQLnHxbAhWfcOiQC6UF1y
JN06Va+n4Yy4Rf2hJT7VcmtrhUS/9VKHwIXrLCcv8AlQWc9N7hcP8MXZ294js1pN4FXC0V+ySkN2
xA9Tq/GwCE9Jrzwfw6qON4wV/QdjAiH5Ou4wNLxEqAmMma0V3pgOurm1YcJoHDyX1olH7pro0UhU
Urb+aG9/wq/Y7DZneMrgUVy7dtfzyJe004htQ6UNfwbFreMHUWPnqh2v0Czq8Vx3jX50SUiUIKPi
JAiRKVnR/RalP/sAO0NSy+VQQ/AnkXqHtEvIE4dQ23a4LJDjjQ7BDnqE6K+Zlyg/V9wCQ2FdlGXS
ZWlLkFtBBqlhG35yzb6/yZ78Ecfdn2EaB+rFD7kerrHadPpD6Hey/tPB1khfX+VFQKqtaVY4K6BA
ypJvXJVuh3zVYecZ5bR6iuc8NVUrNnOVrWhcUkWZswHZ1IXDbYMoeXkGAGFXGEnadMUuW7eFxTZs
JGUytK9wxnDs2BR4nTHW4NwziD5nQKOVfZyThVTIx2ptK+VtF7QzwwyCI559wJFwqOadmmkyhZsF
wciioqJkQN3yd11KF2lfWvXfWZ+OGKxVaq0xVGNUsb647MegyeV9gCjHLPehCdGhv3HCApEmak0M
a0x2mGvvhKBg1R/hBOjrmwmYq3ynDJy63tYpwTQe42IpKmNXWdZQ3ciOcOHgiHM26NbzwNeiZPrx
a2qL3dq1sOu3isADJfb0BuOFNbLG1HCcO2T87J9VjTKBrLp5FXR/KrSrRnvVzrUeKBPDm4WLn2cB
j0+75rcpW2ZWiCyGvY1RMhN7np7jaeeEYtr1Qb7kWLqlm2p7OFBNses5DlUPebVI3FZuUWqegNu5
4XNuFQFPdhpK3+s3QwjxfLnqoc9iIcXCXFZbYUhXmtvAz6Y+eA5Wwbjxshg2BI11kblXljvo7WrV
tPrYZp8WuXxmnQGITSQgXwGtrf6R2kycgOjuajX6EvV5qQ9lHEA6pozT2dRtybBjfepMVA/YQ3l7
83q21/k2joH27Bm0mlnPQGEzicCc40ke5lqQUJf8zsUgbb3W2wtlERsPuj7pWk6iV2+PaW3IonCx
CF3dU/iN8+z6bbpAhFGzIgxS6lmfjV/cihlDonDT9rKrOkya95wT41EgioZD0G4LkenzCu4cPbUv
HXpe3BoB4Ro4HF/J9MxXPjN7OrlW3H8BkQpqN4JK97onjfEYqM2bXsLEt8KeJAn0hBdMg8+a0Y2g
FJ8wleg8BauWWiySV4asCS0cnLwtjp4nSV87hKjKZogCZq3u7N6GgdFnA7eNWYNRQ9ALmEOwaXKm
U/22jNdePjNHks39el9Oxxij6xIBzMTzOkxD4JHSLR0i9LCaZqZTGFZCFfktm1w952idpuWMfSsH
pNPGuU/wW2F8t7Ug5y3coTpNeT3pzOxn3hbXWBo646IIDKPMNjVhlgFxyzE+VrbFp50PmG0959mL
qbcKVpDoSbU/bdcJBNDHQeyirweKBSoh/XpblxrEPOuVDqjrwAIRdEIfJk1QoG2zK2F7pxeTXOLF
+rLA+Z7WAzklwzxFjJAgfDAd1eO5qskJS15wIvXxQzguqjiuWWrE8JdyA6sCkGdWWmfjpMohEJ4S
hWiPlOiK4IUygfkJRJuav6STrXVQacJjPDjkl8gzi2jO5UnGwGO2K7Gf6yGRGG4+sbValXHompCQ
9XOoyRjN0Kg3a/E0q9wwP1txRe65hZk2Myguh2CAN4kYOgzNaiqG5j6rcLDn8O/sLDhS98aDuAnX
hZS7vpmdrzA+ZuvMqHuVf8shM9NNWBv/UNvY6upzPIyjd7b2ozE+VHTk4psxyfR72dUJvNwDZgqO
1zGUhCSMvC6oiwjgXYXJMy8L6R6XhhmLAPtK4vQHuMuanl3po1l8MAUOiZoaGXeOzSOU7Y4c4wwS
2KWbqm799nbiettlsw3Qu55TkeB0XgH/qxdcB+/QeI+zlw28b3N4ryMflEiAKBc/CYOyOx3USXdk
tJzGP4hk/des01s1LyvlxonqEcMjQ3xZfD0duWFl6q3m2z737ZXw3VFvq5VZ6V24YffK/EzZQH5T
45L5mlSin/t+tTFTLVvXHyppYZKOp5FJ2woYYVF6SglgftFb6wx2A5+sK9Y2v+wpkeU3DUgCCDAV
lqHq3B8JafWiJZn1lEFNV5+DIF5bXB4kj07cgIsd68NMbHKUlAo7IlvQQYQF4siYJ0yS9iLJxYqK
DD/8d+alkqlrlYvAP63weGdbTmVT+YlXyiPrEamjtvNiXGn6sxiywnTNA5TTdVLgKPdIZLdXk/KJ
Bz0Hsmwydy82ycvdC3uJIf8GbUflTxm2PYZh1y59/q2H7juR5ggthpRymo4thIwBLCL3N1smrXta
67VevkjyU/m8MyRT7yVHQpLlh7gjIZ7D+mLqSdBMZj1/N3I0BaP8tXjk08tvsJfVKBzzTWFIfTsI
QNaE+ZYdA3sjlbn8Y+yCFii/HeuVAKaCjhd5m8N44wLKE2k32uxwMqFEES0FzJl8I9zWKKtbRSuS
B+ad1qHBBEVabsvTdr41bX3awE2hp69QEDvw5BoWLwV+gq5yCEF+W6R10Ynb3hR6DSyESxnEm6zB
aw8L0I5somgaSAs4eKMHX6bMhuddDeyo443V2bqgoTzZdVyMzl6jtuCWxiGPPHeOGZjzm3iQInAJ
mNeAjupFDfbeMNxYA/CPMFpONYDKrKmYQLWn2mG8JjbENakKMEgEjtuzoB9H83nFO9ntEVpKAPyZ
tLhtQcke6xNQgGH89LammrV8LZ5OCD2XXezHcvkWY60Uw85GzKVvWgKNWO4n+iJ8bbbc+ja9JUyA
asoxqvCrHf5aaetVs8W/1LNq2g7F4K1vWMSt8lRagV2ywxKBGWqGbGd0/MJAHsDFWxmAZqzeaVCA
KJgc2rdaHnVYdg79KYvh7bCIsR5cBd5Cr4KGz7ESj1yUqRGnNC/o4i0HX9ljwDZ5WWKmk7ZzJ10d
SjoqYv9KfhA9iYJ4RQEyJdamGHP9H3XQ8Jko5sGprRlDacWjaxFw8BUSw9Mb/Cqree5ZY+t/GCnx
W+NV5gPB6MHFnCo1WTH69iX3vZHXwKcS+2XNQBax9yKW9xog+DTmWzsM4Fk9v3YU/l8bD/4nS8H/
mTvhf6HxwKax8j8bDwgu7r++Myronz+5DkLrDyRbZA/CI9QSW49W68l0EAR/aE+B5aEBRWCITeu/
PQdW8AedcqwlSOZEiOyEX3rzHFjeH2i89f/Q7dduBOs/MR2cIoL+3W8zaE35iOfRWb7vDCUctJ25
d62j6xnTeYNtP8rssKD6gP/+mNISP7cgj/zd1qkMtgEqmWKDKgm2RWZXon/MyqB4ggj+TDU2TzYZ
0W0h1Rz0Fnu/S4Mcrr+f3qGSGsstZHhYL1AOxB0bHktGqVmGn2ch0y+T1Xr3ARQUx9/QxgpBY9iI
KzdOI4OHdeLFghXMWfSSmoJ73o1zco+dk9kd3SuGu5oAgy1mrj5ADMKhOeINkOfuaCVPALY5N9kc
BobN4KWxE+UWqCkgY8u910JEuzWsOmO9tJXmKLR+KHfGuuT1toNo58L97oqWsm5QfypwO965slhv
aXiiJAnL7hjbJbxrR2kkvldfpWIuv9BJIdXaccJLa8KV682aoCMnanfw+BrcmgS2xUNX7+nGgTEh
5/tQiLS5Qo83X7BXTXe9sA6SnfJdgnntCloOnW6BrDXZ2PY6HFw1W8dpyoiCLmQUGu5Tizdso4I5
hvwwBUcopfhFaYJ7n9m4Nkd0WA7Yr1ldVKrq7nrffVBqksc4ToatM5jrIfQWHS6r1TSOe1V79vxX
PFoOZfVluXaKbjz3yfogDNtwPsnAr29WV00rR6lsPNieEUZkgKtnqHHuOVDAttgIjmRnTFRYLqT0
67OqcGaMTKO4CerEekQd6e/9dfBpKxXr3Uo7AYJDUXY7B2zaHLHP6O7hqlibUYw6t7xDvhoZ4LcO
tlE0m9kooTUBirxQeX/E3EyUtpLmmdSEm2YsnIs0MZ1nHwVbNDrmM3iu8QK+gXM1VWPyHEN9jkzA
RJIpmcDHViq24/iH6Ti16dHhBuB6hrpBYeUZYJ1HrzR1jr43gD+gjuc7G0UTmqDOcZoI76kMn1na
xRK9iQH1wuip+TLQHBrn7z6trYxS/SLPjKnJgEkE4hCC5103tOSWK9yQBmCCAlLdOgwthY2lrToW
msm0jkk5zzWaigpztmfE9wgaa/aOriZqJXEpHE5Wyr7BBJm0u4TCWXNGEcMPNnh36LZQfpku6rQS
V4k/kWvEqTy4bqDUy+OQJOKybF3zUxZ6MIcyOAs7r2f3uEE174h72GAKfMSCALXfE1EqejaV0Cj5
TZWcc3TzWKVI8Dqf5DxrQn+VRLYA3mQlfhvp2K2Diaqb125S5tWCgPY5CXN5RSMc8FexNIPaumIK
DsA8+4Mde7I6SqQsdAuc/MoYJsJXzKm+KEeTLPbGqFbOTTyiTQAnCs/tmgSbqV5I6+7olj4iGauv
ynFoe+r45j3NIYtJSSFpSmtnINigDqczzx3dMzuW4ru/hPFdIuKqjRbZW59QRPXsv0t9xEnJ1/J3
sWsg/wEw1d5AdMa2TJWHygeUZas4GP4w/zWA6z7zgpUnBy29vE3zfjkf6FSNmzzTBua56/yBMqDb
3KyWMO6AVPt7o16Vbhsl3cGcBt2XrTx3M+RsgjYS1gtdE5BPE/MwCBzKMU2/VeFUny/LtJ6bRMew
S85m3tR8CpxbBtdyaSlfES0EfSSPcMUaSrMTwkixutTQ3sf0SJ0pvbCpqN/25IteAQ222JlSZBMQ
6EbrkoKuKbZ9UOS7mh7UdKCA5Z/FxhQ7m24qyms3Fv6lOaqFnINKeGQyEiNcwYXcwcRzNWJtqO5G
zr24vjDxnsFZakleqIPsInCz7rIKjPZZ9fNI6IwzjjXG1eWejesjsr3swQur+bMMPPUtGCdUnNx7
bKTxPL38f924/C/ckuDN+9We5OGlfkm+lv+0Qr7+xr+9kODEUVRZrEeuy8L9r22JIfw/XDySaPRQ
mKIB00o9vCja8Cj05gO/K6cwxL8eAv3/3pcI6w/e8VDzuqmcBJZp/yf7kg+qGWZnB7GU7yFw9c3w
B4cO7fBsXqr4ziN+908PasEjvTfmWzGTzbB1enAiSLjiwz/u0O1p1/NPI98HtczrVREF2my5iNFE
4vx+T0QBjhCgOrzLYqE2mMLUPZ0A/zdCyJ9ehFMRJhcmD4LV3l9EWawTFEruisRx/lz8toMrCDti
8+uvordv/97WYVjlBiKYI0n41XThf/gqQxCrdnCCu4qeirUJAP3fOSzZuySczCOnuy+/vhxb1R8v
p5WMyCnhwlsffEJFLiDpDf6doMCA/sN+SCbhXnZD8Dvh2s/uHoK6f13I/iBo8uqQPvfk301ly3TN
AsKEZxS/0ez9bPT5+J1C7IuOgCL8/hF5SYdJMfXuKrwU9/zQyIROmNl5uUpjDyu2JNUcyX/063v4
6p//4Zn5iKt5Iz2dL/n+siwfGQBVrLLs+qIJNom7UT0JDnHq2oSThcXD0IbxDhaw/+wGnbd3Md1/
yxLPJ54xHqjXlqtzkVtDcA4Qi/ZUWVd19puB9dN7EwBawXEr8Ex/HFj0ExWxjncs4pTlioJQ5iBH
EFSZQfbdAl95K/Fd/kaP+pOnHpgIq7leEGr17vs7s1DrT5vZurPp1l9Iq02jLDCn37jyfnoRm5cf
RxDTTqglk/8wWLRGO6LPMe/Q3hZbmufUnSCFHH79kN2POlbeTB8PGaYj3hTt//zwXWSa5G0rs8sZ
naO7a113+jPMg7I5b4MqaPhiYcEOXiCQiEaLGvlOwJptYBBRZT0ubHy/uwF5cBG2D+qGne+QIDjV
PBKY6diCorxN40vKb0EYkRho5NtsDb37ggg/+pLURW4R9iErVWk/s2JD23z0vUo+wnPyCJCGxvsd
aGU/AFEMTDQfht2Bg12B8W0sQ9rP89iyhs9Wn3/qpcnDrxxxBi4CnjOiFboFZpZ1VuRZ3sr2TNVQ
gKxhvoTrYt/JGYIZUTgZ6jCRZ/PWQcUsto3viUOgbPsxnpw62FBlt+9bW9nzvqOeV0A8aau73OAV
PBT8F9aGbnVLwMnkTl9AJqGcKhWRgBtXIeveqk4G1bZZMn6EmNT+xUkpzlFP642/EgiE39s8d85o
1vl55E6uCw2wNdIH7mN4Zs11FZ4JGD/OllcsufBU01RnwEf7T6ZdWPmeeIj4rDZ9TnWyswgSxEUF
RD4uEKQd6kaMVFRByX4PEuiZ1HSElewy1a8NZ8IM8X3GFLZsenZO0IK61niBwr0UUcuccAy9IvfP
CXecgv2MCelLHePA2lS0+RrETwh2N22QFgSf93X4YFO2vE2qRF03FVcAWeeXn+rcC+mKoA56ZFFJ
Dvx1WneB9KbPgTENl8DkA5v9YdHeIvBwL5QZJl/T0K/gHedpLQ5eOxd/1hlM3j2ErtGD9DcPl1nQ
jQXNBAlKFVAVHHF04BxBEU9OhWZzy4jOLtA/CafQ2PsBTPbIJQHsKx1+yR7cyDoUOMjsvlVdzOGi
W8DxU9/oKVShGKvoIaY2mMgcnxPa0yL5yx3njDpALX0SIOsWJPREdXRTdX62s+fCevYl9bloRRWS
AxWFtrJFKw9sHi1ifN0Ug4UtdJp8mpnu1MCkRW77gP29v1Rsh79TWPGW24JzyIWVFNN1k9uKesJg
sbuFuLgSlvQqMgYwVlabeg2L/oBeBBJXCCfW2OcuwZGb0JkcE7gTWVCbkfbSvF37wbxXoqp5xcx2
GrZihJ0fjWEzDoiUsfpuEnCp36eA3OCNGgNvr9m4xbZTJA6wrmRBABzKzGGQ2hw1slk4jxbn4y9T
r7IHHzoXbNvcW7ytZQz210kt5aPjV+4dyq7sWzhzHo8ydM1tlIdNcdbgkKvOSKGdr+HyNbQxAO+c
DVWjId6LI78RsckDWgO3+maacfKZT9A91yOtja1Xr/45KjUF/VI04ZewRFcFJ4fU0q0E8dBGDlFy
n+O6X9MdzU7gRHTziiLyDdO8Kguz/ZI56yS29VzlLwuPISenqx4/CStv/vIKI/4MSkXJDfjO5Ivs
hPM0244kxSBEfJzXtMGImiyMaesSapZtLYeVEHVUPt8Ghouky6j97HNspCnOWivFQWvErrfhwJt6
+7ght5SqsrITDuW2rCODospjwxnkk1nqMTibwxPsXBKclg7b00ZkcuUboOI0twlelScxe/GdWiQJ
oSrr+myziqHIDhUBFt22nsb0yrSpgYN6A2xGMProULaPORBvMbWKfF+gmPs+tQMaWtwuKcWNtqMd
ZrWT5sNb1nRLxnJ5NzXLkuJ/McSlx1Ydfu3Y2+ZucKFXU+8IE4r1JUYZbtNY3hWM+wBGlCzrXds7
7m1H3dymhpGsjyJxaud8RAd3Nq5YO65mZnL5pRraZk23DqoqY0+jnORCGjkEIvhbr3Gr7DJoW7qD
pAevdb+RuDsGEIN+O9kPbtUG5PUhKLnuW1SnTM52iil2RMF8DrUz7VD8FTlKNHp2FBCkJUMUEXVN
3iZvBVLQMJAMCJrAerFLgPghb10iWHSgEUfDty6Enfnfaxpzzq6c8/WA1lImWydTJA+UDvC3aQR1
enSz0bww6py+NA0V7zNGtOXSkWYwIjDzxhpio2f8PRZG90SMcOjuO7p3/a7JzQxhdlXcmnU5vhip
K17Yf8NQnIltTrayTdPpbIiTNI+gXJYz/NHAQYObgm6zG5gb4inIOjq0i8rLSC5gT44U3JJ+h8W0
MLdArwrKQWkL6Q+/8FJiwixdFNmIF/8GriqWiIDrYj562B5yWjKkUGzXCerl0S5lYey8oPWvy25O
oLujeBQ70n6InzBDgGC7EZaVDfbWUc953vtzZJEo/QzmDAzl6OdDTxouwycikYKFsibbDgO3p9xw
qyrpUVO105gmzzxa1EFq7yvANgotsTX5EnBbN4IlT7Rht/X6uITMqaoRX0e1sMT3HaUP2yuksTN1
2OzOGQaPoQiuEzgfFae//ou781iy3Eiz9LvMHjRosZjFQFwZcUOLjA0sIjMSGnAoh3j6/kDWTGVm
VZPNXfeY1YJWFuRVgMP9/Od8xyAB4tMlBsF265qFwELyZ9ix9ShjUl0xEFZ2M50ROB5xYZoYrDT2
0TQxO1jZVPUB/Dy7CryxwSGRcaxAwSEJThkRQ/cEymKMR4gDakFOnibuNgAozGPe7nCnXKv6TA61
R0eSjAEbnlQ2rfH5IYtrW7lSSyrhTzOPAg/ifZHPR9phjBfITu7Rxmwlw0Gxu1daUyoUZgo6Y1iG
jgtMM8n6OKix7nqPFcmtWtxs9sUM83Rn3a2Erd70dgJ/TOPEwv5kHSjG04oYwLdjQLeAgV+0tF60
PZ9sxW7OnFNblBud0P8SYEDHiA+ihI2DMdGOR/EiKiX2+IEENk+jEZLiWFMm0Dkm9LbemEC1O3mi
TWFHW9P3eTTG8QBSEN4NQ0p3ry8kWW6zxaDAmCN7SiFBMwvlMGl59WArxugeumWiJoTwtsO/hJyq
yxPqn5o+xUtceKj6MOf3tEAna0BH9VrvCFKPAz9xOpmhUJmOB4CL3eyrdJcGAHs6xbqIJg0y4L6V
SUsO3GsNrFX6Ooi52I2kFIubJS+umrmoTxJLD8i11exGHE5VlQQUFRpbMUciPnu+6G2wkBLJgQpl
NcwfZkH/qGmV0JHHRbsahZ1LkDUQ1skDjiNqVSVgBqxKy0FsGFb7Jtd4vmJaWsunAsO256fzqrAu
M/1I98AkrGh2U+VxtjS7O1e2lDCtc6+Q4Vpm+etIYWl5/H2f/7cGZf81/NaN+KzpW/j8HK7fxf8A
BtemivzJKKwb68/sR9Vp+/s/RCeCXb8ZlsfVzT27TcJQEf4YhWma+dsG2MIm5FEg/uMozPoNvYno
Eug5qFRM0jiW/WMUxr+jGirQYHKlLJ6M1/6O5KQZnO/+efzmvGeoLDEGoBOP0ZtrbufDH85/nO3V
1NQmsB7ZbAMTfaJaawGNUM8+TZnPE+XgMK2vCnkUNE8cHczbh3UVFwSBv1BTfhZv/vFOGPFBB7R0
B/nr53cy9mmBOSOrjqKYYAQFEAV0M/uC7Uj7i9P8v/3QfIc6IC0wesRyf36pFsiSmlZjdRzUGNUc
w9CsX82xbRyMLtV2Av8c0/eJ8ggtISWJrQaTQ0l5ORDXA24iL/rhavk3EtzPKc/fPzo7Ao/fldkm
s9Ff4nJY3hswaGp5jOnvjRLLe52oSoo6YR5Te3LCiodtOKj205+/7PYxf/ntf3rZX/QrhRwFqJSl
PE5t0wW1ZTF2AzkewH67+/NX+je/7Y+v5PwiYI0aEk/RaeWR1fVDSbJ9DCadeZHzrYRy8+evZanb
lfLPz8VVjGbiqlvkWiVDg9z788/LQ6xTezLdR6WMVT92CgdhKS5DvDg+Uf5nhnxsZ7XvXXy0GiVK
ihOUKbyApvuqL326r+Y9t+0udgXMGzP0yLYdh2lfDhn0pqouLsgyK4c0HStLGzKbasJJVZp7Dd7d
LT29PTYT84OO5Zt2ZWjW5NprzI/PL9gwOdAOaSpZsU1KJO0e072bBVLCI6nSToaozNhlsvgLC4S8
sxkgg7ch66CRCJ91l7K9RY9AHDfPbIM5NIyy/qL3ymUZ8+ZEK+2jSk/3jnzTiyJBvGPBijpdf9BW
ffE9N0mvYZBde7O5J4k1YjghH5Uwbtbm4qSNys5lZ3HI8cD4Ysa31mHD4+gxPtklm5ihqaYIa5X2
4BniTGdkcTMVbHCNwd0xmKaIKOUxz+HbJ2KwIxX1yfDzW0v3HAPNcj9wUub+4nmrpF/c1dmtctw1
UGntNNke9HPkosuoU/Wq1b3pg2ji0Lhv+q820TAefBkVFrhYjiNGoDDBKoUx2Dv0jX5gnXiVy3CT
FfonNYRT0GGw3rtMCcm1QAlrSbNx9GWgxjZC1JnLMMl4SrR5z4XyAbpA8fu24Y2Vb27TMFUH6MvB
c7/2K6PeEfpTxfSR7WJSXVlj8qoOsbpHSID+MrAF6vqSMalrPnTdNp3P2kufwLGHv6MCaqC1Qu3j
W91aO38x+YPGfnY0rgtvGckUZJX7PEBmi/Qlf9MbFSQWs0G/qPHbkJYnlWgw4q2gj9NIUxLw0PUT
MokdcB880zL8gUPJeyny6clatRlvAGaFpbLKEENvUGMVdz2kK+HMh9UAC2wzZc+HmWP6HBHAyZ32
K5btxXNpkVruSk2NlJQZosMudkhTI1RAICpVAuW3zc6pRnuAgzV9daf7WNHvoG0A8e+dm6p37zjT
qr5ZKqEqB2o5tSpasQJvWtcyZ1OozuXBK/VnsK6PeSxOrM6BIWkRacdozl/cujv32oPu1cdk/pak
+lVJb4aYy30pIzFatAvSx1V/qFjHLNmB1e2udWP2l/JNJEWQsY2WqnJItAeOg1EDib62V5Q8y3dz
qhudV6hVrABNpLfxqRrVYClHnMM+1GDfs8QLWdUnOkpGZAEvaW6zGi65T7z4VPXF3uAIoly7Vu7b
494wi8tY1lf4nyM7vSTjPnHvk6w4Gt0aqWuoYqdX5zcGnuPApyvGq7G9KYSkAgEsevtmucu7mb6L
8Zuy9ME4rYHCNjr/RvQxKrXbRHsifulXczgLLlv9tlZ7/nEOPPLFdhpOybfNVN2l32eo9bTFi+Eb
gL8Q8MlaKecBwpsrABjd15RHxJ4WTRJiET7wygoyyTlpuNSdFZF1COcu9xUOZmlKG5lhR4r3mo5v
JRECaqIWvTvFBU0iL3y9Xj/fzybnI3b52XQhae7HpRlpHtdKEXWNHmppeVyXB6UNG109U24OcIT+
lNY8ZaoXKpSe5UhdRcIlLKsdsgEWyzQw2q9WtXL4c7iM9spKB1ti7twqvdGlDJinRvbkhezMo+27
rJo6zCZ71w3IOIRhwBf4rWnwIPFoQKrBxe9gid9brUV3x4NwmkiiKwEt32MuIHib7tpW7sQig+0k
UcevtEZG4xqxe45Me91paXUCeYMmQk9sZ3NoX86wxrPuPIJDzzMFwU6lhUE7oHI925wdGc5Tj1B+
6TCg1LYaWVRUVd3eUjmR2GQUnAxQd+nXCBsFntZOOaRZFbQKenRkmfY95gqfvBUtQTqpyxFcQhuY
1vs6PdgMQlhTrmsLsJR5k1PsqGVBBee658Jvivs8Sy9e9z7VxI2QstAOG3fnQdw0B2TRxvHr2QtR
10I5YRiML0NJBSAtIATHrC32j42w3d52a+FcZoPLD5ZbXmh05UHL1eNEHGmHQfqt7hKT8XUuthAJ
9J0Sz3ueuK9qkthBNQBzhnC5K6TEa7J2wciisS4aCbCqea665HtbDddTkq6nrJweZlKR5xiXoA82
rDoJiS1GPuIn/G7o8pbpFuSNvYLFPMyUDowQjIbB3QtMsKFUys94ZQHKO3HhmXU28/JbIzvtQAX0
nd4WV0xMrzRCVNGgJn8xwQAq+i+bCkoHTWbDjsnjT7N/2VRkWm8NmeUph6FVqHBY2vs8PrgEwh4k
pVNRka7nAjpISPjNg3MHndkMG+Y7Z8/+nYKeVedlbilJH+b6xl2U0a/aowQrpPU9z0oZYax9X/Bj
lDwg0v4bjlzTDl1WHyr9nkncG4+E815IDqaRx32riW+idHdkXdkX0CmQP84DSlxbK/MlLgHDBw11
dfkRPkD2XUP6uLWhyr/z7Tjtl1XcgPiMyC+jcjW8ld6rfbNXAPAm6xWtLpiYX5KtzjzBS5J6Fwof
4fVRz2XSWkGGJBKr97LWaEB6wuMU3xEpt+di7QMU36PtDPFHs5Y8skr5oGFtP5uN0t5Ca6JnYNHs
27Tt8uvFTpmcSMoIUNfbkHKP5SNd8uYlW5rdVLfXQz9cdCrh7gbbVeAZVK+TxSxFTvSTqKwm6LuV
36xURrgsrbjXA3WSiHhr86FTi6Xl5XgbO+JpMlIzshZIckGOySbIl6xIN4MeK7y+3NA4SdKsIhTc
US8YgUd36e/z4jPGesYO8HwzX3jEuKuGXJMrabST5fpGttrqfdnGNe40xQqUaeJRovenelSXu2bQ
XogbW8HYqbRUCOVa6VauVze5YAemVSz1vjkdjQMKyFUf3zUqmc4RLF/YljDBbPbUyLonNl5m2MZN
vc1rEiworMgsIaxNXqsfm0YeqsbobvpSipAU2Z5k99fcExfWQYZt1hN1Aidya0fCpUW0VNUb0Ofn
Lh1eE0WYAf0Ui+8udn80KPIMC11v99j1oQCyab1W7bz0q6kbfEDc3VusAzsjfaXxC8wCv8+wrMpd
6U3jV3Ay8qE2vBezQqAGms9G23xNME741ZDcFoN2NVuUDiBGvhO/0LjWRH6em5naBhnfrAk6WcU2
ZN0aYAtrr449fsmulEGmka8jGNOG4EPCoXde5rJjh2HIVzdnAPZGFsZeKBVrWjotlsI79XxkMOys
J0Xkbq230tT7MYJ0SKB8oW+3v1MKUqoUY01fCzq8Kl8HT/NZ6sa1Da3gYRUasBySg3GYc8WoFmiV
U77FzNOvhddlxOnz5HFEYwbDMrxbs7hJa1xKivBwXBUJRWsKPH6CLHyq0Txa/RulMux7l9FY/Ilg
9KXTxvnFmbXTIHXnttCWkXSbtpIplVUw0ueslOeijaClJvTKLUdw/hTwxlfjQnoOtbZSzGtIFK8m
3QiZT8+t4/cmnjxdUrDmmm8MKrtrDkjsmijGoXtvjEpzCMr22uzqOtgeaKu3H2d2Bf3qhjq3ETf2
kXAblrpT74nrzZpK1QNQ2jLyjHPFve9Z35H354yLg+/0wxj3gL3qwGtfJA0PPf//vNOYI/tqvad9
LqpnjeHko1mQ4Sm0F2Hg8aJOpxEPjeUERZkevYw+SejIiXGGunBLC9A1tqtJvLTybC8LaU5UMv3d
nW5VqEwlNfSehd7eZ+8F7rVq6ENr/DpOteOzzd6TDHpsuWGp+rtK3Jh0gFGEif6RrfWpSZF7tdRM
tidj7eu2sA89o682NYJ8HqD35956aOD7RX1h7lSvYnyoRh6JS/qY/Kp8HafPqj8bQ5pHGfPApB18
hZVLquM5cYFk1nbU2hN+uO5ATMTbb3sqttEhdmdfKMfWZq0klOWESlWdh6w8mOYzumoYZ+YOYpm/
Wc+UFs0XCT2yV6iVDH7L5dFhiRjzm1yYZ+ymfikfyzT7MNxP5ss5KCemwGZJKJPqYaTnSzdf057y
AOnGiWwKkQNHU25TvQ9XsW6TER6oiZ5j7qs+BQRmFswJXXoyLl2tnXFf/GEq+VuKID5X/veryPdf
c8X/9Ff/mcH+v6FPjSHuD6rF1h7wD9b/Vjrwv//XTfX+k3P+9z//Qy8Er4+wx/7AZI+xyYKIQX/o
hT9Y0vDDw77Ddqah3KkqPP7/pw9ubjULcUAlY4kCAr7x7+iDv0tP/9RSHGMjLoL6pyQAdjOck01D
+kEfpOULgEPuWoT2Xey+HohQ2NFJhpzhzYt2K8GRDEcp8UNfK+w42YSPpIR9NHOX4aPoDKpEZ1qB
IAQS7VCJIl1yvZExC+SIhQeqMpuZgXDWQH91bH11MaaypUykUDm9uIU4W0XF9H/zrz0otZTP6tKm
HGXAhCywSfTaZNMoptG31Va9GwYlfa3X1aKCPMXfyeTGVWdfrokADdJgZiXhwxTtDGA81bGsdvMX
mEIaFt65M0yGsA7zx6wlr72j4sNmMznA79npDU58C4t/DJgXXl8wjXTQnzri/joyS68VkSdWso6r
RVvRrgeFaDwyit6aj4qUkVRi5Pwz1YxOkCXL5oZIWkvzXdAfh7VqNMQJGveUE1QceheLKTUeJLNZ
NmhLscKecrq/sOT97rn56ae1LR2bIX5HsrmbivTzT1vGWkmo0DZD6rhEfZCjAoUlnqpqOnC0se/y
svFCrKlVyPPXuai9uk3HEexs7O6Oe+A/XN/+cBf8GyH0F53QINxBxsPCfrbh0PAK/vyWNFg4NOl6
8KmYyVw0xZ5D7A0oUuk8nDi4u7u//XrQ1vBJkH9Eed5U+x+vbuaRstRX0oHV3K+7kXT5l9htAAYP
yE7M67u/OEb8orjy+biJcHMh/XBv/wt3eRRUi1LsgNch4aMVSjKdzGbKgziLy7/4aD8bu5w/Xopl
RCd5AdzN+kVOJyLb21gKXTqAcjfiVNB8zSaBqfzPv8F/eZlNXwV2j2ztUDCw9YT8+A2Sc2/yFRJO
mCi6y6aW53QKbeEvXkX/pT0AN6JFgQA2OCR7Xo4r5OfXAeHNlHedzIAqt156kT3jVw+B7xrLSRpD
1j5hfVGtLxDTNGVfO3r2PWFsLiIYYI3LbJNZG0V2pWmRhFRT3Dc3BDxTQjcD2vAXYGc0wyecq8kf
5LbQY/SPigJYunuS+lCgE396OXvFay8xFHkY59V+MSeFkAjeFy6ggkWSnjBoJXoPwKGvNEwx1mgE
E0P/6gsIqRZHB7HwpdpRYZSw3Omk3BAsFKN8mAyFNWKQXcHZutSFt4cOEZt3tdKSLa8mnMnSp6vP
wPpjyaQ72/FocKy3lFHB6dpLFmAriCvqTRqKiFJrORVMSK0gofCtPCi1tSS7Wqsa8ji1LasL9pha
Cwd7pEoc5aVw4jOJ14orEdOAiqlNG/KdJOBY0tMqpyW+qqRqZ5HVyrW8xJMq7CebkC02snrIrY+O
DrsyavVeUJft9n19pgodfQUcSx96K4ye15kB1Nc1V8s7iwZOBHT2X9lwyyFSyZ8rD6/IHaUiZChp
RhT5wd1qr68JSAh8U3g6yzGIxQQOKMwt3dB2JoT+8TCsQrZXazHnxXOSLfT/tTq9BkmA0Jxd1rFW
9PMK0W35sKCs8FYGt/Vu5GgTO24rt2OHO8K6gP8kMjdc6Xv+WApKTSYl4UyYSmFJv1PyXnzb+quZ
yOYDu72DpSye4a+21tvoi1WnKE/KWHrOU8EdxzQ3G90S6uGKu8PsIJA/oaE35oNctXR+Lmn7rSMk
YiDvE8PzlYGLssibEhI5lYkybsv41eTAb5+w6XL6spVEq9/4LdKkPKTD5GhJ2JK71t/1ZHSUYS/A
t7Vf0ZydaQqShARDULteNjFzNqTix0bGmc2hc/phwCag+JjiioTwsynJm1DYChuxG/vlUDiKV546
r3X20JgMey/Mph4ZBdCUzUMAi+G+l6OrctZRDCcaeN950NVrWu/IdY36gVNy82XRuSbDdYTJRper
V8+hOjXDxgdP4jjKitHiFpuIoQTO1FFf6zIYSKJSWBzkIeaT+LVjd3lylzi5Av9TutFsWNnql3xU
LwIdopH5xCl8xDcniEV1jAFCJa5NxCech2lYoQsXnIRRPnwielhUahpMF98WhppcGSZMlJ3qanI5
pLqwzvmQ6fUezqz3ljVOAg2q65wkVHQ9FwiGmWMf7QrnqI/Z21ZPBAGwJFIyoiAeO25NybT0EiDL
Y2c9pulMZKgxRlUGGvCiSy8tR7AeoZiGXRUnj6bk83J8UHi4uDxnMLbhfzCq9XoxO4F6zszBqHjL
q82PyzsvMW25YwX/JKvW+oK5tVpRh0GeeQeIaiBNVnNNOnOfjNLWk/ZEDqbVqxHyHngbTk1ZS5TM
WUVFaetUk+r5C+P4Lw+1rYyI7SEPHCKfpop+8PPSjOspSbMuT7FI0ADs0QMZ2mOM/XHFMfjnT5tf
qOQ8Bngtw+FRsz1C2d7+8hhgnya45ThWqRhyASSsyNHuNIUmSsvzYnnZvTAENCC8/5eY03/EuCum
Oy8Vxz9/J9tz7YfN0/ZGNLzZbM+pTdWZov/8ob1W7Y3Bqen0NBfHPrCIJx8mKw1QwBiYPeay2LT/
4ov+5VlrEtJgI77hdF3s2lvY5Kdnbb7F0RXTnEKtxUw2EKv2YRkU0Z9/sn99FbZfCHYmmxUiMr+S
ouVsZKmgoy/EeEedr6BLSnro2X/7VXTX4Zvjac5u71fWctuwoygrsDx1Oqh3XW/qx0npna9//ira
v/kwjkNLluWyC7LJNvzyldHXUsuChGI652B1fJeeTvPS4bMuINgwYHumKnZaj7pdi2yvKon+NrCC
e1eUOEhMswXT530L2w9Q62Av3iXNW08+/fm73HaZP15LBuUCtFuYGlFpnZjRL9eS0evTjKsnD6G3
OhE1utiwRantvIZGzslNmO3Qk/rHxfS3Tub/f3p1+Hr/c6vO/6Ebos7ef/Tq8Pd/HL1Njs7bedrl
1v795Mzq8sfR2zR+IxzBIYkEJzffdqj+v+kwU/uN8xOmM+P32i/NYXDwD6uO4f62BcpcTpimaRq4
gP7OUVxjS/3zhbJZGjQO9nShYBZiCdiu9h8O453dDwtRzDyidT7bJb1IQ6xDjEfX1AlM0jmB1RrY
VTNneDKmCp9ctTVWEgLPimsQu3RkOs/QHY6kc1+MxT71aXJ24ELgzTgMnXFoRIuWnVG5hcsRSySY
hqSunrGXpme6mOmSxUtXsaIaXWeHmpeVb0blDRc1oSeiXO+YXMehXhuMqAv04zl5p9ZMjxDEfIUU
GxytOmcWO38kcSN8U6GiWml1DJdp9dC6kkkO/c/r2D8rS4YbVkzTsbVy/TbtNGyx63o/DNY+kUl+
nZGZuLcJCt9N+ZoHajuU0Sx77TB3mzJnd1EfK83N2Dz0cfMEF9Y3TEW904sEnYGeG3Kg+BTmrey4
x3PEGL/Z5TH6ZN3Z3lOvipskFtYOStNFjMZwWCQbg3U2yg9oUzv6KfKjdDAMYyPq2VPHjPCU7Djl
y5dW1y3y/GUf0JR0RZol9Uet3+Ua5NeS89KePAil8msynjuMiCJ2n3pTibC4Dz4Q5KeZweuhMqR2
h2xtI77ihJbt5ltX7vv4SyMXtqRzVvkyZzLIZpmB83KEh/wiFLgz+igxcnr0nFlMoFoc4JODiVod
9qh8r5AJMKym6xtjEQp8SrqmZyE68LPjg54xR3RqEI3+DGae03nN/BxoiusM6qtiG4Ov9eqT596o
bnpZBhnaRf9aC+++s+2Tp8XTAYfElT1ALTF7s/OTJGZYVOfBsKgdRE8MnqsyDc+ydL1L36s1qBl8
2towfZiN3h/Ahz7Jzrlnm4dabuXrbZUv8Lrcleg1pEpcKjnBEEW/0rE5h+wT+B4dyx/W2LkqK6Xz
Y10yWamVWy3OP2vaYwuYeIGo7JPRVD1OgGH12664xIC09YmdaV6MH7n63HT5c+cWCMP5KD/SegJh
QmjCxzhsE0Ka4hsdAwhxr0rZ4czvDw71V88SaugJBsYSYQjNd11R3IvJxXTqlskt5EhGxqSdglYt
mALZU/yZlVwxWTw/saeA2pt3xsUwyjmgJBMgbakw76tXUvBTl0YCOeieOEyLCaaad5w+ai2IbWax
upvlZ6+d26+F7hTXUtMjc82YgsM/kfER/cq7Lns74yYtn1YymQHrV1AO5j51kuFunUfxWs/uHJSm
Wj45EmE6pddlR/wqxxXhcqFYVVAbSRVyvqRE2m2vrSSB3OK01Z2lLx8emv61awJjkjNjI5VYU6QI
zl2BVQ7lsOvstbT9ZZzKkNRle01mBw091vunMTPTzQmbnhzKv14KS/due5XZBzDIzt5NDSpd3qPq
K4pSHZZ0FnUAA6O8nhu53rFi5mGmAa36PUT1BGtYuynq1pFhtcRMQSsOIdsFA6O8IDBxw3FnOpfE
Ye4d7ErCdxYXib3wWlJS2ZSAeYrpxwSqOa57uepWNLXO9OTVKWtV78TmGwiG7DSKttvICTU3EvNR
pup1V+ncmZ3xniVu8tI5ojR22mI2Ue8Oa6QteRVgBU4POvMZPFHuXB17ewYnXDdQ8bW5T5/xFeUY
aZhBSlVVruxyWTBgxnz1WQ4pMHfb6XbW5fq1N5w5oGZ0POK9Hz7QM8iKEMiizGqsyW013MSj0hYf
5uhgE3a69aLNygjCnGZOeBSrHV9zCE3hKFCWQtuBLZ9rjTsVAxPfZLLGRBVMNBsOIeZOE8S5/JrY
WWggbp45GFah5PMe1Tad74x1tu9n7A9nYinTZ4vhwKDyfqKTqxPkUgHCknFn4DEtTJUIRTTcVW4+
Opge6m+469qD6owDs3o1ptJuQjxVXG8H5rY91zBPkN6K/KJbivuaxGkZgWKbtmNLkvhENJLa5/jT
BHpZxe9tC/3Sr8xSvuWT7d7oejIcgH31d0mpT7vUkuU+ZokL9BZeRjJqnOxsaJm0MCi4PjTm1NY0
n1ZRxHTrKEQJUYjqAFVbMlOrBuuzApd4NaZF/Taw1nDq0rIsBO/ZPim1txn5YUvrfUxwZsR9ndaL
r4raviKo3V/HvZIyPfWWzb9R6+5xoWIg8MjnEILB62Klwwr93W6CwsusYDazzczSmGlI1bUeNc3a
X2H7hJohUxs1xRlf3DRb7xJLLchqJ+9DjFU1WTDlayVpFUDE9W4eczPshaJF89A4r22R9h+cgvPH
xHCXkzHq+hkJj/86PhOGofMkdqNtiWOqjQn3PpILzhYLRpwQ5a2SjPgLVjldrBZ3mZ0NB4L1ViCc
LQ9lm9UdWyInHPJp2s+OubnUWO3KTZApxqXE/8N4K51oqFdrGPcdTISDmzr6Dmqa8basDddegl4I
M85FBotfiIgv381Kq65G8FaR0Xl3ylzJJ2R4aiCxSczGFGnNQPiJx7agRpQfYwfTfD7KWD12hnxI
MmNLkqS7OEcxs92Priay4pVhETthodVbgB5vFIiVjA4VEwotsrsWwmxp8APkPby+jOwcuAjgOLq7
sxNrn0r7NZFYzRpbxte8ecBA42uP6xOYEOz+0Z4PrtDLT9mvxX2tx/nzMC8NslrWv8a2wxem1DfV
Yiv7IdeM62KZ1F3pmNmLuzHKl3ywIMh6VtTgdSIClDKQI8BzYg9xD3MVtj37rcwy9vYMLcRRJN0M
OO5MoCCdG6zcjIwLMp1xrb0rbeXerroYo5Z5z6nhy6Iqw6uV5F8qZdaurLLNDhkbLTEeDJwULpRB
8k3jEc5vKAx3pVh1KncDIU5Qo+JIous7ZKQwTXkgtzUTZpVCW0SJGI28rwPbzA/mgJ+rt/FxNmbb
BsRwssit2kdy+uLgKExbAVxHxVIHUyVcn0TRp8t9O0zt/Vw9jM50cE37C1mZKDWMC4I8oFybHMy6
7Ji07Efv29ws9/DLqqidPNA0LPqhVIHkdNMldcVlZNM1ZoDJJlXe9jxJ0elKIqu9z7N1D7c9AgU1
R/aoO2QEXeecldWuwCfLves9KeuqBbqzfFf7ZoikXZbkE038fiUVvaaSZyEm/C+ubu1daUc1u2hI
S0kI0vR7S/ecZU4PAhtPSe5CtBfT0HfCmr/P9vI0qtaKMKGt7I3wASbJHjdiT9qtisOMNibcmT2p
FhufGHwSb29lGE159in4S7VsbyZMZsc+2a+1vW8WK1y9BegffNaDoq7UOmTOWfTAlnozvmv0EjVg
4FC9HyaLibEp7+JMa24Sy61PVs/XxQEX6PBintsOg1iVsqC7aUDnKDx4go4ReZ/HVWmYUuOZfVj0
QXLBk8yhHPaqdHq6dompeWr2fZgLi7m6tI9DnQMlLxsXJQ98N9kcvIbYLiHfYKHxDGe8Fmo+0svI
OYR6uzN9oO5h8BLnbMmqZlboKs3L1GGXSOZqOlqdW5546+thckbj2HRdt4ecrwRcu/GTGiNuS1TW
mzFNsbi5BfFxijFCT5/RNDOUTtEaCmfnBjGsHCizatIbR23UAzhZ/VbzFHlNYkd+duPY3se1lb4S
z+l3+qCu57JKyHLBH6uuGkXlmUb73WPslq0gAZxUm9+GjF+Br4qEmQxmKnrYSM/ZxZyki+mkwG3d
sRkl90RE1nZy+TnV4JJzavSgJK04HdpCDQ291i4NMnTkCJGfAHZr5wYeayBaqjYHfIovo74WV3pp
57c1e6xQgxN6EXCFo0HByUrLW37nNLmDvaFUXlkC3LexKKzzvLCjB9U0nt2Br2fSjTGAa/oeI4YG
dqXUB9NpMcjCQfWt4VvFWMNljIDjlayfqPd5mkWOvl/W7AUC1Mldv8eYETHbf9dVNNlBYJcYGag4
Y3UF4P6g58l1rLMQFzOOqibe0+cLatJ9HCr5yW67PzZaqvmOOX3p4Jzuuny4SYvbRVsPBJIERhBc
+BSMcpsuBb45IgH7biLSCNzWPcZeCb+y47kqp0Le2BRHkaSW2D7b23IgKgrUYy2JZSTTwRJz8trQ
oHrCgZhEMm9cQpUWVcJZyuvTCUHui804mPFHGQP+58FgJ9+Afoto7IcViJBkMuKQ+uMEUzkRMMby
LhtT+yZT5KNVN1iXYPUyo+10o/0y6gztsJ/MgpBK236QTusjr1bJ32d9+0qvBhNnA5zLXvRzti/7
sUMrx2KkQ+4CyilwUBMH7K9MhfcGGDa+VgRJtrxImmdBoB3CUcMoIR8edHCkYasphQL7d+6veCby
sEga9zT2wKN9zTZyWsCoBNtIqw5Sd9LizKKwUn3P+lHFjp4aw77VBDNOV212NuPU75SGYfUfTV3l
Y9kZun/V7zuH7Am8t3zfxeBQ64zs7WyJcZ9WU310hrR5Vjjf+tReOg+ziOFOrlIeCjnI/eANYpdn
cXxo69L5UJYhOSe12t3rDZm6Cf3rLCmT7U4SOvreZt04aoRwDgVMuGM72a+G1PeuSuyfuFIP0O4/
2Duz3ciRbMv+ykW/s8B5ABoXaKdPEjUPoeGFiFAoOM8zv/4uRmZWSkzRvcuBfusqZAGVmWFOGs2O
mR3bZ+0upoJQKM0N2I3uuc307K7GMG7TJKoC6L6sKi43KFjgxNyO32FjUfldRoZCfi5hf64YA5E5
ap8qIsVWKFGT1WGLIbc7VGzjWsjQgQ7uQajZTMZc/Vxk7L84sXdU4Rl+/NToVjvNUOlFMCd1VObp
wUpwAwTbpawqHMoweX9MWOKw1oqbc99MxJ+G2yTSSsRw5VxmiXaSEcdvWJiegJ2zm21ccsLDpgx1
BOh9fKkPRv6OccC7miOBGFHlbiP+oa3ERnoZAOM/r8o05PKDmn1OhxSHBFo2bFPu1B4sFYYrRFnc
IAxv3KWuydUn5Rl2BS38No0b2ZHFKtg0ntg8hrLa6qtG0zG69TF22fC5NU64kVjtrKKFrGdxs/GC
GBoNndml4a3usq2AkyFvyBxRRZtAvmPb1sVcK6K8zWAo7pVW6V6RARLeMnGIoNjKfY3XQv4eiY18
A5XA23E3XVxaFnRl3F3Cl3AqDWUhUgMGgt9d6lMFuTUM3GONL63m3ngBCXTyNk4dV+sBgcgfWef/
n/T8X1zlH0p77r8HdfAx6fn73/8j7SkY0r8QHGFxS57yDyLnH1lPwVD/BbUFERDmyyKXL5NL+J9Q
LFn8l4guiKpBkdJBSZ5uav5Me0rmv0SkFBo0LYTSU7b0P0l7Trrqv5PjZO4tvA9xPiQ5TlYEXcjn
nOdolooAwt7YIP1hQxRkKGODCGoJrBPyk55sZZdG2wrvQDjra3xSvHD9oae+EKV8vt/66wnUSZEy
qTbMKX3/Iesqh0WUlUVpkFjKom0JssUGriJt5Mg94nb8+bbij1+aNOZIUThI/cNoWCtKwU3ETt8k
koQeOh+1NcrS5Mj7/LNHpzw2FC7KURWy2lOW+cP7+GYsZnKjqhsMf8TrMhvEygb4AgsBpKiobuUk
5hyNkPxK7xvtqe0zOThyj/f5xmN6UfRGKDl0FaUHgpdZItsyyNmEhCWSBkW1yfVKv4wH11r3cZXs
en2yhRddYX/4O8L1+cdY0kkRSVwfSiAdeYTPb27JCXfrIsUv8JnBt2Z+4ItnghorNVxJVBfA/aSS
Wr9SoijHp6LEWLki0NQVSGi20rWgPuajiDytjWLtIs31mMW41YvvmLVQCRNnHnybsEQvi5gXOEqO
RREwizGVtZVF5oRTp++OGHUMKUldnlSqd6Xpqw+imVF0GGi9bKxKIwzUn6FfIUI2cyHttq7UuY++
QtE2Hyu8M2JF/WFGRdRuB4oN4IGGEsp/nVzMnTdYweto9Jp+W2t+nDyqsKHZzMI4QFLRCPoLtGdu
wJTYoqovUod4pyLgoWQojRCySfoIrUdkB/dESocjmdSjrbtym1i+h7iVVuQIjPARJH8D1FONISHo
nY/7cFZSP7Ph7Nt812FnvimkKdainnSKk7W/g3pv6a09qpOGrBBbiRSx1BqXZoNH0wbZCtoZI4RX
i9a1hq8IGyrOyU8PrrLlkJFjtwM1oli3dd8ka7mu5akaqCuQJWS5d5aWo1ls9CRRQlsztGRL2f9U
TNIMULVjt9GuyJ30D1xmdtYK08DRWvXxaF4YuJJSSiUF5lvCjjGyVVMrE1sOJJXjlhTu2CO6EsmO
cehtnYnS7NiZvAuaJd2PgJHg3/Qhh3aZaspfhUVyc4UZVh8A7Yzam7Rsf2QhpSJUZ2SUIGKKR20d
ycDiza1dQAkC9xWl0LXQN9U6uI3hcV8g27KeS6/13/HJJGetCCJaIcMcledYaQu2lHG9M0iaOUk0
GK0TCpb6UgCCx4NI4VIFDpVKBYJljCuDrcNl31vY2nHItW5brDrLNXAl3GckZMBTIiZIqNcyqo1b
D9Q2dJQKYN5gqt1VL/kQS9WkRydkZQ1UItgzPtvT1r+FDRMLm0DNrWbvob8PbA7A3sYMzR4pT0un
AXENjGiyU/XLghRkoUJiV0N3vMBEJkzWuZxYd5hXFo3tCyRe7Aze/67qqUrhosPUinXjpkqMioTz
+RoOmp7t1W66Y4dErq5I7VOPJLswNG0OA+BprSx8I4kTJbZSj3j5INyhuIX7L0G5pvCsdu0hbcgF
RZjJXIVqSgVZADrhbmiG7IWcrfyGIUKgkTcR3NsB51zOKqGB0hE2/GPRGJPDdidV7way1hsrEAEg
eXEV3g6ko71NyIUCCtKADNLW5JT/jbum5LUErPXLgjtmUgdHlhKpvftD8sS+ILhMZyOtS/ViValR
Iu5zVdfwk4jLQYRYJgJ8ZGfXNDYqTHT0xHIcz0SxR1ODhdt09jRC60ZnG1Wv5TaVntzEVZCSpI3H
GEy0LLGrIJWvxDoEkaKbtdSsycpRAqEXgsiNstzwYRSJG+ltIGboaKA3G6rdBtb4QqERxZZtXKff
NS9DESf7yPy2adJQoGIpgqxsM9C4lH4iepOhtykcr9ymHCRcCyqMykphjL1rJa/CCtJVgq2zjv1D
smtaJQcb02HAYhsyC9FuxPOX2gnmzrgaqLCo8ApIKX9sxIB6Xb01++99U5IXjjIDQb7Y57xZbSjC
uGLf4HkbfACVbt23neifc8zkqiXvQoVbr8hMv1NMmNyQaOQc6OJwhLEuTKBriPjcpVBO4L5ZTR6q
W6Zb8xJ7ArwbAZ0YM4JLeg4/Bp6kpSgj0KzCHNGVrIpk3OSUcsW1RUYK2FyVag8YLdfGHrpsWK5T
3WxhBDc1I7OnhvARZfNUDSOm4NlcGGnSkVXtsxBF0/Tp8hloERQPLplNdaZwMDMiEEofDYJPo93G
1S30F+08HOP8TjXoq8Nr6Fe/xhEMWIXOhoxd4ecVdMy6MdOrUNsEcSbcdHKCk1YnmNsWa8RLgMDv
h39ubozM27F/hLOOHgWZO3rlz79H8mfEyq1UNwi4m1sA7dMRRmu4EBFLDi0rLUyVEjPZMOw2oTCI
6aNcm4K7rlsG/qa2qDtfU0eHlWhdVOql2KQVyBVPgXwjtOQ6LxWKffV1EQsVpmqDR806tzxoMQ+/
x9wHnvcQdW7vWdFhbCAamumWkD03QS145CUapIVcjwKF+KHCHGQhGiNLd9gr9fJZESZTsa8kVtSK
j7KgbQuidfPHBvD/xSmIXBi6tff/gtJS/de2SX9+r4MsnddyTL/8xtUc9nl+Xf3373/svWdT2cOn
/7NJ66Aebpv3crh7r5q4/u//zZ/889/8v/2HfxZSPAw5hRRv4HHqqTWPx/p8vmFPuSwD2Wep91/O
9D/3/+fuH3/uj3PRxGdBNMF/tckSnq3qX3IQvuKk7JDQjU+qZGliuvx1LpL/xe4WRDdfG4txWeUP
/XkukjFFYJYasFvwk5r+3H9yLvp8KvnDwoDD2hw6K3qkYwBFiI6ncQNFbjnlgks4ckRYanwWTNqh
StJC7kSnY4ugo8PIA++sJQ3woa+/OFFN2/u/z3R/P/ts/90a9WBEUUVNrAGlEmGqeAzUOj3gVy1P
cevDmcYUcwiwfiM6hTduAAewL+M4M2a7ocdzTaDw/f20V5h67sMPpYpEXeDID5Umrq4XhlocCRVL
XT/12YeGM7K+Mkue6DRUUPayyke1bKQPR6o+lrp+Ohp9aD5QzFYAJUkH9RTEPxo5Eql/T58vPuk0
Gb7s+envf2iYCxIXH6JcciR13KqKd05AhQopbDsj22ukbpsIRm/f20rv7QW5uDFKzjXYZgBduOgt
7Roq/UaITccs6ktgnCtZPNdxSQA+nB9ZKj+fOv8edrPgm+Wa2RoZpdi9Fj4PIGFyxKpj9MtSk3NJ
a3eHe2Kph2dLlRRj1eviLeeg1VZI6IHVONzwwsiYkjAfexg5C4ARVEeOIX4jz7bS+21iXh5ue2He
/Ob2fvh6WDT1tS7y0EmjbHCSNsYM1syb4V+LpbwnZ3n4ZyYx3FejRJrNfPbWspHFo+hoyrveVw5s
OewVcIeIqbHQ3GQXCyYaHYPa0vg8E7Utpm2PCdA+KnptsrubbhApMQET47q7Bk8IBM3XBTSMMoDE
Cngw8aYDSXoZovU0TZicblfue9GyWxniIgRrdpurURV2pWeBHYmRjX/rh6e8qbd+rzlufpkOHtqI
yNZaxE1iet0I2cosxi1Xa3bU9Fcd1yieqbEVP88yeRujIJXgIXIltCPwrAMZlwAxsyuwqkLz2lrI
o8qfsDBWLdggtdQBEf3sx3BtuKE9GtSXqnfkQ7mzK28Pd/LSOJnFwLSDNGhSYOEM6X1RvqrhhZQJ
R6LTrA7n33NonoYLQyQgTcwc0hEOJMiu1XrCA3aGPVY4dA5n8H82nnoz6XsA5mzzFMTIYK47jBjA
4600Sp/NWHhQSm9v1s15ZGHxwFq2FibhQdMeGWifc1x/P+YsiiJeK5q8ZDy3LbA++Rm/q1U5vErB
YGfl8ziaq4jC5iP9PcWPLxad35ixD5OHadkjca9FRzHdpyGUtpV5o1el7XJ9OFrC2RC/Q7RmamnX
tV4nq1qUwCQbjhLUuJ9RO1x7dtyITx46fSRYnNsY8KWkOTmnQlMpV1HMDTqJAjJoHMwmogMkqPDc
4v7BUF/YLePRJIC8wM40/yXRSNl25HDAG1EwGUWNnSYZpdijXesm9ov3nfQtyy5diux198GM3jNU
lUndHTkjLATA3/WGH7rDFcymaxL6XiZvH4ocsN0jLctLTc8juBSP6LQlPqunQauJ7YYycAhGU3Ih
QuwiCLZUsu6nSN1ezWFvjJGNO+RabgZAOdaKK+keFMsgaSwv0kUY3KaIZRuJC/2JI3N4PCw95GwB
0CeYMkq+wWEPvPdUVjPh7XDLCwvYHGhmAThxcaphafEvyO1uBNUOlJ9JsZcS6cj+YCF4iLOdX955
YWB1LDK1wIr9re2+K8L74adf6BdxFvujHLR8NTAuLEyJW9yajiy4S70yi3d5jDtwLtGuThhxURlI
FVwryFA1lkbl/eGHX+qX6e9/GNR6nFatxEWq07k3mX4VFm96+B9l/f8dq8Spvz40jdpHHzNvEB2f
tIGyx33r8CP/Lob5Ii5NN0MfGy6sgvRF24tOLlE8SJ1R6tYbHUZvKlqcmM0z+NFcia7k8jEIzyrJ
5fpefejqej2JggMq9qZ8Mry1VYd3btsGW6vSzgMVPahcbj1Ssu1Y7ARuG1HbrdBtngXNTRX0t62B
cg8NS/K9gsEloEomG1PnZ4G3scRt7j2pXnhkT7c0qKaNxofOE1qjR/JpsCkqha1SbEvIPEe6jxa+
6r1ZrCFXAPcVMR6HlLtwuFCy+Eh8WBqvs/iQ+2B5KPofnaTiTryLtmLrb3z9tnfNlRGLx77+l48P
QuBzxwDdHwWZq12n9XeCfFaqRybC108PFOBzu00ShMw4NgAI+qFNXYzh0zj8GrxmhVHckR76+qPq
8/sZVc1qLSBJ7MTeWyM5bpHap3xTfe77l4dlTq6KlRphNQJ44OuH2/06OujWLDp0vQ++1ZVHR69y
eHHdekj9a8E7EpOXumP6+x/GOGVNZaUEdEdSB2S0JjvpI/2x9NyzCOFFyBHEyBqdzL2vYIKo0FIA
1R/plaWhIn9+bqCcnlrimOtoZM2N6KEXb3zql0LWbLn7eVrPz2Yp6GfUAf30G+W+Vh+NCJOJWj/y
AksdP5upQRaXzdAwU+HNFczRY2f8hXbN2dz0ofvUJjJgp/keh7Z6bHu01OxsauZkPIPC0kYHlyMf
u9lxfbiPl9qdvu+H8ddbpUdynsetudfqpPtKP7LyLQw/c7ZyCzJytmZq2KNuVryVOIMpV6c982xG
gjsKurajL1L8B9u1n92d1u7URx/6QraqEOU5j4xOVxn3yKBPa3c+E5PR8mpKn7Et3Bl3WbM5rdnZ
FCSbXJVFQbNRcMlVUjvuTmt3Nu2igk1iWdFu4t32ymvxp2PdH1nemz+W12Uzsr/2Qro5m3F1lAcu
axmR3/jeU6sWlqf1rzGbclyYgUfKiKE4zKve2o9O64h/wFMgXbhxq46Oqt/L43197AC7EDuN2Zzz
g25IjZqOCPNbPapvqb4gE+ZR72ye9alxYq/MJqBX+24QZvyKj0/OIJxnvXda6JzsfT/Ok7ytIERU
uehgjkJZWt+fthYas/mX+BD7Ajj9ThTvgeqFxxDcCzHOmM2/BuFlA0J0dAYODQhwvZN2kfrvRNiH
eEHtO85FEfGiS85TlXKEI6Fz6XlnE7CrE6kZC6t3ko4ypP0gHBkRXydO9HkNsumnmUlR9uiM1veu
/KU28W6gslFxYWaUD1iXb2F1nBRD5iTNSCollzK/kXMyqaTmgaqMww0vLCtzjHqCx69R58xJETA2
JtPYRLAMaNvDrS/0vD6bmcDprVj02Ov1sm5LsWr7r6c1PJuMsOjx6THo+rbc6MbebU584NlUpPat
SF2slxwdg9xRvg5OfeDZXBwQpEpsZIh9+Y2SnDWNc1pHzOZiqTTw8Xy+X+o7MfVrsECPjO6lkTFb
DkvVq7D5postylINDrYIVFPvWDSdudz9e/Wa3Bo+Bj3RkDvPnDZgUvhaDf4Niijbb7YD4G1JMjYW
Bkx4axZRZXtCuhoMTNCku1jaDSp1T8BWB3EfUO98uBdnd85/P81sLQ2aIBOUkqepWgOeDwhFONKw
Jht0MhYzow6pezTu+tY8LeZT5v7p9dsMJVCDVstxY/+myLPrY6iyhc+mzTa2uO5pfh7zJgZ1FFIE
tfAajcGRp15qfDaf64qrq2YabbUi2UUcbU3xPhDkI19Bnr79P9MIujab1bGho1JHAeTI0CKFtl81
BQgmHb1T9uoCyxSgUXiycC4PjaNLSKy1kAqsAKcCwKrYPmuyPOGXr7JUWMdo/CNDPK8hVx8eJAvB
TJvFht/kIkTd0wYAwm14NtWrndbyLDjAJJ8kllPUGWwpO0uNI9Fs6XMpnweZOmZu1US0G0g4HFFT
C+de9Icj/SEv7LvmolhUREOqTzGto5QrCGMqQoG4axjMw2aXx10fKr+s8EkEPRa2P1LjQZWpk+Yz
pfo6LX7Gneq0Khb3T+qYbKoqWutJtMtlfR2Omo2F3FlefdOEu8N9PI2hr8bWLN6UuMVbVZcMzkTh
jYLbqkMNiWG5KiknfsVZDOG6B6dTRRycDJ+jMP411KfFeHUWK2JNy/1ATAdH5G6Pg8mJR+u5DGqU
sgioBVk7KHG2AFF50I/B+xbmijoLFEGc94AH6O0hg0VJ1d6Rr7jU7ixCoL0b8ZWVCECGzs1iZ5uU
Ph4eIEtNz6Z3EScmwLlscHQuPctV83Ras7O5bbWqUKF5HpyxWss3Xrk5rdnZ1Ba48x0kUx2cLl1r
Vyc3K3+OGFYY1W1UuL3TPoxB+wNw/dvh510IRXMIFaV4Xl3WXLS25T4UXnozwLUyPu3goM5mXhPm
AaUx/eDA7uXOsDxtk6nM5l07sDXOKGl0ECeTwC1Oe1plvkK7NWavGc0qF9odcI7DHbwwfP+B5QQC
l5cqAyL1bzTDeI0FZH+Hm9amfvwids7BU6Wu/DnrsM+zpfbFYmnWagog3K0+ngkj9rWVdyuGJQXg
eCVksHCgzvnme+WmNmLzTeTeC0K+zTLHMm8ZuPbABYf8EJVPesFhmrLZiiq5IUtXwVicQSzZpOEb
Na5nmjTsTXevNXd1d66bwPLO3NAErg7lJaZC2CpVeyiUlUj9B2Y64yiuErFcWb5kC/5jKT4f7oGl
zp3FhlozqBkF6ejgX13ptluuD7f7+9r7q56dRQfsDoNiQN3sILo91417z/fwHxa3SffsCrdi8DOO
3wU4P92T1r56bH8O/+7S+8yih9+LtZsWnLRNYZNS5Dr8Rw7Z/95GK7PwEQWolFVLIOPwvc32w4mr
iTJbuw2rjzygujT7S8vOm/bI9mhhSzDn0bHiUXc8fVU3fNLZzMXjna6/ufAgT+rluewQNIinm6iu
uTH4Bv4wUI/kMxb2XfIsgOgqwAy5HHuutmHDiy5/UeQe3mnpS5sc24wvDJHfm74PyRgrrmG29iQB
pRZ61MrNjwz5hYVAnq3ghSFWbalO3zLZoQCGdQS/wTt2ubT01LOJGg1QH8HV0eUIOLKz7hjCUJlm
xhcT9bfK4kN3uFCWU6Fu2Ny5F5Kn3MrDuYfppTs8YI/pI8bCBngttto2zsKbQJJgd11RPL8NQDCF
VbHXfBj36oAhAc4fXrQp8mYNoORWErS1IHBKwds4fW8opg4eRMlfpxL0AC6AoFSu46g/MiKl31To
r95jNvPVVmpNWeFUn1T6evS6TUMZg8mdc1f8DF0s1skveZ7C9XBi+6K5STQAVL2/juCFxOYKGflZ
z26/Kq/avEOSlmKd0Gxhfu8jFvZS38jiiJjHQ6WmrhWkW7mcXugpVhaqnVFqY0V4I0iPvfpTgUQV
Rs9GLtxT1rTV5OQ6i36I9TejkTdVn618TwPjqm+VtKSQEbyM+pYHF74voGjRt3V24/tPGAyaanEp
teN68gY3NRzXmRPjbQuTogJnkFmUI0zMcPNRyZN12X+PoeK24kucynYl4q5cipwpS1sYVChrlW2a
ArUgj6N2Y2Sy7UbGDlPYVQrro4s3o4gVqmknnrqJRO1KN7+ZykWEH9Ew4KY04HLR7QQXt5FQvDEp
S+51ASs5aZUlvzCW2Pjhq1JHNxWUAaWojsTcpQk1i7k4WEsBBerE8uoiLM/7cC/0R5SOCwnO3+f0
D4MecW2hDQmBpsVY14t+FniOpPVUHw/omPE+6AU0huBIZFgIx/O6BUpxsqFzh96J3ButeiijSxXL
7Lo98jILzc8loeZk2t1mzGCXkvkSx+R8eK2swNa78MiquhCX58LQqoGw0kzxXkwdFUa0BZKhOkd8
pkdH3mEhvM0loTJ1UVQIEN7Y6CrNNu42J61U0iwoS3EQK1FOu5G27WHk1EfizdLzzsJxB1kP8C/5
Ij0666n+0o5soZe+5fR7HwZmCn5PwmNrcEhHrXEcQnxK7ZZ605CFOPIxF8b+XKhYCk2rmtNlVVd8
i4tXVbgqgTsoIu7nJBDEYZJrHgvLS900m8KZHjX4lXPA7+vUlhtzh0zn9rQvO9s6NQP27apf4ck2
2F7ghMfuapbG+uzIJWE2PvjTnUpQV5dSN2CrFGBILdE78bkoqOvDj/975/jFejWX8elZUGM3QHQz
lIsUDHevXFgG4D+RErUa8l62y60f9XAjoEQ2g70Cr16srrW2W3XFSEns5J21dUsJ6/di3QnBDi8i
u8/Hh7x4TFUMcAKsx9P3KLkUTFzDghIqtw3RZnv4+ZdyZHONYA9/SoFrTH6+fo6HalX0WPQ1nFCS
FjDSjxCUda/DoSJFW+S3uXuNiYQBggumBr48dpig2RyjNUwTZyQrIVjWug23tRetKv9Wir4lwxrD
vCO9vbCUzFWHfS+YpVVzXaNG665etzslPC2FNbc8GFXXywptkgIoNjKONjsSYKRpHH81PmYRBuXT
RHAnIZTnD5l5Yf7MLiiLxh42GLe5tPci/IHPDn/Lpd6ZBZ1A8yCVawxFNz5vG5cPsNOLo/KZhQk1
FyC2ktBklsmLiIKEcf13GGDB8CtWLvL4Ic7OrObMVW7reMIVvVXefZZ353F1L0TbROtwhDHsVi9B
2UIgUS/J7O2hMN2LWLf6Evlxw6csHid6864El4PLUgziD4LANpEBeVH2I1ibJI92rFUdGvBmIzP2
4BSB4jr3w2+BcZt6u9rYCfkxcfxCyBNnIa9Wjd4dYHLB1gP3IiDVOi3g/TY6/rA0gOEJyk6gHxPL
Doabsn04/PWXHngW8ExfCoVm2mZ55Y8GhF1YNkdWmq9bBpfxeTFza+ri/GIKceZbmt0I3cvhJ4aH
/eXkAI7xueWxFn08yzjgllyWyACFvfIu6qDHXoP4S1aD9+pxIxDnr7eYf2IXa6jncf5N8l6VYqAi
IbQLkh3GKO5UObDhDHawksTwOYZxRdUAMrUXqcvWcbypil0IZxL026oD9CXX2qY1KEX24NJ5FJb0
w7srXMSl44cXYnIn5Zda4uTppThexppTD+91STH3VhJe9Og+GG+Eqgq2cf1QgXbH/2i4NCXvziix
MDRL6SlSI85356X+MnTXHhwszXytywvoyl77lILrs10fJHJebZLxl1HfqXWJMe/lqONOoXJAUVG8
g5ilIBlMy8pXqkt46kjhHozhIchv5O6h6O7GBjcA70ZM78f0onDPROEqSveYGefF9VDch6qjK+cj
Bhj+6K0N3wmLcGV11xFk5rGEEuHkys9KjVe6dB4M7i4I27VZ/YzrbiOqxrVZVE8DRU++/uR3WKsK
tzy62vw8/OWXvvsUYz7MgdZTcCcXmQMUloT1VSCcFMWhaX9uV010K6Gynj2RTDHK5XhsM/E7c/HP
KA7p5HPDBcUgvuf3NAzhlGtR7Dutte/eeolA6fJjLK2V6Dl8enG32nghGC+C9uZG4wrmmWU+6cG7
hnVvXuKSIuzxqtn7xr0U4ujN6TTzKLA7TRilWVN/f+hXV6y7PJBQYbh5stIMR/SOTNVpQn71/rNT
eQGKOAypjHFG6Cgs536xa/tHpT9vxXXPDuW0YTGLuUGhRE0Ju81JCu7P14T+09qd7TFNPU1VI5+U
AtEFZn1xuz7c7kLemRLhz/0dxXr6h8CmpTq1DNONZXz3W2A78ioVonUj3fXem2K8FcN5HnBrUzXr
LjtP0mFblhNuGsfexjYULifxTpPGH+VwRUojNnvgCSJVTWs1vRKqK1ycS2mDYddKdONNALzPCvdp
8i6Y+VmTplc5bNBYOo96YeLsbT0cocf8sSqvY3dTN5eGd60pVxrgc0077UvNRa+WLgwSluajUxR3
kXQByODEhmcrQtj2UqR6jGAA2Ppbc4xRtBBw5rgnHAAUIZm2dyJAcV9/dv+yXvgPRY7grD4PgcGM
c/yaXC5L3nD0ueqN8ojo9evdnGbOQk7a9J7Y4XvqVEBAUzYhvv7Qgrc/PHR/n8i/mNFz2wEfhKDo
w0Z2IPCsSt9w1I5iqhhjy6qut57yDi3CdtO+srVSWSVRzIZbxJilCK/qXGZpFl5xSnm3BPG02G3O
QsyIdB0KPB2Z6PVP5clX1J+HX3Xp28+iite5EU5q3YhyHZ97gC5HZv9Su7Oo4plykCsl7TYcyDDK
eT/tcWcxJRC4rgoj9DGy/oTL8ImiZG0ums2UBEgMqA/6d9Wb2+bo3cf0YF+MpLlqthXDJvcbHhgb
65UBosjSH81EWeXpRWS0K6/9lQ4cjes1FrpA1m5JZNqhSuVof5eab36oUdY7UO8rX2chVSjxM17u
9x1llDXUFlYZN6GiT8JhQQJile0rRG/t8yhfjdmNV+zieA+2amzJN9XXXfWseOKR49TC952rdkOs
55Qip8PUVyU/L7ojJ+6lZmcBoxr6cAxGukuIrr12J1ZH5s/X5zOAWJ8Dkd8qoVRLCvf46jW04GgV
ZWT4/JBrHRP+r//zpOE51+xO3nwNxXiEJTldt0a9rYyH01qeBYCsGjUxN6b51O+bam2cdsulzVW7
QuZ6Y4Zhn4PdcfPcHat3WOrv2fTvFQXbAKNF3V4+6NT2phl3pI+Nt8mq+9M6ZBYJlEzOddFryG7X
yWVTcbptjmznFtaWuVoX5wYARtgQcER4KdJxJSsXpWkdWVoWBvhcsatoqWpWU+OjtmmGbSUeaXfp
oWeHBjlXvRpyDnE8fNGtXzHXKaXhb07qa302KwM30/pOZpAUVGO7tnrsoZc6YzYrDZF9s5Gheqi3
ar9P891pjzv93IeNfm8Nsag3PK7hfvekC9U7clez9LizOTgKJUaBckPMi0klb5rixOedrcHm2JPL
FCOCnrTGS1OLT6og0OYiXWC7A04aIXcmO/emfTytc2fzLmi0UsTQfnDai3JzDPix0LNzPW0HdXWM
1T+elMTl4Sf9vVv7Yu2di2ndKuUMIPW902m5HUYmCpNE/wFE2c7U6jyGfpy6Tq1L2zBWcF4XVtgN
sqvzuEW8yYEhrSo922WcMMJbAbFaml4W6bckf45Vb48/B3DicR143RtiuU0BJMLAlqSEL67V1WjH
WEJVIA+04NEMbkIqTsozrb1SZFIo15nc7ppcs43yKW6Ls0ThgiV8QSFip+KonEW+hvxVjyUbM5na
7kVjJXj5mRslZ21Wnfs+dAng55dVfdXJKXaSu9q963sSKo7v7atY3mGkVEE8lJG6at6a1Ps6d4Ob
scucQNgMereXWVFW1dCt1GQ8s7LuzLJSAPzSDmfsbdpZD1aA0WfuezrejrF9+IssfeZZkJKaCiMK
iNqOsvUehx+nNToLTrjLiIpvBVy/bL3L4aQrKvCtn0OIWgG/b1p/cAzMb1Ryb2PNTb4AePxYXdn0
zl8NzlmQ0mpXKboCCbni6tsUXIuo9WuA1uAsH+Lh+bS+mUWsAPmb2od0eHxWXJ52G6Bps3AVSa6u
RpNWjYL0x4K/vNOW9LmBs1DhA4kdKveCar1JlLscEfjhfpg+21edPQtaRdOVvUilpFOXZ00PPJN0
Ok5bpw3rucIXHZLcQ2ZHvFchHrgXqZY56bHnEl8ZRxDf6z1K44zXQhhvzbhZAedJjvTKwnScy3xB
A1ddGjA6ivG6Gq5wXj/82NbXva3OZqQwZH0kuNxauthQ56hpSF7bEWr/BNM4QRTXpRxsymN1qgsq
PJjVn+eq12Sj3lbcvyo+cE0LPu5rT0ZAE7GSjKudmrS4tuibvCxIHpE9bm4id334TZd6cDaJFT3r
uiog9kR3pJaPrFu/hZlfjFZV+fxCJZ6qiZUTfFLTc/xmU0dY65jadUrmz42DdTGUe2y3Nzkxfkiy
DWZaZNTOchV9R5ruBtNEG/9CC9Btd5H5LRGvx+w88qirbL+FZnPmoZ53UTq5Uvuja79H1X1U7cXx
rCnabW+Ydmn9FIxjCLyZM+lfskJNncWLMFGGVNHK0VEkzqTnKsrWLMe7BlQTdEoHvYsanQ3RNSrr
pJLsSroN5LvD32chyM51y6GvUZoZsitO/MsGUrU7nlXyU2w5nXni/c9cvTyQ9KoZB4gvvo130fbw
cy+Mq7l2uSzDKo4Vs3fiiG9pbNrhxDk/ly9n3hgYbsfjmtHazVa5eiSWLETYuYC5wMM47A0SckF9
UcnPOsZJtXiaLhDNyecJYXlNkKcKG+Rc+9nI90PycLiblx56FjmqfHIcwWQTJ5lta0obtXku2dcd
bnzpG05//8MppErKbtCweaAueNVh4qce2ZosPfQ8OiTYzrUSPe23O5JhqyTZTomMww/9WzP0ReyZ
a4DLIC5rGIYc9XAYwkoR02WLw8630mcPlLZ22fQY/njrJJHXjflL0J9zSk+iyt2pbXuLpeyRB1nq
vVkCITQ9qQ51zlqi+Sxk35IT0wZz1XAgBpLlITh05PxbZV4rf5JmFzPdMv/hw37RdXPBsNqhGouz
lKmltau6seXsh95deOKzWb11qAsTZe+111Fu2anxvfWh8f8PZ2ey3DiSbdt/ueMHM/TN4E7QEOxF
9RGawBSKEPq+cQBffxdrVMaXyjDToLIqSpEkBQLux8/Ze69sjwqKTFAw7rnlgpYBPGU3M1llr8J6
tc29UH6wE7hAOEOAVX4P3n0gbs2RL0p/tLSdxr8yXqoIRT3ATa0LSX4OJbQTtbkl33XbE4Y2JHuH
/xRADPVo3zjNQek+YEK5aQMlSVPcaCZrRf9TG/1OtZ5A0JzrARWlfqbFHsCoCGe5CdWUFIg69WEY
Payz6ufNfoguQqloPZp+VEW+LIEdl7aRxdHKbPB/2+6oVafaaf1Y9AEjZw+rvN9lDyWNiXJtvJn0
sikWD0kjbwzppWr+NJbCQJs/OaGA9FLYRaBGj1W8jwr1EIkUHt5lXY8Im72qhbneu5Z0quv9pCte
IjSS0T8X6agmqVcrWz2LN51ecjWhwdZ10EZ/ZPEuZtvVLTSfSvbZcInMCSjfKAJJPjvlVhZZ0LX1
NldiDFXdTIw12Z6LvJvXPlxkIg2lP6KcLwvVTFt9tvI+H/qtZr+Jq/I2rWnhbgxmaZn6WjYHR/xJ
5V2fvqg1wN6yodGY+It0nu0pJFL6pY8e4IEFXVc+GCXmXzZGh1F2LDbkIZDnbfrG+Akh1K+GBs+i
GsrGxclGN9XOLVgZie3eFctGiUGZxrJvWJ0HwxRqT+fBJ+Jzf+TZSW+UEJaz1+B+UObGt1MYbdYj
XTM6Rm4/22G0DN6YFh5UMRdeIjHf4B7+WC2kL7ABBm5OoZ1XEhDt3vCQuZBD/g5nDv2xLzozXK/M
q7EMKFDRM/Wy3zqBHmT6o6ECp3uK56cpO07FZVo2M38crv/bkK5xkl7bkiz53ORn/lnxz+nJCccA
QiKT084JvByGFX3zEjqtZYW92rkq5+xpOk8oqRLmd+a57A6t+oMsf3RhFDjVp63+7PMPrX+z7XCK
fi7RT2X8LPiZpYQ50XepVXpFIZ2KLMiKUwQYWN1mBjrh0ouny1zcNcVZLa5gY1Bxnac4IFcUhC5+
JE5leerSQMgP5OFfI+aJ9D1HaCmypAnk5Y4+ziaW2i1YR78vf0xZRd2GU4qqvXsrs101dqeoAICV
zxtZrTYD9KEZ0wtAgK1dzdtSv0Nr5Q3S2ZhOwhy8YQhEiaW6fLeNpwr+okW699KNTzPRZSo9CVLy
Tpw/gG3dlTEfuN93q+SV+eta74xh3kzxYaxV34xbNzX2XTW5OjepBIV5ZtWRlMh1roPZdqOyEFl4
/aCskc6PJJtLLoBGjr1DawSByTqDO+r91g61CKoHz1RSjCcnvRg6xLlLaaPL9hGkMxNTxoTshHer
u1fU+Rjr6sNM7j1UblfKXzL6qtCNJdhvFkWCXT3mQ7p1OsknPiIgILWSmA8jcCrGh7L53c35BWjS
HiiAG2lZqGkPkV26Rd65tURICAOSuddQmgtXLQ02Q/CU4gkAk9v0emC1P80ux9mK/ryJ/SGenwua
KWPd+ZnySC6va+jC7ZznESzm9dkjPt93EvjE9jnnCjjlOwQqCGOWlzXllhm/J5H0MWJm1oyjidIf
bLSuoCzt0+1c7ICHuaB58RsgFcz9TntxzMdIfRnT7qwSPRnjd3SQdahas0FaHzT9WzzRd6n6H508
/1LQpFqOdJp7NoFqLa7ZmV5tlhC1xm0GwTnWhl1HJ2LK8SDIzc8aCXwBt0pGJDEWht/Y1+ymfKP3
T0tbuc4YbeYFEOma+lZlbLJlB0vj0BSbJN4MEi1iM6zmx3XClpoF1Xgo+h9CvxvbF1PFwH8vVa+0
UKVmD7Yh5G/MTgmd461K7gV3UBs5tEWukbGlmyGpz7U7hTtGHR8JmEc4H2/MKUy6wK7vMkGj6iVL
H3UelqQaGNXvIekdGI55lZOB1X6b62bPYu3gOZO0hA6djLRNCRr5AdxzmLHzTdqzZj2sPXLhwi8E
zrP2tYa3PTo577QT8amu6kBvddpqSWCp81OqvVXdXpFo1yaNf0XRGdjLUGmRQCuJt775bag7DQy3
3uxq476JP5QVHAMqp1lss3Y7FL+UYZ/xkep4j1hqZ06w1HEwGKobZU9iCaVp9JfoBQWRUkMN0VW3
aTayhfYq/Zgx2Tni3uj9uH902h+dvSnnO2naj2q6G4YHKk220GIRH6sOErnLAlWSwmLlLvppVu8Q
ad1EAQm4WPuJJTZrCFTIdmqGq/pUVTBarJpDTbeNa1DT9aZYzvWYuW3F6pX4vXJR8jqsSINt+3UT
WZmrwI5IjQtmwF0Rn1c62EW/FdIfkwxDRDtyzdOv0PiELlBfOw4GCX0xBr+qWgCKO+51vVnr3ov6
4Wlkk+/vy3yzxHe65s/5ETAk2pdQ1kI2Y7RjXp6CZgGHrbzL8nZWD4b+vI53iv6iFBetGBmP3bcS
Ai4MzKMOx/xusu2NwgyKHIyM7VAkr0Psd9WWURKhDg/p9Cyx93U2SepDQ/7x2tG85T2wfjhVfAeJ
yDMz6dAN7/Ek8WDqrpi6nTpGQMlfoVAHk0NBNm2tejzZRe92Qwn9hrpgbe9UCIDc0OeiZA5B1VLm
uU+8sBcPO5bns9UcRlanGoRpClk5cfpQEgYQVUGpRaxqNQUq1vixeXSkeJNPp0wAmqskEvJG10k3
+MguCZVz0tOeZeybJp/ycsrVQ1n/ISpSUi5Fsh/Gx6gE8ND+BO8exP0lbVmD51OTvqwpkbhr59ta
MNC21tOfffmaqRv4dGy9mxF/jZ2zgsVs72O2schqqcHTiuyzy7YYlby0AkCXWH5Pb2BlBZhfHeep
sLbrcG6N2m9TIyzGQ+2UZ6UR5zxGp0Uw0Cylx5ZMsQHHiJSyv5izRcfhD87lcK77hwb6bRPBdl0L
mMHNxzC323kMLH7pyOm8OmqPJQSzTL6nOGQpsDeobcziXS3hsgKWXgbJ7+t+o6hPqH/gPeYeiKLJ
+KUquzK6Xlft0keqO/EM9UN+GLgEcCXcVArNbCJPOqzkZlPlHyv7W0n1sl5Rlja9PW5ijQq71ZKN
gN2qLr8kNjiTNOCxOy/xe00xDbJytJLtylWu2t5LjPVuNOSg0vXrAwAtahv3zmnA6KQZv62u3+SW
HcQSrrCo2g2LDFrF8Vrum6ypt4XyNleNbxYDhYCnnJRBcyNDDboh3SipGUz9tutacF+YCaVrFsY+
H0+5OT5m5qepXyLzIS8vFKBDD5eyFsGaH5wYeYnSenW2JSTGM0ewB+vI+o7QtzwViuHrWeKWpnHS
69zvW2rDWt2W8OT7tQzrgo2tLcK+xQ5mKDwawIFYngedqzaq2Kr0cDJ+C4esv4XBw2Q1r5p11ubn
ZvlBzbCdZPEGDIK31w6xkntIflncBPqtj6UJ5dgIMs6Bq3meJ8tVVMr5kZuRsrxpp0taFl6v3lei
h7gMNacZPImCCnA0NgPBgWAOFes1KbXNOlbHqQKvnczEO7X3HWmVSadcdIMtRwClb/ODqlWcBcDR
ZYe09SN6fE7heP1ke21JSJipcxytQTpS3UCr6VPLs+Rd21Et5rxAyUXpet/IN2DCSJVuLst41zbV
psn7U2pVXmknW4wQMHcNz+ZFLfQZWUNQNICvsbW3WpMfJwK/NS7zKgF0qtCP6eAnWVA7vXMViqJV
/Rww+pmR5Tp1uetB+86F1yLOnh0qfIJoVKMItHJ+yFcRVjyccGwIYRmBDq3unCcXW5lP60D4hmbI
3lD9Nq36Tk0PXf3ea1Fg2iqbl/DNpd9acKjV5NzD5ivtA5QwlxDqgCQ9ekb43OqQaGM3+pyi1I+G
F8CeW7mtoF4XB83Z83sUymtiJGGybJw50ABFR8QOTVq4lPYfYJne6FRBbkFMiv3m6pg+jmLYwOEc
rDtL44Pj6qsEVotxPLeNFZjiQVWXcKC3Wsvg4R1zM6fqfdeUxxbQN5qvVLI5ODa+aiYMx54Hjoix
+RIntddi76ByzOIosOM6SFcLu6rYTXb7aZEN7oqBpc0a+1PTPJLe4prq/Vinv0CBXxZWGlyQVRum
a+ohXyhLcpHnY6VMFHfEgSus2mk/V7uSYJlBq8+OfTCQ4BOw4wqzQg5fo062t1Hz0HcnEZusjj9S
5xfBfI3bEOSZX2G6KSegdMCEwipOJrA2Kmdh0z9du9hT2nmjyLWfd9rpyiO3FM3n2Qqb9bnCLRmz
8RrikRjFoLGJKo/qJ2HMTzL53WORe3ScMDaGvRIWOm+4gnadl6MjiWAS1gZWBEIBbxRR0Caja2ZP
Slz40FFg6XGe4CApshUibOzPURWM64vVUxKUulea5tbJFDZ0RworRJAlS2U+kL3fzRdHY3cFwue3
RvSydrlXGsl51R1flXdynl+c9tNudVfHwNlrs79iT17Rms+z7g0cFha7P+vL06rdVSI6rIMaqA3P
o3FwovuVQzns2TByOAXHLcg6+NCGFlaJBX5iOsKo/tRJpSelv60vg7axqnOs7MmEBoD1U01fwKxN
TuI6w5F1CzV7l57ajLZGO6KE3phE65vy8iQlmRdFqpfXxYUeG/VD4zLmDc3FudeyZBstzm7I45Ne
io0Rq79zKlRzSo7CelmmllYZFYNT0oJZ3bTTNk6ZehXWWOh1BOxIoeYkexkpVj8tHMhpMJDbRji0
6moaCTxl7DacJRjybsxIOkTmWeOk0VsMk8XTaK3waTj2W6sWxtppMjHgXrPs69ktzC6A2+kaduPl
rHbwgSEtJyfByFjIvo6ZEVy1Vsa47FRfUgENLObbbH86RXJoYeoq6a+hSp+Zdt7RFSG8QdlXCTtc
MVpnW++e+iGCJU1gvnmx6/quSe6z+eF6MPVKiuF00LxMnIqKAbOlnkyxeLY+UJ6BIGsOsdmdm4ht
YH0nFtGzKs1VKylY7beMXr3gKaJvhB63SBiRT6tbMCGu3q6IaP3ayUkehu79CuYF10VlBn4q/oR+
QV8r9nqetZ6g+kV7nxFGqrScTecjspJHe+IOXkJjtLfmyFGl1Y5JrvmNCdDmagHqgqQ0wtIJOj6Z
JT5ry3Sl3toazZlOvqfw1RMlHsb2NgFaaRaT50jpxqT1pk86B3yeCbAAg41HG7S9mey0uN+SVmQM
r5HZsch+riycA26aLIrPpTRtY4rWAgbBqMA87TKYiMXn3PQe0nTgA/fXtojCPib04TFTt3Z7ZpiN
jYhos+pP2r47fXRI5SFUWvYdZbm0SRlYxae0hkZpbNRoV9haOCeOl6xdKHPXZhr152xsDaoHzsaK
tgbJsrLmydqutWzOtbWflfG2LAArOm+VMp5rulGGobnjRK0ey+f1SpLDOdSDYkitH+W6l63XCYlO
LP2plwttjcV+NPw8EOnvTrWPDl2h3DovvbPJqakqkePyflON9zKCJH5suq0YqrDXNz02Lyk/5VRy
U/8jq3Y1TQx9DAz5FKWDOyCLFcmviiDlLDHdhoepS/XNun7OFCwrp8uZMG6tP+aKCNorIpRQJQPD
Hv01ZNvirhTSa0ew5ZhX54x1ui2udMJil7Q4WpwV5DZytOa+mmY/TzW35ly6zn7JSRvt9zGeAFkm
2rakhCvN2HXmt3IYD3J010BtrKu7OrZ96HD+4LzrvU5qVnrKGAnKfN5YNrn6027Q8zvJaKmMP0t7
8oZoCqaW6q/u/Xya/ClO4fpEtCufozXaOnZoMzs2ofqkVnEou5emijxnpbaqjcNoY6mR6eQO13Ok
cWqTZe/A1iaHtrPQppulJxVIS/rSW9CpO7l+bGYWcadzzaQP6nqm1aRgfhBeSVUwtzodO4SoAFfa
iRuwBb0rYwKjcupqMGPVixVfo+mzu3ixAtlg1TBhgLeRXzaCvzr6SQZxURVHYXOjlPkxXs6zWjxk
7XzpoBvaBotYJm10JQ2nOqIPgLe/Etucpaqz3uDCuy36F53bRZUpQ6SUV2PdMF8HnIWKpNy3uvNi
kOpCd+IZn7lH1vupXZ3nvBI7vVdOgz6dlmgOIcGHMp1tVdqVBbH7NCCvfz3TJarxKrDmzC0macd2
qC5dwhmTciyeTsPya36wB+0wDMNPVSBFgUFIt0tsYjWipVsbONqlx2SkxdbpsqvQHDES9SJ3NtVv
t7LBk8lgTelWLN2H7DRhqa5+K2M6LfV9qUjBUBtSKMq3NdIPBrOOxQBdkgdqmsc4oDD/y7EPKHPu
EUW3y1mNFL+ajjUhHfNPzZrdPHoy4h9x5+zHJj+QbfczWVm5HRF26+IZGQ+I+WpP4G6Uz3Z6beFz
6DCdVwmIzhAFSd4EpSru+q6YXctMHjiUMJrwp4qDuvMjGey9SKr3WSDdNevT0ho7Je9IlJCl3M2s
gVEv810OQoKFKM/QwQvuryUQuuRZ7VFSxFHruMbLY7wcbeluzvjKtn1SJp4cP2dWUJuU+c4ApsAm
q0IFCagbHTCXVfba7t4gw22UIAYrluGt0fmhTdfPRg+bDpqlKdF96zlnON2wEZz7E+dZ7h6srL6X
2jZwcnVf9Qv963bTE+sTa6ih5keHcrVvnX3XqJzNuMPsySEwqHHN9E30jyWNi8hR9/Jg0dlsa3fo
oOJ2a+1L+jnLd7GtE06kcwN09VZV7/X1nKDFt4XwayANgVa0BXLqByPGxjIBwrx6c/Nxkzgqw+Vx
c/0zsJiNxgy45b8HhgTXP1/dzlG9BivFoFBst8GmNqTV9dxDWhIvXI4KJWJBpqR+1WPvZOJatPY4
UDD0a3JvqaMrGQm9VONzjmrShYii6UvbMwc8LeYFQ66fM9bJD6KkCdNRSs9a99jXVjiLzhWoOaJZ
3sQj/SfnLk41X2biNsqtNyzjIyiX98bBf9BV3li+RUgZ5k+je7Kij3Vkm5SszWA0YavTDibrY2p+
W81Ta+1LZ2LP7YNOnOak2vRjGmjjnWlLG4u/3qx/OB0Hk9HsRwC/vaP7hL3ioXBcCoDDMMKROrVd
FsbLW7XsEuNQqqVbVkfHfGll8NVCceNV9iW6Bpkc2DJuY0X1UtMiXOK9595vaPEqzK5Vhzq8pmG8
4KVQGDkrSZhK3Y90Ul8aYRQ8jiKk9fVQ2nup2eZWHIhhtxjru0zZ2c0DQVMYIONdJLZR225HiWDP
St4kQIzFOAKKNjYyD8LCxR6T33Nevad9yRNW+JIp2Gp/23CM69l+STViJh0rf7QzxVNyxPQSw+81
U08EwsAFVqit95M4sG3suMHDoZN3ncI6kE+fJqtU3TfbVXmKQZeYfP6Wq7+kIy3GyPIXW38fhgml
XHrvxKarTezRRkWaVk0DaV2rbTXZpW/Juj+v94CCFM+h3TfPS1Bp6ZHUlnuYMUfR50fbXLdJqu4i
Sd5CUOVUpx/BUt8rTJGHoQ8jzgRTqW/afNrqE+QRxhZKcYq153x5hQjsZB+ZeI/ZAhSyTfLjoL3X
glb7cBcbZ2HeT5zZKrKCYzqRNEwkqQjy9SPrX53lNR8/Z+xW1XLWpy09fGSCsr2hg6olRmDm2BRO
V1lIp8RYMC8MFJWu4hUusXpv05VxIIsP+1nc590pbs56cVKSU6qc5OVjVq953o/chv7U5JtRku4J
Ba1YmlY584oIa30ulh8Jxs7eOk/GXXHdAZ/aJH9YYC2PbRkU7eRxMX7X9UdnbBoNeWPPjjsHc+QE
c+qxEtkkuCSPJvWuQRO+Ssj4jP1Wa7wVyRcBgXtL5wCGV1bba8X5erxcnEsu3XUj3aPqJEXaw6p1
R4MtLdYZBW6JJWf0FvYGtmGq//ViiF1UfhJSiozpOMofihRvNY0HSpyyLOillzl97mZPVfa0CipS
o3JxzanpD6oRNprjl/Wy5/hf2Nfv+zBa2llKz/1wZ+i4wpn2MkyL6V4eRA7Q2tZ+Zqsa4i46FPWb
OjtHbXzQ+5ks5komjcZ5H+vxzoA06DvTuyG/DImy4aS1iZ0U4iG4qwEC6S/W/Ps1dra6pJ2u8TjF
eG8nr+WIsH18ltKXknnR8Gg3ftbYez3Z25TmW936LYlH42eV7aSuD/pFD3v5rJR3hFEw1vD60J6Q
m8ZBHBHY02tPSwlfmPVYRC33LbT16T7Nz1afBASkh4Ua/TST+4QVQTYI+KFGZGDAwc9O3coKux3H
mdLUvdF+HKViJ2mcf2TeqIHM9IRMI5BHupLSYxP/LuPyw2nrYJ2co6zFB1Ndj2rD6LnvNa+10PYS
wFpQhzupHRgs32m7MRk+QkJJ6QI85hxJ9SrbiAGEzmCPQZegB0w0mNLPcAHJCe6ZOR/k4UPtxAY9
oqvS+ihoZBil7A+K9Dg3v7FftT29jIafVNnzKOpHe3xUZCn4dxnGF+qH24wwPYn7bhSoFIrelyrm
93/JHvvqdW8EuNlc1ux/vK7db1rn1FjfU8bfxoLJKUBtY+F1MwaZ41b+plrjSp39bw1NBcJMbWyU
lUtHmDRf0V8Uil8Z/G4DweKy1eahlNiUNHOXpW+TNAWKqbDHMpFV9XDOW2jn6qZ0/tjR/FgkvdvQ
f42dzo+xvFe/zDz/y2f56ju50fPg8jeK7Po7tgajKT//5ld9Val8vD+kVdz/7/8o/2/KhWnnNV+J
XJ4XRlkMwL93b94oc+zVdKa0LHEMKf6YBenfhHRXMdc/yWduNLqp1tl5pOJvZrOpjDLU7DPHdjcq
1r+I6r4IqDZuM6RSOR6kKZUEKaa061pvXIcwbqixGY5Pys7KIKBLMAg1bceJ8ZAaRqCrr9FSUIbe
VQ6zlYl1mM6IEtVnuZvuhvIvTo0vP9qNs7eY8lVOYuROJV1vcLF41bdkD8RNc8zH38ygd+24rYZn
1D66eWqIUDdJsZBaixiH3C04Q3ASggp4jMon1Ui/d2veBlbxddQ0ExxiakufnjOk1G/dQsqNnq+1
y7HvZRTkA6PZRf0zfi+X3bhldoq6q61u5YX1UBpcGD7f+7zXR/e/niVL5IougSvHd+3JGsdQ/3uv
e/PoW52etyLt+LiL6seoeg3aIN976ZvHHyKeWq0jTsRqOMjFJp2/t9L/J8nnvy5FAk6giqdlOSgf
62v9+98/rPaFTvc/wf7/9apKqkqWsVgsxzrqLGQek3FNo6V9Mq8pg+viLi01SsDo3pGuM2uCQTrm
i6I4NvpPRhCSdNSzfUo10WRgsVR9xyRik0PKbdff1USsrJjP1+l8KjvhpPyQo/epfXBUOTSlpySe
EETtldUkfpiHqVQe/v3Xuj68/7Ci3aZfWWqWKCod/0MhHheySkQ3wWLoxU+tad/Thl8xiebv3aK3
SVVLbpRm0XIrWdnd2m0s++Xff4cvdqfbUCmt0sdK0VNW+/hYZ9ezwr+/7her/W2klKmPDVmbXJtJ
qlmIoTBKEY0lGwL43wJi/+NF/qfrf1M9TJmsya3BM5CpibdW91V9lPWnenobCocuY8QAeTdpx74+
WsVb1d+xrdfVaytJCN1yly4mrevCq9uPcnpzpMfIek3Vn+DVzYWGLUQNSOj9dWopEbMT09qpi03d
/tGYk0LCNtWG7fw5zV+M1Mcj4NqMbDInVIgPs9rEG6yTOoaWuMj0EeVfaXZvKB/O+pPuszcld8p8
Wc0ri+1Sds5Z6g5zdk5rZAd1y5DxraG/Y7bdJa40dJEoeOIHkqLsboWxWz/Ouuw35csU7Vt8D84+
Hv/i+v7Ka3FL8DQxhQ3ZSCbRNZuDwyDCJ0Y1ZGsuM41+E/Gj4xmxAnGj9htOwjrNdydOvhWgaMg3
62U/O7UkUJkf5vYUR1vxN4vCVzf5zWKp1rGeSOgHDuOn/dT8ZU//alGTbwqlJZVqe2qxwVTTqwFe
FCko7TGP3Dg9xvnb044bu80cK76ymK4srxCmmUjElt/0uyTfcdoXQ2gUC01DLjZTDctQT3G9/pDT
/s7RK9QG5r1dJT7ZmKFCc3lOzV28bstY85IyPS70k3PtWMJmSbW/Obu/ulY3ZdqgF6Jac4WaYE8C
gfheCo1+G6M19Uyzu4SXTc9M49K/Jab8s1hev83QusIG8rLkjokMxnK/MSRtze57e6F+C+9MezF2
LemJh3QlgyEos78Uql996JvySJFKHNcNr5vEpedMdDoQk4jvsRP127QmGVxHKY+ElisfTEe/ddrQ
b7OVekmt+mLGg2X9iJ7MX/++R/zzraY7N497bsa9NCHTuWaT9Jnff+/EpTs3j7sp+joS1yuw/ljP
f0v6+OcNTXdunvZytB1Hj0pqOacNOwc9OhokS0YmYQ/+967HzaOnZywootDmQ/02+tWfb73obVhR
RhqznNrcbN2P1gro4nzvZW8ONGWXWo5cUyeiYmTM5fwlm+GLq3wbVaQacScJVeUIp41bCwFwGTee
1WuhVvwt2/Crt7h5+nKVdFgbJS658gwl/kzmfQao3sn/klz0z6Wubt8UJaOcJZqkDKyfizjO8eQ6
hTjYtDMX9YJJ7ltlun4bYJQVujDnnOxntURmvnWGePO97/XmmVRbfRqXXsFT/xI/Sd+7se3bB1Kv
GdjKjAgMJdrR1MfT/u+f9ouV1L55KM0oJjz2elpJ822OyIn6qk6q4N9f/Ivl6ZbgqToghUtcxNdu
rZh2i/a9q3GbRdQsmUFnnEvc95vlqhd3//3zfnHn3UYREWHQquSHLSDhEAUPBNfnaObu2yULIn39
y5t88fTc5gKpZm7HQ8ab0Ba96jqYL+iovrT+exuNdfN0aga8kLgn08Fs+9Q1dcWvkRv++wX64gu1
bh7N2LCVfLT5Qo2INDiSH/5SNX/1utf//79OtzZRreWy8JlVwxcfUhb++8f9z+/8/59v9FuSpz4I
w8kdMR9kPGELmYAZmrQ5PmbkC0vz7zWeUDziK+rxaiytL80yFq6dieZSVl2TcVZRo+a6M1UbATA2
jzYJs0Zj6FmGYn3Wq+U66T8ktuohlrymg2pN8uyUemAvZlivdGW1UDEnn4aZpxOhEVW/ru4IKZeR
KrytHLKgORxNAvvmtTjo8oBU87FH2p2azM/JQy6td0b0gcIpK6bVZzJySYoqXIt5pw5dMJDvZ1e+
tJrHIl52TsaPxz8Gw9TheVXiTYIzaSovPXn+kf5gqygTShWf9zMBdqgLfv37ZTas62rxT9f5ZnnC
gq8o1KaC7PkBD/tLND8b6I0kBJS1/VgvXJ/oTWRSqDrabnGGzZB3+6U3mWHsrWFhLi+2pXWqIrL3
0afqZO/PDqPyxp3s39euRF7vOwszkVqH1wiSWQtyZACxvEcqGMY6hh1+uqx3bf47U9+xPuBweKoY
HFb6dmX2PI+bWUfHssbEG/qiLf0UnXcqPmp8X0QYeXrfuwViYWue8QFtdSXb5Ew3VkRJBYN64zfU
aFMctPHnVDhhaYvQSGiSoNBeftXqrwxSySx2GboM5W4oNpKD7oaZbat4XbOb1U/a9J4wx+e8r+4a
aTgsOUOliUkl5v9eq70OSVmExiTXyIAVL0uPUnq6LEjm45IrkZ0tZnIY1NBIkYKWkmgsjQ990qIB
07dFonvzIj3UA5rPd0VZ3JHDZpPUm3zNX2b430X6Uq9zUHcHzdzUMrN68hxHpfMtfijKlxUUsjDE
vUQyQ6vzL6vphEJWkn0Nwfi4qC6PQWOeycFy52ZrNoPb9fcANLwqHQNN/yjao7EYfmZWniaU16pv
sSmiSedTTan2ywREAGpqmzpwA8Q0buQVsjWelDLpH+a2uaq/NKN/WKbBt3FSjKrko9sI5/SCbtoq
q6AgYt+SFE+k025ChR9bhQdWcm3ATiTrTsJgpZ8B7PkFcnTHyAFl2J7CRzB46xYlyxQjxboOGANV
j3w96nZK1G8mYZJ06uwVrJ5O9H/Uncly3EiXpV+lrPbIwuAY3KzqN+uIQIwMzhSHDYykKMyzY3z6
/qA/qzvFTklVtetFLpgUYwTcr997zndGPFW5H7lq3zFrU3HkZ4gV0mbc1c431QfbOJb7AramGVnv
RYh0GoNWyIDWy3Xfic1Nkd1NjbUgYtaOBtq3yS4z82vsXk9YGWiSrmmHIE2V5Ofla8/tDiqy19Pi
O5wDxERPmaxuvBkmExMUe6XhR9C0s0zUuWLwW49+Lp4m4nfn+MIFf9ftOQhd0y+78ubhwpC3RvQx
hrg1DSQJFcp2u1yP4l4fhqNMd3SUmIsGOxu9BU+9GsMtUzpXOmuJBh1ZkGyhY58HQ0cuViDCrP0h
m+87D0NQjWxUF6uCb0wUj834qHMlIo0aGRIEfbDOgxKpVL5qQ23dTBigiX2Zpbuyhke4x20crdMR
i0mOMnXOt4N11JE5OCpCzsbUskLtm2ECeC1TC1vhoU6sVeRa5CSC+ctxNjYX8TRuoUCBHvST9C7N
PYQDH73lrUioMdqjVgB9oE809nzhvbO24AVZ+q0NzQDjDgB8E3xWa7+0Zb6NmGZ4yX0+3bY6AvNQ
rvky0FidTBzDskBvL7mOaUaq9FHLG8hEFl4Mc58N3k1oy7vePSHfypE9V/FxgMlfjVuncc4dC7Tb
PmkZnsAUr2jcbvQKWHNCaQVxi7EJ6tksSv1MPY0292eHTAeYe299QGxcmzoGrElsKvu1Rt2qxi9q
LHZ67DJ7vUk9sJneHnGQodJ1F5EduZgf+/RYzlcGW5gRP7YdqvjkVTpiX1UOcsNmL12d7ly/KrFy
Zna/0nRuOgw/V05+U6ZcxqO98tD163I/yXPgEtfWuhCjy3WvHjwD9SYa+02ZRh96kh3D6C5nvs69
tGyIg40Ayn0UQ8ESWfizCh8Dpl0KWXAu87MTvnghUnguOIV+biAfZjUhGqq4RXXvS4LSoyBCp0zn
a6fWH3I08VOOvXgsWJcT+ZJrrIjRmDa7bHQ2jhrXjU3v2W7K56Z3Dr1+gSg1wqoOOwXrMARSp9ha
8Un1b0ZzjrOzqT97w7hNSnblkaFkuyBzh5Mp2Pa/Tqo+tJW1S5NbtIb+FBRnTgBrwfcGaL9J7+wK
JjM2QCXR1yqGR0G+N1x5bsxz37zVTOTDYa2IX3AUHMOw8ifvYDfjqnYflPdCb2mTxP2mdr7Y+TfL
ueuTZ3LDNgIrSUjR0RVvLj6GmeQds3VvmuS6aiHRh3dJ8yWPt9xRuyHg0ewsPofpdD2QCRZrx3Rw
0dKxAqPBha26ZuKCEQ9VU5q0eIK9Y1vo6yFHPJC3id8lt0GpTn2BTwMtjoPMu0a76VCZcJhypHwO
pls9LdDhImAJo/twvuNlbHRER7rXv1l9cNHoN5p4GOKdoieMlWqMh0OmHd2AnrA8p4yQKkTsC4Yo
n9z3rmTH6T9KvHnxlG3zbrxQLlY3yf1bPwXSOIwRU9YWZafGxZrpOn6ZYGUzpFsibbV4pBQeKNRu
7e63BD37Z8XlpyNOqaIuraKenmiPsi/DHw4+qb6JzG7favUmZtnCk7sfrF1dzRee8dx4X1GLrszM
2bhlv4pmXIpYlir0EGNi412+Ik1mNWMgGGaslppfi+6EAC8eb5Iq8yvg7E563RXYOxPz1C6qu4pS
jqGYEvjH3WqdFfepcaNABMxq2Hil5evBtOFU9zXHrinTeRuHwCNor083RItvSyyP8WHAURWraxu9
jzURhKA/9EAMXWwXSXDOondEp3bVHwfnNmFFT4bCDzl1eZ17TlK0W/S9A2oQrF505MuUQMEBk3F7
hFVlrPI6xny9bTCnD8xxG+Qz3Dhz8zLXJ6hT1AwYe93yUdeARNN0W4CtnXZh1+Gt4haf0MyP7VbW
Z2lfNs1GxTdmOe/15DCV3brF9xSE6G+1cm+Z4RoZFzvoMah2QXYwh3btONFm5sa3XZSP2BI8gYzZ
qHzhXRUsX3rdrUxVst4hjsRyY72K7nbIbyOcWvQry6WpG99USMpgS8hGbuOUUs3baQ6OLku/iLPL
WXthcUW7OGwsaoyqv50SJorhVg/OM9tMU995s7cJzZ02roZbtz3X47wKlqmEfgrnG7O4d41rO218
YoFXgnFy3J0796nFwZgdRhYAh8KSifrqu4Ic533K9z7HLx5YhhSDfHsXDF90/SYK3/rmFCePAS7k
mGsh5/qz7MsqfJMNriMeOLkvm3jJhmZXZmnyMLkz/CGJIAi96wi/yuii8CUyzO+w7DW5fj9mNyUT
aBdGP5JU38vNgzSNrecEt8RX+6k8EXripc22qhCqm+aFKqNDwTkhQExdZg4aI74eOdFYr7+U7Use
3LXxg5HLI3Ya0HnWfTB2T5penTIbKof7PjvjTU9KJhkFBKJtCiLCWjo1XXkvFMEeOpL/qDwG6CSt
mA8AX3GshXdIodYthspeZ7mcbso8IC9lXPXB5UTOZYUmrH4NjNveLFcNlgXp4vQXDzYo1zzGV6qn
F6J66LNdNz4l6bQpuyPAvCVSkwIPvZJgCTGsc8GtaFU35POuuMlwi+P4JeSAm/3VSG47NmKdb18+
4IQiY0YNr01wspifmtc0FiiMfRPJrZrPtriI+3HneXIDK0Ppp4mVNhcvCZ6AUX4R3odB+J0Tl37Y
l7euCB8KbM0xQA5oIQpg+qYLEJFHrNUpJ7UQCvaO/2lk4A+maJcb74GafG9kw0Q/vW7EXkS7aajx
fJ8Mxn2ZwymxfUyTEutwisKsw/4NsKBvHzytPeklAUF1pDhdOsF+phAtu/YpAiXtyA63UrQTEss/
8xQHt16vUETmyg/R57eivnc6eYA+fzngf3cn9J/ZJncA+BlY1Ay5HohTSpZD60DRgE++c65tbPJR
cLn4TcCMBN5WjZIpllo3Ib5eLPj5HG2x/tRUy8NS9hBAJ7VxGyGMLcJx42EvcNtjrF+Y5ZeRVpOV
TVgq5nUaULviejAc77aaSdRYvk857Yp+3/aHmFLazOpvscj2SWCtMWevvQbrgLibOGzn9GU0zEtz
Fm6wRgB3OMQdgmFnP47HNvGuXJFjQY3PlgVONkN+Vys/CncJeBKvzW8DQ+wUnpGw6S4DYR0h9+2m
CJHRQOJMM+5n4R3cTj+1GdcjK5IHsniwnzUMMkHBAtXehkjhm+alb4Ktm6MEviefqZqCi6lw77J0
2BseGj2QMb8+a/9sM/vU4cbjw4eBu/g0YcHDQRw1H79+4O8an785w3+G+g5G7wzCrMeT16kHFrPL
AKDN6FCxWSAUyAObqJS9HHmk9wHYgN3aWWPDOs2acZWO3kFv5y+R9y2R4aUMvv36Rf2kO/mZBdzM
skZp7gCuy8QqpVxYxLxDVW5+/fDfVS9/956XRuBf+k4i9fq+zhh+Vbq1UbP+MITHwiSWavgWa3dh
ZzDCPhgDmlx1HNgTuym5zNzL+rdBtd+z8/7uFXzq1oHyLh2uQd4hHYcZL7o55Tgnah/N1TEYJP4E
8hjLq5HEgRhPcMtelZvsMsWFqk6IQkf4A56p/8+64s6nBl+EZSpOGSGfIm1nDA9z/JtOHLvr37eI
nE8tPtcpcDqwX52wqa9q0mjpW+Hg2yMiuOOYiY2iOFEAEXqRrQvm40X8Xmcg3Y2NPrd3JTvKHIlN
jZ2LvcAXmIpHFP5ZwUHxpq+erVBsbafbilkco6r3I+1ZoKUuLe9Klk9D1a+nMPbz/Es9u+shxTdW
Hdr2Ipi+FKrewAGSeEcNddUkyToHv9HQkq2Da8s7eqymrGnryrnAI1fXj6ne0YiCAkPszoj1itW9
LbHOpPParZ6BamQBvq+j6mFX6xv0El3uUjxiKNfUY8RCOeLNGct8OXOvA61dLX78uquoKl7TiGIx
RdIKaiJTeCgj76yc8aAJtO8L08L3sgup+9g9xYyxr76MykM7BWubZprJiX208n0CsiqlgC4VtnPj
IKp0BVIQN2c5PSSq3DRddHClB5Pq2bX8Oo4PaX2saEYRShSHr/P4rSjDU4Ulpo5QGuP3g2ViWjt7
uJCAnUsSABgmXcxzfNnEMbsx3id21cFIuFfyTTjilR4w/oW7YBvaBlwml68ak+j4nAjzXJTfrLLe
Z960ybrFB3+sovu4mZ/TgeLHwWHnGD6Hs3UVs+NgaGuL+z49m+kZSSUYpCDZyunNyg1/0pNbV33I
6F2Y0aYawBfmLi2ChFNJumpMfT0We626VW61ma3q29AWe6XNnG6eXXFCco0xVF3kluVD/uDIK9bw
h1a9k1/P2K4HnDlNP26HMqDVkl1gDfuexR1G2bPHCD7KStJln1Jaqd1iRATl6c4JDRf3lBuX0XxW
VI/NFD7Y2uOUNCdZfLgR/lM734xW7U8o8LtBXorIOqrQeostzupIHKT+ofUWLl0CqFobulxFJPlj
gsMJDldXbSUkiiIX14mr/2Zi8BNtpXA+jax0h4juoBpp6+PmcSJaeE55MWR3afQ8VE/hqCAahc8z
+BuBwV6m8DNcDXyQWmkDCooKG1WL8N8rddq3r4X2ToT5bxaOn+x3zqfOchskBiQnj3M7Gh8uw4mz
+K8Xf+sng5jP8O8owcYOKWE4yelStcZmqTTaBmRY/U0Mya5gIVI4IOKmIB0YzhnGcmUZfuho6yEC
ihJ/m838Ng3oegZ3TZ5vcmpjqzI3JX2bhGOP5h1U1+PGgYQWUydF2r7pSuzCLN/Bncy4bYpy6yjc
NjhGf/2ulp3r7/aTT/VBnSY9t38wUEH29ErvxjDaaB7CmQhP4Pw7XcdP9uXPNHLYz4UJOmk4qfQh
J1zZbi8kZt5fv4WffOWfoeRyLjhwUhWfSn2fhARdjtNvPpyfPfKn7d4NjVjQzx5OY3vu+jt28988
8E8uJfvTLu5IqxwKl/lABxSjD2Z4aKDziHgu9M2vP5Tv8tG/+WLtTzuz7RZZm842Xyz+lSpVZH86
NAmPCaCWOHmI9N1UeOwZ8VoK7zcShZ99zcvn+JfyqJgN3Z2Wt9VEr5a7VPk4GQEf/Pot/exD+7Tq
eGkU5XPH9xzaOvnrp9FU2G5B7w1ff/0E380Vf/eZmT++/iRQ6Idti2rGmZZd9xA38WVaiTcjZDRB
1mPMLqmMd7cfaVVkl3nw5DUcL5f8P2yGsKU2XQUuLZz2aUV3Qi/fpJMfFC5TRpbbpjf8JMlOBSej
X79ie3nvf/eKP/Wqak73Rif4TFSRXOf2tKvz0JdqOJjOtCuxpWlGtWrLbAO4HsoPNI6i/CIxCBk0
tcNi7yXDOnFejAQlZWkdmTatgghNarIu3bcwYT9K7+oFVEJb0zAonki11XEID7CgwhacFrg0GaT7
1lO+FT2nwWtqVz7+uH01pV/KadynyI2z+NpimF8QFNzJlyAQ61buihj0wzy+iVHcEshJ78P6H14o
n9a0KZVRWIPkPxlZSWsnW4+AuAl7Y5L7p379336gk7b/+Hd+fi+rqYnDSH368R/n+L0p2/Kb+vfl
z/7PP/vxj/5x+dpjfC8//5sf/oRH/vOZN6/q9Ycf8JXFarrpPprpFj96pr4/fPhRLv/yv/rLf/n4
/ij3U/XxH//6XnaFWh4NiGbxr3/+6vD1P/6Vu/nf/vrof/7q8jXnr/7X/NG8vcbJ6+c/+XhtFX+r
/+F5ui4cTwjhmWJBuQ4fy2+E+MN1LBtGqiV0DhgWl2pRNiriV8YfnhQ0kHXpOMyPPKRNbdktv7K8
PyxpWY7rOq5lWRLZzX++tOt/Xv///Db4IP78+V+KLr8u40JhylnWn/97l7iWbepYjizD9AxpmLr5
6cKYIz1Kpi7SfXcu471WB9qz1on8N0ftTxao70+DdEB6jrA8OKCfVQSFZEg7k1Hnp0HhHiZX0Owr
FB11cxoeJ2ZogzlU+74xc3CFxXTtJGG1HzHzvjpjps4O2uOEOi529r0NxXbOVA+vMKh/I+H5UUT/
/WXaLMi2YdmeZZr2p90tFrrdmmlh+rYlWuhj0dL4nyV8SzV+ULQG55jj7kaRFfebG/OT2PnPpzb5
yi0BXd7+LvD960aRcEae4Kv5c5RmtzDl1aPKB92PLfS7c+fiZixVAEMD7FLGGoMPN2ofRZe0Z7pO
vpH1039LSfLPV2SagkuNF+W4n51M+Ao8A3Y6Z4SGjHZcS3q6zdw8f//LzfJfuwJJ83QMuVx/yzX/
4w5Tt4bKRauYrEd5c0gUO4dtQ376HzwL94uLQlI3TOvT3l86VVELj/EvOBq5ziKyMDw9ePv1k/xY
MX7/xBzb0nXd4RIC9/9p66EdjT04jRetQGCdBSShzdQX5a3ZOiEMlECtM05//q+fdPl8friDWUE8
XVqmw/yP2/hThWFabVAwVzeZNA8vVVqSwOLB/0jAFb6YJdhmd0rzbZtjUZZ9aX/59bP/P+vH8uys
INLjU5XicwzDPGvRCHCBqMgFuCtL99oJ+u72109ifSfG//AmhTBdHt6SruE6hK38eJGEWBG4G5nI
1aW2aEkivNBOmBzT2VrwQmGYPGMhS7HSFc25GawQVhoaImfhm2Zd+yHNUb1U+oShstbDYoTfYw0v
dKfsfRZQEUZADo+dFyNZidMerBDvyA1mqKepNyU3hTFD0Q3mznkO4DpQQ6Q67uS8teEbQTODcuBA
MUpN0TurHmP8Q9dMxE8oi+FVY2c3nFapKiJ6/WlazrD1IBkFIku+ubXQ7hObeqLHi7uZ+Jqndcqi
7Ce10x9F5hbnrEkYx0+TBa+rYRRbZx8TlcZHZydnKxuDY5d4FhoUpIK+ibrxMoebmDKyTcifHTJ5
tGpiflaqt+avs8i6Y85fH6NgSB5a7n+qHi2eIMCE1KYhnxQM5qoynjsnGdhmi0cy5vBBxXXGv+Fo
fpHk4H0jR3WgDZnEEr1JzE8FM2UbtohuvLlQW5lN/aNjuROVdU6nk+SlSz30Wvrjbb+oMyZtJbBT
D4irBNk/FfYfuuJdeTvlZv/UWhkprDV0TzNx6fgj5tp7DiPYvEQbkE1VfTDbxMI8j3ncFaAUGlAr
9dHiK1w78fgUlU3vO1YjdnY1hvuKRZwxlG4cGo3xfZI4xmYevP7Q4RHasUu7t9Wkv0R8Odeei3ht
xkhfOpq6TpJOrsJBOT49bugLItU3JrxJBsx3U6fdhp2aDrWuo3VyJ3pQ5XaO2+Kis41X0UPGCvQc
inNQiX2j0R8KwrS7UEsrMrLr3k8ze6+mlDNIogW+xnD5xe3U3qKhua7gaTTMdvOiu4gsC+P6ED9m
FNRtutCBzbcuNxQIdfs6TtvbxEngi4RxRdBSKK+dxssPpSbMQ1Fmp6hML40isX3XheYudPPFS/aw
R96VlV20WvelCOnEhZM6BnrxZFcWM8+QTyxzbIyoud1vzJBJyBAFUGccE21FavS02Rq787EWzn4/
tqNvLElQDH5KtaAshHlX2kLutSbR97KT4SYV89KO0xCcqBtvspHrFAISUmRd6R7Oo3kwmZqK3E9c
lGlVmgKGQ5kADS4wCEU15KH1OFN0hTnfttpoonzpg+ugSd/Aw7e7eOr6sxlFvV+k4XicRQezUGsy
cDeuH+f5dO4rbLZJ2OuY6ltGI6V1muphj1rrmT5juffi4qnoKcnL0b5KMHMhoPAeZFn210RRyue+
q+cDiOSrulDyuuBwQUO5LjaG1sy+2fRf7RrGj+Xysu3q2gnHXZHGX4MOYVJLrhuzH8RUvWZDTp/D
h9IUF2TeZQw3+dCk8QI1sl+55vSapcgitcJ7m71qb7RG36+oVmCim7Gp7tQ46CtRzo3fewO3lhD5
e8g5J7PcU1hX+jqlXWuUc/WIGuCr5nkEIg7RTAi7theDO1+2o/auRVbADF3SLLUSa7qaKPpW1TBh
PM0NqPQ6l5ZSgbYdnfYtmAzuPCeClx+9AE6+Ksvm0Yuj+uy4zIO0vOUGXRbByT6gnkcGlo7JbopR
6NSu3C1hTqvK0XwxTjBGsoNRz4zDNRNl5fT9dsquR730QIdaNutBRZirZAEnb7FtmBrUyRvxUsdu
0e/Z+JcFSgmslVqxmoXNhcJXXFbdYxOFCITa6bmT7mXXIXirByAVemMHvsBj+ObkOg57Bw1FrEcP
RZs8TQPe4F/vVf/0//64V0lJnU+xQQVgsDP/uFdlbaanNWNpXy5BstusG1C24pdebgo7kHCGrREk
pxbZTX0ZdimDtqGZnO4gnR7we5Xm9QzJ0qyZKyoV3cZxznURjBYYxiwvy7eh7eQrlnXX3hqtXvhD
rwADDmX7LRR1KdaGpgF2abN6Ah3bdtPLFMvoTYvnhZWXottZo/0O8gUHVC3KuPzVEobW+WPh2O/F
RPkdVxmMgiHXDPCMrpd/czMtfe1EBQeNJE/FEydzVW90PSkxFYQuM/w+HvM3Lj/zSml6cw0wDFeG
SQSFvZ0iLb4uSzKU4G4xYO8DHYg0Oto2P8ZtD+R4miPaPp43tvlG64L0MhSjd6tXak52S5QlA/sh
HF8jbVAry+2c+XXospGzs2vHMyJKK+h8vW4qhgUeZy0g2QOKmMkdGrUOKctaCK2F64JvCcp3OtzI
JWWvLQrJpmBhE4HKrzyR0HYnHc1+sJG84Q02VXrticBid7F7GPW15hHsALJBXmhphMzLMcexId8G
3d66DXR72NRqoKmEbL+/pQPsIpLNGiycA5IVYFSGzDlQ6FGQb9K0yc+xmfTlikmoBXjHhBZxtHR3
YDxs4axY53qcJIvewKK7wEj+cXQ1mvRx18t0o6mS7j/2X5g9qEnMZOt1Bc4g6QJQ3zZEv+1dJ7QN
RHGpq4M3FTBd0oSp8D7rugxMkZm59kba8EXWjhuEX+mPgUvMghB02tBP5SI2seMP0WYs9XmfFRuz
GoHOe2jVFnFCLtydWYPH8xt9qHK28F5MjLPD3NnzX//Sodh0TnE+wuvqTLaNS2fW4MS5dgPvYpVD
pDeOmdcXBXhMfWyCA5cFTJu+Had+o4UQzJOeGNMv0us1muacTh+1tgR4F0S6tP3YjcUxcWrRgDw2
rHHdJRKYkiUpakBYj91DUwCl3ZQudI2hr8FtR+wMTIrsgUYZChDo4GYE6D0kt8paALlKrSsbyPx6
xn+CyntGamPqoQ5ux3Lo0U81pgkIqF5YcXWlzZ1TxgqkkKHdOMY8PvGQiEfTKEnfOw5ur/WUja8m
YLVrLnmQC70W291+Mt2x3Ohh0l9NVl2Yq27OBxBLHdGfLFDCfQ5r0/ZWfSKXmIzBBVfMIhrr60TN
M1EVvaNOcTeMfF1pO7y3MQrdjRZ0TMhaKxrgZdpGY3C99vZtHLqNs8q0ckGl97ontyznLqkfVZg8
apoHMM+Omw7qWzn3F144JK9a20OkGx2T7UwYIzzVsIY7ZAQeH8RE2mXvZ0bdIyDNI2UQG1maR2HY
Kr1yjc6kp0SK+Gopsy+K1K0s9rYBaFk9EFq8yj25DD2sMDg3SMKgLA1KdKssbMk3sQqEEtwrSJ+V
m/YgFlPwZeBxU3vXqlyCtwsIEaEFZ8mnGQR+djKc2eyOSdQB++tmBzmJ9JYUa6Z344EixXu1RTM+
TE2JCAwTgN6yZxcWYbC6Z3/Jp0Tvt32ZV+lu0pKZBayDCQabb3ZWBVT8r9nkpDAvmqk+jXOpXaIg
Cx5nmZnOUXJ1xL7BF4ZIxNaj7DiKBK7kjICYg0M8shBNXIfDvjAaaW/sGTCbXxXowEm6baGBT2lw
U7sqYEyi9yKhUuGeQZbkzkAcm6zRt1qqzTMe77j6yvoqFvQ/R0gQQbUOhFDG4s6y+zBiFGa1RG8a
c3xlGAC9d6ntBECuRjrZVpbGzP3NhOm/XlCLrqw0LlIftZe4l3Ys7rMBXvi6L2sv3kTemBIE49bD
lUMI3JscwnhkjXcQY+mTmm84cSRPQbgQjksYZFdCBGazMTBLvDlcIod8TjhI1F5CkK8cBlooQrag
5dplsVohxoLeCfOu+eKWrgs+3RZIpUfOXYSs6IOerPQsGt6isiI7Imo0YW/cilAQ6RQhWlFtlLdF
OSOsqZzaZDuSjsmgrapvPKlF75XQqrt+4hCzDryifQ2Eph/y1BNQiPUlOnEs7J5BEu/sWRuhKUIt
S+p6Y7RZ9TCZsYr83sgy1FwDL+MwVQMxPlbS2fbOAH/7jrpDfOgmmXzAerX+Wnml9iFtDXkeCSaS
lALmLTuvDNk5i8qyX/Q8LJVfky/wiCWWUNVIr/uSOB5oPKvCC+byIjca5wXSXnULAztuVpldhpwZ
pgWS7IiwAPLsynlYuZPB1uQWsb3im6aKzCZYNqvBaud+J8Ywfcg4QAybKB6r8EDQintFAzW5afQI
E4Vpl0Bci0LH4lqlnRGteqMr6FlTysyHVPTZ62J62oaDHnMHhB4bk2RygYEmjh6UrZjul066sOc9
WWJvYJKHWAf3rLNJu2phDs+eytYz+UqQD2Y5+2i0hnsT2Rri1HYubwfWMS6s5VwjIa+ZwTDcKqeD
AZ14eX49KHxGm5mN1V0JV2N2PDgcoTZxnGVvUS9jDBA5Wfebpm3aL2nrEK2VJGLhn5YoADGp9zHc
5SEK13MfZTdmk7ow38YRMLq0sf+xygSoxVPsHG9Vb7Yl721OH1WvONeMrmJH17DAh8ih+qzeFbKt
o3snzwSVfxI9a7mBpyhMtP6UuyShnAZ94WLSuLiFd2oSrWHCGef4I7oIF4TIgm3eg0JcqzGDqBDK
ACNPrESzxr8GSAy0gY7Q0hkYyOJFIWdKd4Ngwdwnr+M4tFDyuqz1HjkkIYQPvHGeH9rAMguUrJDc
3MEInhH6IXy32JDGdcQGOeEkadVdBfWCtJYuUc4j2DwBuDOdi5morQStHPzNgXbE6JI3oAwzeLKV
YKfOrWy4yTo79XyXAoJ8hVyhdTBr1XNJU8TtrF7Wmo8Ion62MFXJ7ZRMqN6roQUs7mkG3LVcM3E/
gKg3zy0KV3sTzktqR+61EGIs/sduzunzbAtzrO8amOycEeIh+sDdw0Y45JKLB/D4bK9AT1Qd6o6G
RHfZiuwjSmsWEDOtQ6BuZpag9s5VdSVUSq5DWsTN75A5nyRFNPRgBFiucEzd8zxTfm9r/6Upazpy
dM0wVH4r7OLeFKHEV2bHKTFGJcr2shbGfWXnxgVmRDQGFX6yLq+6em0WPbdLJlvvUMt+PDTQlLSV
bRbpAPdDNyw/0UbjaxJjGvp+/vhzCPJnP/XTvOXTj//F8ctV9VHcqebjQ51fq/8PhjCmyUnq52OY
uyFWTGKy1+LrX0c33//qn5MYQ/8Dy/zSYqe5TydxaVb+cxJj/yGZwthSmo6j2zS9+c1/TmLcPzyd
pq40aVLbwlwADH9OYoT9h2fajvQ827QtqaOs+G9MYrzvB8O/HBwZxFiOrvMqXGFgb3I+zWIsbuoa
SpEJuH2OEMVQ7uhmwsVukMEBORYqKifruVn3JqMTklbYtgbNvc7rLDhEM2BpdPO0BhjNXlJkVXeR
Nb5UbVceVNAZV3QF5SnVsvBCTkV/Dj3FEJQuWnkuYo3acHbEuZeNz8DKPFShdKg7+rY/jvHsHbw0
bH0H5yV2ix6Xom1p3a4LnPSYNBAZDeRbz6OL1Gzsba89lLJkKN1bNrP28a6QZXwe+eud5TaW5GEH
i1lp2DypwKYlz+Rqa1bVTWbbQNrHAk9d1pORoeXITN2JuLystSz6R99rv0kaSIKR8NSm1bGyxNli
GsBa5TLIYJWFCq8EdGtLJBXWSAUKE4LNNjfd/n3IsDE2lvho2tj09ZKSupTsIGYqk6OT5dOKjoDy
UWz1ZwM59hGpMdVQYRjuYehNl0TZyOsrOOohkelZi4GxmLQ3U5vxhVaSYj3PyGY34unIURb6vWuM
2vPcGOZb3iXuXimLCXLp1PKZ7Mn02MRTddd2FhhoNuB936bg4EMz3KcFKbmBpXC7ddO+L4viEJUB
GNiisHZgY5lT51X1MDSkwHeNHQJnnTFV0VS0VyKluUW3nK4seHn7VLI9IntC15ulUru00JYjiszL
nSz1BP50Au82tnLk1TOK1FWdgSIoJ1pVVD3fyrB2YNl1w2qGYHwz98JGyU8H0KmIRSk7S+68Wmt2
UrbtqZ+pTTordY7O/2bvPJrsxtU0/V963aggCZIAl3N8em+kDSNliqD3JMhf389R3TutUk/f6trN
oiMqFBWRUh5DEvjw2nwqDsWEeEzNOM0SLuqLV3CKi3uS713P9Y5t1dPnkuhsF2gUQC2JBc+u7xTe
zmfU9ErI8DAAOmusOhLbjfFPrtXtXDYcBXL1ZVaKv1XXAV8dJVLKqrfIK1s0Z1gWchX3GycjpNhP
Zv+m6uNgC/pLvYBKEfnHBW0VZaAuSr0yw5TtcGoioKRwxpg6Tc6rdKV+9sMYpXLE4Q7zChqAIgSU
HsYQaWSd+e91MZpTN4gE1DPxkF5GlWF4RWSO2lSTY+eTmP9uCrMel2yaviYcj8F/JSipnj0P9YR1
LzQUQstUnppjUnQxfwTU8VUqRUIvmbJSFRDdtDBrSy+Xe8JY+d+FazltltAj9t1iicXkZD97Hana
/WDsl8pDQj2t8+dcuAyJbiFv3W66KpKp3IaB6x6lCFyyfbp43xcL6d5hOVE7ZWhcKPmKhil0b9qW
npqqKjGq2ohDFTcavoo+MOeijaUYX8HWiF+O2Tn3cYCxIRzWF2/qaOqYyM8+mwQda+tTJZCFeaLD
zOnm7zV7H+nhKn7jUR2vs0wXD6WxryqO1GkMaL8KvfPduJadRK+bPRYpcD+CtZRqKJpD4hEHkJ8P
muPVbEkZ5qg/7qM6mzg11W1OpZy1J6nn8W6Qk/reWuNeLcw/WERCJq7MQ9wj2xhzs2sddIu+Y8V+
5rxKTtZQTpsymakPtWFU3Z6njSv0NcDUDha6GrvrBij3iwCsuzFNvX5rVc1BwS/RlTQNSa3WD+2h
17QEAnJG3924EPQE9u1RALpdVtR3XHl0pGwKdzk0Rf6Sc7YhqX7OOrXhBFHOl3pMp+iO+Yo0czKi
87eWR/22VuBs20xU60MtqhuddP5O6sS7YCszYM2WfigMQTV3qPKrZ1uHfkOCeFIdTZxDyGSe3bPf
mE1aiktP0ahpl3O/QsByR+Jxs+5Iyi72OhWvxTiEV6QZZc/eGBJMOuvrZAb3UByfd4PHrZvXJjva
MCbPPEYCNIkouZC+GelLoLk0AQs7ehjakDhOX2WLMTIas/JCjkvE6dvDMrtwBxlLC2ShgNSCghKI
tMvWm5S2rT2hn8e6REQb+dXXMO8+kXKO0HZ6V0Vx6zvmKRRphIIqyWASqpBzpue6lEKC6pzwgn1M
sVxuxFIn14F7vkmk7E5OWvT7UQ4QoAlBWHBBrJTZueIvGuW7iF0Chgu/vDSaAZRgteY5T9XyOaX2
aZ8t4HBtTiprO07gFv5af8I98B5NC92N0Z2mRW3TTd23oWu7w+CNiBNDajpjMx+yXFlMU75P9SuO
6yLorwZFSNzi6wdZEC3giflLNYv4begbs5NMsLukWle2baqy+jmlzxnlNIsZ4MZFTGAHsImOHpPY
S+hnkf6Ohg79wGEVJGDMr8c8KYB22YBRhou5PPnIMZ+aSeUf5VpnyAZ0oojvSuOLaabRCNTIstqN
xdsSw0B12l2POqTj1OnTmNOzqt/HBvf/LgPUoX4D3oyjifwSu9QPumEFnrQOcA7B0gffalN4d1FR
Og+E9xNBL3irdz7Gy2Ib9pcegReXs0ri13qyAQVbdQvkH8df3RnetYvZxMLaPiTKlU9Ceuo4g7XA
Jg4BBEKjLiDV8fgNgfnUwirQCtlI8SkXSYMDK7bV3qmCC9Wyu7Aua/7gtM6N6SDgIvwv8Gx4ly/O
MpO26zYPiV3VR+UR1+yGgD+MVThmTNlXCBp7emAGtVT387qMrzJ33vqaJ8pqioXTqagptgN1zsaE
4b9rErixUb54Maa8pJ0ISYAvkmqT+06L4J0hgoonUeyCognfm3NcQtLI7ip22vgGE0pza7pseuw4
dV+4fd7uOMCthNVrzhK1PB91Ipga3iPODdexVFiVk1a3SRu7V4khZh9V3UCT6sDZvvP2tPLG16sJ
5dEUAv367BU5ERgRbQxjG6+HaDRH0TfVqZ7Km5mEelpaiii5nHxF+MNkHOofF2CvfPTzvRqAKuqp
y+P9HI/+54GOZhyHGmtfRfHVFk2A+lZ52Ht0hfi3jhtDrLheL23nds/ZpEe2EJfQg8nVdoshvr2H
sWmGU6HCYEeGHC5Qk4WSbpQidrH4afSYiXbnrSdKfaxpQDyoWAsE1JQCpXUcklo3hw19Uln7qZOh
dq4LPcffC9mO7pPByxtsDB0xh7pIoLZooP/c0SNUbMAvfe9QJSl9S6qtjkGY6RcfsqST4vd6COXT
zMGcyISw3xi2/XITkGP8EclmcHZOkZ2htCG67Xxiv3sO2q8rKHa246eYeD336GpDTMBg6iff77uj
4shwaInafQwybhUQtZU3Pm2zcegOztJlmlkrGYBOvXLnB5YgDy74HfmObz6z5MEGDrBBQufRam32
XZer2nE2lRfnRKQdpSn5yRlpAuZK0IM4AQlUdh32U/m59T2K0OKKFj2Ha6NSwvQjJjHwOEZV8Kvy
k4KPBE5Nr/1gfUq68Ow9FtNHNgS0XwzdfV/kyQVzygOcxYGCbXyo5rtXR4SxVI+tE32vivUxtf5X
mePyrB11muvVuw4Ylugrw8Su7qmldfd2wae8wnWoCtqjb3/k5IYXXRKy99jE7lkIacoImOkppiow
7XlLsX6xWWxYNueFES0a4D5iExJoYVs3OsVpPTcX2ViX4qFWQ6AeRJ5+VUywD56QA9ZSX44bM4TZ
pvKW5EEkfcsXUczINr1it+LqoPmSaJA1sutubOk+yfuCJoh1Xu+iYFkALaJuYsxN4/CKAGoRsusl
yS5IxPwwO/huEDU4YmdCmiSSkb9CPXHUucsN7Ic49VGWnjSVFChAC3bX0vFxfiSFuEdZF2pqBYaV
uoIp/e74XcKRq663KVb8WxMn01YqSlN9QNG9akDfKuuuDouxDI8jU45N7bEoesAseLh+b8a2BL0b
6SCQPoTMWjbmlM80tBUxYhR8P+l1kLL+sPdKvJCDN29dAKKbEnvGMqfvYU38LZ4QKy6qpWCCKMMj
dWN2K/HZ4PpYzhWtdCJsMk8/Fiv2/Gp8r+gNYzMZn0qIxL2CsjiFMu4OGqAwSQJ1WeGGvkSoMBzn
jmR+03rXhd8STTCuewRQLcbnTj62Ob7r0csohqKm6CZsV7OHrKu2gPnlsctUchF4FHlSQrbuF0bw
O5Vq78a41sN9ibUwKADXl0y1DwhLwssVMcbF2Jczk4W9mYL0QQWTe+0Ps7iYm5Xy7aUtCb6kARhf
xkKb7JBO5eM62G+QTe6JjL55t7gCw+yCg5+JexTVdcBjh8ajp4s8Bb56UR7EY50k5IMsc/5GNgxK
PeqcSAWaZ6d/7nSUcnwoweb5BaW6TlKEMkmeJg8pliy7tSFWx6Wjcd24rAhihaiCQsN96FfvifSj
W1f43G1ErEzXQZVqCn0b8d7VOsNyVXC14sK51ND6l0Trc2At5CnXDckDU6c4RmYJ6D8lFaxw9LwH
60BwEX7zNqRcsaxC+wWl9brLBsFttzhN+61pypqesoAGT+QozPa4jVEVpLXZzkEsX22r3WOdhfnT
1C442lHhHKhGxagNZHqTZv4zNwPDD/IX53IVPe0ZXYNRtLaixbMRp3vlLDX7c8b1NdDQgK+Tf/4s
hu54a+/KZdBPXdIwE3oppYglN8ZVP+sBvKNpbkZJ8IbsluVZr0CoarTiS7wuy7av+vR3dwj1eyiW
7AIhln3+dxxB7TpAywPPUQjC0wW70sTyFESkh6bK+XDRdV/9+6iyNQPoIFdGRhOVldgQMWXaW/IX
brN0xH8URgnTQvrAsTO7dS0la38foHuuS/77FXP7k1T6fyahPn6vzyLk/tdf9f+hhpph6l/Bdzcf
Y5cO6dj/DN79+Dd/gHeh/C1wHI1ASTtSIatAifgP8C78Db2th35aot3wzzDcP8E7EOff0HwqFSHJ
4M+f0TvhOb+B2wXoZkLXDxyXkNK/Ad/94irRHvigEyjtovDmhdxfDT1r1hZVzsi/hfN0L0nNty8h
QQeGtRMyipCKkTjeNtxl7QDDONRr9jE7s/q9pcjtL5S7f5Yx/3grcHznT+XK0Gfb/7MChYGsF1pB
2xI63J8CL1x3SqRkWTaFSrb0mg6k4STxV7isvxfJh+xFopXTCqzcdxQa2F/EL2HLbglOU8PWm1c9
uARAVPZ7ZvWhS9q/cjP8WXz648WQDnPhiFdFQx/98mLN0qFPYxXcFcJHamvGD9kgBfzpNvxLffI/
X4QRK+RjOczvf/4yzVR1gDKCYtkydS8EWAOSGCmf/vWr/FnFy6sofj9XKjp/FBDlX1TQyNGGmvLF
YZdP9UMgcIjYpH2O1Po9cbF1rs2FJoWu6KK/UA/7PBw/yYd/vPAP9TB2AwDo6OxO+NmgVDP0iAQS
bgfrKKJtU/hEkkwtyhU9p8lLrHOfYlpvtc42rZ0Pml3WGyvq6Nn4cS43cJmIWTjiEz6ACs4S5iYi
uNkysm+pBFvY+J4AeoA7E5D/rTcBDYTEwejeyueh1/wiwNwN8TwgZl0e5vFFWy2EwtgzDO2NawEe
7vVsz3UnsAxPY6KjCwhl6iCRd47BlnZV8Vpl8rXjK6MqqRvpfXOHkVLEIAsIK5dYCrA9kir+V8bH
/3IDcqFdWKAI0wDK2h9rwk/8UB00tcinZNyVVZ/fCAcVUpeS2fWv7w3Ih18ukeQ2Z8aXPM8E/P5y
Bw4pULI70Kc7Oxito6HzNnTm2q1vJ+cwrV61/dev92cZ+/mWkAi6A+kGigU3+DVeMxRlE4ymA9FW
mitHQTpEbOszkFBe0uYgru7S6r//IUPpS1ZvrBdUfv9CfkSRUb4CcN2pfLzvuyY/DQbAZZYILZe0
+IuP+P+4cLA6DkQL6nW2jvNX/tOFc5plrZNajzsCK5wt3XjTPqEm9fCvv0j3vzxcUYgQifXJZ31i
Ofz1yrmNl84sXLtUZcsrCt0y3dOWjAm3rVP9DJNw3aH2oKIwItppVwunmrae8tRzuFBQlvZS/8OI
+L/84L+5Zwvgf88P3nws9TB8/9N4cf4Xf4wXcHlexD0P+qD/mCL+OV7wE8fl4XPO1iX5h3/rH9yg
cL3fOIMxQrBu+jrATfV/ycHzzxg66O6CyOPyc7v9nfHi1zUA3T/+KfQALvYVPun5mf3phhWtO3mS
jJBNTXk00SsU7xGWlx+CXJKBo8vTT1/N/2DTk1S/8iIYMdyztePXEAufkLIgHnFZD/25BnshVjNG
JfYXT6F7fqj/k/E8f528DHYnl6wEPEb+L4MKONXawrdFtNtH4V5NbXKZx2jMHJGml8WY0MfYM+9v
3EW6t+5CVXptfW/3F5/1/Cq/vguoXQYmD8Eu++Cfv9vOts5oG4JCyqarv2SFkzys+XHN4uz3Gn7p
Wz9O/kbURU99nIfo2DXTATSew3rV5c19BQjzhlsDxdFKWCiudzf/PVde89hOZfBIwmB29m7l1ylZ
acnGqQv3yhVsxmSKowk1oE+H0XY+wMtkEbMwYhBK5JCJkTklTbVD4XzTXZz7uzBVvP6Mb7ZOvPGz
qar589ot937UxLdhU7hbXZBYGmmKwpGKViiBu2wHaEhEkKvmzvxx/f53Lfm34Lwj/Pdryf+pho/u
65B+/fh5Ofnxj/4hNTgHdf9xPBHu+f//uWKEHDo4u0Q6iNhjz6eV/1wxNCsNQ4TnM9moH4KCv7Ni
uM6P081Pd3bIBs7tzBYkQyQNDJW/3NlYWnLERJpDLixy0WOvvMxzl9JCt7xMZBd7Lsg2kW5zWZbT
8Huj+nRw7mMeWPSsooXBaAEqu7Kj97fNkR/u6zyRvbih2ZWwi20BP5G1l2rJVj++dUAG7QAZGiNt
J3evHuQRJGj17RP6GZoF9iuklp0uKa2sSnN7jmMnnMCvukVvGOUorOlmMfh3GEhce9MQXEF5KsSV
e8I6tXTfnH6Yyv1S+tHyle5nMhnQ5iz4Raa1IwC1TDrviER5LevLqhuSDOVV3AuKYeMGi+5pCfzS
Rcrox+RvIB/M5hYC2khw3olqSSpDo2AlBRql8G0zjH162adFQ0ClCNO2/srAWg5va23jRy4e9qC5
GBUmcXcGx4oJc5zf8j5Y9kBtCTGVc1RgBVsi8oWVQNwQTUHzwitUH1HUNrdWGFJhu0waSFkvDutT
EKvlsndXmWzAbT1zjLth+lZEsGhXS2nC+36Ng7rcLDRLZNc+XP0xBwef3oeoaC/O4/1+7UP/AyCX
fMB0CY0HpHWOmCqdOjqiynW2I2z26zRN3YJ62ncWxcg9483nyxrIlz1zZBWYKVmzE6xfPE8+KTym
q9/m0iy7YVwE9bprqa5sNEIQi1Wt/WHuy3iH87A6xDUqeJJggng5ZUE/rEcr0Fd5VAxz/7z22AWz
33tSGQ3Jm1BEpGEmqboThbGUqDoCl2snleddhGlGEOpSyiS66rTX5l8cDCpHDpSEa+LlOS2k6F1N
no+sDrb2aRodksAzswBGmipVxIbSuTrO51okTyPOX9AUao4m1EjP+f26zN0MrWvKz7qdzMHWXoZv
IjEOlpI6adiA0PMiCPdUvyP6dN0UsYgPuVrkBd6N7s3r25quunDphk3c4iZB3zbfR+FZ3RE0a/q8
dpasGdEQfPp7BZ41YCmu5+mhClS+Xb167u/aRXI59wJ5eB3vZTUjMaioPj31S0I47CCBDZC1D+61
25VibyDF0xv0JWw0YYaO6arK+RVXaYe+G2hTJHAzsekjcnVQ+eiB7u905F1Cg9SvYV1W00eJFuDg
GGc9xfMSmMtRGHfdVt4ce995gss9mu34suTSiWsT135/8hcUH9wTfazprMy611JhBLq3JrcwXLHc
90r2h74Y1mbf4gD4Pge1fIvWtDx5wSDepxGDy9ZD5hpvpqkubqiqLp6ixqepHje+u4uhpQjndHpu
zpEsX5D/tb/LDadkMjMqH0JojP1qk4zNWSbZKlLn5hkt1z4a57FFy1El63ZNMmJGKwbm/TiS6rTO
c4MpLeUkGKNH0Td+4ybOg0PFK7nAATDI1xBu+K2QWdFcaYTP9gTy2ueHRSja00eTSrMzq1lPs1ch
n7ExmvZrfHvFzaR1+nj2o761U1K/DIs3vy35ElFvPQXntG+iJmXn5SEhXLVxs+1S+7rcVzVFsS6e
NgBc6x/XME/up+LMICUj8Pg20wl6D9HMAh+D0Nd1Y7Mb5spw2J59ADf9FE1vemYiOeffDDknJTMR
SipLxAJhtqhb8hPjadPFqBDqcVI3vel1u/NLXdVHpkfSLsaFPMhpXDskKCPRWVVcJLekCpbFLsew
dxgaUXmfO3+doj0lCKRKuzVrx3bqRXM3TSv8QV+pdS9KeyYKkxnSLmBb3EVknaubGQ70NdYs3wRp
reRIow71SCNsPYK3hBsR5GNjG3zyujq7p46NWLA4D108hbV1AxKx8DFfAw6XTxTH99dZh2+jVhG2
c+x+dJYXgftoWuPfVQIquYrLVvy+loMmTLKqIbNA+pOwYr3FkWhglOJdQHCoty3XJaC7uy5TOya7
aqrX+BVDNMHb/hLBTLYhS8wGsK6vDzPWkBkOwc3Ck1fNEzR5Gnxea2UgZcNhdgjALfPoEJZZe6qM
bXZulXD5ZOWanQ4m4ZP7TQ0yZzpv6sjd4YlPH8PBiivys6r8U8z6dCnisqtJS6/BCxt8uw9h0Cz0
MEk61idncR5qrSGNEOP6D5ESrOS6WZJPKqjmlxYJsILlaYv1e9+7wbthXaIlzrMOl7kojs75YUpy
xkAQRyWZI7XxyF4ZuEk22dBndw2MtLOPbWZuEhywBFSGE7YjBG5Dg7t6reQpQgaGiQyqDcVq2sEG
8y+H+ksb9ueXgLQ8S3Gz5OTlXeMSM+mg8q3l6BWbiJ812EKqwOgNdSAZ23sf4COCYE5sWkbPUTtC
adOJmGy6TvlFfXZcIE7vNUMrb62LaYeQDmSHUgHR7GlN1B1ymqrBjxhQNYFQRu2gVAgmJhLbgf2J
jaT7zjWDPEhqzg7jwBIBdOMSKem3Je3keNXcA0G906Xue+vxXYkQtnN0ID4GbyidL3PtYt3bVSUb
9DYucLse2OPde1s65w7RPlHzHTPTwvKXFdRXDHxbSZEy82ScDT9wLvr6aOpxgZMj+VXU5+Aq9ySr
Lq22mLb4bnI2wmqbQr0VL8glIrtvhTP222GOs62feU10CLhkt+g3Co3fegExdk0FUdTFaV5duOd8
QQKQ+RKObLnzhWhljXUImcmePYnLFBVJEm9iMipQjnim7y7bMI6GiyZYcdG2OEK+YmfvkhOmgo4U
mGwZpscxL+fixnGi/B5PKJYyVOaNPVWOJGiv1oX34JmmIaVqjFi53crP3jyeczR5PjvtS4y84tlp
Vt7amPnRi9Ot3L1odqpHY1L9eZ4K8SmTadTcxBO1m3eGpWpbQNLNm6ZEBkZY7JqjefO86b6dUYhv
3XyWinz/XKVveULkL31lfrglD7eihySPE/96FN5YwcMKvKpT1wXsU62DGi5KhPzGb4o2a2DT6lHX
QWuPFvnJcvJIaXmv585xUAACp0HkO3NV7AMyeAlYHeRygX0xqPYpMZE5Jm1Ih7OnACBTRCuh+pJd
7nMDj+Rtuz6x4jA7wpaPk8QfAQGoLUWJlHp/W9N0eV/cihWymiw5hDmuV/LoCq2cTddE4cMk2hlb
k3Eb7EnZEDf7Plgjbt9mzTBpySQsDtncRddcYsT4s8jDU8dD9bCKxvuwIbnfe4RbLobfscbn6Osc
hB1dbo7iZK5oYe9oj0y58RVLeOqTTbDXhkM5c26mmssutHhk6QGI6qvOQX7ZHuW6riFhhRF+rWPR
eHO/U1k4P+MOzr/BP/diqyyqtr7vJ4F92Oh1C6rdMILPsHnokoV7WVk/T3dEjZLMNlUZrRBnBE7e
LmvMaIJmtk3pSdDdDUoNxaYdTXFP54dfwxDlITMIHx+VlOsR85x3CWndlTHx5RA0BHQVQ/zYcffQ
nBOUqvloB+hoGrpGXe0FwRHtow3HtX0oUGmwSK4WDSR6aQ2+QMqkDF7adUbLg2DGXPVBovR2CouF
IujIWiK0OprcicPU85e4QiR5aSNPVtsGRJqEwnqKXgYTRXhd3QrVAyOX3KxZUmFLWjm17915MgRP
ggW023mYE42Jp4Vxhh5HUrNYJz0tdJ/YywLz3jGWQaNQLcdlXm1bpByPAy565AsCvXVbofihlslB
YRhQnuYcWp8Vn8sxBddxkbkBt4U350hN0uZ3VJJCbWYg7uf6vKOSoN0kt9k4yvRTCNcskZRjuNjr
oDHefd6syj8kem7Npao8/QWIoW43NojjS1WUGVX13YC4iV2ZnHRfZOazBGoQV2y7kn6VpFP9vU4d
+b3jiFhtGJ5R+1jOCYiwBjVeOatIPiyK0qt16sKHMhMiPVS1byYsvnN6w7GzpXnEsmXXde/xWCw1
B4GLYk0j/9qbdYVqMysbvP59Lb41nsH5rcfEyb/4BYDpNwf78rjJGiRW8AJArG8RItYvSzYvR0IB
CgTLMkXPbQyDWpJ8UXnQIuzqy+BNWj34ICvQU0Kt4cRvqcuHcErVK5/Z6ZDvsR5s0iZqF9amfmpR
eMLobVqaAF4mZ/AIikcQpPasSilFIaIr5Y0biWA5qNQW7esswz59zkeJmzYksCV/tM5SdpelQ9D1
rqkTznzbatU5XHoyO87NbLkf9o3taUMp45b5LmQze5d4q5OjH/rLs1+tDup+92x/Jtkhm27RtMWf
R48veT9NxhswhY7rQuxJ6gWW7FOV2e/QBU3wYsPc64/lal3o/2AiJoHA+XFVzqsL6fWCl3S8wGm8
Nq9+K9ZdF3rDJ8n+pB+yrlrHzaSxNYsMwRU0D/jWJkZZSV3LUKeoYmc30ReJkjhFAbb9LexWeWfD
JD+prtLHNKDzPvYNZQ9DHt+4NiYsLc7dV+GUOG49dNkNIqG2Z9FBfbfJJka4XaDKaNyEHN/u8WG6
FaTKKs/Jdr5cj4St5us+Dy0VPG3eO8k+zFR0w6w7fmIMNZjCw6KG2l+W62FgCtogYw6w3Qejpw5M
zynGWN2FBLCQt9Vu2QR5oisMYsUbst6yumkClyMFpItZTlG5MlyAYtJ2Epc9dv4GAHIY5xDRju9n
x7hCvVcKnX+tmfl3MV7sJ+tUsXOb2bDf410NcXu67Y3vDhUHCEuSrSgXR25C5ZTxhyaRbWJcTvq7
OkSrYEihqS6D2re3s1vb8VMtl+QyyHR76RWLMlda99MVvjCyXGSh1H5Y3PK2SPzpaCMYmm1BfGW/
1RW4D0QlOjRyJgmt2pg0wugd2eGJcAaQXS9rsMlO1Vp728GY/hslT7Ra4esKL/uuNqTJ5w6pNeeS
xZcQzekTnSnlVuacXjbr6hOT8cObdRwp8foIxOI+idl3X9NFJNukW8W6x0gwHGvtoUmys5kZbVuP
oQwbKBkUeHA3GAYRdHh5HzNdhj7zWnFuI+3CGVFIa7PpKCoz3y3a1ceIcIRop9JBHHhBjFVI3eU+
WsEOrkcCqmJkxH41cpd4ObErlpbJNOsmAi1c6COnoQyeJuVY5O9BJrhwjm46vctTZv8Ht2WKvedQ
rePv1ZQl78kccOYk8qq8pAymfsy8eJw5krdNtWMOHKq72k0WlKC2ICnIGxw0MKV0OqoPyuYrvLiv
3lHWhdD9IxzBNUKw5nxU9W5yTq30DhkTfG5l5lzoZZKIyIe0fMcmo4lfd8lG9FC5PsDUYZsdcwIH
9erRspwvtg5OSS9IVl/TeUR6G2N2TGYU3xexqur31VcBFvIuje+TdbRqg/aZEw+kIpsb8UOksUeT
frERD9e+n/2luMqNGiZ0YEqoXeahBgxsIG9kiAbLrVt566fz9HX1fcqQajClfTJEmHLSKXlLGsJt
0HLNlJMRTmGRgJOnNHQ1OQ+FXYKncsYYnKrE9ptoTBtcSSxMBC/AdR3rMIEPzlVSHtKYVLMfPuDu
wWlIVNmtYyfSpyKjoAEmV8zBzNnOzOzNbRiMmE6r4c6MoAlQvdI8pW6E+45bTH4QVkg1xIRkjMxk
qM1Lt1r0k3SYfXhasqNHPMmFn6gYkl3re6QmZzl8PZJZQL5ZvhuQG1xiBcF0G49efbBLnb+I1ZSn
shwbIhkTDr2HcVZyYV9WLT0PunBfh1DN3hU8c92xWCCj2iRyHi5GlqoShesZjqDihcBoW3dRfGSv
jJ5MtgqKFLICLzEK8/UhHkz2WcSkn+3OcMNNFxcc/iO/PmesDFHGXw7FdBJ5kfF1zVp8YqSqygu8
FNU3pK/hrqjGBmeY13FaF6K7NL5nsRnj0QQoyaKaru4KJhuNsXFvTBZPwb4N6oZWGt8tcOiooWjG
u3wVdoX6mO29ZldabrN1AQ0LK+C5uZTV7RoLM71lGTTqtjGzv1uUI9o9QVdpnu3WMpy7velYo25V
JodiR4ticdPgN6hepEn9dhNKO5IhwSJFqqgqegLam1SEYL5e2H1vqpIopqjT5tB0Dn0Nxu/dftoU
ee5FD2vvxujL48hX93XjD7TlLfh0kpxDLvp8E7wuaahuJRIduSG3w2komBBVtdULuUxh2WjMHzNK
LwlK+S0DZcnp8uL8e5jHFXtbnUXRNUM+zhcvQZCbglLf8SgvL2Uc41c+O99ZFGfjcyYngJosGYp6
3Kam9aDShtAxkyPhjMWU7LNK+u8W0e51TmoHq2DYo7J0F26QPVk6uT41zUyqlQWHoo4w5VHbpWYu
3tvEo6lpEnq4l94yvJhidojVWfGxX5D11ZBF4sfpc2mmrkf4OE7RrltdWmm6rgyn69SQv95MjvOZ
xNvUpzqjyoid6CnrfllcehOnRpfvc+0M29LIPiE3nTiBsJPLpaANCTypnccXswysmSMCeVzFrdan
lJ4b4jTinmoJltOqfohzEfUERxmVP/jYXeVeEBSFyyNq9UdmgFtQTQ408aSqaO68vJmPJVF8VOJU
ybWgsXKXGZJnooGs8jw0EfgSHQp0bThLcEoRfSbbBSwcTWqj8m/oXr0DYJo5IssWRy0HcV2Ngz2R
mxBchJ0b3E115HymdnAiMqtv7oz0xGkya3CV1RW+gsoQdHMMFxF8r3RN9H0xDctpXMLmuBDQ/R0h
4n9wdB5LcutYEP0iRNCAblvFsu2d1P02DKklETSgA2i/fk7NLCZinhm1KYK4eTNPyo+q3xo8hEu7
TDszr9nPUtfNS96I8pxZqnqgww3m6ho/q/Y5IQ6imckGPonsfUTRmygQFPzau7HPFxV/Q6iTv/tK
mIuPPHvp6QPrd8UKa86v1vJH0cvt1vMBxackVrG1/3mI8TxGpPZehixQxRVJs5XXwo+JqFXNGC2H
pCncONW2NGcbTy6ukBiS0t5TyeYfrdd59amWE2yezHrGxx+lyJ6Fbbtyt3elSu6y1Q9/woIQ1B7K
bUb6I3h1P5Z+H/1FaNSGNyieVuopnGw66mpEeh44zcDdkpGbF+68vlg6wgh1IGl8SfL5CGCWhqFS
+ITBmdV7Vi0Un9yHY5i/TPjfoTWERD8P29bhLa5y6yG3xwQx2nUcP7PVy9+LXoUFx5ZiEREMoHTS
gBDB+EzAiLKRiUvfAmBAUm9Y1KoonomiRi+B4n3xKDutg91gVuX849zLPrdgDNtrGJXxw1T23jMK
O78CX4MQz1vZpx7mORbKmfSuQdGV3VekoIWMQYRnuG6jAxwYgj5dV9GUksTcUDcxxWfX1xStDFw8
9XGab7KlY4BcnDloxP1agRnauTWtNHQbqOop3Ei41fAGGhyBsZbA+bv4l8/j7dIm54PiyDpnSYsu
Y5UvUf1ZNG28wI2g0BB6rmvI2PS3JtOqinm3NBJMVrve2p8M//jyZqO8OmkvDq4rfL5f27by8MoK
K3zuhQIQkhI3E6xIpjQmO3UHvIPaBHYY5j9licr084Hq4vw4GW9wSdja8hInG7kNznBSarEv/o6A
iv94U8NBuhUDogxjNhZs7N66JYcv198xl5z7wjECrVd0yxPYFfnNhro9bz0dm5wrVGPKWmfUsons
Hn93WR8iljfqZMoey/TWIBQcgm4s9xVwv/J1g3cUHWA0Glzfg4NMQF8rMYbYqT+GkfpGbfzkn1Na
5zVvg/ZnDWXgWJZT0v0srDuhWWlIQwdn0cELibxbG1LnOv8GGa4PSOd+e/UhJ0x8HgkXchrWsj33
SU41CoPOBilzRXl7QRoB74SDOX+OOlWZu3pNzHKnzKTUhbuMffITAciiwbrVPwfk/2mp4i+FzzKO
E5q5Yhq01iLqGe1bKJNWBt5EyiWL8lOcT82+lAVXgGUMmiAdWLuMjFVDlp9szMPCIQz3Lg0rnNfO
NMb+l0oW6tNrT7tY8zeoWGnrCp9al9oleY3iaUd/j1QR3g2Fw84fhc9gt0bItFwx1y6QDzN35O9s
i/visSbt0FJtEfkEpRwRtyloEXiDZq7Uz0T2hgWMmMY3vysnykRqEaYMlExdhRQtn++VxVCIueFN
VWp2015ULnfeMp7SkOTTgZnQTmoXoMlRlqnbAE1a+GUAomisKc8lZbmWCcHHhD7S/QqdrtmHqp9P
M0//2+bEcLQVfz5BVyyY1NyTtOWTXHm/E78AUTeoPvrk3x1fVeXDB4vRXtktjb82z3o/ncTgHC9v
ayqZ9VBSKkI345782gbfY1qW5kaO2uof9ZzM4j6OGtW/BDJn6+kVoxeyqAvbd1F14Us4tFNzrUqp
m3TbTHS/Tj09oNwh2+6lSWIRnbvMM+KUwWmjprHoovErwzfT/idzs+m/m1m2lYMoYvyXblE2RzLl
Vf3iE6+c95tK3IK3fmXnP0OT0DmwEbiKD+RbwX4ubPDYZmJvF/s1S7JvdCrkMi4s86/OAjk4t7dq
OFdG80MWVFY9rvOtXYFXDarUqEbe8L65lZ64a1B/hTiQf3l2ZThLFrc6tyIbfrcrO5SdLMcOfLml
TrK8DMjkBDEi7V/H0gMOFYQeSw4CX2W6VDZ6qMNmUXu9joFhmp7aJ/YNDsniDlXknRdNNKDyQAfc
80UWXFFQNcYPnAfZdnXALZ2CdVrCx9x2CWvKEm8lDW6b7aYHzyvChDgc/znGlblp6+geH0Xl8Sml
bXr8t3Te5l0NYF1F56KVdywb3GnX60GMsDHthsO0BsrxvoRTu1zntu9vb+W1/crYzKOT/l9wv32l
GyYAcr/HZZ7H+a0hknXAs7F+UrDJYLQWvlHXmtNiuiwwStxLghfhEvZiDdnWoVMQFpur34jr4jAm
nbekSdt58hSObfWwBT7YpNHrZug4lhCGb5jlB0TbO1En7usa1mIPwJ+nGg/mdCZVKg+jA7Sq4NbZ
0vDIiJB1fWTegyhbY5q3wDQ8DMKdASiCQdqT9HSB/rrOHRvZ7udKKJ6nd5nWhE7tqncf3HlwXysZ
ulPaMj5wD17XIExvxF6oiHIGL7E09YddHEFpChvaIK3ZDlW8bIL8c2mr/o6rOIuzRQ4l5My4C+sP
L163XyTQNp4fHAs/eO9lMLfYUOjifmklYcozlxtATrCL0KI/81qr4qjJ6YVPG9MVk31k4N2WLdCx
NyZVahW7iKvfOcvRdOjYSPS0/Qe9wA9WkoK6K+5zLPTjgXtEiU3MZIop7l6PXgwZQg7dJMxxc5sh
TOgMCZPsK4oIuEKvq4yVv5ehFbDdtI8GY1E7pxdH8Z7Y0pzUUH5ZICarCLXSdttVDq40nP65DMY7
NdXQnQ6gnKAKXxRP5vxZBUXugTKcIlJURbbWmAAMI6je82RQ3EwazhGPnsdknZqwn+xpbQMaBnVR
Vs6JMogewZs9TfLlAXGkfQ6jAyPvfvWcbj6IMTE4WAqDI3TIEKaPsxw7LDjlMpi3ngVMxX63Ygf0
7vpVDitIV5jtt2sLz7pa9m0QSLumUzcDkNoTfiyESr2B+15/ShClFTpr4M7nYBXc8B7xTEft74ZP
Dbf8lcTtoeCKQPkgW2m0JD4ukr6iOuO2wIKJZRkjAhp2/6yXQC3PE5g7Tc8c9BGK4wjtyShdpCOn
ceeTrCNwvHTIbGfB7Npi4XPqsTrlRe1ySSaCiwwXkwEaz3At+NqpbKiKu8pre/XEyWG5T7PaZR2o
bVW6wKW0aQFF8mM0AcBitwfzQfSrNpAcGzu31TWrKTUQ+6KwJP9bGQ3RhwsvNr9nkCWdNDehgkFb
RpHcF0jY212f0Zmsdg5EMsvzh778oxUlDX8x+OHmwLKfw60JsI5cuj53q0eENH85YsAmcrap2JJS
q7Mk+Ttg2oGBioMJytQ5ScLWT+UarEmwJ+l+swO1uWKsP7C8on82XGBPuLhrBJoga+I84SKhlhsQ
bFnrEqyxArll7jCQWe8mSHtMojv8I8UfgvK4sLisNwZ61RZn2gto93VUML+aqiMr8JY4gx+csNKw
i+emZKVDHnhZKYlcsZhA+U16nyh5tOF22beQdqe9jaUd7whugZ0mjpip6ML2wrbnKMmX9QRQw/EP
Q1VP0LOHvEKOam29xidnKEKYFZwNZODOg8NDlOJxZB1cV6uY/7KCqQcqsuNR5Ee+v2AAU4OX5GWe
i8X5R92TQNvmqeh+kxthsfKP2KJlAyybBshdwGUZWDvEjKItaWntHIL0eyfgDSr2C/qG+DssPb1R
MeDA6gQyph2OQq3OjCSMFMxSDl1v1+VrPT76dcBXrLxBLdcpXkPxWJq1otx7c6vkOSFyz2tUdZUg
bGa6uWzf+qhsk3/ChMV6VkPntPd1AcRlH2R2W9gYF8r7VYbaYdkVomaRya6M8FilBkP0z2iw6zvO
wUYfPMRlU6XV5pF16+ulGh+mFlCD4zEs7wfKIuvf5eLY9rjaNQ4qQwcr4knD+hhepdtetgUnwjsI
A53ZQ6VEUD5WiPXecepZFBzGSBcOcdy2S6hRy8YcNAmXoItUYhH/3XYE4cXwwo6+OB47ohdz3VU/
MhGtw6PpuwjOnjYuKdS47nLaX/Vi5gZJ2mu741hw1vG2GMtlug0TsXeMb5Tp9pB5sSJUbnJqqOsB
jgivSlBfv+LQ5N6XRQwN7hGiuDzvEodXwFstQ1EDVXNGsZxctzNbsA83U4Jon3AeIgslJqFDjgdS
NgByITh2IWI+kUFYrI0T2+YYQRmsoYly7U2uaDmtvWzcj7fPTjLXXnsYmMLBSzX0SdpNa7dc8Ol4
/cM0yiD+x3+DOjg6cm7tYwyap6eJpoF4e11aF9i59lY+kYw+WVxSoq4bcSzQwrIj5kRKGZwWgK4e
G6YEzkSacZH6xDIxVQBOgwzQZPxoHhvWV8nPEBwJ+F1gMau5Qj7w9dVgXchOnstZ/byE/I9z5DhA
inYlzJgSSmLfxtyxoK2047PteWHuN6LCA6LO6gFHDeccqko9u7V+6xqosK+cH5gqTuzZN/1aVlrV
6ToVluPc1Fqv97mIJ4e7N1SNde/qqBl/yJoI6N9JKyf/G3YgRl45kVs2UZ0E+Tlw1nj3lOz1Er5B
UtkfjGBxft5yFKZf0QAUIjhWHtrUEx/yuf/Yli6pj/k6w9h8HZWy8r52Z2sPXDHZn63hVrjVLnSj
VX+ucE0K3kDlmhNiHbsiOErrVe4/GS3d1OwcG78EbALCjh3LU5QD6MNiUgZ8kU/lqjMJS2Rx+6W5
6GgaKYy31hmaA3JgP/2aOvfWkc4dZsz4PI1uR9KdVLcq75BB1NTj4AqD5GndwNNnuw2nSaG+K9L5
0/Q0jZS3fnsZcHTM7mzp6COtJ+79/r0bV8HC7QXVal/0/TiAinJKCC9jBND6lv1hF+W5lSsOdaml
fZWq3joPpg43vTevaiF4q5E3KV6cpa4pZmiSoSm/wmnLOlL8xYxbE3SkmrblWDnseUDNahb5D7B7
R/nIFKXrHq8Mxo3nFl+fi+0D61Z1xn4CCkjzDs8/M48eFYCeVq85K/3JhFxWpymK4dHIkT80wVD3
Uk6jItReeA47lhBnHWBe/YExHqTtsBn/D+TY4WsqjHzRQkF+9JWw92PfhTINZGiafTM4JSVyvvIx
7MLth3YoErvpUwYeAn5/rH1GbbAxoz2EzuBAPRyrSb1mnj+4xySzlf5rJ2S/J7xc3vzljbOX8P7p
cwkJ1ETMebtky0J9wjI58qHdKtcFDrw6cr138cg/LrotjhS/rDMbI4Gps6gwzDluRmmDEYVAGXbl
8AzwCWRA3LNDH2yvzrAPh8cFXxjZehfIL/Jhm9q5ymFClvP2KstcPimIZOTVMIV8DVUZnorJD6+B
HxYSPXPwL24gxFcYwtsoM4HCE25Z/qODNg79XDm/uG7Kk6kC3P38NvbO1MGHX3gTHYEWoJo0gbwO
NMNThgBbfo+/2Cc7oKcnpYTwIGaOTkKxRAbBmMvDY77Qmuf5m/+Q0C3I4hgN+tLGk34DrOTtw6WJ
Xj0Pmv60gePcI9V6PUM3RZYATPWPhsn4QNp5/IywEVPfUDSnSHdUf4Ok2M/ZbK4igdmLnW3o3hia
GsQz4SqWskmT3Wu3v6UBPeLjCI71Z1k2rJWjZvnnRHm4PrHaybmhDbU8qypTf4yZa7sP+IzfTkvl
fddyG9Z9Erv5qQ9X2Bf885g7cxXxVATFYzz65X86H3G2uLClPjDM4suQa8jtYBr9y0C18l5nKrv3
6FAif5FjTPHmQvMbHqS753yF9u23IxaazObALrHvpaor9WEMau9c/t+bi6xO4+66ECLkpeA8+gtj
526usuhZEc2K9i2A4XfHBvh2+YLVAxmb2dslBR/EfKj1ww3TTScnbpJ97GcNycYq2uCaQ6+fKVEe
NoKu6/oY2gmnRBTok5c76uDSiMrM0SLfFOig/g4+SQkfEpHi3Mx9eKrWOGfbFmHnTgx6IlthpO6y
Zi+/V9B5mdQX7PCBmiS+W0STE22q8gspqzr6plxOPlXrR7ZkiIUjyZb9MpfFZcGT8bRGTXNd6fuK
2aaHcDQdXKz23tt4TBnu9BsUNnD+royBc0Z9UN9Z8nV3a095vFKMjPuZ5S5CpdJ4vMJqHJlqKpaz
ingnRoIYDhWBUHSjPdgzc2BTGIBlYwq6mz3JlqIiHJgKr4tFyjAPeqPx/UvhV+Y8AdKiExZx9pJx
9lxAonRncAKWJgdUybrRI1hrO3xinm3eipHhNN6kn04WVZiZIVbnQvvzUz9XxX1GcubBAcKB7StJ
6LeYZjRoJwyjV6UTLGV+ICSsm1Zcs2iRvx0UnorjJYw6eVnBpjpHH4PDR5uJ+t2pbPvhNWty9RZQ
OrVxWYy665afubWy1cgmFah7O8Y/oppuIp7gncxJN993SCf341yalvWN697PheoeCuwsn3HfR95h
0FDbGh3G7v4WcIjP0iYwvVUdVAScIp5Cd9T6aagthqKYl4ySfNx3enHV/YCdpTja2jVQFeOR7nIc
L3sufkWzi4fFPlL0kH02QBIOSxS0Zwbj5kgbR8sCNfF6bz/Z5ovPc3VXZCanjZzbxmEQSfXQ1Rnt
o6wPwkd4dlxUS/acvCXYSZ2JKfO40c6VvSNFb/cjE/qndWR9Zas9HFrMpERqW9TB3MNNrGDpPSdd
TL9ESXuDQaY9Bn4ZPUquqPcJ9JBUbjUImsLl4vxsZtsPRAj68q2N4vk54vew563t5UeXM+fvipe1
g33HbNVjlfvF/QtifePRAtmWuXhtCHac4zi6kX0g9pCsgo7ys+Q9+1XUBMR434iOe5PDti2JwE8f
RB0utE/PdmKVHwbf3ZBlb6obJFoJFxeUFgNG7uyz9aiBm5tpOSCFyIYgqkieGZxm5oFAfxi8wnd+
5yfvY+zZ4AIkazuN0Ta3T1APkb7nRC4fedY4jzkxFxYUXfLioiFdQNvPl5ZFAsz42cTucc0cecrR
m/9iwAyC52UB2YsCSYtCXvRjko7cXWee0Rz5cltLmYNNrKd06HXzN3C36aIIvl95/5fD+1Bqumqm
wunbS2kw6h66qIvfI3yY3q6tF5cxolCKP3UKYIuyzgsfa08aH9+Wa35PIFM/bo6ImGDMpi5tRgtp
kVeNPkHHUOuJXh9n+wS0G5Vokgv//pkffA26J9/k+CdflMdarS7YA7LZx+3jLB7JkDJyiotd8Uof
hExqM7PvaCWXQZWYsnmykGpmBMqkrF4yh93DbcKnJwQS3rgyRmZOnvh3vO5m2M1FpDEaZCvE+70n
8KsYzN011R6y87Ah663Iwc63CfZ3boyLRTPz16AAZg/hm5CSj4dZ8DPvfmIk19xWqrEfgVWip+66
MfSfgyUb2xeR1BLiehQPgC2RuCQDJGfhlbcgAJdgxAGSRcQI0p4IOrcnMQN4gk6Msi3yYKh/KOEC
MIKCNSVHy6Gz7So7giiNmP/wIiaJ+ZJFxKAYt35wFGXR2T8TQyG1YE1vr5xd4pfDVaNP12Dkuxct
lx+D8ZOHC64LjnvAUiMmznyNjrKUkTpny7xdEfuLl1zfAiNb6Vj51dmelu1YwUxMt1kkmpJ7AXGy
EjELWd5Tt1owRNribsSfWe6yUt6ch4uX9f1dAQMxIt7Pj+EUePTH/wOJWQmsA/z8uav2HPvnxJo+
+g+tdj4iZmB61VGUKF4lgA1/mLXGcJvMbGlTmzfBMcfj23+Tqeksb+s1dF87yKfFPcuXEUJospjI
TeHTRu1ltYpQ08EZLUm3fbAOQXBBhRzeGUo9Reijaq5uElYKb7rjmme10MXj7rpsbrFU9bz/f9hS
R37arSQVvulBQK6sIs0vZGODvqKg5dJ2u8ErkjN3kBuXeTKcUKkz03FF24CXyW4nIvTIhnwFwE7T
HarFn7MntqPiGNih+h78nI514zj6V76BemYzhoayU1WQQfdemtdoAvqz2rIOqUpvTHIG+9Mex9Gp
lnvqUTh8eFLr4kDYjAIHWjiWep+Vmb6jYauMXsCdZX8xIM/lJbS6X9jY8YK+xeMIX8Ah+tZGGr65
rULGW5zwLMGa/S2Fma8s18LwbOlWuMf9+9cxEZD5UxkVfvO1LQMZOuSvQM/HEJ8qSES5RXzNEVsv
Dr5eKOcRixUUIMUPMP/uNxmY0ygi44/pXLKZxUW4anP2V5WFYBHbQOA/Z6RLnPMoGWX3IdkG56i1
zAQ2GG9amIOJUGHNqmIam58bkFveSSeb1Z/CditbuB4wUnWclqiAu+g4EoQe1/Zur+kCI63l9eRm
q6i1f7co6Q28qkYupP5mDDlo5xuGHUWfWDLBA07DJaBaYcmGofnuQL4ud/iiI/IdSW4D8UHWA0ws
l5l5Sv50LB+3B6qAsfsMc4GHZcUCVj2oRhVN6kx5VSJZbta0J0eiwhwc/nbIXdTUCXtonPfLuRh0
ktg9EMTmNwwixLzrvODJzNI59LS5BkIn2bY3pQPHE2PAVkkdvNX5Oq7rXRiJARWFa9e4eWmfoXxj
TpnrZnlUQB9qGGHcdm9VNquVkgAPOnhzAwzjBkbppLokLLb1Z2hMZ97oGKiBXEE84GPM7SWE0NiI
aagvVWXl98ZPquaPchwAbEEfi+GrGbAd0NnFin7A8u9jahqieMW4pCK/G46G6iJ7UJPQM4+Elmvz
5LaSZoR09ILSfbBjt4gXByRoKD8Qq8rw4MSDSk6FRFxnQpJ2wB29Bi3dJ7EiUAZOFJdAltYkSPU/
WynX+3YTxR7z0EB15GcesFfBz/7S1zr3rwy+bgASAWHnxTMdftSWqD710wU/nrcBMXw5SJyvwOpJ
SF+CCgsUEeubPtXPi3N0BwRS3PGU2nEqde1FkLm640zK9/HEbuqKTx8XYZdP3xVbxbTCi+SnHhcm
Mk1zeY2oyXOOQ9LIo99H7n2LrX36NXSWM+hg/BIAWqDG2U2Oi5SGlyiptOAmfKxqvnSdCsTe4+ur
yEWI8M9Go3B12IKh/C8S1p4mMJPFyfN1FCAVIWTwIV3ZrdeDCm9JVeG6+3yNJ0oGwQd1tR0W1B5+
AYdAjvZhqIk9cii0zQsW2OzqdUH7tmKNzZgmh+UREnr/aQ2rgbT1WrmDnUKSl0VtNz/5NKO153UA
y5vGOGDHC36L7a7yfUIleHFrRVCM1yQSMQrBBNg6actT7wwDf6na7GWoVflUJYYhzC5e8Yy6H7Z3
sqUYL52duXgJgkTdikSc9cHr8aQwRLM2pWNim/aIf8Z5akYWqbfVJ451qqzFa+dOMWHXGnTdhifP
o2spplo5IZjnXHzVevFBE4zpj03Ifn4fZapLu8grfvpuCQI3GWNInoB75QGm4CToG6rNqR5xsR1k
kbVOmiw44LHAJPW+iNFadiY2eXdspKvGh81IpjiibmbDrlCxiiJItPDtcndLvhYluvdI6Tjfj6Rz
OAd7uKUXTf+Ke+JlMsOfIGtABufWSVZP6sNLVqfdO1bQZofhRA93Ew4ugqBbkvbVVExpVy/ygtjr
q2Nm1mbvC8W6rWQN/iOcC+pjQK+uf1VAYveuB4P7qtUcmEsUbNO7O4cRIosYSyoOM2L/IOyj9qgj
K8+mKL2F8dnV8smgpDzDfeyvPZy94LGP7HAta5KCwa1b3ephuTjwii+zNeElCOvgO0qiGX2CNsS9
lBAOmI75de2LbNTDISTZ8R2NeXnWpDHPPCrqwLQycwEziG7XYmW2u7jEQghqVsOWPHQgYWnZEzhi
jo6/cn/TSrAnFThbsctkM4t1najgFPVqODgF91RemlP/1+YLoy0zfIjyB6cxdWmEvCvR5XmaIVd+
JYq1zZtLQ8cEd9ogeEDKfyC/oVgb8572GBoae+psBD92ngyrXpsDS8ym6lbXEWAhQC1IRjjmblCl
CdeBtyEpUXVukOgdz+XI9bLTPTd3z0me2tlkXK8JWu6mwg9fVrckxrcsK+jFJnfWXTuK8TkToCu3
SujrOmUDvOsJ39FIlbUm/LgXQ47LsJkG+7jWFbkWHrueibOO5tSdyiENei4e7Iuj/rgGnn7q+czt
fQTOlA7pAmZ87WWpi69X4PMXeDch1rHGYlXuf4wcTIDPbSRPKhbYm4pigmu69PmIAuzXuIoQelrn
MsS2FGko+gRbwZh1J/pnnKvAmsPdeyQADFy2wuC8Aa558IoKbKAmkkh0qfQwBSrHsk/2xjBYzwUG
cfLW8xhzy/CA3dBytpytM7vHyq/QyZSbiT8ExdUpqUP1XzDgyYUm7/jgnQyGmMbQBLTzUBPRWPzs
P0mu6Ies9CiAYfTxlYRZe1TB2B8cCcbxy9Kf8RbQqLfhEGBL8aMX7nIxvXSpFWFbxGRYeAkt7Gx7
ukNQqPqPGMfwGQiuqM+aCLADqFdgBu6q+Vv35AYloceXZu2qVONmbvbKLPgaaCDq9j0b2kvPMve5
rNbh2Vq/zl6B1i5P3cj+BTsDZHGw2Fog5DcUuXmTyYNDw/jX7goX+6xxWgbAudH+dzg3a/aradrs
nm0CTxk4/8hnCMlDwthIXGdb4lqDD4ft9GnUraX/zmKFEPCwXFTntXxXvdOU5zFzwoPLTojLz+il
LJMpjEP9vpSUyLzJwGUAtkSzMILppfgHv906dA6i9e9qP+dQJbwi0ngkZKh6f3WOHr6BtzVbMdci
qDknSnZojpRFSxPgQNDiOxYbcTCHXobe7c2TU7pFeMhbjo19Dw4FFYQrxwMJ425IUTCzx4W7y4+5
d/gGQ9jN/ICy2WKXRuGipnfnD7amaY6mgFeGXhU/RNbmF90O/n3sDUt5TchSJMe+ZXe/C6eOdJIj
tdf/ZE1SckFlSzdcFp/qnSPBIY2Nl/UqbQLYVjErkAhwHqCXNf0Z58H4Cx9BfWeilVq1pplGst1U
gqReNrXTMaSuEZ2glI94PajGU7JHTcuX1pxnWza/Wl/T24Jsvl742/6j3zZ4ZvktCu8KZnd2Hzri
ao9UBair8I0+Cxt1n8yujb1f+2RZIZFOAQp3x1uUNEkkZ9JaUU+xTAjf4Wpvw6qGiU2C1jhTeTHL
bFGeneofXbJMF90SDP82HKpyh1OmJ/RKiQjvJ1FP3jVzuVa8z5F1uCjIJG/Dg+6yglxAxWZLTz1e
CKyT5bmOh+pZyFbmJ61vacvZnYlRuSTr+g+j1q1wYO3rEHeZXt2g+0Noqr+D8GGoJKZrr0+NcWgF
qbGs1gc83NxGHG+y/YkEWxftQA5UXAb1aM7s7xIyNcBCUt7a8xOX12H4JDNC8hyDmt9eYu5O8XmT
U37dVrH8Fxrk4rVzNC6hJPusVxI/LzcRef7so3AljcaWt92PmVd9lSv6xY7xdftwcdTwiWbHi3sx
Yx579JR2nbQizoBJLvSL86AjLz7K1k53fIvQF5gQhn8U/mQf3uYa9OQex19ZF55k0ePCJMCEWW17
WXk2OkXsROgowhmXk9PAOpMTQ8RfNGU3u5qaty8Ox4IdDlO5n7OaID3Lwp2N5zlfSEyfkoC6gdRv
Jsx38eZAmzC19I1M+5EgBDWnxfDbC8fuxeJJoB+tloiOfBTY/NeYTCE1uuFrUxuQ7NhwU9us7kF0
U3fgfKG9w4vx6lKcFS/vwYQdI9hKe8JLl/SvcePk6k5FSlG8wgugRHWt1u0C2mkjZkkt+JyyXvLu
jWZLJcjGXFpfOQTeonZF9KWJfUyQf33DNwZdYnzKsNpdc4TxbwFC5nNQgAh4aU0ZQeUYl40ma3R0
Jud2bCpYDgwcsmXjU4hjaAITnpdSTgfSUpw6s/AGDS6QZuYTCBjyMcYpRny/Iz+7lrjEyv8vz33A
N92yXkjHfIx1vaMHK9JIFTB2BNl5bkw0hPrrLxo/5vPQT0AFuM7Ct5G3HFSL6eEvD2KjSO/n9pGx
0vN3Yyzr1wRf5J/ZXQI+Twitu6Gpp9PWTvYBRwvLXTNnNCo7Zfe0ocFcgtWbTv2y1RhzxxaBL/dY
Xh74uYg3awMy02rDrVrGbPyRdmx7mIDUdueaSeDgkE74dHKezX+r0xnnP7FimfTshtEbrhW3cnLJ
Op2iqX8idBRfjOsgIlWTTZiicsCjuyJPDO7YbUGzaea9xcv9NjDTnCkpm5hmVFOeChRhzPzBiim0
GwYhwK0DfsI/SF6fnt4gsenWo4kTrw75zQYmDrg+VRufMv4y6RYz8+OrE/04TI15yPiF3+MbImAG
pT3gczcQKIaiTDitz4maRLHVV8ZNeSASEv+h8YtE6mBo1MGFQ7/IbBy2pAA3ElKAZsbASdLgPdCB
3/0oOyVZKcWAliuUlfocRB1BXIpVa86FmKA8y+IG2vYu8ov82LkSgABjzVztIhYA9bs72ABAYcNv
j1U8W4bz5EcmPrhR49b70foqOWuk5PZQg2fB+hKxVScLO4X/I+nMlptF0i36REQwJnCrWbJkW57t
G8JD/UAyJkMm8PS9dM5tR3WVLEHmN+y9dqwc5Nwmwx90S4Ri2RyU6b61lO084jMlR3rET/JQEQtP
3qlhyP9ohz0KfkSSPqoG9mp7x0pzhn388kSfYV9V8D+GaS2lXB7SyfT8K260cwzV7xPLshfqTMSM
vp+J6g5Zc27ONmGPCPTM6Mp91Q5RtGuiwOrPOUlCzrlbbOGzrXQR3SdDow4Bw5t3xKrya4oL3aIt
jBDHche1r6Qkjhubuxu0NOmLTGxMbWWQD5xgj0eW4SOx8BrvazshTHTlXUHG7mduyvDPi3xxLdM4
cC+LU5n8jn4AISO3+1RtMmYJDF6ZPd/XsGZ+I6/MH3p+zisS9gGTd1gSPc+acJr1Woy+kxxBv7je
NUSL7G09d+jgMzATH6DMYGJYC4PmheVFyVrIpiNTK03pDdaTdQMpsyBQ7CNBsOTy6njaJfwL/ysr
+DVszQka2YZpPtILdA5WRpkNcbSbcyo+XC9ITN7CCbn6nmhZTLGhHcfHeZTRnnCS9qEZVU6sDCHr
04ZPAx3bR5x37Gszd2szL+O7KZb2n4gUwaxEfmJlrgUV2goa5fyQNogK1pO9gEtoUECdQ8HY6X5K
F8O34zUoTsMGbtsmykIG2UmChP2yRGl5tW7I3Yu1eChZAh7acG+ZrD+5izVvm9kRp9KLkl97QuzA
KSz68C4g3za9wLyqls1s2yrcIN8tm1NWDvZDmZONxcoyuTbN1L8USIr7FZnSdnfXUF9EEJMWnxVd
gdRPLB1+KeioADxXRLowN0uZaZuvceQLKm9GzgSJe6Ds6sAW3jykMklGnEBVs53Toj0EYy0vzeTa
B6hLs/vBsj5CV11QOWQSXTJF3aCGJ6Jce39N1x9Fxxne6oGt1owLTmn/efbHJH5AHEFHR5SI6i8x
/ouFUb/lwaXDj9BPMbtwFwihdzKW7QPWcxFVra0EIO9n6UyefOnqvp7Yi9YAiLBjxS71MVw+RJLs
+sl68FTmvODm4WBA4uC6d84YR/dFoqdNn/djxYxesAXBlieekfjH4xV1PhklrZNxDERM8dhUwD9T
19gPFnWHX7SA+JfZmAP4Vbrin01p5796VWvF6PFEACtw0HZ0Z0wK36fJGhQVWPKHnpM2SmgRcwAM
f46v+10YlXZwsdSASgUvFHFPMNOrhTXWihkRGbSgQFlvsXX3bFJTw3G+8KIoUth6GEXlFG+Im0b+
ntvjuF8sJopQdH0oQrUXFwmp231wkjP1uEu43Zn0MdqsHpL9Fd/ujU3oUCQI+s5Lmbjim9gPVfvU
C/hUHl0LUwnBBezNgCN0GIGb1Yisv8RMWTWlvhRhXLvbEB9Ut9HM2UE+gL/PzyMdRLavvIGRt9SM
v1ZN4eV67zXWmO7loMJz0TW2+cImE3ivCv/Vtwr4oFlX1SRajxyCmKB7CGvKOLcLJxRb1O5juGOO
ay9Hn3nRanaGcjiBCMftaGDSnUcvRV4JaAfM/FJPc/A1TkY4h3QIabjROrHhyHrBvWFLgnT/5qho
nzsWXDP4KNMjJlzXBFyw5buBuv+VQ93IdxYQdnpA2SCr/1t8oxVRYvIR6geScIPWo9stAmKNNn05
VhHr9VAdfSoKNtJu21fLrkPQxavv42yJbFPFdzTBi+ZvjZZvQSt7bsa8e0/YSuWPoQnCe4ZDS7Hp
dBcR/CTZfhF4r3Lrv8p0nYM+J+xOLDE5ydgNWucyXKYtEs8Sw2iIwtmRw6HrC7EBJtTA/kDALlGR
Nr77SoYU2i/tV+E3gIJb42akTOVnHzsTS8kZbdtIsOiHErwaaQJE8gBfhiPEdfExv6GpRfkFpouj
eQf3CZWoYnwbbmPbLONhClw4UiWD5XeyihirMFgkkBmNcILEqVrOBZMfsF4KFdWGP77Bh5vEzGVG
yfK763j5sFw8kbSX73udVi0ANsNYoiXEsDnqnr9zFahUx3BwsKQ+jAREDFfLIRxs3QmRoxrt+UdE
7tyEL0N/5VWerrCYnJPUVfkYGAMTurGT4JcJf3RBKz5syilaZlwoVJag25B331Bevfhw1XibiOS3
PWi2YFk7MRfOP702DoMVlnrvvg3YlzM6maoi+GHBj0gqYbe2ko1fPHhVE2Jacf3pCwpJfEkL9JPb
BbuJjUvTnveTT9Wwnyor8YG0tCrYlrO033r09AwUfR9iX4oOeDjwooXA4dosr9AmIZqoTktg+rOS
pX7pIuTDOEpSU+5h4JhiE8iqIodskvXTQr+8DkxW3ncsvidStqNgnSAMAReBNi1ENLgfEOtsLVr9
/3j9cUVZvUv15eAGBVg1RsmxncYpOozFLRce49fy2i7aTHtR+Zb/VHSS3V2KeJUUpxiGywo1l2Ac
H4FR+MRevvDC9qmIr71kirWmMW/fIz74BOzC5oSrKClOQmQJ3tjMYgDqT72j1zrql09E9cM3TUKx
stUwQ4cjFIJVacAIMUWutltoAJ+drFiYF7BYsHcDBjPCMFij3shGyMmTnefYiOOkg6iUxUqGZpyL
k5wKDqj22qZhjvLMFnJXR7W6TA7X3xULk3YvsVP6J7/yK5tunF3ZEal7591ZjoC3RH6o+yWhVETE
WVJeYUmwgqrdZaGKsvsSnbT8iL1GHFWA8BOC1diHEBhyxzzpwaleo4aaj2Slcctep2jvCvKq5SYU
cGxm4FK+/W6yZvpJqsY6TH1DJNhi5vmptIJwYNncN/+Cm+x2bcqucx8xFnjljqLUQhNYhhCe/CzP
5m2aWO25pJa5QE5gZxB7Pok3nkYieYyqMdmGCQOrckcPSsk1RIbgxG6gmUSQv/hMawnIupbOcnPn
zl7ZoqMyk39wsHqeKlT2G/hlbU7zMS1HnQjh7RIUibe8O551NLokkx3TeooPXhPnj0GA9ggsl1O/
NEiyf2MvidYu2qdz3vbdf+S9eQ5aWw1jI7XtCxepZn2p4ncbq+W0yhRyJJ4u31w0wvVTw8RyDXKk
x8BJ6LT9yK4Gh6Bj2Mmd4oz55Mvs1znqJhfuSfU1L5a9SyYckZToic1/2gaptM3clvUG/RCCTor2
pj1PqQ23NDf4exQzDncbiXh5L4ux+itmY53s2mbBoZRP+mHTUZLGVjp7bGJM/JyznDi3TVu85npE
QMyXD+Us4IXQIrG7TQWLKXyRvcUStDXCw68YIGW8+S8QDgxDeCQHHjaRQi2PTjbsyj/YCNglMn9i
GOqRZ89BObMdg1bX/ixx11yXfF5+Mh36r1ZsWeEZVmNtXRib5LwsbAM9xh61Z7aBjcbm1eR+xOXE
bOWGRdPTHYv7kASmgkvxWOWhPqZMAMVulmqxNiWOjD0Xa5ZywsvxgauY4M2FkONdVFbOvCpaR+5J
uh7lTippkwtQcD9Y1EEgHXmiLBCLcf3DiBjiKPHcA0KI/jYDy4b+sCwxo0RbQ4/Ab1keeTFvQQKe
IgbKh3tUxqSXb5MaQRLoqo6rEL4ZVpm0HBqx6SFtZOxlPPlr2ybbIrkP7zx0ANTRBOPSrbsperhu
EJumUpjjeBhClmVJjKmbaKbg1NakJ2DUbZcawy2mGgo3dmmsiQheDXe4RYjq8COml2bK9bOsVYaL
rcWdcy2zgdI8mWe5s0dc7mK0R/cBDMPi7p2u6rPjAkwaXWcsspeWaTRoHKdT2YVaI73oDFMLOFKK
CI77hUDeNo5rsrXipXuAr4jyCiJeH52nLmS/V8+V8k4NW3WeXdCLSLiIFJ23/qAbdUfiDcz4PLVq
vG1ejGE+Ydc1r1Ph4aQeFOBb/FQoCzdohwcSLlGUSgT3BJL+U0tU3wuury9P9tHTZPn64FuGc4lE
wW7t2O5Us/xtWNP7CPvvZVOqdodYJnoYAqd+WwKyuLatVuaZeWKYPRFSwJlKnlBu6890ceIGuFgU
s3sQjmKyMYxY1rXP3OFflKeV/+XTavwz5YwttSNu/DNs3HydIiCJsKR3xM755ehdvTroAv5qMy0v
1Mne7cZiYlNuUtEv4aGkwWpfhU6a7q/UUZr/0GHk2Bv6JS1O0dJhOmcxxM0bsu9bEMqWkb8j7LAG
FxJW0b/WBPFbkGYANNh0c+2jtuC5YMva6xeGgbyZ2wEXxH1gaSd5QHKIEJEAr5ml8ZxHwbuISv86
WU7RHLQq56Pn1wgg3JnIt1wjrLJ9csG93kCPUnHSDis77+aTbIPoq1UAqH5rnBg/dccxyjJT1N2v
Caq4vSc3MPOOsAyDGmUZMdMAariZMNuiMW+/aOvU/IeFqik22JLd/5TjBtVjeKN82OwCPPSQdTLU
+w61EBbxiIZy5ZGad5KcvJfAzL2AAxK639rV4uDFHiKTsK2jrZcInvJ+bOu1HYbGQbnhdVsAAzRg
zRRjmgGCsRwlqqjpQ42+UJ/wNlxJnTOn+qt3lTHcyrl4R2tg+ieeFKd7AyKoYEdM8TBE64kpIAbu
pnjkjAAA05kM6UfPyF6JLt32RPbcKepwIpITByAWdrfRP1TFVGXHTLrpPyTtYb3hpHYfKVzHU9ws
4W3uHQ8/haraj1ZOmC5kmqoDDo/hqQcUsG+jjhBQoE/3Ct1E/xzZaY56xXLjixjcSa34FDbLZvSQ
wKqoeuQPs3jjJLtRIlTBSOuRAooFbw62bEeDBGwrkj9+Na8KzF+y5B7Q4ls48riJJXjtT05u/pML
BVPC7Cfx71VG50TOX+CeOp+lCuKnBeb7ythObm8CeNNvBYyPguGbBF2B2SQMiVNUzifFXgiJJSuV
hCWGpZgnerLGbBOCFCZPNEWn8oGJQSICtLSvr3bV8fSvXJw17XnEBNhu6n6GSROQnbGPZagZmDVo
hjbYD/McWlePEcuPdO08BrkuKcgHJoJNF9A2LHkZWXhs+y4A3Nq3bnO0CVwO0L62099QU46fZRYx
ANadTM8TPojvPGbXTnwqqzs0arbLDtUDZ0panZ8ATuvLJbvSp6OE6ruCbVg/TdfEA55NFKcDXpQB
KhuUGivAdxN16fKc134F9xVdx95TrJ7Y4XHwQHJLiCBz1awOGZcuwmWe6Gr4qotaXCRWlJqlYZMH
/2klK5sLldxbe4WolGfmBoVUyRUTVlO+EhVDrFxHlSZ3s1uk29KFT7xLk3aW27qTcQ2CokiqXxvz
nvPuicVBwuBDKHwd8S0U7xEaBNaiaGaT7ASz0n1m6SeZtuTwGws7jNsVWd3l1vcT9hJOmzX72uOw
benpq3NoJizWOUrXa+X0Yb8OjRU8Mv0mLq1wYNj+Dm428oBAEhXDntIGvwnERZpe7R4TChuXAPAG
xV40dZm18eIRmwJqI4yXQR6ubFye+7qs2yNVpbUcFgI7rZd6AOO9j8YszW87eyc9L54FYs+rJv8W
ucZ8/zLw9JB02fcxdaDPeHaTpvlw5vld3gBt9SV3UIsYWQ0oThphO6xEnFz9ZFM3Fivl1bLAxpFJ
XovI9/TeDoBXbefRMTDQ5Iy5wqNTh1xUz8dmsuUEp4zM4RjhN8MzTB1HxwsgpofRyC6lcrFQkpOc
NNvOI8yXpYh8roIWRYj0/OotLoGY0OE02TfbrPQHqqcNhcRopNloOPltYZGsUUV6QKasIK0qNGxL
UPZfBbmG+iAnuv1CMPvchuB2dik7CzywJXmRqzgA7/d2w5xJamfe5m1HrROvPI9dKM9U43ZbZKF6
g+cLChk+C7hLDJhuy3iIkUC+mnpZOVpE9QODeAz+eVkzjo5QfqELCuycKYqLO6tmVhBg/IStufKK
ReFx6DUTlUTMdr9dXOaWPFfd7CSbSC4m+mw5kMC2tswyniEKWvmTyBlePLNIpCKIHfDsB6qOOXtd
OAfTrZtmGKNomo4V+0ToM4neB1nDLr3w5xNSfMBvUEYPhEGjf1O+ZKlROjrEOHN7k20bWv2eyzAP
7FWK/kAxeO9gsiAcmcxPxHc4nxnCLiDbHAdHG2r7umfLOvA0PC88tsVxQI+AC27ALYteVkSvUZmb
b/goXvtuYajAzFDzMVKGOqdahOFZMqH5R2eZoFLsiCOFcVN7bzJxE48I0EWeM1pl+tPC69JHxCku
SonZsJxOTXphXsS+TKYsdgN8YCvG1z4DPu3716G2QEUGzoTbyGcuvuXECj5QzFhPTeGiDPV7H9Iu
2JHLNEI+ycC5siM3bfNNxCib47rrd7RduJV8u3IPGn3DS5aBxr9E+Js3oCMswpGEn/trNC7lQ6Y6
d8GDjX94XTiG1T+7L2/LlndutvyB+nmmuX1BCC/svcDyyNdkipax+FSA/g/C4tQHKrR2TZuED0IP
IUvNOUWDiLzAHd6yuGp+jcMEGo9x1yDPs0Vyl4czOBXWD+6rxyK9Pk7VYrobxafPDxAPkkvac/nh
hrvNz1ZDjIvo9rb1zkcTQjb8pgr144cByWj3PKVjEd5F8CqXlyju8v6zAxm6q9sYKG3sNCSSuAt1
1cPCxHcTOd384bp4O2/Lr38wDhEm2QowbS2QWCVj13751Uyd0dbjLVezlcUZSrIYr97kMTFpKG5A
XgU2mko7ILeb9Ez32HWUGmNEjiODUv7BVWnN3VdrLdOHZWE8B2mlcCMNeg9UJBA8Dao+asJPGOcF
fES2cHOk7sNIo7dZVCkvTgSF5gkShpugBBPugTtjIdw0a9GwbBk4iE8bpMUVv2YB7KSJGSUtvUu/
iMR6U1EvwM0hTm8ProC+Htxz8V8WWxMrZV2k92aoq+lbyQiR3STEHEK6Gfu974yl3ukSJPB6RJTv
ral3q08lXBirbYNj3JRB5K2Y1fkP3BDhc0n3ivDEy/B81FHxA6BWXQB6Tz3u7d57hGJMuAtByfmW
SmJ59sO42MxdaNV7Dzf/tvYTTKWJMxd4TCCxcDDZe5ti+zUz2NVXqdD+5zDj/6YR5mea6Os3jkW/
R+9o5W82yQTPOBvaR9ww32hSzQ80++wwQZtheF+UpxKpzMEDJsgI3m8lw2MTHMMwBPST3yzMq8ge
7G4Nb93cOX0ee9vBKkJGPVVqX30/Et+94rBG+ZN1h7KqQ+AXo/vuMkxgSDQql+NhSMSBzDAW2/4N
44NMgU/JqDj7t+R+8YJLdf4BM2lBtyC2lB0f5hXXRk6NZjKPHyZj1889H/sTdm33SIVKKeaDC8KV
ZufXUpvgW0q3xSAQ6vgS21rMd6mXCTLInZttZbImsTc5vR8KJThZIa6ce9+pab6oFIg2RUu/thX4
XZirKEf1vFxcJPdUmhCfWaUjMdNxVrG2stNl49ueFhs0Rfl7k6nsraTr55Dv4/usLfvnts3BZlHP
kDEbDh95VwZ8XQWChr736ouTJP5nA8jlNfMmHJDhQOiwmNjpL/7812aR2ct0Ca5l28mCZG6Rbj1u
vWHVBW74oOoO2Y3AdHcebRrxrRnEiHNLqOOsPL7VsB0+qD/mLUl6847wyHj6CbrKFjsL5squgRkg
V6nKWY8i+0YlayGS6/m1CDKJdXKwpjp2N9ZgP0exb+7tW5OFboTnNzNgKBEYx3duJZMnm0nCikuq
3PhsvdhtkGBy6lsvPzKlJ/W3MLsqC6mzsJh3klVfG520ViNIE/+qpwwAnD83J2vM07dZi2esVtbO
hc93sVE9H+raiR5DzOT7pWxmfXQaIAGcRS39AlLpeuN4nnvK+X0gGLE9cFa+Z3w2MaNDmeGX9dvM
MXwCd8dvy6YpY8fT5dF7wx5zOfjINK4+l9VBZon9jvyB6ApEzyxVQ7AfolvGYmM8P/LpHodvpJn9
SywbpEClkO8IMd1jHcAgLkdXe6jwQUMi8c5+2RRl27weulUOJnMlej5XPcGykqODbpqmatN4HhSs
IjQCAK9hHEyOXvGAsWHc6CyKnzKWTbT0Ok+RhVmCjb30y4ycHuhdCCoq+4Amy/zpqZ2+PelUlLPD
F3rDaeuWZkKrWiXxmxUlqNVS67rc/lJEkM1MFAbvyI0Ag+2iCgWLBRDcgHrpYEf0AEOnSSOOSNIL
MvcOOQWNaBRO423nSWZgOTX5KcRow0ddoOVWOTIO26XUAXu67jUTbR8w9cohQeORBRWwaOY+cqJg
6tzC4zhMOxIR+vYI+qAn52Uc+sc4XQ581/G2VQtywNBi/Yel9ttFGrDpHG2dptycsFQzrWzFIP9F
TtavrMHl8uv5VhfoysXzMhPGuRmFIfcE4kGPlUmtaT9LLjSAXB8p/e6tYBu77rYSojxEJfVIjkb0
afXBJQuUvgMXkLqnOHU4VB0Q1vc2YZYYclmG4I6HYIqq5kKxVF6C6WY+F0gtfpLW4fsOSN9u4yIS
O5JCOgf6Bk+05Vj/SQUezM1nQIv4DHbMXTQrR6RgpfLCeg1AlIs4CqvnogkLOJdF6R4jps2fUaia
uykcsaBTDv9Qude/VdU8lDeHJa9uEvJ/JuxoZTuW82Xa8qHpVfoRwTFfDWxEH5JIVDvI6E62MilY
17UMYm1jsGm41HP/p7ac8sqFNZ0CKq12ZcDyrMaObJ+D8qifKW4hyXkhuBBid25XaMmN9eal5Gwz
2SOgYImHA1MKgt9tPuaimF2oOZ9PKHtQW2cS9wKiELXJypDpAbXtipI+fldTipVgbMIDMiAAHLLE
YitL9dKXPc0mgUA94qPghkxdTL5tRJBzyPz/G1Hp8o/lVFxv/Tl17pVeUhdDAzOjIR2gzSsPNpfJ
6x+IK4O34vG7CV7VkL0WSeLek+Min3zW5puynyLI49T/01qhDgm3Xr9kclNWY0bLmrasZ2E2rNjw
d7fKIvudEnd4ptf/JI462fcS7DGOeioEVqREEFTqi0W8ySn8WnWnexn564wtNmwABnRfM5SdbC2C
ttZ3dk/Lr8buj+lwsukjzwCzmsb2KRd2BHXqFkHesr5HliNvaNER5DvucPcl8AwhO0HXll9KOtl+
QX2/lp3PYBu2WbOfIZk9pp1un+hSOEuEbvUfiR561Y4LUgJdV4xa2iAgGzyFmr5eAPxs+0Vkw+4m
V1jTVZq1toAFNbNKNlZloe+YUqyIbkHvg5a1Zpsh7JObMNvtMGttEBP320bnCkNDhVXVlrpbi2kk
EUI2kRq2+dJSyjaoq0jkajcjwEqOk/kN2Bz6R89Yw7o3MdZW895macAe/wbqQO0E+yb90AZfKRS9
GJMvSuVsmjQ8c/bsguMMT4VjvbgzaxvP08XZDj33gxlN9qlDuz3GQyz03imLPYTIm/yo4PfBHu5m
j0nNMGwXuvAXO4VzZ03aGNKYpCOHx2DAlrk6gnWzjjmLx2ZvDYwHfR2K5xJX9nPoBdkmxv9GLlcM
Ay3s3fdS9faHBa7N2pe5LX/IGkRyw61V/RZBby45aiySCUdiutYu8/6bX5xinwSOipNjzO/rQZR3
vom6tdIRo364Dxg6gO8kg6BdbrAL5Wjj/ZuOHVJpPraHXEYYBXJWXVWY+ij9pv/SCWEUbsmTtDGW
N1THKKrkB4MX/mNjfK0GNqdxUZ0wCcSrNjL9u4RGj0dlmhmtL0Xav+pifkmTW40gedP2Bi03QmA/
2MwwhbZiiMojxrP0UbFy+JSJd0vdqELG2rddgztlHJ94nCi5gK7vWTIw1Yjsinwdu73vIsifci7U
i4FPsS4K7XVkzWvnplPMXm5avzcsD3N1Shh6UE0RZ08gEIjX8wJGfUsQSv+DATvWLLPSmgMuzlGC
BaE307u5lrdth2n6bZRkdznyV/wGJufJyqtkbbUOoH8Hr85XqwtzVzGd8faUQBF4bjbheNF4wBHc
5pXFRBddCVzuX+gT0zvzE3sflXGgCLrqvesYNV12LBzW2bt+8X2MPBjh9MrBpvXPdXyuogkx6WbM
7OGPx9ep9xUb+1dX5qb+srWuH5ZuaR9DmA+PBtkJvZ2KHZz9kSlumH4QNkfUbD6pUrENrFfC4jSb
Hho7Vh7hdqJ6onH0O6YdLTc4IlfpHkKvvlH0ksrc6clM8ddInxcilOpxb6Basp4XZLfzn8p5BZYw
hDTLtAmZyLhkgA0XLeu7fI64efkBpayuoRk1EI6lLU65G2Yw85r8Z3Yzh1sVbXWwA0gTlI94AFyz
NeDE3kmjo9bSGOB2majrA90hGmk51uGDY0DvRYMvaWzLJXrO0iIAKKcR+z3bjH5zjg14NlQTo6fH
LbKHepsMjhWfUcC4Yj2UVbDNZWBvjaLvRi8Iv7DIifzb0biyWhq84snl5UNktpRHu6/UDZ3p0DvO
kU9kUohnW9+19tRnV6eBqHuwiB3YwSnpf3MEmg/MbUjvqWLfRyGceKgxYTiwcoywEumN7jQzHxs6
AYMcjP3r0WeMvguicPlEZRPoVegv4lX35VxvUrsW6sEM2EWJpevQ3w6rcggABAZdLm8sOJfeLttg
blXkE/IBh4sHCq9+YXVlzehxbn7fL5u2tfnIfPQEiApa1ic4Kej0+cdbF6NpMFkVRRaZTf3a7ZlD
KbS7aT8f6Q74mNih5DP8EiZQa7YbDp+ODSi+rswvBOQo4KprHD51cvXSIkvlBjlVNimKWUbO+YHD
wEodZqJe6j3FqCgwCaOIzF4hJ8rkLalGHX8abPHDSRsE/DhWGksjzdbw5xrD/UMyobtHDzCYQ8bb
KSu2Opm2wHE0iZ1f3CTxbHDUkJzgt0WkPhTHIs3DiQyrZbEHUpVUN1WEZA15SdHG/yTRmQsHAzsF
Rppg/KLx0Pk/9o+2+M+UkE8MaIVc+i0KjlIY9ZSViUpQVNARFwEAPGgv3Y5hMuBvrprlCSFIfHOs
kH35FEvb6g8qARZEbAoXyIq2y8Fk19rxphKKHKQUZcMKayyTsGxKGRkji+4/i3S6baJKV1/oaRMg
6rAuqLnwlPiroQtUcRgrsww7HfvVJ/EZdnW0CrIJHBxA48aVdiEP9M+kJYrZLPIesp0M97MKveg4
QVZLEHHWVJkgZNyT9ka6Erg8rJoC+tVnYDywHleW3w7DXTUkzGxQ4zc1VK0on55wMqEVrrWgaXa5
y8f7YpjC4FB1dWx2kZUvCktdoz9dd4TIu6JEmvwz/Yo59PghEeCXXdg9dzc+R+PcwhlRuTq0yjft
L1GLSY4tHh1Dv8bZkQ47B3rXV5OPyEF8gNbcLlXgPoZZMN8oWQOCpl6QlXJEDhbNx671RLZzXFNW
Z/6TQhEiqpDgcgAIQkyt4a2z5vCK5EmbF1KJ+gcRap8/iuAZ0CSep/Z1X3lg7GJmMI6raPEDBGWU
sKVtOM2z5pXyoB5/Ryg/v0TS4X9yWYdHGMiw7F8QJXTvbZm1wGwZr19raxz+xT6OkAMuV0SsJSLS
eyaHnnzwlUup40XTlscu+8ZPEfZHi3nqSrSpfJAcB+Vem5JM55qwux8hSMbZ5LgOCbZgWJkeCkhu
GcbPnM8Jcbi6AxEmCKey3NzfLEXrzv+YwI9PXaqacR/PXfQDI87GRU1mIoNFb6BqFuA07E2WiubY
+LL568GJMEmyLdLo+sXYdzZ7tS8cpNPTPLXWG68teU/og8g0i0Y5hsc+SJx7Q5/i72pHF3fZAO2X
eqzlcOeXl/7OVwU74Y4RASYNjP6sLJSMLyXsNWuTYsSgOeQEcu5MuTRveHIEY35aI3TUjpvjYZlC
h07NFR5tEZls3T3ZBzIktKlFKlIKV30nxG6cg0AkpzHAPM4VbQpIN06DgVD0bCo3YW2JlyXFyMG/
A98H4aBpA1BpdMIzCQq4o4QFK/Dmyck0Q7tSVBv0bEHxVkFCN4dqHKsfq5yQo41MY3lm88nBMASS
6MeXuFJxzjtJ+AK1vHjmF63ZAnRERBP0EX44AV3bgbGfi+qo18iN8zoad13dBtYuoutt9ovHWH2D
F4V+07N9f9p1iN40zlYbS1+Py/szX0zS3pUBPOATstcs/eu6rJJbazBDurWMUuUxAceYw4Yldg1z
xeQ8gzaHti3Y7t0SPCnNRmx/17AbFSMQJ3GKdVlSBK4MXyZw0Baw+Kmgk7hKFFt3NozNfO8E9CeE
JtIls7EVT9QhIEx1efvEw2gzoaitmgCcQJb44M0Ys6+IbGoFr5QTauLK4dzWS+uGe5wtsJo5KfET
95y8V7wD1YfTBKTc8vRiIUg1VKQN2WCw17gSCYRQHERHneZ5+tLNDJu3I8Cscc3AwHvMQYU1G8Xf
8JJqeFybyfPTNbBY52INuY0bJV2KczPUFFs9Y9bqswusrntlgFqfrWExKY4t0+YnGj1/q/BmDHtm
aTx7LMDqCegnZEgfAf6ZGZx9clJODSdL9LdTRSXWmXJh2ungmmP/M0O8vD1zaX1UbAjRyxBo5iCa
xM8rN7Vxu1cQYWL+c5OKCJBV5TC0+5aeRphAsemJAyWgFqu+sx1U0tCXs6ehqPk2itkx5B35Yorh
78TMjqapifvtbPDwrxw4p2ZdWpWe97axErnXeRR5+8FiAOYqnp1Va9TwEzlstHeibM3ZQYbTfrdM
kAskDGk3HJmHW+m5JUJU7D0thaBmKsHGGMYJT+XkReiZOopszKQSDp/AJ0SUCXs26CZMYR2+aqFT
Yx9YBAz5FzvdUV188T+OzmS5dR1bol/ECII9p+p7yXLvCcP2PWZPgiAJNl9fSzWreBFVz8eWgI3c
mStJmO8sy6nde4a8bC5M1ct5V9QtrWJ2PVTubjJVFuy5LQYk8PSBMe1iXsDQZyw2pLYJRH1pSum/
VAQhaZgCAxV/d7qv5CHm9v+jmoXNDH9s9Wwo/JqrFi7IfHHiyvzDizxeqY0HIy1TWC5EHYR5mxr4
BatxgBNzULXl/+FcYC/nOWbqL32MjsGBfpHZ/2rgha76ANNTB7eQ6aEs0ouvHG2uNTexwUuI+JvA
yLucisQ/zEFI+zGjFZpbphIwflDeVyWFkhwGlCKLTWay4Xy2QaztCyA4jA9D9Tv62KAXWnW4RrQL
wXkt4goxoHN6kIhV0XRXBSmEibLUDMFpk7ov/Jui59E1AcFxZ4cmYLmI+qYsCOr+KcUcuM9m9voP
bJp5IfCenOpGfJgNy91VB7HxOg8jpBXa75qFC7Zl3dTmTADfsA8BWMGYg9rD214FkXgngdplT1Nv
uiCpUL6XFucuiw/DuvrwhEyyzqWH9FUbN4Hr/JShoObLEmlvI42MCsJH04OqsGmtC4TxPQaJBLbI
WIZbjGJs8u0wKz/mUpNoLW1KoraDHo38pCYba5IWMMK6JuR3oaNoFmv4aI1ksxXNRY4XdiaAVGfW
v7whBZWUIzdSXVePaSr4fNBhLvwMzQUoG9tTm92qxNxU5NYiHWroZVU5fXl2qUDtzmRTTOIoB8ey
X2LE7XVUBg9OlRYHvFJwGuoy/IAY8x90Iwfwqh5uOAz5/mf9zJcApda9jjyb7oCCRw48NNQNNsf4
rTM6Z5sHfAzzYUpotihTATU/4RngSrs4wy3A3TSF3T/pdvmhkqbHojXHnLkO07w8hVaU79oi897q
oOAOZHVN0kjBBl4MDRlx/IFBki24E/x16mJEBjUUhYumCy0waUSGtklPBzXeb5Jy3awo/s6H2j+n
glQzEA3sapp4DLsTuCS2M6/dyOEmBV9wSfPEuyZY3U6BoFwIPRpekY9IirtSNj8900a/Ym6bXvRs
Az5iEg+d7xpB1Wbk5R+2HG0LMarmskAak9uCj4C5wase1fz2Gu6OqW1g7lQyH9W6s/p03LPANaOV
LsoO1CyTBckXvhvPfK0pWERMzuVG+0lvrnynkfl3Pmk2B64xcuRmoLZACJSUEr6keKFw2EgNjQw3
tJeA66DiDegAfrE9WF4XWXo0QTFshODrt+LxUU4frSmTainmNlDX0Yi74YS6QpTDI6Pn8NkP8TIs
4ogQ6jY2HmRLTgI4VRLpxF4W1oAHAJknxDhpOuHWkbp4UGvp9eF6id0LPIrH4qxL/oUxGTJoAXJ6
VP5wgtB7iE0e0IcV0T+yYWFOtS0OiRI0WUjzGa/sniPZrkxNPx4yGf11bYkrRk+ezz9e8Pp8KMcY
lJZpUjYTt1EpegQrGGd4yrFIryor9p/hZ7E74/999t5UNcfZFITyy45Y7C0hHYXcIKR25b0lWcuf
d6SMcz3i1iXhRQCZICoJWWAhgd/2GwyWzjP8sZBlHF6NGGdfJtNtkjPyrDmzWUpmXRIGMHIjvPQ+
9xFfcxqY4XgmeoC+mAALWjmV5Uw70kCDXqpq7OwtqVQr3NpAjfZ1CNIFK0eiNWJJ02Qn8hBNs+1y
tipr0Ur6J0KvlYBRAqO9Ov2jESOgb/6tNCTevY6gyL1xcmiyQAQxAmc6SCdOEmmaW4pj0A75JNEy
m9JBbB8VbYoW4a1KJb/AOQAvV8EUfZmAyzCYdE3arLKwKNg32ZF6Makh/J2nFmQ2TU7c91h0ax74
viMeP5sO/Lc57kj7MHUWZOgU3NtDM7UpvYFU7tmbepppCOIp4vBispjc+LrSQLcBLdnNKzywPBEx
JDMG0uer5xWkbgsin50N406Csviz+MN+VQi9wbmaMmM8cmgSiKYHziFixwPria83CVZ/VAFbqpCC
FyaCMDWopvEeRAC8Ck8h7mZ4cxGbHD5PZr4fGgBYS91O4acRWYa19LNHSgjvauVCM52UxXKhlZ8Y
SkGzMSGYm54nBdU3Fv4DyqxV2G0cXE1YPO1gqvFc9G2AwsR7Zt3VDoQmqwAOteiDAmqGbqwkP7aI
Iy5Sd+2mO3Zshrl3LQ/Pno5kCcZQ6yBYj7LjIwSBxOuXLLVqm01N2d7dDFP8Iy86mODxOPw4U2xs
xFVW8bwVzPjBigUWJ04hBLU5MclGD+I0Dbhrfg91Dosmks4eu4odPzsBZrory/WWSg23dsdPV9h1
swHvafXbvAiscIldxHPZxGLAom4raL8TLhK6aPLBf4isVOstE5zGz2NaUAVJaq9zt7FnDO6aIVzZ
rylAfvNF8OQyYEL7aUhcgc/nCutJkZ96jH8AkBiED7lnqN/R7h7w8nKstgyC8XPvExFZy1qQJIdF
MwYn0xNpUEKh1gVkBldX09obawizPg5A1vHdw5fKROr9QRlmfcfk4AaHqbSiv9HtM1qoCjv9nRIh
TyV11UgpcF34u89OEdEYioESE1CI+0exR2WtAlnsE+Nd3SLcWlCOCLdiUEtiw4CN4affaAZao81K
nElR4x3KGDMWEQo5PfN/859CrLZyPdt45zYJ0rO1JEbf/rB6HY0Vo0rjrnojafsrQm2esDvvKrCr
YnB5Tbb4kM5WHJTuhxER29lPeYbA4yhNpTv8xz5fjlHWn/RApn81YTSp1khMslnGZPvuuCB4/WYK
Jp+RuM5bMbnTUeHKbwHHSv8Gm5kyGto2mm4/MZty0CrWK8CzMBLCmeyTHf0E7Z/Z19mP0abMwkOL
cXJvESkWO5fb+mUCVvkHmChqbpVFNHYhrXK+9AwxV9Vm7qWKJQuIiMMUfM1QG0/xJGvjVLZN8Z3Q
Bf/P6WIqvxqJHRZhQFLEQOOns4LY72HC0y0VkqEy4Khp0/552AX5uhppdvFYIf4HyUj84kqvbkE8
YUfLiPdt8TfBqTVjm84wVlSw3xTtIqT90gdKK/S9nsWZnTOvOUIwzJL7tN+paumyJaOz81Q0IM3X
eeXhUZOGwzJTSaBez9AyLblS2At/pMm7nOoJU74Jasb8JXUYabtRQcv6JlOoQA+XWXgneU0/lyuy
mHA4CVW4IyluOuLB2vRX/pQkLFLJH3SyDL+jJlVoKJCUZntipGv4CRuWM5tUet7FM1rnFSrmPa+n
F9CLtyLNxpsxTtQ1qFGccJNB91FJfCUhO10UH6kUmPWY7wust3vP0pgs8Ccn+1a33oZbJt9hv26e
6fSZ7uzv5zUvPIopR9/4wrJoHqnl5XyGd7OWLS1dGaipjQja6T32upehcgacClm2tBPbP46Ehc5e
1eJ0zgPjUAWjuTJb93Pmg7KO3O65AVGzqkDt4Uagyw7vTsU6FuWRDWxDbCb0E/1BNOGdFX3wWxBu
ejI62ATM9+kuwTtJ03MRfkkPOFIsNKsyiXi7iOqi4FTt280UOt6XC0bp3UiqB6+qt8pbJXzzbA9J
tMTA9RUF1NEAiPQlJlUJ8wEppDkRcHqZufEXHXkAeFqGWhHPyOgxHNPf2oQnN029ccjDGER4BpPB
LNR0wy5IH4Yy6BAKAnXEeV0e87zPfqSMwX1kZbZTtABeDd3P7x5fyhXPWJ9MkDt/8WSf9tyfhBkS
QKPvY0pWESXf/edLsztCUXrgLVX0mzHJr+JgVsewCZqTRf6IiHxb7bBt9W89pjBWuW1zDRuf17WC
D2mYfveiKIcDnEHGBJjOxL+r+skSP1x2qrReTWySy8D1rD3UbXvn6M5+i7LY+9eTatsqiz4gTAfi
Zok2f3XdrPmw3YD3vVWTN7ZYW0tlFM80gzXbuTGJMJCLXhtAUDzZZFtRyn/UrVRrwBGIeAWSxFFr
SOBRjRfa1baD2otpaxtBSiDw4rQU8lBotJ0K7LCMKrjBbIxnK53n4lw0On2DAlRgj2ZwxEXSb3rh
dTvXq4YzEFcovr2HAED7EEJiiLpIng+/GrLJHt7BhNUlGwKWOmOwYFwOb9wsXgnJevIvgxM892RJ
znlC+pVTuR32lmkU3zhw7yRG5Kfdk7wJkx5jbD3uaWSK3uo83BiIaJ8uz6Hj1JbWtsYCQaQUtZbE
XLvjA3QjH/yRtlzOojD6P4J/pFR5MxbO2N444z79ak7fc9cZVuBokaIsqE8VpYpwmVvUdTSutzGF
VZ9U5H2Y/t2t5TScCzAFyafarW8vI/qS7gXgKA06o1yLOix2wIKbG21jZD/Lwd/PpIE2hej2xOtM
fCIyzFb0fPNo61r3dcIF8smfYqBjwXiWhPE+jZwnA3aJ6kQVHL00Di4asH098aGKcuedtBJn5wJf
o9AbNiFr5QrZJh7m31IkE2b/Tm9m0RCcGvp3YZj4xOmP9di/xrAQoqFHp+QhwPU2pNOzRxk4pbdG
/O6pJlpOlPS95DqhAnR2G/8H7slwzW32jotKzYQSSMGhyOMMtX7itnVXHgQnsXBll8H3j235Ncvy
KZEuIIHWOzXgRTHXlHRi8L+RkxJrzCWVrN17llT6mb+Jt+C+9reCnDsCs6v/Mx0z/PAHrI/JCN++
adzSWc8x9v0YbhikX2wyq2qOxYs9NcQ2XItYp1VRdEr19V1kNb7rDGrcjHXTz155g8htYJXjqpgL
aHhYy+Xei0GUFxJ/glOjwHr4FhpwmNfCNVmAtvX8aY40f4wRFnzWg9aRhWy3dgZ6CIWFxcKHr75v
ovBjcMH4d7ye7mkcpH+InjgmZMr738zrbOOnnr8iU0C6g5kwQnOV3Y/lI1oz8dJogzJPZ0/jA/er
bcxFLYMqcQBBNJRGIWwPcobY2zSHIMFpk3shbz+U76WKwmYXD+X/H6SkMHgTvae9qT8I9jG7s7Cq
D5zGyVcRe9ZRKf3P1PgRIKJ9pY6wj41FGfZAFcAmAjO3FJ2lYXpU8YUVFuFPmy35Cn8WSf7CnDZm
11UX0ikAJ3LFIqVNSIjWmVc1hKNZzQHUa767LHPOWaCjq3DHDFOgkSzN3n0D/hq/IcCwdMbjdjWM
Iv0ckBaeRqHIDpZQ4Rvok2eKBq70FNi3Qvtiq6YxvdmG0O9Wgf22y0X3AJE+4K6GDI5NkKltGILp
ZRC0SXgBkbgQJSHr6/V6icZTv9SOif81H5p1HUbWEpKT3qC3ebeU7wTTckLxISZt8nKz3/7lEdgv
jD2DfWc7ExEd12LXIAyurKKL7nMRAGeI6cPDmRidtU+hMM9p+pCwdtnfpL4I0oxjy5jo9JxW5DGP
cFXg3ODLGN+Ap9Xxygt5cS5ck1VbF9vOaZpSeSavyPZexNZqRnS/GLEUJ7iS7XEcg+ZAeqJ59xUP
SE/4zRolePpScfIEFhLvbBzcAOJ+mY4rcZ4i1i1Ki1COl1TWPQJ0sencqT3aluT24RrceF5v78VU
3B9x4DXVVTDpc8tgd9IN2ynkFzL4Rd8s5RDzMgvcNlxoPF/XlADlQeNoePbdTrx2nfLgxJtADdcR
+c5uUXk8gI9e5nq7oK3MPaO72I2TamjG4Hm/581kMnbU1qc329E+J9t/aGaePiFrhpWKPL3usXAI
jMlKPU112e2qdBzfyehXu6CrwLjxi/VhCrIQfR4bOZ9DxRLdHI3kqMLafsmsgJ82aLMQWYk/8AOh
0V8NlRvL3EhexhS6IUUBoEA9CEnOcjCphNAaquxIRAujaxCzxneQIoGxOsl300b1SgxR9KHN7gIw
zH2y0ge5rPSj6Gi3XnIt6r58JaeG8bUAXxr2NM6ysu3rrypDpGHbaP7mFnUqVVf3K+U3BQzommYL
o4/ulHiwUYRz/EPRtvMNw2U78HAltwNh4yREOW0ryCQ8FDFFV2iPvb1qJ4rbDlnLnuoB2V+lUWon
K/ZHlDVizsSyaNQTxuvIclK20OW8Nosu3kYjQiifnGxZZcKecFpyq0QNc4E9e/Vvkuhu646d/9aN
Ov3FEIyjAojXyiU6/jdVAhsAZ4ZadBQEb1Pffu8G4qyLcHKHYUW+vLgjk+QQwl3TeLbInnz2ldZ4
Ilwj2ni1G13SwUtwdvNMWFNn/JZ0TUdJhufccDTBGuMEz5n4xopeAIf0RUapBkEcNjQfEdUJLzxJ
cb/ZXbzCjxhsVOka27gU4i/MBsAeD8Q67P+E2TxyXxwK3Yn9WM0zhmUFTzCaQFjQwZ2WY0f/L608
rA2Lnsl1UHfiMfMT+DSD1/3ko+wVhd6nsIaY6Caf9gYZrOgSjPBsxv23a5fmprZlda9TL0y5Qcxk
FQvB4jcOKDioo5rxQKUJHObQ21NsHV6arFPfHVfRaSh8/5XQVb+a4o6lAA9vl04nmw9Co+Y8XCAm
18sI9fo7l/TFs4oaTwIxeZeSKLlnCa2IK9s2q8+MteovOcpkQ+Ula7bc7G6tBLxg5Un6Ky0b35PR
P+qyIueIQS+7zOFITeVkOG8VbtdV3ZX9Jg6F/zD8yeAdQ4d6ZTUZ7W27jN6mpr/U9dwdugxsf0XN
zU/Mw3lNtoNjY2qtRQIm44FGEcB1AnqfRW50B8yQ7T+/1f2G/170YgQmz+HGpWiuh6Z/gKrsbize
+uS5/OnkRWLcVzH39lCytkGCtLpLylwkqYt98Ld0+d8wVf2lgtl3dl3yYtg74aibI6HCosx+2fhz
uqeJ8SDn6ua7H6mNRdA7jOCxFkCe438oWfmVZ4D8nEZNF02jRfU6a+uN+BzqRUvb4FJ2DNuh9Ptr
CN84f2TBK8Qhx33XBs46Yvj+QLmC6x3UjLapI+7Zqi/juyV1c8maToOkH5tyQePa8AQ0UW/4ippU
LRjBAWU97LY+ShNmhv8n2Bprbu9jEOtDB2SkPdCL2O9olCnPCvLnwht4Zi1A4XZwx4rK4NxN48/c
7alAJnrmLYp4LDbpEPPCRBJ+c1tVEZnN2NPCZb3nwDq3lIwFsKBMGkeJgYzYTSEdaQIWpEQWFrC5
/7dNkN2wNc23mFlJkDE58CjHP1QmUbTDVxiOdxpOeu+EhShf0SMRPcPVEEz6MJJqwPuPJjK1LMBI
b5RnK4oggkcFS5DRAC2s9j+wm+mVZiw3/dJTwMdt5J3A9/+1tVJ+JGV3H6xD8lXBL6tYOnPgrTOX
azFGZn4PQJlSCTrG9WIwPEbdDiM3stLgSDQFYe9Gr5LbMRTtT8Kl/v/dSfCFK9ChMh1cJEdIv56J
tZT72WhUilobsrRiP0PhI/ONzNeKfeNTRLboN1LQT/Mm8qDglc5f7PYKQQZJ/MSpExoLl28OGZW2
2fuk6r2NGv0vQKWw5evJpl4IiMzOplCPT1TC2MaugTicnExjBqYKW9IDf/wPXIoU50wSl1iC/FHH
mXac56EDBEHCLDmG6dj8S5Rq71FY5YRwG/WZciodyM/qVUw16zOFH9k+JMZ7YoXabQ2PeSgtXayX
k2NU68Dq0l1hKlWuQ0equzC8+c0oY+845YYbYMXDK4i5ocSPh5Ti8SdpzQ1k+GTVjW56sK3SXhvj
2N3xgZr7ECX6I28ya018LkfZrlr3UmRGh5WTycy7SdtoPlIWlRxaSCgyciYCJLNMdyNmy882jqcf
zyrmWxN0+XWSs8uZQJNF0JjiKlqPZmhdVu8OBaqrLnL+g2jV0kQBxLQtW+PbGKi7GW2d7nzoYQ+b
fvXZjhb6/aOVIioTD+nKTX5yjB9sAirr6FHhuBi0nZK+J2MGoSP2gZgBrLhFCY6pBaBIbx9rzwbg
U2VPD+TWQicUSXkDn+xMSIAaBKtaZk2rCG4kprsXAsrqXPHGo8Ez38gB425v7wDB2NsZrwOikTOd
6ZzU33ObGdAiZtT+LNSELHCYVlXLKIXIGBMtH4Nqb3KZkfAPo8Q+9xJLlIn4j3Gz8N40r6ZwAUDt
nRgE+WmDfMlnFEl9IaE8PM1J3O0rrraK/Cs1IY5HjtyGnoGnF5ADS5chWNPIMG/60iu2aRgNr2BT
uiM11+VdPBpHgG84mFxZ7rJJBB2FptaK8G64uDsgNcPrysgF3N2SfDKlMry8CVjrrNtQcup+MUgN
46bqO9oBcSCLo4fDW2wsg3U7RANGacUib9tLuMjc2c4HUm1G5DnVAxDQYKJmwrGC0zSMPuiMMXVR
39u0/wWZISysYV7C7x0v3lrVKS6ecPSovHikRjYOLqn36sG3f0JwFt4aIJx1wG/GDggZunQp+nNd
M1ynjEgv7BpRnrrSZ/uXZtSz/RBTHJ5QwGOxSeqhkcsB98l4tJMWFy8ldXF2w3lj0ZnE++bX9oRp
L8uCRcoZl39bgxpOsk+USDxP1I8m84KADxZmkY9uuSwlvwwEN6+46VQRspiy0iamlg8QEBHGMd3z
PcaJTKkQzuSQx2E3j8ZZFw+gDL5YDGaKm43mJT9/zkPn0Ygt0pLdTK6zhBaeBB9DGar4acCNdIea
hEEiyQ3CzxBZ1rACGfp92652EmsHE0pRBS3+PKFY74WAkfalIR7ETD+c/xFVICkUzN1wUHoW8wF6
pXwBvQwCTrGsBpdQPyaxzBdRcAPryuaX3BS3pZNAFwJLlhv8td2BxGTI6wrtqyK9eLSItvJlSLuS
0qIg7oqdBgMG8H4EA0bmUwJ6g8lubgevJZKSVfnHgEmVsZCYnLfAhUwLnK5leJxTxV8lNa0ZLB+k
3yXsPQvpjO09nlmewH4ZsvPUTgLbozGgWazHKTD/5a1B+QnpKPOYAgHgrVlLcJT8I8nWtOkkIOKV
rnsYht73L2RzJN97KahONg3fOE5Cl9Ha8kRVrhQwFHksRejvKGEzm/2QF3Dv/DEV3w+eKdOvVvWf
7Q7+pvQov1hk7BdeWL22M+UzcBI2DaVpwzEVpvNn6p6nS5EE8gz2wbnSyuK/xxzmPGHRQV/aiEfS
WmA2psgXPNnWLWvwNSG3K6xO4xO8qbmHSKsRWq2yDjaYLkWw9ksWqitkLxwZNBtth6YYni301l+j
y18pBgbYEodoqaTXyTA4sFL09A1M+IDpFhd2lFsTttpmfIatEhx50jB4xDzN37HLU9lAISqqGmD5
KNfrEPzmorDsd16OCAy6NLZM2uFbqsa/yc7SDW0pPPa8Hm3dKcNdg7GeUYJgA+p3lzzhu6BsFQdC
8s/u8XXwZQBV7f1MHNfvYJwOLsHRxUi5dm0PNzoclpVLJhwc3I1Y5D14BBRDhkiStu9e6+JdHAdF
izkk3HWJz2oleo+gHpRDChZja4ODilirJ7Od1bYFlpCg31rUIAKi9JoLKRb/Jjsk+GVEDxewgmnY
kCz5wOA4nNGtzWMWS39vuoH4cLouOkDGo9MqMML6c5ZNeM71wysVOS9Fj5W9N8P0v4mH/dYkVU2S
FrhIjcGmCFlIO3ph5cEpGK3xLGAMLova9GCFklnD05C8NCzM3IXT4Q+FenhHXhZvCILBGb2u/o0j
oW9B/RhSojOgIZCVODiCo18IeWUCCNRjlJp33cObnzOVjpYInhJ4r4ChICWUwse6omRJkH524FMU
4K3AQr+XgfoL2atvQNlEXxPgpH8R7du8jLVzc8EYbvJIjgs7MHZsw5C9y4AL2ySOc+o9QcjMa7l4
0qp+jQ33qWfE3AtoKhtFM+QFjEPOOpUjij3XLs7JkbRhZGwqK5GLDMFarUYw8udKu+WRxywaXHBn
R5jirWi8I1zgiPhrYibMhcOzmIvJWQQKYnExUF1aceKsUZTZOeDU22Iw4bnI7gq9o8eROLmfihzE
ouvtt4Dd0pq1TrkgsH71ZRhdjNE6Z8TkFj0p6w1oJH5VbdGtptnXm2kM5QoluFrPBuTQ3m3lD9C+
boOdtdu0jvOeTAQgqWFfMseDkgRYzATLYiE0/eCEt9Q7uBr7sRKUZqkIv51W5JwtHb4UMZQ4ioNh
wHg/M4FHMI66so8+Rup9lSTeOyvxoztjFBcqTelEdtFUe/E5Tfo/q8nPLdSDttGWjYRqNkc7KrOt
7Xt73KrOygvcGk0nSnZYk4t1rBJUxNqdNnWnrBuSf3B00+kIRg+tORpeQOg4zELzWifOdMRn+ZWI
3idoo8Bh41be4Hn6BvvIgi2mQRIbJ4AIar0e9sKYKOhsxcOtN9FSCkreOSXMA/0buHpG6a/U6AhS
dfbkNAs/qZpPged4MzQ1POBmwDV8pJjT95ba527gmwGGVYjFGGDhZcHjbqEgWU/Nw9vA+Mo4OxXO
utWgJoYHGY/jCRe1qr1Lg/cTP7pIViYNuMhqNJMzra4EuWfc8Fa3Ix6GNW0QepHo4l9p8/Hpgtm4
K6bAQ2Cqdge+ZViqIK1Pkd29huwen2NlIzVlWBw1TaNtZG+lb48/wnR5TjjByUcB4w0GJAiohdpA
WQOjRTxvB+cov7RwYrayM340uOIFRVodJmGyFoHntXRjcBTt/FT5PxQK4hLJi6GmfJ6gq6nZPxWh
0BcMZGciyjSLuyZbnGCq6rXtTNG+8A1eu0zO6SGpeuQNkADbwTcFKwxCDCXYf1iRWUNjLd0EDsla
yrIzQcGh4X2S4+46jGmFC0HDFz2PceyYC2heHZFRkV4aGEMbUFLNqgll+poI4wc8ez8cgtQAlkke
+g+7sQlABlL1Fs9/jW86pdbbqEZ3MyvqahFOh3HPXM09WNv9EX6Nscv8Xt5oX8k+edDjjwLiz+8S
vS2VU32j/ME/WbbehNOvU6cOGpEiEftAioGemEkb1gQTPc/y9jpEt8jMPr8Fhe0uwsAy7lw3GFeG
7wbjTbYdEQg/Hbvz/tN9gHdGxNO01FncWnvWvzzr08++daKrx610RFfcYCYIzqQcTq7t066aVU7c
r9gZvFcaIz43LECqjmdCSstPORbYsOue0CiffZZk/6Wtj6M8bPIV/yE8mMksp6OYq/g9NWiqDiLL
XyLQBTQBed+TPf1rBq2fmoTicgf8CJJB8WMGEb6PZD4FdBZcG4nXy4zLU1M2iq2olWNezs11SUHP
csb5USxcN5CbaeiDV9bCpDmKnidlT2fJNrMUt1Ljh6fgsWTvU9RH+pTAcMSxKY5yVFyA0i1f2K/Q
MsvXenTMGlJHkr/yvOJAYuNGeI3j36mRAzKXHROgUa/0r+zwr/FjbAQIV5zzuW8OdtVZG0z59TNl
3BHV1hQxrSyTunYvJlJZMq594aein7zvXpWBKa6sAo82vxpCkvSZpUy2zE344Iuwfb6PQh/MfnwP
mngTdlisKsI182iPkNYryRbaKv+L7UlK2jwMGCs+IyEq9rlLM/8tn6lqGafsaroeV1aj3EM1RJtC
5T+tUQC1gesfAg/0Jv6Y5MoINsX/tcbcH0n0QFoaOK8hueiLE4Y2Mn2qtlPSPX6GNr56VvK4/Dzb
PRlB3G5jkbYvXKXT2hxq0B9O2RUfvud5v+Yosl/8ZTBUkrRe00pX/0V+dEtTwjDrvu8+Wnu+ai9D
XBjZYi07qgCS2WvvniW3fQepxFc/MV7kJauqjMDUaO4Gt9InlmOPyugHwiVnXTMkeu1iZVxyhfww
wR2AkI77euagcQhi7y01kRkZuzhdtIratV7Lco0EW23d3gzWRts/9h3ylS3Qs6fyiERI3B5zs8pf
25k9TO9rKjtRSTWbwzp/rW3OVd+ICbfC+t31QbgFwP4PrXsGXt2uCyhjxzTHX5mC897zNXHOtZFs
x4n012BXUbZqEcFXqrJgWKf9YLAGZq/hyleFF2fB3hyQimDoHc0SLKdLU0/uPNrTi9m9kKkbTJ7N
cKCj9jOUegd4o2S7UtbAZcJbnhHH8iMcGIR5aOLyp3RPV152ZPyKtyOmiZOuPrDyYMPuXwzKyTx4
IpLUERYFVPQZmsk29uuAwbtqNd1sMEUNGHvbfsBuWA35zmwbsWl8p3zSJATXdfrQCrOSzqe2YBgu
vWvsZDuhSfuQI2m/8e83W9sxpg39fgzflg+dr+/lWc/JPYBHw0gCw7mE4CwfMrgl3PqHVHL62+bt
M18gQU9nMb5UDoZ3tqzuL890OhlsgtT3XBbqbJE+pFcU6dgK+i/luoRdFlqk92SwcFF7YfxQNxmi
chCb8LQRarxUnsJOX/EQPkmB6Xmip3ABpeQn1FV9BDxTr7spYVrUj57xnMXxURmy2XdeGq7GmEJi
v2JuS+OfqVRcjs7obDBqvCSiukqpuEqRRkewG7G/GxiH7j3bTHJCIy5k9lDFkAbbVvvGc0I0B/GW
PbWFQffx3Rdv9gNIl4WMOVg0i53hJk8z6x2cOHm9ivFOPxlRdytyuLoMFeYarcZcy6DJ/jPxEXDM
8MXt3DDfjghYa04QBaMJi9KaYkuXznmjf0r7XlPsQ2pjgek3i3ESPWr6Ui/9kC6ZFUq7HjXezTGe
WGUS/N9ofk4pHX9DoISXXgx4lwcwuO2VSp1qp7IEZlMEVcYL/qI2OTl4qWGdsp/Jg2+eA95+hjey
tQbbPfsc7VsjI/M78rmoIi5HmCVijWeXJy1iaTdsZBQML4Eb16vUDbIX2g4ODducs+039j9yNazq
+iz6sAnnPuB6UN9kH6zZqb3FgdmTq+VRFJC9mUbcOvWMoh4O08D6CzfwynwMHSsjYmolik95dhzG
B6DDl9BwBlR26C+5TTnCYSYJfS4g5h/8GVgin1zpf4Wl396VYV8k/AJWXEjzexz/+BOTsEuPSQCD
32LgWOBpz65zzt6k7+kRyPh2vEaqTJejFO3/KDqzJTlxLYp+EREgEILXnIeaZ9cL4bbLzCAxiOHr
e+VL943o27Y7KxE6++y99tfKig75g8ptODT5JR/TNDzXEpdqix7CXR5NDGA0aD5oPYybosr8I8mq
asez1h5BG3QkWiD5BZTLAWRWmJW5d9KRBHaUD2WenUeodXwysnK+uIWCvyc6tsUm+XDjRLKJFfVF
44kkXbLwarwKNdevwZwO79ZI89CWqXvos3V68+D/o98hF136EJ1C1su1slTotKLmbkgj8D+w1THX
yemWqVJUOe2wBYK8qtN8rA40K+kHo3v/MPbe7zJuLjIapj+WGe5KANDj7CX8MrPt8vt/GR90dSzr
IMRXaAwkgLxYk+FIn8PEdjVJnrBvj9fUpmHxUiHWBIdJogadQ6/n2NeMzAQ8USE2me57j9VMqz4M
6Yl9QEH0k8oRpJ11wOmN4bEJeAeU/bNS0R9vzDO0qs4/VhC09nO44EkuRSwhMYfzPmD0OqxcJI5t
xHNTjwpm0kyIKKXtB/+6ue3r3Bn8DalbDOtBuf61Q25+L7X6uzR9eKxsV+7Zf2clPsKaZxm17bQC
i3kuZO18R7pNKI26JdaxDxMxjQQNvPCNDYNpNW7Ayf6F1ku+UvC2ufHUtiWdm0cGp2FrBupj+MPD
v8hucz2zfHvp21STpidKHqS0smGhHsR2jYuzbHLMcqazWGIXc8eRCX0AtzhWbHdcPvtRtCCFSFFx
WFJsWb2NPqvKi5qmAttG1/A1hWeFWXHI2AkiMNAIk/OJHDDshOoIK6A/Vw0WoW2IgeyIc61jrZnX
3Qc9MER7ocgE8lLDOminB4U9i52vM9rsdh/DOGGJvLY5Rjx3vFuxL4NaCZXcr3Xyi9v2+hKQo3Y3
xNLFCYnKnkeACm+ElhU4EUyBH0ZZyPxYEesX107TscxiLJcD/7rr9uk/iJPjPqb88kII/pvkRnNa
MbDfzHR0wNa3JnZngR96gJlimr2v2uCF2/twLWdYY5ivEPBi66WPSdiF+zzme4nVHYOGntBqRfFF
M0x/ySwLfAbcDlCpYh1GrH68uBBGWaajQ7L4Z73ApjzDhkgBH/0YrLD/I0NGVtbPIrEBLkVBFm2N
ESkWxDUUkw2aQ3lk8eAX+8rDuIGZP/PeRWk/iqVBhlwWqDYE/X1Me9L867MasCdYUlR3sZ/U8ljS
rLsZM2xGPD+7uRmjB7w24X2HUxdsMVhGE7D4XSQtSrwP/ub+6B2SesnYgE0fqfCBt0KWgx3DDHc2
6zpiAdFlgipn1XShjX7d5Kutbnwfz7uObqbuey7CJ6IhPm08sEgB1FOeY0B+YV6bLrOXk9NiGbSv
qGJf/XZFRTi5hi1AE2fZaYgMaescpndQ9fGuQ4fBZsrJ+83tCjN7MgTvSSY++VRvCjje3E3qFHdr
otbPJoBY2PYTlrZOUKC55s2TV7p2H9kFP3VhXmgeZWmfAHK+dVx4/1L0D+h/t3UO+p5HMB72BL/J
bcGAaM6bCownFBbF6cu3Z+l2UYeFR7stN6WChjI63mL6+ExzpXdkpIYyiVgs9eW+uN1EE/iElGHM
EUoLNvsdydhN6xfcIuOJnijY4I+6UP+WNfoZCPITqIFFMji0XOFQqnBbDgEm0JVC9v0glWB2kng/
IRJC38yL9iCi5uacWRt+wVW+k0GjuD1UYf6LF8kzIU8aFTxC7ODJufBT47Wyx6BvOnlZoICQWFiG
+YH3r3meSWYuZyLnPlEq/rbgMVg4NdAAB0pigqdCeJcB5+sJUbU+FcVAKYiglo8NXrxjP9Cy5vSw
6oq0uM7YM16ieN5lkISPyvVZf1fuf2vqHK3p6K2s4CqaqULfykT8vEw0KaiZmpFq0edI0z6FCcz5
SovWB/LYuQlPU7jCCjTed9OPmT7QJwooZIIN2oRyOHIJ7S71itWLMkz9GHWLOHX5dKM4UA8XC0uM
wI/Z8RTFle1U/FTEzsvki3YXwL3FH+ug4VaTmKn8Mdjcu6kHGDPQoRndAKvLt6ZpDcg+lfXXoYav
cotERN+tb+Wyn4tlra8ulPNXhVTbXjALoFfYrj/bup3Al3ZR8mAHHttHFrpttZ/bEtJDttTjdJDh
Six2x96v6Ynd1OI6d7fD21jzOpfzSyFcuRPG/keoaNbbxeK2RB/i5qdXmh/BnBOK7VIoO3ikUoxs
EvTAbmYyPNV5zA9wduXfeYj1JUGnw9aI9NdF1bvjkDxMF3R0FztYBix90xF4T4nkzmy05zlFm6ww
95Ruid3CraARJcSBUWs6r7pGK42ucqmmuzKo4Lx5KjXbSkc1b9ticsUWswL128skPjjW2x9uAeun
Zric992q5le0VvsarPDGC2LYJw9F8lI57seNib2nUKLfp66I37A/D0R9sglzuD/0rChdfQldE525
TIC8KGe1x26OYCeoZXmCqLBUZJJNQR46Te4kb6Xy0fGtN13ZAS8XWCoh1q1IDydsFlPMqgMDU8Gc
elJ2Su49b4UjPajya6mr8LemPuglWCv/gy5XtgKmttFGAIPmKbKUBW1ZVqVkRBKar2skgRjAAXhJ
HXTvBb/wp6lafRhtsEetoB9xJah74I8ouJZZSQiaUzxZL6FK8pcc/Nr9FIEtQxODnQUUspgP+TIT
WKknWW4XZfu/UctWvlcG+YmT6hCFDNkt312nzpdsD24C1Lshj3YCWmf4DjLi0VSLo5ki2SLfgYvC
Cp1Hy84lJnLK61g9tGv5C554ul+JExONU+aShd1D3a9vLXAqYVkZgWGikMZZu58hRT2MVYsXO5zg
e4eBYr9YV84mDGsDEiKT4+33ekuavPpTYwXZx2Y0+LDyeCXE6pSHsUuCkwvRGc9m1X6uYXEM8vop
zPJ/ZcghQACfNPZQEE5gDcH7S0/mVoQhFaXguVNs0wxKUjEC2k0hgO6bHgGNgF9ff9ghLNmVAdxG
h+WA7fAyHRzG/rNr/fJ+taTte9RnlBsWRTqJTz0WslPJlKBIuC2vI/3uTxQlt3xpFlTg0dhDHg/y
inzD6Kzq8diSZr5LQQr95DAFwAeDeUJOjhk/KtE+qmWJT2ylBQ4sQujrbNShV9GPouL7Su0PVw6Y
6keOHJissuBD4DE+qJk7Ao7WlRRY2H5pNgkRxaMrhTODlVvZjd6pjcS7F89VS6alMr9m7Dnkd2FH
ZYcqV+IZZ/kztQ3+pb/hEhIRPUTakQ94BNlmslimmdYrwdRnyXPGlnJHlaVQO5z0A90fox/voT8u
72YcvP/SEBOwiMhHjUXrPerR435j4Di7pybuwp3s2vqxjot555NsegFhKOPDwj9uNr3vW8jYmJyu
LDn1hy+V6Q7WZtNraSvxsBYJX1c/L04kI6sLd0E2JKEgIA6u8rZX53LL6ohG58nBkxCaarAvk5L6
99ClwS/uMcOlTBfnqK1XXONsGEL0Dic4gtXy/iDiZz/u4mF4RySvlr65V3N1PwX2sWWRRJQ+JjI+
VXn1sjZjeaDB49auQuhpG0+hD33Xoa6aeqpzzcTLX4IG0DTd0WwVqOJozU+egwMSHcc6QiwvPOLy
bAkb5JzN2jRgYSfvpTMzvwjPLH3t1ZdX9OYwMa0UW9el3V4GKjlMc0NxGJ0dsDliugzZfJ4zA/0T
9apdF1hGLKRPzeylCZGOwXfODqc5GbDWTC+9MM6MBuMld8Y0YjwVAz+L1xVwESDOMmQyDkBMU9FD
TaaFtbGjbRSHSqLYuAfQZI4SXOTR6xNsu6vkXDATxDJJDRmquCUZSk9w6P3J2Fo+Akig3lvzUfzL
1Fqdx2pSDrsdjrvGpRFkP5GEe4xwkV3hU8UHvoHV01LLv5bU3z7xoB9nEnAhqYJuM/G0FRPh6SW0
dKiDn6h+YkmYjMwIa/gBDelfoVME8cGrpmMvnZOQdUV8r3n2mS1wwhNpQNChoiHVGZ4X4GCsBDyW
IF7oiKOvDR8KyalX4OpkdmkJQh3VM/ApFpsHLHuANOYGh3dow/l+Ja+LFmRkgoCL5IcpEcXUj2LY
WE3YntKW9QG+aT9e3+TQZ+G+61T/bbVbV7Qz1Eu+S2ZMsFsScTx0mCNG+wFMCbNN0I7unaI3+xIX
pRO/0r8W7pVnALA24FP2NESLfx5h4OcwSBO7mbEu7SzGgq+sh7K3KbPAvzfJMtC1hun7UMT5mhxx
uDcdGlBtby2DbOnLeUA/mUU/5K8MgLO/B4SJnN2YqN71zlx8yUyUB58pIvxmHp/Gs2P1VBwCt6d8
FJ4WDrWQU/sqltw8tx14KhBcifqGeK/qpwwBM3jtZcBeCchDmz1bXgbtPk5i3TyC15aMfTRHj/pi
CX/OBysLR95EtOyuzylv1FNe+K/sNYm2+G4a9RtIKLQObplD0kOeEFhGpqE6GmFMUAmt1+qOnKhP
fXXjRNzxZ7nYCTGDSl82VQgY5zpQJYoHrkjsva2FopXTwhzpwBLJrpjBNkqvc3ddQuFVrzPoFuc4
5Gpyk41nTYsegkuLZqz1d1fTR3cNgBf9JqIqDlUj0/UR32XR7bukT5d3rmoE+NHZ8+ZPFPTymUtf
rY5VECVEG0cEpL6W/YNTuaVHt3s5hV/kmlv96GtPrkfWAbhbNquHNrhdMlgreoPYNMI6LIF9Jk5C
GCwXAW+8lt4vvXXmoJp5/AakasYtl7sXht2YPvPWPxNVlL+DoKDIHBub3PGKoOk1KbzxIWeRWN2l
AGpx0mAMO69FVwcPXguA9552hOaF4a+UJwagiWO3nMkNJx5g0U2W8WfflBHcKsgxI7THidfFgpzA
2zKO64qnNRAUC4yq1d6OUyf/4nroU6Lo6vp96crRfIK0UwU/QezxYAnssUsKFu+GutnkQmuY653r
bEjnOxbti6Thl3FrC04/+2zrrlW7KRmJsFg++Ls6l8F0wXPW9LDj/OiEBawXH8R7aTENKAs9htyN
/xR0cnywDDHyTz4H+d0kB26okh3qHnhLeYFhMzxWk9ec3FuYpHXpn9o4GokdQSO8WfuB5HygqJVU
TzYqTb5bbqzTc4j7mDOMPmm/dgLKW9q+uY279UiGKeyTfPo3E3hud43MlDlgwJmH/yrHxul/Bb3m
08UVkyjvqkGNZxuimNId1FW3LPrU4Ul20uSicRy5L1iz5xcCieD/ut7SiB3WKxh7qm8ypp8HzEsC
+1vOcTH7OfavVQZjfteQgSse3FrQ2Jguorj4WMY1dJosYEvGrGwrBERaG06NW2D09Uxa4pLx05fU
xnQRyKojbz/WFb2QQ7HcOZi4BxbOMv901galPWjoQ340fuJggPWBaIX0e6v7Yl6jz3HEO7xxZmri
EyT4D6O13DVz4r5ErW7OMg+H36mIQwXfREgPcyW5sGu8wpXNc4i2UO8W24x0uKJ4oBcXbX5EFKOQ
b7Kpmx2FT8CBg524AScOXS5Dl+DZxs/cfvthOvrcFApL6G9mV3/WqTv9oRJq/FpLFM2MyFs1zntY
4eihXQr35ma78BJ9TnojsHRV/Yoj3DVueynAcoBULdMRsY1ql3pm7QJFGmQQUXl/Fet/3iiH6YO+
ibQ/FHNb3GweWU5rh5nzqDh2kxvcd4zi64vvYYMrIRypZkPuRpL7p4mHMiOrzVO20L6Aj4yavo03
OnT9NA0i0N6yq0WDRdsfrr0zjAGCZqqiBxcOfwJYIhe/WoYZ2Irw7LxjRpfWxaBpz3hMhfMOVA0W
AfUcYwTh9UZQzradx7qaMa4XYGMvUYlJ3yAhFVRoV0WKrcBN2ludtdfAwfOhBGNT4NU9D515Kw18
BXkz+H7osfPjf5Zw8PhI3rSFIC8tYReH5SZWmAdv6V3kzNZVlbxEtLce2gTX5LYboVfd5dMoLC0K
fpOddcQN4TSy59/jWBze/S4HjKbTluH1ZrQ5qwBiA45dAD9UV6k/XP/7PW1vmIpScJpPsWB1edUe
1r2XIbw5DIelFZBIO1abePvo/nkYvSoic52TAKcfi3IpWgPmWvgt6Tsb416uGnO23s0Y6N6cNIdC
x9k/OjG86AG5MqwfsFsGuEBjLzKEgT2Ud6TIQirCXMXEq0dl7uAdfHae6tGP04zNCuuKnb9CV91x
SS2Xu3ngBfvkth2qF0Yjc1X11H6Q75i5KjVO/1m5wuzLvNbeF/e2+pxzO2HzLNMQ6Atm7f5dEy3P
WLz44c7t2EgeRZpA4Qqz6FzUXfJXAedHQx/1FTB2cqGmebpTuVdDyuFPENBh3Psd9s6B2EfBfg82
qMRO0DOIsezib0Dx/KyCF6As9nhGx+yAmb6fd0EmAQPioQqwj/kBC1jSitk+9QgKX5s6zm4dF8O4
RtcwEDC4ppHsysB3gfBbK8fq2EMfYEnUKPc9am6oZiBYSItizet9yZay3sZmAZBP4pI5ruJU2RbW
qIp+us7fZtydP/JRxY/8Z7LXw7k73mymS/aoWG6JjRj9ITty8e4xEVOzIR87fLpnJ2IxS9B8xnMI
5BSvW2qky8rCXz58Lwg/RGa953IsWZtPtw6C+6jzu+Hepd2kuR+QYJI/NRs+Tg6hOE/h0VFldWLE
RHFEa6KXKVV55eS7mBhlWvGa4Pt7cqbc55WDKeUtnWt1p9QwOcWGuhqnul9cZh7oVBko+JlzX2/6
2lFf3Ew959l1WZN+uRBFj1idqo+RQN30B1Mu5DPe5372pQauJ0d87Hp6aYolo/BlVnh5wkUvu05T
/0HPrQrI6Kj22QdNu5CsZnbdhXTm8GNriVdc17qw+L9ulNbP0emKPUOxfuE7kdg7knrijbYROsdd
hoZzznZVsdOW6RexqWHZ4ZCLebT4kSfXBI4kSU5t9mBARqqQJkdt/X5uArZMQmbhg7QMSBcwjLVc
N+BUFvxQJs1vAAmf7P87wkaKXdtHj1+SmACsm9V/Qy/ilxWYIPfssyYfzxdX6FOyiPgM7H5gxc9j
sneX0aRXf2ae3pb47OvHwoSwH5CyuPtWkwnBHQ6CNZ5wSzgfrQp7B4eXlIpMXSTI4KoeTy70yzjc
09wQzt8xeNIHx+OnJ3Yox9PH2AyO3+zouuq/oGPTEm40FxGfTEV/TQejLggEWbHFCXETC8KAL1xQ
BB2JRA/mZLTxokDkZxmEXnxuilyVW+HwxtigwWJHzFQ47Yl3rXdIwOtX2ntudxwXEyK9dAv1P+NK
eRXZtGmLeS+4awDmwfmTWVPsSppCVwK8Se984PZMzpHqFIch2Cr/pRWNmZ9z8p5tsa2gE5ETK00a
yYM3eLp7rrNlYnUBCZUQgcSCypfAWDAkvj2jx9o7DFmCkuQFtogj5Z2C/xLvsCpLCBVF23vfBph8
uBs7bs3bAjbJgl3Fy+MKBJVqposX33ZUbSakNrsWukjMGK0muYy7YuI7yfaLpumK3m0eB+avA6HA
dJfOo/yvIHV/H/EtPVHFrQaq/NZ2fgkcFz3YTAno84EECgjhqgiI13cI8qEfz91OLnDlqs7gqcVV
Pf3HkijL/kSahuF7UtIVwVNBH+BBIGQmuDCLvhyes2Bkme4PUVMdYf948gWNHF79pPzmmJnEQRMw
SU00jtI6bQnLn0KXdOm+aIv2ioGg2lvjqlM6Yzvd1S360zhLmFOqydSNOZnyMa/dPdXD3KVTOfX9
HmOdf0BKn/BcsQk0cHGKsX4b5qgs70o3mloM7qv7N86M9xehBqJv6/ixx78OfPDb8MDI3doBsknn
AUD4Jg9rVstDFbyT5Ax2RCZGcGKNc3UJPHOpQxtsnZ2uIq+BCVdVkEASkAv4eEST/F7nftpbKB1j
AI4sXSF3Do0jLiYN3FtOkf32SBztPawcHf52+6y7xxC+Al3S7RF7An0nrJEKH9/PMh6gjM0s+9sR
3QZaYJDxeRRi3IMY7JhqdD8cpMGijmoZTS/c4Ir2HXYbrgPeslaRHRy41Wi58BYwNgqjbRPg3Vza
GV85jP9029KXiYdZO0v5TFX0Gh3tyFXt3A9BIk9Rm3r6rboli5DeQcj8nu0ywwRsIE0VN+e01pcV
RBlxcOWKkZlgTfNnXOFd8AxAayIPFtiIYTzOHFg1VFjrabrAVcw6+vgarj1vsOOYo3YivIEw29iR
exnmI7vWlbdjz1iji+wpGqgd3IwWL2GJxbpsyc25rKAoB6GEst9rNQ0/QXXbgxfIM5dORXBuGEkp
uhKDeW/zND7m0vPNIRVeFmHkksFbPffx6zCWw5vXxdnPDFTB/ZbAGW5w98j7i+1wwmVeSvvEpT0D
SZLNGBJKaSZe5Bl4n45fpY9bhFNnSLM3Z1ycX4hEy0ucFkFCtUQE3xZsH+SvuwSe3HPCsP5j3Bix
iLMgfAOHTf9RVU7j8liBQr/X8cB/PNAEn47VwNbpPtAmELSfGqjdY5i13b72CIZuA69ark7BepHe
Uc++zVmX/Y5xYHkHPO5Z/RRpl0BJEpPK2qMdc6q5M/eIFPfxG3hKR16WIBpn7j0VYG64VrJtQH2X
VKKw+WBX545xfE/WRWuqXA01QXWIVHatseBWlKlSrEnqJAu8/UhTx1VoFtAA3GjVZpfHe2+PHTCZ
nwgFxV8kQap3VtKT3Xdsr8+qDqH6AwR6WQWrlwsjaVhfUjaf/2VuZz8i10b3JBqcBQkjWmi/FkBC
49Sbhm96LM2kr6tBE2oxUfGuesgtmz/6gR1tf1Frg0EFE8/KygzMYELkMnYxj4G5XRHIONYhnEcY
YoLWMdeZvtx2y2KeVVA29hN7QaqpKPCVUdhBG8afNz9YL7aP1gzqQeRt/RrCMkwenbmkkVYkdqYn
Wash9naNp3vufYmO272AepkB1zf5KR+1/MgC2unOLOlV/9ZzeyF0XonM28W0xihGaQ09d0MOcgIx
4wDn9ygTPCVdkP8nM8+8y6ADcFNY909VVPEFG4z5N+TucFfkUXDVVZpWRxFbKpFiwhHIdVOd/62X
/oZt9dfUUrHjhA8qYbn10GdJFjMbciW+LtLtxB2e596cfMt/MY4tyEZx1hDSaucoN9CQReh/B3Zw
zoTs++mDTFrsIrszkAJx70gd/7QRL//HOqjRetlKrG38VwZ9UNxX01igMAnwXlQH8ErBaJf4M+8X
j3f/rqEw2NvEgMdO1q65vWfswE1NPp4RYS4KEIZUl+qVquCVm+Y5DAs8sdOiY5rNF5u+dATNxv24
eCUo8TXz/UfMLs6IJZUr/2WmJIPfYykIyyR+ND1YXg/PQq3LI4XBoX6iYaj61TQpkuoUpyHEh1zn
BNBuPzsAtTiVGpLMu574i/MSCIAXzclLqQoB7b50sX52ghgMslNIwHkby5kj2lsRcAF+XmYxSA+V
yBZXqpqYEjYsTicHeoeWM2wv/ryXBNIphQ1Sj7X9dNgIZv5WDpp4GHJUPqcntGZw0cJfb5vfgFrT
O9dw+mBhRJBDRlqyjxSonCZd3q7djr06GXCklFm9B5SgQQTHOlLcBXGvhhxeINAZveGVFXd3kpXT
Z5iA//8eYERUKCVtypBfLxSjFjAdwEbMQUvGGQA8k6WUJf0gA3FM77OuuwFsy2Kz1L1njByw7lWk
NVmi+21QkpEgOIJVLgpWBzWeZCx7K7ShM/fdmQ+vb8NT7TUkNdJudqjAi+TZD1XZgw/hVgINFvBJ
+HqLHesfULn1MZ2kPvqGkftHyduXZKSS46xiwWbS6rz+Mxe+KBjuvXVnKTdXO5q7+TZOo0FozUYK
1/5bJxKsp6pl/HjIHaXbRyGc0Rw6rGHp1rNNUJ2dfnZD4tdBI+/LtMQwSf8ewRNaek4z33+wmP4U
uj8BlvzqSJKNY7NgtL+GUwpFNy8r8wi2mld5Uur5vmVj4MabbkhN+FYRuAxeSS/UVbrB/OTssbZh
I9SQrDD8xdMnm0BYDHnsYpNHMUrxcmhH3Fdcvd897iD181o0+WuIYsvshm78h2oOrnZRkHbPXt8V
7Y5uheja8Fz/Iu64wkwmv7tnIEMsYpfpzeVGMnrMkNTbOrzmbco/gHIPW5DWhQhQZ+90+oH1Wg77
NFt9E36EnlpOoAkC0rINtYSIef5mVAWE36Y0597XpfPYMwNh4fB8OT+2nKdsRFkp1Otu7lUa4nqJ
/bccFCCOqDxuqkvO7nwbY0we9W6qC9Hd46bN619Nhnv2OwhDO1JbiOl9Gyb9MG3L3HWSp8whIMRm
PeCGQB62FeFXC9JDOZsU/pj4JATEkgxTV1yeMR/pezEHQG3YNcjfMZ1wCZEkuo6p9eE0Co/OinhR
M+Ug3t87XlImP3GLbgWrjEMZrO635icannisuoHmgtr1zL3f0338YSUC+KEYhfYIYbpK7VlHkZxL
h2ndk0KgbVixhwL3MgSruosWyAfgKVZ139CqolgDLUgf8b5Cz2F/A9jyDb0rw7/GHpRLSEQknySU
zxDVEoJQ5XgpIixDZw60NXyhwNukwFGcpOfOrNkjVhT1+Y/V6jdbnXhYGrkwZk303qNSManrWs1/
kc+xsTJ5LrgWkBt1iQxJCdZsf/yY/8KtF+RoFPE89m9llTXBtkYN+lo4i1mHOmFWcwNb5reey/VT
tVqHJyszn3B0gpPR3rjeGWkZS3Nwr4cQ7EL6HnjujJixemX4lxkjILzGeku8VpmJPlcqItL0IMQK
xGPm9Af7obwSLlaQFG9N26bJ40hG/0BlBsD0vlxfRw/63q2V2abjezBXXraP7QI7lZIy0wzPvHYK
DM913bSfwqQ8nqRgsl8cMdFXv0wKwaVaKZ+leTx48hwZu4QRjLUoatWKYaIOgueF+cA9D1RjfLfR
GOWfGIwgmM2yK+mMjhL/xbaJICdkSkaibAq+BNX0F3LIZGq5r8r0bYDXFT1TR8q0xZMT/17sbI+x
7xFSnnV97byb5R6RtPrkAruckH9JUUZ+OOypZwaVCNh/gASGbWC5r+XSfRKUyOfXMqqmpdu0VvD/
vCmkiI5cbf8M7LJvzv2QnisYNZCTRk2wrqk7tV+ZmAm8pMyC23WI/fwnATh5Ny90M168Im7Z1ZVD
qI9iXLmAQuXTxywfC5YynYHvIri0EqNl60Vz7xwG22bqowcKoblykwBhs1u2dfSLlbN+HgNhIWzI
2vZ2z8fvuHdNrKbulwffx3mfCIk725XE11ZzSAdnT3kd/K9WOZY+Bt9mfxX30+rcWXgRgj4MdYeY
bbuTT0DZ7oDM1Xij4r7Uj1EcTaThmLQc+Q/9SRLsdiAt6JcKz3S795QijwgWE0I28eKJ9ap0qvTJ
d6C7uflM18PeWXsTvaRFR6SUO0yyZcUJ+AN0F9iqnMycs+fPp/S9ntwW/3HEyUyfAnTCNmGs3yWr
jP6srJQoZ+YpeE/BbuCzKOEuk6dwqMrkViiqbb/WU7xjJhL+f3FDgHcLO5ktMdwfd+EyjDefXRME
A+BCJAGRC1iRvfqDQ02FYQsK9zFkTTmJei/BdI3slBRzADAuPCciuzFqlTsQRUHZTQ+TT0jbAjD1
tz7buDc88m55KLid3Dbk7hL9bgDOgrXKhGkOLKUTAqyUv17mqW3e66HrWHgU45LirLxhO5lucfQd
Mi6oJHxHoCog9dLqe+QEmx+jMhbl1SvGfOgP7qKV86nBbqlfeozhMg4p750L1C3cecbjfyPiIZ++
QTiouBhzeX4U8+iW6ybwsXH9uG5Y8LlxsMQAieGyrTRfmiECxMKP+EsDwF4/SQuEKSSdos7G15ae
wFd2t3NKhUKU/gOwPZbPxkQBeG+cCsfK4TPkVqzwO1HfKeNvGp48Ogj8fPm9DDQaZ1XKlpVYqL+J
lhQPtnJTRggWFDduUpoW93pM258qiWIEAE/yV+IG4SGMLFrTbf29XLB3y+6zy+fkhxVe1P6eeFFQ
E4mvm+uRk3TdWwOaAXI8GuBLIg3SQAkgiPeHiNbfpZNpQnFc7Aj20UJOZ43m0JEjttT7cHanU7W6
+tplUzK8YfaZ/ZcbJKA7DmIAWbDTo1loExkTzpEgIzH/Sl1Rnb2yYhL8nm5J5tR3aKs5UlYR/tBM
xCBaREPGaqkYDyaO1KMJbHkWqjR74xXuf4pYH1l6nPnY0ei1MXfhKmimQhbDoLXySB7IKbguJqp8
PXptwxA08mxEs+8g7wQJkgqCE0ANV67PnYPNahfUcvpq0nqOjyVVlQvspiSmM8EvUCO2INkbygc5
PMAzQPFPxLx+NSzBMIp6zVosxCB4t2/ZSYU3+CU3jI0VMtJvLOii9ZwSAC0ZepYI5Brnojll0nas
jhZ9zzqy6YjkyMb/M2ahfo+c0QsA9yyTXDHeOPyLQ7PYp7DpxjtMPOpEY45DdqcUGC6aCRTBEqv4
Jvk3IF7jxq6f/qBzIFbuPH265KElChPxUNfWfIVzPtfgxGUppYawiV9ZMPEZ105UOBxksSTe2VB+
Tia3Lrz2NY11TcUeRxxWybHlfp3ARrngQEVdTCFkV3uuWys+jDjQ/rbEhdsc25EtaIoHOYCPjr/w
VIezLHnubSd/4a5siwG1oTDoAuuKcdI/BcQN+B2Kxc2iZxyw+f3a11UL2CCyzpNdo4kKMxOH7uNs
vMG9cJYRImQK6747um+eStfRyYfSoyNvyAnRnbNEiIMhiHGhVHd5CIKFnayTh/cLo1X/ZUN2sFuU
OPEXlaXN32ljWN+No7i1MQuqbRvxsf7P2Zn1yI1cWfivGH4eYkgG18HMPOSeLFVJKpWkll4IWVJz
33f++vlCfqlkJpKosRs2YHU7MoI3btzl3HM+oocYfW7o4mzBwZbmL3oPc+mhluk+ZB26Ols4T136
UDFCRIwSo2zwAOV+8oF3gdEkUgKh7CO7culexxlzjYcms2dGWIaIKzp6FZR5kAAbVH7RukMFFe1o
zULcASpUd4i3Wkr0oAN06ZmgPCWtatnxLuB+EupmZmd/igcyy13TzQPZvZiUD6UzKcwZZ7Kg/W4G
Th4ch5hJHWSUXLP/rkG7mLxMzZgEUNCpDWUJc3AZk2HQimpyANfUeFB61DXVrUDOIFM2nVHSh6kc
tEAgsy91f+qfGQYI5upvW627nrHFvpwYo2Qsqh2pWxbg1vJp11dh3qqf4MuNUfz2FVr7zUskoMr7
0jpFPz4C1FHK4JdLsB37B/pnXDAw3yNw+aPTgTdGYS1jpPeJXG9GhsOwVTdIIbKACOKEngijD+ZE
9vlETd+Zd12hF9+jWiv6Y2woFQ0krRJGd4x5yDrG9UYGhPKtnQHhFCfaRWH4LewNPNZpQi10Kg9a
Dj7ObP/+5z/+83//++f4X8Hv4kORTkgZ/QP6qw+AQNrmf/6paf/8B25d/s/nX//zT9IQWCpNG0YX
ojbXpMLFn//88Ryh8cbf/R8iCbKW6avyh2+1VbUj8xmOqZpqXy2dfIJpP+a0GZxHhrtR3YnspXbo
3I8Jfa0IeNL9X2Nf/hjdpsiNVoTLTKflyg7q5Y+hezdZA+/+t0QD7rHTjNL9S2Ompd3rfTZlR4RU
GAeukpCQ4o0rM5RvmrpqC0vA2i+My5V1gx6QEirDV2LF5FhnE7IsFuA427aCdwxH/tR8CK7ur6m5
l9sVEM4JRzOomcMBZyPnfrkosClKSTZ4bwRAhubREZ0FcWRrmNmGfiytp83AtcE1l42pfTB15k4h
wjfdlNdZ2JSFSrqpO3ReC/VkUaaNKWLVHUEBkpoSn6ggcJ2Mcdl/GrTOd7wgI7F5d38Ti08mVFdA
KeyYrqEbIK1c53IPOgc0m0GvPk+21gNPKsfvsOf1+0ZXoeoSBDV/TboenO+vKv9fX1mt0HRVQ2CF
KiaGYmqGtOpXVlvMTRKavlV8guoREYsyd7J3fcJkIWPEc7ulHGzTX0Zj9hw6qHOsmKl5Y3Vh2AbW
qvNfqn65egdWtm4atfjkF0P7nGTC/BQ0EqYLP+LKUtLilxsVjqkLgHmWaxjShF5ttNGFQkPAKD41
LZllDvBjyzBRfegSdzzUtup8vn+wy8+p6QYGCd7QMbFLXV18ThPCnmpk/OEZ1UnmFkJXtlmoY0As
F+UnCv70jSzC4/urXh8oq5oU8A1NJwg31ctdUuNgozTfnouEEH0zK9a/woYKNl0zZf755rUwUypj
jqnBe7r0MdhmpVJi859pnYvPBIrwljCOFslqFNN09xe7cZyGMDTb0TWDRqu9sBSDIXCL0rUUBpLj
/LDX/ZjkNA5UQDrzayTryEqmkTbt76+rXduNwcKOxVfEj7pC/rBXdmMqgEd1N/WfQV95pSLq9FAL
uHgDai2IajdQ1EfDXP/ILO2rITV6tknTojPgw1hR420tBh8G8jkX/pcPUJa8uG5vrFziG7/RIuGk
Cm1RdFTVxW+swjIYGsgrnicDZZJNmFmU5ZiXNh7yBt3HKC2qr/ePZelwsW5bx09hZxwJLuTyVEKy
5dkJFeNZ524DDGR+oKUoAD7agsFZwCJ1MiyF7j3jJ+0hQhJ3e/8H3DB0/KXG76C6pVliYehJrzEm
0gX2s9WN+jk1GipJZeoDxu27laWWLzs+0pCQIPwsgDboMsTlZoN49DsnK61nCO3cXclc7QH4PTkh
7fxjHpcPJZHfhvlXsdM0H5aNogAcUM/Z6f6er3216WquyY9R2blqLl65FjEXcPyj+awMrg7f7eho
5zJN/2Kanki/gIq1T9Vpx4xstLLy9efmWXJY1HF40jmGyxNw56F2zdIwnoF80AFVzNHejdSfDs6c
mO9oSr1PwRod/M6S4BCnfLi/8euPbfI88TRqGiEFaIvL5XmhHGYGGu1Zj4lktXgoRkifwnknoqb/
1/21ru+SZdsqQnWGzrWn1Xa5FhLT6G40jv+sAmc8qI0rE7rQPAKRbre5OsbH++tp8nJePEw22Eph
42SYSFahkrpcMANx0TtqRpcvULTyAXHDWJx6Op6UhiPfrA9WO6jnDJkbSKSmAJk7e7bEeULUbv7Q
QDn5rwKwvdgAbLW/tUJXSq5+7MOoXobxkxua7vv7v3hxQpYFnp27YFsq/yk0d2GGfTN1EMZq+YM+
5/MJvrD6VCiZtqMZlz4Hobp2/67XE6pu8Umg7XWp2C7WU4EcIYCeVHQnXRRq84HBdUhEfXj+aVjA
Lu4c7m/wj/d69UnYIXgl1bFh83K4/e7Cn/bgJQoATNUDfeT2s2so2dEw9Hxrhep4jsQs/lIGI0EH
bgQOUmZtcpzpXO9U8pe9qevjyqO+dED//j02EQMGCa+hu7h+WgqfSqdDpwReJs9CND1r8WuISz/8
2y9pwZ3rcJQcP2oaH3MAM5AMw4z6yUCgyPEEaqefVw5okev8+UFAkBwhcId0VRYXkladBlyy5ZME
WdpvIYQGpGCg04RxmrH6HvlIQMQUZiEzQqlxEgezU9S/01KPwl2fGXQa7/+iGzai2a7rmo6qO9Jc
Li+RqyoDQf/YAgaw0oMba9MnuKWmI3UH8VvVKBjdX2/hiuUB8B5ormWBdNZVfWGTSYf8TUeZ46GC
MRraYFichkc9sWhuVwJM/smpamt8qqlsv6Cu2dcrJqpLr7AwUeJYXn3OXyMGW8TtTZeiGNOEzUM4
ptO5RaIOYlB1/OJG9RPBvgGNVvhe6tb+ymSvhvRX8C5VlMsthFNPSCVBLk5fZ9zYYKAgBdacv4Me
gqXAGuKNH1rRp0nY9ikSKUiQjAojkNkf9w9x+dEcUmY+GGSQBs8LpdXLj9YYcBmStafnkp+O2o1l
Ql5jR+95/uythlzB8/31Fs+I5TiW4ZqMRqs6zXD3jyd+FcqFeh3acIErZ8dxe5UhT4rPI33GKmDW
bZNmE4/3il0unDtLko3yZAv2qamatbi5FrMJ1Pqd1jNatTzZVLyR/JjgK2qNZmuZ1biHa7FYMY7F
a82ijm2SB2iWbkomx4VxopY3ZcA90SNwbIfOYcZ0mvneSmmXnCq1rKcDhF+Kch4brWxp2INr2MYd
nZ+VzYvrH+KqUI7ovKWmQ9Sw+MC5CrSnZubLQ9lHHd7RZwvb5ww4ecbLbXXNX0anWYz1dhT8diKA
pCeDZ60dpxe7j8zmXUvDVf1CZdekQAKLsBp9G4RUywHMC+PmUwzIL3muYOTwdyp9NfdnY0C8udeA
7ON4wq5Wn0tIW0My2AqoHIQWkNgDi25DIrRyihCKjoZSU88N1EAI+2TGSM90igtF5qCRGnlDl3U9
+o0R6Potc1JK8CIGiJk/x2Dr0w+E1tARjsM4dvoG/Qhoue/b7NUdITd3TSGgqiGd0y15xK9sVgeu
hxwCECWryWmOJv5gbeguwoajz+UvairOykeTxvHasWD7NNRUXeMvhy8nHc+rBZOG0W2kyDJPHcb2
I1y55Sc0UYOVVa6etH8vQ1qtcyl4aRf7KmFvicGbZx5YDWScKRqea0Mg1GL0ArXnUj8rGRyL6H+H
jD0hV5KWWbO1wylZiS2XnpwfQkppAo/RqL64xuKtHxMB3yXqAF7gGsNno0qjQ44stZcjxNdDMC8p
IKOi9Mh2q5VDuHE9dKpSFpUCm7xiedQaxHxFGWlIhjBZuLXyPHqfQWO0H6QVjsx0nIH72OhEoj+c
Uo35cN+0bnxp8hmBXRHRG+LPE/PqS4dZo89TBpAyyDUQr8BBs19KlEVvt2AdTJvKMwmEV7UWsUI/
FJ2NEDlfemYyEWbT0XoUjj+ZhyAegq8g+SH/v7+zG5eGL2pDk0jMBG/MwrjiJhzLMAtDrzFQxDH6
5oHhQRD1HcAyU0cO4/5yt4wZ+mVNBQDOX5jz5Z2p1WRq6YaF3mClPKNjUuPffJzHOCYHWB5QSUlL
KDamuHwX+HQHJqfV3qt19fP+D7mKCjBmquOUnGxLVoCXYUlvjIAH6iDzYFDVkVYf7dHxmNMZk78M
tErnTYVklfg+NoD2tiRPerSzCorFm9kxleBXYo9q+d7vdNhWYWqpZ0vZ0Nkwxa7W3EAXm4JYMvbi
aB7KpxlEUv++0mwm/V0VjqNmm/mdK05FbtQAcEDUws15f4NXLziPqaDKTuhJKCyMRdYPSST60TqF
GAew+m9JFnts+x52V3BDaP/dX2xZ+uEd5TT5ywRCTFFlmXgAasidiEcC0rxU5IcQWqGfjHjCkp04
k3XCqdlko+hvzgcd2EAlhbn6lxI1nvQd/2j+SQcL429tp4keEczWygMavvrPmBhWWzHBGxZPTkbJ
3eaGWVQAFxY4FSozvU3kQYU5C3DaSNUagd18NmfdKR5bmhp/3z+dG37T4lQ4FlJAoS9tfrRinVK7
knjD5PY7ZIVMELF25MW4sUMp9OZdIwJkDssg/nx/5SsjQA9cQKOK2+aBoulyudcm1RBlqiLs0EJl
likePcgAfnbRQwbK+/H+YjecJAG+SfLFhJ+gsnq5mDAZBtDKChU94YznlvnKrTYl/49HCD9F58g2
dIvEahHNDwg89BEDz14zJ1QzATiDHVU1BQ1POJUgUugQHJrAwflptr+/wVvfkdBMtVT8pSxWX25w
BpfjtkYRe4gJpZTv9OLYQjm8Cx2WzxqGVhmPMraBPg/H+ytfx8a0HKSfxmB5H7TFZQbDLobOTRKv
dYzCfh8qlH/2iKKEn/RAp6k7otSItEUx+m83XRlLyfeeLJ+5ncst16UhplrxY69E3mWfDKWymUCz
vxvH2Po9IkGHEkZQMNNCrbVcefOvjFcWyinOqzQKKagJ+TlePbpAx4PI6Wbdsxii2xb8XR9n3YcK
MFazlfTq6nzJcOhGarQB2SRX9HIpE0xHTn1I95Bz1pnAQ9PJBnK+Caxm3E9Q79HyVbO3OiIOVa7K
KwS+n7j1ctE6Ba4/qcL2Urg7HkizYLFCE2iTz210bOl9rJzn9dvLk0CiYznUz1SLp+FyQd3O0M5J
MpMnj9EBJiMRD4/jvysLGQLUS6ZNHmXsvswhbw+Z9GDSUT8UI5w1b7Rm+TRpNrUHmgSY1cKoDCtO
DD/wDa9pK/fYtCA7oaXId0Ztiw1IXfUlZz5tZfdXl1cuyjsl7w9LuovTjnwoMUfVF17axFYIeLeb
AcsMxOsbl9Ddg+AQNmrbzOxTDXT1rZEdq9OqJNLQCX/wxZdHb6hajXePTRiXaMR/rW3EA2D/KIon
MFkJHBlBw6zB24+Z/o+Fj6SJR33ucs1ZQcIxC3qCOVTDGEip4r2vFO57B7GTYyCp3gDEZvGKVd+4
ta6MJOl0GbrG112sqtHgGILW8CY1EypsVE0DsVPgU4zVQnC09/coTeUiBZPnCh0kV4jHnOfncrUs
tbtYUXLDM0o8Qxva+ZamvXaIwumHgMzQu7/crc2RBxAuEnjwoC8st2OSLYL8SUAYMWXbVo/QyVPB
s+SwE6ykHLfsVdZWhU64TKS8CMwrrRpmgwaLl3aoRKiic08KbN2H3M7FuQXy/rmNNG1H+bJQVwxH
u7lNB+9EzkXCuexh1FAfwB8bup6AeD1zQDfPZbGFGWesNxVjJf7ejYCh7ZHaUNHWRbvXQCUicCeX
+lcrLDj6fSb2N/yzMRyZ0OxN6mHO4Zz4DLrC11fgALeMwIZHAe9GjRU3fmkEfuv7QR0xDDw7gBB7
wJ8wZdjZKY9JaaYwUVbO5yrQwegkcgKDI21y7UUOMwPCL6spgFw8a9tf6DnWRwZSs6e325pjqZpj
AVPEEhambbTOWKlqbXhtUbWfEFjKHtoWdqeomY0V33j9valeaIIiJSE8Ac5iQygTmAqsFDYBaq9u
/bDV911lwPUc9WLFEUqzvbywslCiMnXsaNY15iUJzKZmGtAGuu8AtwqgQbb1qP0CQLw/+ETge5D0
/m4SJfMxKqQs9w/1+qFneZveOLAjUMl/LP9VTCEgW4JzIne9KXTmd2lpPCYlRLeU2HyU6IEd6iEM
AvfXvL7JrAmyyMZGiYydRdgIGSN6gJPkq6BU96zOIzRm9iDQZ7TzJ7NAZrkZegawC+Xn/YWv7VTG
TliObEZKnNHlvWicoawq0ECeFWeW8VgaDQTp0CVXyZf7C92yH5nNy6SKMsISStErZl9NAn8Rwg/h
Id1dvous8HOtcrT3V7plPhyjIau2fMBlnpmErRpNeuB4ZVgrINisFjXKqI4ftGGAMi7Jq/5jktrZ
t6FT498mb+PH+z/g1pnKIIICjaWTBCxeAHLXUlGyyfJgjprf+9ADImREvv92H0O+RnjocFPo1izB
Rn1sG4oNZ4JnhnHcw2zaVs4xobz4Zi/DOryfwPEoOtMkubQRyrezM5c2wpbATL/bxpw/MEpUk8Op
v+6f3I1rQLDrWDrAP/kvaUSvrp5thAb4adf0xnJS9r6qZQdq3OO27yvEtcGeEWOjumzSKl35ZrdW
JvTD5Vi24OPJP3+1Mn0eCQ/H5zAynn2DMineuXnLlAfvKZS1sZ0dofXrdmDK1ppPN24GtUnaXzQk
AV8sb0YR9cyThp3thW7OGJZCd2tq02TXDU50vH++168g4ZbLkCfORqWgsngvwljp/8xdeswO08by
p2g4ZQZFFerEcK0oKAXeX/CGL2VbDg0i3l3+vTxWpRzssoxxL1oAl3JvnjvThdskEigoDkW9s6H9
uL/krT3aOBkNU8WKTHH5JckbhgpeNuG5PRzbAQDaB0NndkG1CwOOmcRdcTe3Ph8QB8qUFjko8JnL
9WDEntVJVMIThg66gF8ECdmMIMngvN1X05Ul2RVUpK7LGlE7jVWp9sKbC9P9qvVhv3PMsVi57bdu
AlQfJkUhXIq97LHpjQYJIOwrXlnBnly5mfIFLYB8F/QF4Haz0ZstTIzfI9t/I2QTx0IdQtiOA87P
AOm3iNGgr08Q6CNQ18D95hvGYK0vTeF+1TUw1sbIXEQt07I3m4tOOAhdpkwShCWd+euLX7R2WPYJ
NVAKVsc2SIKd4Rb+Swcpya5iNjNaiQxv2KcOGyKVe5cPCe7ockHYCRjgHkgy+7Yx0LeO+rOe6/4Z
YSJa7Wbz+f7+rtAX8lQheiWhhAgYtN/iPqhxPZmR2wkPUp92awYxFDdADXfRMDCWMBIbbPpIQLjR
GzapQl8/FnLIZ6D3C7VD2AwrB37jedYpMNAk4vHiei6+8ojQ4lRYg/CQtG3omjtou2/ApDCiaqEL
eaoHtzw0zDGcKpBYz44Vp4f7R3LjxpJzSiQKvDkA6uQXevXJDX92/KirdaRwBv8Y0U33xqpu9mFV
BCubveH/hAZwlZajA/BFXzyd0AcKCEo73YszR31gyARG1K6zvhTxHP2e7Hh6bEWvrnj5GycMaBwA
ABmB9LoLp9u6pt3bo2l4uQqRL4zibjejCwGHyyatUJTd9FAKPgUttDdbuNntB9sYwm5l5/LeLIJ4
3lNwPCb9MO7y4jNDPRlD2kcCNKG2+C1qBv/j3If6/PbbBG7GpNwq2/SQzFx+yyIdYOArNOFpvk3f
pYPPtCgbncl8JvJETqf37bbj4n1BqvA1cVWX66FQPCAeS/erVrTs16gYlod+vPJUMHqw8nbeMFPZ
6Ndldk8ouQSFwt4XKLWRGp5K5XYL2euIcGULf3Kgh3CX39/XDa9E8AEER6YggOfl53x1J9wknntR
8mpmANVf3J6sbsP8HypLAg0HZF5dx19Z8sb+ME5yLC4hb9rSTJmIiXnOHN1jdkt9VxdmSbGvgb3P
gt70/u5u3AhKmSbV6X+3HhZW0kSIuvmxj8yTJjE6JswbwyZAFXzH5Bwj3qIfvylisA4DnAakmJP5
fP8H3PADzMg5NNu4DaAvF054ilI7j/yS0cpwmBXG44WEvkF6A+2GPmrwE4HcSbYMZjnVyg25UdLF
2zLiBOiapIiM9vLTMsNcNVURpoRBpj0xJuhDNKdaqC/NaGcj3qU48PNFYfI06Fq87R2kvJ05dH4b
rW3t75/DDa9AK5UUF5Qzhv1n8uSVmSWjopJVq8nDrCTabywj25ZpbL49mH+9yrKS2sNE1MGOnzyY
auzvdHc0kP2AFbp1suKLbbrPc1TWXhflazjuW5+Zh8XmJtHhYgzk8qiNHCCny9D6w8BImPEw1dA4
vLiBqX2iaZl+b0cVGkBbS+1xJWi7cZdk84dyCYk8XFuLdyZuFd2CmDJ+gAKiPjl5ox/jWEOzIojW
3u8/jaSFZ3ecP5GuYzMetAxg2oE/EyhdPNh1aiCmAqoV1Z4oy9C36MquLc+o93X+IUAmEl3fMQfm
faoqBo5npKOZKFp5zq9dF7hJuj+yZq/jJhfPOUFPMvtTlj3ExP0VEqH1FG1VYr6PU2kO77s2X5vy
uT5tidrGWTKoIaHsC3fCVFRgqkqMJG04Zsc8VaN9ZWbNztaNtVjl2qKE6VKekXNYQKjdxYdForVF
ZYixttiqmh+hFuUweXJFYfTJW2bOQz3bqZMLa+L9i3pjixJIyAsOnofJmYXT6K2yi9GR9b0RQrqa
l7TOHrsozIttmSS07O+vdp1zUKmhHYztagzWLlcTzKwiOwK6FmJb5ymFCm3vlx1aMYh8w547dV27
1UuJU6fc7f+8v/i1/dDOk8MI7NemurDwzQWTHfaA/qRnRhkVvrSbNrVZ9szYW+4mDaJqJYS49oEy
u6HTT4mR1+BqslFk0NchyuO1fkUR1Uz14wCKZX9/V9cfkKfVojAs40CGlxa3YrB1KHzRMPcmguoP
RePMTwoz5F7a5u5aSnNrLZ41lbINpW4i+0u3Z0d2WoJ3mjw4hiSwI4OGGvZv5pSTteLsjaVInCRk
nssE1msRf8Uo2bcDfOLe1NnRD7S20g95rKQ7ZZ7jFaO8vRRsenQCwZ0u/RyKHKUK2VXPCEYxfoBR
JD/phZHvoRVfwz/fMEFGJCTkhCBWNj0vD9BperT63Gzweti+jk4Ne3YWDWA+CggC56HtVrb2Zwri
0oebtM0lIMemaQ/r4+WCTBKr4WD5vYeeYIbYpmNG5ykc/U+FUZnfkJ9Qj3XhwNVXZ5ROrIB3bFdm
+nDSU8RmcOUlUrSI7t632WtnZ+JwyFwAI1GDW1bCshptOD1G8QquA1g19CnY252feCFcMhBxjEe4
Qd847EXRgdlB0MsUiqU7Xwb0XWYMeQoxpycg8P1LAdH8ZaxCmDNhgzhoDWJ19/d4w6pkaACAgDEv
C7ezOHl3hFonizqvgSfay+FDPlPjn0+23WjH/8dSzMIAXCDXpkt3uVSkdWMfplrrwdOVkm4H/lko
gXEIScxW2mu3doWbMWQZRdYWF/aEAncH8VXcemMfNR8cRXOPBLzaC4UOZ+UAbxiJTSGawgk5kW0u
m54RJBulWtmtp1YjjPNK7Z4GG0VVO4yHx7qa4Kqai7en1BTc+FrE0KBcyDgvjzJwm9qxM7X2imEG
brKD7sQHipYi25ghTx1CtowA2hgead3DhVW4IvV/QcxSNist3xuegtiLd1kDlEhlYhEPdF2KzHFd
gAGH4Hf62CJ3EJ7zuoKMjiRHgQO1M/x0+2ZDcgSOSYKaWHf5PNvNRKFhNhrPFtl4nJDdOkSQwJwM
BeKk+0vd2p88YtJQl+jSXTxbqHKNCbpRROeScMdX3V/5HPl7cHcTFAZKf7i/3HXgYdL14nWkKUUH
fYmm1buetDE0a8/l5sPGz4T7hF7GqcyLj+gLRadGSnVB79Os3M2b+yQMIAGmiHAFvICsMJ8UxHm9
sTGjF5g90r8Gywx2sC9IWsWy3t/f6I0skAq1vDVEvkAClk9MTJhRVm3ZeyZTWADQ4gSh8hQ1se00
tNDMNDUKJcEUOVBLZvNIwpQF/0pqJfk+aklzvv9rrt0Fd4nRIllvBam2dBfhBKE5dDQzdbdqCHaI
sM1Pbp9U01FttGLNpq4/sry5EDjIyVppW5eXtw/reDLSSvW0qkDKLE7ggd+hVCc+T3CIv7gWlNuo
TsXJru6ScgXxeO2uaAv86WbjF3lvFxcWqJE2Qa2kevRIqq3dxOV3baij30WuwCrjSqlgs42dH28+
YKDoBNSUVpinWuIsY7haDXNAlTfQIJUz4tZ5n2d6s3OCJlux5BvfkgInwCVKVUSASwiR05hVaJgU
p4YiEd9ze5zOkKZAPqhCvnd/V/KsLqMWRtXljJZB/VzlY15+yIA3UnLqT14AYvpAW9WEujk3Tyno
vxOatwADGgUMTFyOsEyU+codurFTG/g7n5O3gGxh8Qg40PFmcqjUI2Qqjg2pyGZAl2QDq9xagHZj
KdBDdEMASDGGt2wqNaoiiD2TyisBw+81d0o/ZcgjoYBaRysu8IaBUhSiL0hxipRh2S+rKf+gDD2y
K5hRgfePSuOBec9Qr4cl+mtWcpEfaq5L8eanjH4rrAoa+SVz7Y48g1e1IPCx0RSGiD8K5EGALwX2
ZBNc2/O8a+HK+1m69ZC+cdgWrDN4GUsYhPRykGqxZosmoYoidu5l7lBmx7lS3exQhQmsjpnVIYJS
UPVdcXa3Dhh8lmy6SmqHJYaTumDZM8+deXOCXKpfmT8i6KI3Tsc8oG6Vv3IFhbv7F+X6dWGbEEkA
f5Av6bKTpo1Sfcj1M6+uRPNozU15aEc9Ywiryo6D0qzRByzXA24sq3pyqoqinrOMSrQOOl1rdIzz
pKVFADu9QMUSfdsw6J7iVk27fCNbVOqKBS39gVyW1oJsm0uuoGWOqxZFHjIvLc7oXDX9qZwgqt1m
orYgw+6gjc0DjUG4zHR2IQ38/eCMw/7+QV89qxg/PI8UoMCa4BKWqOC6QoV3zgL9jHZQSzG3GvPh
pTbBLx3cOarUDyOKndbBV1zfP5TQhiCdlZZJ8DiU1Nj3IeT00UosflWg4zdRsBESPsssFOOSlxcr
DKwAEGs5ndOyMjdFENQPI53VrcnYDFCKEKEbJly3DpJS1PCS4FgisfbWlFb+CJ5aGcIxqQRG5fJH
aLzwSsQ0yXkAprO3HRZETHz0bLv9qSJmvBKiLt94uRyFdVIPOU9PmHq5XGhM6Btlen8OrWGsPySZ
mzKdFE4ogR8azCS2N5DXJgg3o/oWTbQ8UUVYMUe5pdfPE78B2BilCS65CvJv8TzBWB8homH0ZyTy
9L+teUq/pHWYPtVN2K9sV37CxVIUILE8UA4UOJczqTNKf2ozmB0kebmN2ETV7C0SsJWn4fpaU2qh
fyjjCBzYMmZ0MzOnEz/0574vp8c6ZawXqgpUadJR3Tiw223u36YbH1HSrvDIylScuuflR3Rj5jNz
be7Ogq83vPRJQTzeZWIaM9QOMyv1GHHTfRQSES7eBGlrqCudg6WvpiVPtEQow2AzYDh1YUZWmdiw
jgfNGSOL0SiIjXxKD4zXMUySVDbMV7kSdUhQZgIN7zVSpauBM7k8W+eJojxDoCMP6NWT2OVubyPK
Pp8R4gp099TXJPbJxkH/KT1Ap107Dw69P/VzbkCVRzndaUt32Naz2jvfOpRWtKdhdhxxTC09Ur4p
EOyVB9FDf75XVOgLjg0DZkG9DUbKBT9Dv47TD1oX22hzFHIQ6rvjosT83CBdDo9mFMLC+dYvDKqE
Z0KjP8M1WYZQRuRG4H0Del9R9ZKHHVLQLaI2jZIyTdH3+UNn6+1BaJGyEqVeXxgBHlfC8fAQMou/
PNlEIFo9WpN/VlWQpDG51za0puzLm7fHKnSGDZI6rGfx/WpUgwvd6PwzmnV6vAmaTnJFGf1A1bAz
S+foWIDD9/aY6AZY0iz49Nb1AZQwv0GYAW4W+ZPLXYZ2kY+MWLnn2faZDcVT1Zuup+c0h4n/A3nA
YJcEaefC1WW1a/Pp194CRhvSGUp3jBISTl4uDiNfCbPN7J7HXkMfSDWzd3HlZB96DcLHymHV+5u9
sR6FGPj45NwP0wvyz19dFheS2z6MR/vcJBWaxoUQPWKnNcNlTamQADRBtRI93nhZ4csh4CANkZiG
5aNmWT4BeJXb52Bu5SgIaudzQfqhTvTI7coXsFdWYUEjAzBNFBE8TxHTqoMWZo9J46b5ynW6dQRg
yylQczslrdLlEdQpfAA06TkCJCg8JRhfYAuv9n6vJo9ZqUQr0c6N5eiQWAyOAWyVIweXyw15bLeo
P5nnYIyzTdgyGFIEk7XXAm3cTCrdhftf+Dq+A+hG0YL0XZfVxcV7MBqcJao0gdcVSBls5lJHjhQG
Ee2HVfj5u6o3LTS+JqP/DAM8qkQuciX56f5vuH4ReA1Yn4FFWC6uHEdm0Uj2RQM+a9SKU9eg1p5E
YYpIA0WSPIDhMMXdvbGdSw2Vdi7Ej/y3TDelN3tl2hlNLooEQ+DBpufuMnqmR7ew8wOD/WvsFtdB
C0vJ9ETmJ/TAFt9UqNSd0YwJPMTEFf0ACWVQ7E2VOc19nzbuW8Gu7Iy6pUzgYRyRfZzLnWllUqJl
pKPNbCvNGa1LZZNnVvINWeO1wsSt2wooiPIS9S4s1lzcjtIX6IdqHZJtpjkfRIKAZ24hVVZq0IfX
w2Bs4xFmVOjk0DNnEgkFXjc83DefG8fLi0NaTYIgYbCL/fqpEqhl77rntuuKwzCYH51pjt/5IFDe
7guIGAhecPyc7rLkE6WuOZvQ2Jx7zuPoZLlabmqBNsI279N6mwZZ9Ea+SbwOvD08qlR/SeLJNi8/
ZjQbcPMPCrRpo6Y/gngwmczXqhMTZe0Kr8SNjykLeJSZ6IHLy7iwUz0YMi1AR+E8lw11gqpq1N9+
WWl/WX2CNErF3LRnTO2IxvPUqY+zocRfUQI0VlzStQv8M0KGEQPNIr2RLuvVzSyLuRWMLVfnsVQc
CrUtvFl1kjw6RV2fNTL84337+UPwehnpM7JGyEIiRauYLPtywaJF5BAJk/LsolwDZYmVZkrhwUlu
Wy8zchRsWPgZBOWSm+bYukalPI8IolTvzEFNqr/9SplMz4omxXoeEEdFu6ZuMvHDjjsrQJlnEGG0
Nfwuys6jPpXdwdWGHILmqEbHaBPrOjqeCA8i7LsZaeeq0WYKAld8DV0b8Z6jVldNeDCNpAevzyyF
/k1FMe4nHFtILDrQhNv7dIiD5IOTF1m3ifw6V/b3j+jaQ8NgjFXwVDBwQXh5eUK5KHQOgt8fNaV/
dMf5mY7peKIxkh2aCTyvOvrjSuxxfa0J1SV9HzVP2YVarKkoBkLXVgKNK0KOu6hGvlnNTQt5K4qQ
b90ecCnCKgYvyPRofi+2F09ZHipZeh6rSf9ioF4R7NrEacatb+vdeCz7EYzyXONPV1a+Tsfo6TOw
Q6eSuw1+9XLlzA2ymi5wd7ZgABqZWQ9U0CdKgIALxZDk4BgRupFVj3brjI9b8ZzXn5UMkFEFCjsU
zqiCXq7O1FdV82yNZ7PPBMzczBJSSRj3PZWdxzx15o+5HMS+f9g3vqtLS4LOGsVXJkYXT0YHVJqe
OzrUtj6G1anPGRs8qXoRQo7dvP0thGLNFhBvyq43/a7LHUYB6g+T1vRntVLNvdWgF06A427mWKzV
qa4O8w8oTIcbwCYtoNl1uZQNafM0FmF7LsFaoqSZVnt0/oanMVA1L4/TBDXVZA1TenWYEntC7Yfu
Figx2vqLRckrjaGImnPrB9DeUw4zn+xqckv408rg8/0vJ83hwk/CsEREDloJQCmfb7HDaIqR3ESY
5dw1g7sf6W89ZUPpbgIoyvYTk4u7KSF6dLpcinRXxsrre/0+ycRLIilkyR7hgMX7lETAopA7qs6F
YGAdRnz3aORDCuH0XIfvITROtxN9J4NfgKD4Di3iSkdW5M3gdoJz8H9U8+kfYMlLzprELVBQdrT6
nM0CFoq2M1E+QAh8k8Jm+3L/zK8eQ7mWZA8RdIapuS28YGfq0GtCwns2JwGSNUc0M97kLSSmBzyK
eTDCytdWbuitNcGUE+nQVIN3eukWDBg2asuvzlVjluGpzLRw/GzVCoLWBWWhZ5ux+bc2fuSZGrQq
8USyVbwkTPXtdFSSzqwo7HXFb4sZqq01B9bnqYPj4/6RXheUWYvgAkMmtiLyXpxpGUe+ZWZdfVb+
j7Pz3I0bWdf1FRFgDn+bnVuSZTmN/YfwjMfMqZh59fspzcbZbrbQhM4Ay7OAAVzNil94AyucdHRn
qyIL/Uy0DSVbJZi0IwGBl+/cqvK+EKhX1i5KY715UTAwDZJNY9Rlu3IXvzHpBJZArkC9yyrr4keh
KtK2uFrnpwRft29AEvsf5PeRsgG21x+oS4XN+5eZIjaJptQlkuf6+u6oitlylNLIT12W1w3d6VGL
txHmbPOPwEzNr0aLa+RKjKnLM3p9h8B2ofwIacJgSy+TEzUdjNiiTHaaAXbkzmbm4MSVb2FYOCFi
IstkepRVU3Q2DKyKPtp2kQz7GoM262mqdcRsWmsayn80THYMv7K0Nnw1Wkww9+lsqiBeHKpetxsi
z0NzDguwwdpEFY5ln1VnHMWxnu2qPdzfUW+sndTCJYZwbUBHyw5FVBqNU4x1Biq3jI+FYunHVBHj
Tq+sL5UbJSvdB5maLuaQcjEpq5T5JqFc3INVnpdaFSfNSaW/d07HtrkUzrRWR3yVRF0MA70P8ARP
Gi/1stYuIg+FrbkeTriu9M6JDLdAikXFXWRfuw5N7kABy29vRwWThM81eqnaOSRWQ0nayIr0ezrj
NPKMSfQQfKU840UfEhP7t2lreYWh7/ASDLH6S4mUpWXrWOHJhm+mfbKGkTsdPqiLKPxUZ8bOitOg
PYCyj5UjlFEqboUoapiAQA70Y1yZvYYPdOVYm3TOJucjsrYqCjlB5s0/2hKTWkwwcfX6u1A0Ndrl
gW5WT5GnxfEuQ7Bj8OMGU6Bt5tbz+DUzTSRfYl3vf2M/kU9Pc6G13SWbIsVAptaIZo34PCoK5Sy8
GrmhjaYjq5FuwHVY3hOSh4FLPXLChej+Jrt96ml8ECtK2WUI00tAB1gWfgNJwKlFTHc8NpU+YtId
RnHmQ5lp/r0/2k1gCkgYyAGxMOpwbINFYAGDPJw8mtan0c6cOtoiJ27Wz1jVO86hmMY4/betw6TT
ti6eZc4uHvFWebn/E974YGDZED5hKlNZWN5PyiAy4MhTTW1hLL4ZUCq+CTxncD3FWeX/Yyh5kuj4
wORYvnhekTuTHRfi1CILrX2bIUwM35WUCPX3iE6X+fH+cLehIlMLN5GS4qu+4KKGPXR1UgEEsE+4
wTWPucAMDobrKdNE94jnarYBPWit3LxvjCkLx6T13LuQuRaXhpmAUcWUCldYMRXdVu9aXfi2YuZf
+rBRfMRpuk+Rh+vN/U+9WURJHQP7ICk5uMYsk3nCGpvGsWMDZCvMRwe/63NMtxo/y3btXb+5hV+H
QkcQYq3k5i22rEiioEFAwz42kVL/NBtvFjtsNtNnHTGUU27M/cqJfHNALn2p8U4xfgmTNMqooU6v
2EfbnP8OULt+HHDr2mru/CvX1fjL/Zm8DX+REOTChxHCGgIFkM/CH3URjGlm7CUd81iqSvpR6yz1
u9kRTOyStLAj5JOLEp/kZGiDk644rbZRA0SjtljP6rv7P+UmETBo71BqAx4KCYen/PqXqG7QhG7j
6Mehx2j3X2WKpsbZ5a47JO1DNVpJKPXIMvVpTgC5+HYN6G+fpEY+fLv/Q253l0fSjKqG7HU58H6u
f4jXNTQwY+xWh7kJN6ERqQfdaopDD5bm9O6hSB+laQ/bWQUdez0U1rfY2Fc4gWJ465aUbaLMsD/p
IrTHb4Rprvf5/ng3FzAqSlL6B4Qm/Rf22PV4CT3jaVSV7mAn9rBrcjv6e2oxk6L0Iw6RWUHXdtvw
YppVvL0/8m2LlCOElQBQC5REtJuWR1bMrkDipj1EToNvG6IiLzFuvxfFCKodU1Rt4bii8KM5LUBn
zUEysZwfmkaNT3ZXYiRnoh8KMCHfok+HmFdelacMZWcSM6/G7bTvrI9WNYQndcDkMAuE/mRqibNy
4d2cTvkVOFtBAIftTiv0egJj4Cqhid/hgXmyL1Fd16esVBM/wQFij6PZmmrsDeCfAAhMCKKq5OJA
E5ZXHcGAXQxVAqjLNKNqj5p7RAvdCLoMucl5rvXw04jSaHcWTpCGHzqQ9hmRAnCeBxeHDvWzN0au
csBXk1LbRkFMyVzL7F4j0auYjt/I9YGUAmkWUOPFHamgEWy1YycODfYMZ62Z9I0Qkdg0dVz60aDE
f9u5buzUeTAexzIgyUTnYdvWCda2VZIctE51t5oZYkYVRclHHLjNfWNZ9baZy/SEmn/6gP0gLqBo
JX/x2krfeyK2/IzL8VRFjb2x8FXdAxlRjvgFTys79+Zekl/H8+2CWUJwbSlDhtAfAkKlIg556BRb
6FXZw6theFkJfRukXfs4ohm1VduufaAZFr33ipDDU25CfEc24JcPUCo0ZInHqDnk5QTktI7dQyTq
2e9tYy2Pur0dAJfSFTAIWUgFloRTDY7fWNlGcqpz1RP9VksTJ9gPlhiTvTGXQfnk6nZi/AjCqJh/
zoLyn7oy2TcBBSwkTpdB74dABozW4nxZ6aBmouAnpNl4icKy8TEObR6tIa/Pjc1BV9p5Pt6/m94c
lA+G1CUv/KW4+ICAq3DtMD15Qm/72BctSuMoi9ulc1SxF5n/SXU9T1K/SE3RrCmN3zw3CAGxu2R7
BNQvseL1J0+DqPRSU4OjMqAF1lkO+O7eSXfUmdKV2b0dikoiPTyKODYXylIiJCKZseN88o5lY2dH
Soj6RxQ0HH/GiXflNb+5KHlkKHyT6Mn6PrXo668KJwyQVSfwjmMah3s1RyTO7XX7Ah/gq0j19L3t
HYaj1kwPjeBI9kOvh0vHEp8lLHiPGUT5nYqaup8hpnZUIlyylAqB4vtbxlhMJT10EAVEvK/tC/KT
RbRNHVMNTGNQHkxgIjno0LIeHvJYxOk+6nq3pnyYOwjyUk4LxUY4alX8hd3voB5SDCLtizuYKuqy
+JMgNAtjUd0TR3fz94qk9DcpJS6tyWyBWZ5JX5Odaaf2dLCABszNFs+p9GEcUtXea2OVRhsP5f/a
D9pxnDC8moNRefJgLz+jSmJ2x2SCr+gjxE3HwwxANhydpLLG7VzVQXiI28DJScFzbTbWkB6LCwWG
LfgOaXkgkTsy3b9eld7CdZ7KT/igZkZwEEJ87VvL/mwEo+M7Zmdvk94BzzP1a3WvxYlmYBJM4jdo
qUQaprkYWCOLfa0rI1UWIqShaj/h2Ci7Om31kxaZw1GKeezvb4k3xkSQkzvakBsf8Zbrj8UrOa6s
2a0fxtC1j2GMXkHRVe5FJOaEyHiYboHfrdGMX6PiP95eJMARWmVICdhEvHKZwIc9z7slrPlCAcdU
d33vzjq2PG1W0kPTpuhXKYLhrzpVDPyUyyYzfRc98pcQd2MEHBJ49n5d202zmdALfTLruhD7II8c
5zGsQverNQs9/FYmuZK13MSA+ZD3ziIDh/I8mmqc3JiKauOFOCs/oZPVJtt+ah33s1prbrGt1bKt
PhpuNWtfxVD2+YODY1hKSSWY0tIvMjDUOaK4XsdOlILxIfKAAtcKjB0GUKcvVPbQ6/DV2q6A6DiV
N9ZbLWwKse3wG7o0Ddy1Pe9I+q2vkKnb0DcfTsjQz+ou5tn8MEKl+5Xia/evB0HR3TS4Yb/vpmMF
6M28yrjRcuOqWzxZpRcN3oyk9SX3NIHOmPZzmoL4yYSdc5zixFiJQG+2GcMRFBIMoERESroYToCD
C0YgjQhGWsmlCXqT5iyW4AFlq/3cWb8KL3wn11J+InAMjhKYd0ADS2U+j35QM8K1vVSdmF6sai7/
avVOXGyDfq0nxfruH6WbyxUNQGmUAE4c/xayseujZCE8GoeEhk91ZE0HhNWSh3mOygOg5/nwzqF4
77ko8DXEFEeyYa6HmtOgLiAHBw81+fYnVYzTBvui9ns2jmuEjVd9oj/PKnAWVg01kVeBH8B212Ol
uVtrpJbNhbuyJAczzDY/W/qg/DCUxMSvLHXFv40Q3U/gVUPnK2jxeAeRO8MXN9PDFPIeNijH1qWQ
DQEKzY966rRv7dRqa7DsxfMtrxUpssTdLeGQxCbXP3UOS+radW9c6tKcvhcwc/4hrjBeJr34qSSi
WimVyS//c2YoH8EkIc614LhRGl7cnUXa2PlQmPMFNE5/GXAofhxau37vDQ3Chi4jQBBKKxCB5NH6
o9ZRdhUOlWk1XLSkrL8m6YD1b5XlR62y2uewi+O9OYzOyqC3M8mgxCb0iakf8SRdD5pMPQCRWe8v
5jBPiIhUmuez0NYBzdxwX4jSXpP4vb0hmE14c+Ri3BKgXa5HHKdiLpWC8NmJalX1KwOx8zgw4twf
83b6oIb4DvWTl6586M2hxeRYxtDcS7JTvbyYFA21elhq2qWx5n6rpLa9Iav63c7emjD0GyPREZGn
lS48PLnFOWphXqZF1rUXK0D9aDP18HAskzRxo9mRWLkgXtESi70pL0A6liwiXfHFdKpwrOw2C9tL
kCjBttN54n1FAFD7qzOcVmx0HC7bjTtM0fe+Nfty03qd6aHLqgfGRgYL2ueQXlh/rLu2r7dmZ6X4
dujKN55Cr9zlrdWdZ6/FuczW4hBNNSE088HBOJ2uFT2BZOfkffe3Wdhq6qPCU35EA1VP96o5TRVi
yJ2gaeI049qZvJ1liPykJbgygumH5HO9jaDxjZaGoMDFwr7tkKMluumdoH+ifTGsRNO3Z4QLjSI5
Ej7INqAJcz2UaHrNmmgAXEqn/13U5PvBwCMm+fXJxqrU8p93Xvrk84BEkDGS0jNcb9fjBSD7Bjsa
kJXMdPP3iP3Qrm/1etxPTjitqb0u6gdy7/CGSdNQMJhcdItbx5mMIBalZ14sxJ63VWEiHMCxv1hl
6CDD30/JHmdPAdxYz+aDUUVruiW3s0vVgqbzq/AG75xc6D+uvZzGdDlh2XsxQ3c8i64zK99L9fmX
awvrg1mIOFhZz9utw9tBbwW8KOKFUCKuR/TSPMkwd7cvQd3Nuwg/nFPYDe4uHON55da5veywrELh
Vif0dlTEe6+HCq3eNUONhMoIUm2nIht67MyRl7FC+ULFD+eHq2BIe3//LM1KiffQf5FsAeI9lQhC
TvkfU5qIMghdL6guBM1ZAojRGXK/R+p53glDmasHRN+cvyCJBSoA4KCeD5Ua6qaP2ndebuPJrNKN
mEvXeEqiwdlXKoT8DRU9R98ndRGrhyzQRb+7/6uX+0D+aNhlOJYCh5AI0OsfreeIENgTpLKYEDH5
WHSpq20bGGR/V1FUVc9DOFjvbJ9IQ1dqglD8yMslBH1xiczuaPW9PdWXOO2zvwl73HyriLZ69JKk
a/Ze0E8/3vuVvEESg0E5HULHEk/kQIPNpjFoLqKvy0e9mdUjdXDxLQnVDg1HY01BY5nj8oUgP7iz
UMsFzL8UjWY9e73MsdwMgbqHJOFa3G5D18iDUykww9rYiIR+sedK8Qe9m7+9+2vBGCJEgFAjVY+l
HoxrFRSoBq2+ZMNom7verCzX97rKix7HoVR3SWbxQ949piQ5gXyjW0M5ZXGhScvrPHAs3MSmrPwa
j3qNLHfrqhtLa/KPsas0L/cHXF4nvJGyDSOrsMTEN5l1Y9o8i7oyXSQr9pjRgN8LDzRllzVr6cDt
GSEXABHFTULZ4AbaVwWe3iAXMl6GSjN2tWmWfjl56iEswn9mCpMrydxbX0YIw2jg7CTz9/pISojH
YEBPvxToXka+gBXfbYfIbH9YVfxezU080WW4IbHYssmGGef1aL03xaYL9vqQjfOwc/T82wC5bNuj
qveQ9p250sl8PWp/Rk6MB62JAIfWqWTeLCInl3BhAHVaH0ptiGASJ4aXP7Wd67UbAFgZTCo9rg5j
hankJiwKg/6XgqLPMYcL9AlHTS9C8bEq0k1d5S5ElUYfPrpa6n6rFdHomwD1009q4ymFX+TKSOMZ
eqPrYxmd7cIEnU8A00q3CwuI41SaRBH5U4i4nh85Vf7l/hZdPvKvnypL5hJFAQ1wcc8R2GHe2tfi
MHSKeAqbJALHrNZ7OmEFzSH8d0abEq9WmNnB8YJp5cG9Hh5ZGSkQiXQ2NTY6MVzv1ytbaFmruzSi
9tNop8dAz/XzpAzJzqDo0m4HBTNsZYoLQBZW9T1M1TW58AX67b8fAHoE1gYXPjzIxUZ2rNoLU4B/
e6PBV7XQYS0n2qy+REB/t/ghz4+j7lofWj3vT0Jrwl0N3HOb2Eq18jRfX8f//RBceCiISS4dv+Z6
JvI66hRvdlXswgPAAFSu0JAMUdDt6qY7BzCmn+vOCffQO8zD/T0g/+r/2+5cGLLKSRAiCbdSTG0x
BzM23CAuIv2QOnb4OQ3m4KEhil9Z6usr43UUOoI8cRTwqQIty4xZXM5qZ87GwTVJz3Gs1F60SRdb
LwnWChbXl+H/DkUnntCchjEJ1/VcBiCqSicyjUPsdPqHWGl5woQ2fg/C0d3Pc7AWVt18GqV70g1k
r+iyIba1mEBX6VtPUIk6xEUPE0aF94IRqbIfKB7499fqVVzyarGQ++TJJEhgtaDaL06MFfKW4xSo
H4TVts9z1wVbTXHdDVRT7aC2ya80j6oTWfL4BQPEeRNakfuounH62S5wXCLGaw7sQxASRuluJ4Ku
82Tje647SfwUR7nyMtspEKYBOWcBzfDQh24ODVqaTKJnsCvsrv54/5sWvWLWS36TlMjgIpKp8eKb
NKuZKDZ3+qFGMPUTb3SCVoAzH43UEJShQVGrZtEf9V4ofpTNzjErbEEzVhE715gQNXBRV73/m262
ED9JohhpbclMYDnNahVpRk+f6eAaqfUBBeaP7dRMR1Eg7VqW8+/7oy0Pv5wAogSeNkqjTMLi8Jf2
PNJCNYwDtBzvc+ohZMYeoGKtNuqhmk1tU8Me+55UXI3vHpkGFGEginQUg5fJchoRpUEsMQ4VR/Mc
aYBmEiMKNo5TTZ9UI1YuUTPrp0Bp1jpRt98M6YFyCFxH7jvaHteH1LACQbF0Co8Z9eKt1nb93kiw
8ivNjPTSFeUuy3J8eztjTZz5dm2JsPlcKadtkVosZruvrEKAcEuPswe/qSqdcldaRvSYukRpiHOt
8YUW49FSk/4JMnohmeD2W4yXjSaqM2EFQ8io4M/vh1QhMstJ71wP4eNxRu6UEmt/vL+0t8NS1oLB
xrvOpoINeD3BwolRV7aFdswDQ8EFEscuzNN/mfUw7uM5XMN/LZ5yvlKWvF0W1YK4Ss3wejjIDl1o
Ii19xI5MbBvP6XZp2RvfjCKOfliK1x7T0bW3zLS6yVntleB+sZ1eh0czzv3PsJz/cz28jUlUNyHW
cMx4z88daMVNGyvDoa6SD3HeqrssTr9DYzT292f5Oo+n5kOpAJAL8SkvADfZYtywUGOvCU3tmNVB
/M3FHtI30yF8RvtMP8wG0R3t33wlQn1zUAqkgK+k3c/ydtJjFPFcL9ePo7CMvZLbLpIMXJhmE8HC
J53b1q225jT6xgIjPcNxIUuFDXEjhgXm155zUz9GwMsO2BMGm0TT6oORoEthk1z5XtA1x6AsrS0M
Hf33/Ym+3c6U2DWDBBluGFJVi0diQPNVj2fHOiICPe6yzsp93RmSgxtZyWZWo/d5BsqF5UfCHyT8
p4Z4A2OfYt1Ihzq1j4k7ur5duu5TBJgDumeN8OTKs/7Wx6FixKuOaaBMx693L/oXhTL3nX1M2cNH
fJ3Fkz5I9ORgDl9zDs5KyLdgHvz3dVD8IFlw81L2XpzWupxHNFFi5zjDLtjUiTE/VMOQf9LLQFaG
NeMgIrs46JmJwxugycPEG7hJyFwPfd7OD0mg9y9Ngrs6OUL5bFRF/tw6cEUqTYt8MEE5cBSVkGgI
wiF/Xygpl4b8jMSMfwPSWAIdKbH2RhkkWDhrQ/5sdbnlGxrCvLXo1nRvbq8Vrm3pYqIiekCUrl8v
zNwHWtE4vX2sSzc5ejrMGA04yvPQ2EAQoMb6ZRa7+7hGtfH+fl8Ela8fCZmNJ4qEUVrVXo9sN7yQ
kQuSBwcV66/Z4wdsaqNGfKfQtM/3x3pj+5l/jrU4WxWqrdiOt87RCTUswx3o6pPT2WcbLoEvzN45
3h9v4RHD9pMUdTBhQMQ4XxQsrj8unqvODmjBH3mauhel6p8LrUu3ehO1nwfhRb9qL7noXWWdetRD
Nki0jXsCFUlEVert/R9zM9EAzwGDE7fzWiJNsDh7To8ztAq5+jg6iu2j8Gyd4Ws+Rl5jfHrvSAS5
UkIWPDbGdEspXiBopqMQ3RKeo3OgJLOyGypHP8Wpbr/zQqF9xhBwLJhcGkDLj+rcdi7rwtNOul3n
l6KNfipu9SvOxvxFy9Vp974Pk806QljJRqRmeiOygNFP7YSZYUI+sk1fNF7y4BW4NmZ9vuYotnz6
GIokgSdPosHoFS7e215MondGNkasNtOmmlpb7onZz9tA20WT8bfITWclQVkej9cxyYSkiyDMMHWx
Q6wpoS9pNtYpQoh/rzeltsVctPBjW8S7dqbWdn86l5eOHE9SmqiJgATisrw+HU2G1n9BVnICV15v
O60yfHUERLidKJb+0yvI0qtj7s2Q9HqO6v3B5V/+R4KJ6IEcnLEBPfMELJvNalA4XT9aFmDKWv1u
VJW67QKBPdb9Yd5aR6oOJB2w/PhnceWUeWV1njtYJxzblL09TV8MBQpP4qBPjbhK+FiHTr3y6r21
jnQ/KPYgB3XLobGRwK3aNLZPieGGF1Tk+4+J7aVc4VPp6/mg/n3/G5c3i5zKP8Zb1iHMotLtlErS
qRzLL6oY+gfkCqd/+9hx13APbw1FmsHHyRuMbXO9ZagpwbgTA4SWmkpV1pb5k8NDtZWsjJVb7K1Z
hLMOYAzYopRyuR4qUYcicAECnNygT5NNYIeuX8dZStyAytWmt4tiJdx96+N462HdUaiSKmnXI+Zh
YxqZGtknXCHEgYtGeez0wDqlAFTfPRTCTrL74nJJa2TF10NNk9FZiYickxbnv7LMmJ7UBA+tKqjG
lWm8/Sg6AzKuoB1HuvRKcPmjFdf1g9uUTuec6CFEH+DLG3iWDFKhsX4fsIIcFwYtHR7AhbLSScZ9
/VFpl5RTEBrOydC7s51J22R3aEGquaDWHPj5RmTPX+7v/dtdQncHriR8GInmWBrvTN2MO6E7B6c2
FPrGhtd6VoUmVQAa8wCK8316a6/fKNVoKMDBcsD5bPEu5EE/jg0Rwpm31N5OhQifHTM1VspCr/I5
17ejJztIhM70UCnZLIYxtDCzJnMMsQz08oOTZY3fzFn/EivTtBmSvH+qahoHThJEL7UZJz4h6hD5
yJjHu4Q/Nk3T60cYOR0dTL13Vm7VV9Deze8jdqRrKUFDSzyx2Y9IdGWackrsPtw0wAR+4QPVP4hu
+JqVKCApmW3sYVcbW6OtHN/KC+9gWUWznYJIP/fD2B6LMTWPetIYUl/muR5noKF1FqKy7xo+HUrx
l4VtoY+bHhd3hpqeotjhzrYS+1eaDPYjqlnprjLN4VExB+dUjPl47KvG21oCNPWQOOHKe/nGUaJl
DyJZVpQ4totDW9p5Q6DeKScgo+M5i1BNnJLCOrdkiSsT/PZQEu5OU4AG2OJpLlPRmFY5KSeLB/oJ
Ijq60yB6zmFfiJWhbl5IW2IfaFXSEQAh7i22WobiW4oYSnx2+ibaxomin7yoUTdO1Cgnw4XPZ5oI
Sd0/tjffx6BAk2i5MaD0HLq+KiAIco0YY3JGgqw5xJ3VHAw37g+Fmay9xm8NRclTigbT2qOkfT2U
o0B8iewgOSttiSPNaI+Pgz62/tjkxQpH/OYy4qv+HGrxOnZZb03W6CbIm7ndRkRasZsiI9oy/3+H
IW3M+5O4AExyGcnxXIm74hkhXlxsSG+CN+vUCAP2XWn5hVKW2zCNqp0+znj9OEX4MFhgPazCcfaT
YnSg/5UZADE6CnqiFR88RHc+T2FfIQhDYlJWWfjekJZf6OCBB/iE3cUiXE9+4BSVlhjIsHD95x+S
zvo26lr4PWPMvWdm5fuEDP+bEboVACVprbLBjOvxcHoJBzTxU5xW+mKfFLN4SooOsZLCUTYIGdTK
ZtCj2p8J3YrNaDbJxcYSbiUAXLBGX38GLB2gWnBWQP0tsX66W6tF0ajp2TNmFBwVFaHcsRpn82nW
0xj3pUx4P+2mj1sqPvn8T6MHNFg8SPj1e+8sCTZ8VQSn+g3XZLElwdUj+Fq56blTQR3OITpXsPjz
vcXpXhlqWbhjN+J7QBgBt4Psc4m1EG3ZJyV+fOcqzfSnMM+cjQX+fBdpzvA4BrXtu9giPEd2pF6C
EMOv+6fhjcP3ysqyAOO9el1fL/2IsmDZoiV2LrR+3LuNGp3LRG121VROnyyamivjvbnIFIh4EoCc
Szn7xYDDHMxV3mfn3h4NNng6gGCZ23ozeHaU8Wdk+TNkgNCfs073yxH9HA7lmg/iW9MOIFr2OAiB
rGVIHlTC6xElzM7O6IyfRqBg+xD7tLOZdV/5L8M3Q/Ey356a2LdbHHpWno83rlcZVYJgIGEm35HL
8kd82c51OAXVnJ3NLgsoGjXuU2NX8RkIxZpD3+0Ks4XJ/KmUgqWljnI9VNXD4O9HLz8rdTRtysEZ
KA97yk9EOz/rXZyuyTbflI8kEB24NehEgjHIm4vbC9YZ2FnNa85j6bi+mqC22KAmDHcpKjdKUaCk
kkMHVDsv2/WG0R0ao3Y/0n60vjm9udaTvdlwhB7UI9lyHDJesuVU10VrZ5MyjsfUyVpvUwMUOWY0
1X22WoVIyJw/xczDaap68ztt/voQx8o/7ztllEJlnRJxCKYD4pJ+vQZYZ1nlUMIc6wxvfNJwANhY
Thld0OQYL6NTr5XHl9EJpXEeDyoEPB6kZctAAUdjgq3C0s6eWVhbExz81tBFt8GgSEeUQ8/8NCzs
lftbhjx/RLdAVKT2I1BQoi8ekqUuklkHbTlZqfLgTqVxLkYnelZatUfrv6Mt2/bWcSxx68iLYq1A
/+bIUhBDEoaR/Ftc1+MYUh6aoM1pqaWey9BzD1gFNqe+RENaoJe4aVUtIrHBwu/+wi7qMXwzykwU
8KjiyRt0WexOEBaJero5jw3oqG3aa8E+GcQ7e5RyFA4VaEDSUdLEpb671ThN6xVz/jiOWneM1NbY
hO0YPYpGnf1Um5XT/a9a3E6v41GvMEgPJQx2Gdzm4H2G0Jryx8x1kq1tifAoxhY/8Flfa/e+MRSy
ZNREIPUBx1tijCCix32eufkjWS7rVJWB42zyAeFSr07ctQRRRq3XW9S7Gm1xDoFJz0qTY15JI8Rw
/FhAhu0GO6ONX34ikDeeeaHrz5UpvEeUxYwNls7aSvy5uI/l5Mq6Ao8LFxO4psX1OODckmaRkz+W
wszDbY5ylQ9h0/gkDPNiKjm6mPdXc3kh/zeiBHJQm5XljEWuMrV8sjMxx1Y4T5fUmh4xnPJ+F51S
nzuM9IC/EeVWifet9ZxA9UOLSgeKuAU/rlojUS5QztxM8vtJ0ckHET7hibi+C7uoaRq8j4vHdLYU
Or8is/2+bkyI2CmAtjZhNXI9POiDk/tKkLXhRoNr+giwuNlZkYnKtEGVMKxc+2tXojbpoBJgbIN8
0nYrE/fWdtGoM3HqOAws2vVPbQeNtrmiFo99j5NlCqMWC4DQ9p3AVB9ihUilBR/3o3Yb80tTJsYu
dHu3X1m+xV3+Ol8yxUSeXZa81EXAlMlo2U3s4lFVrRlExGD1NM/t6mDVfboJklbZOHr6zn7yf6NC
53akphap0mKXBkru9G7OKoWp4TwBX/2rGPUSkMs073rwpH5pRv+Wtep+mUU/r5zTty4Fnsr/N/gi
OhqCekRmoikeKxp5Ty1Kfls4evY51qvv95f4rcNI+KVzOKCKoV1yvcJupQRRWU3F41QHxQ9gyenO
SbuBGhAP9SYnE9rfH/D2qUINAKQdPS20Pm66FcJOqo7CT/Eo4rr6ICL8zoLY7g7D1D4jWB6jauqO
n3tWeuVOf2sbgXWhp6eSXNGhuf5S1RimRk284lHBY+YQq3W8tQbYslruRBfVQTJ/DkGF3P/aNwcF
huyg0Egve8liRQqZHsgUlo9R3M2fEtupHowQQ0JH5NY+MEPxMa7sNZHkJWz0de+SX0i9RMBhvJvX
n1pmahCmY8X2iTLz54Qg/5GXa9o1ddK8NJr1G3tV+8ltlG81XPZHHDwERWTbWKNRv/X1CHxAUyAw
kj24698RjFqCnktdPOaZp+3Nye5+qZFHZ3rI4h+jZwUPU9cNK+v8upCLN06WpIByUiRCknix0IAS
3HSaKPPrAh13jNWVT3VnQfB3k/GLMalq64e1Ov/MzczaAzyKDk7sTSxJWZ6CoKz2NHujBxZurc7z
xnQgWk35l4eeTGQZiFc2jdXOzqNHejkoLXXutHUsYewcgTzipLnBYZqy4fDOHSgfGcJRjhtIkZvm
Z6BUYZ5ixfPY9FGI4xWQ6o3albg1EAzkT/3QoSNjCXtlFW6+lWEJu/kD5BEx/2IRqtBULJjh0WPW
atrvDCvpE3CV9JwVw1+xvNSMcVqLRRdjAkOABUz1hM1GawXNiuvtVo1NagxZXXyo8HiJDyJwBzfb
gKotrdKnnee0z2rQdtne09vJfl/JisFlbRepEXBPcHaXtuvJHOUUrJzuQ1nP5YU87isVLjhMY6Nt
EDkZVx7Fxb0NFJLkkiYQuA/JCDMW5cmu6m2rNK32hf8dRAdLcrBSdN9xujmCXTSe7+8ij6n740wx
HFB8gJiSjUOg7y1eQ1E6ZuEZg/mi4pvmjzoZTJ6gBmAj1UagOI27QRVYr0dZ8ZCWg/Lp/vCLR+N/
h2dLkcnLZ2qxm8AQQOo2YvOlMeZk5/Vjf1JyoQKHnLxtMuqfrcG1/ZGq8/b+wPIvvv3u/xt48d1G
ExptFFbmi5uk5bZBA+tjouvu5/ujLDfuf7MLM4aDgorjsvwY4vZg1lVjviReqvwlegiNCpnmfnKd
8FjWmXfJhdGvfNrtDmJJEUCiQoEKEijb69MivCYN1XA2X+a2HPb4xtlbuwXRjBeatcm9YA3zsXyV
XhfxVeAbQQ1O6rL5k8VOXNizbb7UfdX5hWbXPjZo6NEb5bSFNBTu7UQk+wx1j88l0ra+HqniY42A
y0oJbhFdyR/yatFgEFFK/wS56H/UntLGnbQ0TqyXyA6LndXV8VlvYHPPZbkm1fLGJOOgBX8F7hPQ
8aXKlR1mNWiwwXoZ++65dnrtbISW9SPrU5BSzlivUX7f2Ek0fiijkrWCeF3iFgq98YJZdNbLBLf6
WOSd95sHQNkOKHTsAnPy8AM017gTb5xOAy0aSJDS7I2773o+ca8zklTv7Bd89ACUekl78sYOAeyy
NR/nAD5FWpb/w9x5LceOXGv6VRS6Rx94c+JIEZNAGVbRe/IGwU2DhDcJ//TzVUsaabNjtEd3c9PR
3MUiqmAy1/rXb25tfV5+Fez4fa8/XUrQesrIE6h0Ytv9fOh4IgNsqAzntlkQwhZuywjXxlw9hjG5
XWKdBMs8STeOR+4Qo/JhW8MBEhKP2qu4z9yNrBp9r5LuV8T1n68DvBE2ekqvE2WdDo/G5OfPZWS5
lGA17sdJKBEcATsL8xinetcGUWxZEH7Hqs/Gx3KoE+c/c+3//eAcFm00vCdkJt/pa3KyQFeJMfuY
Gy/d5sQxHDiJMspd71ci6J/3hb8dijkFElTCFT04cz9/TzujYvGt2f9YoKntCs/otpNZLPvAHTBg
0Dz0/UGu6w8+UWAiI8D0P9p1gUQ5OHS1E9gGtwSF1M/HdwpjHoC3s896RjCyD7BZ1K9VK0f3KW+l
McVCwztg/cXS+Q1QOB0WcBGLOlBbdn3cpH8+rJm21dLbrfm5qlJDIRdIN9/gSOW2Z17RNaOKIBDp
w52F6NC/hgaqZ5eLKqUSthlDecdGIt70MR30L8qun9cbPtEp4Bi7buBuJnwYRf38wai4oOy5qf4J
SxJ5jZ3nxjaLq36MHFW2z37VjL8S4v+8moJjo4BHQgqaf+Jd/4Es6WvY+I2eI7+AOxSR2fP0QCzh
LIyylB//yT7590OdCpFT9g3F7LeFW/YDDxyR9l+I9VLrPAsGuG7Im/zi3jAz73oZJVmEPGue84sr
/v28cqdDokckAUCHFcd3twGwbUKngjlLRD56wzH1K2u3YO9vidRztT3GA9WvLN//cF6h9WIKBO5B
BiQr67dLOcbEQpWBJD9W8xiza0nvhE3Cqj7odbL79yf25xWcE4stzWnpButg6sdD9fNto7GGeVrf
donIHDfe11XJXL+oJ7E0Rno1rZ59hXdaLqS3lvt/f+g/nFkotidYjpv25Ifx/dDdOoITYhBJ5Ljt
L5c1TWNIylcD0IQVktkyCfz3B/zDeT1x9APUXEiooON8n36rVBtgtlQx33WIs1fMDxtXQBkbzstV
BeoXdfofj+aedPqoo8D8+O+3BTI3MpDzNZ8kU2O4hlCN8lKorAgCMbFT/eJof7iOtEAMeMigYn3C
b/Lb0fTVTtbELFwp9MTWJ46Gd6joHBnbDEEKJz8xepEmBM5SX1iL7T//+3P7bdbEjcSZ/ZuJA5Ah
g91vT+gEfFtYoxVLwSjE1LEWtrIlaqbSLw71HJDy1dVJRoS33vkf0sfyX+R9oD/3ver/swQwPssp
9ffk9M+c8ZSL/O2zSErm1QsmT4rBs9LdYBb9sa+bkUvuVeQTrb9yZfjD2WfECKRFjBvqLRaJb0+R
OQ7JDDqJYqGaenXLOHXY4jWlCbso4jOZ18NN4lpT5FCJ/OIp+l5v4HZ8iunhEeZrA5Ke9ul/KWkJ
OfE6vxw59Gxl5ctSNrdEMVsPdaUzQvbM5SzHfP4Xq8bvjkD/7I4YN1F4UfJhKgpGCnnv2zY4xik7
UW3pUtgU8upObyc1R91cLlXIz/a95cq53s/FbL64fZneWKU5VG9uYYznCnfGSTh1vjw4epUaYvbK
pTlPs8p+hrnnXBiY71x3g0S/nibOpO0Uqsv5lSVxOu91dMdhTwXXXXtYeA1/6xD+633+7+Szvv7b
d1B//R9+fgfd7NJE9t9+/OtF+t7Vqv7q/+f0tv/zaz+/6a9X42fXD93nny7eGvWn7VB9vPVpXX1/
z09/giP9/ZNEb/3bTz9sqj7tl5vhE8O3TzUU/e+H4zOffvP/9cU/ff7+V+6X5vMvf36vh6o//bWE
j/Xnv7909vGXP3P1/uXhPv39v794+Vbyvtu6fKvStz+84/NN9bw5+I3k95M0ByaWA12Imn/6/P0V
/TfGuwbtAKUIT99JLVrVXS//8mfb56WTxIBn84TZn6geqh5+f8n6DW8bn/sIPwqG5+Qu/uOb/3S1
/nn1/lQN5XWdVr36y59hNHG///POBM7mM1CU0k1TlVKtfVsI/VrL+5V6NWxiYjGO3poOddQ0kH/2
LnzA9Xo0unxxhKfWpLzVMBpMjvOk8hocVJbK7jbrUOfGRznXHSohTV+bs94YMRlrAePLTZCkMQ4A
DD/jqOh0zd7UvnKCt3kp0gXHhMRor7zVksb5os+rtu9hV2LHMCRdIu+JYBq0C/Lf7IBw+LKo63Mn
BwsOKwLE9iNZx64SY10b3lk7mf2dP0zeMYd+fG0NuK+epUNuP3HKUfnP1JnJdkHEdOXFqvWjIaGr
XERbGXX5w+lXg6z53qqm+Dz28m7SI2kZs/6gL1YRX7a+TmadLIPK3ZwUVKZo4xiNnu8p/AUCXVYv
NjZD7tYsxnHeV2Azgeiz4BQh5fZND0+F4JlondtuxWRihb1WGZWbE8zja8m2ZIiqbZPEq5uoUmpK
AAOD4KK05vKuydN13HatmnAxnWqTFNFRDnhb++lr36/97YLjtklQh6Ie0MbK2iLCdv0N+YqdvbUz
Qkcjq/CNRehWMpL4BvFgLC5ss56em8xlS7dSNKabIulYW8g7sZRIhsH+TJd+ecylHyUxRLioS5XN
YRP3ppi7+nx1S6zPux5rFFjjRvJRlXae7bRYuy0L3VkiLBvVW1wA4RNZw0bKU3Aue3t9WnBqgVQX
UgwkzcEkuKQL40z2x0xTrQWe0xUP0iISpGn84mJuKbfCGDLjwaj64UdirUsUpHOBPtIq3nWnoiBq
y6qcwzzPgisvd8iUjZcJjM8gTuCoZ3P2WqiOu8bLToF+TQmrKOqm2f/CJNXUhU7+bYtYjizpnUMJ
eTK4NdVdOdZS30D+YX4W2ARUtblVcW64Ty9WjaxikaxST4QXZEibnAzQczsgHIKwYeZTGiYk/W3W
tpEmsvdeawFy8n7fOQihw4L0htu5r7VBGKlfPw19u05c2Xx9sCfUIOGUGjiMY+eWn9Z7t7qsCVnl
o87+sG59OXb3VZumH76ZOn2YI918mojdbqO+sZb7QbleIWQXu4aY2rbX8AHtSURXcZd84GoiHzpj
9WRkxgzqdvEshyyaCWX8alVS+FFJvPcNxqjsJ0mjtJu2cjLs8Gc79oSv3ELn9I7FyzSOuRJBVnMB
TK02jmWfKXZ0LLA+4hrg+LyX+WRiDmy5N/T5ycMpw73DODyLdzLNhhxqQmw948W+4AzgJ9qIcXKb
XRWF5ubC6Uvnq5Qa7sVk6hDSqwpvZuzvjdN5ggjsHteW+rYbPPAT21PmWV4FZFc7o62eNHb//txr
h2U/1ratCaOKgwussoC3C2Y7c6SXQ6dv7DYf89AuXf3K1/De2WZ9no/oH6ZmOJitPefCGzT1gbRl
+qytbiUMqc+D5NppWsJxVvhL8QYtkdH+WGOH+1g5ZvWa8BlWgcECYkxtLbU4nBetM0Jplfm7n5T2
vO2MpnHDIdW8h34eSy80TeQ6Ihvrrty0BG8/GK62xFFfDuXTHFgn+d6a+e9dtVTX/lQYmSicNkk2
kGyselsOMq5CzWg1Dh7bmOkGRXPv9aOkvp18vdhqsSm/TG+u2k1OcsGzmyS9OvT+2Jdha83xOYnE
mGoQPbWuYePGSm4UqJC/7VG+EKN1Il6FfoYzJqXy7D9YpkZhnhRLqbaOMZaXpyc22EoHVnw8Z6Yt
EmPOrokvshYWmCK+IdEWzMu2qva6JWXn2TX7WoZMpoJkz0HHOVx0O47PoFaYSwhkb/fRaGEZtGlN
QkkiSEPFW6lPkDEgHGgd1pklgGcjfaLwvIlJcOjqCBIiK2nVjbsatKBjXLtdNEv85kM7g2MhDCJq
Do1dN3PIw7y+e/ioPdTm0H+upb9eFJ6JkRr6g/xVZSOBBUZNYnTICeezu5O2JlFXJvmdAmA4GebZ
DY67gQH/38oxWpiG3Ml2k6PlhcgWD5fgTC8ziV3jmDrCDKq43IK+EH+dy6B65KqNXegkdfzhj5kz
c03XMQk7iwUVo067fkD71x2H1EezW8I5LkU/+Rn0JJXrt8la4ePhl1ZXhQ094NkyeWYdueYy3lqe
nCehELutcERb466AnnDlLeBK4VKWoxRlWuMkr8/1emWrKdAj30omNlZjWj+KJJkOqZehAhoWZcyh
MS89iXL4TN5QE5hNyL7qPeOPbL0Ybp9YodMHqPjk5HeB8NfAfhqKxbiFDzGzNqiU29UbG28/GdUg
RZM5VhsRjpm4W7ToRQu/TrPTUK8s/Q1xfmcIZU/VIHwSnq+rBWRerENrq/MlKRo8lit7udZyPk7Y
MQUZyBI31eNgS/Nm5R+0LTvXKW7WSo0Htqc6PzjjYLK3QT/YpDK1tE3Q5RhdVqUadKHYdZttnXSL
jJjFY5CC7NV7Xv1xKDeNa+NljkavFLRm3DVl20xMI5Hqf43JqfGXaLA1Ya1DHwtHU8M7fyMuNrQC
5ktiy/S6GfTUIsy2AWht5GocSgImQPQb6cVR7DvpHUnhMuaWJwVgY1ModJG5VuoYxxh6iEQF6Dvk
cmqEQfDyHyuU88t2xuxU2HVr9+wSXMWoyar+Bn+nGt5cboy7rFAYhcLPam0BmQ6Q0YvNrBZ+ZnZz
KJM4fzYwQk8jzXDa82JY2MRib+1TJJgay/aCw8uTUw8YnOapokHKAwN7SM9cHUGWOwixmuauEN2i
pL0hXmyCktNwpDCXGVEyg40PLABJAzfH5aFREQWTc++mK94kreT8h3Mmg+sssNJx4zVDap/PppvM
YNCuOWxIqPeR4rjUxSJeR/PHoM3kCwd+7L8xkEle4fIY7SF3POWxpxc9DTKD+tvCqLs8kmRqglsQ
rjZsiZGwfWG243AjpdYlh7UtNe+sxAAeQQ1eTTxKi9EQrdHp2bmx2PYshnR09LD2O+w41TIaRCAv
1i3u6/krZCOvF2atsp0zDGW2xRwM+VDa1NytAGo5xYVeqVPoui8pZaceQOoCBYhvby13zt3zleCZ
5WrpU+5Hb6qt5WvSh6n6XHEAGu5wMzHXWqQzzfo53JZRPlITw3WK0XRO5+ayWiRWr4gRblXXqGmb
DvpkUAATYLSVWDnE74Qw53Jbqt7W76gnPPPcseLFvrUwNjbD3tBX8xfCgBNE8FMbwQjldF2AjLAj
hLD1c1sdZ6bmNlkHSY2XL+wuTyOC58v3f2ms/t6+/Gu78g01oVs5EZTxFaaVPuXBf0dtA/Srinow
jxobm2FKi2K+I7CHpZOqEoyxMMzm3G3qLAvJqguuEGu2Ueyl3f3vH+Q/anuvms/qru8+P3s62u9t
7E+N8P+1Qf7/sNk9gT//9Y+O8g+97v8aVN/93Oue3vC3VtfwfqN/JE0EET6C2ZOm7m+dbvAbMDR0
NJBTxlCgTYAu/+h0g9/wKwN/AyEBq+AG+men6/5Gf6vjpnmCHyEGWf9Jp3uas/x8jxLmciITgr7j
bHNKF/52j2ZJ2ktserJQD8b4oAaakmLZzJP3TKCMt7WY+QSd2ukWJrhkHc92v7HnV49KNRyBCsPC
qOQ9gOCwCFuT+cOU1RuNRmYBw5/k/WJKcF/p7GKrDoPSwmEidVycbpsUo0G8etJ7tZCCYNj92WhA
m7Qt4dZQTYw+FX4ynkG8EGb+jL10fW4FP7puOCymLyoZ58KeWdRslbLX5VHmd5A1msPswg5Hd3ZR
VWboKP+mDfSwsil/legh6hSscm25ZmGhr1dymliC8W0zY5MdlwZq8bSN1l1MGoGVqwaDMzvoxfIy
G0TyZl2+a41m22pZ2FWlsFX8PC7a3sx7kLNs2KROHHXJK2g+2/7BaOhFA9Gk/jPznZO77GC9AAE1
jUG679MIkkyMsmntvQDvb2XmQrnq0A36A3mpu0pND1QU76tcG5EH+UO9HnDwi9IgD7Z+3p8XyOWs
rKpDzZoZk2l7b6xCAL4tnNTkMOGAHQY4HtrTLaXsAa/H+dFrrVD59x4dYQvLWsOWdCiNcK7nKzL1
LAqdciAKhXTpzJM3beZuO6nvNcvbtWZ5rs+vEu/7m4KhzmPd+O29oaXDhR7Xj31vChxkgdfqDbX1
k9ET8am3L9SChx6JRN3dZVKFpUoB6pOpEKXsk8hN7ELEXb0vanPjBT9WX7vI1Xrsi3mMmrlB8jBh
xW/7Ub5YZyOwMBku6WM3qLCdyhLQQMckLZO31UqZiYjvB/Y106ffPMUDIS/z8tblGZ26f00+1HVn
TmHR3rBkk7hF/1SgfbJmFmdKfyKvvI56rFzPTYBd1dn3CDTU4zxUD0tBR0eEVblPa2yhWwZi8OH1
QjA+2s0Wu69lRV41onh7QJe/mYyLdC1uTLc5urE2huVKkq1vhzILLmODPhHWshrSfZk5N00QP0Ib
uCmWVkBvssEsVE4vGbi7qS7P4jITbnLRuGexm6GzpdeV9n7WUNzRJHdm+eCbc+h4HxlgQl0fc6+8
Yk5YC4LbfOfomMN2GccjmUkiCNS9KYO7tHhfk2OyZA9mc+RXL1wrHzbmaEfu+LqWPwLaBDs7WHKI
5no3BE0kgQ6S/AgkJ2aYXyI2luOk9T8MOl+E+XNoy5uYNjy2SpG1XYxFRsdFrsSiqZCG/KFd9Gsa
tacl8S+ZMWxXsxCGG1pLYAiJ9sz3DoVfFedBuoo2aO5bN7lp0HPPxRnW5mZUOsw8Ve2GcLGAJDIo
aOZIBndjzXtNaV8z1JCj42fXRt5dWO3wNaXpawn2u1mX7LlOVm8nAS0ITrgkb4QiTEvbqMqc5d1g
0v28AqncTEVd4e9c9REaOnNTWca9tMfxsM6+uiqJQgFsqnA+RCN9mLpZhsxKR1EF3bWpnLvOqm9z
f7rIg44SM6u+8nVxHgsaMAPQzhatGd87Vs7vowcEbEnVLbyCraPkIdHVfpRo/nM9QlKOgFK9rqMv
w750G4ruH0bR7Yu4P1J03eEqg+g6e7HLKcySqt/M/khcQaGIpYCVskkGf4pszZZhm2yS9i2eB5HU
lRdih3xVWV9TW0ZT5s7Pg32s6WmLZhiffKtPNqObyI8JhbFgLqSZYu2WgADEfNnosa9Cy+uqRpSr
/ko3550bHaW5JAJ5Q55uD+VXD3aq4jZtfRr2nGxOBOBXeaaWKGOSlIi4T1Jhtc8l5CdpdPouC8gn
0dpVfx9bhNdBTQaOWtsFpbW3adsn02ufSbx3RBw/d2ivusC/bdOPRhU8z3jo5QTPLDxk2Z5sVfwL
QBYizbtK9YMN4X0Idr31Xndhn/BoNKyQ7RFb5LMyYXyTlZIOI8ZLzTrkSt9SwqOb4Ja13lK6egmp
xwKFhTUg8qmI4oWSd7YviikVc7wCbSGF0ZdnxXpmetqLvmaR15bo0cH6ds5ae5vCqz1qr+kWH7EN
epZz08eBqsxupePeQZTHRk0v6oJ0IP/Sa9JXNdOXymE+9/l6I+3D2N2l5rlyIoyEBDeJqa/R6t9g
qv5SpmmUTFUYp6C16ty271rW19bUQ2C3VztTkQlYo/X5DuyCHjK4CtxM+PWZ6s5V8hz37aumeKjb
w2ghlSxaMZSdGIl2DMoikl4X5Vpy2Y79zqu1C2cuXlJvxnjjoSy6Z7/BCIBV8Eh2GlrDxFo2le51
wo/JgmzcYouHjHfpNokM7a4SIHKtWHuDpht7EG3Kb0yOfWavYL9lkqz7ZsbbxruskmnnySBkznJZ
0JXUI1d5CT7spdsmrRn5fuczWu4TDDKL3TCmxzlrzwZTAsVRZjDtp08cx7OgIhoUBIyRoZ2/1Fp9
j4rrh100x7nzcnrVOCozMyy5gwmP3dZoR++g/2xl7n+Y9CCRmdgfvYuOw2CCPCU9HUXAE6QwfV7L
zt0upqEdY82ORYWUVQQVYAFeslrxMrsaC968WptSZYL24tmAy3A2t4pn0cQn2ddITSj5Mvp4387Z
WR0ENKlaumXegTFM9+xY5b1mxDdGuxrbFidF2caBGNN2CRE6pjubpUr26xYB1zaHadav1rFx5208
75iShuSohJk7PPbueOaVjIZl0w5iTVfsdGgcaTA3qN+PdV1dDdkZjUsGCGbqu9bj7AD5Y6B6qLxx
Dwn15OGMHf2O6qAerBR/zNEMc4U0q/B2axlE7pxe1RhfDLr2OVqdaAIvApO6Mcr2rrHKm0Ubrkx3
vtVkvZmtuHyx7FwUg3uXt/2Lrn+Rbbsb6i9jsQ6TOhrJW+IMAIHVGR1fOGvT3muLXQ6FT/HY6JR1
1YVsLkb/NTYP+vho8ETHlR2mJfPog7M8VUG1afVln2NitrLKEryzSNJOgkeLcBd/elOlT+s8b838
MuWN45yEXE6unR3NunOPH3tY1TNIjGS7KF+zU4HX65X51BUOgLAT1pZPmIgvEBcse3PyAXBc72is
UPHHFKx8uMugkG7STgq82750n0dpyI+JPZ2ntV8LrxsJFTgzbO9ICFpUuaV+OZOalQ72eze0UBZ0
m0qm3hu9tmUkwarb7JsiqEKT0NcWPJ9H+MbNTcq3+UfVtMTgMprpRi0E7DmYKQHTCcbKOlZijls/
+Jna9H57S+a0iW4R/+ObIf3ydKYtRs5qqx8UYl1rra5hAaURMJ9kbJGzzg+PbWJQf/SbOI0NYXXx
pnKmbZMGj/bYnaWUTpdakTYAgrERMvLqEChqOvd+nG+SsZwJmFnaE4YmZq5F5tfApZj8l+pgORdD
OeNIX1hfuPI+1BNfAbFFmMjBuw0yK967y0RLkZnXNRIWMZaEx3Y/XJ9QvmDmmrhzfcQr4raoglfQ
tw3YwBV+flf9kp9N9YcD8zV2aBxKadeHAgaDyW6rnOxuWB+I+BABqCAYxZmVB5FcTUt4Nf7BhToY
XffIGGYPk5+I3+kRh82LIjWO7BPIq6lrav3YWnqUmvLCrOu9qZlQlNbhOCtS/Bp7nFizZ6G5XonP
tr0lMdVkITabTZPJY+vqm8ZmygRTV7SA3mU93GfIWQMtj2h0cEMwhDaVkSpPs4O1Oh8r04/gNBTC
HfsHH5gTugmB9lO27gilYmyVOIBb/ZtK6QKmQX+ndO1e3Ir1PwcjQQjv2iweY7UDplLhOGB5HmmJ
CUvXyI0u1BjqC01jthkTXpWYC16iTDdxeHXOiiwh0ze+K9w1uS5mnNxHMJWHbu1YcWVdTt6Vtsz5
1bxms3CNRt/aY1ViJNCIdcXFvGx2sTHyiutHbhVsPYwVgQg5GRhBPsGnj681k1ZvtEyBEQgBL7F1
tnZWs/cG537WtEvfb4FMa8Luw+aEwHfaZITEADGFOMFnPm1fPQ4b35Pak/RpB7LKi181F+CMlElh
OlTshplfLZm3bs0pV4QS9z5Z6zXLge1tmrrGLSO+9TpLF3XdXMq0bsKqqq67Mc7DsfqA34u0rjcj
126IHEhzLczK6s1ws+w6zRL1YSAJ2fuFX4Swu5hMUbq11kkVDUK8Y4CszntI76GrCiqDNGUcOATn
5C76oks0gSmfBgBr35vM1yI8HRjB0Gk5VRV5s/k2msra1tXQ7lPbhH7bToFYUSEDGHfWGfXPrjE6
Fj+ioRcyLAnQw6B0VNumAiZ21yvAoLPU626UHlyVlH+SMBkjHz883J4mex2ECygVt8aX6xfn1epe
eUNLrcnDYuJYYJZUj72h0f3VqRuuUyWv5mpVu9qmx8VdB5f/tXLDxmHOsXSAZwZiV3oi9dp05vPU
GbdWY+4X5Z3XMGqZH19he6KOefrV2v5Lpw/7KfC+qhTEv8o/8SQUqYrfYEHvzfLdDx6TyXi0DHWH
Geq9M5fyEC/yXfPcN6dTr3WpXjx8FVOLb6/Z5lUpu2LTre5bk/Ao6OlmCSQl89yfKbOJLGbyzARL
mvijdOs08mNGc+NoEVCsHFcsTNxqnL5WRSGRDetTpzMSrzVsztulAFVoLjVNW4Vab8xmlnureG2M
gQRynVAp5oxXtde6G6coisgd1MVaKHnpYXAnHNz2S7/eYkaMg6v+qNhCVFHeq1NLmA4/5FxNgiyl
hoXGnSO/z3bm3KO+Tp6KSt7VVXEZO+qyQWLrkHEhmvVjTAdhsfGGsjNiJq8SJ1y265lxDtaqG9C+
iFzmHV35bdGM2x6lLHjG8oaq7YBKaCTnMflKKXOMJDsWLb6U+vgRILGKuLI0/V7C81g9Q5TZ6q4k
j8hjrtBWm6rznzvgVgGTB152E2TCxOfIMyOSG17TrL9OZbx3iMayThuJ6babggHUBskCzWoSFeZ6
KGx8KJTDnW/glWEd9WkQejE8OGapCVl6TFy97Uj2TW5MUZoyY0yZoFBKioCVipzVfdfPwkvAhwbL
fFqzZBKpDbxhKNps8rmm/kwOLqWU92an9b701WFI2Qn75mywgDTmWCtEMOTtaQ4IhEzuBP6nmLta
lxizh72lPUKBGcNaa1p23IyBvKRs3SeqGc69epGUojOOncx+hMz6/omKaDgPWvOdSYMA+8fPltLP
lwosbUycyxFDQwgazWycSWtJLyfvVJxoCLUnsTb+fONN8DGjyXGnmwxA+4Rm3FlYOvM/1vLcN+Zh
anJAqQBFBVPLKhwy9aN1nU0wfzB4jvKyv5fpfDmm1idp48Sd1VN7mViN1oSO3S0PSexOOYBUCdDU
svPam2HRl4ENuEu2XtbWe9gF+i3SzSMfuw8xLrmrFq4gBgjGpp+0GT7YfDXWPXxzxRSZM2i5zRXY
OcVVGU51eyF1OOKlW+/0nmhRH616ZPenc74WkT+1YZKqjSzkY+zUG98Glhkmxzl3AHMux7XWQ4MW
GZLfc1P4Z12z2FvGc23kNJN9YMrBKDtPz4dlXjbIP7YT/k27sp8Pq8WmnGM9Ipwqy+/bjpFjiUu2
INMkj7Qm9+cIKEik5fxe1uiejaa/zoZl651Qisqz6UT2E5L8eBy3eIYShozmsd2kM7d9PybuJYt8
/uSbAHsZvQDr9cuwME1JJuqXHs1l56QwA4t+ucRGan5YynR50wo9+corwM7hkmnKPm2Td8vs013S
WLFgDFqHPgnsI6DIoWg6kWvuYSweHYM+moFq0iBI9gfnbvCYARPiSWQFEQXWmZrtLysF+8gXbVM6
6Q3h8vjJr9sxTmjIgna9kEPzpFn6GXzy24mHWIytvFX6CJ85dr56AvhONYrlTptYP5fZUTP06GRn
auOBZXTFvW+9W/0YGkWzCezhFoPTJSpb68Ibpg9zatlF2/ps7PJj6pXF3lzj28xuL1qTWIYZaGrB
hADRL7d+cTovskhvu1K/KL1g3urJaAuttdKnIn5R2Xxu9rdBedu61b5eOzSTbnIFMOU6CTgn4vVs
hljltcbrqhYM6DKn2oxI4Zq2uCTw9CKNfzTW3TLYRjg6l2lnPS/NpnOeTWA5IL2ZAShz48t01sLT
bFjrpRZpVQytQY2UIuszmMcBU+y9cZrqw/88eDW7X2HQCxjt3Rhr9G+p86LBhhBVDumCUIgQlF74
uX9LmjADNPd1mZ2efTvYuJ2ZhkZfegAr7TFz7lXiRQ5rWc8WO4AlVEl6LGrj4LuAPSkAEDJiUr6X
UKPYw5cTFMG0zxK6niUwQ3MaF9Ev/tMcZ51wYl9Mml3SSdei0caWIeOL0q4UoDS5835jblw2Huy/
dtTfwlUZSqiV5WiNA5RRyTw9V7bxhZDi6/RUuWPDPLndaR2U2YIFeKzW26bi+1rFAbuCrjoDBz0o
TD2xSxKak4bZ+L+pO6/dxrU2Td9K38AqMIdTUlS0JKdyOiHsKhdzWIyLvPp+9IeZ3o3pxvRgBugB
NvZJle2yRK31fW/cTf5rwbOjYu1hrJqPgkiGcJriyGjLg0+UxjgPT83tqBDPjeNvmtUOZ174XA34
/q2d1G6Hs7+r1S+llx84iTZr/OYASlCKMC/ed86GIwA/i7HaVGtKaJC2c9zxWKhhm1ZRTdS+8ZSq
b6P6LL23pZyCOP3NkX3yKWPTRyN0ivc++wmioRHI2wK1a9a6AVO4IFne9j0rg65fLF9saTsDUoNE
rpI/bcOtQvBIF6ugSbSdd2N6l6WDurY2tW0ysNkhjVRB3ObeVqSvrlNsWXJ5Aa3kaKQfqWEe6rI6
iOm+1EGQC2fcE8+7zwTVSLZzb9dPnvlJUs6tLzKaGgMJGAt9Zwm0xBPynK649llxitnZAgaGSHfK
jTK7Tb2CUEsxIteYvyor+d3o3IKqb+9Lz9gQmfJgT95x5cSjlO5QeivERJXWFJoYr61OtZl8lRRC
woLE84tuZts2+YOrYpRF2Bmv9XydBzvwq5cG22XN7GwRfH+/ilE7zlZ9ENQ7T1ARRPLuHDVEZeEd
rWy607oGQDhBffKWrcMha+fn0vgo4bfzyX2cyL3M4R4dhVwgPiX2u5V5e+wiOZyL+3Mkvod/ZH1n
FXjnZXlqhmuM/eJZz/AVCbGXOSoUkn8rghTd+CnL4xOukbAmSdM0lm1uY68n6aowDC59Lxzqe5m6
4Ur1Z1E9ztZzPa6BZxjV2cmiZPgYaVoC7B0OAmWF2yEGm/Nw0lAvhXp3xx5FKknVnldszAhi4vRY
eIc+Ww8iOdZMx2keQdV6WVTXL+V6LR2Sy7QPwRWe37XNkbicfc78kKpna8rPMzJBbeECiXl2jj5a
jKxINp6Um5JH5rYWWqLZZ+vv2FQUAqmHsqkCqV49GsjRaART2Z/Bl5v5BjuvF91mhZzNrVYn95g9
o5K4+tzcp1Z26eTZLmCwmkKFucWYBLKWedMGf8TBlfZV3hzarxz/aBbqSJMnuz7Z5dlh+BR74vdi
tUX+ETTtt6pfzP7ViKPM4P5r3UfEgifuoXOcAYcY5b6cnK1YabGvxEun59GQQXQQeB1Iy6DWY7e0
5r6Z29ArR8idS0fXUZ3spD+/m/kDZvmlFgHwCvVi7V1d77xsREB1GEwOlowzytha/rqxlP6lr95T
Smhg0FX3hK6ijPOhPzw7ILz5JAwC0ZOqggK0qvNU5n6QIsBYltmMmnXcF6xfjE90cawHRMUBTMGG
BuYg5U0sJRqJvNLcyDNjd79AaOTtGgdT6hkceITp2ymXT0n9jOZVB2vpWc/Ku1YHsi3Hux5f674W
7RUVyufsNB8mwp91GF/pIpGv+VTWR2wxDIV60Z4Xv3sv1NuqrX2g9f0vYvPvumoNTWLfkbyF2dhG
XroZkI5V4lrEQ3CDyP1lIZpNcBw7QbtcY41fevnQysesX0JLtNEom+wntt/r4lp3JGxUW9XvFNJA
hK0MJoC+zwVUhFx7O6ryLKpGiLWWv7l8znVU+S+L/iLzi2nEAUN6sAoZNTyliHe3sXFXmdO93v+i
y/2QNd3B8D79IXtEfRIa2X1MzIHndpG7LrvEHiJGBdIuDml5WMYojd8M2vHsJ3DuS1eZTODDGho2
4htbA4bq5fC0ljeJ12C++zQ9lP67N7V3ZERsfCpA0QlnqF09DpTqkJfrGT3x7zr5soCPNyNIpW+g
PU2RKGzxWlxADEzQKHRGhTXdTRr/yF7Lwnq295XdF9c67op3Z0VoXCzGPZ+wIcphSqI13XlgEr54
Z9PmQ+XCA/Xje7HWIe62rVmaDwl9UoHmZN+on2+Bsmd/StZjpupoKJK97M0OaK7eJwghN3nO8ywx
sAYAohuxuPvJFT7UcgHH24mvRvgXQqY2k9CsS0kY58nLhul5Wq1PUh16yB/1qIMPKb/7g7T1sOSx
CJYiGSC+wPx9AMqwG2BFlHrw/Vz7HGzh7Pt19I5Ox1K5DqG0Pxeo9gDzpgIsAmRJJqc6uP5y7kdT
RrqbOBu8SYjTvFQ+CDt+XEf2j9FOf/oGkjSwyDZMY2LPk6pP9nmlmw+Vvo19M2XAvs6p5NkS84wS
zvz00zUDSE3QKkKAXCWnUuANy7xvEHJzdtF5/8pq6PMI+esp15Nh5yFaO1Zy1O2IUtNi6wK+b6yq
27euek0U74acKTixutd59vYkAH3S3rEt8P4F5Gq+kCbHEmZs+xLdr7FenUke4Ii3iSe3XZ8eCN+9
w+9zcdMpKHPhBI2h1JEkgaAd/fROFZ22KVdBvStP0r3rLCe9SSYvKOskOdSFXW611l2I8c7L8tUY
WyuPDHCSXU/8WIr4LncpH6+QcXKqJM9ZMbYGGv8U+LJI+bmbfEHI6JRR35rDUZi2E8HjmKcRcVTU
wzuA0g5FHIexl5HPErfNrtfqR+RB9WOjQ5H6S+xe28SgV6bOh6hwMuOn27fnYq7MiGWT7Gp37tBj
st1MraY21U1HjKB6eJLgLhGYvn4/kxaeoJ51hr25lrDVo6pWVBNGtjzIScKSk+enb1uD7Vijzy2o
TP0JZdmv0Rv14lLHhumHZdKY73Plyj/TDeZNDH0O2xmsqSxk92fNtCLwk3X85jM4cZ2Y43VtOjcy
C0oBFgIpTn4r5Lni69AyLBOL1Sr4FvAx1hRAUagIMvP31KLRLNPSuO8c92XCyhZYbbzH9lBs07E2
3yHdoaabdrxS4S0iS9M5PepZ32gt+lxSfPw3smUZdcth/iD9+zutEffta2e27xD/m59dAu2doHj4
Zo6li2WRDPeajuZkFns/Hir0UKsEa3PSkeljrfczvrk7RwA7NfGe9wJ/EBvHsZbd9zDp7dX2U3ZH
CEluXYWIjgsKtEdMFtPdrB1SwXSm9fN4Ie3efptquktCve/9P1qGiTiwNDHtjLLbAnzMdpTlpBOk
7DS7FpWdHsap7N0ggdFiEy6X8ruz3OIJmWT7ONWqh0JZqSKe148hrqutVq3lN2LyW+cUUBFk7NSa
N5lqnT/0eDUCFId9iL/G50322e8mr2A8qIzQl7PxjrDUuEotNt4HVptDW9jV2ZhXuTM627jQlJEw
57TMVQ0XjLExkcmFQ4E0Egg8hgEtiU/lc603d3lOGY49k1nbSsK+LQ/LKmg6lEpctM6u1ugXWwRc
orK83609VRGcttZtHPQtV62p/a+S6s8dpSBuNLWdfaaqVttqTAlHMGpGKe7Taz8JRYSlWkKjM5z7
Xl/6WwQ3mlentZ1T15n+xStMdzO1A1oYk8XC9OkmDQhCkCwVzvRVkrvX7TIh2FziUkM13NXaseux
WSxGoj/qQ1IFjGi0osU+hC472LLBRdCAzRUDVJ859GdEIVYHLLwk9yMQcMSqOd0XjuL3GzwBL627
89bHmHRGGM6zYRYZAFXGNlcYw64goiEJRau9ejFhCltZZWpvkdH3MRVDMoVaUa1ywy0mHo0C4Y/r
it9aXCmAhiX+XXWWQW4WtJNNVCNNhXlTA1LE/sUn+eGuK/1xM+Sux9uS2Qe9t+/JuK24NWs9i4iF
SwA3HJ1lsXH1V6uMzXsgHr9DWdSW+sUpilEEeYxv0gHvJ8WSKlYhvFznM2s0d6AbIOC5PW0wM288
oxEbc8m9B7dNlp2K5/ykdfkUNTOiocR13L2Hj+gxLlX20LJlSMOtLjnjJLKPOf6Ttd0yB7FMvHPb
ZPe4cpddWuDtqztti6kSKjdewYlbwwizqU3e5sK1aGO0X+emlldrqNW9YQwrx7VBzJGjG7zWcbwH
RhpOsoj1t9tRuLXRLV+Ntl5+ztrEm8Az8ZgUhr1bupavVRlPkdVpB2qDl2eCBcBdVKUzFSKjyUAo
HrTOGB/AqloB+b5kc+Bpk+9s0jnvXHxJlt1uENL+xL28JRPICqqymk9xsQxHb+4lnwgSMpSne99E
4sPT2N6wbVp4Xz5D0CqSnScg+Gf5nc/pcgaS+2pGOPPea3f+OsElD2iDT7T/1he38Vmi8p4hfygq
65B2hbZ3lMEjPOMY99HO9L53cN0GzN9zZdho8ijZth9IYxrP0JbWVpdqwZzbL5EYSj5jeVdviP13
HlVcO2fDm8frMtlqXzWyePGaHMypJQd1RKigxosJTyIDoiZi5p2puFeDyrbpDY8djPRxIUjmuvDe
jgHDCdn4iUFfZapestwrHzBLj3eT5cavjVg0MDfE1EANYSV6OmUUVs6uqbb+ZM1bfaLiOGZq/Onb
4xtWUS9q5xs82iwECHuzmbpBIxNHBdIZAJRWd2j3nVR2aKvCOOe5BfefUK3L+AOTREDtjgiaOKLe
07gSb4IwqwIIgks+qWI2L710upAMvA+wHiCaZlZfcWxqoVUq1BezMwKiG3qkWgzleI/H9mZViI2o
VVXJLq7F8MVVgzCjxhTmzmW9YWAYuDQYROqib7cLnX8VeF4ZICRGPhN/4CvVLQ5sB9mQ36p4kzR+
8anXvHWxgbTArHxbQ0V+U2BINbcIvVCdDLKKv+tE9+4WgD+JumazIs1PJN5nDfFwqGmzduQBLejr
mt0vwrkQZ0JLXpFxmPygzt2Va+rA8+iGuGhGyu/d0D6MCxUcJlHOQZsnaCBlJizQyxBfedrYzrOe
EOtVxdnjgLSREdObmihvjWw/MH8E/FjvlQDxfi/R1i0Bsfm8LQnNw9Om743UIcmgUlejGAeAI3Rs
F1cr9fturtUhN6gzo/98XEM8Sflry46A6ktmxqbVE/VnrmR2tcrVCRtnAp0uUtWDXfjqiP4VTifl
+2XMx3j97zyvlfeFtcRfvXJ56RpnZD0qhfy9DDSXFmXZHP1VW8ghTARcgTndOFiVfKDBsK+kkU5b
ahzLozFNWYM8xk4fBGFvhPfpw2keAcrndND3q5r69wE3/CbxbaZps2wffZJ+ziBZDS5C3B5pqkiU
B3gJ+oZMwGBA5vE8xmr9UxZ5dfbjeNo2JUUagWEIqjFsVwuJo082a6O6aFkALsjGRR1bpsu66VaJ
jrXCK3JVib9XeVGFGFqGg+PV+hGnrI8YSdVn2bc1dQnLcsVaetd3mfsYw1BulWvm76lXkHdus7qe
RoFjVSgn6kS6fshYtc9k4CLQyjFL4hkbXrSehypQhMoA0w3uiewuJIrzg+kkgIY9cgRt6S4l7Xm7
oTbGq9JiGOqscP2fnTO2+8YhbG6qaD0Rzdg/mOJ2Maip5BZyK07SYV1Rs3k1AqZ18S5rjeyKz4y4
w0JqfXUJLyampoT7M5EQ7TVgngc5FOC4nR/WPO957xyNjt/WyetQuRwR+Ij0Vw6TrxFekd4hzw8s
AIYI5xP11pnKz/GS8xmJKRo3g9le50/HX/wHD+toDPmRnnz7Pq7S6piQX/VbKovbKb6TxboD0Q5c
Z2AE6OJ16+q323wVJO+AVlpjDeVysid0h90QkC+MqLY6WXU2bIbOt1kn41Xxocct1MEEgTYwoNi/
YCWsd26OeIdascygS1z7ly9F/DJWdbovgTPgzyHp8Th1mmCwz52N2+qWtSnLusEgKUmxImCw0rt9
UmQv9GQRfeWtenLvmUfPFacxrsH36BNn6uvWQ+mWIDUJWEwG7Wks7ftoEwBSrHexN74I7DwbM+Wn
GWD59vL9X5f/PzcV//2f6f7/4g7YfTc3I3n/77/Vf0NzAPL9/8wdcG7q4bv+TrrmL2b42xf9wwyv
/SBKjEwx+hAJFnEN0hn+bhHQvR8WKU8uvRL8GcIE/uSfFgHzh01iAkZ4PB8EZdjo+jH9/M0Mr/+g
duRmNyC6glsLY8E/rQv/G2Z4/v5fHQKG7pmEI7k0LJDsQtXCvzPDC5uNZyScMCSaAwdZ33RgQ+M0
4KjkDASoUUOrPiySCRiVpwVhWQI85gSqJnt4j/mEoKx2UX00Vezv8CGec9f3Q79GOZ40xEfloj1b
xoqpt3I693dhgiKEfVVB09rGMG/m0q6qjTS4NKzB6r5dSxlqZwnf3VbLwJzq0qkWjjHt2YFM5ulq
UejSBmqJ2f4sPV9+loqrNs4kH/JRyhsuNFretpnWnitpbs2fVfU3ciUbmTC0ldMHPVP3sei2c7bM
BEa0IUP8p2lJnwZcXgERkmHM3my1DbKkkjUt0GzE8wG+sbYNyEzT9rkpzIeGhINvR9JOFOpW1xwt
KehNQhiXVSg6M4/NbGAiwFaMOyyGvMbr/jfGB5a0vQMLLbjs23a8lMtgeDtXNkgQurJSrLX4gfYW
a81zuZrJMdNGiIS+LN0idAuzuhSk5XV42jznXZSD/YpdlWUXowb5ktxv9AuODRLRwc9bGbVcazrX
2hLKnB65sNXgdHltjOle48q1g8aS00/JgGOgkF3YyPHUKhe8uQdBH12PX6K1luJPMdrWWTGlXaH9
zC+7xtm9A8G1b/T0yFjdjJXfnZek4lrLJiPn7R31vV/p5YZgB/XQWJM3RvWqqoOBUgnN/5w6IshE
198j0ttKf0Swy8Fc3HkYJF8xZPgv+GY1OxpjzTy644j0qYRp43cpB7GACvuPbiHKFx7wEtJ2cmIs
ogI2KBJx7aPPie3W5ygvuu5SqLq7X4duPRntCovsZyiNmPZK6R0Eh/NLZZQ6j7+tJ9gXZ7qhElvK
PEriHlliIpJPzYmxjot+1n9ajpg+M0Ka1k2vhpl0QpnAzhWTNTjhYieuDfDrMzzQutqhjFxLTJ3D
qEiNFiwQSY27OkC0NCAXH+LznKP2CRMKdOqw9lJE4EaTlYeqdsouxJpKPH86rrgyccwV971fuwD0
2Jt7Npq2sbg5UpdBxegslMFJg1IqFT0/wRYcJUFlOKT61sLNIx2Q5WphvBbMTvME06S07Ds1aKA4
rFo7nVFvJ0fMDvreNUSOSq0ZUICRxoJWu7HM9kD7WyW3dqVzd/t1YrL1aSyWWFbN8xITJJH48qaA
IPYi8GfiDIC0LapuCTnTHqpM0+pDS2ciIDX6aaTmGlykIX3deoZqHbqAU3Ry/h5/dLsykv/LsS3/
mcvtv+MVdbMe/scGto+s+vr8mrnv/x798rd8l9uX/P2CMs0fXD8mcYQmiT2egefsn2kt9g+DXDOS
t/CQuUSBYlT7xwXFQfcDTxvNDoDBiGF5GP7HDSUM44fFh40sWEyLFilA/yUXG7FMf7mi7NvldMty
5MrDR2ewav/VaCm92lv8CWkGznR73C/NGA/1U9LWUx+fFee52KVdluvnPO6drdTN5kTCV/es6sbn
088cjERK32ZMx2EVZ3NDAqXWnbJ2tDc1txsMjqY/Lq73SovFye25fvo2m3cSnorIf1QtKBbJtBUc
G3WaTPsZ5CEZffsXV1HDTNc/u83sbcdRvbBJYdaPtVQ8eHnS9ByeUk23w7P+ZWojBAso6P42YmOs
WetDzj9/D+o2PbWWl4zRjFf+BDLj4FmzAF9JlQjrxG7YHxG8lpqeouZq38h6+AL2P5lO9cBbqgXT
iEGu9Io4YL2tAFHi6cQPxRqlw2vXDyRAXaSJR9QkeOrkLklOYcVSIBdAPRwTmqeA64IqSRN8ak2s
76xGaQcUx/1w7DQMvBmo/6ecZpq0YWxC5EZPtaSsb16KeTfYiREms+dHNejWNi3xErq5Dghqjy7J
D0u97Wa338zmhHvByLKtWqdflTfMDy1z7FUuGH6IDfAvjjU7G69Yx0jzkHWhwvpJhBGpOaghW3Z3
hBqiwZ5Spv396qNEGvDHHXQt7a+6ZKxX/dSchMCEOKoCPhj3yyEXA8A/a/fz5MVM3i3xmr+6WV+3
c9brb2s1WafFSc0PGrTErsq7Cj42ng7eMCLiGDMCOYHyQWbboW43gxU7XIwgqppr340Du30K6Icf
Mu62hZ5mEun9vOxbX2tJOsupywgLn6HKbqf1ec5IVfCGpj+iXrUfENTh7Gu7DG3AaEdt2hYnkg/Y
yAfboi505DV0DIU6iyiQX42nmjcvryqo0aUK11YZB4tMr2dIerUFW0ZD5EDKE+rdHNPE6E4k9eoH
06/wkPBbXxhJPABxK4mDuR38KlJ6IbZjqlt3c6OJk5P7OvGUST87Afi3vou7svlc5nnaLcjAd3Jc
QYaNdXb2hGNoU2jmgxvMfmeFpR8nd2Y3QNWmcua59opT0y82lxbGr9hCAWeKyfyVTuJLX/ydWy+Q
lXk/ixcfl+mmGXyFsqrxP/FXyp+4nKwnHpyVJ8UtNr1NEYelNzYcKSa11B36X8QTi6OWJ9Mj0A+c
Tpe9Esjj7uzahrXW8DVpqcLHsk7p3SyJdOjjyty2YtUjIqO7rZ1oIlJ2o7P0aX2K4gxc6g9gs9z5
fm2d3HyBQWSFNeo6e6hR4UxKXDGeIXWsmn0v7OqiOufYEmx7RwLbfphl/eSuRrvjMbgQ7vpEo8Bn
Y3R9kMluPztDjginvb1g08di+OK8NsmjNVnkGyR2MOZWt0uRpWKlNYsnnQkYq1+mX7xOf3OV5bz4
vp5vzRqFLZc8/GT1WWDN2xp1o18Uja/Y1tZfZiemr3kqIaL956Zpdu1CQ4TnWGhjkWKt688KUCnu
i4dqhEk2krdlcn/GFSRELaqtN9QItJouwq0aOa62s53uj2XZyanR7De9nH65BvGINwg4UmXyhbP2
6mlr+pHZLozdSkPbaqj0O3bAVFL30jeVBP4Ur02mg29qTVijie6d7ESlKHoB8Sam2b03LLFEWSZf
Jyp5HeS5rcmI1LTpfYpH2Wxdsa3B+sVYt1vL0O8I2N1NPYDwYLZbkSV5JBeT48J1Q0AU68kZjH4H
Z8fR6Opr9qykbf9pLUksjJs8mVbcBDMEolfy+kGHMN7W/iUZyM1Zauqx3dVeg8WF4oGLdYKavosI
qpbokd8WsSdbU2ZdyJlx9paxgTH2y+PiNMaxsgygfOBNStkRI7T+usdkcucKJP7DWv4CE/jOVkHm
ErJXx0rPfi6PWZ7fegNRIJCU+isZctIakmdvqveOBtKRQj9mXnxG69wBW3OnDJ37jbBugPl0HjA5
P1OhcKJDFifKZBhvo+DzNGb5tZrcfq9S3QhdLCIzMLvmz+iZHP9PkaSEfhQDcSSDDzDbiUtO9P42
dwqkv3yDLYkRKnTM5laAoJH7NKAZxdsVWHY2BXKqNRI73FOupins0vWnVrkgkPR3cNvWUFRksz2l
siNCxVw/xh7zdwyK/E1sRPnoC940s+NrGXFr1hoEtzsdYfovwlRUkHU36IZW5t9rP62bht9056MV
2TWu8NxNwsqQn2ZXDv7D6KJNbdd1wCBnDf68pR40vjTLCuESE0CjsyTM5dc4TNlTK/n/LaeiBGVJ
KTHesyzh+HWdB1Jp8LVjhyWeid6a0WclSletPhplH4d+L6eomvIQuX5xVw2ZG1hrLDYFozrSQVlv
ebPtS+5BvRFRsRO1XEPdkMXWWWBV9UGpT8nGlW3ywdQiresWzuheIu13oEfUEezOBVPL+kk9Vw7X
4DHD8y4jo3KGGI+wGkV7r/LMCKZijapWtiHe04ouShPvV4zDA5g/G5tPG1esRJlIK+WGm4VAneJd
A3pEYagl9ChZr/jYseJn9r3W26ErRyIrcGWltozmrIjiMbnEVrHxS+SJacYNELZqAkjHLIPE/qud
ljua0YdNrLSHNqd6nHzUe13PIBk1btaBqsxwncjZ7pAaNHFR/QFnJNingWJw9FpteAshn+fVV5sR
BTWdBOVnTsJ9MMaOF1qA8AxDBG91WTDWxnNHOB2vkik4VRoo41l8LY3Krw7BMbvKN9+apuLkJL0I
gUoNMWfeWOLG+Ymx7pxirN37Etq2cZOEaACSemKtaqO45CnFRk/MKpE6mIqW6VB4mblnNZkA4e14
2ZC5h+NXJOlJ9+aCllPSAaZl4U/7+p1+8Rh16exgjYqbLIPeGOK7xvLii9Uh2fRskb9gx11P0+QP
T5Nrf7iplFtZewLof/hDlNZWSv4pGo+kqObpwBjmfOT9zamZW0OPRXfGkpH6W71DZ+CuPEbexnLU
a0Hd07acqaQBZU1DQJaTL5w326r6SMP5/VxVfOC7Bo7HS2E+bQcb/mzL7GtEmHNcKolrzkGXEEpq
TD5l3m0G10CjNAxFxMUG1RY5qVGXOLQyoyXmzeVNFdQ88gI0zejsi4T3I8oxTlSRMaviRksm8MOY
G5mmq8AssSdtLKtdO6SAynSgGXXVTUG2yJKsHBJq5BqYxc37M6u0WrZGMr4lZKJBV6YCkWSVeqI6
e6LG7DoRlpEc3GzRHrRcFxBOltN320pbs/JeJIupf/Smpg6SBGoMtl22VM1Lmve5FppDVaQUCmpa
BmBlLS4ygmQmM9BMzbg9+li4h50s+vl3MyTuJAiSArW1As0nwEHrHJSVOuF7yDOzjuxaPkU5UmIy
dLOjOcaIGU1eleFZuJpzqjUtlV/t4I3zRgno3T3uzDQnElKs2c+WsfbYOiMip5vqDX5Gptk+zjFv
rRrtXuXAltKzbOinHpOSHdUESMcfTh87p0zzKHwKSsLnustsVUV/Iuomfe6ztt9YpH1G/S066rQs
U6ZwRaB5w7bjdXsjFXZzSCq/4ncdrYwLv6kFdBs/Aj/OUki8KsuIrtCRTjHf6WsLLt9OxBNebIdo
gafWIMbrYEJgP/uFbX/5eZVo3Hu6R3TQ6uAXMheMKvhKlh4if7RW7NmOta7GfT4hojxMU87zNavW
49ZK6/6jXoRjo033MixXCjR8v4xZa7zNSS/cY905uEvm2iCRn54IC6MXrouu3SeqU+KxSLt1DitF
pdhjnTnSfyUHlqPadJcMLpQm4mHHp0vDI+iM81ii8m0GuD4uNRptjCQTmxrTstjVGGVxRYBgOmdX
Rw11VLqRllGiZyQNG6JwmH85M7rf5jTM3DupmDHOAjTeFSbJTGx4fvICha1/DogfOWBQqf30MrLh
NlwK1bynYvJRgyx0NuviZtRD3wxlGaFV+m8PHQesnlo0gs8GXWdZwYw0LqeVrtuLGLj+dny4nPnY
DH8LYfBEvrPSzpteRD9oN6maUvW9JonXCutqYTE284xhYGiJhbKApgJcLOBlU/zWVJ7ziNynOmQl
+AuuE4VeIqvYY6cs7CZV4OHLsSjni9rjYWKxM4zx4K2mdu9Krbg3NJIZy5nAv6Br48rFB2bId3/G
W+Mry3qPSVZkY+L51EdNBiKt4xSLWZGGo+5XbzPJh1c9m8ab5QEtB+X2xM2DRyGSTBelffol3ZQb
DWdi0Lfu4O9JnExf2fUGsYERdvsj1hGXZNJ1GU9S1Q5ipl5u/VgNSMOlHiPNjrvBPyI/qstN60zF
s6OSz6EwnHPW+Cg0YpLwRu9Wk4ypsOQNqJPxjBgMzXKK0CYhu8PL2/xYuSMJMbjTymuX5H8W+rA2
bkIG2HZpkWTNpqNHUhKUNYFrEipmeuOnsKz/h/HC/7/hVLeko/8Yp3rusjr7/fn7Xz7r3//y3Hx9
Jn/lVG5f/XfISjjaD8t3aPDStVt5CkD9PzEr4eg/ALIgU3SLRHXT9wC6/gFa6foP8HimW4iTG3Kl
k8n0D1ZF135olq2BvZiao9uGaf1XWJVbqtL/TAazqRtxqdO9fSOiHG/FU38FrDTXJV01sf2Q2Xzc
TVNvRrNSw+bfvDr/i2Qw76/hTnSD0OfqUmxBAhmB4ppGzPK/zfXuCEwVjipieiDz+Dkzx1RFZT/Z
JDbMXfpepJZgncmEdDbakis9WqesAEVjHr0udp0tWxI8Mw39FcqayFkbB8NnNuIVNJFlhCgjDXXX
mtbIIsFaGq0wuF9WFQ/HWZjiX6k7s924sW3L/kr9ABNs9mbzGoyOEaG+1wsh2Rb7vufX30Fn1k1Z
lbKQp1BA3YeDAxhpMyJI7r32WnOOCYJizNr7uRGApHQ4hnLdVzRz3CbVmqcZa/dlPYkgODaId1k8
5WRcpcBnEUSkCK9cm+EtHhiNTE+3UYNY4nxl9/Riq+ov2RhxR9d9if8Nt7C5caqE3syI+bx2Kx+N
X5ZTIeOsyFFFF7OPRMERfD1XRWjyNlhDRUVIA+4iUcLonv6eiF29gaDAoEkMbs14F2u7kk+nLrVi
w5uAAnl6nMyHaYiAPpiZDqmunGWFWrYikgdNBA1Pt0hCsJ0yKSZAA3ybVY/1+jabbWhShRQmUFAq
A3SwSA9KARRjlcypz6E9Z5v14clS5La4OugIJFnPap3o50qf6K9JYBuJmwEa/f77x+TDw2jyLiwB
CqRoY/ZX5UfwfJKxUkLBVFwDddG+GWdE+PB/tr+/yoc5Ig/jchnGmLRrbU0nr/3Xh3HKfbt1OgLg
qQQGL0G50PSaTltHNEfbKIEF+r5/1OKic3lt4xMOqOiLz/Ar1/vPj7AkDktmmgiLP/aJg7j0R2od
jj3gO85ANhv7qOHQNIsQtX1kfhUwxPrz/jX/+ZVZZPjivIosKh/60q0wRuxSseKW2Ug7d8YzlrZN
gtPc0na//3k/0PR/fjc68VyHXFx+Y/0Dwx+ksh81duy7U5tHCsCuqHlUpt4EWhkqbbsyjFzOa6WI
JQct2VxielJ/AJmKEpTwsXGC1hDaLh3x/qLq+dw7n+4pAgvC8NwWy1Dr+kBko/Wi07Kp8GIbShxZ
daVOoyjMHessNnGC/PxW/y9GMv9jSfpLwgS5qZ9vezdl/dKm0//ympSNr3k/pfnr7/6FGtTMP4RF
hoTKCRvN75JN8peQgI0Nl7DO06EJzAGC6/295QkTfR2sQV4Kcr94hv/a8kANsk3x7yzhIzzGbC//
Qkjw4f1XCJeAzk+c44f3viZQqp9EB9CrPjQy/+ZjEc50/y5HpafUDJmxVDnDRRc4X2x/v77tf19w
+fN3aRYZLu5UZ0bDqNJYV72z05fC055Z5afy9d2d+IctVvt1i/37Isur/+4iaoDTGLsvyRjd9TBz
mAUdNkhzHcCf7lEXohngcHysDdBBdALbFimCb37xDT8kSf199WVJf3d1HGka89JE8dSYw0eWrFNf
cVEArbQGRXF5qYqUaW+0SEtdZcxOwOu++N48Me+Wtr+vvPwe766MuDZy8kppPMUWcC52bR15csG+
B9OxU/vLobKOFiilGrY7zOs/R7S/TGh/wzr9+7IfKpkE+lElbTzImBadC+QQF+1DGLr5PXEd4RcX
WVblv4uzv6+xfOV3X03RQh1VSuF7eW+sS+GsNWdARHwRLK2oAmJMIr66f589PR80NRFHMhT64+gN
pr2biTLFxrcyfH0lg+gylfhs/Hl3yvpjl99Kg4FLVm/+oxtof8x6MWdlDGdolp5ItV2vXrYDAxES
6heQjEz0VcnWEIpjZaOABpX/+6sum9D/+dPaHyPU0XUohYqDyUtwwbCDrOnH7PBU7BxeGTH6bDY4
Owfxxaa4rKP/eL0Paw6Y4smuWtv2ysfyJvqhBKthdNEk+Q/1GeJ3UFy//16fXujDWsPJMqYqMyrP
oQFZGLeZlq8AG/58fGZWNDxXWHm3WmzcqV8ucJrxz0scUa6/Pqpy8JWJaWLhtVvTcqN77TE/K8Kz
8Caq7G14mXv6YegsKku3X/fffPNAB+Y8P+tp9h9hwXzz46NGoqN+6E/JOfCt5j6+lMoLkLaVsmKt
DIyz6qU4L65TGjjrZFPtpDyDEO42MGHOi6s49tozu9Qe0ip1xwdl06++2RgS16QI2M2+NQ6NcB09
X0VP7XV/3dhn2kZzi5Pdutau8eLNtJceKLXJG7fjWriGv8ULeSg2LTCh9eTl+zrf+s238Kw+pyuS
HciIOHeuTf7FlKY4TfBrppIXUPOtFaM34b/GD8Yp2Nn9rtoziNrT2+M0s4mr7+kVQmWsKP2rgIuY
nyuHgVnqrt7lOys+dvvmP1sZSdX99Z5oQ+YEqTIxcGUaQqNiPYhob7V+hcYzvoQ0hTPaWGe9vpCN
1pE6ffUMLjf9n16uD0syHe2qSkZV97rl9UV9jlpijcMHnfkzRSE4Pd9t6mdc8NAU513flpdZpO8m
H6zIl2+49dkrp//69fHHsHjqve/Z4kgmK8N6mirwagcnPjSzjz+bMOUmfUgH9eiDltgUEug4sxSl
adZSMMVoSk3dNLm+GhfcAD6YEJghUiCUfOQ3dUHveFVUXceMaAImUl2g94fB1qJtJshDwCPFnsgY
X08vlJ8jBEVFe91qp2zoGsxLEGEbRt+17cZp8EBDkIdtuosDzRthkm9pyBpwsqanCNxRsxA+yUCl
lysuR02eTTk6wzittgYdLruaMTivUOsR8dDD1YohF0ThTRE2+wBPzoqh/J5M+Go7EUGwUiN5nhf6
hZMP9NdeA/tZa78gjX9ShgCZ/vVXj9GGpqIqfY8ZT1w9khvxaivqeoy6SwvzYjhvWsask31mzxPS
ZtC3hfrFJvbZmv5hD+vCQO1lkvue5levoaGtc9tYR5iKB99aR4HFOFhnEGl8tab/855p2x8OOKK2
x8hUSQKv8h1fTSKyKHnIl10Ts9Z1iKKxia4Zj7O8B3sCIL/4np8UsLb94RQ3G4RWj4Hie6YoLvME
Kkhprxim4+uzMfSXR8EUR17lxfUXm8pn3/TD7iWMjIaQrOMDIjjHOZDTcwfGZL/c1LjAs6ecAQm9
lBo7takf5+DgeL+/8j9XQLb9YTeblLzDzGLGh94mdXYRsET9sXEUKoEJsZD+swz6/aU+/VU/bGGF
OqR2m0a6V0zqZehjapG3IjZ5rZs724QFaUZMnObV0nX/4pLLUvQPC+XS+Htf4I2MNXIagprXw9NV
FtHJcG07gG7CBN6ZdoxYDf3JuvApbSUfJZmsrxZp3f7s4h9WadGQW5FGlHxjf0wGZ++n5dZmc4gL
sELa6Pi4rNV7kbJEJdC98zA5MrS/yLADVzXG8vE4p4OXVv5TaYBChwQZJjvDgcgA/VNp97q5tZtt
YhyqZosndppZinZJvVW4e9pWaQH2dv1qwm/HkUSnMrAVVll1ZJXdh9xZbMsVQrfcDJeN2w1nLETX
xnwcSgiqlyVFYkijclc7Xm7Dr9mP1n6u96iK1HEDbgsvarQzKegYH03+cUoeDf0cl4QvGDxed/qt
Mz6U4q0V91l+QxJHYux6661v91bj9Y2nyq2q7bJkr2Y7bVw+dBNuGXNo/V7p92HgBdKT4V4pt/GC
Y8xWpY9VWCn1U29PHET6eHStXEF0bVwkNXRFvT4ZRczXgqix0KtLgLGOAWCy2gRw7ojX2Cad4/XB
Ouyr8xGA5BwbN2bd7rrJQ4l7LuwHw7zrwUJH07RPSfRqeN3bUhzBhQK6jXahPX6HpLay7OnGSUMA
Aob9puQIBRv7TrTnZG54RmreOkZ+lhvZt9YJj0x6rjUx4CAO6SiSIJ3Wa8KPUNInruYoGzyv3wbF
3jpUOVlTw3jMX2bVQTwdhVdE3uymJekrFuB4491c5S7SEPS+Tc4Qy1ZBmyS3cWXBFgDy9WNRmqFW
XzXVc4MdM9jX3TZ11mkPnqc2BqBRsC7wy6qFnDcpOLoC2VYVcKgbHRc/4lom9mEwdOhE5SbT58up
Ul27YeJaAg/CEirNQxWlRxuAtgZzL2/HTdXBeKiYd4fujGRJCfV93xQ36ZhfxH2/jjVBeaJ6vlNA
vwP6Vi0/zQVnyts2eTAShOUzzfy11dmUSvF1kg3fShj3Qa5uHVL0LCJ90rI5I3BrM8VxRMrVeD5F
eC/18aYrzypat4XKS1MQV+eSSHPWA2xVo8MQiOsEjHM3mTdDYL3a6PFm4tASVd9DFd5OuGtbxHHT
ZZUo1I3yqlfJFbHByc6mB5h2J+lXGJm2V/zCk0J3fcvem+FltlgdpTzaLfinLtmE+hOpWby/41UY
wByl3PbxQ6AmiF5Aym+DkI5AA8hPfWRlXSXokfLoUjOjr/bJzxaa5c/fHWORztWi0LvOqyZvbsa9
XfVrlA2biNQ6uRw33zK6hK1PSWXOh+Cr07P4pB6wP5Qilp/OwmoMVJFGhgXLPwtaXvAMF1y8JLlK
nucU8wT89fKcNIdVkd34A7ZICj7VvAESj1bddq2gWpfkSqilykCwA6wPfC7D6Qo2gEZ+oAEJMuY1
fEE3gelMax21hcossvweQdBxfLkd8F0mUJgsW9n5RQasKl+PXbPpUFQNzlXQX5b5dWItHkcC926z
YXZ/v8HonxzL7A8l0Rz2c9L3QeIZ2AL1/Oinh1S/zdUndpiV5NRpj1BLpbLqQXSMExJ96TpLtjwG
B3W66kZPzd2RVL0c9nuJN4ZM4BOV23kGY/IqBCv0+w/qfPJBrY+1lIa0WMik9jKCFUI2YfKb4YUN
u7x+bMW16pzXMzaSqAS5dFWjpiN1iiy59qT77RYArMukjvt4GelnfXgceMj0I3kPh6rkZ8ZyiluI
tMRVnT4aLY8bwhLEJKkPDoMI7MpajxhCGwc6YJKvTT/fhrziIBDXMz4dfL9urmwayYxeAkNkxaiK
2yzYRA60cAPCjvEtzd6WIwBdcRcSzqYZE7zsIKQmfMrg0mxcxz7rVNm+KMOzhjpl0E+llK6uTFet
MYHmVfHyXeGvTEOGOhf4O+CmJrTPeAoVDJ95dCoexhInNwFVNjC1KK4InXDcKW62+NfdGgzESKQV
oF3XaZ9ybK+ZtfCgVmJ8tVh0EcJ+8VjJpe77h7plUdK/f6MV8EhG0micm09Y9XdFPqu7FEICltdd
gAKiSTzZ3nQx4FRkvONTFV5JRkfBwFHa7BZZosvY4VZ0wdZOj9B9m4TRfvzzkHUYrOlGVuN6RCoU
1AQowHHuEmVlkcg4Of4uTuoLJ8lPcYShFFFkZupeJv2VDngqtCeUO7QP6HYOwHpzNEdVP+8FrLHY
xO2RZnB2rX2iV+s4Y1+F5TdX+IqjYKPlBIAIC7/+vPr9U219Ujcvdrn3v5Pwaw0ZiV97Mn3yG5jl
FRP+aTqqIExE0O5TezyvIudK78T3UoluO3UXWuqZzo1LgvTcqCuvNxEp1Z7gMY8n5WI20ZvVyV0T
igc9azwzaDddC/1SFK7pJER+LIfoPuBM8oTm6DQE49GG9mWQ9aemLx0Ab9LI2QmTNXGHOztWNyFP
I9yLCyWtLsrB9IJygMbPzLLr9uCfREG3bwYSORYbsx3PSosMu6jcA2TGRqVsVP6/Us1NX5s7dWFa
3VdDvDGXE3Nx46OA72vwfGR3Y1Sf1WSXSDBLUId9/6vFQ/ts8fhwSiBYjqGBEYeHiLmx7SDEK5ur
jgamjaVgai9GhT9OQYXAqK4a5y7zCWzTsZ1q7WWFsPvrtuLPEeU/vRkfDhEzCFdBC0Dx7BjJcl7D
lZ0umqnQaGdOKf2v7tVI0xMyrlvKb8+Yb1ovSOwjmu4lfxJ0ZnuFmUjV3VkX6Jamhym9m1sMWSZt
hSF7zbrZo61/0J2V66fUoHZ7PRcFASnIsXRnP0ivTf4cen3e5P7s+f1wPrFKIa12SHFp+4LeWPho
0NEqzXWruXiC+xgNWRvc4885FuMRyeMar1j1xcvzWSfh50v1rmxI5kqL7LpnTENDeGIwixTxWJTO
C5Fwx7DSF8zP0QAZs9xGotiPNbcVOMZX11/2yH+6lR/KljTXTFJuA8uLM+sCJdHRqOTax8fmx/T4
C7qVS+9qkJdzEd//fsH4pGL52cp695XrRHFUUhzhqNDdzxkW2fblcq5fOicppckQqqRP/qd390Nx
oEYQcnFMGV5MmobJ2iz9dFvK73roHKV9m0Ul+gBrjY7rUpHT0Qrno+Qc9Puv+snJfhkNvl8aexKd
HSPVAXsOtOQyczd35xM6u5iv2ST+Tq++7L0vT+s/3Mgl8ez9pVBFTCEGSpp104U2GCC0szuV77j8
skqn7Oo3YprdUcNkKxoDqzpMeiKeZGx89Sh90oo0P+wDOYnmLSx220vYLTNdwO0yXHKGtya/Z8Vv
3LYajCYbQku+TfhYv/+NPxsGmB8WxjTttXoQEyxJdOKJ9bi8u5V/3+gWBc581PjpzRxWTJlcVsWX
v/dnt/bDGuhEAAMkE1xv7LqCXJh9k99jh4vASBPKJS1k1XsSF3vGD3EH4NIWVyOsHb997oz4MqAf
bdSCVJ2vhlufvFWLj/D9/U8h/WLq4mxdpvqL3weITyUSVblL/ImiXz3WynTUfPnVeeeThcNcVtN3
b3FlYLsrMFJ4gx6/2owecZEDxfm5Xtlw7UiDXhfFQ8Rh+D+8zx+WqkYGAZZZnnDJmxMJfA4ggoyB
xDx7HerN5TDRLC4fK2unKsF/tlaZH05XWdjJcVAchYq9PwazPMZMyzre4GVZtHPriHFjp7HrfvEd
P/tVP6xWndShvSRC8QJaf8uCQRQAcGWD3Xs66jWqdugqArCPlP6f1/xXoo/b/wuQxP+HBtylWf25
wGMXvuQv72Udy3/+l6bjD41syEW6p6uCOd8i4ftT06EYf+jStjUkjjZSR0v9VdShYcc1EXWgMVTB
S/y3qEP8YQmB4XOBwiFnNBgd/gtRh1gklu9WeRxbaEb43xI/yie15IfVXiZln4bOS0jI7WJjVwWu
JbrSbgx5WLmrK105AfVVrdUYjqXv5jDJ8U1hnwlW01SUXhYaAELbCi+dW5eq8aQnShzv6zAT1UGb
a8RTcWjiHOnQkcNb8aPCgOFSyf7QKLNDjGQWd6O2Mtoozo/gxceEROQJc0leEVt+JEAuRbRkdu06
Conaw7pDPwkHUhyrXkoh2x8AtjXuuBAZEepbGnm4ptGuEVL/0DGVBidlajvIfdUYxjtnbKuHJDY6
dSXQ4LRHPSzKZD/HZSNfUppz6vlcYfDb206vNHhyy6yEK26wMse61r9xMrUqDBxRj3cWP5Wxh1sx
lmurMED8xF1vK3vTT+SucMIUDBu9nB3p7kvYCQwsTndpDoMpbsI8WEInKFRKrWNl0wGBnsZo4HgM
W1/+IANJOUqZI/9SUmMibQ8fGR03dZZ3NkllaN4arTwUZgVT1y57p9jLBJf/BiF29TybUfaixnqP
isSuzF2Afw0wUzDBLJoHTidR6oQoR0OR3EENjH8IbJAcD4syOiuh6V7BsegAq5IGk65Y+sMaeVmg
VNsAT+cPXCaV4qaNqdwpfhvSIktttXGdQSXaAviwJXdhseC3Vcevd+h5E21LVL1fcSAS7auIha+S
CxNbN6oWjwHzNR2vFdRTMkmcQgc+OJNG7O/7CdjKEknRMl9slvQ+uH6vbbZgMGbuS+visEyeprnI
nrEPhpjWjFZl/h1RLsAiJJQtV8OwxfRch8Uqz51+m0O59NC1EHeNnk50AJE4y+myxl86RhEFo8aT
dcR8E9FSUMMo9JJSROA5+46PCoyPX08LFSL2qq6gLWiiB4RUn+RZ5AZ2F17OsxO/IrqLGtCnmvWD
UYyYgUXo7avpT/ljbZAzsmEnCMnyUyFpbkbstMcS5cprZhWxsUH/V1ypkR1brjLJ6EdnluY5do8g
3UA8R4ioZ2JkgtlT7q9FHWTfldYKJ7efLDC12ADophicAu5gnCQc29Ieo6Wf4Enm3NQy85dWel4I
gzzmVhN4IeuAuRFmri5BytZIbDwkrZQ7dK5Hs5fNqzEgiqXXI/xH3LiLfbs1p5nE1DJCNc+I8E1V
GxyOthrSlUtmgbtzdCQkmQQHSbgb1Kj+Hjk9rY4I6Dt2wCn1axeeYmu5/QLeWGlmF7xhQ1fQ5yO+
p8k4Z9zQSG2qk+9LGiYBkNrQw8NGwE9TFRxezMAh5cBJdIfXrSZzj4NdR6c9bOj5+L0AdlO1Jp4n
uKGULokTfSfbkRSeWiRDsa3bEvx0UothU1cFyLKB7IADzf38zQ8iv3eVJNe/+4C5kpsotIY3y4qG
t7BSGws/uFIMa+kIP3K73NYe7SU7XnYLArZONPu+jojF2QyqlT4LyQEIaSWGxXnQ4reIbKloi2DG
eYEBiwXegiZFM9MSzhnJ7sEPoxHleO1jZwEqxyOZYnqTGVheyDabLhiVBWAsGw9YW+LVWV1OLfYv
R3meYf1clbbuTPfMJMh8mVK1X8+0GtwsF1iVmOObdGixexko2pww2qXOOGb7PCvN+ppgIHN6SklQ
qg62oVoExznID2QBqoOAviVDrZgL64HIdZtui9Wp1pYUVvstaVq+XN61EigNuXZnWhJBUbWTyHnV
SFvLt4EZTiHA0aG+0EqHLMnaiRGIYIZHzNNjgeVxDFnTci62IusOPOA0Ke2lPfsocCysNQnAmnaC
BN+Rkb1WmWxgZ0E+PqwByZm3shgxivRtFVxEvT/YLpm59XWupBO+wrpiPhJXCr3kOU0FvsZ8XKL5
SExyieSrbKCPTc7Q21YhrqR5qvO+DDqy9Rg3y21sW4mDmr1JxOK7Cc5T6Q8/73tx6ky7iXiUsuo7
m4EF202TZLnKIk4mFtw6IR5iEe5upSYwv+FeQSzWllbQgkqsQ3PtKAWh8ToucEi7WhNbjzqMUlZJ
Syjt2ZQlQ+gFPJ+D15TFzOtWZLFBZ8wibaABpntf+QqIvC4e9OTI4aV/sPSR1h9+0NSGVqCFKVCJ
Mv5mDlFQMB/Ved1OvT822v2YLHGKY1ZENMHS0JivytqPCRZhg4F+H/UtOT3TOODDLOYB35cjyYmw
lIG8HoNYkBMCfZZlwwjCZyIMcEmRpKBfBe0wvY12AgdBhHS+sUljNX4O4lTfa1oddee5pgCXHPlY
xm2qwannqUDYvsaC302bAqH8j6occanTutmRrhSTpWDNAteD7Jo179ope8hbQ+CnzrXutrEmFhWD
RwJsO2tuib21ooMPRJzEhkKbxzc/hUYDzX4goEI3fKgBHWWW49kNnFnaxX74UIA1fG1CchXTUHlm
KEiaWFtbJeEGaX0D+LdUTkqpseQRvZQ/llyJZOCpD2imIQ1quuEt1ufpyaHx8T0LkLHuhkqYpwDb
Is3l3Fla7kAutT/byv+q3P40jP0XKNvF/zQ70XIW/Lzsfn7JXn+NbdeXv/Bn4Q30xlIxK9jcRTBb
i9/nf0Nv9D8oqw2VP8fSYGOc+G8xtWL/obPMUq4v/4HUfpbDf6mpFWhuqrXw2FR8RfhlpflvKm9N
/hS8/N1gYVRnSCkgslk6KB2MPh+OaG1JzqYi2HlrEgWQp2ZZHhFKkOFA1ZuIibAW2hJvqlbjU21q
bXyoWj/DvYotKBgUMNPW8B04yNTuYjsPyK7IVBXvKyZ4+wfgLoEntuZBJJQ1zBLVJd2wKO4jh0Dg
dI03GoE1xkntWXfGJL3MpNLWCB0XA669eHFnHxQyusjFosshNczPsFca9ZrhAPCWrBseRZnnWIwU
ZGJbO0gzPL8sWBkHAT3WcAMzT8YaHMBJqY/6T8twScYW/uHsp5nYzxoGDpDBFpuxSmq0vYFohv3Y
IlAi2ZnzEqhgVOSxzzoqON10zgDyh7eQyvtjKNXmhsZ4i/48Gh+rJi0PE4GufLCmu6mbudxGfvEk
yoz6j9B20IrJWp+04Tjw467aSQBdVqzqhZKaTGCpzsy0CUGKqqHeybGIz1S1uyBGDsWi3k1s0lnJ
hD9sNuBNxT7vh+7YNIy/Is48YPB616dyPuZZA+oiU/1NLNRXwF7d2lerbp+PltxMofHgWDNtWGn2
h1Co+Vs4yvbgV6WB1AMbfunQcKtY6dkQHeRfldU+ygzQRNlOBBcVPlJBNxVtafQo4gooXy0hJcg9
4ras0KGAgjaSu9HExr9NrIYbtapLtaivqFtn5wkAeNIcnaThr1APxzqnuLqzGHGs+PKgzF2dtL8Y
A08d9Mz7o3KlxMER24o+7OsEm9S5nNBQwSQPNjaII8JFzYRKriDpfgVbCQEjpl7IGnpe6SYR5dDs
IafdYrclhCtW+5VqY1QaFUE5YNXsyhhJiZCvNhTn1ZLmIhb+fS56ZUN1azvXEXW4SePP6c6amNyG
0dfBiwocOCy9dmXchGGt2wuGqH/qa5Q/e4PBq3+Y49CIz2CkFtGBG76EXqfWa6iGqvAUg1L3IEuV
8IjBqJ+blEemMHNpbQn9HYJdGtgcAf1sLpk55Vc6FcSqDsv2Bw4g6SUY7u8TQVZIDHnlkrAhsIRT
vncMjpvQ0rTsmNmKTbBkbSGNLIyczXTAjNcFCiNv9Gh5862hwiJSO1ni5lIE1NpgxbOr9D8jHtOJ
hEwiOk02KB+AxCVpfiT3RZreL+/BfBJ9cG3o5Tm4nnQn4paaEatwr9qkFRWV8cApxyoeG5thHSeL
BBQUgWHJQZkmP3+FG0uKWZcKiidrEil9IULPYLhYjMDWkZWyU/qtHOJvfZpQ+aiddQ71QiF/aOil
zlG+I8Ba5H245GqJ5ymWhMLAoP8WFbqX9E15YoHSLPLGSRJZhZxAHbfEe9R4GkCxBzFmB2KuoGoM
Sae+9lPOkYjqu44U3ktj/M5aAEOnnq3U5qhRoymJiZU2twFAGSLcen3INsps9M0hcmB+8Uw0M9yU
PKxfe8rXiLyDnKwUQq5IcXUoLySWdVUC8lIpCPZK1ZMQVONwQAjDlDtwTLQj2FmueHnHjQQvcIav
pmMAFsW7PEjnp4k4vmjXmgPWs74hptEIvos4pRthdIxPK7EEC3SEiPfDfDepKFiLhQmEK24HBHEG
L53+gAs0MZCZlC3HXetogwo5tiTdHkQVKd/sLpIsnEGxoIbNSvU0QccEstYsjK1VNXJrOd2PJCD5
lup6eq7a/IEoSrkFgT4dCMsptszqrCNw9hUnYr53guUrN+T3YVSisx5LIsePHNqvNogHjuoEQU7R
fOCAQRJp1o+MLIsxQP0u+uSE+XVmvtE1+zRXf8BQDK9Zb/0TCRAIAfwRQn0wmZlbg5TbWWZmejID
gNmW5vwct0GxVXALPAuGmERw+n58iqmqPSHN5MrGmXmIx+wCv9PbCCajRejhk5FCCDnolWo+wDFn
bu9L/TqZ7e6xMothx0pre1HSBweCaPw7AzDRRrIMVqsqFIOH7Gq44ORr1oA6yKV2c12+JL10nowp
d8ijiYbLvorjq0lUOyAeGYjgytiPaZTvE7VSTiUJZqsSG9zKGEx+RDj/DZ/EoinTt8coSq1za2hu
cz9T5NqoHPjK2AHf7HC8pksjvBiH7a6O/VM49YjWyAdriRkuSv2F/o6rmc2lknVElrJfZlWu3uh1
vvFJgQB1cKTcdS2rGbezMw1HPTLmbVySSBYa7T6uOzCME+b8nERUFynyttULiJ3ctm0tpmt9Yo2f
FsOOqKj6ObVRltJfILzp3hED/9TQlu40EN8ZRlZwNvq2CgMIgEgPPeVg4vB1A6EQ3qN13QHms76T
U5KgqrOKMy0FEFksWEeHsIVUTt+CPhiu7GH26ii8rZtJrHJFv5BlQAxAMdx2EEHpGIE2IF8mnHcE
j7wVfXGVAFX1G3JYWuO5qZHMMX1uCoYsYUd42siIew4fgmpY9+DAo5pMPx1tWGvaBF5FwVmcGiBD
6/gaVNTJiYdDaM8xCJqAvmFX3OuD3NOxAKGmCGiYVXwwreQYVw72hIR0AuDo+bTTi/kujsoliXsi
EMxSL5ml8V3GrVMQDS0nhj18tifTaJb0u95cc+AcUCNPMtxEZpiwLgn1OlyoWwkNUDA40fQIujy4
t0lyw36LRpR8dzJJnFXex6JZl6NVG2gB0bh4c9QrFWex0EjdujHTF4QTF2UuS1gs2UgWYc38sm+w
mnUzr2Ee1+E3nYRRr2q1Qm05UxsdPaeOlmHPTNyFqpJsI0dDUOUn6jGc/eyBiHMaIiqY3KmeodnO
lZVF5o43qNxqU2Z49tSS5Rh32QW5RGFDlVF2zMaL+anO4WTJmmxVACuNtRWFo1wpOavLqtGGGVRu
GzNFsEGVvEDJsTNlNegKheQcA0JyCY/D/jwnkXEWGHpvQfmC3gHSpo/zTdQ3waWqt+3F3Ojmvg0i
46KrJTb0Kpg0vD20hk2az33sDc6SZCtSq/AaQ5sZVE/ivAzRt/SJkWzmBfmHQAvePzmkxA1rDuny
5rRu/FRs2iFSiedpkYSETDdSsBWYOPruvqCavoJjeFXDO7lIiCkCWsWzO1Pt73q9nICDS6C2sruO
FPQ39O2vONezyRXJBSXgeBJdRbPICBK5HtM236ZldhM0MQ90q5WuHdf3qjlC53ackw4rbTdy8t00
BbOlfLCCC6oWGB5kYQ2NOlwEvNBuUah7FS6JDmjoR2AqL6mlhYfQYuAWWtEeP7fXmPHwIu2YPNUm
cegmYcAai2pa+7R+yEoeh/yW29ojT+uakxI430YxV9u+oqNdNPKhhA57zhHI8AYS/Eg3R7lLbolr
oYsON0nZ1BtRsLqSdoKSGxd1lG14a8OTLdlPiOcsY3KYe+OyrtL5BsBJcoCrY6wn3T5LtUnuJCAO
r4cJuJLodG4JQckfNL/0d4NpZa4gSoSsl8jZjvFE6i0t2Q1oqe9DZ1xFxVg+ZmqSovFUn41Wgwk3
qNmV7yNVpckZfHNi3TkV9qw+yrDdhUFB7WdWBemFs4qcNLCv5zG/UaM8e2yj7rsCzBJRIeLnOp6e
VLJC436I0P1m4rVImuIglbK7ZhBQE4fsB69la1mvhSG7izoU4s5J6sZeab4VU6n48iYfeMUCsLg3
HVTfI83kiHF373RvcgJWL5Xsv9g7k+W4kTTrvspvtUca3DG4Y/FvAjGRDM6kRGkDoygJM+CYh6fv
E6ysaiW7OtNq0Ys2a8tdMpmMAYB/w73nIoEWdndg9MqZJjvr4MtGAf1Lh9uimapN7Nuoueq0sXaO
WzwtzDBJ26vnR3tEBg5Y4GAbV7wVtoaRpqX1hSyL6muXN8muXrTY5fOQ3Y7GxrNFeN5toRf7S1qW
cm9DC95KXX3G5U1OxjtwEyNnPQGlG9N4If7Oby8GNyCyT8kCW/4ahbVayXC2VX1gb5AeGkBC6cYe
pOKJFLTR1Uzi+8GAw7wP2LToVg8hIUjocH0IoXe5T9rm4g7ppUU85jNO8zFMY987cKM+MMSDdWl7
3WYx0X2yoMOoyWBAI1iD4FOJdzVTyBP4vu5GUBUXGGt22ZCZl7S1xX3f1k+ODUGQQItrxHgEh/mE
Pmp6zaPT6/y2Zvi5My3pcZYTB69el3C/6eGLdmfEuyL2r8wq5KPonOTkcnQQMucQ+w5Fn7C85Tmq
g8t8KqZjVifOQ0aJtAfuzapGzCR+Vy2ccdK5icLwghRTULQ8QTRKEKAOAgHiUJFozIwciBEHzfes
qvMdpW16B/MweaBNp7uMVNCRzNO8ZfksyXh2DKsWncRXgKGCUxVZNkKrrtvQwpBdtDK0mhZ08IVx
17t0ZBtseRMZyaJ5GB2ETP0k6H1ijzGAVXo3eVPE1zqr4dHSZHE+CmaTblOTApjC0lmgfMECQd+I
93Wf5cZ7qM71TzrBqXalebNVxB3aCBYdgUNwH3wUbBO+upgmzlRpGnvvtNgHZ3w3fhLTh8I7pfc2
9XEpAFVjz0MA583ujyauXjI7kc9r0uKhaXBG5WKZv/F9eZdW/94opy8dTf8Ll/NFVMcplMUi2Wfw
vDCLjqbh7RN35xqyxUsGBe02C5azkha8yRY0K6GAjo300oPqiRJ4di7dHOZ0CsEdiXF2iketD5EX
XbvSfpDAP8LMJtVzSPRznY5bYdeIFgJNes44hDCkFjIPcz6pKrhHVxyEAmAS+sX0lTkJQTZ10R98
kHlXYkyOQ5WR/dOsF0wBv46li4i36bvudrSDTxY2l3AViSKppCquWGXBWSdXDPDgGxy1+Jh4/XCt
O+UfJcOCr5ECYpUW5BORYnOwluDKDK15tPws/TaeT+femXcQ//LHLl5OLDHNKRJWvo9dVT41Kn9i
cNR96oazq55zYLsMo/Od/uBVG+umFtVbxf7wdZoRLBZLjsIRyLZ9rEnaCIUN3NOy8m7ryFVfKmN2
lh9YnxO7TQ9KS/81E773Mk+ufbBkcyrGZAYWH7Dnk1Doqe0dOKYEqR1pwr86tTgzv/oX3z1HljcR
t4VT35pOQmqBAn5Kq/qkIOzvaswae68v3J8uir4nn6HOJshGzbp2xFi7EKyxnrEpcZrPR4i+bwRO
N/NGl6SmyAayTCXG8nlmJcRzGwVV1pn+gpbN33LwWlugk+3GGOmFroj1ZcEUhRUadMLAK5AFlWAM
bfC27AkbVKsu9gkTiOa5GRmNQOaEJ19N67103eLSgGKJG/vnOqtkD3oo3mNl8hVODat7NMv6PYsk
fJ1FuyTZEa4CMpWzUjclAk1Z7VrLYwTuOKD7bGidmsnzlVwD9lMNThVfn6aFgFNN8bXA67sxtSkv
+qJ1T4V26rCuCiK1MJWqr1VKAxyY5Oe8cJaDwGq2HWFDpx5o2k5FgTrVvLlQG1LjEu9TkeA1GtoV
RnGJED0YAsWh65SHvKvm16IXMyFJdXFEGUnWQrm+DOyx94h71Slds5I/LV181GAG7NJy74uhIYPW
dqItsY8l3uMOhh/t72XVp/Ixrex630mQxqN97uucFfv1oOkJGYK3hybVLn01z3hYj2rnanXfmAlu
dYtiSUldHpdobS7IpLUuRB8I1ObyJxMoXHde9thhXkKe56GwbUg2VUk13495K7ZMN3/KMQuu8O/7
x1IqTFEisyn8m3hH6MCdD9OLSYu0Q8xlHmdgV15O1E83ge7lmYmWkb3GmoYykkHj1mWiGdpTT7bE
6HhhN1fDveXn9b4o0fVGBlhkWxbdtpg11RGBRdF2dRbi6Tqwpcornjmg69CylnVXRT1I0AjITeBX
iMdZEHDiWWRo44bVMMQuYknmb5l5twtKewNv7IpoJHNo62RheqqoHXk+0Nv3Otsu7Bh3Gh7lEQwm
Fh9b40xpunmbSwODNWo6UuK75zqePy0xk0XGi/JrXLTfitq/lWUEPnH1pk9s8LrztcUmUKTDgSH4
7bySoEkc5w+bUzbsa4xxU0uKsbEUK9ViIaHUn5pLXADpKXJ8DtYqU3d5kTF5jcdDR+L4xRqT4Df2
CxNEN3mdR4K2LunZeyKdCRMFjtZ0SX3I/TIfiYL350dWLR4hoEM+rHdRzCQeSUdkV1s1yhjomxQe
ml5nzU4p1IAx9COH9PQ8azrw0Dwekk8NO9YNuZtICZYAVO7L3OWwb3t7duaN8Uv9Mq1d3YSGIe7n
QkzmKWXxR/dQGWu+GGTEvdPG5pwXHMz0hDoRRO1g58KSgOqXIMftqKeF+HjIqqeiswu6lGnJHg0h
SuKH1TOuu1c+MUSXWVtLi0PPcUoW3A5kpft+tGm4s8YZVogSESYlZ2qlvGxEQ6QoBa1IrsziOePO
E21eb3loivXSynw5bqd4KdpLd+JeIgbUL+dT6dtEipN8LW/7TC0/RwJboHeOdoPJpeuZfqaMlu+Y
/AdY69Ll6Fcx9Kkh24+LT5lWXkeDei4EdNIOzxomgYI9Z+xdNq4A1Vyx50bguxuBSG7sWX0fe7F+
4kKYnpnfZgcfKqGkqCuWz+JdYZ0x6iitYN6fuVHuTubQVk2lDdxizB5VWKckP1GWg2PYWpgbP5FX
2Pb3shsqrocWF2FQMkgO7WisHlIGSERpjOSqP1btZK5sBkJh3jG27NApfM4HHUPbmsxwDWGftUQi
jtISzdkLCYSQxCYCi6f6E8jhz8RgPpWNil5b9n0PQ2p5DwbMfCiT5TRLSkSQltWXHsspNbj3OMcY
jmIekgkPJVkCMjfVXdkn5gKsmGLcycgclFmEPtpob99kaftCHsby04lA5CtJJtfGMX7F6jZ6KbJ+
IYecpbYz4i9nAOBdTCLKfgbtQCxJwhNDszOoO3Gt59ag2Zkn8X2WvuQRshpveS39pZTQZiHZkD/J
tODoDG5CwnYXBdknxCHkiqU9qoOLNCkFC/DYNKjfZ5l56c73sGSD5G1AsQMXFwhPSLBmiFu57C6r
zRhkuyDlgbCpZsx5+5ywjoxYgBraSO567cxMLU85VZcdMWUszNFnLesKWSEpq46yKFbTdNLN9Moq
CJwGsu1y368BrFmM/vhN1s9zUt8xmr6MFzgHMnHURi11exQrk9rSzvRFxUqJlr0iVHta7Et2FCku
yFRTdXrVdPAr39sTp5UzV8EuKScMqwNBksFoZzfsOzYT7coX/Cq3yIXcsBnn8iAnN0bO2/lHuz5z
2D0i0AxDyXDEGskeAQGWF/qCTOHInHGjpislVNbVfEUrol7iMVKnRsASEKszfU0anVzOjEgRXSVM
ZRFrMOUFob+Ph0AfdTPHl0PilMMeUH5r+H7Sbt0MktMeGGROki6XzFke4pQ7BSgPulxlQ9SO8gdi
LL6ucSQeWQycSiGISEjMsPfmZPq5tmfXa0tZbgO4DinBq90offIMiExSYZkuEmipNrejx61L5pgF
CZ1J1V6NvcM83l0QG0lGPp+BuXngqi3GuDPl7Re/6X7AWodp0PY+1D6TA0KncKZKiRkYyvq6n9f+
22j0bU9QA2LhtEcAsAQXmU3KMgZUUhHjUt4ntXPjBy1K7n7BeZveAMg9tsYPrqB2DkDz7Ky5JT8w
vnbZDoRTF4DTy4NWQFMgdLQmlGNHYgPpqxzRSO6iG7Yd56xWb7hvFFelzRDwwXGza79J9+PqXaas
81rhcM2LpPqCEKNh+KxePcOc2nXZMiVBFj+IJfGPTAGSe4B9hIiPrjwQnsn0NuFFByQcLTLIv5k1
Q6A9vlYGcv8SMKF0fGfaMA2I+vi+NPb8xvO2/Dy2auJubKK9j6kEaqq3jVWvy9BiQrBtHbJUUTEI
IOEE2j46PtytDRzc7EJOwjk62TxtlzWXT0xlf5AT9Fx6Nusv7ruTV8JSRUSDBkuv/SYoSbWIVHwX
G75DDKPUCoU3tBdjUuoLTNk5RFYO7aLBDh+NpC/WvWPdELcB8kKY8mq2mmmHFo+buJq19Vjounkc
x/whLSliIxKV9gjCq02Ckm6LZ3q9iAsPGZoq64tqUJ+rDIEBxBwTEv1dXpeWpAlEeldIt/sWtyig
BNhvdf5QWwGvnAYu29olPjpSmQ6mtF5aXzrHMRoo3zLYynnZhbkWZ/Pe9Dpl4mw2p3LfLkmmNz6P
kKsKBDwGUQTybuy/VcpjSaMc+6nSnAVOPl77XkKvRRzyhRNHe94g42g/ex+V3VR2zuz4TKFGEv1V
uZW1MTy0LufRK7cC5Ve1hTmcPI3vKOR8OmORl44yiXz6My+5fEcnt+8Y5fYdqZyf6crjKFzOXYjL
0YSR62DN2IkmQ+sRGKpdrMX+pR+VMn1m8YEaKg9ohI/5MtX9lo4QuHOkbP9KviOf34UJ/6fR+BvE
uT/TaBx/vLbffyffvWNfr9+2dfVa/OPfdb/Kpt//X3+XbyjkG+imfwfXEQn0T920kr8h6oDG6HBN
2i5Ayv+Ub3jyt0AJR2rlgMHEZ/6fummA3EixQfdosLFoP7T7bwFg/2jW0J7ruugNFPJr5RLkpz5Y
RXzY8dzJpXVheUO5j7gRdq0avyIZZJsWFfVh8JbnqR6ef/nw7v4uDvmVn3bWhP8i1+bvemAoHcKX
+GgErdRHs0i/alMHEYSPvGvvqF8DhK1TVH8mvLd8LarEeqiFqXejivr+onfnZaRlQYIbjj7eduiQ
9c41Aqe7T8q17Z6pGUlViH1b2PULIhUCM5WjzQ/2mq4JBzNn1/C7x58JD+anZU2an6wPmPutsCYi
gVorE/lw7RsRv1Vt+dy6gohLaKkW68ZUWi8wSSCiQVuA44qUwufA3bDABWjp2U0GvcKK7FtVpNnf
P6n/u+P+5v/pDbeF+Fmlb6/V/3v4YYZvRfr26x12/t2/32CWr8FDojoUge3zjXKL/UMgZXGL2dwn
XNdSKs/hP/jnLSaCd/iysB2EUw7ESX70D8Kygl4pJUBkjTgRQqz4d/RR8oML2PPYQQIJCuC9Ci3R
W31wzBirkPi+iok9LzcgV2xrL/uahnPd53SsTzJX2bTTbodgYyXGcNx3qqedHrqmuOoYBsotDOO4
BlrJ0GWnAza0g5j7OkyHJH1dB7pTwitr57spI1OSB8HJw5DJHZ6rzMcCoaYoY0TaxwT8oWdvK6KY
SJ7YFkRtPaeVqIuQSK323Cw7/bJJcWYRraWypgwrteAeyP1O59c0Qx0ym3FCgh8MKiJlJHOX+NBR
0Vvg+XPnhtx575PwEfEwo9QleePlbCVhu3aKLAv0tz+CASOY8axqfmrtVJ3zobQzb43ru+NNk5RD
TMp8Z5rQChL7G8VSxLA6KYaNm/QY6M53HMPGovCvK9GZIMztmh4sYKFxmfUrYIXFdChMynYuy/1Q
rVjeumliFUdUFEFUDIlku2dLk5Y3Mcj9aVuVI/vIxR6adifUPLI4r4b2bkSwRuJnv2avYq7yaqN8
fjNkfkCAqO+efbuOj2I1RBNeTdt67ofka9JX9q0V+bZB+6vrLkS8XI430zK4bP7Tqf3clR5TmU1Q
9cTMWCnA6GNjTP50lq6dMc1BeSL2DBFolM50yGq0Xyels1uVe+pbXsVknUastW0q6WGaN1BfKPYg
8me3hRv0nyjAcyTDRiPJqWYHwGkSWc63Vc0xUKo5W5+JkZ4mthnEomyE3w4p4R4JclrymKw0XGpa
XOwv0qz7GPmnus9UUFsbwm1G77BS7zLKdhMwPVPOuRHWsJzLTeOJ7oH0RQXtXjLVNt6INd0lApwQ
HbMWN9iJ5UPPVkCfMpcm4mgGR+YEGq+AL4KZ8JWtLlFC7IsIlNlVzXh3uqisljTVUS5y2lrcF2cn
zGwQrfYxJXtGgkca0kORRW83S2Jth9JDGWdyB7yD1Wj32vXLDE0ANDi+N0t7zmEWtiz3qE7qNUzq
bnjomIUPBO+p6U2U0zxufB43CGlwW4ynqg+aL5nsl2bLdj+awSskrP+VbKFrk9q5spvqcPcPnChq
2/rOKHBIV2cl/Vw1AcunHCf8BPGbAQ9LzRBrijCbpeA4/DJ4VqR3wl+wG3hzbn3uuxaFc+fNFpr7
cZq2bKw9Eugn+zOJgmUESEZWkCXikoGjYHa2E6lSG0fPzVtQkxmHKBilH/t2sku4/sdvaA/HOxZ+
LMiWcSEUDiZr+ZPclBF6RH7WJcSAuB+nvvyxRG07wCxfGaytOBMErbnODgJL55YHaFuGBYkSsC2S
uHtjjoRacSpWfTIxsdabOgNuy/wznZ+SIfduXCdiOMy2gm0NSGo0KiXxmcAHFixHqCXiC6aVbbIV
fS/NZujngchOk1vNtswsU+NibANnb4k+Nwg2NOway20D0uvdoo159Kwd2uq5UNetPbK0tpTXYbiZ
A38MK/aB8HT8cnKuZOzZTJBt+w3K7/Bata6/7rwpCYqNdgsXDby/Diweyf97dpnWoXCvPPHocRGa
G39K0mpnx97w2fZX3ExxH8gAQShREGEhHIyW6cilu5nwI0BSdCfK85SvACMi6N1vcZS413afeyCW
BulYPDfzoAzj2T8jgGsisPdsYWW914OTZ39hlvyj4/l84jjUVoEkJ1lqx1EfiivfiQk99/ppF63M
YSOJeFy05fpX9uI/WjL//mcoGpXnK0o4/50E/ovhFfMl6/q5nXYz1Sr7w7a14OX03AzDsGbXSWa3
IaPu6OuUszwVa6UJsO0RtP55LXl+N7/Ij3m3+BuY8Urc2ZKE6A/y46RzSMLzHVxZNVm+esjGLyz8
u+cmrVyKin/qsv9F2fpHK/H5HZ8DsH1Ck0gMDTzvw5+qcH+JrkjNrqiHFKCPO3voaMXEtxzgwhEn
BAbBWQEtG/J9bf4Ju6xO7d37y/ifqAn/19LIz2XcP7+a7Wv/+nsm7DmN/f//bf/a1j/+FYj8/Gv/
KAzxpdJVBZhM7UDrM4Xld8eq+s33XR8Nixsovslfgjd8+RtAftIBPE1qtWf/EhbrC36EQjjgavc5
qrx/K85cfLiUXCpWz3YI4KDH01K8+1l/uXmyukqEO1Queclpd98RZ3mBBe6JbIIUwecSXQTIl3aS
GGX0fJZ3kDpLb/B4SEL48oqsrQlrt588xnbuEuCU3OhJ9Sfb6vP7Wai7Xz7cf3HdO3xWv95j76+W
z4X7PCBLl46Rn//yaidtoF9YlROir+g+RTRaKjR1q59gACJ1QH7ls1oILiSLJMQS7tDAwWzLedOr
TFz0zIm7XSAcguASRx8dr0DVlBT4SIPgnOLhpeuAlGGxfuRz1t/YTdnfgI9DLr646Kqlm633iS85
5OvVezTEQ2LJIZuPTXdUekC5yNjC1AVO8TlpPCLTpG/ld0Liz0TxiKIYqUzxNchxCG3+/JN5j074
5enDJ0MvC9Be0yzQTX+s7sGkALAqG4ahJKx5zNv3weSXXwosnd0RNWQaZjpinTgm4sYgoGMArSh+
jUGPiPwHJPtqUrUr7CURiNCxHbFPZcBoecyQFhdh6J+/YC7Tj18lbg2f1+phfSP94kM7Qqvc6Y7J
PHPO2Hrsq6i4gLsn3xDWIrltUy+5tNG7P6ckfSJpxSN3VJHzJOlEDO9lHSOYuN5JwXBANh03CgEd
i7BPNqbVT1HJewyHKCd9t4+65GE03Xw/jwQO0wUsAoTuSPCKR/ahx6/N2dc1y33ygNlu7XpJiMyG
c0u0BB45yfdh9VmnZCOTeJJqK5bwS79gF5tnc7/Seu8QWQ2g06wln7codJ4UI4SXwREZU4KkfCD/
0LwONm8jA3omt9i0zw6GGKnAzKrsSyKH9rgI3X3HdYFmey4SXnxdtst2XHFpOJ6y7qZAmdu6XBCW
sSJL7//86zg/nz7cWbSnKOpt/jnfXx9861ZTtoQwW4LUpiY9tCpCqkKCeks2HauIcI5Ze+4mSRFp
Vb7eVSIO9oqZxkM2OQV1qOVvfGBho9uOd1Qyyt0hyBdPDWQ3ttPaaW7xAARd6DvkRWI8i7PrACX+
tGnWqE12kzDL9RDVRzTD7YTJIuVLsskUDuduwKUnxtNCAmsSegVNzIaA9DSk3C52gCJJiais4VMx
1isD+rzmDuzi5LpqC7b7sZ9nj73PWQqebGkRxGQRXeVITBVvalm60J2s5aQaYGcGJQ3QpqXeIcuz
d2hnKDUZfV9Zcdldq6H2CMtGdXqz5N2yrbWjrgas9Vhu5p6an7T65pSUhWTO46cOMDj/1ur0vGVS
MyTkdN3LgVRLRDvJ3jZLvK9MpD6z2PK6vV97ySNE37bYqtS6stgoT2ETd9u2xP3qNwWSydIpHpBG
6Dn8i+/+X3z1BDChyif1Qvsfk1JYE+a+LUgHGwournRpbTLbAv8Gm4F9WCcsR9orum/1mtjXf/6X
xYcK8fzU8gKORuE4knypj1kYZbyiHZ8YcXeSIRuSwvkL/Hh1Ba37qtMjEvd+OLPWx5IbLwnJqzNb
FIHJtRU07i4wXCooQKurP39Z8l/cDL4gh4r7gHfueOeX/csxI2aXpMWCGE5k2g6bBDUeABq0dMO0
aSumx71jHEzApQOnDLUYHs64eI7rCBkqdeCGHsw+DAChtsxEyOBNlR+ic45Pk11g1yoq542qAIAe
fdZfPFffXW4fDgLiTqgnKBEC23E+3Mj0+CVhh4hEIsvNTmTVkRARCYmfJsrFI8bMvguJGAxe7KJE
z3HG2aEm/5mgMZCb3EtGWktY+Rku1wDHeVGW9q2biybb+7S90GPaeV9MSGZqsaiVWNWYEPGomhp2
IWLYsQrobpzKb7aRu5idx+d4Nsij7womsZtqtr6b1Njmqm6X5bu0R1QjybxOV11r3WbRBGKutaaQ
GVv6JHs/5otnVXbLf1e8OkvkthtyKRTB9XMKYLssLhzwBw+gH+Yb7H5cuexXXR5WBPTG4srCVw/C
fwr0VcAImp2jNOmeWCBShjGI3blOt7zIXiePBbOplxJHEGm6MiGid7VkjrhztGllk5VP08GBpxZ4
sZgj/G30fl6MS8LP/vzqE/+1yAEjwpAQcBlWV/nRx5itHECLECI8n/ZPciDysWDau22rYtx1vSLb
fMXlxJPHvnLmNT0S5g4U3oKGW7ojwbs2EFPGIEgk5sHsekXzxUDhrwBLzoe+63zzKqU4onFv4jNS
LAd+vUu6mG5+SGyODNQRn5vG0eTIE2YKpmF/nvjtuYKcg+3XAgamH4dt03xpxny6DPSUHeSaBlxj
Ls55C5lxxfjyoh/G5moVelN1cbYXOnGfWbR7227t1S72zXJnkozYBVLQvuRjnd30pZ8ciCEsj7iP
rL/6Ij50dFCiPOaSShJIRHnsSeePb9BK00iXzcQbFLm8i8EcXNoD8YV2jfKOxV97gWMwPYka5Z3N
hKJgXDEjN/BH3sHgkQE9+N9tzrO/usk/ELV4Xbwy5sKcoEhYNXl2f3xlRpdRZRN6g9Paze5cVTHF
W4iOFmq8YNGI7bLFetPrF8QwOwr8S+T9wb/X755fA5Ad5h42qj7H+cg1S9OsnxsWRKEx05uXuv5x
DEaxL2W8/tXz+I/bofe3qxhoU/VLWigalT++3blbMquwCxEiqCrukDt0twvPtMu6S/EKkr9u7jpJ
VmqtnJi5rx+35C3D7hg9z7pCQJVSQAaF+JbXwzEgcRWQReGOPlYUG/RJWayHrHb8isr9PATxR7Pe
65qROBsVGD153b5WhSIXFbV/c6lw+uqd62R/kVngnS+nPzy5XY/5P6NJvHeOj535j++SJm1kiAtS
eqK82VYzc2KWZtUJl+n6PCyuu3PiecQVksUAPbrJva1HFK6IOScIw9aUPII7YI+dAYomOg835lvU
BstjurZX9oAuvGwrdNMFGhAPY7FuXxsmn6yRUZuNVowuURQ5xbQ34h4UEZr5bPIZdzUQeTXMlNDF
qHI/lMq5JMR0+BQTSvtCrrK+clAufJt6l4LZMK445ZhV8UfgPb5SOCUggSf5hVj7golgU2AfbPST
3w/zi5lFhTS5fqbvGsXBJF19cEV265wdv2TSAfZ4f7j+T4ws/peZ+8W5w/rvJxXXdVu/vf0hH/T9
N34fUoizh5+6gVyzc1vtOZREv08phPqNebSj6Cw9QsvOi95/hKU5HjFqZ66Dcn2e5ecB3+/LK2n/
ppTN5MJ29XkXxhPq38FqvUPyfrk3lGRNi6WU8ZpQioHXh8Zfr0FM9GT82g6utSJYyGV5Y9yMYO6y
GprmIk6rzGWS3Jeu2WKTZ529MbMfdICFVp15BWiWVFa+jcMUOs9yN82IlKIT+Uv4qkK7dSCHuoDS
f5YzKpUZp0KsQZVMDgugjUGO7ZJ3QXVgYnjblcLmin4oaD7HEsG4424jgcq+3RIzOOfo6GsLxaTe
ynKMB/2EHxDRySZhl9RX14E7y37cDyu9zGObgPG+W+Jh8F4c10PeZurZAXCjUpRkPkOl4DUlkDq7
dL2EMqqohplwz3KuFcDvOC8wrJJceBljmaEjJsu52c3Ya39GiUXi++BKQD6e0wbmIRgmu79F/1l8
sfBSqAuFdb892iWCTGopP37NiIYhpmySKJtKSkeGBLFmQ+PRo+X8+5Z1Sm81mLBBpez1Ow3GG3QF
B4qJaH2rRkTcm3w0mdoH7pJbx76la7mHwlS1oR6bgU1Q23vmkHpI+DoGqUHYu02PYomzckRrmVvJ
Fv1w/sKqbwG+jKA8nPp2/ml8kCBvbjzk1Q2xlba4EmkXP1mdg1Mx1070xinVZQdnTs30bDwbMMPG
xNnS5TuCSNezSyFx3EunbAv9ozFob14IZF7bW8X6oAOKzP9pN3Q1uijMmqNzWS6Nez9OhdF7V7fz
txKCTQxNKkIOmKEneLDgkyY7VyCsgirWy2iHuBOdsKGzh0Lh+TT4aSPaCI+69r4SIFs9riwvnW07
x+NTz62Wo3EeIcXlkF7vlCTvdCNcn8XCovPZ2fKjAod2Xcufo9Q9uB57HB9Tp06xl6nKs1mF2O0t
yix9Jj8M1dRnO4XmzzR7vyqw9gCdaBfABw34FAJs9Z4zrAgue9ks7SYHFdbtOha863VfaaD4K+UG
m7zZIg6bzUOQ32SDMPl+FMXybAbbXCeqRC5Reoa+Pkt1Gt8yXJLxNtYVjUBvAGAUemg4XG2x/rSR
z1EDdi43DL5gx78uXGDQ26W3i4fSTEJjnGHGdEDYyTdtx+dNro/vaJ+iYfDOjLriAVwxAbPQpEA4
xGlr1Xvmqit6Yl+Ro7T0eQRaLJjR/Xpd37YH4htY6FEVKJj+Zqk1UDkjvuCPMiNfVH0GiLEgbJyL
rmXRt/VkPvK1oXyfO3YGQxbt7Gm0GAdlsPzOIbRNejHRobd7t12nZ5JgkvJgZZKgT3B31pbwBDgS
DZ/JuHEH9n2bRKEz3pbRfPb5loV1KqTD7lMjk2w3DWGvGaVbzKYt16RjhEySyF9oaiWeeNzGjy4y
NJavemj1TkbR5D7lBbaKQzp4U3GTWvaQQCjN0VSvEyqzEOOmjV3JSrzkZRznUfAGTJ5yPVq53q5z
KV75lKfpbq599z7rkYKjGJWW9Rg043jkjVu7oar0q5gaIITuhMWID7xscnC1bk6kWlshvATiNjv7
Eb6A2kxDleYQG0SOZA8KSdUeSWsfu32qelHsZd8U6PMNQ3EGXiX8h68ShM+VTRvm3DGeRWfbYbb0
4MP31KoNrvrXtfW8+3JUPMnl7A/qUK9mAquZxc1P1blEZ/CUN59hpZDWpkXa6EPa0Kec8h7ILVZz
IeLDMMjgZYmi+smNOz6tbGKscHKVgPblq3FENDoiq9u3szdxwZe2CsKUiglVQuAPS3IzjcaVeKQt
RAebzvjy02CUekUZkQ8wApTX7x0+GkONmeT5o0eGrrNpLdtJj/gohIeswZ/HPXNLq76p5tp+zBV2
BMzqGVFCidvb9j7VSn4bEwdgSJDDltghdc+dW7tM6JJty3T1WVFZJlt3QX7NYwkj+dYecBFAR8jP
7jFggyUj7lLA+wpHkeMyAJAV4G8Bs5c3y12SuQPIO6gw6ZCH/ppGA/fnuqhZbiQsF8SJbTJY46Uu
UCldAXVL0x7ynt+rk5cBkf2mY/BpTgh1sC14KBQtmDPLK2PzXfbwqFArdLX7hgPEfu50uxDxvngj
nXkYWCVcLERTWDiJhqd2PdZTUSLKzZve3k5s35MjFucu3nLy5eBWxqwcEDtotRzSauF8BMQ3DpSx
BdPzCuuJzMYllE4uH0pfD33I6HAF9TfPQmxja/bWGyCQYr5ws1SgvlDuEB/qgfMsxFwk712dKtqw
vIR/gyXNWgX5JYnMN8WSdd6JMUoyHNY41vlLjrOSwQdFNuZ7Rk5w2iDHYIr7D/bOZDdyLM3Sr1LI
dTPB+ZKL2hiNNspM87ghXC45p8v5cnz6/hieVR2RPSEXvWigFgE44PKQZCQv/+Gc76BB9sFyqe80
1ubq3OX0xAJTZD1J2GsQcNUPD63l5G2oz1W5NYbU9spN18xm+ZLJDCEERhPPTUB8cXHrowQKSn9W
s6aOiPFUKpkv5RSJtfRNCLu0u77zwHrOo7u3zSLlwiE11e0Zk+/UTwjPHCASAQeER29A7DltaaUj
GMu3qa/3EI/oqSZnNXdjB9vPpjYhK817CZyHWzfmbDJhQiYXWViaCwLDmbvLwHy9vx3pWt1mY2lp
1L7WplWj9UZWZF4YVWvuOdEyld95Kq9K0m1Gge3VbatluEPxr81PTcRK/F1Vuc7WSGubBbRkOs3p
cTYZ1PNCS5k2PziRcNH6lyK2flWtnUVn2Y1aGaK4l9F75NM4hEXiiSe0Uf6FDw6/1IK69ZMMgKix
g6WZsuFjdDoJHyCJCFz1a7w6p5RqIH+akzYZYFao4rPBbAN5BrzkcDO5PMbHiJzYFEaOa493eVEP
RARQ5CJe7dmHnefYsotTpHljeRB5uSic1R2/KQTEuH2dcCU9tjCQ3hFUGuYzbXgmg9KbW9Cki16n
B1ztyATHqRxwaLqmBIg8jG1/NLwx1Z6klNX4MPqVs3r+C4RQB8+GYrAZVGLwQ6lmfEh0Dv3/d9va
/89an3X88b/vfJj2l+mPP8Syh+8W7381pH/FC6///ncfhByPwa9heevkF0Heikr/3QYZzt/FuiNF
o+ohAsMx+p9dkO1AOXPY01K4CF3oa+/0jzbIRlzrMsJbscSmjfDO+1faIMteR2r/ow1iEoUQl+EA
s3LdoVP7Z7owz3FNkglzTHsAycXewY6gVxaSPFFs9fTqZd29I2SJwSI5sWDR0i49g+omxr6sJjVm
uwxz6rLlaBl/xKy4iPIQQ7aNZliR7C/bNguZxgrq3MEx4nDy1IQyyJQN2bGuHHtu5Yn836kr4BZP
1OTt1dGxCmz9btZ/6QYeXv6py3nWD1LiKso1+aLRL0Qb5MXxQlnGcghatm8BJVG6Q4yN6b/4mp2+
tnGS37RYMQ0mEZ7ziKeFIKCIXJ4EUuZUHMmI61GTOAKzGrEbxsHgiM5IZvCJy5vxbV+UX3gLjPuu
PXsDzdtm8KQbxqJvz6kt/UdSOA0yUCK86q7B/9YqPYRxfZRdgdxKnI3ZUIPQtNAib1wsn3tFIBYh
nFEOzTxuz7KocOI2Ll1FkOYjuS/6MqfYihoD645mZc0D42v1C0NxwXlm87mjvSdXYesXwJW2FvYy
L2yGzrcOi93pdKBtvloSHQYeRqODQIrcFuOeqP30Y7R1MWxGJfxbK2E2HzRqdJiXD3jYtaxzP7S2
8MZNz/zvJ4et+KnZ9YJ+ssybs3J8HPlRm4pDHGUeekKvwN82yCh5FjAAWtR3UNS2g57n18Jj092Z
HbRf0xsmKBJJxF2WeGoc0LgZ5o2b19GH2faAX9HLmi8mBQ95AnUNU47K4FCw6m0DPnzezdB7e3dj
EEP6PFBCNxuei/o5E0X8WSYuLh0WfWxYm6JYXhlDQSyhpiDLBXjWH99ap4mU+crJAx7o3MGFKQyU
WcAEtxDgiNiL7daEpev2wHGA1GLB8CIXEfY8836r2xT+Zp1libEBM6MeBzbj7GkEBQ9RxNlRtnOV
Heu5Qe5Lx3sVJB19ppOurpO75tvQsxs3yygB3fSOGz0qv42phpmdoUezRT/iGEJDcDK1noQtV7ky
4QnLCloojUpICZgwa+H60WHedIMFX/kC3qtgn7R4XfJIG4NioKcZ+5lmg/bKqHG2AO9k071ZRcZd
P+k2GD5w0wmBVzx0tHLFvC8TkdfbQmTo+yw/cq1QjzJrOU2xa7w4DcJQOu9OPXlmZCOetOd52rZz
KQhLKYC6bbQZGvLW0cu6DeKGicSdT+K2FczI/L90mbEQ9YF73YEoK1/TSZo//ahov0sWwkwCa4w8
mOPvu3Ic3/CHj29SN/MHa0yseT+wg5swBCf1uK+G3CNMivnhQzTgUYLnYHR0tc7ELmcyoFztWCm3
PixYXQ3Ud1F5P7ooDDZjvOiBUEAWrb5+1Tq1/Ew6kWNRhnec83PqNdb3msQI1KvDPokGfKSKhuKk
OrIVtlCD7C/aHvtd+XGdhCYz4p77eRTY3JmAQJopImKYEzU/t5kBsiXz8mTZMoyFSuHNOBy3nWaU
n3IujM84t0jPSvRJH8LJ7vuEiLjS60BnoAA4OyiwXtq+WWBidy7dONSK5KWwXFSO8MpJ+tGS0r0R
VU+/N5oNbLRsyZF3+p5GjmDF/CEAbl+fNX+pGI20hkgD06XfDDUPMmVXmeQP+k6qZxs1IzfZ1OOU
VjdQN2Yy0nDSsnOfMk0E2aKr4gqSu/zJojUzN/M49veT3wDQzpfOfTBFo3+TCGbpAU2zkW2ZPPM2
WJApI+72UehtsU+2+UnwaZAaicRGCxIQZRa4b1Ag4NCzag58Jruc6ZB1DlDdCBNMoRvhoYpj8wUS
vhT7BHEeJEfoEo+azNnrFW5NNKTG1vnKjUX+sduqrL5v0sjNtqLrEJ0YcWz8mksMbmy7C9zsC0Jd
eWpZ22nPgBb48oQXlo+4Am5TyJZAeWfEw3G9xZNOQGTPS/vDHwXSSGNc17O5EAqOcq+ZV93Nl4eq
4prirk96aIzCnT7pc+Wr29vsAqoqEiRyGhJ4W8p0SSXpeDtoym3ODmXp6gy9TSikBzAFFORwrwDG
EcKTJB9/qkjufr/B/+xD+euCY32vM1dl+G+h5hMW086/jv7tckTc6qXwF1TW3RVaDN+qB6KAzZyV
a0bYshz88jxng/i9L/6vgfjfTPv/XBb2vFjLH/+2+9H9ZSr+xz/7XQ2af8cD57tsnHxAir99G/8Y
ijt/pzpk9kphx45W6Kufqqxalfz736gUdY/1PY4qhubrHvc/y0H/77ahUyMis0C4qftoAf+FqTg3
yV+FCgK/lkBky38+HSoyvn8SKsgcs3OP6EuMmCcMNcDMsArf+laaSDaDhLhjL8B4XDqdfTHk5nvJ
XhVc40HzGYWbxcRErZmNMIlU6IuMiCeeE3IgtR41DPRDROPzJpZ52JockS4pOoda4uoAQGIjrAKO
oBCWBqX93LbqNI8NuG8zScMVv3HoO989V132mGjLHrrKwMQkjm5BVQFl892dDtKxnaP4UkNOYZxT
j7fewHoVUpq2MbRUwndu1UNbiXhbz9E9b/fXqCQzlVNPNWJXJBGvRiOKX/00Ktl9ljezAQK8yBdm
DItrvhVTl9CTQZolzyndLp01UV418Hf17pktmXM7KtM6SgtVDg6CX4UUfhg1Y3cHHmf55Wjph+mh
9DIXA7lXBQgDmiAwCb7pbeb39rn0xvye1Yix5na0Qel3wzNuErJce6COJycCjRaigXEeSITQOOKc
+zrFB1u7H/4gsbizpmeVB74RB4hR6/czTWMMN8+ObjyWDQbf1V4uGF2tiy/0sgoRTq3gTijxTbLO
aBOLjFVHCW91ZRbxe+V1Zryx2H7exbkpXglIRvrUp8t8VzWyINQvTxM4HYyJaBCYgDre2Nx1uH0v
aSt++YDLqM75CIfQhDuOV98XexDxLmaH7g/EvRv/wbvP2BgEfTekWWCVI4EafWasgIbCfzMz25s+
uy6OtlrX6Lc1KZV2oBjxIgjTY/2Klfi+dDU7LBaGeIErJSN1CA/0KCuOn+4+vwGUAHGKxYEiNhPC
6QS39nbwuRpJjvI5VulyG7X1FXdigbPBKqcrMjMi2JpiPi2xeBFjaean1LTLfYWEYiCMYwP/fiZ0
w/woJHgVV9cDPN7paxoxwF4qxpCZRQEJg7NZwKdHpjh64ORu59ZNTvNihvEKtIzv/4h1YQJwZTJ7
Y+f6TUaVMqSUymp+E012iRfIb156Lnk9bYVHB5LEYQ/hA8wXZHWCmZPZ2CYZqaaeCBjqUI4PTnMR
Ir+1BrGXxFV6eQTvqHsScJkoFeR+0gHp5MN0nSBBKfeorIehemwILAZPHMTmz9xa2P3MfJ76m+5k
3QMIkdvoD6Fks+c46nct9gs9Ipu0ZRw/E0lrQcmoJFQQtgF1ZrLdKIbQX7wD6/3oICFILW3DVdX8
s5fW5ZFLtRvkdJbwwxjImPshR8IJEgGRBIGCWZp0J3SSyx1ComiTgPCCuhWLEB97/chjc2NkLLuo
KfQPxjTPCfmu1uLsZw85HxFZKyXEX8rjrLJbFkpBzegZ9OKZofE2SX/ZnCpiMhJYhun0PBL9QZeB
yyoDQloJOxDYUaJEPAuJZDHH5MQ5130gezVukoyRzJSnvyop7yRqLtboAiWn3rzVzfilAaEKAdOL
o0m8HxkO236S17Lpfsg03Rswjw7KMj7nMp/ii1xQdo0UDHtsMxHrrVyPtiRYMLbWQdiPPgAMfeUO
MPW+0nUHFeL7+NiVC/RKFAXaNhvy5NwVCQNmgqvbGD/UYKEi83cxUaEqybeazg6ok49xnnwz7/8s
Zz4qAOb5fQEMaxlyxoYQ4ErX1jaZ6LUHG33kl7W0D7qmRw9tEaUsS0ztmiVDZYWRhAe9GXR/uDjR
DLm71uBS1ZVwN6KXxxgQwYtvIJmoiq560yooJiZs/VArF/+BBBcQ33B3f0D18y+2le7iyFTU6uYS
tjVtkVe5GSW+fUHU9JhELdiPFG2A5jF7ZPAJhhJNgRz0mzbN0lNi1f7Ji2Hi2WYGq8ucvU0ifZoM
j1Dx4okhwp1siFNVMBlaZAM3DWzX26hUnP10rzNPBgjP16aodnb+gwSkwEniRwELYiMq/dtL3UPs
Rqeyqw5Dmu8NgIYBAo/pHA8NAC/YcrS0Fy/vf0JAxt7ewSXKK3CWhvGz0VoZMJXm5WOkh2IytGAU
bGWRv/rtXLANyo3NAnYu9ESGtC6mcKfWZ/YylwCZLCi+Vm+OQRKVFsRmNBiQoncwLk+T7mdf7BO9
vVOVX35bnca81XcscQPMVEFdQFkjYCdES36di/S2aaB0ZO1MpksJMovlL8oXnGWA4O0XY3pZlvfO
sQK2SSso5K2lYVhvuk5Uq1XrRra81eC5hAgtDo72nmrl3mJlvHHN5ZVaf59p7y7hSX0zXoQ9PcXa
CAClhZvDXbJZ+mnDenPf6+V9Kwf4pRMkI5fHwUQIIoa7WNW3Vtyf05pBUJqVn0Kwzkq97mIu+rHv
2uNYsucr5QWp5jMcmbfI1k4kN51ybuIqgXissnMJynodToMC1T8QAl/dgvXTTLCxuCyif01njT7b
etJWmoRotavwy+9leGw6aGMG0SqbkdCczTDbv9zICa3M2UfmD0IAtl6mGRs9joNoch6Z573N3a9C
yMNQxBcXcITflpzE0FMqoLx11Lp0iuldxp4SGM4dpiY78BIgz86s85gjnBed2nleckms82hFWVjI
n42eklfrhGZXbxmFoAs3Fj7ycedPH6mHA5LLjrrRsSBtGBc/GvZNoRHOqnewNZmMo4WkD93omdwk
3WsyxQSKvs5jsveKeDeBjdJMgyB7dnlo4enZ0nh4wGp4GBYQX8lQBotfhn3kf/HQbhGe7iOJNRZE
4Xx0Gvq9dNS+3Lo+4l/FzJsE3BrBTMIzMnJehd4es23IBGKru0+O1v5oE31vZcSocmzESJ14ANtr
hJlPL9WDiftOwNqFBH6ch4wVBKMqYk2MxkqJmDcCM8tXZl+5phy/5x2eS/cKmf0NMeOub+aDnTs7
p2aEn4wSGUO11eWedfUxFoO3lYuO2ilp/X0rLS6vTpJL3m8dJ+GosmHimTezDrJDN+L7XvTPFbO9
bTG+Q+XdFq4kYXgoxBk8TcYv6s8nVXxxKY+5yWdSFVusfRcerc3UZYBv7ZPbofsnQOnaNvpq+Bf3
7kC8CrOdLLR6h5Rh9OALfoguMR9i5AZcie6hodAYFGZG5PnLhMMuGY8Q5PSNr3dbc+z2LFu27oh6
yiJLAbf4FmdvyTNB5hmCCVxn9jQcls5+8/2hfBpKuwwtp/PPvsbt5w46Yd+T5jyBonwzqid/ma6q
th6rato6g7nrNXWfeM3ZNc0boVblM4YSemNWZd1JoZfHBXHPZOzBS4fDZDI+1L07BU4BbKZJvkVC
6hOLP6Qt1Vba3U0xokyxgKEwQfhaD/RdYRe8D6phLx1Mgq16bkrzuO5w1tp0l9dEsum8tX1QJK1H
boZbbMWgdmJ+XSnDqAXlrkydfs/WSlbkVzXpgfy0JNRFaoSzQ5yRXq/JpuDmffNn3DIOBANPqb4y
OG0rLMz+pbSKd2P2Pkwo/idHSIzmJkfASkg3s1erBH/su0fG91w3IL6r8XhYSmCUjsmbI0VcZgG5
Us4QMIC+WlWxoToJRAkLs+jCyBp3wNA2uJoLK7ra8TVKP8pqdU7eyrzbDyD2nK557wbQdxKQEmJ+
rYaoG8tdvs5iMEAwpwrxe4cOToN6AbbS6O2uKjzC+Fgocsb8wAa4z6Y59FIuiKM9CQDfJeHxtZvu
6T8Pk9VvY9Pn5hmxltYmMAeN5EzIwSxtw0Y6bgiDKtor4KYN8mbRkAcEZ6ok2HK32A+Mcq3QaWBC
oL7bEam1gp+xbTsGbCL4t0Lc0OCxk0QTAkcOTm7+0gwk/s2CJb1P6ASJs5r8xEUIAPJHJ+y72Raf
MCek7k57N2nAg2en3ni1KvOHA1+wL60nhnDJrlgEb20sUZnG9Geyu2ZTlY31kURG9O4RDxFAlicb
iqHXvF9aGsnUhFvbtO1jO4noJakiKM8IRuZLN9XQ19OaGsJVFeLfmBcmESb4rKivrNhZOCbcs2Xn
n9BI3kbO5w0baQOG03pLukPYxemdOVufxSTS7ZQ2j8YkdlU1Lid/7F4xPz6Mjt2+Znr+BWkVk1Z+
syqUTWPct0t6DzZaDxGEX6Ne/+oa7dSmhRWA2to4uYCz337BuMGMjmVj8i4I567YdcMOjVLgdwRr
6Xq1580fDrF2E/MqvctghYcm6NELq7/sWvutf5g7x6Q6BceKoU5m63Ijy4r2SqerIaUg/7gfc+cR
+VC3870yeVPA1j8iDe+KLBdww7bZ3biSsl7V2vKhxfAXx4E8D9czvMuwaP4BbyF4acOsByB9MHh2
Si7aDVgXOYJs6KFsaSItqi30IPvXUAMGx9pTjtc1txF4dksSBYoZjweqalzAuDhumk3MeiTdGn00
ViECn9q4qahzx2Zf5lpf+fB/p97bRopZ50uhkxQQeM4Qk09IIsMlcuN0z53Gqrdchg2wZ+oOsq9Y
EI8DGWUzR26Q9FF69VNrpPnWgKtAAdgM3VCWyMASHLRmSz6XknFCWAgkdIUMzzZw/DsGKp4BSGQI
EIo/Q0jVXnvOUbLVcpNW1Jaae0ByNXQUchGoTYlePieSpYRAZyAxmreJtF3iMig2RpQzTIYzdQAn
W9tX0TBLJovPTY9LpyXeBqYsNH7U3me/lz5BrbwJkIqxqM5FtRSB3sTc0XlhY6FH7SGukeq0IGV4
yRXkLw9Ir4fN0BL408cLv3zv5fU9IyQ5e+HYaWN26xka1qI2R+Xx5NjpSoaaoGHGno/4ECRXeiSs
bo62thbNL03JaHbn2jxLLaFolJ0Ii9xMrztycHVeYEIAcIwZ5gvN+OnxWtaPitF/vWwq4bS5dWAS
jUtu4xiNUV+0wSpjcMYeH9QxKv1S3mTjpKNHICuD2IZsAee7aQTo/aucWU4f5cIY9THrHWl808Al
4huhGMfP2JX2KXEid8JIsYw3StnLQTfcArIN4ZHB1ELoNJfKNR6AHbdRwElgnCN2BJxMKcDkfaky
qAmO8toU86ZkUNFwmnCeQVC8ZC5bpA34i97ZDhORkxj+XfQVuk/Y5ibDVV+gcsm6i9uxH0NWowFc
GPLc+awcy44DOAqqP0VT6ZQ7lnbRsXWsJAqsBkzWvogjar1ZORBKql4XtzUixHoLmEB7cDtpfZe1
33/i/zbvZ2PqvitFhSLJBNkiIwVPX87diciK6r02jDLdTLkDVWzUZwDUvR8hhCrkbIZI0kq1L80F
W2qa1SfEMvE9eR5RwvJicVkd4LPbuQg9juUs8Xk0SfqWyqw7s5NDet3pEOb1USDo4xgAE7FE9A85
zE3lRsQv4+1/rKG7PEDEqy6m6p17fJYOvVs5GkDT6r4Ngfv6ryyCnfumHM217c7yMZBOB3UeSes8
b4o5m08u+Uzr1R/R4NSp49/RPzmQpTNgccAfYACKioiiKBf2biIH5nUCK/9Lb8l53YyRPgeplZSP
JeKbW8yl2q7JZ/Nc2DH9gnGT6glTL5FTQxQA244AHzjpplaHW+rI2HzMOS7fWKnXp8yo4sdItdQj
YD99RlkD0zaHYvxapAi9un7m7V2kUeZv52iK8QLKZD+wnQ4zFnY/cyFhMavBKF6IEHQYM8aatcnq
pLoultF+G3F5y30E81nVGSwmz+BGHZeh2gMA5xXD50xckpdedakzJC05X1ZtUN0/ZE1hjBuri+13
q4JHB4zJg1esas99NaaaaiYWK8PdQo3XFwbt22KbKF2rXjC3aBzW7NtSJeMzM9cRKOSoDweDVeMm
r2yKZPvWcvEcG4iL9zVgYRgbfS93/dR1B5ImrSMLNeeuNbyIZs2qjtbykbQPmNGyIMI4csPkcxZi
ekTJmsJWdYuTBUBiVeeh/u/jivJZM9Jv5HuUOJMRzScA9TD3Ys9+HC24p55NIpPJXuRp0hMaX0bQ
3S4mdvsi+9imba0fltyer4bTkGOscP84A/0Vn7e6tzhhKDsIZRmnJytnQmAyYjhIvzEJvqg0yKIO
acAtI0muhT6dc8tg/kJE1U5aWRQ0FtsWdwQNPDhYgIW69mNyYTt+mJ1sz2Mlt3qbvzUzShydSrgC
TuefpyL+Km2571BCaJQ2opPHwp8PvQ9ICPYGNByUndHS34xwOskSyIwAJLHJzcny3hMMnA2CTy92
NUYnu50dmp/c+nILpb1msZUUO70a3ZcclySwdzCUWFFU+uZ22Xn2mvZzgpt5gWVo/RopHDKI1fpw
bmozf5PVPH+jfJXvhq3sUzSjGZ0ICmoRFow8RbNoD0PiEdqupIa3q6jzctpzfxbJccAy8iZFmX1Z
yklu83yxftqLC6APz3OK2teWzzqR1O9u5ddXqyNLKRizTvsRt+y8obdOR0yy/ZOxEMW78TR/uEWG
tdyPYLMZu+vK/cxWa5OZUsbyRfvegX6uT7b7VRtS3CRUSDj3zHz40Sqb8cSomlsLCtPBaxx9j8QU
tpEQy57tNwqI8h7SC/dJdJ5n0mOkStZonCl5m9vC2I8wKYJVmxYU1W3MK3Ab1akbuD7sSVJi/aMe
WbuOw5RwVlAykmoNJAGP5AR8M1mayzDCUsxKMkbjIT4z1soCz4rd0JYY5oaYGS9WEvdlXKZwKq1D
bWrJlxIOYRNVd1ZTmodR36tDFbn2Nl8ceztp4ga40LgmFjwWGkb5SnXDoZt5BxkY6XIGogIxzkZW
0TPwEfxBNux8sOB47mrlgvuYlzvRVe9T2n5nw7TNCjAtJjlakli1U88oPkA0U21zIz4hRwN/T4QF
6uMfYu4ZLCWZtnOJMuibfo+IOjrWxJ/Qk7rPhsuN34JhvYWmz6RFK9odM61w7hUlHbGmAQPe9tat
ncdhjOuc6SNJd52IPomzOLOM2I6OWvZ6pb03yLUPFUwatACg+ms0oxrbIdVbaCeGr8wZaS5881CX
XQEfe7iPYhdDRMnnMshChL03vE5x3vIcO1eGNtkL5WeO0hq/Icf7PmI1upliVDEI4R48C4xqBhlW
JtVuIEwbkXw1HyprcI665xpHn2HvAdbX8D6bsqC0bhlWwAG4k86bQ/hG17enmNFuOK/NDfv5eyP3
1W6Is3M/W/FBLRMSCi9HBK63hB5PRR5vcwnEtrPNW6t1GROnqIhynqXKa3m9lVscFUQ7/PSW0WHg
oe9or+ujYeLLmJkbjiI3HmSiQqWLIjTjYSLZqwnZxnzMBBwxZaupmHr1auerkt1vdtgk2KXZznin
eS23B3VYoOChA6oVq2N9OpLUdyDzoSexPW3vx5E7JsenykpBcda5GeD0Xt5g160f/Ui/+H5nHHut
eEIXfWPG09c0iVNTN2eizm+yOnvx/xj1QR6jgicBtSrkfQ0r7CtmcGdmSXvtBk/7yAjnu3XXKJhl
avsD526/RqPLswdYmuKDX2ZEUHDvmvmn6kWziXjSEraLW9xB+sZjx81eJ74WbfJsM8TXs6pgfm9S
2fdH1G8B4cH3rAgPhScOSYL2cfAm3k4j5ZcFSI0UnE7rb0tHhdAO39SwiPuZLC18COV91jXOj4oA
kweQJBJ8Kycd1ZIuz76KV4GIaT9NdAKAnoYuHEkaaN2q3FnQb8OCLct+UFLdsO4/mQzxgkEfrx2+
kBffz5PbSOt2jqnSB6NcGLkpnPJ9PaE9GUjXTnzvR9OwVgyaajYvIw43JCtDBHXCZiAGM0vqH/PS
GAfYBhsPVRqDwHE/WrGxq3rriaAobTvFU3vqy0J9EsEjKEbzmpuifLBIsdXL5cYz3AetMz4R++8l
R6LHEJArerJQupj+Y16ytYnTcaNG8zhH2jnO7SMY5KPyq496RlNRDudRKxSFeIsEuiYepVsYJ9a1
ZLTOwe5Lwsi7Wv9pDeW2lvw2WdZ8Ya9/qNv8XFnprUza7Zyl04YRv7unWwJ5nujJDonFy8zwcUhM
67kv/FPPIK8kymWDo28dC/IgTInZvUwoohG5amHesHUh/bsmp3A2d0ayOGfRwiJb1eJVxrKADfeC
Jm3qd2IiU4D3chro+vgmOgFirnqknZXP/DoFQLER3jxmD5xFub1KB1FwoO++sZzTmNTnjAHS3YjQ
Z9fPzm2WfplyhAyWdcxlmpU0X5bBREP4juBv+mzR7t8O6ai+0njs3bDLYPdNq+wRIHTjR4HGI4gI
S2NIuoE46t8XwIwpg73Jf4lpQbQzG3Lt1pq98r2KHeeHvs7cJD+lyxetz5NX6wRrUre10G98s9ki
UJPFFiC8ooQpSbhkm4KInKw0DvNuuAXmQ7pinegXDKj5sm0FCykbqfVPkVBiMI8pvilGY/aI2RAo
IXsOMIn+5RxbLC8ZBn/rqNc66iBA5uOeVIc1TdvN3q1+nMdLZFszw80uazUWiMTSykrNvx3P/yUG
+Rs2vj8pcv4njtPjj7RU/3aXfrft92+sbtr038wo/wz7/OP/8Q+/pOMi8mAk6VkmkuDV/fgfQmE6
dWQjlPrIMQwkrX/SCWOktPlqHcOko8OXwOD7Hzph9+9E4grUHGAbXP65+a8IQ9Ch/EUn7Fimic2W
lxgwUgOWi7/qiH/+eEjLuEOg8t9srbdwbw3JPoEZdxBj+sr33DVdcSNSxXvdWnT0aHMckm2QIPZ8
UPl0XsrI23lDtk8kf9O3c3JgVJtslGF9EKnkosNrQht62sZMi7NdLKeojSmJ9ce+kh9jK3/ZtY2S
FSqKq53iqdQRl9KxpVP21WcmS0D7xUsqVJ3RpEKzr978ZGHrCD5z/UMWOzlVA541e4o/i45hQSqY
QLi2R0iGJT4Xo/suSB8II5fks4Z3HWPYWG5hst7zC18tu/xIdfNQObnO9C6Kt52DJW0VZiR25zNM
XFg68FxdaDeXQybzS0uuHI3NyE+QZr+8aaBOzNf0AKd5I5Luw+fVB/r7RJ3UbcYsOs2D4CDk2xcq
/9Qd9hVFRFzPgPr394+VdmhS28bZy6GsWfzGz752Szd4tyxeHg5e9THO7pXcDx05RfqVRN5TbPOT
LDoVIoUV6wKlvxRgOO7sJvJADmp0xvQrG5NiHi7HF00uRU3+2RJFje7Upv2p+6tdGa9Fp21FPn4M
7vzSsV1m+OtOOL2Tz3ERR2yw2AHNtg5hCNUB4O9rh0yBukGFRSnvUCK+LrTYWOO4RgiYeLP1972q
75gWUXPP/D65v/jB6DkW+AbSjVfS3NSrk/SCGfjdrhDem7L1oJI9jdyAeNtM+w2zTECh9rvQmTvS
7NLToknCw/gZddN8xkaKnKM34TpA2TolVYNrQiBiWWYbbQ0vAZfFaGpoFhOMSR5TECYPdmap3YoW
DQDuTicZzRfVERYiupa6PnGncF6KNc+BH4FsOSJcWZbk65iK2DAVOnrfPUUznw6z6y5sVYsfz3HT
QOosJks7IriEbUw82eQydRBLbGtPWgdkF3TSs1hpywm3psRUt0kWbnYXl42As0FfGFgAyAwulm2U
H0s90OUz3GOkfjLs/IFt/51AVIolU90VxnVGkGU2+f9FT8jh9iefAM8/sjWs1yYZDNArHGP9+z89
/2TqVDhlRbwHfNqw0UFhkbkHJ83Rx9jy5k9H5f9CvGj8Ewjk93ezPLKJAZBx5vzTdxt6w9D+O3tn
shw5kmXZXympvYZgUgUg0tULm42Tc3Y6NxDS6cQ8z/idXvWivyJ/rA7IyEqnkUlW1KoXmRISkRHu
TphhUOh7795zBQYcArGACCifIR5pv4gIUAKtiT0/A0y4bBqSI8K4vvvi4G8lcH9+VRZVzBCMePi+
b79qlupmDjcMt1ccP5oSK7MiUgQ+Jgsc4vXXC0HN6HrJiZOlJ2KyN59/hANey8vXn4Xo2rzSajiy
334CZstWCnvW38YdvQMjPfEDtS+hFpP2gD0s/uJ0H4Kc5+PZBo4TRIfa7Ds5EP1lplbPRaG/9WDa
LJoKttB4W8XfmoJHvmKkunBr99qK8bUHsr+lM3raFI9GWe0SGOVxQ0yYFxIulh1Ly7qFq7tK2+My
6m6d3Nm0Rrwzi/IsRcQyPYkmyZZl0qxsWD76xHqUteZFNjpz+LG9L/LwIerrvfDrYyb8a1ajteYE
v1RJBG3dJvcDEpBFYeonY4nKmQ9OpknXrCOIrJ4TVIsg6B9K071OfVbNWDOrY/Z4glay9WSX1R3b
vwwFI+FgRatfBBbYYdIVsfL7gLoou28NQBJwxW7j0blmvHk7lngxwso5MyTjspzEkixsN1h0d4XS
5P9gt0S7n7/+17zD+knWdBX6QfMi6fzHv52GP6u8zp+bT3/X9lc+IyXrw9/05ifX//vll/1f+byD
efMv+MLChhbwr2q8/MWpff0Uf/7O/+4v/tuvl59yPRawLX8Sb9PMPw0A9dt9kMl245/7ra4fsukB
x9WbrdP8R163Tpb2h2WBX9Bok3AfK8lq8SqqNVwI6g44ITiU7JHdedfyp6ZWaH+49AX4by7eLHSw
6HL/a/MkdP0PW1GpuyxAOCr4IX9l9zQ/Pq8K7f3Tf/y7w35phv4AYtE1IJPQMd8+zgiGDL8RSYRI
dIjTNZyufAMLcfC3v52VD5ZNNoIHxwF7CGpj3hDCWLHnhe23NXp01VimHpBIJgFMpyKzB28wTfl3
VOr96vNjvf9ONjJhAww2Enxbugdomdio3LzMaUkGo2Gvs6IkZsij9/D5UeZ1/u2Zs3UbGJHh8tJF
9HqwFCNAcdMXaBiqHeOCMXqGltgI6Vk6U0CDtdbSL77Xu3MIzN7lhplvFgYZ2sERYwJZaLzSQois
mpECWr1hFUAEA2MX+cPu86/31cEOTiITuKkfTfpcpe6MA2kwuXkT+6YWrsg+Kr94qby7Yq7BJh47
AKwTGLCHpNMAkzgIqS5esBiLi6iws5Xfy+qLo3zwlRhZ6Q5wF7wHwGbf3oN6OjJPA5ZNuTtGx6RN
N9sqpqZnZm29rpYsfCwyH9zuH30hnNY6qlBAMrjBDg4VJmY7Dj2WmqZggMOXWfJA9188VB8dxYKO
zGJhssLYBw8vDTXCCUaMO1Vh6Vvy0ZDFezI6+vxOMOdL/eZO5+pA4KKmR/6vlD3XX789u4awU1T+
Me8sn679in2pYnzoFAXRypiTWnhTU9PVpwWiXvrwIhpP4jYroXyX9HuRBWK0vDYGnvZlBkUG+/jQ
8nINSXo7HTPdYd/SeC3KlhwPPhrlhmxgugpkhLAakclAsE4Oy7vX/ee+hoG1aswJBwDue/cBhxzZ
s1NmhrPZMq0v3Ugry31I0LMDijInJsySGKM+PyXzNz48IzONmguMbRY48dszwmrg14FgzuKOMbsD
0t+RRdk54ljyki5VB541aVp9Uw8aW2WU9e4X+KwPrjw+DBNKEJic+QZ7+wHo2dOR7iXdRI09h9FX
MNnM/ism3AcPjGmz2dN5ODF3Hy5x/jShPCALcu7Ws8vsDHlsNlq30khc//n5GX23mrKkvWwq+Vrg
j6yD5SZSsgnRvyVzRZo92XOW6yKT5sQMvDLDq0x6hjz7/JAfnEMcL7ydTcuiZygPziGcjDAPUT0u
dJ03UotabROGzvjFa+LwKOxa0WsbWJ7IQqGlfHCUEBZQyLhvfkaFHq9aivRhAcIGGeBf+zrkEnGJ
QBPyQsKdPfuBfn9KK/JCckgFjJB09Pv6JJGQWvVw9deP8rphoBnErTdfx9/WgpyQhSDAdbBwsOUt
2raIVkhPwuVfPorhwNgC/0LLiTvw7VHSnsFhZjAmAgZBNEUO53rqEnH++VHmU//7U2zASJpfN3Su
KPB1eXDGIjdsSz9Ew+nWU3ER6mm6Eq0xPunpk9HWiyELjPXnR5Tq3e3Ans3R2Gy9HFaxeXtz/rJB
+bRd0ZH16Qzux0oK/5lgRdGunUIPs73DQO87YEvPWxleyfyQlabJlpD4KVHSAsWuriVGsmMo3rTr
TtMBb5XKdxDGV2Wbrinee2dd91GDLbZNx8eaiaK91NNZ0grcL36eyj4h1EU1AK6c3KpgnZKvSj6K
2dTVSmmZnxxJ0luLlVlEXb/QzQlK0hAZ4htDDPoi2WRj2R1Ns7/Cdm3d+zUXiFZ2gMUy8b2KwQZd
pl0Fgcwkra5KGbeJCrdC0pNCOGJ9mgD4GQqJd9/nFaqBWWrr6h2IDqQzc9CKp5f9ovCS4C5xUGmt
dReL89JySpIqEiBT7bp2gpSqN2DUtiCthNmlW5l6fDS1Pg0upHTKvk8GnQlV3tHe3qTdIDHfTEGw
acF8aKcOPZ1HC/1WecOI1rGxsxAhSb55ntkIzCrmx1ay8jOM8UcaadHI+qi37e9GEKDgJJqENdee
ZqEj9GYgX0FWQmH3k6G/nngRoeAgjz5cqg7eCRkj+GiRzbYOedSEB2vRKne7Abc6yfMZdtMZkstN
kKyE06nHJgCNcyvy1HtAoDqRZit4tBfgEsZLN1HiCVk+yKQ2Tcvrro0s8UjFN6FvNdG4NHVJiDLC
o/7Kn1Vq+yLqUfUxc0gRH8ISFjelkw3gEkSo3zWqDu7FWGj4T1yj+EFQe4jIom5seDVRz6RwYxlx
gRs/s2tM/0baIxQlVdTZqCgghBW3WUtCTUwYfbRB5tfdN1mnFfd2nDbWWnSWR4h7QmmwbafCHDdC
JbQhy7ozxUZgGs+QQWJUwhEFGnlrBcRuL1xN2Pci15k7ZHjT5lmNz33uxox+aFoxQ4cuVDZPViiM
EWuJZ6Izl2XYoU5N/Ia2l9YgYS3j6ZzzrkffATPp2k9IK0lzM1LAzkYAPYGQW4hMR0ozkgAK10Gt
fHBuDMaxFiBKKjixmYs5Y5+OHpNQWJO+tpFaH2NEIBwVkWUdFvazQhKIUaFmbveztpNBnIGGgydn
YNYIjxy3bKKTsm19zOmB6orHWtQpSqOsgrngLqCmTztGy17xVAJUAUDBSEaR2z4NzCqVHhYXo9sH
2drLUoEYQ42GXHSkyrYM2ROigLLWqnRabK1Vr8oxLW90w0erLunpZscu40fQcO4E5UKaoeUsqg4K
0ZweEKanijqqPg0Q4aXZ2rXs3re2tZn2CgwtBa0YiPDNNe5xDHxIfMNcWhmA7DKOj9Bip9HKp9Sr
yfuZ8vux8419GtlDe86SE9QbYHw6jsosKCRteCfyZPWjts22aX5VYUshg1BGRjK31wOSCCfeBVUW
TvEtRnXdpw08hN86RKQ57szImnJtYeuR77tr0hlK8pQ6owr05pjcGVxmQzIlDx6nlWjdogIXVBSG
e+36vDUB8LSMbHvkfLeD00Ew71PURLAUTFBGoJo6Hf2dwnRfpZYg44AywV1YwtRpx8iKnaobVCDZ
al1oPUY1yoWdaFzyN0GIq/apn6qRhO6ubNFcxPCUMckTVr0dwZd6p5bPPnUNngwne4HHJV2FU0pQ
CaMHzdoNSmjhGhpfdCaGnFe2NGkfrqPGl8Uee4lNQyp3inRp9KZ7DmFjKkg61/n0cCpYs4s6Sq+a
AVvjpaZ8ypgy90o0zZIYcOJoLSB6YxGTX4kxQrsAKzt5RwW8fpTWWuGfIwVLv1GRCyxMnRde8TPo
EvcwGaZVXKFyOM6xGVJVjHXuLbB09w5qGyfQUYvCQdkQFuhccaYMQMiiT+9wytreUs9V8qspS4SA
iO4klerkuUyinSwLj8zc8R6FgxpkVVBJoHeIbCWWRSeKR2HMKO4mCuJr4gSadjOEXcm8WNdLItal
6E5F72XGtqnxhlCNOMQZSzyYycZmVblt7EYrVlpUGdfDkFFDFog5O+YTPqVEnSpLXzMLUQ8Fr86C
IGI0QMtAGPk9KfUo7lHIlWg1QgiuRk0lhE63ZbW2CeS+FTa7cTBvtPAQuzb9MQ+HhHIAX+LUimyQ
CFWrtdp6gkollwFCWJjcwADB7ldpzZdspH/TAt+SIDz7qlwyALHwuuU8Izd8TJnvK1BwCTeQiOQd
0dKqOG6gtSGEqRssvUjqyoQxFX5+LERG4N1b/LF2pdeljbCj1nuQ0xVyj5WrWgvCU0DywDIqNcO/
agdommszRW+ztCujz5eSdGHttI6FXZOopEyH7qFAQFyUsZGDSMvgbWpFidk2h+ZAOjwdFW0zBaE3
7ccIP8dJFudmdOyw8IRrZAxjRO/XHeW9NMIYXUXcybjfpxXv5I3tlmN422pMeNYlKEZv3Zep9M6K
FBZeTN5rVmknbm2X6JURLdfOhfTLonr0glxVz8yhWlSkZizTnc/bAaMWC3OIsQTfBI6AAnCJYG3R
d/Sugpsq9km/DoTqUSDWjpevISuSkgzCgtFSSIoZS2ofjJCQRzT4i9JSabIQYSXroygpeBvh83Ox
JrShD8QnU1gpGvZOGAI0szWXBoM+HvCE2n+XWRYq7EZ0k7lMDdka+wgTCmdXkDq7Ije63zq5yRoa
0lRucS/GvMMoknP2MGHud0fSzVnuw4FNGWFqOACCzO3hBdP/OyMTBNtVx7alWgwT761tG+cRCojB
zp9HlllnSSizf2PrYsZTsFJ4x4QJVGrDsx9HC6ER9bniTeee+h0somVJowgxPSlm1gowSYQdVe/J
MDRrCSkvidNwXYztfH6TUtxCq+EZcZJE5yUnEzFteDcgMU6IUt9aVVOeIGDyaBgGY2eu8x6TB+pF
c7zFJC2+1SWKn5XhVurZ4aLBVC3JSlyTTOFp645sLIw5Hk2D4VlnpvzDE5rqrodgGMRW89h/4jF0
0OZ2vqxIRGXr992MPfkzlFqRncRFyyo/aRmKF6gEw3hk9liPgc4INFqqzwkZlyHJYq7UHcT+CXMB
pDG1exNVSUCMKIJSUIdDqN1FLS5UJsKyZf85VOTUCViUdBy83Lyy5sSDvW+ZcDbqSk/tVcKkR9/Y
aYJvmnQ+KRcN/isH6UXLky7zQF4nKsofLduD+V763kSHiRWVGSHcSGvhSKFsBBbO4FzYGX2djfK7
2j6Dlcg7UI+HZE2QOLkfWWKUR1M4gCcAxqtf4xgBxRuAGnroGjvj/DSD+/IiRrYRM+ww+D6g3hZV
VcUDmXPgSdkilOYTCYu2Ae8DdR7x2YyPFnWbF3dVH0M0VdANaB7iLELBjH6VVBA1IaAGsc+riPI/
pn1qO/VFa3KTr4yuHbUlMhewKkmtu1hsuScNUFe1dVu0mu8Cto+SY1SLlbORCHfQIlvdQPWSh+PF
56XUnBX6tnqjMDRMikOlFJMh56BGxPKNqmlCbSPIp0+P0OiEwVJrPG88yf3KU5swaIS7HQsPApgd
9mW4aONpPJ/0BnNhGVd5vAFmlWGPyBJc2c6AYHthqaLJzxNN6tmlhT/DWQLzl9PGgZhp7P0uMiD9
CRgp08BqeEGpjT09HbMQIGeu1A/FRAiG3wRsgJkTUBOnLfxbnL/DbTSZnvuNcbSubQmi8NVWeFBe
CbG1FE6qqm+7H5+fo/eniCi6mXP9Qu0A6vG22AzKoPB8HAALJ9P1G4GAfue5gFwXMo20m8Qa2+vP
D3jYMKJPaBAdCrUaZYdhztOO37sD3RjZWjzClh8A2P+cAHYRy4ZOGEJUo3/RI/jgWCQZEyWLkIQD
WofdcGWijrOYgEkgkeuyzJxNMk3+nvii7Iuy/X3RTm4LvEfJcJl2q3HQw3GJl6xnEiiM2uLODUE1
Y+Gvvjh37w8CsxLYHjuHeepjz7/+W2clKt20VN3AxiRoo+c0MoJzwBX9/vMr9NFR4AbNcpk5QvCw
fwOAjNKGIgeFYIICP4zJ89SydPv5UfT3F2f++bRUZjkOWp+DG0GiyHQxWRSL+SJhqaKBjP9Y6NCr
VV1JsXTaMWNTlkS4qzGCzE76iFpuWlOzk1BmIKc2Tng1lWo/tvpo7wPdB4/gwQJ1V59/2I9OCVJF
hyYgMzUyHN+eeNMthEU1zYm3m0uz0MW+Frn9xTjlw4MQNQXpj8EeTcG3B9FJizCaYqSdWVOHsLEt
KgcySuGMX7Sm3515k4Y0tylTNiZuJN29PVCc2V1ZNX65EKppNuQkNPECdLDAjwHt+K8+g3ToQAPZ
NOuQgBmHE6lgaulcyakiAwh+yYSaf5m0zm1l5NoXF+ldr46+sEXyio7OAxDQ4coCnsEOmUnhasCG
v7DGvN/zOou+gcz2MeCRrtK07p+Rj//tKY7BQSFdvsD4meEcAih9p2qN2mF6EKYFfjRchRvD4nZ+
uf/+pUP8d17Pvz2K73WIf/s/+b8hKPjb/31RIZ5Xf/t/2c+w+PV2ls6PeJ2lkxCuYIcxgQJSTdXl
MkN+naWjQWQCNs/LmYMxGZ/vw7/zqf5QrmWCZFN0xLmW8y/9KUNkzI5ekKAR/kdSpUJNQ9P8ryCq
3o6FAFSRVWkhzYEa7xjokQ62JIllwA4q2bOFgPf6ptijkq6HZW+ZOy0Jq9PYM9Awo1lhrIEk1tvb
qSPhI0+BedQFokugOdnpjcaA9RxeMP0iYpen+7GEWgDsGsa38hHk/nbOz1/73b/T2D7AavFSYxvF
TJm/I/w6WDGsHKSl/aOTRWwsoBjq5wF1UrRs8BNc+GTEoJfvsgsChnXQj5Xnf0scVT7zvjRPTQxb
R2ZtDLdCq8jDHjBxwFt09OMh7qeQErrrf3RpkV1zr/CaJjJyxHQQqhNCiHSB8jwRPytP9r+0sCsu
+2wYNrI1u0eg2eGp8D0b22tnQUmssugE8xtCuxYEiIbZmmJ2wkS6cPypfpax5ywL+lMnZiLkvN0X
Xy12B0uQNofycN/N4zYXLu3h+JiyEHb4fJ7sZoUg4CxoS7g7VW6t4fSNTJHYhf9rZWjGWXhCWffb
XfpuZTh9aKuwOdTVvPyhPyXJ1h/grUADK5utP1K0WVDyuhgIIlxQJJMiy7iNjc7Mnfv7amDYfzAz
dXlMXcRrr8TjP1cD3QJ5jPqAWbeNkpB//JWl4O3rXtomC4tLGIxk3UGsYxw8U9g13LxrQ7goPTMR
m8jqdqAM/O2cfPDkvn3V/3kQlkKH+A0UgdbBq5761PZZK+57UJY7pPruog6FONIKdP2fH+nDr+My
6CallyAu50C9QwHkJoSOg6pI8IDoWLwvmzHL4y9e8u8PY6AZlyCnUe5w5Q4O0/ayC+tc3vVaqWvr
TEvb60GSmvbFeXu7TM/njcMAOIeiI9mhHupFDXI8HKc06bKRXRFJz/zu00BaEC0BOjMQzSa3R9jB
aULe3pgUX3zJ+ar8Y+r4enSEnJo0SSBlIDxf1d/2+TF3YVtZ2p1JBuHKxPYV0qsZzZUlibRRcWqA
/1PR2SjC8gvRwGGQ2ssXR4yGIh9dCjXawSaUVr4w8LnflWi+ohvq3d5b0nvW642l0+DHXYZDYxm6
cfzQmJllrBR8/mSD4JREOtrQffHFffX+Dp4Fu3Mhz13MG+DgA4HZA7BYGHfEEVtrVfrXZSEQbcap
/pcPNAd7vTQLuLnMw7KnR7E72oF5R1IzXrZWlusuHjEYDb7/RYEF9fLwAivWI/6zpIpTyjlU5YD6
E9zAwdmEdw+4lkUfYuUB0qKdlhfpVUjvRSeMInYthLudd2S7Pu1ITYFEXdQjtuVZA84UoW76gDhV
ECKPpCTg9WwrZT6kbB8yeBUN2LEpK2GRq2mIoUOYJUYjvF8GepAqdCDmYhcAKFJmmo0GtnMLwBIE
OmBYxynOHsYawCFNRL5YkJWhRZOqAZfQ8okfRSdOmoygu4bU1dSnU0fiI0ZTMw6bVMZOuOnLtnhw
Uog6p7VwoRo7ECC+Y+KGmJKYg5bvjMinQ2RFUedCUzO7b0Wp2nJjVT0OB4J+eYsD/7WuVJelw9Jg
VlHQgPRIFU0JuyClCvr4E6GMkVwnMKO6vWcZ1fXY9Zq7UEUlEqjZqbB3ELHqfeHhRVpOQuXDsqxk
AdRkyskm8H2LyQ8c72HdSWKQr+lPTCbmDzUiTIJFfh+ILHiqtEw6C/DhRkyvEs2k96BXjuY/tnQs
L6dOiuasa5XXYs2tHMa/uhoEJ3arkeZYHtHVNgPtynKiwNSYoOumuCAOrsY8j/sDzRPWP5tgiPjc
Q5Ve9VieRZJAEV6YXtPoYk0hWFGTW0Wf1eJMTPCpqh8FguPIvMB7QALiTutndVPEI4o0Ac648NRV
T3xTM9CdLyuAKbAxm/AYD1dcahvdijqD8SEc9UKisDJfQ7nSka6rc50mfom2d4lXAWDbBqobF39J
DFJAqhcylZeQL5rGdvnd6zoT0UEICpwWZFLmPtlgXYFWLGDAJGVzzWBwoukIVrR6hvlHtFhETYUe
u8PbSOpY95pBxmQgAsMam4VZYSuORgkKRaaayDKw/FWUM7GEM23KBbxos1hZJocCJRH6xTyWgem8
bBsShc8CV4u1Y+alSmNWGTIioBqcmJxVzqlLt67Y53rqfDeZcxbkbTGLipLc8J8LDKLWWT3OQclV
6RX2N4yv4lvjJKG3HbBkBLejg4ZhqTuZZmztakincw/T7wXvCenjawHFs9DLLPox5E2EO7PSHIm9
0Zp0TobRD/n3wCCQBB8S1OkTKBWB2oW9S5RqLwnfWkSwR6JjPQvKOxUbcN/TiTQHpOYK7l6ju4y2
RD/YxSPRAENDc5jA09WA+o/fakEpQaPB7Na/672oqzYNfSlxM/ZNZ9JwRDDyLURzlsD2Rvx4R1qc
NK8BkGvBk5s2pfpZh6VJVifJNLpOPk+bGvn3MgcrHS0GHnf3FOWcghblNZHbnHZuQ58bz2nTMwEt
66qLbgjNqRLcKVVg93C78gwBWp77U8taoxvyhHH+xLUMfGuZ6ZE6H50iydaOYo7GJLBLLmqpIADo
EDEYe6NoYdeMQEBbh+D9iwVMcuOEBLIpWBZ6lczN1eG8raKoWQxV7buYVgskr5b05DyUCPVn9Ds6
NsEwChykhZ3FGLaw1bii7lP1Iu07CAWsLJBxdKqGbcEsjX53ioF6axDnQHWTDLc1MBYkJ5nkcQlF
7mmcIsVrCN4SqpAMLc413EN5k4sJXCBoW8tfuflU9ZsObo7aGMKT8PSyNsyWjLiDUz+3wx/1CLSN
ZT4aznUrgFyI9YBmW1x7BP5iXcPT7CBY/NabDOJJFQjlLcNS/95pmIyD9hHeD82I8p9tojEakX0e
LezAiH4F1tTry6AO63tmx9ppUUrSuIE+EonWtg1ERWZQ44+cy0dAH/ETxTIwa5w7tp6799Ilx2qV
WVV2jCGuUUs/6+vvdV8HP0ZHpo+B0Rc974+sfGwIf2DAEvb5vhiyPNwGyuhJeNKndB8LS2s3dMwd
AMXmFD5KO5UXXTkmNzqzEKL1xKCWnQNBdNk1ZXilk9J2Hwy6ddNqov/JChUxMWxDF+dE0+uMtRhM
kiXXOYCKRm1qFyCh7GccyA6pXxwGtGYJiHCFUZWUozBxIZExwNMuJ8OCxt81FQSDQiHRAdU+JWh8
e08XG740DLN0cuNmm/BwpIuCWq3nSUwnHj/UXtYqi2D+A7qN+zNtqnsEBUiTzkfk988MY5qTmhr2
KuEK9CvFixXuUUwUwymPjneWRxNuWUx7HvJTPPZodASZPyvHqZjdTLwlXcA9zoC4pyB0jWEIo+Jh
iv2ftMozYwFj2OwJWmZ4vkDM3kRLQBz5WVJ7tEU1gGmPVS9rsQj0juuCgSF9UE6FoYRZgxAbc8wk
XuvSzmrC7HwSExAI9N6W3w3XkxAnyKlxmrcn5Gl0JKOEdYaLX5DvwSOTAahgmo6AB92EhDvc9PHS
Ngp5adbhMG3+Vcu+1rKILn+rpt7Vslc8zA9FXv1609aa/8xrKUtH8w98ArMonXikGaH+90oWeeIf
coaxz/0GjYKWeui/2loWG2YqXEXrhjpTo5T6eyH7B3aSl44Xf1c0YfS/UshSuL7ZzvKx6HrMBwcM
rygyD0XAbJIQVtFt2bau+TOvz/sYHEkZZYQ0wGXLyV9cmiISJ20YJWtrxNOZ1v6NoaVLbyqDJx88
BTkjz5nABjiUcqkFPbPaQW0iG4tmp5ITYMY7mONrYOG4EPMMqkZVrwgFWpptupw1E46vZavc5vGd
vZ1CJGueCmgmhMww65c7BJTngKcpmkArmw4u81jrlkgGoHWTwmNXhGJQRV+APN7MztL5qCpKzxNP
rCfJy87KljVb5lIy0SY7g0HFeWXWxQbY5hXPdQKuBYsjhkKvLc4DuHuilTNx556xwi5O7T0tS3bl
XneqxsemTGGz5pAyrK1vXjbkG6OxOR8AbLPLXzIm3g3WZe6DJEHIcQ11J9uWFexT3oXJvhrUnoZl
tkCVc46hi31qj8kQ7aG1iYLc3dbtY649xnwVoScnWgw62LzUQEaplPWc/xunp7otdpawsDTn536i
nZVTBcmlAGjZrZom2Sb5klnZVrPxaerjFcN5iEAuQ3CvviP7kVlzOF3FIl3KsjkNMuKNI2j3KSeU
HePagRDbCFy6oOg0LgafSPb6Lc7MZahdJu1lll8SjrQOnP621C88zT+aD+yG6PoreWzI4jJpsK9O
T2XQ3SdBikDGowKp5C52OCbu7catYfymy36sroQBDLpL1gN8zPmuaHSudMNwWTVincZyR+KLWmRR
d1q22X2MbHORG+lRlBv7nHttLJuV27kbVPrLuPRRfHEN7OG2xKLc1tGjPbrXOFBuX+6bxOKn8Xvs
HBZdLo7KUF7MjtYWJij3W9Lumlhuya9Yzt+WVJdbaF3XST5sY7QmJQTWJFTbsmZPb3Snmd0fO3ic
wmJLruARmJWOJ6Bz7H0aBltResd1iTmd1+2W/fCWfTcYqWlNXBqjxuxqTrZm7rjuq+I0UMBB2/DJ
ynxeKZZY93r0VBhqE7eXJmKqKQ+OswjfLyqgfWRR5Y6hdRwqO1/lowLs2LvTqo0BKaEduU8Da7wk
gDfeKzc9SdvSvqKYtE8QIty/BADFY24fkzefrSYtJJAjb4MNtMJgw94PptFIQFxnWCa+x9LblCr4
Ufj8NhBKCk8Ev1gBwF2hLDgPrDjYam4VbBAq1chutCHgUowwkYoW0aX7i/0rSgLbOicMDnYGwLl1
NPjjZRNBo5g/0Kgpb5+r+S4gpxceZPasspR1RjMVkTI8uyBCM4RaPdmKUmYY4BUAGFIJt1bqhvsm
zfKd8vJgE5iGIHJR7OK2sVEODN7KyTp4ulEoz32mgFe838s1g22IVe6mKLFXk7ClQTtOqnCjxfk9
KcvHKWoP+AF3ReKv7dw+SgZ3jSpk6VfdsTCmL3oXH6/As1dwJi8AWTDedowEQDrLt8B+ecCnhHPZ
QWsJ1KOdp0tU+JwGjNYjaECBTg3g5m8vqw+ajEwOP3gB0DRykTTNHo3D5p+Z4mdJEHpsiU7apm5x
VHg9vFmCgsmDRS6NujnYhrW5nlfXobYhV8ESr6amBiabm+TrlkeMTuAWNah0fC1+juOWSBxXQ7u8
lqK8thXqWVirZ2FrbeefEhnRUkuvhYcS3e8vyBm6KzSoQ3AoCWpNkPEl667KQTXjpEUTdIVDaAMZ
8mhelpvE2TdIgRNoCYxr9pL3kujUQ5rUJzbiYouHd35wpsbeQ785Lma0VjeuNTeAzKh2dUkcQRv8
7O0baIx+mCCDyveQP9FeXXKPIdjF0V+1jz6wOn3KYNyl5ypSS8Sgqwm1hZ0ai1DX0ZKgea6H26LP
r1wnfpaRdYZo4swf1Jnp2ycgso9c0KyEAHTaqkTVLNKZcouMkMC0hlIlMoYblq19VzouiOYm8J6p
vPcDy7UICV2QrMUomvrkcUyLq/kLSV6stnVUDTRZ6jQ9aersh51nO+mu80meGXV1VJgXn98iczP7
Hx3N1x2C0hVCHKpztghzv/W3jmadAFls5ZhvoxZNPO0cCBdgqHLlwsvQHz8/2Mt+4/BoRNDQz7Pw
wNPgf3s0rQ47yKJgsxT00TasWfViCqI+uKhpeC196u8SiiEVyhob67KE2Oh99Y1fvtL7D4HUBd0J
ziXnoL/vwkHMAO/n2x6TSpmFO5NICa302FVs+QWWIZLwuKDz66wcbgkHXNqRuU4EiWuN6h9p0W8K
wBKJMFae3fMixRlrV8Rom1vTg2RU1Gugp9SFrFdK7AOhnXnOdB7U+CrYIJSwO8FL5A+GedcN3pIZ
6FIJItg7uPihee0ZR6KSS304BUC4i4Iny3p0Q+1cw4Nokx4WCf/08+tizuf98JTgapnTg2ipcyu8
vS4ZU5Cg0/J824Kiz3VtD+R+OaiWNxvoqgR5gOnDSDuug++1Trb0gKgZlJw5rvqBt2V4TEHOZgzt
UGTt7DI9qXWEg31CoAnoD6d/akR/CVlEh8c0aGfF1F2CbvuiOf8ymHn/LZgxw7OB8Xg4U+ld1ier
Za1th2wRlfkJ8fJQrNMfIlDAkDsSv7pHvXeOE3ndy5HULbHTKvawjfEARpJVIBqSbR4Al6vtK6Mi
Zg+IiqF3e6q003nvmfXtqg78489Pv/626/z6EDKf0Rh6ITFBEfX29JuFCMnVGvIt+K7HUQTHco5L
o3o2kAYvcpIYFgRBrhvSiWmgrfS++VYSD0HSxrToM33pJ9PL4lbguXDYZHzxGjE//nxqHj8o3KKH
01PiJk1V4RTa4rpj89gAsmExd6OCtkC2pDg+QW/PGmyfIavdE2ew9XmB6Gy925D1fDLP3N68UbW2
KdrzaFYz1iS+pGvLgDiXlRdiYoJTBbcEMW4hrK15me1RVy5GVZHV1q0yKOR5bl5Y9L70Ofupjn92
JtCf4OmLKzG/jt/dQjYzOZz7lsLe//ZKJMjsYjNN8q2kezvvxgxYpwZ90AQXEizPGU4Czut0fqMA
49tNfnX1xUf4aEVmwOVg+JmdbQSxvlmRZVHQKtD5CAVtmEJz9qymy2p4nHfZehgc63WyphR5oi+0
MlFBE7dwhxNj01rp87zLVn6y/uIjvS8jGVJqTESYoNN/1A7OymT0WedN3J9SO5ns8tKLrPNZrQz2
7dzOw6ey5VLHzZmd2OvY+mry9f6acHSuhgnngEH+oViwLw1PjJXk7mPjaYsfeX0jQW+ntlhrkXVB
neoY1Q6g5DlTqGPRqy+8puZXH+BgdWTiNqQl8rdtjIh6gtCCX3RbULtwVSxoQPNuJlOQ+XN29FG9
jwECVsaPVFF+TUBdJZMg9W3ieeaR2VbVz3nV901GNdzXTpwtyqLeluCtRvTEWPDWOfslJ6LUxXrO
Jth9naH+JdES0h3+OmR4vIGD/FMcyP+HpI8X5cs/J32cPiQPffifzJ3HkuzKmaSfCDRosUUCqUvr
2oSVhFYBEQCevr+87OHw0LqHxt0s77U6lZWZQCDCf/fP/1nE+esf/F3EsZy/BYaPoRK0BTl8wiD/
R8SxzL/RDMUY8HLVGx6GyH+IOBoIENYHVmzfvnAkGIL+Q8W5uBiYiuI7ZZrI5BK/038i41zGqn8s
S85f2o13yYuzMrH8/jW2/KddWiXyHLFyZYYw0+WzETAy1nOPY2orOLo+p7VOpor3oDi223I700l8
SOuqv82C0Y1q36xOvSlLvOiZv50LTR4Z0q9RnYC4JmPaYQNP1AYvzowuMHUDTDS2zaxESwRBdVOr
7iRddXLcyvwxg+WtgsrareJ+WOuYPw58GEFNCkUuO/q5fbYHOqFSfyaM09nHkldvR/xQSgE8pXhk
aevuoMFvJ3E5oBYXbYBwPJ0AJdNlbGi/mhm8jFi8mU5A6CSxtLDohbMiFtVyep41l4OMUiO1XVnD
hhsU9UQ8YymkeOy6j4WS2mLOnP2IdZsKXmLIbWc8JFWxDazmekBcoUmkegSFsEuoUk0hzrai2w85
YoOE/npJno64YONJ9T0A8fSm1lQoRb9GKTmtMXOvbK14QoACXgaotgxujDJ7SSFJdxT3qTKLm8KO
Erd9Fy7z4WpwGXpY5o/eI9briUtz0QDucnEMkEatsW7GrrQOWULX8CyCzRz4MZGNar9UyFZZnRb3
tWTr1ADw0a3qVAA1jbWxJ2zQIQwRX/qyAB5Hg/Odtu4x1bU7yqmcPI2cajsV41WAYlOVSn1IR427
C2T+3jfkdVfAgh9e6gLOc1BE+QWoCiwwZx7WHNRg0M3GsXzxp5MZDPe1WZ8RqJfQmkwTRd69Xevl
R3oBMfK+PhCJnfZOM38matkXzOojTxRHNaYrzVjVd5aNX+AcbuBBn3iwYprXsWDlmSaw4Ktfh2tr
w9bgQLpoS4hxCXsdCHhjj/l+LonWek4eS6pKiCdhFAzbGstarieUXyVTeSz79WzWnr2j9JcBt0Wv
mFtu+9pg3IpCIURW7PW2v+4VmDe77L5gVnzV4MvHZTlYxXgkyFbTuwAwW2IGY45Gbq9N8tuxKH56
dCRDrr+mErDTkmGOG3jkNvGowITdsC7BxmkDwpJ99uTbwxPPgOukZaas8RMUVhNLokPPNLsSZcKK
PUGv0dodU7f+7Ok7jL1LXdVky0/GVa9TYBUkz3LjRqosqgP5GDR0jOAvMLSSCmsg1bmgBYd0oAmq
ArYIroS5viUNzwDDqpk16aOxzy8te0gmx1TDrFzPQU4pRetyeCiPXeF8kEmMJR12cqQjbDkETFSm
7HZNTg6ZCK/vozqjZcDYiyIIZWB8u4tzNAGnteMRYt5qcFacnSSivJb8GQcjN8NIXFWHWu6YR26q
VUaNFNtllu+GxTWjfKPji8bBUE7RDPWdalu6hxp6vaFtQ8VhhpLxt18GkkX3oYiyXs5d7QtTpe+0
LCHnNPAs+CE3XNtuYye6FQYwQtp3xRAq4PasGw4vhYASjxVH5gnmrcYZ0yJcrHS59/VFW46TXEuM
7RYjuy8nn8iAYWoo4PWGtZb59iEQIOTf9bx2ERr9xSvqO93t7frGM9qqe6OZsTKI79si4/TfGdUF
Yl213l4suN6ZcVuiOK20T7uExs3EjC7oO+a/UwpVyB0S61O2lX+DWpHJCBTddDeko60BMrTbw5w3
l9LGtZrQQXJS06E/kNfcpZ1tvZTwmGE/L3ordz3b8a+Eespsg7NytaDKThOrc752A+A/mTC/12Ru
u3FZlwARmUXnU9RPi1bFwwgwagtO3CAlbFKd1nZtIoIQLL4uQ7jvze1qOl4seumD17STt4pGPbEg
O4+I7LqRwj937am+EpJuMO5yumnAxq9O+dGvxnWdlzd4KbSrpqeIpwE5uWlxwaDcuMuDZbSk+Wxv
eGukT5+jEM+AmHLav8Zv3Lntfmjn6oZ2WG4drO94QS4i2b425VGr0uDYrdtF9ZthLk6Do65shKIA
nnHlthuS/tQo9fuJ2WSCXk3jza0ChTkFwa7AoSs1A0WL0Bsr7bJP1iNi0LARybb2tIqB+ZxHRTs8
ZqSpSV+JN8wJcYDP4Kwm/sfY/6w2jQE+YGzlpvuKrnolx7CD3hbNeTbQyFVsRzjAnUVDX6mpIVbt
KI5aemm2VztrnJx3zwdRYM4WU0THHbYrdxHHnPHZTUEWTBPV69kRmgXFMZ0I54lb8lIM5Gbiym+T
LRCNB8HmPGxxMD0mS1pxvqUV3dQ1SIbzXdlo1cGGng2me8DzwR6TKDF9LswU+TZ3YzNS4rn0P6Is
f/2C+hCLAOg+nZY2MoKi3FsJUWj4+LEsHULZ7RJzAvlOV4V4LdLqVlXL1piqXzlqZzsZdsLtCRrr
1376ZtkLjQsNDpa+vR1qhj9WiltkpOYv343JTV1SUDH5wTNA0nPbrvfMZgi2t2gAEjrohgjhZmiL
Hf6BvafLX30ZUBeq8qbmhSPsFztkBz82Zu08OeO1Rzv3RpJ8ox+CeNpjYM8fQt2IghoKJyc4pipj
m2ZoWetZUv1FL3Y0sV3iUQpCvnGGZ6xNGQdXFv+Bls5Yq+gUS2fyrim1Xe3SPQ3efFzTab0WWrV3
dZmcXfgHTmbekgYmRBqA6tTm6hZHVbGb7PxxTT9qgIEVFL9pVQdShLAJaKQTbUuVS/5WgRZdCOsC
m+Txwmz5YNAqCMNjQX7mJvGy+x4BRY4712NdnvVq3/sNjr7WDU5akf56dKaWQA1K2eyJpobmBeI5
l1ELJn0IgDjKjgtgXMZiR2D9uTW77dIkUaIb+8Sr3mB7XLVNuu9Ipia4yhatpgMA/HtVxRBggffw
qllTvFjOsHcd7kVR3zD55zbU4UX4zlwfLIeqh66hKWreqjT4HCifsrPbXpzTjGsLHKoG0Er5LMbB
I6VZ53XW2d88wZGIhe7uBvXSQfnVFwLfY6vzFLwJVh0yLaVandD2pqmFM6FO+s82jue+6N3HVGlf
ENN59J8bMek/5DhOZsEQkloMZx6iUgS7MdOeKrKxcZIDf6/R7ZBtgxdD6eUD9yQQAaKfIaHdq4Ya
CIx1vy56nj6wpekCxepLfQ+PynlT00tCL2y3wONFHnfaF42mDxLXRuwvqqYN0xbsoQGcoc/h1AjZ
8YkQ11eVW7zld5cK9OLUZ3dV5uDPYxTXZxhiKAhObqkwfXFoZxnp+Iqcwd5xqXlhkpqYHsR4mgYe
GXrzMdvtqR3866Agy9SRNEJSk/uCAemK/A5lCacNYfJS9tsq79dXBYmLJ+17WwZNlHRGEgdqikdv
l2CBwQF0bQ8Xsz1gm70gvv2UK7G/dGPX8+tauXel0c8RfbBvQfc5lV00min9w8tfdQZ33qUBWrd0
VgbGnTowkHAoxn6bu8KLSEjj1lg2ds71s5ih27jXgcHQNFjJpTt6x56okk8NLTf0j7n2+tX6DXNW
brrpbMEvjsgrk80cTBUZJkVkfa3KqGvtRyl5xBitc0v54/y2mv36m2X8zlGFuPPSq5xrKJaAKgb1
tC7gGPLg6K3doSQ8jeouN9IoGBxmUb5AbWcigeNtK2sVMQ+NHbvEOod2cLcu7hAG8Iufy3R9rEx2
WNpy6gbF4EpIaljTciMy4wWz3kl6Ym9V00EOMirBACM+BGd6Uc454aU0AABR+y9jNX/BdLhO6zsk
9U+RZZeHy2tH/2Ja+Zc2jzj3eTwpKjwfyahq+9UlsNszN9YSuScnfDLy9QrvJcSeSfE+hLnJxjqe
HP0Bt8BNBbh4Fkz1QGOFMwfXEB+a3Lc+AISe890mgbehHO+29bUdDNIoWIavqWrcPacHOjWHdgNt
aA+Z/VImozZTy4eHrQvyDY7aveHPT5Y+cpirfJojhuIR6t1Vit9KmuIA9PGJjeBxbEhS0UNLqUu3
HDMaMnXjpYN8hDnAMW/q3v5yMu2oWL9gnnwGtZfGI11Z65LFg3PHY+XR4R9JhNq4sEw6syVsWA0r
jJrEeGzn8aWwNLxL4/XaGvnGkcavktlPMuvbMcmfx2A8j5R50fSYvcLIurKXiXubkg6+Flfsh3Jh
x/EuvG0mORPYbG9pTeL5qscDtd4bCFtFXJY19rkxeM5pKDmjJO/tysN9Wo64qfWblWTaJrvA6Yiv
D1FiqRe3td7rklY3L8iuy0H76NaMUpzqKe3mZZNX1Dpmxvc4gC+yOu8IZr8zYSR5ct/JTt/oGt3U
rX3re6l86Ox6S5xdhavJ7rT12ruy87e4I7rQytQvUX3eojAbloi1CKEudCGFvFYcjFPczeaHLgpi
8ov1jUdR0n2bXvTBaq8VUD0kaHKMqVu3Bo2NwAjcw5uq02Uw2+f2h+3VrCOBzwnfWR781fpMZPPI
8d6waX33Jlrng+0wjtuq7GCcFx51usm9GlvIBOY9FVt0CXmxQ3cbUvV33cu9r+YHV7SvLRv3Eh/E
iAZ9Sbl3/iko7a0cyifRnClrufMCB+nQ8aBWTHtpYwzE9Nymn4iHu0y9jKPwrmTXEcxf3fy9KHwq
xLDgMi5Lu/vEBZghq9vRC9KvJM2wiJhZmf4k1rhe0ckgaJNtauPAFaUBK8hHvmA2JGFK/+qBhu+A
KYVvPvaG2d7qxqqfi4JrrxOdDUk7G1/gio8bplb6obyYEOXC4VmsFNpXbHFtjIl4WZpmy36eggq6
KDYUQxqR66l+t664eh0wVSrQP4WdLjSX64lxwAkf4Erp5j00lXIHCfldM9Mal53UONAl5mc5l91L
zzxgl0IQ2QZ4eXe1aP0Qtlp/sIuxueUIiwkDQMteCNfZi25K+eyrzmKA61tPAKgAJGhASyjpTRbz
3llF7vD6DcccnDDOI0yTFGwMSJRVqy/UQwp/gN9AjAlFweAPlaJozjxaCrrA87WMsJivfPPDeJW2
qXFTu0IdK+ZidEqpYvkmmeFhdOvmAytQc0j6dDlMTaIdVxqEXXqXNk0vEwSDzNwuejDGeurNL+DY
qwOdh/Nr33rzhQjX8ADgz7x3oYb9CvZTURY4HrCQSez1TM03s6iW78IJOPTqFRXjTV3Cgq8TH+hD
zimo4Z0154KOj9ho2nU3gKrHLZT4O43r4SMZe3cXOEvxyUJ+nChqjDtGtXvSsMMc8aSaf2zHb2l9
mRxI8oVrPSqXnop5rO0zZAqd/jNhiz0g/GyvdwQqqArkHoKQ1jvTXyaClvNvVz36PA8rTDe52I58
+FdV3dcbPdFoWTZGHRHJwy57caZT05cABX5AhBHFhk6na5dwxudsVvkjECo+LzI8+S7QW23bmrp4
nFTanOhDtM5VNhVRZeinQsuKLlwhvcWWZvNrlN4Md55N82vipOMbDg+dNXUY1jtCtxxIfFWVn0lW
s9mYewjaJrtbRnQD2IJ8sfYds7zmwtxwvmu9nBbyxpai5Ja6zEPnZPJE12NxdLQmP+dsj16HQi2H
fLSck5ZliQw9EUAAakxTHC1eNVz9galt2UiH7XrTWS+cnxrsUDxkhO7B9qzjARAN2as7w+EaqGVw
P4/MQoXERyUuRePJLjVMguVEx4CnwV2pDgNWe4CC/YgCgL2Hrhrm1supzQqWETHx9McGneZ/QVh2
fgbBhYP89OhCqoukD/g29DjX06w0eA5nj1psg0HTNzbH6R2QSc+KctcT942q8bvwqSzOMkUt9wDO
oAErAu1VHHYSRfetxutspd8aUdWnZY/1Sn34Q/MyTYFxq1FGxj6gPpWWumo18IRmAZO8CIL8zlhX
70qzvfvGrraVX98tcz/twKEO454mgSnZ4Y71rmYPJ00kqW15SOr2vaDUgTuVKDi2o7y3N5YJci/U
WpmdAAQ5TAULltTSxyRGg9CnIy4WWQPx9SpxahwmC4Zo/H2awbhQQ22tLBNWSIaz9wgBqgvHZhA4
uwIs+lZbt9+luaJ5UpyZ8I3iW4dYJO+UzlbbNDlLsRkBdZG2YDPCdSxXVj+BQ1wz505EGX7JDUZr
+aT1XbuEHr/3KBKZx5nmlYyO7GmfmwklQp5HEbA+Ximz9WPLmMxHy14vW4/Vnw7KBu8WUY5MOzZC
BY/Xou2vZmH3WLls52y2wpQsIUawhR7DrtShDA5RZRgOiDJxVnEMrAE64bfXd9Kbxk+jG7OoV5yG
cxez+tA1ceBOWy21dmOnzs1oqntzqDjdj5Y+f3klwDIMVpjAW6z4wFYSP93kPMQBGhTdDxzQdLv6
PW3oK02ygHWc9GquUppJ3B655DJNp0RobJKjuzS3ju+0bH6qRN6VOHXeE85gQdiNHVMsjV4P6kXp
UzdYsUGL0M/jAR0Zu6eioeLCGZI7YzIGKIymG3VgeC06/3bIHTYfb061qIF52rMeBnO3SqHeAqE1
59JCaSu98miy1nK0yd4tQ0v3qpRvbpXfGvPwOAnjl2Vko/go2ZZyDod8Jz1ICiR1eQCpqNP7VyQw
fmQRr4PAEwg6WNGennMtNX6kN5heGOY6bNnowiQno0R17rw3s7EfUJKMnZCdHQaldUswgkZtJvOV
421ov9CIVjjPfVemmJ7t4Q6d6Tar522Gtprrj9ZqeGfKUT5n1j+jlOi9mmN355FK9ztNQ0zv4fLi
JOKLhB3QbifuJF/T6FBAr0sXtU1NYb6LBSMgDwN3o9bJe8qkG/sU3haj/rigz4ez79/MPTsHOsS/
CIBf63bTQoesqS8BBWU7+YLRQ2++HK6VllWZeWt5gxuyj1NIWFRbR8rDXo73ewfSqL2fRt2PTXs+
g+J6odnrqx/cD9J6OMLpWmvibJ2wjXgvTckEYpwFmhNBjQ3e7yUynI81cPkQM++JmNTVMlcq1BAA
5EK7qY0zrdMNxJS8D9tBRQ3amJM0t+Sr46lv93PbxrzVrcOKQKkprS/0xhUpHVkez/XKnjaCnuxA
1RXA8RnQrG3feyTQkE3loxrHGxGMacgB+qxWa0fII8Wob5LuWMqftJ+omRq8+0nvcux3AvtTB6XS
T7IrKIb2Fq/N1tJqcUuAl9hUIH8slw3p2jT1LQLx/cyuP3QnzspCOQ+E/Y5Li7jdZV4QD7rBKVnt
menYryNeh7hon0sXxyIyfTT41Y/KcrUr05bktkpzHeZdrT1Zpl8fVCDcame52hvKwWmEhRQa2FZ9
bAWrN8978pF33dJ8t+OYbVah2KI11W+fAN+b9d+5Nl78DjdbQzUqV3w+hVniZDvppwUe1u5JZajm
etLdJXpbHJGf1ystE5THqITUZQnZjYn5GHW9dW6W+d0lcxokBp8cahicwuYRNR5YVaUfgVxAk5pt
e0NjJMMjhhkHZ8HKaoOAC03hNFdkzui1K9wI8tmOFlU90o2OT07AQCVQyOfsoOXMr4tDgWA9BWC6
V/NK66l6LzRf3c3jJYekc4pNg2W7rETbORks4TwOBe9w9Xnmrue2K++II/rxnJiPnokb3Mhz8310
UkVKTcfbVicJprZgyW/cHGPTZLmEXZis4QD8xtrtHFat6B+WdSreeJDPAH7Tz1UT2Zu9Jv616MW+
HrlcEs3leAKRTF/zBGMXQTvvCNyMzjCBx8oYKT62Cot7wu+XM4lCAhGWGUHoOIsRv/pKi4cffMwd
gh2yh4YkxWAssGjPcUA+zurHZF3uyuI1ZQ7TMB4islbsV1QcVjSxgXmvx2k6OlQ2cp+2sxH3dvFN
+eCWUpDQYJsXekpsS6t46uTgHkqDOicDodoorJjMKV8SsCWNc5ywnohmQ2xNMbX4wfCb990rKcf0
HHh5BDXRAADFQ4UdRmgla74zM4NgWX6s4R/2hoOqzRKdcsLNiHq9O50m4aj1KhS1/7Qq62vyshN1
xUcj9y5dT7ugYF9V0Drb9PuUcAl8hO6caUl3rXRDUG2UMMwxWaoDKmIjRhpLmNZJs9GzgEUt502i
XTUt2NL1AAMFjzcV2HsjONc2ID67LYtjITSNumRgg25bPC6ietGs+ZcpFm93vcGu27C0X3YI6WuA
wDSO5RxZlWSrr/SHLM+eZqlZm7ZOD3YHVnAWJ1EbV450d8AfOMqP6Smz1ZEHI8XCmZETH7gcLB2y
gbnNUcRjupEXNGNmenAqYZ6G5uq89OvAlaMUgPrZMY6MQx41vPETRIhNp3Vvgul2NHnCvip4J9vG
bYFPViQ1fYd9m/Xc5G+9+u16hh1khgnerMRt18z5GRL3XVInI0krNJVlMMCqEXzpQHtqHKs6Oi03
rJlcW9P62GTZR6PLN31mrFCJFp85PZTJdTeVfK2dC7G+TLHzJ7TowQAMA1AYpjVqoWB7xrYhMeKG
l3V6g1AVSG+S2sc8U1tSCCES1abT9dOQ2NUeWJnGfhmpoWh0DhCQDu1ajx1jq9xu0+frPqgAePRt
A+qSSueIY/81+TcjKh0cqkU2H2dccLu0sv0nr0BfVhjsIq3w+hvcNF8j046p13aXEeekpcXGNanv
7lKjjvp2fSdecJfnZ2By9FVikF9LmwNM2Tx2fArntTBYwA33kUDppqBoMaa1RgKtHRinPTdcd86k
/7r6Vz5J9TkwP9w6XsGL3+Kq80KQo8E1KfY7eSny8awbeiFIt7XVc2EKK7Txs+fu9KCx19ivesOC
M35Irq8cwp96thBk844A3zK4d1Aw97hjMZ9jUmU05jqpzYScR/vMOq4b9zptWBg08NjK/KlbE3p1
lPXrrtu65x2HdgfroE6TVxNatirJdfRmcrdWDBvn2Th2yXov2ILYNE9aFSOSpPpNXAJYGdE+wMxq
54xsW3nUUO84v1PwvrN8J+pGM2yIoAMzFqdEVWS1SUJ7KzZi4Mn7vLYOYK/7sND78osHSrKZArvd
1lq/azLU9b5pZBSYmOY5nbA5qOobbi0Y8816z1loQ3Y5wJ+92tEgbWIAtIyGJslNFGDkrrHdi5Rh
sPHNxp/Qg3ZVt5ztc6/8Tnp15ZbyxSYOwldFkje9ZSK0AVEcF8YFEdlbUbJ055pNYfVSqvFApbaD
VoSm5o7Zc0UM1SJgGGWDIe79ov1SVnkPlDyEG6cfbHdAfMxOQYthwEheC48Jfmu0v1WDHWHRkt3A
IwQwWXYZlS2I/k5CZzhEmCo1PsfCba7MUeKO7e2TnoxjVFp4GaY0Dmq1vLsEkV8yGil2SkP88xCF
IvaM+2HR3ma7iInfItE5KsIHojYyh+zrFUe7+i5zcQ27mnRDytNxfkwJevq6emiMBi/W8IvWyTxT
hy/ai+VJ+Xn2Pk717cJhVUkE6naKi0njOOTTYjsMJxOnYr2+Jfq6aS8J7paO3tK7Q7bbWam9G0UW
X5wxJteisORuBvHKyXRhde79rVWqQ0kF9s5a+qiasuuB7G41TfyHP1z3LY9mkOTYFW4YD4D4NrZz
Y31pcA3DRA5XILjPtKOH0L6R0+4mk3pkBOu2TkbqrLtosp4rjH8Jg7/AfoB4fhwW/Ziml62ADRaC
ZzYnQJ14BE9EX3vVuoq5sjGdek/h/ll2hjWzU+rPeSO2PGUjIpo9BcPmRpv2ul+xieTay/zdsKRf
S7+EECxR1yCf8vHprHFl4j32aPkF+YHdaDsYAXmkB8W92XcvKfyNoUjiFNAnpOsu4gGZ/loJq2xi
NbiKiwNn/FBWLjBoLE3JkByku1z1RsadZSrwjgnJpOlYGEgr1R3bTbXNmRLPBOcJwHw4krSWrT0O
VQ99OYlbwWh35dxATKGXBmMD8wSl49C66xCtmoWKWw3I7M72wtEHq6qnG2Al+xqSkzVD9uzXnSH6
YwWlXqxkqMvqwyntl8lbbtDcSlLcL6NbnybZ7euAh5fTpXdaT4Cb+Q9wAk9f0OnzdvkxBUcnsdi/
M1z4knBQSVpKD4qH1TkG9RAtpUnicLpWDE1Y2CUnKrzic5BRNFYU2CIwxuuSNsRJ4xztc2UvPB/j
uiuu8eCuTz3b0wsCFcEVOYVcydFZyGiDsg5XY/3q2ThlsngIyvXBx2yejT5z8opw+Op3504f82ss
SetNM82n2VzZ6oh/55/900j+l1HNJEiATmoFpk7u8E/zahtMGGhrLg3ReM7NUgi329n1WHzXnixf
ulkhpGb14p3niehGiDFjMGNVMur9zzyruPkuzruAihDSlxQv6RdL3T9Z5rKMjXY1XDDgptN/BKXg
mwa/4IKeqOrivqs07RvZ3n8sx6Z/8AdLbRlc9kOkAaH8+ctA+x8ZLv9XN+Ufnsub9qd+GOTPz3D1
0f6rO/P/Q9+lj+vxf7dd7j4+/yxku/z4fydn7b/hmiQKYkHxIaV6MfP/nQHl/83TTZNGJXBFfIm4
fv9hujQhQAUsMDxndOzRFt/pfwdnNetvpKvsC1CJbK0Ln+c/slz+S2zK0vG5U4sLoQqgFNfRv1zG
vT2VkMk9WiyC5gEhyL+aGrP7N77iyxX4f73mvu5BTeMDMBwSxIYHDuvPK3RgEorEbYW+wer511mc
gYgZtyltG//0qd/+/Xf+gYn7n14J/hm9GXxGdvAvIR9Y02xOHCwDyBaRmaOZSqwj/yZ+8T+8HZyy
fF0+k0cDkN+fbydxyLZjBgwdBmf7JGiSm36Rw9Y3U3Za/+/34/gXy/Ufnx0kINhcEPZ80G3wkP58
MWG16UgLL4XWpk+VTTN04gpNIisYkJX0XNGkBdYDQyseqAQIygkfL/uhLlutKRxRDQDwgDiB10QR
Mf0GydARhaaKSYZBMTTrQzDCDI/FwtR3gy/LNK+TtC9uCmWZcjfoVvLVGSJIYscZZyYtiNIvgSM4
0icKXeFa60ijxGbSub9ZvTKR4aHDhMdqJuc3W1FD8Vkmdn5H4wMvbCDPftvanCWxbZkNx06lSE4X
DPX9o8CayCjBtCSMA3rZn8Zh4ndb+gqVKDDYVjBCHbwvQsweDfemMNjYFjC/YDF5y9vc69Nr2tvY
hoOckAWsgCkf4FfUM+o6JhvohU7H8cTT+x9a1rFRlPq8fMIkmV9m3CG/Fac4iAkFDS+I3yOahL/m
2yKBwMIbt1NtE+CQfPUraimIVjYarsbOexJ2hUV2cKTEjCQMyEajAaSowvA1vjIHR12KwIAOr5Wv
RtzxDZ90zXbznYN3fW/KBIXAHFR+rrQLClzZHmm7oQ+GV8kd+YnZMvvkrhk/0iXAspqvjWtteAC3
WBUss/+g22ItNyiJDbuJJLvU21QVm0JrAWNiDp1649BgOLsKWnmPXmT5b4lVW6T8+oDoB7hoPkxr
4I/opuJlNv2F8Wwx36wtU5nNiqzyUI8S5ExdVPazMc0X/XFcus8sCIaXWZTkpyGB0JUGKuvLsVBN
et81y625DOpKFmpGnMGCDHB/TeYzRjc3iQwWHoqg21n/0ZXKv6akuTSdUAnKFGySyR2mwg550oY1
hD/On4qdqHNOMVlT44ccMu1MwZAA1ZPVrcExaRBNpCqnvhuYxTGhBfIjolEuphcaTVJTn7yu1Xo3
ryq5paF2ei+UlzIUnhPv3qdE9HV0M4/KlwFjFA4jHx180UbF6HTUlcH/N5s1nugUw4I9SHGxqxjt
V48mJkKVeeMrvkmg7hxdrK+iGWqFBSEtUdTFjPlgIIGLxJZrBeAkfbJpHKIJKyzntbqvLT8909yC
4TWA/dtwQukJDlMwsrxPeWYTEu0Mbv7Zcqi3o2+Iu6zkFcvYELL9NtJed0KCdPllGKApO0qhpz9J
sFlPBSt+EEndTb9Hu1RBmPap91ZZnXtHW4DBCLP0BL2tDMlWml4CeaePwjFPC/AaePuFUbSwjnWu
fx13lh21qzUr9uKV89b3Wvbls/W4XUDdN9FCFyst0X0CjyXLdfrY6LykGcoCMMQMo5knfDiKMmLF
/fc1cwHdW7n52gTYRWjAHdV1b8zLDzVdXEnktQu1EWT6S6RC4ccFxAUiJK2Of4uGgVGLOvY5z5Il
810KZEFQQZbqIhYcWREkEvVHVi0JoqRrCa6oZOFMnDQ94pElLLjz+FSRLES7SDvsmSJcMWoeLt4f
Td3w76oncBH8gKFfNGTWtLmKkiS1fkkNJ69zMFucWhq374jbC82iayFI+zgrlxIUllOS7MJ3cp/w
Bgqm6Jyt/NadILOUZhHZIum8be9yggkTv8G5bzGVpLFq8Qt/N/VODiomNy2F13iCjUZH0ptRO+1M
sjzjb6InjLE8nkKTxaxsCiisBhQFU2+KOMgIUiEuzogDuiOr41CWqA4Zw5OW3DC4l7mbiwHvBuuz
R30XsXZGPb604omZgsLNO4MuM5bOuZU4apjIrTL7srlaGb6YY5BFZeqXVZQXozVtmkQRLU3HIH0r
ydYvRwBFyU9mwKUh95tPt//F3pksx60kWfRX2nqPZ4EZ2DKToySAlKhxA9P0MM8zvr4P1F1VZBST
aRXrXr+qEBgZHoP79XNJHqPIjXfTioMnhuXD6JD55E+wWlL3mecApuCpAZhrqcFkpJRz0FPqU/8z
QiSTkA4azfJoFg2bb68N+GdUseGT96jS9ti4nfW5og0Q5yqX7jkcE8TvMaqpxay6RaZpcp0b01vh
LnD/oeZlbYN5o21Ge5vTGYtmQXeSt1NHgmE0I+vNilMloIvC/6G1NnJub6HsacGL4lkKrfqdXXp9
gHy4Ma/xVqwnaIMUkQ92gjXRseyK9KPmNuLHXKfLe0uf6eAGbb7bPQB0ui/hs1NqWY3uZ5PP+ucY
PepyMVBp5TFG/gyZERkm2jEct/2xm6ddokM2yUjy1vqBYmx+qGmJOFolDz+OBZfXdYfTj7YYsJ1c
9yf1wXTlrZtMxoH6/oiWzpu9EG+6fZ3HHYdMm9lVQ/xVGK3jRf/eL6HNXXWG6f7KrchwDnpTOAh/
Ophsl6bL/nVh6Q2S5BRfwkPsuCKG0CA4fUg04Gsx6ElHxVrXfqBAmYYDHBgE8pPpom1Fvg4WLe52
ZX9vh4te0cCSjL24sSn0Yg2V+O2HeHLd72nb9jDTt4lCsuWQMNEsY7AvzSED4RQb/XVJexI6gzTb
PrM29e+131rkExedAyQbV6BJPPlZThDiqSx6TTZ83dY8zo/rmrIDpN3Ey75COhu61mCVlDDsjTPF
WDPr0LR++9Vm8eVXLnadD9hoe38nwmyCkYOCdUT0QWCc4vQbCgbiI7NMGo10EXcuRRGz+gwQJ/3m
ZH3Cxj6Rvrea2L5KzTLqj1pnYkO2pADG0DVNnA4zJvEf47nHmU5U7mhdFKtFxq/sFmp7uA1hUZRl
K3/XzG0SWjhdl2/XzsSmvdTMtGYngtvHnA4Dp/LlNGx+ggXGLKaHqrDr/EFvrYLsh962uXnbxrb1
YLi7C5UwaDs/mOxRPRe5GOUYOzxCSHBcuKbQTQAKSueU3oqpPuZTklJcEIaXv6kmc3Zuu4R9i4VT
6+blgBDznqYLVFuj15vam2X1EXfx4NWGg0eSkaK863aPDTXA5SLj/4L1KIrz+2Euq4RaooeQrzKW
/HIpqSFfrHZGEhnoHb+8hbvIDzqQKACvniHuMq0FBTIn2L4cEAklZggDo4WJWmJmbPTGAANlymhq
7xc3Q7BsONyJULVydonN8N52jXDxyxzgHhyzGG1mkLhNsR4RJHCxGzHeKwL8DJbvO9gP5QrnYnHM
NdNNjllGPaYzrIgbZDIsKJUGc4BoYZXoyQ13/+Zxjb2WhYU1Gh1lw3RnLXX/a9ymNaXNbFc/57Gm
lwe9szhw4r7rSeT5YmoOWu84PXUm9mBRr+J2LgqtO5azi2OtlthN+7AtS9+/AzqS+Zd+H5n+VW7T
oFtMZeKh4dUaVDLF5JCi0nXH/OHOeu9eGluXW5dR4aMk5c7UZyawvcK4Gn14H7jDUcna2Aw5gbZ0
qO5MP1uo0FAlHsqrlM4hnS3HmKybCIB31ByB2eF+4FLpIZfEncL5ridc/+kx4hHCuUxPkvMDlZO5
wNZAqj8dphhe6LvWszS+KyqaLzoFf/1yFX0mPkVzvTTf0zTz2/t8LwfeN4aF+BiLL85g7nX/n434
YwX/xxKdJ/TpbMRj8vu/rr+XP54bvu/4h/9NSWi6+ZdLQydgX1Pgzo6vxD9yEijl/sJvnRZ9EhP8
N2vPCPwD52X+BTDes2nMNHhjWw75in/gvMy/BHkEekNJZNBHav9niHrjeVoC/DA+Coaw4B+zPdjs
789fvU2/6CvNcA/Gks48OtfM+1aVnf1gli6NawADo6oJLT0d/Ed3Ij4OS9/6jwK92a+NAO9JGXvZ
3UZCmxtN4dGBtQoP/XeT+bdFX5ufUQUaAom/QDsMRep97Wx5eRCNNSd3bae5GvKOUmQ38zqmvENF
+62DpzBdU3adhyv89vr2XYoaERTYjik98ELx8AJmI3ZyEM3HpW29b37q1YBY0nhuEdk2JlsJdX96
wKaNHkArnVH/U7NFxmTQfwkGNYkADPsp/Tpex+FxWMcpzS5Wj6TeZbNVJBkYEgBk05rUMHikkNOt
RfST95+LI56R7+LHzEriy7iCKQj1cPQhHXl6TD+thZBp97efuHoOEZJv7m5sVHmPgkczZhCMKASz
6hJ17fTYiMEKhtFFfNO2m+1SiaGH7LBZfkJOxe5M2hqpsaDmGFotuzURg15qNApgMDT45ec8o62E
55jVfp6bHEInPkzoWJBAUrlouoytBqJyUR1Nc7c6dL0OrI62mQUSgcYjBz9HYrlZ3YwGiHVO7OwQ
e12+3GhFnSA2hi10mKzN+GXrlD+uqDfRHhKnHReq1qwRRU1undGF0swa512Rk2unocmFs5KP6d6b
qG2Pw5qtQv/UG3jU0m3LoXcxbXY+3LBdo0HpnImNfuaV9baYMzinblRS28obv5wvDaO0AoHJ4l0J
Q6A4FiJeYAMl/oapLZANrrCZzl17hOz1f4yK/0+x/rdFou30pkYdsvr+tLF9/5//X4rVtP4ClO4Y
hicMmBb7nvW/KVYXNiGtEmBSLIsdBTj8P3czm/8EkgrSAglYneZ29qB/7GbeXzpIQ0w8aIj/Txra
n29jGsPSZ+9iAPB8+xq2qcSawY/vBV26V2aVuzf1jPvCk7//bLLzX6NLOVvktVG3DFp8j5dhTboo
Tq86ynVXaqNLCcccAnUZTboX5t0GaXOk9DxGdCyqjc7B87RYESM1oeXKt0JqWdxvtRQaHjdptcH3
xO2TSkhSjtxGxGKHdu9/hOD/Eca6qzjp+0/9ZGwv65wUbbQVgvG7pn71Zs71o9pn7yngJ0OTqJpz
KCxWCCn30Y7Ix+Tl0p8ZXH9esPrXapGO0hnAVeZSZgvXhp43gO7jXSeG6psvAETWngm4HOLMFVpu
4yZtV5BntZOdwS6digMJp4LNpaO3sChCzIxTxJ/2zTYZP9VmTcrCl5Hf9NHCD2Ivcxj79EXXgvyd
0uC6FMAi17TGsWczHESV44W7N3aCL1EbXIpfFwcxb9ELIwSa9rOh2ukU5m+1oaXgHfSOCxq43HDD
GwfMG0/q2TDUdob90vh0ndYjg6ZRYoRD1lhXNUbDNwYwebXg3dGzT0cXDkI50MJG6M/GDTSoh6Tz
FCdcit1mrbui4i54X5Y8s5Yotq6MZfSv1eZcCl/bLBwxmFpxv87Q8i8MG/zsuGJprvj1xvOJ4VE6
0VjRJffZnhsz0hUgf998fP3j/4DP/lVn+uf28Afr+GTz0caosqlYkxO3s0cjb/0j11L7mq4Vg2wS
HpJX3KH0345PU+KU2d2Blirncs3K5cPgkdqztcawFf9SKaR5C5C4xCgzpLJz3SU0qxlVU96+/pee
2IuEFNLjtIoUNV4bDkX0IZpoXgeBpXhoCimkqRDRezc0Xmi3Psq4tkHQrZ+Bp536cCmmq6FD/M2l
OEwNV3y0wLOnSx6d+f1PDS7F9Liluq2VSxNWqUP7v4UHNno1EzyD2qxLUU2LDfXvsmxCl5v3XVaS
0nWmxHxUG33/q54sXmywnQZ1eR1WvsEl3rfmd/Zirl9eH33/xhdCY6clPR3dnKlSe1g+h/PUoEOP
wRnMY2XfkVZPjq//E6emX4ptc+9yw/bDC53ZvqSjDm9pU/WnlQ5fJORUh1rLCUfHR6Dl5zSVGZWm
tl0LKVbr1TRaU1+MsHWNd05UvG3j/JvKpECeej7v+NH6xiayOjSyFk22Zo/r5y5qWqX9mqL68+Gp
nRR0qupuaOrRrac9LtgGvf7hLy+YP6CspwsmslKE0MXqhqmFUxBAGeeTMRXJwU9H/ePr/4SEgPzH
fv1vWgrwmQ0yvN4LSxfMWuHrPcLO4UMzYGkHOyd1josWV5/Svet5a/9Gk25et4u9fVzN3rgQa6Nf
D3HjayQhKucOzF7PgYg4M0mW/CHu+x+ANybqYvX7sU5vvXSh37exhtuuLQ3/bkmNT6//IS+vfBhi
z38F8rIxGAfIC4OxrQd6AodjJarordro0sZABQYZJMKvEDL5z2me3+aT8aA2tLQrTGhEk1hr/dDV
5s90f9xvW/VLbWhpNygqeNH0M/jhKCgEGKIJIxfaktrg0nZAG5uVZBTZwth23zhvZr08cz7tcfPv
2+S/+UnSFGd4A4OGrgvD3W6KHuyGviHwbA2qBXX73cPd5+Bp+jlg4ok486QNggzTWNJK5IZ4aq5v
yUXnd/422AeAVfZRabZkNiU2vJON/Ycf1iz8i8Yv3rlTofQqMnap2NNtQq96O0+Kzg8d3c8eF1oi
v4xRNynd0o096/t09NLAGQdlhxt6Oa0oRv2tMZIzv/SpeZdiFnpwaaEt8UJsANLANrWOaoVmvIm8
cTpzrPy57r+wmjwpcvOkGT0ayryQRmb3a77SA9M40FIosfaPAHfqB5KF001ZjqgCEp126JwC/OVM
S/zNljX6Peit9ljWrnO5NFn1U205SEGPabmGs7agjomFFh1U+bXuNJ/VxpaiPk8dB6Byxh3AR8Qs
KhA5GYwxtcGlqK8gPpiR23MJyDsDxIHIrpLJP3NB2n+Tl34r6Q5g5U1uprS1hTQHzlcQzLGzr+mB
Vfp0V4ryTZ/pbxSTznOzpw2oEz6ItDhS28Zl0KQ56Y1mUAQIR5Ivl9js7RIvKMNq3y6FeJUshjvp
kRPGdEXflkn3sfDbUe1wk23Ls3i08s5mcDOa3gOqxBCqs9UWI+nPZ7uHsK1sxrfNwEdseZP5Db5D
7c3rc6KfWC6uFNrgByzEkq0TZtZcvOm8Of5hje6u8ba6QzZmrnmBK/nw3iroVAVG4H6oN/enH1fl
Y5VSMdcd9OlJu7b/mXHoP+9SrhTVXo7dqVnaRWgIoyH9T6vlQ0qfqeLvJAU2miPfL+uiDFvbueZI
/0HPzDnjg1NzKcW13uYeRgdOEcaVS7NPj9zREsWiuHylwI78KNE0zy1C5FTOO7QBcGesXu3421Py
Tw8oPdN7OH1WEZaV9QEp73USl8fXl9iJWXGkqz2dtbYbDQzNRfgtCG1Ht+/URpYCOrfgCWGAV4S+
KH5s6XbV67naMnHkA3sry35w1y3UNPGjQnsD1IKmJLXvluIZtAxmjKtRhIuFbHLOkNPMHvootdH3
3+HJ+5vKKrU904vCaMF6XkNEcShWfVX8dik83dHRVz1Nt1BvXB82Ko3sceadq0Tsv9wLh9du9fz0
20VCObuNhBdGlvi9VSUcw6Ku3reuhdPKOJsHiGbbrdo8SdE6N/pkLTQJhutYxW+weSwvF7PoFUeX
ohXLdXw67TIPK4jFF1o0PIqsP7Npn4goWwrWEVwOcjESFCN9jbdYUifIZtxJbSuwpXhNcEnPNxAx
IR4q6LyM6QqckDgzLSd+YFsK2a2fdScDTRnSP5PRt7QW4zt7nItdewu068KkO3y/xiXnRPun5koK
ZGFvMzLClb/G4cmJ76g+HJO1MYaD0ipCY/FsxfordqCWZWThMGopfYFgD9EXqd22bCmUd+X5jLQt
R/zaQMkeKLNPg72cWUYnqlCGLcWySCzUSDSvh2abjpepW4Ep2PT8uuxFdFUm/XDXTj4obd3Eqabz
rd9DrXPrU5s4KdS7KDLyiJb3cLex9sb8xvS7My0up35zKbLzthUtyJg8jD3gOYn1e4n6z2pfLYV1
CQwsRta1heAhaI9MjcM4loo7t+yGk2zgWNBPZiHaIPiSVYxjlXEm8E7MiexOYvDTGYCpowCFzy+t
4G1YI6dV+y0tKaoXl346zjK0nPMEk4h2dQAcnlqEyQbcbPgVptBZRu07KUETgK/4Oqxwx5R+0V3A
8PTIAYTWozd3Um4+yXXj7+yO+lptaCl8G8xE29iz0lC4KxCZko4sbtOppji8FL4uSN5iLWPyaUtT
Y/HkfxiXWq3AZci2F3qX5Um8iSXEaeLT4BT5oaITQHG9SAGKbnwjPxDTzdJ7/aWx0gNRIWc4qk27
FKNJw+LYdF0PCzezfi0ufc1tMXmflEY3pcPX1+zVaqHDh0XS/daNNvTXc/vWvuReuP3IfX+GVekT
reBDmKx9eg+4ebxo7LT42Llz/6j29VKk+hiNeRb8tRDjtOxBa2PnkJSl9VltdOmw7RbME1cbAESy
Y+u6svHe8ar0zmxh+ygvTY8UqUkMTsIVbR/CrrW+O6ZfHLM5a67XOMK4a4wh073+Z+yT8dI/JMWt
M6dwzLq6C9tBOBd507nf3bJuPi3eGr8fLJDlKO+s+MwxvI/60r8mhbHvm03crr0XGC0adV87aKni
Q8OUzlgT3NiWiKUNxYj8GR4nkFF7Ms5M06kPl6I4y+EYxKXuBXndvq31DzqIp9d/gFMjSxHs1DRq
xK3lBVtGHxLdL9ebhXue0uCyDgwIN23iScVnY0RxWHO3RPAP/09tdOn2bFURXfemqQWaDXq57w/k
QI9qQ0uxW5n+otEAoAWZW98Ym3Y/08KkNrQUuOkYxUtNPjVwShAd4F2A/ChOiBS1mkfz3dhtDD1W
H0SNAmMqx0u1z97Xz5OnrgDiktT4jQQ4+ZqHJMGRAu/xc9vAiVVoSIFZGGbqdLmtBWnt0wKS05GR
jotagkF25rRHn17pftQCvUEIm9btdWQBClabFykygUGmcb1aWlBr80cNwkucx2fKDacmRQpNI84w
vOSmGrRefSks+zYrq69KXy3ru5yx152KNoWgr/IrffjUi0JtPv444D1ZJ5M++jaW8logRPl22rqr
plcTpRm6FJSTZ3frBiE3MAbrYepwf3Vp2lWbECkqdQH4kzYpLVji9t0yLpdF4/ytNrQUlbFhDmsN
hZTSoIeFhT1+hRiltnv/STU/mW3bb9dyqhi7Bo+Bk/1ybxnjR7XvlmNygbM99yw/JHXvxxJiIe1q
g+J8G8+3E7gOce6IhQXYuhejLW7S1VRcgVJEOlHX5Ubm+3g6rsYFHsYJ5Jppu1KbFSkoc3qHQYzO
LJR6AVWnHclpq324rNDq885MNUuAN3IriOPaAVWP2jNd1mdxghm9jQNCkExVwP1BW5ozN8UTm5SQ
gnLO5xjI06QFa1bbIKd2zzx65ZQmW0hRWU4923bv+gHdsh/pS9gQaMGOVRtciss2tma/LrM23AyY
bvpowut2zgmb9kFeuGkK6bj0hxgQmb51Yb7Vn9LMLq5Wd3vvW7Z2qfb1UnT23dD7eOjwDzTpcpEa
dnuRONyv1EaXwtNudG4mloPmLtn5fbhrAZFQ/VWlALXTGToi/UBh5o3moaI1F3bxrHZoyrqsHPsS
czU3vtwGEJD4OHvCMDpXYNkX3r//rLoszSroGJu3EhGlni3jN5DlBiDjZrwx8hwmQY2l6pnF+fL6
0WWRVlO7C7nOFt2gmU/ciMjkXg6a6T9CSyHGXv+VT/0jUuxGU7GtAlegsO+9/N7aXPeNl2Y/qnSz
z9xI96v4S/MlB3CTa5SNbIQ8lkWr696Ld9zAoQRZs+nv266AY+DbOBVWAubH63/VyzuSLiurUm+d
XMD7+5mIxbIfpRCVu59qY0thnbpZO3tRW4WGYRo3Y+vAj80tU+k0h5j0/FB0M1szoWzz6ogX/43V
bbdttqqV2XRfCumG5BJP7XhX8icJneaReL/tLiRqEyPFtAFEXIv8bSLZkT1a0/x1Hu3yzDI99YNK
R26MthyWedYj+cvv2yy+nxycE5S+W5ZSYQ2W0Tbf9aEtaIBu8uZKZNs3tbGl9+nQGbMFF7QPoR/+
jIRxrxeF4tBS5I4jeYzJKPoQ0kn81jLa9oi+bDyTJjmxL8gSqrqffDvRvCnERAuP6b7k/YEPB+2b
00DhSG129n/8ydW1bvQC9giJbDxssMyrLPyOx/dqY0thquuaMRhru4ZCd++0yP06OuMvtaGlGNU4
Uex5KL1g6TWMnEb9rdOb4qg2uBSjdtsmjj6lCVV2AKkW9DpafBSXjBShA/JVvAMxT8us8T7fom/u
gH+i2ndLEbq0owtqW/ODrh2Apxj9g+0p5mLoSny+UIZ0G9OxKf0AvEkDKLbqMBApTLVPl3VQXBay
fuiqIdwc7y0NvG+jrHtUmhUZXVbFk7FUplaH7g5XsADAmWQ61TZFWQTVTpHmtK3fhYntf40t3Bdr
8nhKjxwaKp9PuQl3Vd+crUJh1d6n5EozaGCvT8qJG5QsgsIhbcz1jBNUzM7vpgIuAqTt6zj0zk3t
KuZLdVnZZPv4LkYY31EOovKRDc4VsJFZ7Zh2pSitdGemJyWCm44P4I2v475WltWZG9O+Rb1wY3Kl
MM2KqUc31VCCg65ynWqeTV+1rSZn0F0pUMseT5MZY6HQSFy6H6l1H/7kCV//bU98u6xsKuvaA/g0
pBTo4XnHwOw9oSYh0WVpU2Pbng4SJQ2XLb3e7OjnBnlPbQ9wpNOU9pyi2yYvDY0qeUjt7G97rdUK
zbqsbjJynaKYO6VhH+H5AgC2+molpnbmpD4141Kg+mVaamA00x3h/16U8y/IyJPirOz/5pMD2u1T
SDBpnYZ128ARg5ICSiK11Na5I52jvdnQRWSKJCw88Rn646cRLoXa3ihLm0bMf+g+b+MwB/dwMcfp
jdVGseLgUoCKnqb3qd87YrGIOHgLHqFO7X9SiyApPtHuGVll8+UiXeqDZ+M9msFRVvt0WcxUbAMG
H94UBfjL4Sjse/4lkGi1fIoui5ncUqvxHe7Ju2X+N8MbcZ4v75WmRZYyaTGAjzqryQOlznVrdo9u
oSveQ23piTpNzjo1feoFWmaLS0gXMS6bVaY45VKAWhYeRfpau6TH/M/k4I7N5HxUmxQpPhtc4dvI
iN0gL2dIivEK6itXnXHzefCjGfCtetGioAZkf+P7+rW2FmplWN2WDtDGgmHf9rkTWO7ifVuy1fl7
AfPsqm1cthShdSN0yJ2ZFayg4K8ga+mXY+7/rTbrcoQmfYbn82IG1GQ/umvzZmsmtRu6rEkyNpr+
nNkBQNv5eNIdjAwHK6WvliVJYOcyDRHYHGiFhc0opu7OmJRXaoNLx+e25ZHAImgOrNl7o1n7QWQq
ZfPIOD5fhq2fVdYU63Ng4zAYdpsp2qsiHlw11R+WYs/HX8Gc1kjjhiDd8pzaTDofiqH/pDYvUoDS
oyWKrTWHwIQhf2Ga229/FWrL0JLiE3udAe2xMQRabVziIC/wkcECVO3DpfiEw2hOwtSHYC6Hm23U
3o/Ruev/iQuLJcWmjQymWcglB41nJhf6ZgJzSrRHte+WYjMxPWvp/GII4qq6ckr/i59oasVHXdYi
pf00LHQj9oGTWSWc3uKKNm7Fq5asRvJ1vE3z2N3hmtbHfMzvcXJV21RMKTjzuevg8kZ9YGPHg9uy
N+q362DbahdQUwrQLB0dFINgQaHv/ioFyVZnxi1D6ffcKfBPb6Ab6s95Su0+aM1kOdhe4R7arf+g
NrgUnTpE5YyEYh0s0KEP3oi3rtHFiiFkSvFp2f1G/Gd1EPkTRt7FER6r2s1ZVhpl4Bg7W09rtBJQ
zcfvBq9btSmRgnP0y9IeBkbunSW+KuMFG1PXVBxcCk4gVFY7ZEsVLD7mgWU+G9lhxKy1vFT6eFlr
NOJqN0LVrwLDWaP2mBlWv17T7r2pCXdA0kur0esxDG3NKhj65M009kHliVDt26UgpVzRT7ZjV0Fh
ZnCGdRSaULvxYlVb63+a6Z885fCGNAvNbstgaqhHHsxuqf7WsS14r/b5Upzq2xjRBDPXgQ0+9ZPW
RM7FpOHNoja6FKhm2fZQXuMy8Mv+MbdbSN7tZ7WhpSjd2sJt1iYbg3b9VvXip2W5atuurDnaejvS
ipyRh1k/2Btw8VWonc6GFKWUykarm9MxmEQHftUShwwYr+LgUpRmjhvPRhUNQTTa1U9yIttHHgJq
57OsOsJ7IbYNwTLHoLu8iM31g7PZSjoEXdYd4VUVp15kVQEUdv+y7Ivlhrz8uV6afa29kJWTpUct
1hK+ENsQVFtxZ2+jeUz8WXFnlLlSq9CGGcP6JhBbZB+2LH/QYv/X6yt8D8GXPlwKTW2GDkzajLEh
4d9Fg2n+3J9fMPbnWvESLYuQGiwnczwAu0DvHKzUommutzCte/sciObU7EthGpV0pvbd1gVerNkN
jojCvlw1yzwzR6eGl667K3Dvfo7nJticOCympjouZaamh0MK//zUqMdk9XBb7wPAze+MRQvTKFPS
Nep/eo2e7OpeaZdjtpXcvabs0Z+6a9vu1PZcWYpkF/VGdTHnjMtwMOHh+Fg62o/Xl+SJ6Za1SEk2
TG1lpG0wWThTZpt5C7xWsZwjy5G2Md4SzcRAM2/N5cGLjO2wZk185uq1n8cvRJOsR3LtbYD1oTUY
0Am/xhRy8r7VabIkF+Xgjge7G4tDVjqF4pVDtrbaery207ZsA23BqyLCpiG79BDGdsfXf4oTNB1d
linhkeEJK+q7oMnd0f2+6a2Y3nlDVH2hdu2NH0unnTzI51ns7latMTgZuCai+TQL1+juLLc2y0Oq
a31zR5YbJjjJuREbuQY7S3PWze0w+BmtjR6We4+YwsZFMHbicek7f76do9Ut36TaYI7XU4WNZ5zG
i3HRwh+v1Y4zGWE1Gm69NovR7NzzazTdX7rl3Ov+REufLqRtw4u8yQRE3gYV9qvOHUaVwvuKWzXP
H68eup0jtvYf6xoXmttmrNriCmoyFLkZX8Yzd94Tu7uQNpfMq+ao87Y2cNNuxGHZGxdxHLY0wxti
1HAIfn2ZnIpY6VKAIaDe9LnZBh4ulb5eucfcAZSnMriQJVWtZpSjl+O5tYpmfI/1YotNQtyfmaGX
P13IOirDwTgky4c2GLOkfazK0rxKtTFXuj8Kf98nnuzAjjtvBWCxPjBXfPoEX+3QBH5QmxjpaT17
tLMNo94GLeXMCzPy7gpXU7qeQgB+/uHbpK2bMaxMOnZ5h9afigv6sdVogMLff4wn0yIce0zaamnJ
leAKbMT2ravVZ6b85SUvZI3UGA3lhDVKG0RbYR8ECZ5bF9+ia7NcojMr8s+d8d+3eUzbnn+/URSW
gMDGtouH1fe86v+eyqi6YbOkfRYLp6/AS6M3mobj0rKI9aLPy/Fm9EV/pbdj8lCaU3IcioYa4pK5
/W2CddldQm96d6Hzn85MxKmVLcW+4w5ljhFmHkxm+rCZbYJPL1pqtbUnRXzp+lo2u4SNu+AKH6+3
+IR8URpaVlwBPC+3ZC26wLL9y9HJ30Ad+KU2tPRCdzXgwXZft4FRY4PJ2vBvxr4cziyLExMuY6uc
Ta9JpLHZ9tn8Trj3ka0pPf+FrLfKF6eO6tFvA7/VH90xcULNzValt7/wpFCns3FBtBqTLjIXLuer
Vx1ASTyqzfg+V08iHYci2oVzMkY+Rk8HD2ckfHVZ56+Pvm+jL8ThH2/AJ6Mn9jJ0Whx3gRjJWmql
Pb2DWV/d9bZd3JWWWeN/NY9KEnksHp7/KZXfmHrfcA7FSf53hwvzIY2W5fr1v+TU2pGCtY/zxexp
oAryqLuiuvgD3oPaVu5JoRrXiTf1YKaDLe+Pnl9f6cl8Jrl7Yq+VlVdxDGeptjseRgXWz/VY5her
VqPjRSqsdsjJ8qsW9yC3W5omsHTtjkf7dddtSs8jIcuvzKSsGl8w56k72Z9yEjIPGL0Par+orL+y
7DpJ8oKVD6tXO9Qpme+pVstlCll/VXRYvs8aGxn+wPVVMYM8dmPvh9JalBVYpEmtNInKmue6+8uK
sftemjK9VBtceqrPdRytIuf95XTacgQGglvJZKu9h3hiPI9Runq01sjHOhBa+majs522T57rap8u
xegmymKcewoC9ZZ8aYjRvpjUNnhZdhVxk/NxFSkCp9WGu772D5TXO7V1Lquu4iZaZvr36sAzrSOY
7895VXxSmhJZdLUlNVUjj6Ed5GLHtIh/1jhundndT+yJsuqqnXFRGvOGPVEAP8UT81u/GYqvCll2
ZcLC1+aUrase+vzGsLR7L6pnpVIG19nny7Dv5sgvcaAJptGtL1f0V1gLeoo/p3SkxrhqNna+J0m1
4YebxG+q1j2zn5+acSk4SwwJi2VZm8BPEvN6HmOMgr3GvVNbLFJwptoMvG6hAKPnnBE4z91WbaN2
OO/OS0/vGWuLHW8Wz1WgNcfCsmwa7LEdVftu6QC1as/DrpVzQkzVzyLpb9MVTI7S2LLiqk86sDs+
qcUMc3o4PIcuVryiy3KrJMVESbPZxsfe/WQbF1sfqd3QZbVVjgJy0quJZeJgNdnuJo6+4nxIb9qo
meOqSdMi8DzGbHYbptk6cxE6cVuR8VDeYOQGjmyskdjnpuJm4/J3N2btxTxs86Pa7ykFp7+48MA6
t0CINhSXmpeFiz23amenzIgij+7PuJYVQUXGTLOi2zGa1R6LsuKqS7ZqNQRnm+vld+ZqYQLd/np9
Sk5NuxSa+ILS7IjFRNDwRr4drKo9ZCSjbnFxVvx4KUCzWoxLO0dcWObeuER4aL3LmkYN0yJk1VW9
dqIkT1wHnTde4S6aoBwpUrUdV9Zd6aumcz2Pm6CK7evcOVaJWt+tkDlQY6dhrpinSYAMSFwUVf9h
yFO13VZWXY2VY090zDSYm6/jhde6Ya9rasebrLhKhymz9I4dkczTF8BE79KuU7ut7IZWTw+JPjcw
51uLJvCK8dO4eu/tLv3x+iLfh3jhJSrLrczJM4e6q/cSESbJvt+Q6bbPzIh3Ymzj+WebuOHmZVM2
QauL5uCYifnexXb52nMG/+jZ0QygXmiHNm7PlTH+aCJe+nOkmLWnrUx716uDoh3WL2s/09ublFF2
Ofpu+qZMsR/xJr27aLRhKy660s/f+5vg+lq7zees85b3TjWMBxIsY5jrUXmdF9n6KEprwIXOxde6
Kw513myH3vfztwP97Bd53ozHrm+86xT/u+tunr2rbI2+1X2pXYsVj221I8aSdgvPHmPsN6smMLH1
vKBRaLzoqk7xQJdlYH6TYunrsBCGnhef2NztIuvUgDZCloFNPhpnAdg9cOIY3ieWUaud50elJSwL
wYoM4+jIzatgXfVLdzWyi8jHEVBtcOlcr+sJz4p0KQK9BCep2d69b6a/1cbeD54nWSA302eaHO0y
iPX2i2P7N6vRqBGQhSltGZOIbH0d1jKwHeeh8P2feqQrdcQKWQHmtf/D2ZU0yW0zyz/0GAGCIABe
ye5ZpGF7rMXbhSHZFjcQ3AmQv/5lfycJnlZH4OKDQ4FBg6gFVVmZU9dKCaMRTfk3BNW/UiP9EgUX
AbZj3hOq8TjtJoyXh1acLUoPfm+byHENtVjCYptFCaYp2j9T0quXEAqjd4zzhq+LHOPkItggP9J3
l4aG6nE3u3o6ABYYIEyUtYIFp4DpODVb7EfcB4HWHy9P0Ou22tCluUwb3arzumJQLu5C+CKvy+mC
wtZKdAMZtIa3oY9QdV3SYOj9YKGQdvxx8/suIFTa4Sm41ZBWZ2Y+jdXhJ9tFXEzYXkCEGszIzYWR
KYK0FanSOvab7iHUsdnjQIOE0Kq9jKjCp0VLFei5xa9+Z+4YLWfRtKgOVYk+GP+oLaNpsmjPqoTL
RAXS4yACnrq/VM1W4Fn/ckBc9c5luX63N8KuCwqbAdagtCo1kIPFzk5kXusM0wRjNk6cPjPIN77v
S+2ZDrk4sRqKUzvDnAxg+fXHqntmnPgl5NSx4hbtbsA3l+6yG92mkeYQWN+7Dz//uteQ8cYhuSAx
yBLovRMUcL89eaiS5BQ38pEk6s/wuIcKuCGyQVywmK7jOloOhh+wSGLPhtf/6FjXr4HC4GWwVeGn
w5T8fRnKhaXtRtqXCCwPa9qt0fjKCoGdDKGp9ywsKvv3NofqHm745tYcmwd1QrgSQPAudXjMY7oN
CNSqLIaXWoNzJOuiricPUOitnwa8Ux4rMUUvDJKKf+i9jt6Jsd2fAqOqvBeCn4CKG/0ifOhE+ISW
dbeNQXc5xB5D8Fdh2Gj2LL3+7zC+C/ELOThrGEL8GiXJQ2yoyvYEQNWf36irX3jrRjn+AiyfPFj6
uQeP2lZhjsnoExSUa8/Vox+d9DhRHq16QNkhxJT3cpRramfPd0fovA2g9BstQNbj6UuMSDnEI8Cv
Gt1xR7fOxQn1uqjWnQvSXaLDZL0i3woa+AmAEBebFiYNigIdqgJqFrgqmjUpWNvuvJiuUeSND+qi
08g2TAHvNXovJeQ3j4raTO+RfG9V59lVc0FqSoN6j/W8vXSLlKdp6d5te33vytzav2Pj4OKC2KDd
OkzuSfMswRyatWMYwZhH4Zd9uki1uo6Q3fdNdxl5PH9Wpn6NgkX/5mVQLiytBWVTR0BUfEGDNgT0
LfmtXIB/8VvcsVYDcIDV2mDn18kJ0b8oGbz6Le2YamXZNsmiC3JUwXnakKaA8vr89eeL3wjuLhxM
dag+6AkfFQpm50JN7+Wsn/pInmtMaVFe+SU/LuRrH6YkJgXOvi2LP5IyeUn04odVJS53FiSFqYH0
1HXt7V9GqqcyiT/9/HTejOo8cVFe24ZmaQwMHEpKI4rKVTToZwLIzKNu1+T3ksn248//0DWx/49v
wB+6vjy+CyUarMWQwE7UJSlj6LYoDk0O6ITrx+Ug5lnvowVk3vZTKgvSosc/b14waPxl16oJLpTh
OD0d0j9q1f7VDl7MgFjaCb5Wr6BHbFEZZqJ7aDuMb+qJffn5gb0ZBbC2k6onOx37/sDaR7D/2kRL
lA6m91IewOKOMY/hYWsol7UXNMreF2XcnGTNlwe/nTvmjCplv6FVg6xh7UjWrssXdPy8KgPYuRN5
JYjRpm6SzaWuKKB9HOxHUT3cCWC3ztyJvGvYVG1fli16fPvfJpyW7DCt786d7ByAXRqECxxRs9CH
bQm+LvXmRejMQRDwo3XFVTUabvE9EyIZSJv6P+Yy9qk6Y23HcretN4Ma9/ZSWhI9FAWPMxB41o9e
l8VFbwUJDSPRoPKwz1PwEST17/pwO+44nRvf0wVwDTbc946Z9sL2o3rqE6meUdW916B8M7LgYBwL
pYc2dA51e1GL1Swrh5Y88DBqfutH0E+tgu8vdo3U+ecH9WZygr/mmKxK+mpEjtlcKsLqc8xB4Rvy
uDzvbe9V58SfcAw3EqI8NrG2l2gEiaJVHzDA4OfNXBTXEOt1lnarUUwfPtmp/bqv/dPPD+bWR3aM
VjWdoaOZ2stsRXXe5n7NMCZS3jn2W6s7Vmt03UM2B/fT2JWnNUveKQKwvdfWXSAXpE8TyFfgfUVZ
/z4RpIJlxV4MNzxxIVwE5UI6QFDoEtdoQyekScmKEO+3cyeoQkOu30aLlzq63PGLpCpJSR/cw1nd
yEpcENcYtiNS7rgFVXCYBlv8+1LMJzJ1n5ukMZ6/wLHevWIKBWvWXg6MXk01ONnb+k+/w3FMFRMb
dBmHBHbU6M8gxtXZpsi92ZAbF/I/FFoxIOJJueAFNDZDCiywTYti8aqb4tI44bXoZlHRjbaXYl+7
bCTTp1kJnzQfazuGuvdVIxuwUlzWveozFG6SbIkXr5ctVncMFSBgzfcGvr5jJPpoEnTEIPdzTxv3
fy/7N/JXF82VxFpXqFZ0AAEMW27NTj6IhYF/cSv1w7IEawpAb5LVugaNfVwGGdVN/YlrUb90R+CF
cOKJC/wKFQvsvAJc3oXsBHXWzztlfpfWhX1trKd0ljg/fmx/zONDZ4Sf73cxXyZEwbkDEeGlseOz
Ms2nVpl7Q7c3nhUu5Guycl42OjXgnu+m7v04CPG5jHR16rUGMSlpKnBB8WiOU6Er+tWua+Hzksen
cIxcRoGlc2M7MKUzoKtnED1DR/OblwdxWbhGFoGWLIngQTgVj6h3sMel31Y/1+fycHVjoqBRY9tL
ENCnbSp0uiW+aa4LCeMLMCFsJcih2y361NKenei8bXfSxRtZEHesnJdTHMe8wlN4tMkTr/byNQEA
/dusEDMyr8N3wWGSzZas/YZfMKk51atChU9bv7N34WHQ2GYTm/A4GuLq366QFwPiRc+NO0F5M+iB
19PcopWM9qYdHpuWe5GD8+Q/dFy9PPhUr91lKoPhTDl9CAXzTLJciJjZjoHWHVK4SV61u2n5OurD
Lz10BQTFuiljSpiSiSew2oApovkyroA6+F0WJ2fu2V5PrEEBhWJSM5v5mvRpQ0Xpe1+cgBzzPZw7
NnSXmrOPpDYKpZPEi8EZH9WJyAJJUD3WeMGUQ9hmjAY6jcvxXlP5hq3Gjq02Sq7jek3MKWbnn6tj
OZ6CtqNZ3NLAr9TggsSihcbNrhZ1Iawa0wVSQyS8J4VxY/suRqykAPmiE9iixj8pnc5xO53H1upf
62rY7mBzr5b5RlbhosUqUijA8CeU+skxnOXRmmzV4YpcGhfICPHHWo5emiQcIsxOjWA30LKOAHZP
SiJ+2SvZPcuaeb4dXfzYBFZapTrUZTY1PPbNFz7Zs5eFufCx7WiDipu4AQlTvJ43FsaPwVh89lvc
Md9oMjHUVPCqLhbRZ5yW8mRD6zOtjxN3bBejBGbsLHxDQWmXEbHoUxCtf/jt3LFd3e0qkcXRXCzj
f3fDbsDalXjpmmHnjumScVnaji+osmGQ/EmxYnnHlParsrlYrQnwaKYh534Z5sKk25J8raLZ73u6
UC1gqKShgjSXVS7Js4XGwWknlfVzNy5Wq1GTEFMMmDGN7YeRmuYM5SqvdihPXMouMZFjkgSvRpAv
le8qPnWvc5XMnlu/ernv6u87FKuGmaBxZub+H0nt+17ek0e4OpA3nJgL1lpNz0kTNbjmIz0WtFoT
dMKPEMpskJaen3Qf8js59/+ypLf+lGOu9WEPEnAgrHalVMrrskhbQeTTNi/rczyB5Hwp7b/RkMxd
xlTA0o6IOcWM+fzUQR7oZRKUP0BKij4WUyOzMCbVa8RXdtpXsv6agEEKtBRF+AQaf/7QL6R5KFa8
i7J4BhX5ie6HOZdFET2YZFBnnWwFSetxYU9iNRjaXsCifWbH/rkKdPcwNbZnD6HtB5uhfV6M6WoN
WAFLNdBPbU2hDmuXoNtOQHgGOS0OcPpBUOFMyHV2qgbZ32O3NBA9NtUhZCqrWD3XfAg1tJNGXvzB
1rD7CN0dtJlCFMN/k3TeXzEgTJ+FRKJDiBheQfmq74SqG3UHF9xWHbzfuxahFuQNF0qPk570nRTt
egff+qqOKzPgeeFBOKEJtdXzA8fQHqTmlDjHwVY+e3lLF+BGo3mybY07SuWBiY+R/N4Pyz380I2j
+Q+YTbBG4Esh7xYiyQ4b9efWdIPPkBpPXChbN4LQYsRT89KBDTf9TBj1GlXByu57QR7gTNlR753b
PXrq+h1SYridfq8RF8gGhXHZQwMVBbZt1pkEAeTZyLk/e31QF8lWTlszRMMAmBztdRat8S8zhu79
HmnUedvHgRANauBI/YLyiSe6ylBv8czoXSRbSBVKp10PgoB9foia7QUAHi+QNb6ok3GQDZj1GNjk
y17uEPYMSPk52Ur26ednHl7d7BuG6kLXANyO0SBGdbBmpXgfIS/+F2W86GSBxUuPvSC/td28Z8tA
+scIzvBBGxJV2Rju/LnRxtb4l/hXdy7Yjbjjwt14WEQbw4DvpQsC6IRTuVPQl6JDeBqXa4+ZjtAo
87sRLvpNRp3heAE0F1kVL31cvUpLQs+15Y+hOYmUoVfdgospjxb5UIcXZK9jP0NxKdI0SjEEb6QG
oy6zTTFTxwD7sX69QRd9Vg12jUshanDtRASM7iWCU8f8UhYXfVZXxixKwIH0SR9mhRYIdNbcew7d
uswuPZqApFOiphFNBrbPH+vGxo870D5ngIVnmU6ot73skE/KO9tBJaBT6lXLaU4xLlxM2RCr9Rc7
mehOfLoRAv+3ye/SM8M6WR7r9fmUyL/mCgyi5aADVDHtfCeM3LAWF7K2oU0WJFVcgyaj2zOCMVmg
PUqNqRkZb21W9YMXfo0nLrVaacPCHnGCmiw/Xjb8tLRW0Z1fcSPUOvi1n7uxG2u4MDUx9HyC+iRs
mRtUm0yD5Kpd/epBLkAtXtHUT1bAt6Hpw8/JGO9n0Qaff77zt7mteOLSqDUHNxaoyeYSzqHJkCKC
3aPaNvAbQcoGoG41P03JqJr0EGxPIaU45UELgsGf//lbB3e9Wt9dUgp1gm4dariSmH5pyvYRjutO
Zn9r6atdfLe0jna5cI53uGLrr2KH/iD09bxUjHFq1z/63eJqHJFOjvgmerbgP1uWz7a/W+/+Xwh4
Iyi6XGaV2fa9CJCJ9DtR0E0cC/5xthjYSht56CM1Ou7/VqKdi6wwqPie6qgphqw9yPIUDgd7jJci
+K3cWtjJpIoTLSL6bgfeC9D8RabQshu/TgUlfkUJFw9n6ECnYN2bC9/WT7LRoJ21it0Jybc+o5PJ
d2UUV8hm0Oavs9piUi2O6b1y4q21nZqE2BNmGryILquh+9lSuoHYr7xjWW8vLl0cnAynoR0ZJjXj
rvtnRx+nwNSRV3yXLvQNaYpdJQjoLiwYwpTL8peFkF99TFK64LbVMCC5euRAe9M9F/BqKD6Xr35r
O+Ye02Q6GqvqSyGGMkuWMBOjMV43RbrwNgEqe1uuSX3ZyvnLTJstjcpoO/vt3DH4WAUN4bKrMRjZ
Ny+soF/nqd3uhOpbV+WaHH/nTUgcGgHSmvoCxscHufQKHDC+R+7k7+KAONawHyXIwyKRJmyXaXB4
FQxl4thmBODWUUW8gp9aM7X3n9kaeC7tmOYAgPei6rC6gPvsOC3L2LygqupFj8GlC26TsxkDoVAj
qRIdvS42Xr6qVrReAVu68DaAuOIZpg/wccw/lrJ77ZPxg9c1dLFtbaup5sxiaaWHLIl6eZoj6Xfm
LrZNYpYf5Woe5EnTDZntHgc7L37G6SLboiGmDRhDg3zDpHkWBkWdsmHY/fyhi2SrBGktEjDsXC3h
SwyP+6lZt8Urk5AuiA1cr1ERb7ZCobM9V8Mpmb04lHAPHeNsjwihuJqqC5Pj49ibp52Zr343xbFN
1o1RuVFTgcd6FyfGlx0T5tJ6Jc0Ybv3RY/XdeHQkxMbbAw8YFuIhNdXMiyqMSxfExo4JBU2Fz7lW
hrwY1pBMUl545ZzSRbE1E6bvm60J8qmri0cIwe6nFdgbr2N3qchKIcUC1Zoib8vhNdDr+23knrfc
xbBVB6YVwecDG2o18iCFKZVgmPwuuUtEZteDcgwXV5eA06c47MunwSbVk9+pONFTDiWywnqoL2I/
1Lkhtcxivd9j8bwRPl38WhJ1UJUzWH02v+zJl6X45rdrxzqhsltXU4jUMyrtE+drPtb35n1vPLuk
i1wbNtGFPAwQOtuZ/RqDJTttaVKexr6V783Gv5Wt1vlYVNslWNctW7fRr68qXVjbgqyoAsqlutie
H6CJPLZzaXVz8jo0F9W2cx3afeblJcahzdXepu1a+nkdF6sWhPjKI5NgQiH1kEXB8c5GpPTcuFO6
5rpUpgxYeZFTfRrYmjE/nXKOKa8fvWWyGoEqU4ilC96kjT7+jKrRq/UpXbgaGUEnGrRYu534S1KP
33oNNgm/b+mY7Wp41YIbvLzQsaxTTWzzZJDB+6VJLiKtMV1gWzZh9cVsaZjwsy7W3XPrju22LVcl
XXV56ZqZpFUT8GxdIFPqdzBOcIXoNDQtLQ7mmLrfICr2OVkqL+ZDXBYntJZ90gH+p5DiYWzhiRX6
c8WE8nPE/wGihXoyHdlwW2iEFmPwzgA35nUmLgytR4JEByIRVi2aDwU5aGrk6tf6kS5TWVzqkUNU
pLyIYI+zwURIIqspvmP715rQfwsu0oWiQa6kBX9HEuRNEBYpWoZTOkplTwfoizxP3ilHgcQgMW1I
g3yBTBeQ4SU44o1nPcBFpMmgT/iiVHnpt1hnR1R/nMPxq993dR6ndA3Rv1Y0ySskMnuzPckw8TNS
l6usjcqh6dF+zwUo/zBMl6xPizDMqywlXShaV8vNtNWe5IEdVNZNoTiNxe5X3XGRaGKp2YhGJ7rs
cj4XtX0/CX3nVK5R4Y3L6CLQOtqCqGwwQQ5UgX5gc2+emyJanje+xH/gFd88eH1YF42210bIAy+x
HPJf67sGynFPGAf0q5e4MDRZJrILBuTBxd6R8zKC527TQXTniP7XqX7rjJyIuh6irNUKa0KBtzlh
vrV/1+4Nz0y7fbFmgocg1Oag16xTU6yvgk2/KE2K055c5dOT8kNlOH+0e7dl6JwCctEfH/soVtk4
xuRxVdXvalXlx7gen8Jl+mVuwPRCYgAxY7FVL2HYNQBfyd/8PoTjGozdS/RRjiKv8IOoHaG+zMdP
fms7IZxTSqUMA5nvNR1PVVG9Autyj7X7ushbX8FxDUejdG3XHY8d1r1IC4YsvflJGHPpQt16PUJQ
hERJXgziZWHyCuD1M15XmnLRQRV0vElyNUVmTpUlwZANbO78prCkC3ZLEtNMFQ2THCysS2bW5C90
5P38sYt1i8J1ClexyZyVpOSnZatNnYU6EHeS7Oute+Ojuni3cGJoFhq4zbYtp6wAf8qTidfmHC7l
4eccXNAbrSytp4Un+cRJrkYNKKzsPPN4F/S2x/WxbwpDGeB04V2KGSEwqNhkKJlf/cDVqmySAZQU
hU3yY+EjaOeUftCBln61YBf6JmixKga6vbxc7YcpIH/sLPbcuGOu5tjgI48BFkX3U6fPZKj8QomL
5IISSleU25SAi6Y8BXbfQezlOScgXZ6y4wBlZzT0sFbGHmIUczHoEN7r/t7o2UsXxgWkhG63psF1
2dbmZOtVPsz0mLOusMM72lftCT9MfUEZndBUTbx4NmIIzqNI1GOj8CM3aAnfsYu35Ui4dGFfBQ/F
yoeoyMVA5neDbPW7xKDYltYHKc+dVGzEW6acfpvMVHQZYOTRlsYGaKgTDXn9Ds3A+tRGYlxTTJ7v
77ryWB6u/d06JVXdPoYtOOC9AouLIbMgUIrKVSY5YcH7ZF4fw1h98FvaeYkjdQgEE7hN40E/62mB
7Mo2+c21o2wIt/ddr6XqcGiHmpM8WtmHdjDPHb6r376vHvW7pTce0Yn1C0y3kK9FR79sCfXzCi58
jDd0juYQS890f9cU8lvQCM+lHa9glyoG5VAk8yjWbRaLBcR2YFDyOxL645FU9Tj3m5IyT7hpT8UK
SK0d2zvmciP9cLFjLCo626PimlsJlBBpuwMT8+LOJbx+tDfCoAsFQxEoXKtplLleIn0u6BK9HNry
TxACE365mYsA6xhUJfj15OuS/V3S4cs4ci8JGy5d3rOi6cDiOnXI+6qeZaSf4nSz3O8t6wLAZnsA
jDO3Mi97+jnGTHi2kuFPrxvj4r/Az7GAOlaKHMgofq7U8Yjxtvnkt7hjoQm0HyMCFGkeHsX6WIDc
DiOv7OPPF796kDdujIv+Yhu1FnAFifcm3x5N15CUieI4KXPgCzRhcudde3WDb/0dx2DBQomxWrZK
PBVWlBIMpPYqsOSHw4lz0j6RZAN6tYLyxM9/1g0rc1FeNkjGY28HkY8D+SvRzS88DP0qgC6sS4JF
iVbBJHKNhmMa8/WXI279oAYOrOv/wEUBbCkkZ/Ipth+HufwCTWG/PMpFe3FRLbxsKOx27os/V17V
n6EC7KVryaUL9+KUJYdtsXG5F9sJpHO/j7HwA4ZKF+11NBsdigKLt+Mh05eEAan282si376VLg2Z
iVhFK4gK52MTsfdRw5p3ddNsjxEkP1MVjfVDG67BgyblcMfeblxMl5tM1YnE23MV+T608WUI5jBT
gfBDpkEbE7/zu2AeXdmlK76J/BACcOTxSm5qA7+Y6wK8jnZcAdtqOApfSp3KVc3nebtHq3nrXJyY
2/TVNHEx8BxYmBdl20c9Ff/8/CPfWtqpe8d1tbXgweV5JOvkdDTJa39VvPZb3Cl8t+s8HmzlMaoJ
cKJ4FVYfAaEq7/RJbnTchIvHikFVQpe2x3XBcFqf6iqef6+SOLokdv6zD8f93LfHcsYdXtPRbst7
JLZedGtcuHitVZLZgm8tzjFBVJ4WHbUPjCp2Jw96OyAIF7HVFktlpRlFXusYBf2xTuuu/CZslAu0
ME9UbZ98vpBwycnWraflfog4D/ciQiZH2C8H6aN7T4q3A6hwAVyKVhMkagXPk6kCA8zOmxM4qvFi
KSZifz3QKvJ7BAiXrAxDsgeNJYlzHrL5Q8xnm9lYDXcC9NtWIlzhyroMSdc0jOdxlcjzBN5ES/xe
2qBa/9EtAVwQ7tuxxPmmp3flEP1TrvdmMW5t2zFuRWpMBmP8OSfzvp5jukfPc2yGk9/dca0btrVi
auB65HbNetaxUwxlYK/FXTzXFkR8bDuGUzGmTVE2DJ6jThyeq19D3nehoJz0MG0hbosIe0j7tjZ8
RHX7b7+tO4/deqsxJN8k8HoBdJN7mqPr5ze7I1xA15ocqmwreNSZtyQdjvVh6io/dy1cRNc0Lhha
7484L+eAnApVYMAACtJ+18VFdMWj7feaW5y5qb+JjZtsKDGG43fmTgbdF5hfUbzDXVS6mTOyAFHM
Cxb7jfYIF9alUPmFc1Q4923/QFAcTBfG/PJDqCb+eBt3vU192Oo4r0lQPC/T8M8B3uM7oeSGD3Bx
XeURo/MELH6eLPv8XGyyfwD9x72pzBuru7guQdt6oZhcR4Ek/Iuw8MWO851n49vPdfEfUNe8YI5V
HjRnbUt/1Zbo52EqpqfSto2fW3ehXchFzAhRa4a+3BCAEE6kkJ/nXq8sMHb/+FUZRqrCuAtYHoWg
/Snj/iFuontU47fO3Xn2RtMhO2JGLF6bJQUP6DuuD693lhDXv/mdcwwoimlBXF3vOoFqgUExH4qq
fnUvZNo/rg78VRGCFTvOKwnSok5lQKR6btyJpGsc48rwPs4hufPv1DR/tjT+6OVfXHBXUZVhNCns
OmrlL4dtHrfwnhb9rU/phNHlKCo9VDXNI9XHJ2vGIR37wA9HIFzwlioqIxo20Bx6bX+GdXCaCfvm
dSYudotaHcdjDc2VNYE6Bzh1ddqX7Dj5re5E0W2jBxDAPcuXUP+exAq3HCA3r4eJcOFbw4oB2A3P
2xztAJu2TVmmtWSelu8CuGK5DGAM2VgOBuwhhfzu18N2f/gdi2OcxyjKaU4My/tOfKMT+SbH+LPf
0o5lTnUvk3rjYT5MUCRNQSGqftNMbl6FY+ESik1U8gm5C0WUIyeuW5KpqvLDtQmXUKxfTE2KUkd5
XKh/GNoiSnnecsc8S3CFhgzy0jk52CvYft8nYeKZzbnYLbqZpihHE+YLA2mE2BQK6qUsvGq6woVv
6TGpk51NYd4qlbEdxJiNH92AcLFbPRAHbRSOWJrF/yZl9aEDi4XXLXSBW5qiGQcAPc05SPtBWhH8
O6x+1UnhUojJadrqyOw0D5uFnLtePmxJ5bu4Y5lBl5TN2JZRXmn9OTo6kIU2y+9+h+KY5hCBD2db
MEjZz1alduKvA0rFmd/iTtjcewveBaloLnquv0YtqT6WYfWv3+JObnuMSuxNv9J8Cnb7FJn2136x
fu0i4UK2ioIwUm5hmO9jsD9E8xicpPGbEREuaItFezQ2ILzPl0F/2sQIKZ7FS3KNi/8AtcjUbyXB
2nPZxynryfs2WfxSFRenVQ11hxrLEuZb2U5ZCaXJ9AiB+/D6ni5BWHkUXbMMeNSqtv9mSwPr7P3I
iIVLDwaSp44fDSV53XTxowi6JYskpiH9du7YZzmXdVmFA8m7Q58WRV8C1nz1W9oxzwrcNAPVisDT
HnkVy9+2zngNcQgXM2UmOo42Lo68tdDEzTBFyD4vqy0+/XznNx5ZLm6qWxj0zQ0h+WqWqjuJZupR
Ky2i4K+yGvWdassNXlzhgqcAlN2UPkqSR10dFxmLBvVBkQ7CkkevMgn249QyDXYyBLGQQt0BWpQ2
gIs+gnL/Ox6q6uz1c12kFaQSqmhNij0fmtGO2TyBJjcNdSjBMlxI7UcBJlzA1WAjLmaSHLnetQVh
hOFZ550Zu1grPRTLMM+4Et1uviUAiWSsre4Emuvj9L+dSOFCrfSWJLuw4ZGLBEh71lD1Z7WW9LyT
Ln63Tn0T+1mjC7kiOI+ypuJAISve/xR1PGUhaP7vtQau4eWt3+EY+3BsYy2b+siTKNnOmDFp/q1H
yf8OgOJ75sJU+OxknM79doQnHoNlmokwgGTX0UR+iUzkOIWSTtUMnkOSH+wfAW+ZTqT2fP676Kwy
tEuPRgrJwRwWZx2k2qO6ne5s/H+AiLcOz4nZJgjFgNnrI99nUoJvDAQYFvzwL0u196eikfVjPGB2
z9hOZwU7wlQljc7asIeOVp20KZ+LHl14OlepnILoDKZZtDurDVJJrNr3x2YgUXcq9NSdfm7W16/6
1oadHB3Yz6Sdd1hEEEKxtmieevzH76K6AK5kP5aqTvoj39j+16hqBWRj7FewcBFXmnFpylAfOSSY
vmyvR9v87XUgLmnXgsmESR4zXITuRvD6c9Qu0xXiiH4H7kKuFDkUxn+rI2dgqHsvzTBkbFrvSRzf
+JwubddabHoYiuHIOVtoCpkzfd5pf6+tfWv16///rrzVLiPtxxGrQ/mySHk1knSLW79w7fJ2ka4d
kpF1Ry6hZv0oA/7nuMp7vNa3dk5/3LnZup7OqrW5jeb1PCdAWBxk93yMutiroR74lTsDq+uySoER
2R6QuJqT3410TJQEU1cQq+wVpIfJ4l2llSw9E0cXdqUo0PbzIU1uWjRjtQLNKXRu/Hbu4q4CDBns
leJ7Pi5l/KmZw/2Vz3Pg515c4FUfS9bRQO65rnp1VjvmURO2+M3MCRd6FTSK9Toct3xi4VcaTs2p
r0M/LlLhUm+VbQNs5GgxlNFtTTYbVTwC11XeiUJvo0+Ei71CuhRRXS02D3krHmyhInVKaiJeVBs3
X2JBp3dWlIAsJMvi+4uckF3IyAxgi1tzWyF+jBNmvcnuV41xQVcolNQjm8s1ByhifS6iMHyIMSh8
J7G94Rpc3FXEjOIFWEZzOoWQmayFeAzRo/Zc3TFeM4Q7cCJ8zlvNntTyEdh7L+CVcIFXc5TQ5ejZ
nM9t8Q+pv9WQFfGzLBd1xTortgIvs1zHxwMU7KZ0MeSblzdzQVfBdmCUhS4zoNLvRWuHFOCr+s6+
rwXuN5IZF3a166mJMaI358kwTQ/xsC9nIEuipwji3u/0VtAvotzuTa3fuDf/QVxtIR7FFX5IdMgw
jbtk+9XOc/OX3zFd/+p3oVYly2CPJZow8LMez8C3bym0zfxQUcKFXO28LzHk1U35/3N2JstS49wW
fiJFWFZja+rMPA120hRQFDVx8BeFLTdyK3dPf9e5I46KJCM0YcBA6aN2a+vba8El/N81D64C9dJ+
H+6ctMzUdOoiPlxRivOnINvfWhHP+MM1gZzrRS3UYMqbaequVSj788u247dUA2epdoKwnJBlvKoO
hXAiCBK1aT+5CoC7r8fTVKUdN1RVXbGXVWl0ACVpSO9lai6Bc75unU012Yp5hRpddVRQ5LYohNjm
Dz4jCuuf142DyusOBd/0a1/PDyRomwTmP36eGvB5cRpHHkFOixyuWxWRp6lS7ePeTH5rFA4Mr1tn
hBa5DPVwNSb8CEj71G7bt9/3yo3MDETcX7e9oYYKQzkMVxZO8infoqdhXXB0dKecde8JFZdRRV9l
sZZvmrmoUm4AP+1be++N4tenPATNX//+Xm5I+azbcI1ps/coaWn44zTE4T+mLLcM3nkFTdaGrd/0
UFaeU8FZ3DCnhtNfrPqrodOUdd3YX4zh46ffd+mvd1QoW77+iyz6rY5xe7kGoLjPC5m/9I3ftQ4i
ha/bDlZb0amZ++tk/tyQPUm6yax3jp0b3+0CV1EnwkEZ3l1hwXoe6Yxyl3tJpVtNOwt737YdehY1
umSNPz5Q/OPV1a501thH8V41K9pFQQQc5uuEE+5XCQvVhtd93bOJwOBm66/Y5oaHCFKoF0Z5fvL7
dGdN16LL/z84v9oop0lftMmIAlbPxl/G4adjt4Yen20I7a7rqTZBlEy78Tu8pCucBVZhRnzCuutY
BiaTw7hkYedXxItiudff3YbDVMZatNdJ0+djmT+3m58eH6pnXjcNOe22yqPDXCsZ/40ynSIZVv2H
31g6q7KWbQ4aZO+uPA4/LWTLKoEY3Kttl6/qQLUGGm9+V8Jl1SRtXxUZhAS031boMlZqszxoQtlc
480OJ91U+2kLds9j0cWryrjbcxMqc+Uq/0Z0fiR2nvzWvktXhVVY6jJmDebKRC8HI9O5pvq9X687
q7PLZ46isJdeH4MnXFH+HEv2+PumX5r4b3SPp7/XE1Ezrisq9uYKwFv+1cVEnMWBR4gJnrl3yr1v
bLcuYQV9n53leYednJNPMLOAmq0iXvc1GTlLlEQsrDZ5NFe+LfGZRGMBRNT4SQpKl7IKWmlpQQtz
jc2yn6J2eHPAOvfOUrrV884yFXMpN0O6/gqdiOnDzMP1HOXxkDY5ygO8BteFrV6cK1EoqrtreGA5
HdNcneTQlRe9BYcXsihd6KovlmON5wprSnZXOGg/2UPeybjcmDeuuWPZBQduyHV73cJWX+Hdml+q
jW13+uZW6855WtXz1ufb1F9bKB3Xfa4SItY//frdWa+xZtAQIl17LYP2eC5WEWd9v+VnmIDfe3H5
9a1cuk6OKxRGgkXk7ZWSPvhI1rXRCavXKdVVDN6YVPKyl6G8s0vc6iz2epcIxiIE5hV31ymamss8
ZscQ+imvS5fDIg3shJG1xxHedVHSVssbSnPPu4rLYc06WAa1svY6dyWUGshSJ8VAvG7lKH183SvQ
vYupgWTLVdAfewxwb9HSLw8rXRSrHpd+ClfdX+s9R6ZIhfXzZBdx58tfJvkvdn0XxZrDiE2aDM11
BqkSv+GhKKsTAMQVVgiRKP5tRO+nZSFdNGsET7bsvWmgJxs8RvPysV/8fNCki2atUxzWrFvNtW7r
b0hM/dUTSPV4LWEXzepWsMZ9h/O8VGUznBpZ7Z/qqUClYQWBSb/A2BXVam1T55Qi3NmmdTnFzQG7
uPyegtGNNSucNYtDHRUle9hcKePqRKVtL308yjv9c2P/cYW1uCZCtfOEo1ENQ7quuYFbbQd7KLya
V8uJhlH/uLcNvYNs3DgsXaUtMXXBegyLwcsk7WBOsIag2VB4SBv97+8H/FZ3OYuZF4I2qHLDaUPq
JA7hMRGKwk+3QbrsVjflE0x80fjacZ611D4Osrqn53Kjb1x4y6yT2uagxzKA6spFlcP3ls/6TR2G
zZ3BvtE3LsLVqghWMhNtr024nqYcLgF8az959bsLcM1q3TVpp+a6yOLfkvSfJzL4xSYuvzVV/TQO
kEG97mZ/J/X/psOvaEC69o4QKpJFsfXtdTzEn4p0H1h9z1TlxsLizrK18P85in1tr4NY5z8kEM4v
A8pKi6SuxZh0ejDwDY39OGXp4lxLu+Qjnisxd4Smj3Ib9FnlvPTb31yaa4nNIZFwx/5WTf/qcHqi
UIn2i99chmuRW9Ufe98gY12a81ayd7KezcVrUrpc1mYaVM3BN+7aRGF8VrKPLjXUKO6cvjeWk4tj
WQ23k1DZ5iq26i3DnSVR4/zN78tfptVPuRZbclqCkGmu3Safu0mWSaEKz/uQS2NpcwRRl/f1deVx
ugXrm3a2fjd/l7+yu60QT9HqaoYSemlDtyV0mv1uEq7iFQkVt3W0Vlf4BbUnoETkVNDD7wrqclVI
x22zPai+jib/s8Y98WjmO03f2AtcrIrMue4nlCdeYVAeIBut+/yZ9+P8Zg06+r4ghMKNu6nvFLjd
mpZOTkqhGtvku9XXLrbqCb6RxQn5zPzOer1xSrkqWOVUNFLUh77aOe/+Xvd5fChCur+Z4Tvpt9+7
aJTIq73Q26yvRucoz5mq49QMlJ+9VpYLR815E0PZtkDrYn9euq28bIOcHv0ad5btPq1bP7WyQL3I
8q4X9imfDj8nIenCUVRuc84bVlwr4JSnppAsIfBQ9tvjXTiqRuWsWaK9uK7K/lWXsBCNyo9+nfIy
UX/ayyLb2CgEVgi2W3zOp/Fty8xffk07p2zOi36OdYOm1/jJNt2XsCH/+DUdvv5qmErny1QMxVXb
Cfo8/MC9U/pBUfI/UBTbhj7vCMmiZjqv7fS80P6L33c7AXBI1gA5NDSd0/BzeMg+qQj81rwad4mo
AWf1IitdXAlSdpcNtDMkF7QfViT/g0SRxXY6VCQTgXmv+XbNbewXCbg8VGFQEVFsIcli3Ufv5r2L
3hU29zv0XBwqtGvRzn1ZXG3HlndxydfLoGLul3d1eaidRCvdO1GAh6Iv1ecaIrQBvRNn3DiaXByq
1Fg/LcOna6tJmSjCh3cCOs4Gcv/h/Gjxon2mity7jt94l3WtBkHTLjG1K8nqgWhx2kinz10h5x9x
M8sHJNvMw94P5HRwUfptyS4gRQk88XSkSbYftvtBYjKfcQvKvaoPIWj1epeg20KLbbL4g2j/bSqL
9xGU6/zWmrOQy7wTLXSJcZbIH5DX7846FOGdQ/DGOLh8FGcTQhFDiquJIcTUyr5/OOhcv2kavAY1
TNmkRVn/G7zVeiaYXWxK5laZeZ5IZjbM4riCH2jd+xX1SpebKrlaMHuREKRbf4FE5/t+LO7Ebjei
KRebytXMKnCIKrPL/rldq7dHtfvFOS4kVS6rJgb1EFee71HSr/uXORd+k8cVpQrWHdJyBmcuD/Y3
LJI/WjX64YzSBaTCcJu0hMxVZs303Ox5m4SUBn4njGsRaDmElkWx5lldt8/NxL/uqI31WlAuITWV
EZuXgpEMzOR32q/9Y0hnP6UQ6QJSsB5sh/HYVDYH7Y+SAgEfkQT0Cs6EC0jxBnM7zEccAT1kGeJm
+TsKrN9bsPgPH6X6QY+rUdle7V9hNPNh6Vev8Ey4dBSfZ51vgcgzfUD79WDLt30UxZ2t9/9zlP/N
fgsXj2oGwWWBgySD2I657jSaH5Y5tm+Lygb2jcYl4nFAyXwC9978MSoEeY8tzjzv8L2Eb95o17+o
mov3IYWJUQJBI36at1nFSb/U83eOGptPUcfqfyp58CIJy1p+sJWJisS0EnmcQjH7Q4MP/IsFHGwT
GeoGpOMaXpoibk5zHNhvZdwfD3gVQcHx2rbvypISm2zVvML1FYFw0hM126TElLl2kh8wzQ7Dkyxi
Az2lJlgTXpZ4nF/HKAV4UX3dYlJCczVexEO4HnVWtKR5JBAbfZbr2uOTVuUHzQkXDut5CV8IxuA3
XU86OaoJT/l+rnfChcN2MaH0YlR5JmDi0q2yS2yITeT3i/zXTyLCJb/6yJS1ffnwHvX0P0Zc9p7h
efqvjtribRF289Pvf+bXx4Jw1bWmrR/FwGWe0SF4zOPm44qQ/s6fcKttJ6bQsoH8zTLGWR7gMYo0
+0Xwwc80RrisV9PG8gAykWfSskzn4jOEEL0CVeGiXvmC/EyjpjhraJwnjHwklN6r6/t12gHa3a/j
rLiLugCLR2V5jfL6me3FYztZejLT4eeeLFzsS7bLZNsBFuuznEwi+X6tYK7rN6Yu9rUegHNrIuMM
SZlnelT01C208jseXIGtcAEHHdVHnM1i2c8v1lenoe4Gr6sTCkded33R6ZmUEIPPhin/rjv6D1ww
//j9Kvr17UO42Jc4ZghUBXOelQtvz7oIl0vEYN5dxbDuUYYczweU+e/82I1l5WJgDdIyG9TS82zr
qxBJOPNetJFXKhjVxK/7CMXlfCw1dp19VtNpUNulWCM/ZBBqg68bXwSfYiMmfHgeNA990L8tptxP
bU+4JBhKU0K4PGN0FxNzyBzE1UXINj7/foBv9LkLgol2k1ANQFQ0TTI/ETpUiTrC3m9RuSDY1Eew
fYyEyniPt0oYjCzJwavPfp/+csD8lLUqKqpfvLVVJo2Fx0vwXfPcb6N0HRRtuY313qJXoGb8FA9P
XTR43VaEi4H1BdzjyEFVBqOnK+p3IRYixg9+HeLk2iIyGsvXl6+WqN4O8voUxcSvBABlVq97O67p
YYbqUFkHU5uyJ1vC4WngOU+c1YlpV7DccJVtnXprWjuey6DSnlPcWZ16ZxM0BYoo27R5NBVbTlVc
ei59l/ya4qpsal3ITG86ZW3+HG+eYb9LfG2llp0UpczYWoyJoetjOKq/vaaKi3z1tKRQfq9kVk9/
zty8q7vFbxN3FbZa6GgHUaVl1misdhXK54Cb935f/RJ7/LTiW+xMNN57mCPOJCPL36w+Pvq1/LI9
/tTyltPWBPSlr4kMMkoq8rSNSLf5te4szKaFd9m4tzJDLk9AdWDdTnVM7wS6/5/a/cUty+W6bNts
8O8A+gZVZCz33djgtFWyeIZHDMJ3ob4rEpXJHm8iDUQrv2Ett0/7hL2nzAemk6IO1otks8AzI0Fx
QYED7d3WhyXFG3WTn/ZqoH4bq4uJ5eGEy1LIIszpOkXdIkvCKPJzjRcuJrb2RomS7jJD6uAfGbRf
LWa21wi6lJiB7bekoRLZboL1rINxfWDiuJfsu3EIu5RYXVbdRItCZMPCP4q6rxJQP145FeFiYZui
ML6Roch0q06I1f5Rm59nvHCxMGJhRy0IF5nCRRSSLgsyH3XseeC4YJhSBaKcCeoTkKb7d4mhvcaZ
n2+ucHmwo6khEr6A8tO8JxCfGTrUvd8lJm4UVwmXCGtCNnbNgtnyQiEly4upQyRhAZRQnBUnU8Ts
fZGH46cgh/noKZ/VqBMYUKlHs8/ric7D7jltnUObRTGTq2pEttHk5QyZvN75hUuJycJ2omrQbiDl
CtmgLkhMdSdrdGsxOMd1Pg1LQFQevrjQvSVHn6GyykukQbh0mNZIL4y75dlUsqztu4zmhWfT7vVX
71aaPmZZsADQIzB8ZnN1jwG80SX85Xb20+mETtaBNSzMem3PTDaP9Fj8bqb/ocJ60U8gOsMMD6kX
Lcq03MSdpm9kBP5DhXGNBwWFnpZdb2CTuv9gkxjORx02fhdflw4bQm2amZMwQyD9fNDpjfcO4dJh
XbVWAUSywmxu0Scy+NA3ynOqOIuSIhBQ27LTjMW5TSKiU3oUf3mdUy4IFgjd9z2lO7bkoTqr0kYJ
dEOM10udcFEwwvoQ5UhlkPVb+H0fB7yL6DsffmOyuCBYaCO+R/Y4Ml2qPe3bl0k+L1WyKO4Zhbk0
mGi2o7R9eGSdHNpE5fnXvlL37tE3spquNtc4jkYX8XDg9axfPhleVB+adSi/ik0XT3yoRs9bgYuG
HUg+ciX2DY8B6iPqKwG4zn47r4uG5WELHnIVaxYvzf5Eiq47RTbyqwMRLhsWKDxi0A6tKxad53ga
HhodcL+Z6bJhc7QfNRRb0Su2XRMyq3cD0nl3wvdbc9NZsEdj6/HAJTLT2GxOLTXN06Tj4nEp6/DO
Xnljh3eNEVG7b1VsUPlcdGBZoBp2Grvw3u361vc7JyoJSBP2e7Bm0R7BdZv2bQZVFf1uyXnvFxC4
RFhe1gPSYtOasXIYniYCGesKmeyz167mEmEQl+kgkY3eYcARkiYMv7LI+sXHrmLW0HQVrL6aDZU2
FUQNVJSMsG26M3NuDKtLhFWhHUb4A21ZILrlgcFq5zFoUbfs1y0v4/1TWNAGisZ9HS+ZjM151OO7
1Ux3tuNbH/7y/z81vQxM5X1rl8yQ/X3clPEpLOzkN9ldrSyk66aZ98GYNTM5W/MPfGG8HtVF6KzU
kAu5NMc2ZVxRuH2a7rIutd8DsnCRsGXg8xbuZMw46YoTL+IPpCr9fHSF61E4RLyNq6CbslJ9roPW
4qpWe/a3y4QRtQSoukDblndfdTH9gepWv5XpAmFN3ddDU1YTuA6iE8h5Dmxu/BaPS4SVLUP6SxQT
bsWgI8owOBE5xH4HhkuE7Ztpi3F5+fByOU59l7+RMwsvXgvTBcK2uoMuCFx9MriZXesg+rar6qNf
087CPAbIpW6oEcxyyLskFZvfa+V5/rvslx0sjtG4HTPbBv/mi/wUNKsX8ixcxguZ47FeZzSdT83b
fH8M5snviuvyXVbkZa/gQZ2V1Bbnptf0BM+Ge4/VN/ZB13qwgWPz0MMfN5vwCnZlhsqHlxS+30bo
Ql5I0nWNKEif7Wr7FBp6Lfv6k9c8cWkuHsDHuemKPpO7PB6aNvhOjsivmEW4NNdx9ENdoXQxm4vt
fyHAFDvfDbZu9LiLc0W5UubYdZdt0XqVY3/a180v6e3iXJUoa2j6byazsDhMlVTLc0BbP01P4QJd
PXgPy8EsZQht9Qklk2e+wRHQbzjZ6/OYNVrTEIn6zEAZ+dLzzl6ieKB+eXUX6crXBqrkWzhk+66e
hcjYIu+EKC8Zil/kpl2iyyw8rPCGYTKV12S+DEsHsmcKbPdPBLfiD3Qp46dobY7ec0U5oW5UK1h6
0hn9xGVwySOrTvU0fvMZBO5CXqFoIRIsoyaLRvLPYKI2iYe89TozuAt55Sh2pQdRbVaM3WcK12mt
qFcwx13ISxbBMei5azMSWfZkJ3Fu8kN5Rf7cZbzErlWYz3ObTQJM8kxQ2RwHyHL6dbkT4mJ/jPvO
Vm0m2qA/d8uIklFI/3u2/rIH/Rzlbn3ZQrDbZEcRfWu7Pcst1AJ//+X/H83+d+pzl3MCfxQrVM6a
DL1jn2TelyYZzLifLW/bt1D20g9ioMf7cY3sda6m/dLSjj4LQyrsfdEMPzDdtOeXzVAlK2/y6QQp
xiHNK7vQixhBfYVDu6O3IXV9ajjCga4qliscZ/1wf+4yVIGFYdOgsXrZHn1fOH0c7O6Va0A4/rrr
yzCqdgr3tmwa8qTr4eIpLPd7OuAuQtXyYxtohTxSE+Zw4Bre5bWn6Tx3GSrN4oVhL9vTpWufGvjg
/ijXrvz++0nz68OPuxCVOup1sbQ6UqKX7+2kzmuo/FgM7tJTludDrPf6SMuAQXaKTtC0QnWSn+Uk
d/mpoNsASe/tkUKhfjhtqIx8nCLuJ93GXYBKrjmJVT7vaWS3MM15WyVQ3bBeUAZ3ASokeuO4b4VI
N2uOZ8oqfWr0sXud3dxlqCqV42G5qKOUiOVThMRLUqqc+G1hLjMVwZyoL0UhIUfCRLIi2kuqQvhp
w3GXmppbvHQO0u4pmO/hYZ3K+mHN/bxVuUtNjQJCaFNEWbqK6Gth9AOfer+iZe5CU1Vgsd2KmqUd
pFR39dnknd955wJTSNXHUpo4TJnC+ozKkZ2Q+vW6zHCXl1rYhCAApn4pqWyaW9j/BpEnuM9d5azK
yNzgSh2mqG7dz5OK+Llifmk07hJTcRyprhymMD0GOp62DlmAHMK1dw7TG/uiS03FBrXWdMm3tONl
81cbxuv0VB5BGXhlA7irnLUtITwN4D2V1rTQCfQb3zTxPYTy1rc7OalihXnG0RDsWp3uk7WfnoZg
+ex1Xri6WWrZOYNWX5gOrOQPhoBIXxRuwH6tO8F0vLIaQm7zllbzHp7qcH7OyeSHxHIXnDL6kIct
ojCVp2ZnfSKL0Q/PhpfC69iitSwSR67CtNj4E8Sb4N3Y3nsLuDGaLjil9iGK60HKtLHq0zrnD6gv
u6cidqvtl7eln8PRto/qwqxRSkv2HuWtH8Ue+Z1wrjNhz0wzVkZt6UiKpjiNVfiiNy92SPJ7zRVX
JkvSndIRLkYphIJgnCW+VLb54tc0e90t3VbHW6xzmQJvfIsKjTWpuupPv7adxUlQrAnVnoalUYnC
01gnbVD7TkM3xI06gov6gf1W9mNCV8iUvqjc+n24szbhztjI3fRbGqzLlnTlFJ1HRI9+o+niTkFj
CqlzHHJIx8ASYu4k3Cyl9rvqurgTlDiBrMF9LhUhLkEFno3e622zT1494wJPVR8yZjpEiR0ZpyTq
4weIM//h17azQosGaulksmFqtyWl8/q0H4ffgLq403AIuat9CVMIim4PhFs8YcZr4JfI5C7xpOYN
ECxFn/c7AI8uZ9WnOGLEs8+dJTocCiLe0mxpM0fsIUY4fanbrfHbvFwJLDrpFppIw57OJeUJ3tnX
xASo5fIbU2eZQlKxghms3tJWrhVQj3B8Mngc8MsZuU6FM4/mZi07lgZB+dauy5t9iTy/3MWZ1Bh0
4S7JmoolUG9UuS9Pkm7cK2XPXbWrdoEvDPzm1rQ6YAE212XzOeKjOHv1uos0UcV75JIqhjM6Pss8
uMByzKvUg7tI07RGmuup3dOql0NCkNc5wXLGz1adu1QTbkRymHZ8uBqH8FnFe3vJoRTht5BcookN
QlUFR6cHotbPVNsxzdvjno7iS9bsFykpF2qKlrVkDW6H2ASK+YEGEfveKNl+ZLsd7/wBLzvhr37C
OVCDeWwIJMVpOkYmflfEejw3cpSXrY0JzhDmB+RyF3RSA8zKhzWiadSVX3k0vM9z5hdUu5RTQxYy
DYZToHB18I7FzCTFLKVf4ssFnZaQ48qoX1pfow+BIm1ix+B/XovKJZxGLXoIXK1bCkfU+nPblOu7
NWLQGf998/Gvx9ZlnKLdBhH47TVtSb9/7ClMbRKYmfaXpg7J+WDt+F6PBeof2rJs/QI0F3faZ9bt
9cixx4nlD2D53yKl/Y4VF3caZLmK3mDjN2t8st30v6I/PLdmF3aqYNQ9wMhoQZagKU9LvyCdH/tZ
fXAXdhJRE0BZf1jSsJb2GR5YywUR5uAX+7laWJTz3kLWZUnnEToQL29DML7zXFsu58SaCFkBIDBp
IzqWxBT/FJvnVHFCYhHm/UYGig+nKzlvL3DJGLV+8kvcJZyqIAKgFRQ2bQtI06xkSWywbh9+v7Ju
3PxcwGnc4ITRwC05xTW+etIRyRO7D/GdR7gbe7KLOG1Tg7qTvlnTBTJnn+YQAnBJU+Fplc4l5OXm
ylN9iLu8E5nJnqM4cU31EX6dxZzkC1LNfn30cqj9dDueALDVxsglXfQkEgiV1EBbh7/8Gn8ZmJ8a
7zvRAMRdF+zKhYEnrbpudvNL6rm404K11NbrYFMVbc0FhiMdMpLRd78Pd87b1nZ421/smo4Fnx6n
foshawH3Fr/WndgYHgGrjNiwpkNRyFNwLG0SxGL0bN1ZsF0On3S8jS3poQeb1JOEqI3q7qmav8yL
X0QiLvVkJ6u6BqL1KfK1/CHAjpwVvIufdpnXfieISz8BVy7XpSimdCXsLfj8HyuVftaG3KWfDC0q
OdSY7mFfzRdhgz1BBY7ny6eLP82tmvM5z+eU8L17G/ZmeapnEd0JAm9sZy7/pFQZ4JA61nQf+y7Z
QvWx0uLj76dkdGNYnZVabri7QsnTpl1DxeNOkCfXhDwEoN6/DOW4v5/pgKfR3//YrT/Eude+RAcy
n6slXXnwXLV/L4VfZQ53gaiY16EUQbim3bp3p30+wuRgtvP8bmfdQrSStXTFALCgWS7BPuszF8xP
pJ67UBStl5AMCrt8EO5VamwJMXwYB/l9uwtFrZbRaFpqtA7J9Ad9TONpiCe/67iLRala1RsJ9JIO
Mf0Mkcm30RH4TXoXisJ6sqau0Odd2JpLZfL3JiD7g9dEdKkobjSUrQI2pxpF9KciGM1pMHfavrFR
ulhUK2wNakPZFNaG26ntx+Zxm6f6rNfKMyfnslGC81IXs57TisXBw4RE96NuhOcqdeWuTGGCbTji
OY3BtWSEHF/oYro7SPGt3nEO2GNhuNJGwZYiI1rXT5D5az7UwVA9T0Uo7/3IjX3GxaQi2xmY8NI5
Dav5yVD+ZY9Kv9DSlb2ye8ubF4OPtKMjS+aRjEkd7Hca//WNkLlElIZ4cwA7aOyPWqC+flzUZd0s
XFtBM3+kc2hOYV8EpyFH/aHPQmAuJoWKrBBq1MuSjv0YnqwMmktQHH5SAcwlpcJV7BRSIWNa6Snb
RPyeVeZOOu3X84i5nJTmTR8GM9LG0oT8mawD0Hcb9ucBQkJ3wpFbP/Hy/z8FsUEMkKGJ8CYQl+H2
bxeo6rJarLpkNOpezPbr45e50lAx5LC6cMalWQ2V/cdWZXCxE+vOld7pcyEn9iT2oPGKypmLUKkA
Mqnx2C9py+IvRb/qZCxQKus3k5yFXQI0JcEmJrydin9Rjv4GdT0//Jp2jt+u4si0zS+nDJCbLmFm
af43TD31M1thLt9US13SXkVrGjZh867ISxhzLp1XQQxzASdT9VrYfJrSeEvWw+jvY5MH/3h1jMs3
RfD4WFqrRmSQui9tqD+MXXz4jafLNzGo+QMM2LvU6n1KpkI8D3V4J2l3Y59z4aZyfqkHHUSXFjmd
T6xMw8DoZOlrmtRifaej/HgQjd87MHNhp9xIZH+h75YCZNMnRkuRyLjRXnEKc2EnFagWMs+7TS0r
ur+RIAmeFgrRar8RdiJmtqulowajMMGo+12+1/kjXbby/PvWf53JYC7ttAXcLkRRm858Z13SrTE7
RXCmKfC8isOmjULiOZucJczFFEMQMJjS5UULsIP5UxLmuzn9/u+4sVO76JOULVnq7hjTQO75R22g
8t/0hj7MMVQ67vyG+uVFibkIFOmIsUdcrKnaGnraI9Qs7aEh1zW01blWZfHQITmcxCsNocCIW6xf
z7mAFLzZg7mWE30jtry/HLC1vpDNjxphLiA1Lks4bMdC35CiZEl+CCDHnsUe0Fx9fX6uDcfrn0Dj
TdmYBAp8nYj9TgQXj5Ijkz2jaFpJaCXEs2mTGXTX72fTr6NH5tJRZj+WpYvCJVXHitOeQUs5Hepo
u/OedmOyunDUrrUsIg7yuFlKmyfD1JVZYSKWtlvM7gSSt/6E8HXX1yTsg61FvnyT+geec056hmjG
77vn/0uB/psJYi4lVbYjbLeLaUzBjpQKHQ/QeH95SyhhCHpBIV//lBf1+LzuVXuai759CJY2v7Cu
bf/9/Sfc+vOcTFdUN61dMUqpaCFkGsffZD5882ra5ajqcNtms09LSugGj6g/qshPWBkc2esxqYYD
voZ8RhTT1u+hxcEWP1gQJROvW14FiEmj8IAhBPmAXOg3XviZ3LH/yE+ZMkfZ04i1EOgfMkK58BTX
//Praie+NksO2+X9GF4M0L9N24eQzJ5L2MWnmmY1do5L+qZVLQK67cJadecCe2PuSedEzinbGrMX
2HpakAdRv574ar749Yi7bNV0lDxH24XVoJAmgxoF6Yd9MFcriljc8JqjqNP96L6baqguMsCbjt+X
OysSBR8Vo52uU2vMV9aKVLPAjxFkLj3FbED6PFLBm9LuHxUnnyNb3wlEbwRALjqlO7kaM5PgTcEG
+0QOhCW87+O3rQ3EGSpMxyev7nEhKrzRme6I8uANVDOT/+PsTJoj1bUt/IuIEBJIYgpk77ZcnWtC
uDqQhACJnl//lu/o3nynTkXksBqnSRDSbtb+VmGKB9CtP9320VenbI86v4avV3gukuaX7lU+wlr2
L1v9H9b6tYhKB8sa81mSM2ZgfhEhvq6++BtF4U+f/f73/5VdB0XHy6bELSmb7sFZGufwxOW7227K
1UuKdx/rkOLCne2elHTw/kz62/BB7Fo/5eEJrF0Rk3My+8eSjcdxvY1Cza5BUMDDJVYafLRcVCZZ
/FZy8rcJqj/d8KtXtPXR1EV9hMtm6EMn7Y8AOdhtC+VaOmVYJ0slGTlzaT42dfdZts1fwqU/XPa1
bkrNFAQoj8tmW3iaVHLwfXxbcnUtmvLw0xLKvd+R6q3161k2/C+loz9d9NVLSWxDpzrE/aCt2ckh
W6za37Syr/VSrNCBQ1j9vpOYz8Rs6drdNkPGrsVSdAUx1CvcDq/Lx6Y2qWL1bUnytVKqXMcqhgGY
vfRk6lJply3fqv5vJit/uttXx+aG2Yx5NJrCOrL8WAUrmG/bemPmeq2Mqio6M+IVPSdj8aqn5FWa
5bbj/loZNUo3L2x6f2tc8dDMKuMNuW1pX8uibFsl/TRjmRQjksWhVCCGFSK/aQ1e66LqpDRriaHj
i1edOoLez/JRs78l2n94mteyqBpTBiSwIV74ZHydar9buvE2aBK7lj9JuSndms1Abchkymz0vZuX
2wLDa/2TVpQXQWlDSFKDdJjGwzbbGz/6/Vb911nZ6KVQcgr0hcIPKdLp0r/e9iSvzklBW5sUCz4Y
czTYYNvMjvK2uORa9xSDjQlX+HE7T/HEUs39gklJ0Eduu/CretISUFPEYaIv06jvQ13/cNzdpthi
7OqgHKLNCFXo5oIXCGotAiktS4EHG257mtfSJ/hcTLMhfX2ZTLUdeclszqdb60XX2qelNH0S96a9
aN1986z74cV8G9SfXSuf6qCwtV2a7QwrEp6udCIpVdFtMdu12Glz7US1sNvZsi6PbPGJsepvNYs/
7CnXZn9OWuIh7W4uATOvxYax997GN+bI9OrtJL2UbduO9DwOy1JnsdcCuH093WaIza4FT8WksFmF
vr4UQfwtAG9DE31jhH9NeFrqgPiwFA06yQWYj12/7JlK/jaqG2N/+odK0TXiae5JD5BZ0l7Wrmvf
ZhORD74d1Us5Jexw00ZwDXqSYIRGcmPNZZvXb7W291SRm4Rm7Frx5KkjRYgR5kvSWnUfdYKcTOzG
vyz3/9zif7g512onMcR6Wea6uYDsbXOxWLdnbbTuy3oNMxpHU1a6lhRpqIbh08bldpixht/mYB6+
oudQfqU434scZuzFwUwVf1s86ic89FVzAKNyyOCgExY7SmKfl6rn+62Pm/ymu36tpmLVCCYg7vsZ
na0chn0m9YuhtyUT12Kqlak1jmawU+W4pdp2BzP8bQTzP6fPP93095X6Xyep3iIYVoRte1EBtuBM
QfyUg8w4iqOGTKbLBrjDxBnRDvQ3uH4doa8NuiwIiiWbkjLa9SZCyTEedJDTWoY6xUhH/5HVIbkU
5aQOVTmR3ABrchCYUv86OikeMACPIXWVJD4vwhUPJnyPahoWhZ/nsaj2MY39vadoL1vVLyfQCttL
4dzfmiN/2PuuHQ8FnEzGputbBA8ReXbTsKR0SMRt7c1ryFXRK6Ndj4fF7U8/Jxcy3mZPw64lXWqY
piEp8ckwj3ng81dzo2qaXTOuEviWID/AdFLByxzzpq8yiG9TqrNrMVdrYCZZxIG5uMW/JFUBX63i
LzvGHx7ktZLLiIDWGCKsLp2eTTpIrw9w77ltEJ9dS7ksXUTT1V192QLH7hfRLgCo3Oi6wq7VXJAp
xUlRJerCtXiAmRykJvVtMey1lqsgC7M1YFwXiDC/F4H/tIXRbYv7WsrVTbB/DZRSF9z6JxGgoins
cpslLjzT/ncrslq1EXyM1KVETpKuFr23rtS3FSCuNVyQvYcisHNwjnTwzQyo+GBO5sYN+ppvVQ42
WMttCM5sVV9o2V6i+jZlG7tWbqm6ikzZIpUffK/vl0adnGX86aZT61q71QdrzSs5VdAX9w+ksVOq
++62Pi291m6NxRJHIurKS0OrJR+7Bgz3crsp3aHXMi3WlFEJ/zK0UkNV7DADuWbWNjfVCui1Sqth
cKQLUI292DpYdi0tZIppsJdb7jm91mltQye3BW/RGVWr4RTLbcutp7f1r2EY8b/v0NrKuR6rUJ6H
LXL3Fl2fI7HJbfI1mLn976fbagVpGjZjZx8tU9bqmKVjNQU3VfLotRqraX1oZgAiz32YmKwPt3xx
1W26PnqNmlpL0YeCr/IctK1MdSS+xd0wZLc906vku/dgBcEFWJ5VwKqHImDfAj64G1fjVfYth7B2
koDUwCv9UrRs3tXx9rdRr/d18f/DP3otxpJV7YGeLvgZQ5XRXkSsOkOe5fK2Y9Ntj/Vak+W6MDBL
Rfh5WMYwDx1dPyaLTz7/+63/T1L5T9/gqtfLts0xUtXi7EVPxTcMOoiXuU5IWm0qPA+wPsk4AzRu
coV5ihoPe6Y+XF/WKpqeBxjN/hxgCFHvoxh0z6Ku2T7W/fxB0II8RghW9zD9Ip9Cm5jDxLckG0GI
PmH+APbYG7xp//1L/HMgQ6/lXwBoQzhT8PgczcVXF7QvIaLT2z76akMIAzzT92DjHNThet6kW7KS
J38Lpf+0fK42hEYmIMm5JT6DWGIxl+n4llHuww+hmpqbTm56jbcaaAzrq2WMUU0o11c5ynUn6upv
dbP3ZfJPy+eqVN4SmA82MH46K3TEPxhXLieN3a3M3Jj0LCOdB2mIR/Q2gCS9Jl7F1RRGkzPxOWa2
ewCXjt33LQcY5N8fN//D17naLND8HKd2c/F5TmSSY4RlPVQsMDkoMmrfIEz58e+/5z8l+X+4b9fq
LxJuZtAz+kO0HsPppY2k9lnnmzCXtbdZCwp5urK4fSktUKY5HCMp5unCdsQC6T3cCpL3zjv1cXTi
RkdfVLyUH41Zk2foyvo2jdzE8D5aAlnINqP9Bwf696D2WZK6etRDUB5A95o/1mDYnMbGV31KyoZf
UDb4tOmo3LVVaw4WAzW+TiWbwkOyNuvBsaD5VLM2uGtrPsxpLJhO21r1X0oKS86/3Jx/fgjXCrUG
HsO1csV2bsYGJMWwWXZCsb8US//whK8VasxPHrULw88am8YBIAK9j23U7qzx3YderfovHar/JKz/
9ITfL+C/KgPV2mvXJB2OBvCJyamzs4PhB8QY6QzbpB0EVM0XoArcDwxHxDtDq18hNVEa2rVOFRoh
h75a5V9kCX/YIP+fvK0vHfC3IjzjeYrfnZDF3oOY/P3fn9e74OifvunVLjaOK6hcYxid4zpJPgsy
LGemub2LtGh3fVm2+7mT61lEcr6pSEevJW+eTCufjIvOGiXAc4TblcPXr7gprKfXVoph5dZqG2x0
dknkz6ppwtSrMLktgL1Wu60tZ2SNGTs329I0qW9xKpazpJ/+/WFg1OIPp4q42sRQdO1qhbLluSW8
KqOs0mCU+qwlLIhomgC2QT5s88T7nwq11KRJ9aYXjNZTPQcA2ihJ48Knm8Ge1KWwhGs0fyrR4Jrq
zPfhOFXw5uYSraOt7dfQZIFgdfR5aIGXjNJhQSvvdzm6pFxSlLLH7UFzE5c/ML1vUB5ZSpgXhGm3
Wd08UDXXO78m9FCC5B3setJiw1qmUR0tJlvlrmKg7A6F8we0ku+oWTXs8BqYCk9dE5MsslWcA08I
HlxY4YxJBoxhHV0g47sa7LznUJEiysmmqjkdC1PtAe39Xapg+1m8Y17qcdCpI8nwpRBL8dCWNX+1
yTI+uqoh+0qAzD1vhdW/1371bVovvC4ePRAOX62UJDhUGEuuH8XYY3mkPY4li0WudJAaFrrHRBmf
95boFIQQPOPVTDL3Y2yRbzF3p0JVwQ3Ydanh9UtntuguwXcAtLgalqzuwyLngdGZ0aN9Fn6BRSD1
Tuw7PM4nAszJ9JDUxdJmRdzEj+CUF49BIdSxHm0YpCN41JnZQKU9bmah3Qv0xvAJr2zyNdAguUlR
cpozSz9FpSI/ioj+5qtpz51W/jMs7ss2xUgMURk0TCaHRDnObdf3uY+Gca9l2UOGoIICBU0Bbpaf
+u5z19cUPhR1BadNXyV0PM7VRsljEixQmVfT7Oaj9sXCPrm2c2IXtA1+flzj5b0WGjUmmwS3R6d4
eMIDaHGVjYZ6/NTNJeAk3YwKxJAqWNrpz0UpZ9CvepOs1S4sXKuHLGhq2dyFEj+aMtVO2eZL8qRs
SaKsxlTPvihbCz/XcY7GIB/6uS1Pg6lV9dgso98rrPe7eoVz4Mi6HtZwohN50yuWxgiMm7ypre+e
hZE12ce9E2TfJJTxvY6XxBd5ZzfkpSkKuW332IhglPexK1z1uXGOk8dWhtvA0wLBEcmaqjHO4Epc
HRxQwKJbk6kG7Ywzj5qx3tO1n/0eQ5wle5uGSW1PQdHAm0RBl959pdNqZrhTtYzOLqWomk+p6aap
uaOU1OxuQXNE/VBbGaq7UPX4rxb3JH6GkwoJ0hUPI95XKm74nvU+kce5KbzMGlJA5JR2BE4u2dSv
ibwvGpGUrwLiT7+HlBtsGNniB/LNtgGm8OclGopn+BAAKQU1M5/3lesi9QugqR79JCQIU/nYMSzE
gxyniZ/bttNwGuusQs7blSM6rQNMTqcnI8dyp31QoLHoSjeJtE/mmX+pGWPdq1thufgsIxvj1CQS
r2c0hh07bk0klt+aVsGEib9ZOUDFl6A8MQv2QB5WWlengVfd8IslXrN7SbQZXo1PFnlkLFbBp9JG
HYKYtheLhCpAsyiTYu6Kz/ipZnzqXLwRkc4skM2DEqQfDyAt8nEX2Z40H2sRLeO9CLGugb21gdg5
ytfuCxhPY4xsp66wjmHVkBw6MybufmPlUB0Tra37SjZJ7f0adX0ZZpN3ZCxTGEUxfhKYuW9++kK/
D0y0GJs46BAwjmO92LW8dJD9hUdeJYgeIVRe6u20JHaay8zEcavygSzR++46hsH0pdl4O+y70XXs
jmI3WuNdq9pCn43CzNCXKeIcFBreJJymTTMXUZlC0AnpSI29wp4WfCf97DFc0+6KpOjjE4Zm4/q1
KdZenCvYM+6Vr+L6UM/4/wBhb22xA/ROuueCwiapTnVoaHsU4bTONo+bidRHDL2ppdlviQTWe63x
YB4CHqEjBZfT0fIDDiII48NEqeE0t+Pc/BJwx+RH2mI8L1UgNZRp77n3edebOvy5+SkYDzYEQE2n
3otpTXkVB3nZhyqwGbGtG99aKhby1NSNaWCfjWHdEqyjkLgSpRKOUkZfJ5ps6Ra2OKCS2KriO6ZJ
5+CDcGE4nhugaJZDZGsh70ITTvKHbmkYfhqA1Wn2mrOh+MpCP9N7KyI3fIg0FunviQaTOFVoITqS
dgENo+8RoYM/si0KyKVvpqVJY0ja3S8xTdNapWyCMeUXQVUf7ltwD5d7MxC+3M2OIUBP66mU5m0c
xiJ5kGHdV68LXoSpSiMx98Unuaoi2OtipnxPxbqUdwoK+SBzbA3jKrc0YsC/BXNwMH508WVGJ1W9
oX5Ba4fxnCnUfV4omiDXJzhMyA+4sRGV4xdZY/L3l6NfsyJCO2JOaUM9ETvKw9jcKQrraZVtQFBM
PzfrevOmm1gPb8OmAoEUYdXrJ9lKU31kLZQKv8ZasbXNvQz4GO+5Yqhp7IahC+UdKGbWP1MdkL46
WjDZ5JxhnnFwx7FyCyuPXVKo9ZeFHhvHg4KLWbGD/DixKpU17+Il5ZtVMQf4F5OviEZoF0x3VDpV
pE1SRAKnbVH04D1yP/g43KE3zWWfV6yJ2+ggxmkYX3sFckx8mEHlB4VzjaDW+qbH2A1rxscJDVu7
Fph0SuXalBNPeRMGcsKci1oORS3b3hwKCN/LMFc8kUFzRol4ZM90AsBuztiScPembTN2XcpMWKlz
W71TlLJIhbXd0lrOwmA4Z+o2nstpaESVJei4kYNuAvj5gJjGdHwC6HA1RxE04fQ7Jh0Xh5mqoDtU
yIllHm/cz1kvrEbAtKi+itU+bEVR1mgMTLzZcT1t66Hms6GvQVE1/W4ZZfRbb6IJfwk7MXPsFpiG
DDSiWT2o5okGS0xSbkIdHWAtWspLUlKywEwslst6jLeQnSWozivO69mafeGDiXxqmCm3HU+CItaH
ki4muFv7YAp/SEvJEdywSB8k/F31DoTpPp6yZIJT3L2qSEjv22UFHCdDpYhC0eLm4qm0ZYPJZTtN
Dgp/tp6C0Te7ch5Bqe1GUPYmzLEfEoRR/hualBBP4SuzXp68SWaXpFWzJGInmYT6Jt2A5m9OMyJL
7BpKqzFNQGF8ltABNS5FVDVHzWE1A6Ufwo0vZbBngrjlbHmr9HMQ9sCoRTC5QriGVzcEJ0KwJqm+
lwFz/iiVOIcyak8VBVEJO2zSvs5dAiCG6zejci1WKk9x2HuJf+uboE8DFJrUd7MWGDDYpiqozois
Ofs6eJxcjxCaWfqh6DZiTtMgsQA5euQorg86HuwBftgOVyJNtI1HPL/FPG88hudmb9VPND5wGOpi
O5aw+PstRF+NfTpPzdQ9MXCnxzvRVat+ZJi7iR/XBQXGl5VBCnqEVs6qKp3qKgaFtWbruoctQN/+
SsIwiPd1ORD5Go1inF/iEWLjl6K0vvihca2Id4wQW/WtGARsuyFa3Sr+uNlEt5gNrOuB4JsR3qQV
qRUE/n204v31/bSEGaqGak1bEonyJFFj3eulheoGwKJOHaiZRI+9YjH6seBjGSCirAmcFtFaV4mF
bGE3SQkD35gT+AxmRFkfvIytU928Q3G8iLtjXev6kAiJo3oQhUyqzCdNwBCcbbH4WYA5xlzGp24m
D3yaY3Wiyxa3KQXO9bDZSL8IbUuYExuBPG7f6jZSMp3JSOx9JH3TVanR0roHWpi6DdORw4AW53Pg
aY8HF5R6uwc1sxrbTHfrmuLvAwh86rgan3scENj+IOYs/JKWvWpytvql+xkXa/DMtwjZuwXq7dIg
TB827GjUb6gZRUH5EasWDE4BtOJ86iWC6BSzUit5CAcn0RAskjgp7zgM6SKEDFMrxx0+uD4aDNMv
HyvRJfNy75Kwc09zW6wir8e6Js8IFBTBrKBZh3IfWMLFhzFBtLJvPB/ls0+6aj70oyjuIjlgLjaJ
ywNCrtJg/IGYxB4gA2bh44Yw0O46inXV7jyGaHt3muI27hwi6vcaUxVOwb0atZt+97MexPcZ4/6f
Z07lLySn2Mz2yWoBu51osYx5B9zlzxU2QZlCO2s/9OCdFJmXRRk1GTYfNq07PWOIxB2iEZUMdyph
Kux2SPATI/NoZHb+WHVVOQ85uoKDK/Mg2iQD6X70dHyKk36mTzBUDV6VmyUkGyUyA5mxtVFGfkZm
DKbFaDr42MEFCf6oItOB5wEwSSjvRXFeRc0AWtWQDPfVwshbz7irOpi/B5oWOZ26IBSp1VCjf3Vh
FMx5wJZmNLDqnovp3i2zhmnIUCCSHdFyITXd9UtZdN+k6uS8M3gj4g8SX2I8J07McZ2h7TDk2nXr
mEa9bOvUBvzdPq0BmZUi3e3q6a3FlEB4WOW7K0wmlsAHn7HJWu6RuwZm3W0VrDnmNPF0ieLUdWD5
HLip4up+XTxjxxlOmCMMv4H1qNKhtCj59xuK7/ELHGaMv7NAM9IE2LsRJ2lBWCq8aXE8okZw5vW7
c2YEGNBOzmOcN6xkNPeGLK9qlsFBUBo9NuMaBHmw4M8oL7NfDmPD3X7QTt9jrfBLJE2CRsiwBtkw
dexk2Tp91AtvX0YRmyUFwCtBuoZi2pCG6FisKQGypk0+8ihaUGlvul9M92xGeReyB+eXLV3KhD/L
CSkWQhJw10KkhQeFnRZyqC3CjNpsnnrmscMvxcbOqrX+grerD7MWdi4otibbyQDvkPFhGxB9z9Mx
JgMClMXDbHqVNoOS1x90N5V5GG/9sWdxcRBlMZ+1wgYlw6nNOtvG92GIgk1YdRoBG8RZMio8oPcb
2YnehykgdCaTlM0ZfPfawzRF3Ws/9di0gNLKdSHCHXhIHCFCI1Im5y9+SAzSsgiB04CUe6t7sqs0
9oyRii0zA9zBZQs7zZWh4AFD7M+smgYsOYivsVEUuwD1E4p7EBT7wRCPjKkdTmuw/IBBJEfUWCJh
swLXo1qzZOHSF7j/JQ37zJrBXeAKT5EFRONv53j4qauxfUQqmF7rtp8zF3n+BAsx/UkzXZxg+Fec
tXQN9hPXpyxwPLM6LHerYiCIhNyWOyiXETZViQuOGKUd89VphHQwfBi+jauWaVdAwquhVfiIySU0
VDgr9xLGuUfTIQiE+GvZoiwObAFKHdLmFfqXAxRM/ELhj9ClMbaGQ9lOHB6vjA3VbikiaYFQipfv
kfMIgJHcRk/OtArpv1i6XxDwkWMfBeuHCJONh7YUk4HsfsNNK1Wcl9qRXc1c96OZZnkZOe9fyqWj
WPlUoaDP5zitsBj2Li7BftZddIx1aXcANmOhe9sca+XXLVuTYd7bwJkqJa6ofpW1VY86YeXXdjY8
pVNg7Y5VYfu5bopl3Rure35WpDV7ZQc+5mFUNy9xWXbPXVTHb0XYqd/wFAtgb8QRmCVSftraIGD3
mDOtHiffFKeZVkmQLkAr5Ji8RgywmrE9KDQi3gbsg+7IN5S5cl2VxUHHBVz3oq4mVbapYj0WSVhW
u5YEwZwKYnSYd20bo7jVT6tH6UiPTW5wfO2KrVjD194uOJdTVa/kEkZiGz7TeABpP4mnQO1q5DH9
Dtl6FKX9llQPbBPlPQu5GWEgKmoUkez6g5DVvnL0vO95ALoZnh1SRKSVE+oJOCeD3SCkfwHJC1BL
P8LK43ehtOkyghjqodR04ZA1DrCzFmbrn8oQIeaw6fG8jhSuU00oXfmAjkxnHjaEv+XODFH5CBBl
k+RbCR9ZXD3ii0ziqH/jfBEnaM3aPeWB/10MxG+oec7FGfrSSqQNYtU4w+rQZVYTOGhlFMLnRyZm
vEbz9G6mJcIYU+61D+Z4T5dY+NSLJAEJtRedxSyhZu5UC5x+O2uZewdjdwoRpI2fK+p6fh/4Qf4k
QjVVxmGvhBwPRrqvpIsEVjE6AGQHUQbCFIGn2u5quQ7fEOP1X2A9VvxqnWdxGsqgpBmfI4TG1dhM
UCQvyDKzdUqmES9LT76qdh4fsCmEb95V8y+P1tDTLDHAlhJisCaDeRvu5znh57kqqx+8HuLvCNnE
l4ZYgZysbKbgsoLA/bsqEL+ltItWnZeIkx6mra+2LFpYcgnLnmIzH3r6wQyI3lKC9V+l21SXF4oI
pMqcbmi/L5Z+a/ZlH03tiYetPbvwvQQi8MuSFB/RDIg7LYoatavqjEGNL77AKTqq8zIeIXalELrH
2TjDB+9hiIkBHFN0GIp66heBnU1G2P+etm0sgq8Lorpz7JdhZwBY4/lGFlRcwd8xyQ4ig+EFXECQ
3Em0yBhWK0WZPG/o9x1R8UBuhk2RFCgMybq9cwMhLhPNGkAd6rBfVK3j9EtVdsnjRpf2YxuCbJVv
Yih8FsHRxueDK/ptxHGw9O6l5tH2YxgAA1uI7KNdsNrmA4MV9regteLQejmoy+gYwr/YRaY/rrNS
n/mm2JQT5LPPM+iRv/RmanOEzGsbM7+gtLfnFqODEOXX9rWGJPcRA0DNQycwObIr4rbyO9Qs+JQ1
yEHKc4mq/HjETyRnCplLc8CYP9d5xH2L50SUK7NFEt/tOIfONauIqJBzQHcw5IOP2HMyr3ig+OzK
paJqtkdioZ9NWxwW8PBgC46sFnTI5jKXen5Tcd/71K01+hncRfJAIj+ggLKuCMKjfoYSdlJmFijO
llVewRV42ym2lO1ZbTXeVIMeMj3hvpV8F7NBn1QCidjcDCE5Udy6t2CcUXqvEZjcJwzq+H1Bun49
CWPa6NQkkfjqx3YyT4Ir2ICPZmvwQuBk4+6E4kFldl6gQHbcgmXiWTRaeSmqZcV0A+xJUNbm0xQ+
IvZaB2QJ01BlclqIQgqnpzkvHHs/f2nRJsmxHErzJVKk6p6TIayCZ7GGdM0QoLfLIeg7cMLNKsKn
cWr0mxk2JNKxWlHOBLPEoLcSRuGPuhKIQMCx6ctdOHQQAhPv2XgfkSgekNNOZMmVU+Kx08H03Q+j
AiXKtMkOGR4KKxgv6WoYHVX1Wzxplott1BRLfZ2qvOGIDDwSs3Yvk7k6eIz8idSoOPixTULcoyIh
+WFlbj29myfqH6zz5MPkS4tcyBf2riOjdU+iYuSEEuRTVc/sMYQh4hl0MtzZdm0x3+dpIVBsbGzF
Dk2/QDbZqLF87ZJ61SkJ2XSyfNBRRtVSHjYKivrXAVD8HXG9R4DfznddpCNk6fPSuDxe4pIcAhF2
X1zX0yRH1Otb6KfbsTu4dTI4kkckZmlnqNy1KFQmqW1DmFRMUdXd01DqIe0RWdo0Ynb4UDUgGmB3
me2hDevtZ8XGZMvqCkTTh45OftglCUZOz7HD1o8qr0R0Eaumf4fiBAjWCHUgaqRDrKIqX/jWTjs4
nCf6aDiRPEN1lNk9eEN2zhvCVZLNJYbJeT9z9DxWvrYpV6jYpCGZsaOyqEkeYhksWRBJ9WNhxkzI
MRSZ9pr4VsCZcEHMQ9Zyz2mT6DRI4MeBzAEguLSsWjuctqZbXd60ayXTuoaPXm4dZFTAiHfmJEbG
H1G3jnNds/JBFhHWCVXiMx8o6lUSaW4KtsP/cXQey3HjWhh+IlYxgWFLdpTUypbDhqVxAJgJRoBP
fz/dnavsGVvdJHDOH4v2QzozQcC1SRtGvSr9f+1UWNUHAd349aMgRMi2dJE627xgPgddt7tZOwXN
0QjR/iwWNZ/8bWHpV1MLz7Km4+sy9vaXcBeBu7uFQMi3kZH7uJQlJ4Gf0HH/rEg4f2/2vSZkqhjq
V6emhelRJ1SasKxvJFn0UBP2KArHgI4ikx3OPVW/Qc6LF3fZNBBYmkGl2ddearscwPS5B/wF/C+b
B3eYr65s4k+Zqrr7twfDVmWsl6AF7tDzIXV0td4XY1D5edeFHZrQQjn7s45kUZ/H3lk1E/KcPqAX
n5+LhXSwY9SVSXIoEU7NBxOn9Z6PhZavBnfBmlt8/u8wa+PfwYstxR2VV11E41Vn7nluJqnbuxZc
DKMNW+MXs7Cqp3LjmSKNzTbiXulNTXe2jKMBQg2c4bLItDXHprLNpwbsPsq+KH9sYbT+JJbU/rEs
NncA8Dx1gTXvxBPhV2swjCSnutDh08Jqc+XVKreDDULd5N2IaYbtpokDsnkCZ3r3+nCOzlHbN8P1
S6Ztc8iB7bEL0QXcQ2B16S9rdg82bmT65sAY27/DMNrf4658edrc1XuvJOyYLLV3RbkQ3S+bV1By
OYjpbPaiZEKHjPk7RyNPgUyMh4QjGGKI4Uiz9xa0hYoI4G/FUfCebNuTX4jw0IqwXi8MCH1W+VYx
U+j5T9qbab3R+Nn5xy6S+30dRv410cH4MG+tOCs3oQAXWE4JMF9KlA7UypprzxcNQEqW67WNJy44
prlyyloTjsAOwKWUFCLWPyPx9v8oDamSrQ7kzFxW678VD0rJUb/WWS/L4sM22sQ8XlPcH6Qzrhw8
m55vwjHlvzZMGYIFEeeCPP8QliWW5XYb5k73l35O6jfjKEhOjEvfDFcbl/G0lwCYJoQI1kl3V7Sp
92qdgJwO5bjHdfD7o+fClVWcMRx0AZNhkKj4GPiuvNuHpTttAX+9587qNJU9mF9ac8m0kDxZFyfq
BCw8yGyL11IfFpC117pO2cSIeoR6H93iNpQ9I+9am/lzrWp9KEYhuFWcps2GxN9PRUmEHZyVLPJ+
Tf3LFnfrR2yWpcln2tkzXA/xbWvj4RLYogvhdsroiQ0MvhvSLO8aMQICFDL4OTXleppbKV9QDiSH
OYq3gxnE9n1xJnvwoZxfdew0Ty2VHTkwZ39RceF88LYjWXQJjc9Aw7zzUozucZsAELgL5bkJlpo3
qCxYSxJ60PK2LXkv271jhLN4DqJNfXqexgIokp7VrVwexxYhWlIw9+Ye1NbFn8AA3FGWtyXo/AxI
1LByzqQBmjEcM1qWyP1Nw+BgW/26ogo5+AF2HmFicWn7wlxCDzK266x9YNmwJ8Mb8bwKp7xUUSOu
TdMnp9lp9zPJF83D3Ij0SJP77w47Vc5/ijFoGIsyW/qaUi7bl/bQpyZ9rivhfmxl7x8gJt0nQN3m
cShb7zcPe3DYQ9XnQbAWxcH0LiyH9GXWB8rNim4vjkW9Vp+BBDMMWldeptJTh1juE6e443wieSoA
NMtPz0btmVrQ5LQmpv16LsI/Mfa3RR33AHjwUFHU/KLicj6BSEOLFsYcgjFezvFsYycri/U/suSA
Zqplv+o+/MPA/VfLLXrFKkpJL9b2R1PBWW3g9O+udOMztK9/KB2TXpN0dB6nTX9GQz8ca61gV2SR
0mAJtccKUnFbVnH4DrIwnQGt6juXnvoTwjfNRW6rv3449xdwyOilGef3KW7Kj8aNaGNbmAFwyUwF
+WN1fU96Z/LqNWV82EfwiJMTpW1WqzH1s763bWbn2D0Unfcb19TE57mKw56OLfoVZaP42OEcHXOU
LF2WbmLdcoV6QnHZI58/6BpZkzazfDZO+dOviMn6VFsXGKIwY7eLwqOkwixf1K7a4LzNCxdhHTnw
Mc/aVq58aJfJD5yTjbD3gErNs9wFL0Ar1u/rnpruwthmzRtQatVDVtkxTL+paQ1/i9r26slVJtbH
3kvs+K+0wT7XmdlqMRzUpLR/21MifT+TUrv9HR83lmnhoySA5h4H9eSTjR487GNbH0K5tv53G3i7
vvNrr4VuDOZN6dcUW9PItbd63JJuo73tW7qMSv9NnC3SNuuG0htRrPIbTBskOm4ZCciLypewkmC6
1kt/LXPDDB3GiXyE/qy947h2xf8dcdXRj+f5XW1L2WbblIzOsVh1ZXNA3ZjRMpyRL3MjUqKKjnHo
ffVpdR3CeRVOGDWPpSz0BwvlwIzUcNy0edns9sMln3p8SctkUyeSmzw3Txs93ABVfOQMdVEP/1an
mLv3oRK2e/VIuB/ztOTiN9RdbGOVlbys1UM/DbrNU48ISfZOaKww41ruuqdunnc+abmD1ma1BbDO
m80boRqCEMnMXZoGoX3Ac1jIH7PT2+SJacstP+wm9iHbFzruP8pO8zD5PtSTdwzs5v+EeE285xqQ
Rf5T5Nv9W2LExmSooaAtD6twE7bZHoTh2o+LF+QgTbvzzOgzy+OUKOc93XhKCHgNa6VdhAllXBdU
NwtBgbOzlB2tYnMJbjyLlXThPFHJYt5mBTlzKCdUT04W94hN0XP2s2mhfd3CXf5524CC7wif14fi
wTSKypopKpA+cO/P45FuXmf5UQun2/6mQEqJTzLcaGiL9hfCSk2uudbBlLmeSsi/yQzye1A5MOJk
VASJc20HNSXtoRqQm901PpKjGjKedP1bakXrXdD7jPY6jc7U9od4apPmcTKjSc+xqpJBX6kwkoxF
lMruv8J1aWW+uQGOTdktME2HtiXm9ZsC2gpeDB0Agz6YKV6igsAGKsAJBvV28UhzRbpAWvsoNNyQ
T2jNRIFgYMgcR5qHyQvioL1nJ2XbzTqfNLA/wgohplOwRuWO/Ef1QBb3mEtlP55MuYKBLa6MmpuG
D2t+Q2B1+/eJA0v8q7zZhZiMymYr3YuLFTFsmRVitHJwWzU/+2H22zLxjrsXdR27k5qdmYjO3XNA
G84tX6ZsrpwnLHBUrfX+/sOVazwcgmlOyvoVssBu/WPi+nHrHkjA0Pt/kScj89nEi6phuG3U/GdA
BBZ9KoNAqtOQlEYP+eSLXd/kDoFN5nGEs9UAD7Tn/cu//Trs9N1BwK+zzuFDJZsReYkuxsQKCX5G
NKD/D7y/jo+8fU2yHpLZjjeU0U138wSrWX/iLo0Tmm0XwX5iA84JPum2Gf7jZa7Cmzv7pc70Fmzh
yatmxdtf08yar96UkIExp/+kcsvPlfnHzPBcSiRTTmFm2srzEMq9eS2iiet6d6lS4jCJqivkVive
6qRciqfNbdb55gyoU+8IS6DBq5jG9oBuWhxpOxfMJqtO/qi0qtPMBJXmFZWMFYyMenY+Ws7s/sjP
3yzHsu28Bg93Ehy9yN2XxyIE0PkUco+GXyi+/D86MHsCtACBCqy9JeGDgKRm54DaCM5FNCK48vq0
eU2GMqXFykRuFB3WxvVHLO1h80MhslmeUtYLm0OMxvqmeho2Tzbg/T0OKSRwFixmH/xcUwcvPrZ+
3oJj6rlmytgf9ifb99veZysehj2vKvDXZwfVizhBMdNEUgVWWAYSo++1rxeTF0VTqAu5ZQpWUlkK
Ynh5cBT2vnnV0tnC7+4WuebTpb7ZO9iFhRxwdLUfxvfWkeGYXMKfq5f253lDsRbIKL6mwQzsJ9CW
5n7d0GiT+C6vEkBGxYtexiDYKU0Oeco9th/6HhVAJnYVE+POA+C/F7UAJRoapyEFvWqepzDR0dPE
tMvQoubFwBZW7V1dl/F+jfBZX6d+j36L1LjqiGDD/eFH8fom+WbJ1tu0JZS0jVCDxu74OqIRiP9E
YPP/FQVvy8XU3dYd8OKDDMYuo+A1hn0P7xAlrC9hGVpA/rZLaBcS7vq41U5V31e16pk2gnb5DIc0
MI+uSYdfcHnmT1vEbZ2nQ6HCrF/CEFZP4lVwUK/mW1qsSV6tlWq5OKgOAWbklwuTMFQTX5bMyt1p
bkOTRMdOtutZJLGpyDvfgCHcrxe591PYEDuMv9Q27/h+oNO5K9ZBxkChfv3hT2v/t4Eo/EPEb7+/
7aHQv6yD9P2lovunuB/H2iFE1zpreipgyMcjwsl9OKTd1DKYbIHqHoUlkivvSkCUE76jynmN0Hdg
ONrr8T8ouS+d8RdcP2XG9AuIvlEDlF0t3bGAiZFVkG/lggJO2CDt6axKgpoLVbjFEwAufqMMvWs9
/aNMSXpHhZSFYctNl7Q+dMK23tkZRsf/4fZFrz94q+LtS4MPwLVpSiyfUmDsMeOLa+O/UzrU/5Ve
rz2eoX1RJ4Imh+geDRlXdTlhSInSWsf57nj+BYFSNeHvA1iYp354WSNfA26OSBXKZ+n3oXwFqIpe
gWBr+Sea2CncpVp/9OQHvmBzNF3uRZwPuIKWibPfWRrnVXJ2vYSFkXEex6tIjpFRNbLTWDtheb81
Q9B8r8Oh47iUyhGXjQUsvqQJkNEpjoBHTii8yuUg3Q2JSmsT/CNCajQ+cVO59k3zu2bM6DwJOZfi
sEvsdCQBn8iHQErtv7cGcNecG7/dg0ONeexZziTZH0NUSTxXe7u1uaIoFXh281OEKxnJ53H/pGyt
il+NaCrxACC0FkkeDUUSZoBIuz4GOorFLZGMxk+UMY3Xti+DEBJ61JxLS5VOd3Nit/dh2jWFt8Kf
VJbqFtahh+I8t3aR17jlpL+sdpk2CgER8EFwcA7dD3ai5Bf5qFu/9dxKiNq70PLjyQGg8ofYlz48
bukQ8s9Yt3U8bHvJTxGVRHxGS9G9pWaL3900Sr/7mic5p7/Mdf5ZMyh+Lbrirz8H46/EXeP+ZGCw
1kwVg5HHZgc6zh3Gsui3z9nnqGxJSbp4TbZI7Me1VZP+CHGXO6eGfI3iT8eYEX/fB7G+jNJv7h1G
nddpSDQalHrk+2oKYeEYliXOXCesJoDj2E489UvTafUc6q5xn1YPHepDU8zOw9CiaOHm7OzjQJey
jzq7qutHPSs4FZSfmH5a1TRHETsKL3oz7wK23JPBe4du7tp7cySfu3ZU+caWkA0s02u2iSi9jB36
zrVz9A8qbKY0a6SvngaP+JdnwamoDns19z/ZTCQCAB0ydfWAON2tbpuRki1adRp0S3WlcjcJDYdY
56dEkwTG54xK1P4zsl6fI1ueli+5vP/cTJMrX9q1Gvu3hFLJ6jqqRn/N/rwq2W4D4CW7BuLVRHOJ
9tpH4HdWTP/tnMWF3dG+gFW+sZGk/VGP/voY+p24yaHQ15R5AaFF6vjBK4oWEx5YtqbpY2985JXx
FrXNezkUbncspUGx48HBgAhuxSQfXeL/n2rP7QQMQz3VJ7kVbXLphlWUD4j4KgDiVc/FPyiFav6p
02bo3wt6ikXGIDXzDeztdCsAZMMTGvg5AXpcF35zmnt9HhHKKy4iOKZL2s/rdm1Q9r5Wi1/7p8Ef
iuYANWzls7cXUN3KQYz52EKGEXLSeuzmWdD77va6OwuP/VDLecYlwc0nbhDc/BBd6SNUrHircGuL
Kcq6Yp/1LSATvr2E9a52CJYZLScY+X6eeqc9NWh8rnrjqMgq/BZrzqA6P070Lt+NCbEwXd/LlzSe
+rt59Wl4TZ0INZBjUU+NcC3iKGjYvEn4r7xfHKoj9VgEwQ8mChvlsRP2wTXcxf6vGniL3re9KW+N
8fWvCcuJpFucSq+cdX2zt3lOI/QVXB1zDhGL8m+wrlfdL7BD27HVznTdSNrjn6n7+FkUX3GszhIs
j7YZyv/GNBrOsZld/ElzYNwLEn4xntJtj0m42xmS8+4L5bkDyyzAcQq1n0NKNde/SSpEnIfr5nX5
Us7dFRnC+Kp7J1TMmza06UH0XF05MrBNPa/LjgqBN3FmVYvdf0gn2ryde78+8pfrELpBR8F9oJ0h
vU6tHptDXbcUuhU1O/hvnurll9ztfETnhR0hjIp+PA5ey24fNq2/nnw5DQyEjnkSek1Olaxqm6/L
QizV7HFYHXrtzme9T/0fJqz6uIp6exCh155w7S0Hw3j3sEhwzR7Pwa8t7SseyKEmjGcf+kM4ze2z
VxVDe25KWz9BjbQX5Zn2STtlcOQs8+EcjV1PI7NQVqV7ehFDZZ/5lOflyEjYDKhJInfO2XBRlwaD
PC0SvuBl4LIZ+QKpG35zDT01YTosByQVBIoauSBWDccURXdfxyOw4L5xX0xTCCfSj7dQ7PKnGELj
f6tGb/bC84aLyP8xjlVJqn61NQ/+5Io3X0XJ9wLlm8zxGBVrljiQxDEGyikb28r/a1BH7ZmbrttN
iX67NEGNCKbdIWi78Qs2IB78noTwRPLZj8HvoK+j/gS5incAertp87Uje/0qd/QTrefL4eIWIg0Y
CXxSk1wZPvCNMQaYsUBYVXuabF03fCxo3+X1GkJnPgncOU9G2fnG/+QHsi3CNTDD729Rg5wlr5Ox
9vJCLe5lF6iNjrKpnT4f0cvtJANxVyT7JK9yc0w2sH5dkI9Pb309BgWYUrTa1zjpABp20uH6rB5j
xz4imEUXztDnfIvWADp8G9evu37vz54vkvkM0WXNseNKdP+67vJVQ4DSqc4BJtAYbkHQ7IeZPdc+
gQsjVuNg0WI4OrvXbiQee9wVO8ae/mzcLnQOGnZUvUIu0d2zOCmLRQa5pxksKzd10ruiUsWI2Kdh
O0pRHIn7eF5gSC0X9IVjEGHW3A0FC+bWr8/s8+FnOkwRlqNwVYby4lB+RIjb7tzY0c+CRKnwGO5j
7z0ybi7FweuRyH93y9oBFnSd5BhvhmmZhza5aJ4J5jYGbJUL1kdoMY/OqgOmrsVmbRz14/PebaoA
zDOeBvmeZIGiA23tG5PKuvDflhJLRtN370Rlxs7dNrDxHafU09/CsDcHDhT5TkECoy3hbiXjd7mn
ETVhUFIqQ6fNQQCcyCnuQgI8ktDG0AUrvx75jr1Pl8XkqJZQiBNXJVoFiWwIzqtmks7GrUZ5slkU
treVgTXKuU3N9EDauq5OHiIQ++wtevIgTeh3OX2dwxS7QEu6SSYaVAw5XhJPHeVeRdHzZvAnZ0M0
mOgpbUW8PyHkU9sVXcRXNL/LW3WreFXbuzUWU3ixcijZ/Vyzhee0Lzz118dyQGadUwJ1KAjXLXPr
IvmZ9kkYPVMrO4W81I7ycRr1jTxEyqU2bTFFHeUzh0KXj8OMzSTTaN/0i525ezn6ZYMIKycx0O3y
iQsEMmIpZtScuQ0Q2z6kix4FIlrAbOcbf3YNryZkWF/cIHlox74vbt4YNMVx64z8CJZOfWIPA+4O
ldjiwzhaAXybhmGyfMDGht19u8WQPsCUyDaRs2p02YGeToPLBp2tWKZ8cFU0AIcadTxg0TR98zHt
DKd2ikv33CXx+leqIT2paJ+GyxywL2Q0gdpTjOpTws4sy6Pu56U97atNxtduX2oH0UspaUIo1DCq
45p29W8HEn967JRMpmMYpvYcxc5ms61vlJNVXy4D5uVWnmxRlphHXKfLIxMlf9CZha+6GMoH1ccw
oIny2WyTrURssu+zPY2MEibHJeMO7/C2fPSOjF1QeCKHq0w2a1Bcln5oi8fA2d0vt+fcBQjKXdRi
t5CQvO5nv03lU9d1saUVNxLvYqBvkx3dTaoHX+CavG0T5MRfWcf4vPZOxW/jl4wLgg4O+S4E0W5P
fiV26CjH7DceJI9Jut72yzSJ4rnZkVa+tSzszyGXLhoCfHWHQkxmf/Crso5PCTT3L4Ytct38jlO0
zNA579/dWaQjXsAR5XVigxWofynDrPZ3wYPT659TqrvDCPPzN5KuZVQhU+3irJv6rrape+dthrgU
hX9ZYHl/61Lsb8aI6MHvpv0/W1bNiVye6iF244jKCDQNsA8IDMux+k2Ww9DljS8spmthHhyEeVO+
jNrA+snxR4uhgdV0WOLHFmcoNwR3p+d0Lc7EGog89ufhZ1pGDnRas38gYjRPO+zjlf52vINtkZbH
ijj1e8f05aPXrGzGe+GAfsWaeBZWMT9GYS6Xk/b89Yx0ZP6Frsx52lQJw44S8x5jqU6PGNq6P0ij
3BzHDGj9tDnvidrG194O5pNkaPPgYVZ5NrG5q3mQzsxK+s1dNXeXG4/LGfG5vEvWcbz2jo+62qmZ
MYmgco+eWH+DS+DGmVT1gCoMF5hvPNpJUvET4fBAkoxJvy7GFlEOdaf9dZfCvfhbZ28xpzCCk7b/
3ktEtQ7fyG+1lv2/rokws5jZeTeohl7x1G8P9WqWa4gI5CEIqvFPbQPnCti3XflfsdkwVqtbEtXp
g1y/FH1T4TUoCT1sniNzcbMO44GTLAF49DoJGebaI5wpLCSCbAE8ZtDcpBXcJC56XDByiYZXcoHM
igQscXTG6tm++D4CR7E53dGfy+1Hu7ZAroBbKj3YdVSXSZmZtZjc9HysWPrWICwPQ9z6XKkuolOa
WCdyVwQIdy4bismBvMYFDWCs5W1yNFKEseib3K29z6mOnSslCcVdkZj4p3HCAFAuETc4kPk/WzkL
og23+ti8GNZl2fwHCJbt6qz7co8RpjsU6ZgcJSGBd8PilAenoucbWpQw0MQ12czk++U+9M4Byyt5
mOaEQeozRl97mfd0vbDMBp+JHub7aRf9C6Ah6GswMWuTnpY7Q7w20C1uyJFXOme0sTXWBDc9GUyY
hEoW++/dw2lWYQb/Hs3d+J/EQfMCNY7heYOoHJxmPdNCNnND8hihPh6XAwCWP+W2i/cPnl9EK7pP
vhXwW/XBX135z9adc4QIYGeFs370eOcgb5fCnZlK3e422Vp4uQhC7006Qhuoebe9s7IeWKQr49/Y
wty7AcKTy4ZIYETMsDYE/1O0Ds4uPpQd57zWiywzOrSwSCcbE4S/T4faXxABgarYt9lZhuQU1rb5
nkQhKCwQ3JF9CK1cvE7VM5owUB2AAudqh7S99AEcID10GIc4o7uMyb8+4LlbfkddVP7AnzFBesQb
YVdhfRukal/TyUb9SxviIlBqaH9MHV2pWWpJDMnUHCYsOPiicdQ1KIr8uX4c6gAJF8KycyOq6m5p
C2Bvqt4NHKCxd+UQuvc4tMezA/fSHpl963fDUIj+D5cbZgyngWGkaUv4Q/C97etfXRJpfMfzwkW4
RBXJ9AR1QExGgZ97G+LqS2VHRLpq8WGgcW0fmCrWQwSmgHxoac9hZcWnjyjvccJLcvCTjpuWrzXi
FtlYgRTcRM5UXOc8ZebDRWS2ZFBj+O8iam+uwjWIyfXEhq6crjxtqCHwtcM3xHf4IYOXfovGF7nv
9qK9tl5hl9WCqkl7/6iBbe+wqLvo+VsH3WEasoAhytLpXw2yKjP7Zf3LvYBKVD9c6hspLHN8D7lb
Caz5rIYXJOoWdRPaoipj2OmKbMOUdmEUTG5ajcURMBg5yTgEeUtQ/X/42iCSUYLNR3fS87cCD6b3
nSiD9MV4FqGG1OXSVFkUbHgAMaMsp7idvWs7ItXB8rmc7CrxfCndFku+unN8pxtJMlyf9p2588gm
YDSbve48T8YjodUd9mcRMbTX6bCuhzhq9u9FpIq8VWSDnmsiYX7JPpr+MlSIi2WlOu2icY/YZ/p3
f0+89z1Yvb9Dj3tFLEnBvbRD+W1BI3+pcfUV8h4/fFBtNx9JJEVmDJ4j6owMPv5SuRFJmpaOd4fi
YgOHnJ1fc4oZD4A5rr/prQ2v7Vw6n0AMYXexOKDvMZcRVFq35XVz9XgT0ukQeaa9fqidlWeDkpxH
ZfnZUsFsyxsFJEVSqsLDNG1pBvpl/oVROR1xHAj+Ta5430h/LzMob3g51Ltv5FAVNxfxyqMMhu4M
3DbgR9L2NAMfhJkj10EdiYDr39Zes6xVDVCMqoL+0ZZd/19XOt2zk0bORcR6f9eov/B/Akbt+Zwu
Q4XXpQKpjKL05C9187LvW3Ci6FkAPvTp3wh/EgEGu/slxqasdiZJh3rOOX0OxqR8qAu7fXxJYh59
mP1vcRyuPxrF9IGfav8zehNi8Xlld8hYYJs7IDSbB+My3Tno/1++TIbYXhweilyn7nozU4uZZvb3
38oNgtcYqfW1CJL2ufL35b9gDLYA80ZU95z2UA0ofUFZifqqIQFY6iYsEB4HYRgvxSk0xfqIko+g
PaK9uioPpwowG3FEhDJKJv23ZMUze+SmsU9yXqruOFGY9xa5XBM1/tb/zBIiLTIpRPSjixer+iwL
D57Js6jEU7CTfy5Kw2M4Ls3+tyRt6zTN4ZI8JauHrmh2muVhlPgu7mjvcT+mCZjqqISrkQDOQ1xd
lURj0gMKy7k+FFOFBqesiGc747xO2jeiVlLvOFnV31AKO9/8ARD6lHahVqc+hsHOa/SO8oSZSPwZ
VBH1Z6txymQq4f4mkMdv3Y/aiyLvPFI+5ue24UsgUGNd9zFC9dfhyjaLU9xNdjWpzgeuAbLTrPAK
m7PwbfoBlZ2lDy8dsVMBJ1WrwPOjFssOikn6FC5OUIEHILMxp3GexdWJrfZ/tRDy+dwU3vrKJRjP
79uWSHXde38LX0gP201Wa4c3l2UuuI/t/+XlU2GfkH4lzUNbOA2BZQzS1fQoJl0ZCmcRY5xI6kAS
bsYyTA7OoFenPwUi0gdE6D5FLmPsDgN/VPZ2cQ9Wxe72E3H+F13IputgORr6hFgTQmIeGjLggo8O
Pil9h5ute07GprbfBwUCW96GaArQNHR6845uS5ydPU+7Zd+Flq3FjbQUf8tBdzTayBRR/vpq5po1
qI4Qv7SFGw4mr0Q4jTdotCTBbdKKUaIji1HfZUJ2434/LGnQve4jyrsnN3IRf+fYDffxOUjY21E5
C5G+u507zplZw8U8gLbZT9GniEEyfDLLqVfwnGk2FsjZGKhjEa3Zgkyov4SRtx38yYGwb/fJe0tx
zd8ik+DPACA0ARaJPv4GGJl8t+0enSEL9V3A8vAymuBF+aa6xB3I2TLGYa5jEf6nIb9/SRwsd4sO
w6MNY2CBAVUVVLv1fjLnOdwdpNaUWC+fvdZjkBSoDUUyIkfZ5qg9irZmfvarYkFGlDY3q4bknSsi
PYfDzC1V1lzEfjKdS6wCP0if4fTQgrEnawWIUkwYx13oG/MPaYOXV+OXTGYqOh/6O2qeuzVRz/vg
xJQK9N0patC3T1PVCMDUogkPyJL8Z7s79gYSWCPR/fIbZlSSTz/HIkYqpAahPoNpwA7elea0m9ke
ZBsNH0a76P/D1XxHITN+i3wHLqf5H3Vn1hs3lm3pv1LId/qew+mQjZv1EIxZUmie/ELIssx5nvnr
+4vMulVWpDPdKaCBbiCrYENWMCLIQ56991rfsnL52a2MYesaA3ocNj7dHVC/Bo98VI8e45SRa6MY
hsMxQ/apMHAWehSU7tpInOksqrr0wUzL4XMCrqj2QlaFwYydQ82wDM5nVSNBlFn20LLilhYpaEQ7
J526xqUqX7WIABnclubdrEfZRSJUHCyycuweswndN2adYmNRZZ871K3bpkIsvZjw+DyVZGPdVMNU
o/6nbl6b3A6o6jCIEzwbhndCK4LPeThIdu1NZy4TSdZq6hrythRNr61GB3ZiHWgYcHKjukyihJvN
BN3g2RxjvDeRPQe3ldNUe4Th87LPR/urrgk6B7TOHI/nB3LtqjH2A4O1i0bq+pNhpuNVrlAoC2xD
57Vu6RL9eusjWsGfcR3UGFTxQ8arzq5jsCt6cOXyFg+NmptveC9xXBpwMOoJQyu2UwcdQxsEZ3YJ
tmxhhNr4RKuhPrS0umgD590S3kX80GKYuA96aS8h6E1rOwgyDOYobcWidqy6XqWabmdLrKDNIYJ/
Yx/wI5BxQqONtvyNPrT653gQVoHaANnQEut8LdaTVsyeTEZ5lyXMAweuk3EtlFH2z0xQbbnVESSV
a+AS7RPtvSeMd2g+DWyH1YIoNqxalgqdZZIXdr8SlIbxQbSlFVyExxLF8+OqWjZTnM9e75e0gPIw
K9e5gcJ80831sAFKTBe6g9F3FEm47mfbCbRwrbkDpo1Cn/rj3Ncs5q0UfYPcD/rJoQSZtzXz0FkX
Aqni3tdarM/IrG7A8GDhmYySDYCron7et0VurN2GIq+PtJrxGD0uCoy24xbdsa/qHMhHWZsl23o4
6iiP+I11naU2nS/XTDqP+1q37Jk/bMtm6L9EE36T0WrRSTGRMyQXtUurrQKtQTRAT7ilVlToTY14
+IKiBWyVTj+IDQVqoyPWNa48yd4MkblKJoysfliDPKljSRc2R/2YsSfS+hoUKKCgeVuVPWpiSqU9
7wsdaD8dTRYCCzNd0nLlKz/d2ciJ96CThjMjxBc7hqgtGzHyPNApELjCyoKQcnRAaJx9d7ReEQQO
DR7UtrrvaW9+TXkcfQlJkVhlupFd1rNbPdaUv6txGiaPNnO+yYXCzZnEpZYvpzTQbmPLLd+mTM9W
SO2ZQPZaXXi6ogmvZucYZUBjyMQJ61eMG7X8awYX5X72FdNwq7UrtiUzwmffQkqehLJehU6P2MvX
NfRO9lND0iTDWEceKpkkyNFja9MwIFnzPPKvGjVN925h5sxr4viedqxz12U4y5CORFm27hu+PwQi
jNYilAE3JWw1VjqurbeB4mWtNSYKPpy6r7OVzCjUnKL0FIJJKkNJHxlROZOpvA5ir497bS8YPC/r
QbAFRoshycDWyRImib1eOjqa240wEHHtGEtiftFHQ4vooxdMt5g21GLZK6Rsu17W2RbYaXptRHSP
YHvFHpUAvhS3RHo4agG72w6I1Us366inXKQjESGz27jVYdPMTEMueThPj2Qt1DdaBcIBvyHFWy5L
bGWuEY8b2JGuXFMWzcEuiXMr5Mqu5QUd2aM6hKnNucVz7wF2RVuvy64JW2aedvYkBmc+7jVn83g3
r/XiGsGLc265URs/BGVrwMkxYq9OC2NbG2apns2imTPuOxjpvCgqyu1s41qnDIVoMFiEJyRz0Y03
MWJmtQwzoc9LYxZ1s7VyZJGo8qRDmzYUrcnUIm3u0qmLs3V7hPhs2mqGlQfFTgUbW+T9TA1ip9k9
lPs+9pooqI9CNzcOXtPBj7iS86pmPqkgYfm3/QQ6RXjTVEYUBkaeUUNP7piZkJloub72UVxl39pM
IZVhQpaku+n46vvKmYS2pX2hZUtsEiOdUcepsUa1QGHqc9u1pf4ZBIBSLD2VW+WNm4vQDD2TPkS/
T81hUBuCdN2MdFG+ES/kMWt7YSvVMaBlUPUWhkd+w3jSvalL2d+1Qznqq1pNKNjY5I7ZhdZm3XBG
IzK+zkkqfJx7e0o9ks+HaG3Y2eCvU+hP26I0y7MoTxhq0EtjignXRe5HlqYXJpXzELU1Ni6TKvA1
IrLb3xsFW/bnGMqWjd0IXC3i12l6mRiGVITfDM0LDgq4hH1H3XZm1a6vNkxxLH9Vof++CBIZvYw4
/G4NbTIfWwoKVCdoyHAmWGFk7jtIJdOiBg8DV4zy0bllJDdUt7FfeCis6OFm3IxKxz3zAXasnLjD
MurgdRpXgAuxyKDZam8KZiJrvZ3FYYL0ccF03kJehXSo3eBIdINFSv/yHlVQzGMgCXz2JeHwrWTo
vKHnYUVe1lndLval1S2GAVAexIboa2fT72RK5gwvjHbiWzANw6VL2z9ZVhbdNz6sWS4nvbC2vjSS
fMGsvHzooPttehXaZ5kPjyUl2PFbVzLF2QRyGLhNa8y0M17v4LaO0jfp3DYHiVp+XI020rPY1Zt4
FfqUaMzNY4zhLj6K3M2MtYOW3Noj8eLfcjcqxBJaqCrRmSD+WDizFqN6o0G9MdrcWnYVxgggT2xe
WdoGSJ0y4xblViNml5aB25dwxoC2AE8wbupKCabO87QbE0Z6zAoCupeU7gvY0f1LpcoBVEXSusOu
cye1rinf1lYd55foCQFZIRNL90VMXhET8uGQZkm1t30/PORF7CNIa417lWky2cdpBhuhY8Z3cNrK
3RixCxBMs+6kKKad6ZsW420/cfcJOxNQTNOwVfHY2Fd55bvNBcN+NjJwQmKlF8tqGmGzuVqoyNCZ
MSxVpX+F026+mBoWZts5xbppZAZqD+EPKKNsj+/bpL7LcWiEUJouIqapTMBbW34G/s7e2I/C7M0P
j/63cKw/B2abeu6RCOXlVaqeqQPkijHQvITE0VzSTZpQoElfBJ7U2k6uAiOmpUmcVXI+IMXdFDo4
RlFZzdMIIULsYh6m7CW7ctmV0tqaQ1eX2DPS1lkWKtGgGaX2CvvTY2rh5rZl9ZjppTxIyGmwf+Zh
k7uzdddFonklQ7y+qm04SayN4tacZ+M2DEHr8dgUtOrIFlLRoqJZulF6EvM+U2QtDCqd2kKAnr3C
BJnOjGYcVpak1FmwmCR31cnQ6a8JH+TeBOXmgBq2Vx4ibGef9dXIFAO2KFs/Z6zvXH3M1myHaDWU
ydB8KWB7nU/2EeTUDtOtJWERe03JE61Xbb9pkrncNaPp3s5abl9CjbFuKei1c2aK5pnE9kMjnROd
70VLe7eiEZRsQI4oAeEzSc9yXCjSG3OlonMzTcuXqq7l1kQ4RskZjEyR4HltMK7y5J9qnN/E+naL
OWqHbRi0/pmT+8PS4ab3agG1v3PsfKQlkoP/MJgXLgk2bb0w63kiDxP25Th2tzoJXNgH/RTHFMT1
58aqsLhUuO0WFsL7DUMGVp8vVDmtTHo7wdYpkupO1XpyLyAZLHB9amtdK/G8NsAaljWisnLRN320
Kxps9XMumhuYota5I39TFA16hc9d406JsEGnrm1Ffogdo0WhadEy82c8F2HcA6UiDAURtum3Z2OM
/CQvDXefwi66r+my1wud8fVlUNryfOzU8NRU4us0G9GTtGV4o9owubTtsFoGOrWfSLp0i4zHvkBs
0KzJObNhWzt+uS0ZiGwYobFvBVh4vG8x10QpHHz2Q6h5q5a6GrxrjAsJGepxbsqiRKfxLORkPQ5N
p6210YwvaC9AFZBdulIGOuWgcHqohuDEvvLgVa+2hutm4kq9pKkh8UNZ3XAItXp66bQxOOvmNl5B
VZEYxQqaGtUWtnHCLjOLwAubu1SH1zatXTItYogkETD7L3Fc6OV5zMMqxLo3WFVDuBB+lHQBYS8b
9EWtKcs/iDAp6B+kJCV1NyiSIzP2YAdlDAkoe7gdspxdJ0MYDVqP1YV8LruiipotoEd+2OIypXqe
mwMzoiTlTqBTFVzyfAUFsCjsFEHyBVoU4lzXMzyegN0vhPC1MyMNvdHQYxZvfw0Y/hOW9GmgfRsM
KNYU+dC6rx9c9McV8IePvfRpoj2z+iSIQrlHY/21kbVasGeVq4+9+EnQgVb9xieu9b3Z2Z8ppWjj
/yR+4E+Q4vYJ6dvQggQ/HgABpu4jokhYy0IAdlHHDWstMIN/7BMcec/fEcXRhNkRrFt9r2mJ4WEy
2uRK9j8h3//ZaT2BeAOcydQwlfqeC/O5asZ9XoufINf/7KWN9++bAlmqNM3lHi833tVNk7Yfi7DS
7ZP4AU0io0uS2trTXrpuzNleNGIoP3jFnMSSBJpPk7ZO9H3QdJf0GR7ZY/yEDv9nX8kJonvyUXCi
H+ZUDhpUieBWS3CmfOgyOY23tweBqE3Hz1Vk/heznT4rbjMffO2TFco4FEGeoTraUdDFjELuIu2D
QS1/yLQ38I/rjOf2IeafpRHpBqwsp/7YybROFik+Hye2BMwWtum4MZM1Ks2PJWxYJ+syq0oIMpFV
0taAa/hkxNNPvu3jC/wArG+drMlaFiIUsSr3NiIxjW4fgddswdt1BOn6g6FE1snqNBU9YeSUHEQm
34wyuwRasPzYlXiyOsekc+JG5uU+dZ3PSV1cIUb99rGXPl2bldEmGT2qPfuZS0H5XPQfi8ayTpbm
WHU1k+9o2gtSG5zxypqSj6UwnIbad1BqQToE0z4gAHRpymMUkRsMH7vAT3PtVSlFxYxiZNk7xiWy
rmqHNLz72Kk0T56eYYMJonG6YW8P/Vkjg40o4usPnUrzZGVyJueKp2S/z9nnkXX23Kj2g9/4ycp0
DEilrWz6vd8k1QpFoLVS1aR/8Bs/WZ5RL8FyoDLcyyn2D/VI24B8jehjT03zZF0mUGYqy0BU3xyB
FmVnv/m+9cF3frIwYzpO9VCDtrZCJEquVlCXZWbyk9vW8fP/4LZlnqzNWstKNvJzC/5WtThHaJX7
ofzgKT1Zno7bhAl45YwsJoWrKDivzeLlQxfiaca9FjRO0gd1tUfvhRcoTdSikpAHP/bqJ49OMxgt
WPlELHADh2ajBffxGA8fewQZJ8uT2NlZt5Ku3PtSHn2zikIigfn2sbd+skIdieZtVkWxD/LZgejT
HxgWFh/b1RonazQH1hZLehV7XGvJAoTRWuLG/+CLnyzRLm2irOt5uEUivQNDRQWfdz/LurZ+S3D/
wZVunKxRvKbCmGKLLwYz/52uxZvC7B6QO4B2LAkllVIrjs4KtSvVvB8Lhj9NPp9bjpvNa8A3wQPO
62QXW4wsld+41JnHOQVFJnqS5qs1IsVDa9odozFqD03OtV8PoQdMBtmbhgm+nhBPd8ihrUm39tVE
DsXQv6qRPg426wV9F+dqyN3kMhXIrJHYjgdsY9FeQb1bhKG2SzvzNqrdy5g4t27oH8cppEk4JwiA
KbPnnMOWKteGOyfPk3Vri2CF/s9dJ7V7bMmX1wk+uFUadBLjQtjvJEpmCy0VIQ/T2TiqYD1TYzf3
JJVsjbQeigX+U+0rrHJFfIzVI9UCG96beAHkYGxKxEDnWOYLun0xxOswunQr378E3LsSQdM/x5OO
Fbu1lxNJyiuMR2fSqZ9mdCU7s0svtbxv1oxKNHojxfgyuuwMbHGW0eGphF+qrdQgh2H+pjfnREck
ORUUBJqxRymuNSOCzxylHFCBHCehuchC/zwKOpTlxZks0x1Ng/x2dHx/Y2lQ+m38NgcYi3hwJ7TI
PehSU7/qLeOqd6xhTQGe4W5XI7bT1h29nFHgitFb59mxmz7GEfrPqNU2Ei3bVQKJD1jkoXThPWdF
fD+nmeOxO8unNYP4LWClu1KbBjpTeL3Zby7d1EmmJSD4KxO7oId6HSpbPU5bACdkbiShcw4+dkAO
NZ1rmMIx6VqeDHzfczj7lWZYihm4PW58EMhb25C4oXK1RijaPNDORTfVM40mnKSTmCuZMdwBzY4w
WkMJ9CAwibU9MNT1QABgmrX1+swxGjWiIjArUPDoCVqD1Iiymtpz320PBRfjkaK9clx4ohunZpcF
8GuwvKyftvT3zocgvx/aaSMTp8tXBXMu23Tt9KZBUnQ+WeIiBpm7asCae6Fy8VZKGL89QOwzbJit
11biXiJdWwtw/VxoMeMOy8mSPUM/Z6MwANkOSAIz2JDssWFufhSgOHyhZffNRUawzBTgCEX/b9fh
3VxWTJgXge1kRO/MAMw78Tab83XbktF25QaqIW+hqYGgyfGcWfsEeD5nCTPa1pH7LeQ0XkwEEwJt
mqoZIzdjSga9bW/sgzG1nsyuw65dO+IWfo59bg0Fs2Yg29njAJaKL8EcPCbP7nQLZevCoqek3/tF
RyJLsUsMW5xHsKdpuDVi3enuVaXFDLqG+Bz24BLe2s42ECC5Y79ujqIYfLhyVVn1ojOTmFMwTRsn
CgB5AVYB7MI17R09iJj1xusEZNk6G6J9mxhnjDe+qKB3DjLWwcy1NSt7msv5aY7SFH5LFFkbMkp0
rxhIl++rcJ8Jw/5GDMsECwcWN3E4Lk4X21LRvK76yDi3dAQWS70bxRqw/IUVubqzJCQBBe3cqxXy
L19b5lN53Fl9DkPSd8AxpZ6FsOJN+rkWA5aqHqJIJFvZ5IxnMaaf97P/kEb20cg699mlSdttrWfF
HrEQawNKuNsde4iFibwZd88CwBe3Gd/cYod6wcktH1yNIg5vDfHJCBSqpQZZEbEyOn/+3otLCyLP
ahwmDcFQeVRhqlrTVg62vfsQW+fKaWq1dJIaqJcKas5FiAt4ikR+3kzpJQpA/4J8mUuNW3iZ04A1
DA0XCWI/Qo8GWIjcDiRZB8/SLrd5Um+5wLTLAG/h2lchdHafOcyIoLSoM2RMVgXuD0cyy9mv5q9l
joIzaYzkFqWpjux5CJ7oDYJus8dI8+q80y5EgUbbG7oWJUPqFt2rhmynhv+VV3d+3b0hsdXOoHSi
6p44l8ymun2gAc+cOKXLqlXzDbuKeY2IppyXmBVQlzKGfO3NmoK6t0kv1LDKiQyv4mSmn+XUTgQA
9wk231JfuTMqnNCtc7Il6qt2wDKctOReGmYboIirR06NWdguIQbuZ3q6wVa0VfSYCqMt9r1m9pPX
ohU+j4feVZ7hts91g2LdIPJg32cDwt+kcSZmZHb70oFK8nK3nRGQmdYd4AS0bC1WaYb62RIQE95X
aOr41IBlSenABQJAt3WR1WzmpAjO+3TY9Zas9xALQigQlXmVKJEtDZvWveaKXUNa18qwwN57UxZc
0fQlSm02uwGtWGyEa5t0or5wbXWmkW9QfVZkKHnJWAcbq1SAB936rg9T+Sg4pyiQM3yhgHMKs7TK
eyhzc7d0mBwbSyfW1VPau4wvKyGcQ5XNW8jx09a0UCmOBNVsqpi5DPD65CVIQlQ2EGlzxtLGNwBA
zk1RM5Ju0+irIZh/ov+VxVM35eKs7N3gqa/bbFVBIlim3JEh4hShihdsalIvjLoWg1oEoSdOZX+p
deg1Oj+Do6dax2COp9/hJZW7AF3zt4mIsntVldOlFmfMyXMrw7tgjnLl6thljaxlngeW9DJu+/nK
FDOVB7NG7mgBcNcUwc+6bFIVk7eD0oyBuT5WXibSmmdWYeAacSVunqzMm7MgHAHrESHXXQ/Ys+8K
BhXneK3ye2yd3aq1jOABAX3JDqErh3ZNftm0Rdk1FvtEklcmpBFa5OI1zEK7MOcmFKfFYiipnrXZ
xGpmhhpyD3cV+RWpH/ZkLIfCvBhAeiN1wECVDOm92fgDoSr+NcMsTWKzrNONzqOUjR1ULaPjCGjA
EBdG1b3PTsxD9ZpfTUHMmcuU9ntA7X+9jv8reCuuft9tNv/8b/7+WiAhwgDWnvz1n3dFxn//ffyd
f/+b97/xz81bcXjJ3prTf/Tud3jdfx13+dK+vPvLKmfsPl13b/V089Z0afvb6/MOj//y//SH/3j7
7VXupvLt119wAOXt8dWCqMh/+dePdl9//UVXbKf/6/vX/9cPjx/g11/wSr28vhR/+I23l6b99RfN
dj7ZZCI68PMcZQjzOKcY3n7/kfsJcoZtY0UQjhDKoUAlCaMNf/1F6p8MFJ/CVfzMsmybgqEput9+
JD8RB2IIIVzTFnjs9F/+5729Ozv/OVv/yLvsqojytvn1l9/K9/+UDMeX1nE1S8H/66SYOCd1LE8F
UwsB9izR7Glf56oPD0mNlPkML5LYJjjnlzjC8nVZmkgoZvFMYlh81gOidj2DkK6ZjUm1nJxCcpU2
vXEdafbozbKsh4WJeQ3pR9nUtwHkHLgCvkuES1yw/8Wcmm5z6Rnf+l5EsF57ugqFQ3ZNmBGbEkvX
vmjD6IyHIuEIWjQ/0+LAncUcslFMF+cl+EdjaxaSxyq6EnbLQ9+lILaCCU4ERqdgPbZ+95PC9lhi
vv+6DMNAF6nrSh4DeE46Ft2MVku0uY72X1DnlJ03jM29Se6cF/VD+XtW+N9aTBfRa100xbf2dKm8
W12X/RtA5PrtHxcvZfOPNVa5l5br+PR3/l9cXoJr+8+X183wwmd5t7qOv/D76jLEJ8fFou4qSlUp
5bHw/X1x6c4nx9YNx7ElanPXMfmdf60tTX7CpMzCgVDHb1j86d+LS9M/8a+V5TrHdSmkxSTn76yu
3/KTv7tebEfZpgXrx8JtIrhceBvfz8qKPvQnRq23LcklbPMplRYCAuSuKof6QdexhjcUFofQdorr
fJ6ci0Fa4xeRo5zuYx/IdQi5MOiM5lC3/fisj/5wO+lCv7MKo1x3AzBwsj/jh3mSd5oM5nuyMEJv
DJvg2k+7+cxshbWCcTX2xLoF6GEr/p7HSbuDSga8p2/TcyMKUTu02OQWPJ0xfpMeg9S+JH6VB3Lb
PyVORQ0aY/FSS8R21meIdeTeBOZM1UUwVHOp14VzhuueQGhizbK93Q1uuqgru1ULkjIohYjAUIiP
Uzepj/cFbTkF8EMFGSzgtyxyxxZWa5bXmZHbJESJrntobEnpVpmTeZ0NidrwVpqL4ybKq/B2X5nl
pLzWRBFfTFa5O24uUfuDTserI1AOIJNY4jzbN12RE4QWHQjQEWexKZekGoxXg3pyje6KTfYClyJ5
T1X1rTI+W6E2XAfDAMPP+VIn07lBJJmfnc04PjAPoewRHg2uejWAyRWivhWh/1Xz6RpX9fBUFn62
68peZ0wHFE3hr6gpRdmH2V8wsDrnTVvt+aoundC8xZ1Rrsy+WwNGnlZQfQNm+BaGs9J5tSDceKGl
gJBl7VfSOhIsGq58Hq2GDCB3B9YXLStCfEIv0puB8mSDjxCsrrBv7bz+Bs3n3pHmrY+LderlCmoP
MlIHGaTGn+jPm8sO9XQPK56XnlE9ruPSKbcT2tJVrZk3dpnd1ZmszmN9eLEA2sMJ8LdVP/GdolsZ
6mTe9Jlp6GdGB+EM7+8d1d00LAzdgpgH7ENf+UMtvhWU1ZWuQaxQZMZoIZCPhZ0aKMgStOzICKO+
29F7xyJq+tN+VLYHtxQr7FOfpnb3lT7JLfLcZZA/V1bbWTiPMO032RQuYE42+qoqQ0pnzayxYoe1
mhcW6k0MgiCOc97zRG4iQJ0OEX6V9ecSGNaLRv171fRA9x0DYBObI2ibqA0nOCUklJHBli+jsMke
tKAi2RR5I/3plkhQiC3M1xaWcq9UTIzbMDXbwWweiQta1UZ2YwzU7oF+G88DCIYJTYleXndBGq1x
ikFbd5PmrDMwaqRm9CymeG3ryPAc2IMLYbv7JuXzdGV3njdhuC276Bz4Ly75dkb5gdI0sXVn0fRD
xZOUXODGag5ZUos92jbHS/SgWBp8/UjyNbEYsXctRnNWC4TpaoNh9RJVA8bYsfLPczGaiJzSc+2Y
E5TlJL03WtavFMpYdKigJuICk1oYObt8GvU7LbOCa2G5PsInvkrDdhCfqAHhGJOdr2kUPNIw3Gnp
t3ZK5F2KTBbqja09AIdtdrJyt2FZPVIY6msCnrg9sb1narbsbKfbDCPfh4gHa9XE+Gt6AgPxTUGF
aLQw8+YWl+KCiY/tzYa5xf/lrGV+9AM3pvoCd1mtqbAwMuMzf55G9yZIckzBgGxBv2yJ2fsSZMl1
EUJsATyIkoicmKK9bfoJWANuTCgS9KCszI83HVFkThO/+nx1ywaU9rL0LazeCVidZJmGIRrf5tWc
uuRLkjfbuDYxJ4GMY1LnUYuAUIYfxfd/GZndIZfWjYZtxBPHODW8m1tiJ54EW6oJE8c2SrpFoXMO
omFcJsi4Fzlifcxb1iFWaXnFx6m9sZijAyjkjs5Z7G81Sjp2SDRtAC2Rr4RaMJBqSwvrQdgwBVtd
x6ivD5xxFfp3bY4dvsGxs84i7ETUZyASWz+gBUrLr6IwwhNHFfmsHOQ+A2UP5bAeGVApEmU+hjw/
rwyjNO7LAQy27wRfZKSzdhHzknKDRLbCnAVEsUdDSz8vSwH2Dn215Nbj0KdqLW1HMEKwMMZQOzNE
L7qXlCr7zJRd+6UgpnfEZ25ZrznhpSZmL7ZwKJksnMNOIqplNldqQzZ1fyiiOnEu9KKQ96CwKw95
laZtMmEdiEsl9KU/hpLiVDKuxlrSfEMlR5TX5K4DbaoBL1nxmZJ+5ywqEKCLgn3noT5asUhBwSFO
BcXCbMSSSQj9p94lbsaKItKq6aPh1VSPJRk7ZpYdUJ5t6w4CJ1bpsU+3IHVzQlSPjqQj5NGGyLTr
wfYglP6m4RY9g+UklnTY8G/R/+7WkFW0LVLBGENG4q8Vn6WhP3dWZ5W8YmLqBfbAV8Bn6Ef7oR2H
gTcUlTdzgzbXb176OY7Wfl+qe62bSCNRWUPQbtsui6Ah0po6cOVDjXwIRFK8aFBx7gJH0Sjy++zC
qJL4Af5ruDua0zemEQX7gb72PtFd7aCl9XStRU75HE12oBFPOdPQbyfH3yUmWjgTp9dNW9PjyOgi
PaCozb+E0p5vo9Hwl8Iem2VOUuLayRz/ynVEurTJcd41cppff9v8/d/YEZdv+W1bv721bIn/P9gH
y+M29M/3wRcvX1+Cl+b1pf5+L/zbL/2+F7bEJxPCkq2UYKNpUaL8z17YND4x4TRMZUpdCmQxjLb+
vRemmgQ04LrKNYWwQfN/txe2PtnCkoajlEMaiKUbf2sv/K5ycqRBc1U/vgXb0XVbuCdzR4dGpSND
cJ40m8bd7IAtIH/iZxKP44DxP/tttjRS58OgWWD3T/F8qg8A6yNIf4tzr7fIohJYd7r+kdi0FQha
Alwg3njfnYV/FdTvCug/HNCwqSSIjdSlZcEVeL/BhzKBiApTIIMyWzAILn3SPAftb008+Vi6pA1B
IotucXaBYL8/SkwC1EB8ce1VImyWkI/0jdkY5tVff5bjKXj35elSESNkUEzZjFIl1dT3xUqsESqP
jQnWcMb+YAaJ1oLySczoPHKaO3T7r91IBNlfH/R9RX38aLprUk1zbQCcNY6F2vcHnchrbqkHGs+0
Cb6UnU1OVjlpK0vTgdgiNV7+9fGOc9z3H5IC3uRIhqDtoh8Xw/fHwxQlfJgRZNYY6kn5hVpyONBL
QdL+5EjHd35yJJPmjeGYsF5toU4+mT/VBcYrmFZYjMb9NJuMrMou/cBRYFroBq0lnHTyZF31yRDb
kUODFNtwhelgqnwCKcFCjD850B+Wlg7IizVMqircNf30Sge01Qdz6GJaS7sA0TaOM7cnF8Lx8RCV
WqF/a9o22/7ts3Usxl1yO3FL8/R/f7aE8gkiwvfoEQBNWjTM13VtwqzJq9L9yYV4erpcQbeA/0mM
qI6NTeTkUK5F1VoZhheT7bUp2GntfMxqPznKyeWuG9wouNy52fIcFEqerOSqwvTj6mCiJ4UhDZlx
Cwz1PHvMUEz85Nb0g0OhaHWVCezEPrY13n8gaxZ5OZKq64kO60PoWpwvV+1TUld2cPXTn5yqHx0O
wbjNdciyIsT0/eGqZjCdqsNhTGvFalYkmlBK9WgEzvq0pzENoYWx419fHifnjG9Tp8HDPV13dJjq
p5otmgUxYhlmwXTf2W/itSBNvvnbH0znC1TS5Eu03D+cslAGFaUWHkKF9mwXCJAhNKSPxqVKMoYz
6p8stB99qOONyQZ9ymVyet5M53i7zzA+styjdafK9KjP0z7wqZzjQSAGHyF+7D6+vw8iL4gmou5j
b0yQ0DLMTJdFDV6qaLPGEy0RFn/7VPEE41LkfFnHDcf74ylT64jn5cKf/SwmBc5MVqmk4Pu7R+EU
sb3gv+M+wDk5ijsVKcwQ+wjriewlvYJ6mXRNsf7ro5w8Q7jsuNbYarhsj6Sr1MlRWtttImfGdejU
IbYO/rhqQBaiM4Bz+fcPZSluvGzSsKqI00PpMmAmTOtsxCzlAV4cbxtJvoVLPAxt039vKH+wlfnR
p+KbYw7BamJUcbKAu5n+eQnCwfPt4A7P9Ug4LdV+OQ3d374WDGUDvnF4mnDtne7SfCFb5C+U97kV
0N7v7U7zxqhQH/hA3NUtnh8WgQvHHfH3l3hoFGposYEhc9EadEFilge9q/zgIHK3/Mlk4I+rlh3u
8THPg95ErXy8PX7nihjivHKYVWT0OGn1sLp6xtyBs/vrc/SDo9DSZqIEAsWUbKPfHyXTxGBNLFEC
50rivZr52ZxS9ZPL+4cHoTPO/pkrHS//+4MgKAWBKjmI1uXpKsprE+NYNfw+3Hg3KPx+5/yDy82x
vzvKydnRyyAhSpHWU+QP4dYpU2Mxg5tapbQwbv/6W/vjoUy2D5gNaPxzxZknQy5YeOMEGSbxrIFH
L7nNAAYT3YofU6fTfnKGfnAsW3KDo93PaE2cqjfdJEkA4gjysa3YPEuUyklvC6IXqgjzJ/eGP54n
0zaPzyadlF6OdfINDnAAiolegldwXyVQEUFIopN5/ddf3h+f66b9v9k7j+W4la1Lv0vPcQMJjylQ
hp6ipzRBSDoSvE24xNP3B56/o1VFNit0xz1ThEJCAUik2Xut9dkm8za1K85w5tFoqDIKfV7l5iEk
2Hi8JmCufi3iHOb86JFeReFRK7wTI/D9NTl+4BVnO0HgAzPF4Qgky6Y0ppoMioYOTkD+dAcdE9gi
BVK26iYI8s/vUazfzR97dWZ0e52JhOP6yEgt4+iCiD18Ae+2COPBJx+TZA8fWz25vnHQ+8p7hgTl
53sSVocuUGMvKdhnjf7VkI187YVH2gVWGsRv6GnwwTnE699aCO21ADj0XBCFkyLSGizNuVwsM/72
+a9/P+Rszhm+tx56dcAnRz+erK84FibL0bQgSwiKZaTwmLRL9AMBU2GfGA8fXY2usS/oQrPzEuu7
+2Oik12BaoZIv3DKXIJby9w2nqiF9l3YEUienLjaByNB0AXyXMu3PZ3d7OHVDNjY6VCy/lmk2lPQ
TpxsW41FHnN+swGSJOZ8aiZf/8ujsSB0LmYzWbiMefPwkvCMlkTLnYLqHJwKBO8K0E5IBjp0WrpV
ljU9fP7+PrpHvl6XNoHHdow6y8ETHXRLEqvJckg1GFJibL74c3rdFpiiYcmkJ8b6B++Ph0mNyEWU
4DIbHl7NJErX1TokPjGnFCJXetk8apS4zzMIr7ef39lH11qXQ5vPx3Q43R9ey2vITVBTgS7Yk6hP
nVq7LMc4W327y/bzS33w1ly6tjw9w7PZrB+tjFUCqcmLZBUuJIVs2jZ3n0id0re1BWKKw2O2Lehi
nVjD3r85j3qaQ8mED3D99g7vr/aMAW6azrfgSHlN2Ee0tfVJnPspUTVA1azd394kmtR1074eiS1U
IIfX0ww6UonHFm2Y5mnvjTXtyyHthqsimfQLckTmL2Tf2pvPr/r+LXoMFMOyDdvhD8eOOEkLtnYH
rtpBQdgvLQtZi6c4LGgXnxicHjdw+O0xf4GqsNjiEPlz/ECJSHCLsWrKMDOqgdx2ZZVfWr+jn2NW
S/VcQAd/yGW7JEGq4H2emGzejyEKDYxXnZtd60NHkw3Nb9NKm7xCe9v113WBtKS1qFmSAz9lNxrU
mMcIGeepPf67ddyiFOV4Nt8/YgVmnsO3iuKawKY6Y7XzYb3MeLavfBPo8edv8aOrMIdaJuc9Q3eP
p7VlXAyltynn8xJ4oktLOPRj2hKfX+XdWKHkxYewPkHfFqylh/fS93M3Cpu9o+iIfl03ZOiPYaKn
ybT8N5eimsJZ0fERMK0f5x8LUbEMSAbtoeSGJufMcPp5Y+mq3MJumvef39UHz44Nls0qZFlML8cO
SBAmdFKIfwjJj3GDUme2gSS7xnL/F9dBW7QOf6pdx9uQyYCdB8SAg5GcyHaD9VEQ9UW758QX/W6g
r2+J0gnnPGZldlmHjy7W5k7aMSxJvzXShv5qNGohsTwdwlChnRObYkiySFXz39wf855jE2lKHeho
ks5NLCZOpcqws32UEJFGtHZuGul/dRmPUzqHS5+BeHR73ZJ1rgM8iQPIAKK7Scc6pCncnBgWb9W6
g+mK50iQLB8TXVLXfXc/bk6k5sL7AqMbe2rrJPFjkXQ12YbFea2bZ1ARidQjfcFr6XWjzDVOfAQf
jcw/foF7NHf4xRvnUXAgHDSSnWmUVy8D3Jr7vx+Yf17maKFzZDoryccVjuY8X5e+9wR9cjxRkvr4
Xtbpw0UXye7/8LUZhBZqU7TutcjC7naeHjehVqJxPvHaPhr9FB9QZrkMf+oqh9epunTMh5acFjsj
ZWtCGnwvLQNwiMmOD4Sdi0RCJNWpQ8aHt4cMjEmR3R615sPLqoGUT30NPIO1Wg1hsmTLC44l8+7z
V/XRDGyalFco17MPMo3DyzijQgjWsr+LUGwETY2ZQrk9ZRY67NEpS/j7e+JjFnzIa+2cg7V5eDEj
HSAh2NyThr4ZJ1XSpCFJmfXff9Fch00kh3iT+vm7E7zZiMGqmbDMxcszRDCYZ6BXpyf2c++fHSd3
R/gYQxiG9NoOb8etZ6sxAAUzEtQQZAshjiMOH2h+dXlijloH8+HUwZbKWGWIlkkV8U2Y++fqpeZR
czhKQmsso11Wa+2+6VR5mziiPgPzJ0/Up8T62w8u6HJ6t0gGZge3lviO5t7MbjDnafAvs4yEpNuG
IJr6e8HJuONs5Xf9XWI3+kvlYk7YIhkqjGc3U4N7zp5Bax7+cowiNGafTiuTUgltkKPn3MH0gJM6
ziGCDm2X4mfY6xQz7hKTFKfPL8UwObpxj8/N4uRI45t11TreNEctupo+St2QpFBE8wT3Q8+7dZVl
ydeKEMwMzpU3tahcFkuzoink5Lsst92YAB+yWDoy+BkifmzzOU+/Z2TYIA8r41qCbqhRoXDSurfp
KdoXOUZJYE7NJOat6lzz1UJp6VzOmCyIvOxMlNFGN7fxk8b69NYdSSdyuKBgm4kJrcEaezT/c42w
lZSdSufV+LNBNBABR013Tyyl1cMEA1ATPeNIIAK2TFAdBYC2AIpbfjEQyMsq5ZHwg1M2XYU4NSGb
wJ4FwX8/CEYsyU2GVFBWdyrJQXiEdayJQgbYFyFhQDp0ZXlZ50QDbIdeOBmgiCI2zWuZZhEMy8WR
5Jy3ptLcq3LMCVLfwiop0Vtmto3iCH4B0XP/zACu5gtUuwUY9spU80/Ti0tSmxbEjmT3VvNI5iey
FcjzFTk+2QuquARB1ZyqyLl38av4513UVfYXIqt9d9cqZKbnPS/YCHtVk6ENr0rp3LoFZh5XBMyn
Pdosx7/JlwJx1yTHubmK8rZVt9PSFdqTFiOCu4zGvhsfye417VVro0NFge4XwEtZql9QnNWvDBqc
gfJuKivw0alDwL2LmObawa/WnRtoh4bzOK5hRJH2XjmvmZMIe6WwgYBy4yj+x2JT5cG4inNLD7IW
H8elOc1xGm8oBibpC3i2yAhiJmUUWZbVqZ+VMunmB6aIkuwbX1sO36nFSvgAqtZzLjAie+5O5sZs
fC1nkWZbk9xN5/vcJTrZzyAhygQZa2+08RZpGnIuJJSzfr+CYyMCgTvp3Fa50cKiW1qd+8GK+5vw
feNXR7rUBD7FKeMzc9AT8t/axiV6PkeQtSN2T7uVHEiJJZRTOj+aQxcJwAOWXW4InbW7Xy3M769E
Rkk3KBx+W7AYTc9C0IL+3nVgZq905ZRwYgziml46bWzBIHYp3mc9mnDli3JwRCC6PH01OqMoAyFr
G30n8Kt2M1BkHBAzxzUQSySPjG24J+Ym0WfzpwBrgsrPJ1wt9GmPJUT/zRnhsXad3co+Ez914uhS
LFbEgO0Jlp8f/ajyunPMZJPcJrgvZvKfZW2FZDXbzgZqZwvUqtGNX8Bc+4yENAN1G3AsCwyigCy2
iwDYfwVdZVrXsQJ2FBJyjp4RCYjjBRV6s3rb5bV4bGDXjpvaAvN74TY2Z64uIcjxwouUTsD6VMU/
p5pjytYgShZ7mHD6by7prf1TymZ4IDRVA0pi5g67IArA7YOsah0UTR4Dcmux8yXUXpcerVpH/idY
jVqPJGQUNGvkqHkJaaoa6fDXCWhT4qmj3pMXGVFlVhinmfkIfXtJXpbUqXgZWUZOTAmNdt5lwOue
mPiTl8afo3vmbtCAlXSc7Emrmorpxmv15Wxizvzd6Vb/FSxON19SNMi++iMW90ulT4TuRrJ1CIjN
2N9viKcrf+lGJJ6SkUZ1QAcLXJ0dGyMqNJ8Ri4EC5tC3sR5T/W6uSyFfSvCJ93qn9bdiERSPJs23
lkvmoep2XOyhOCfZARGlHaFCDqkFtQ9NP+ZFWJea93sEZVGfq34e2j36QCO9ahKhf9US3Ua7p7JC
I5NxjH+ZkxANUbKSnMfSb4kv7kGyon1jx4jGNCXUE0DQ5IsLa9LtF8TjkkTWwTJeM6BDymO/n2gt
H/vspRcq1r1Locg6u2owclUbadc5lkyYanXoRKtC1Y9U4gDqq6WJFVBLxCZvJT5WPSeea1t60zT8
iGjnt9ekD7rEKg7JaG6ZS/A0w1cm0Vhq2XJXwIacvnWwz755ThTnT4idcnFZSM0BgGYlTPltTF4H
LlPRk7xOfiOec7sajV3pycYgMDxaMEiivld2KM25jF8LotN/NGNrvDhF7UFZEFB0wwymBXNDyhrQ
becBbSf1GDNu7wnyl+VjkZud/wKzJo33bsHniggc5DwR36ZxbxqLboWEwlvZpYh8E49+glk01PUp
yjYuRgGyAb0cGl7V1SRrwoRoihenKkxjn2OSWK5ciKjDU9IjqccQ17BK5smIvSenTegxEDMIOH5C
CkHQj5mm7zvFKP8KniFxQox9wwU56PMEwZOXt/W9VEfGrzrAIb5fq/ysAvNZ/+7o9gOyHcby+5S4
7q+W6PzuJ8QvTASMKGJaiNbLRdAsWssmoSkd+5lpgwAk7IeF7t8xW0l5VpdmPJMbwYGP/OQ+iyjK
wfMkMyEuuujFaJ02fdC8QRcMds9RmxQvQLdf+/ywFITVJA9ElfTWuahJKV7C0htAn3skIpePnr7U
mKZk4g2MEhSggCOSaSK7uun84iyOLUiI4+JZK9KD80z3Uml91kOy7ZfSJ4x6McX4rffp6n+3+1jG
9+nYlPKnOXszn1AaJTZOztj7ZdXRyGKv+719kSLbWB0U6DfPlTOuidg10zI4d3gIKAYcjycMeWFO
22d2RgjrA3J1R/cM+ouwHsn61cVtV1JLfHGGXMYPM0962KuxnQqsEUsrdrQXEyIsYwUAyMNU/TI5
hqXugYxW2obbz9ofdFv7OPRzZQ3ndmq0+jm0xGUK62rA3S+Ua17Ay1XytUmAoxFXkUHItunGX2b6
MsG+dbM1xFf4VRtmcsQuySShj2edGtdMLy8Vza1UHcjuqZl456EEsMo6kuhDpX0rgS5N8MraeNpp
Ole4sgwCinecKwtxTdhvNYczxDAnaEc9M0jqxTZANPZizF9iqeXG8+iY2k3bDbV7NdLO7X82RGZO
N1asUOiHbm4J+ZAY6EfW8AGjJ9fZbcQXt8oyb6/3lv9d63VdQsOasBBbTgOSIgDtMdhblicqopqW
1RZ0ishRBH71U+Lp35tYTdprW8dYZ0ggVk9vm+n/L7/9X4gq/zhXrC7SQ5dnV2Oo+36gvV3/xb/a
W+H/h5Y/zYe1uOqvha3/o70V5n8sz8ek5phIcqlFUWv4H+2t5fyH7Sp/6yIcRQ7hclD/H4+nZfyH
ozSTvcBARouNv/obF9rB+YdTpik8ystIb9zV5XmsiRlsqx2GKk3CyphHesWE03ukKp4oRL1J8f7v
+fLfy9APRF2JdQ7F8FHRrZgMc6wjTBRuKoZ7h3zQ59YBkhOkGDfvBxzZOuivFFhI1VcjAZXQVjuY
kWRmh+nCVJFIyj6BAvmhM3Y7pybLo9CI1HDKxwSMWXmZ20jNyVtF++9PJNQGdlVoaUCGelZvSfL1
8JyaQvu6iukepiLNnsc8n5l4JrfNMLb0/kOKm1VHeWzrm6ioskvInjmgS5ljyhpMf/irU/7bQ/ER
ExLIrtPtoVjNu/njlK+ivLKLWmSonhayD/wbIkAerOopthlrn4l3Dg+57y909PSXJM/FJLkQLqUX
1dQ3LVZDxwQjOplblEyBN88XfVecuL/DUhrjaa3yc6CksYAolLbU4f3FaTowY5PRIOEGhBzbpm2M
hx1SGAFKAAKawLB798SR/qjs+u9VaUfRLaV+jXL9qJTR6o4V+ewb2Y8M0Lv9Md3miAvDCdTClzYv
SR2QrpPvJhCbm6TtiSdQ5JcXfCj/2t3/nyKWNznHH6OepgAaRD57NKNo6FE0HT4ADE8ewfi0baU9
EC88Yre/prBvzEFqzi3s5VonlVxJy7/x4hi3j4Ug6bpNWZrO4rHwy53eD/qVsEUfBWbUqZe0nqJ7
CyjMnTbUvrpoOiGmcMw5cnKWU5oCWTeoZrfGSyA796ALBgNQjZC6s/08a+Y4BaWZOX0gWtf+sc4y
+k4vhcAC2lmO2rLjUtAeRqjhKFlQ+7m2mncs8NIP4CXq89a3JXknup63m89H6WF9jRfH06LbQP2C
sz8lWGbDPz8HGpvxAscJlkjjDU2ADvtZRZr60axgy88v9dZpOn4z0JQQ9KLPt2l4H16r7BvpxFlK
Q91BrNAQ5UxEkBz6K1Nr0i8ZzpkQt6EWStfQb7Rca7Zl0XZ3dgZGpRtrMCOEog5XtpnUF0oHUVNT
SNnMOSWYE+P5sBT471PxWCXWfjxdz2NltedSWFK1jNfK1LRHewF4U2kT7h5tBK84GrLY/v3DWeX2
iJDpPCIaNw8fzpB0TdsrCPYt39e9Xbjer8goq/GbarqYbQwttDbAbFCclYpWFVylksgOzLDiFVoc
CUajFqnzdknxJ8K3ye1gssvxKXWNAb5COmJQ+PwXHxaa356R5Xsrnn3VjKF8O/zBC5VSThO8TT6M
+9aUDoQ/u+JD//wy7+YzJOarRcUkGUFH+XY0aNQIUx3OLzOLZalbKm391lfGQ6st/ZfCQA3UNHN/
Yuo+qsy+3RvfhMd0huLCo8l+eG9oIE0cqoiFdF0Rm7dEasHPy5m0DilGNV+xOoOYJvcgBiFjzRBJ
icXpWU9IVnr8/P4/eMy2i95m3XrYAtHc4U+x1Ih9D6byetIjsac3l12cDqdiksWHlzEo1drsTjAU
HM2adMdwzductvNl1M8L4gi3eT4NRMqZEdWmNLasb+M0F+deX/nfqDIARsrL5GdTN+lNTd7YCoGJ
5iB2E+OvAh3/fRkuGzaXeAekVN7RQqrqAWSI2TPQiqTf2GD+cFub8d9fBTEv+jZDsC1kHTt8zk3c
AUDyO3Cbmei/uPVUBkZjmC+fv81DNcXbvfBxIxXRESqvepHDq7he71C34jGTM1PuNGzk+3Rpvngs
rWnQYe07WyKOP+SoR+efX3l9gUeTL9tNlN4eWgDznVDFSOfRJjoe3zcCfY9VMAG3y3DT7jJL+Rut
n+tr3XG0V1etNkea3dnd579AfLDW0NvGMGXT57b4HYc3L2NYnhDUWWumlHO5VhUbcMcoEXInu9dY
Mc+aro/3cjDHc8ttuss8E8MZbEVKV4VLamgxqWs7VhFrrFxO5Zt/MOfzga3rIUJH2nRHw2wQdcqe
3EPG5nbiNnec4S6m9NmEhb+MV/iwmm73+QP5aDCwDK7zGru2d6vMXM0poYKCE7VH6FSLAuvSmjRg
ojHKHrI15CY1XROcCPyyz6/8waRKyA0bDTSq9D+Pm3d+POgleRVxaA4tu7DOZEA207gBddrBQJJO
tG1kG52Yyj64KgPQY6nAv/hexjcbcTcWQFPwzEEWA4kcf51GrLbbzpyGObAJ+0zDeVzK/ed3+6aT
Pxr7WL5oVeJzwEn3dlD6Y8/fzV2JZZrKZorny2PQ1fIMfZ8hWNqrlvDSmqib2NEbbduzC7tohswc
L0wyz36TU6ZpAVDaJSZsQdd/gybK4rMStKkAMwhILBzsOGs2qa+WH2lpLsaZP7QyoqJKWSd0yRYu
thzDFiKhCs979GKL4gz2YzmcCWuw1bk0SmUFMwDJKmz474GCuCklYAnE6xLSjq82LeoNxHOzOYSG
Zrg3JEVaam90knCqococ+MfuUKlghg3eBO6ck4cFngaX5VBO8kRL9k3Gc/w4kSk6KJfY8xPvePgd
myC+BnJf+Y59o7+MCOfAD4+Ikd1sneyHmFZ6VuY6QRLFdLVmiF/6atZvfD+jIJq39bmnhuY8S0z/
pu1143Y0Jw6YJ975++mOORwZiIMDFXvX0XRO6GksqzGJwyx2zC9iAYCCCdQrTlzmg1kVCRLrBXmu
jsvYPnwUlk+qJq+f3VeCxnGk0k8fZnJieNO9nm68qFZXb5qfjdd7JBIRFHdiV/3Bwu3RRiZtB5sN
q+P693+MbVJigZcpSC5YKsSrMJRcKU7xiczzj/buq3GDLxcpNhrwoxvlBIfGygYvQvfE2VkFea1C
H+wADFW5U/YAbFvRAzivUdbtbaNLd147p18MsJjnDcRRGk6qq56TmnmbYqAeou4GVkn1/5TJ7v2s
yqdOV32t3zDJrNlEfz4Q5et52ucssWXlslLQjNzSQspeGlJObxZF/CVJay9Ug50TK+ybe+Xwu1iF
A+vunSvDUTha3EHIUspOpEadtrXPCiO2b6uR1oeu4GjTFosD0I7Ob8o9JmXJmA4QKRs3XT3UG7tK
2lPGxvcjg59jcYLhabBHPzbbKKEiQy9bLTA1uyM4dpL0xbAPff6hvdlZj+8ac/LqqiUVjUn28Hk7
ozVXkcBgPTtDuWnnWG5aQHRA3trR2JeiWr6Qu9t/XYA6NSEY3iyIm1JtZKrX1o4Ix2pLGhqBrHTO
Ej1M6+LOcBd3X7WpFYgkFj8+/8HvdyHo697On4a3Kh6Ozi1TTkI1okgm9an+YbEUwN7RtT5M7Tnv
Tzyc9yseHkjCnxgTuEIQkh8+m7i0avIYeTZLlHm3A13vNMwK86lVuvOU1iWbC7xxJ27ww3G4GrmQ
cjK3oF8/vKosqbvRbWYc+uQuWlG70yOb6dnIyYMuFGD1rVYmItQ4V+Uh3S46m9IbE6SGKURr2zml
3//okXOMptJJjYGv42hrVZk13SqOVGtDSt/F7UwVCnkSqjx62NGJXdVHAxJ3voeNfTWjUmQ9vH0z
ofre+Tx0MMHmPbpsBZ02m1v2HL6e+PlZbWhmviF+wZ/O4pRE55DGNWLfpPDwTOD4nwsAmVa6d/Ed
zK9kpjSSVK2kz8icrvx0RyOnTCF4ozM4+3xwfjB5rf4hqlb4unHhH02zpUaATD7w291RTHcjreAz
6LU+KZhjt687q7g2oiELY9uw5Imx+n4pY66g1vFWL19dvIePLRNLR2nCpzpDWLMeUplenvusRN5C
Yk4KRt4v5FWXxbb9Szen5XHGlHbKaPvBMZQfgSsBNRSnJNaawx+h7Dyam1HwI6wqfZzazN7UDdmi
3Ww/EaIrz2iscWAg93U7LNr42hRtKoOcuK2ndiJJE7wru7OoSfQTm54PXgzhghZ1MoTNJqeEwx+W
KW/UjThmx1y44usw9Zmzk7UhrtNRk8u+6HU/30W+MtPzyV+q8unzcfHBXM4rXavWFm5DzgyHl1da
JH3pppwMidAOGBvVZlbxqQPJB98pDjmePQ0Q9hTH01XlKdV7SEyCyfVjUrXabGUZZzADtBql1F/f
EtpBdi1sKnDyHzvFs3rM9aFg44IKq6cs24uUsynBsifG9QePjvLmqiBcgzoc/+jN5W6egttbP6kq
as8TTAzbnNjdE2XnI7/aerJH6YQfQ1A0JO3kWMzvYi+lLbrOcb7DUb5ZpudkGKV5DlRVfnNKIzHg
ORk+GGJRbJZYZE0Qa/E/xjTgYCP177s3CKppWGl+l8RvF4EO6jzkPzNhS9Yosmvl6sXD378Eyh0m
p0F39RMeLRXUFG1PmaMG4BBTToqzLlB6Y52Y1d4frZH5YZcmZwanLFXOw9FbED0mlpiraBWxYZKp
dJ8aUjyZJApfsYGVJ5aAN1X+0Z7EoWTGa6DxhUPgaI1vEdJJdsEaaQfUTpu51UiEoxlgLnLYx91M
dl4ZzVfkGORhXOTjps9hNUOpN41Nk6fL+TDZSJlyrzxzpBfvMBIb6BRi67zWzCvL7yt5lfWyO7HL
/mioWtiWGD/EDHDEOnxOxlLPonEjjSA9qDSx06VnGvqk7d+/c3qjLC70iUjAXTctf5wYEmKjBrvg
VFsv0r7oFnDLruj6E1f5aC4hqoh6Gu4MTLFHywlau9SaorUNU0f+ppudBvYDtOdNITBvnJhLProY
6nFCYNegEHQJh7cEOkAvu0JpQZOUyVU6kX1XS0pJVh37J3b5H70jPnGSE5hQWBGO3hEx6oj11vzE
xfZ6gJKdPC/60rr7/B19sHF0PBolayzJW2vm8IbyRLndCJEb+juaPPb43a5ewOVU8n6W1SYb0/bE
+3p/X3Rm+Fy8NWKVI97RqEC30TWoPuIw5iQb5Nbc3NpQUE+M8PcvClusibHKZzPMafVovhGiErkC
hR2Og17sdM2NYH0vwt0KiJ77z5/hR3e05gox6zMPcAY6fIZDJjoAnlyL6CGQDZ7WBuSGLCfmtg+q
IRTwyLXCkM1gJyDv8DK5SlRaR1UcRqPUfnaFQ1S9YTXX7WK3gZqs6puex9nNVCbtpY1++yxzAbUB
hmw3oht+5kg/H4haqK4tY8mepU4k84kV8IOHjjuYJjxa67WpcfQpFmNtpqXPYJJ9QhVdQ1EWuP3k
036NjK+fP/T3A5fiAEYmazXCc7Gjh24hu05KQUFEEhSFRZDuntKI9avMjjD7WOvih9SbevvELX6w
cTy87tE9+gRLz3XN8NViipd2Z37PmqbY8VPWXOrSfizog+4za4GqqHrn1h/z72XuL3WgtLzejTBT
oXNPp4hRPGFe/+FStDrmURNxIEHqcGwlLB0oxspf0tDRk7a5g12saU96sxTFRReXdvZA0LaBBRDD
+G9P8hWGXRo5SPK6Pmvu7Gas/LDrNP2mcprC3mXJQMwppVvvgdYeCkNefEEuYxwbzxmBAxWVwLmj
O02YqsZG2Edr12TY4mqyNoyAzUhiBkS/ZbjLAMGwY5Z+l1+M/rLYG1pYRhvgMp/rwF4WkW36OTc5
C0yO/qtYpHNPLZwj7II08o6aVGagse2qnwBEUnnZD3aTsn9p4IVFswlOnF+JpLFFU15fFS4VTlbY
tVnb10Y1BShA1IvpZEWy9Ttg0chiF0BIBKI0l9QKWxUaPpLeTb7k088ZngVFNYQlHf/Qt6/cKI/t
Dao0lO6a6yfPLqayNJBDS9QrFGfx3HZT5V3aU+PLLVszelmo/PRxO1X1inUfhPgB7qP64VONrNiW
Jbq1y3kmy0YnIRMBg6ZZjz7gL7YshJdvhTe5xGqu+v9Asj9OtnVlmF/dtrL+kbIpjM1sj9ZFHI01
0Hd7HPdIdLXNLPTGDagGduw1pAs7LJL98rM1h+bF6Z3AWnjCE1BwM0jStr4b33y23YT1CTG26YJN
qjLyaAkg7uEOoRjwAyEi735K6PVwMkqaaY+xwBpDLU0Sc590aXFfTtn8KtFkvM6qvDPbITvvUqcT
Wy8qEYlLQ/zE5Vq/RL62fFmKjDAllfX2P95b+qvWaHH9xcKfB37KMptsY5YJIcCtAiyLA1epeSOx
+48hQQf9oxgH9LGFK8UzhQ5zucjsxDO3IBtGwp0TMKMUuEqwMoZTTFCY1JRsjLG3e/g+jfHF5du9
0ztgCrgiPO2lT5X3M2uQJQaVFycPJv9WhGqWNB0RqRN73yzN9E0KquCBrDT9iejT8trunQLptzHP
BvHKwiwvCNQeGGde3AveWBc7wWg70QP+d3JTizEWV5Oz4kqzWe9vRpUWP/KsBCBvuf2PvFN1du5O
IjtvC3Z/SzU7DE6BRLCGci5wj8C3wfS8JjHn5iwuVV137pbMMlSBjVk3gD7ErDvbxNezbOsg/agB
PUVEWysfSXJg9SkJBhPY+O/WvCBzLEvCs8MF7TpUlNEvg6Rskv2szbkT+O5iP9ijFveUdx2cqIM3
yJiEWw+4BAbl+Z/K1LJvbStFvlkafejCWlSUPChqNc9FmVX1BnzT2AYarckfA7T3mGwMnOohkFJv
IXyYPLv9TO+nDBpsFCiMnVSVl6neNlhlfLGUZxpMj/UjVOZL3sk6DUqhzEt+LynIKMPG37lwq0cx
cMAMBsMGZ+X2crow6e26m8VI0AZnU5n+wi0yAXLXtejVqeL6qlKgrtFFRf43va7GV6v2Ct7bQnE7
oJK1Bujixsr5flHAh7o/lLdaUeIT0BKjf9TBrL8Oa0li6BwhUUZUNVnCvVEkm4Q45We9nYi3HhNb
3i7CViMMc9v46pIE/yVlysb4J9PhnsP/cuerGPFOhS5EBWm7mGqPJgE4XGQqi0RxDzM6r7wTbZCI
yr+tZF387KXAWzARMb0l4thyNnFKZPnSpfaPdizkrT7V5OE21qj/wNNUuBvNn3J8KHoL252IZdg9
XZr/Hjpbf1GZbiTsvkiLR7qVArJKbUmUiT/ZPOIG7XFQ1wtsdEJiiRn3TEqIYh7nLMxS6V7MzdJ3
G6u1huti6CNnY1sofC8jbSjnjZ6lxWNsTq23p6JlPQIKx9zkkEN7r3tt8oNTGgXzKLK87wYl+xf8
/P2DZYzzcqZDxWioCvB1B8in+hc9qaK3CahkSs/aG8y9QxrEib4wPkwt+l3Ptnrp0UfkDw6RvK/M
3L53pVucjiHgNfXP3ony5MwdtBbh4aQKFfD5PnlFu5S7VmexCrwxHR86nTbcljMqGJpWDbF2qQGz
c6n+JCILPCgTMY2yoZv5NOF4B00xj1dp1E9XZh8l11ob6d+lkPMQxFOh/lH5HFdh1lBhPvftLK1C
06qcJbD8xP+W63lJgnQxdZcJi3ZxgZuiDXM/E87GqEzjpi/wGgVAZKQ4M5QTMXMAEr2lYR11G5RE
6MH8toY8llCWzBAPkaS9yQw11Zt6oaMd5Joy6sDH9kS7JHX971wgMrnzXCY7zG2i3rqdmTxN3tIZ
exhN+y4jvaYgJ/kinvjglNbRxsyjrJTMAGlj0C3XNLGpGYLqLIYBfCPJuklCaVvxz8VSJBIv1mTc
iKgTAvNCV5/JyKb1ryXV9NMi+wZSE3NlHSaVv7Yx9W72tlGsgRhLvc6pArexImLpCYv94dRV+Vyg
e+6u/LhetnmZkjeht2Xyuiyj1YSDY83zpist/c4oF0rOSzyZyb7vsTNyGTd2zrEAG99S0ycwQnNY
OAL6FO6XGeuHtp31iP9Pq9oE6l/k6lddg/F90+hafRsry0/DdLZ7fW+sGvGzQYz+axtjCgqXVMqL
QWH9wd7VzddMzXoXoE5aohv44uWmNPrSx1C0CoakXVm38wSkgAZmgzYvRv8GXLHRoYTn+TJ4m0hA
hwtiv2+jHRnRZHq4gIXEFhBoMVzhXPT/sTt3ArhmWAVNrMh98L0lGwEfZgW2sbYtv7MnLAykDj7w
wHG09DEQ9mR+V3NRogxkz6eFcTmT9+JAZRRBpnnMvNHgG80G+45x48jBB5jU9/dNlCQ3ztLGt0ki
XHVRSb5eQ5lVwXZAzPdd1flxMI8ZeabeiIYxxBKpvrH585qgsXMj20T61JFeIFIC1v83e2eyHDeS
Rdl/6XUjDfOwDQARHMVBlCjmBiaJEmbAHQ44hj/q7+gf6wNldZlIyUTLZZu1pdUiSymCgYA7nr93
77lCLqsZU6uou3xt7KdamjWbFvlyLmg+P3jXqAIHF3BzJtk4lyYho++V8o3Pk80409zWwkP3KJ0y
tniHZgezy7sjUnxTHx1ntc68aphH/FwG6pbBLu1jwFxa3vvKXKrEG22d37M+CoFaP8/6uGcdNuTB
GeHTvELBvBBV1TWXjetqfQjLaQUX3hYDQhWyKodEFU1Vn9ee6V5PXdtbsQgkKQSGRdPsYCMvGK49
kHKS111bE2DlNREJZZPsxpNtrBNxf3ZXiosFswd1glkRS0OeO4mPkR5cRE/TOh4iXLkfmsGo3vel
HS3pwCihOWDpcT0C3Lrhg9k7tYlt3NMWNUvdVgc5RnmdLl5F8uKkIzLh64rwSqxP5kevDXLyQZbW
vrCDpbjol8DaEg/7ynGso5Uym0flFlYdJZaThdUZ7J65Iv1ymq87GmVMqBZkBAckG1OXzJsuCTdc
gmZKla+CXYImIyQz5baQDhcGRJER7jcfVg9PKA5YC5seBqHgqukJZjlQV02UL4UR4bOYVXRvtcEc
HvtVZ88av2tw3JYG0tfQeHZ3Zk8eGuauD4vvOsBIcxZRrFw33Wq+8zJ72y+OiCEp5tD+yttz+chi
8pbYQR5+1zszcZqjaG8FoOnsXNjZ8GSKqLtBl11naWvOkvBJXaNZwHhHWS0sLMg5ObgpYHcG6IwC
1JXrTqOO8UKv7dWwTUaebmZmDakYF3EW+H2lEnemKDiYq2dvx0atgToOmBztpEeU5rHCJkwybp1b
U1K1azWlIsMsMtCH84komRoCcd252D6ikZfvPFTrzlmxrYYANabq9q6eMQuCTmkyneSWJoIis2Tb
EsDiuOuZ56z8/f+Zb0Pt5BNynt6juDpQJMo4H7UhY4Yt6i3MxG+mfDQ1ghDf9o4Cd18jL+umibDN
IBarV0+gQB6fp8LlnLcWKKVCK+M+hB4t59n8ooZpuChMrUDNLtk331+Kf9/XgdNjBjuga5eE7uOT
n3qKK9IuMiuGnHmmXZyEUatvQd1lcdm5IP7/3GL4tZvMiToECMYgJOSD2y+v5TkZ1bWDEQkpSX8o
dKSSWVXqe2cQtcHE2/785+v9Rrfm+fgofCa5PyS6r1pjkPrtmgjGHMsPE2Jz1Lg0N2OLxkPYLM9Z
0c4PvtexBVqt/FAbobiRK/myk2frA3lcVRsXWSRw3BnLcqpxgbtv3JHfNV0gAu4NXZQoBHG9vCNI
NM3eVwK5Mp5mFFRFsx2w3op402TAjgK5xdT16xtd9r1X96qzQYcBIRe8WqZS0atenuliqp8y5FzV
IKNjFUXjpRkM7rd6rKLEweRPWNnc+vQzQpoKM+mNf/5efh3JsQB2rWoA8gWEzatOrJ1HWR12XB+4
zHrR1xjMlG7Vk7K7z1TG2e3S0iwgKfNfWyw8wDI7Px+7LQmFP0ZBPz3s5BpFDik6WCyMebrgCNRe
OGYm043WJ6bntfnELLx6427/+tSjf0WAw2QWdeovHC5jsKJm29BvOnihLzCxcFggi+XUe2VxxR80
b3RPf/PUs7mAxGYajVCCrsvLh8owy2mRAj2kMvr+2I9Vk+Zu1sQbjjeD95qfWUmwuLwtIQfPLmcU
yTEHPWdxH5myO+ILNi94QpjwuWVUxLPtUhn/+RH4zU3hVcguiPaE3v9rYd9c6VAU9pJTiAi4MTVt
crO/KirnaErr+c/X+vVxR4Lt7g/7zo+HpvXyfsxkdbZLF6CA0n1/FfXBYBDxYUR+6hTgguMxcvPH
aVuM/OQUTIMPkM278I0u/a9GG3o6eEAYYxJhxpHi1W+Bts7zd0chSdTr2F709gbkYChK931rDfO9
IaX1N/kiW5N0vHrcZMW+3iC2KMNnwyDo5o0v4Dd9VxiQqJ3ApAUoml8TgkqHkNsftgVdDUQ/NZuL
UJ0iQ2x1eNcC8EwsImFPeS8BAchtTZrJkUc5Zbg+q0o/afqBJCypLPnzt/Xrk7H/Xgye0EDhankt
tB7sJXKwnLM5NW2TLBuKhqBc8ULlIYnZm3xLb/jrZoSulWkDrhE0roxUXz4d+EJMyYPIvLybw8eV
IRUT7VGRXxXtx4J8pcKu6gmlDXDk+Y1vYf/hL3diPiEbEbMVtkTGbS8v7k9V5YhsRd86r8NpIMqO
UK4meOPZ+80t5cljEWCMgbz+i7AO6sBm7UrDgmPjQ42O+nawN+tIcL06x3O1vuXC+XVuwVuFMdge
AUBj5/UsoaZVYRC8TLSBHPIbrzXDpKu6IIZXoN54XH5zKVJaHNydu4cN3uHLO6hbm6QiF/dNQUZf
so2qShfEMmAzsrfIdb9RCnAFHhZq3B1s+GPj/en1kQd4zXRh8qJeivbSnzpBthOsCyaKXXhdaFzy
hwyz0VUbGebZvNnfbV32CZpKMxYjXeQp6PsLd0BTKScimOnaZEd/ckXF6TWYLxp0r2+8DH57e2yQ
avjqfqQxvLo90YL0M2c1icmf6Ybh7L+U7EXH0ty28z+v3F+3FGbSfNmEPrLXBZSTry6GSa6Gb1zE
zKjN9mbArx4mYy+X56ogCwWPmm6eOh/10UW1uDljJbss9GdpF/WYDtsABzNsUYElDjMM+04UUR69
MfT7oYt4seJQS4TswvtgB3Hi6zkmbm8FboCg4o2p4PqYl0sOSkA6WwSDs6Q7nht6bU6+1RXzaVzs
aP0gwJAjEYbjkiyBB+oELcSAyoM9/iiF7LH6CUm7Omx61OOMgox3eTPawxHsAYAO6WalfbBxJYkD
ZVc3XxBENlxPLXmB6djkC8B7s1jOjSkzmUQY9bK+U4wq7DdWyo/33KuPjkNoH31zB37FqmdZy5m1
zyi7nGk7zYY0lqQxw/pvGhBOn2zh1FYpTcQAojdR3+LIy8k+Vk3U1GmxYK65BNIEeGhytsEjqd7L
jLRh7PDeQfT+NQgqWogVeBEwHSPf/YH6a/q7anubRoOGrZ5WC1GAzBfL4v2fn7xftlG6mBwsIlYl
/zDXePngSZIbayrOAjAhx71oIJsaANj8Fvbrl8WEdoBTEjC43QLOFvfyMtwqQAfZiBJ0ysRV1U7R
clLdqoqkad0BP1BobB/WIetoeMNjPxvCSk1xOYk+0YIZJ506LzLIMRvxYtPvICBSh0u1vaFo+vVu
YH1DIcvkElq/91q049PwthYGe3FgVcspn9RGUKo00397z1npbIQh5q59Kb16ddEZ8SpWK62kIsjp
jCMcAJ5RlW+FDO039eVTizoEyjKOaI7K3PmXN93g/7dV65eQJUSReKVvHTL6JeTXj10P9WLxL/U+
M4rV4qqLweO5PP75k/5SIeAT4H5iykYEBWDt1dM1m5125MZv4Nq9cVQuhIgAw9kV89pc08gbl9Q1
rOhkMy68/fOlf3lzc+kIORQnJSSxTOVffviF4ftklgYT1lluO/FEXTNpzO7Zday7JSMi4c/X+82j
s59Fg91FBeAgfHWzM1x86GlpuYyiNs+Xxn1ecdknf75I8OtVdtv2zpKj9tlr8pefKuM8PDarruLS
b73HmmZ1fSwil57+QN1QkMVQ5zVjygK/TQlBRKcbBtJVoAib6TChxugdfdOXavpquFYzHtyVeXEA
1XA6013XPKIqWb7AH5nYB3pFl13Z83aPjs1+1wTBGBztuQzIMd16Rx00v+nfi7AiI53qWrvJxpry
WTwANDE8qZaemxf0002/CigLDbJIpv6dYbwv0QJm38LGkfoM34yfH1tw+1HKeDbDy4tMGNKNgUwg
Gd123FLaz62bRDWkmSOv+mU8IMHyH8Hc+3kyCGHfcSqZ+4eeJtB6udj1hsx80aNM0V0vHFTU0liH
TozQuphuq0/A7iorIUzAWwjjLHrNHZ16+zTWW0RNsTn9jWFkwZjoVTG+UiyWO0J3BlwMS5M9EE6s
PyvhCwQEGBrUk2AMfe4FYkTQWRTb8M+W8f+RJ/+DpfLTGvgFeXL/v/8XDsS+e8E82f/Kf/IGvb8Y
oGNZps0AVxLf0/9lnnjeX7YV7FDQH4mCqLz+yzwxbPMvltDur2Uxcbrd+4j/gZ4YtvUXemefpgMb
NC0e51/lDTov21Qo5ncjikvXDiwp4XmvT9BwgEbSoRiVkV1RGO8CED99HC4d2dOaQXlwBGJogVts
2yoD3xfp8QAf0ZgvrcHFK7QwqJOpk0XVdsKGT92XbV1EnO1iGwheJB2KC5abmA8MNjMzdiJWKyqV
/ZGljYSeeSjs224gUzeZiojpiWutBaDFNhiec7eKnLiVk3Ofqa2qE8ddvAGtaqT8pJwndeYyypqg
7YpPavL7r+C6gi8usKznH1/pv3q6b/5fS8rcv+r/slF+eW4vP2+f60KNn18+uftf+ufJDYO/kNSj
EsAUHfAm3nvd/6TGg+RxeTDRQVKF4OjaD1P/ofXwUIP+pjfFBJ7+N26B/z64rvkXVQtLARL53pvE
EPovaD0vH1uafOiWPXAxtNr/eXJfvmc6DmfTOOrt2OdD4YNtyepvlvCQFAjXsC9H+PPvXDSnb3FS
X9WJ/1x3/+WxsOyv7lelEXx2SdyduR2x40KlYwx7ZHQjzuy58d+oSV8VCD8utSsyibvYjdmvIQvt
VgAJHSEhajGTR+dMH4GVjUebqe6BOOA3ypFXldA/V6MG4mzvcJR4bTOYZYQiZlzWoxHo8FgHVp5o
s2G+H43lUczzDBRRWnHr928U+L/5mCTdUX1wwCcu5bVUs5wtp4fryzcZBkwOlG9+h8+6piWNjVQ1
qj/76TG//ae8/DlQ6XfXYxiCaQQRL/3JV5U+imS/yOppO7YFvUPIAkZFbvqw6Tt/CHV05NQ//kvX
HzeXLW1PhuCBZeG8VvQrJGVVOHv7sXGsTrDdkeT1Vnj68yd7VXvx5ZkMWPeBCAt35yi9XBOklSy+
OwTzEaAsoe1iLM7AM/pv1JGvVwBXoYeHOogXx26Sf1UyF64yus6fl6POYPBjvVnKR/QyEIlndzPP
//yRfncxIhlp7VIs8yJkD/p5hDUWlnDIWVswy4ny5BfLh9zeeCeV9tOfL/Sbe4esGyXujkpiErf/
Ij/1f4RTkcMYtMvRiIKbWnjDSRbR8saj99uL0Apk36JK5oX78iI80TTN1bgcM8f96rj1cplvWfjG
tvG7W0ZlwN3ifb4PCl5exCmyxs9DPgmqfH0S23bPtBypZ176xz/fs32l/Hx82xcsDx2qYmBgtM32
Pfqne+ajoQlJ+2guzbQ7vNW7ffXDaRDvbxaToz+TBL77Vz98LvS2WtAFj0WwKfrXpZkN9whTrfGu
bxtVni2jLYK4Q/3kHTiCa/Gxb8Ap3//5M756z+y/BhUYKjv+x4p6jUcinN4Jt8Wqj6M51xuKqYye
eYFRpkf2UoeMurvCocsiirecy6++xx9XZtu3AcWRl4yr/+Xd9bbVaRisN8esDJvTWnbeca3ClQG5
6T38+w/JtsFbHiDdDit7eSkovJ3TYdE+oj8IIECr4Stv4OlcZ+522ux2uq/JZXiD7fK7O7svaZrW
nH95w728aFbZZhnooTn2pdV1KWLV8RGJhjjviCgZkiW3QV9JZPLf/uWHZf+l5mYu/mNi9No0j/26
72oTlUce5eN7ww/k+c6ifVINuodZTf1tZzfu458v+mrl01aymNjt03GSbQkX3//8p6WC2MsNushC
Rbda4d08hnOTOABX3uKl/PLQ7NehyvLh8ztM/l9vziWiRJqU4NJoQV17HHlvkdV5dwU0zTdW/+vv
jzYrpgITTy/3kid0f8/+/JEKTBU10orzYozHv8s3IrHIK9g3qp+2FyeifmRn4cjEdBUsyv5Zf7qA
M7lWiXHNPemx8ILUXLfuQhc1ApS5QWl6qGotUAUNYImToIfWnzRdOKNXGReLboKVIzxDHURJSHij
8SEQK0bqpcqjT+7oQQTVhdowBQaKLr8OvTxPWm/I2Wp6GTz1bjNdNHXP/MaBCfjN2tAXJkBwyo+i
c0aaDwZdwGreZ4+qHpwLfOTKu27szQjvchuJIuIEJzy1hj8/BnkAYhVhYHHf1ZH/qVae8ZQB23tn
Ie/+Gqxe8Gxqs7trjGpykkCNwRO9rhz5tunIKK5zcMaHYYM3jSw239xYSH6TxB/79WwseuUlWe6a
Tdpy3nzPIs7eTeiyVaKwQ+lj2dXd3eBvNNJ0p90oVo7Oz71ReV7qkDGKUsciE+vMLwV5XEYdBQ+N
VpOdLuAi/BijJrefM8LinnUsUDsOImB0TrHan4rGaSJglFbboKCsy5WEcFteVGzta0o4JmpynwAq
cTS6nM5DMOfdJ9zdqk0zRrd3MvAFJn9pOZe5JxliNJW3ZWfZ6IPVkuG8jbSNUPLiUdEN1CFPdvmB
OqcfEj0H6iGrG5ZriSwgidZi2ZD6mbUTe7CLlrOMPzCRmI/RqXE2SdeG0u48gIFuJ9IfDcCHTSie
s9bbbrxyM22OuoMznhu1aK5FaWTObT3k8+1KMo2O57zux6upRHLOzj9PoNxgZ3RnsJOsZyDhvdpx
883TstrO37ZFYsEhLELCdXKewSBBn0J/PB+NgdS1LCdfIVsaEIe1h68Ue4ieMUKFoEGPWNqde4Cc
0Drcbem+R7oCBtpkBEWjUKzHpywoe2yrfS6q26Eyl0vpNpFxcuyAWg+ffPtE0Wc5J9rElTq2Pe+w
syZ35Rwj8ae95PqK33Bx5iFdwWeDNTe2LDjR7Ay383za2RTjVnjpzniTydBLw0xRPNvYUjiKf0VI
bOGNkKvu4sXR9qXw7SI4ChjaFuOTybzj16n8A/DtSaBcxn4bz0paQYxzH0Yek1Cmhzkt3/6wED90
s2E/65BjOevfUW4LFx50sKjUzbpRXdVM1MXJgDPupcYCwdq0EZIlrUXUNAxN0bZH1MZjdh4UDUR9
29pQaUOEzJiyIx6/4E6sVVpTpV5m4JX7OOsnS5JY4DUfQG4TxGh02LsuMmvlkdsmXN7x1lejkQa0
KthS0BGsp0yWG8p/ct00cHOMMYdiVBJ9J4z6na/GvLtNXchzOl5dQR7PZo75l2Eg9CVpZeO5R0AW
th3LxpmLU7v4Y/cQ0dIMGR7UY5i6m87MxBxDa06KYWghCTbB/GnuaNHGoBWnR0symPkweyL4WJa5
mR9rxHzPBhhq5qGuCRVbbeumDgJetWLaX6qLRTLMw0rU+09Zu2QjmdwNYrA+8IfHhv2tTnDJz887
a8FJVm93fZMR7uM9cMErxQg48XoEk8jmY4jK5ZEgEOOqk+awpl5nF2GKZjDvscqY9DxnE4BH3Pmy
OQ3rSqPX07uWlx/q5sdIFNP3WS/Em1tlWb/LbK8VR0812zchO/4zF0HjR4EHdYrDvuMREMoxxoR+
bvFZR0V/r7HZ85ebDMly09elfVn7Xd8d+hYBwaFz/QEJuOiRcgm/0N55joVGpwSR0Gbuto09ykds
PR02EYj2QjWrPGvDxcpSg9M0ud74Ipu4tv3ufNz5BqmhWnns3W3sz/N60nayQ9rhxC9QtZOmaBnv
2IWb3fpwSr/qeimuxzXgP8M9ALRakr+nYKm5o8NbavS+TSDdgqvc2+fmZV5EUWpIBpmHhtaBJnux
KXYM1g4fDgft+HEzT36Z5qVePATK+eifWTKqvRORJJYJO372+kPHFo/hFT173I4A62dlrAmi1+yA
nBUdVNd03ScxeEPaVC3PuTeNRlJ6UXdt6LH80rrOM2cFBOVBZt7Q3M4PXTmLE76Aujj0VBipn8t7
p2f7SfrGLKaE0kU8/WiyxF2TGfgVOdRyZ2sVXStKBX6ndZGXzQo7/RS1atoAaOmLjEb21UQ5xsYA
8taLPiMKvFFeG6Vd2z53INE5DWPP4it/9hhpvZ/t+jud+2Nh2mdOGb5v5NQfoaV/WoecWIv609hW
Z66w772872NTKnXArFJdOwFjShjkH9ywqcnYWBf2Nnkli2G9XGvHOOtLltbKWw6Yq9EdUERfuKNZ
8BGCEw7mPm6AKF4NOhg+OuNYJG7d3nqMgtKwKjMQbEMfCw0AYPV6Ox4CFMZG3oEMWvmepg7NstjW
c2toi5uiDfTVvIpNpapg48NTgiI8MT3WfBf28psjLfHsM4FY0ioc+ofB1PKC2JnwoFpOdww3mvWk
fMtIZmgNXxnP7pBek2eN5AJpv9/wU9y7rUMdC+XsobSGjDCV3W1X8UFOk57NE0z36saV+fbRVdbf
UZ0FVw78+puFFYQIZ7PKT7nIcfJYXdjcyBCHAfUUZqB4Hkf3WfotDRKyRzLzYYhU4VbcED/6MOv1
c+Y559nq3fvTuDGwGD9shofLp7Dfj4AxyQpZ7PtO1B6A32yV5752gvsAK//3SdO7zZ18TU1VUH6U
ZrItvJU6IgumGFBNCXpuMIcvGaUsVhxbZWQPIJgeEU4OZkoQHhJWQjwcAz3jbP/t0Ee+gh5TuQcI
0+2ZDBSrAbDSLdAOO8FYKt8ZFD9fSObZ5o9ju4J6hjSAeTCb+qaKhSnXb5utlot12b71XjClPbOo
64wOQKJ7xlga1fNzQxLEN6XDMZF9TWExFf3HBe3n3RLSDtmXCI9bZfozWTl4F/cgI/tJmHo6j2bX
/B7m5d9L1Dl3yLO79xDsziiPmtQyLOO7UbfTVR9lMl5r61MRyuERzRsQ8gnVsDRz3CBzPrFNIWd+
N9fdeSUjUnRWJe9QIZTbgSQEsM551J6RfvxdL715wJCDc2GpkNOPwZaqAEG2QJlCmMdsrw91BOm5
7pw8JQoKqyKN+ti0CnJ9kFPdhkQ5gBKTNhe2unu/xHVgbjfMwBtmTzjkL6CuDmGSZ77/TRUruhCj
N7qBfINm+jxnDZxluHMou9DaHPyhHY8EJETpPJtNUtrOcc48/GPYEFK8Z02KHdcDzEZuzTm6MYb9
i0decba1LFlLLEjTHNqRkx/hhciYAAhl2l9cN/MJt1g+ZpNfv2cYiI8uF6CgpTm7MNDMPF2wcD45
9WQ9jARaX4UV1B7cRv5tNXXOAyiy8p5QAq14U4SY3sGd6Hqvbm/KTVW4ukYeKjJH6ivMlbBKBjFd
CIWWenDcOfG3iTkjQlPzgH+iP62V5Z0xk7uscXaRS6HXmM9cHJcN90nZKEW9sidOqGCP/ezW8jC1
U3dh5krdUAQOsddCmc5AufHFtb5xSXFtqHidGu+2gk/40RVqgedXl1LGGbbKU4Zr5Knc+vAQrnrd
ycy80I/oa/IburnIXrRDktUBsduACLuH0LtR413MfEsMZa3CiCkCBetoDY6jpjl7GMgWoVDGFtjE
nm9kWxq0c8E5ZM7tu8qjID+DBuN9bS2CaC7bluCcc8fndXqdof7GuaalxuXVhv6WVMvUU7FYnZPS
/pUqDWVP/RHWvPJKEFwPbmF0pxZBJosF0gDacdwSc4zuDLvZVkqXn9d6xGuyscm+4DNMlV+NNxO7
PrXrHv0F10dO5xJkK49COBQP/ij76U6arrgJlfFNCNNL1hWc5R5aGKvJM7DD9C2/Rj5+iKhxviHy
mdqTbOxgT4JSKbNn82Z2q6cJQSGMjPqmNCYZ+2WBi6CkLIuDPByCeC59DptDKJYT+1CFiaEq8uiQ
TxRchzWPlqetntwxMZXTnRZMNMeFl2wTr8OA7zEUvMcl59euNJi0EbRysHwaHqDVgvOusK67rXoE
ReNeFDmj6s7BrErxcwFKMrgOTJlfabgt732jCLuTu21T3DZtcZZnjkOTecD7UPqEDBI9XKpb0azi
igzCOmXx4Glph9BPfeFL9ziYWAHQDfPnrvLfebBOEsh0Z5haiTGrcnOLJ3zst5yoIAX0gzrQnpFn
xsLXAi20qW6q1ngchOpPTrBaX6XVrh89py44lWBU4eCNLaYlqujSYX8KEvpA4sgd+MiswYT9klvY
Uom1mfvjFtWte0Akjuk6bzB7pqyF7pzSMDg5g3RxOXo9cfNVAfEq/GpvYERGO7p2SUq1D/CeiUXo
+lKfBaXx2K2CmCjL0O/CLDRvC2D3qeprh9j35YsPd+xGAHW/GWS/PPNkfaTTtjupSbdH8RUUV3qO
/ItWOqfQLPQ905HzYN7FGmufc2+nfDbPrS5f8VL0T8UOMiJ9eTkBE3WYYVjWdpdBa+I84mzmZZWH
0RkuFJ8EQSqIrmvtR4qH8mFsiFA5DD7d9ENhjLlICYNq5hPutPwhbP1o2hd2/q7J8dUzlIVZxJsR
y3w3iiRkL6WSaikwAo0ZycpvFjgV50gu5KdZQCWPq2XsPhhNb3JbbWKOpm7M3ueZq68UqUh4doM2
8FNhlctV4XhT6uva+GDhIloOtZmFZUx42JDMk/nJ5d/fN72PpROG/ucVThAdJrLP6mwjKqknYwLj
eVJ2g1XDj5vFMQyaq1JnkhJdZ9SWfQAq3eTAfWC6Yz4Yo5y/lboE79+KR+WBV4tDg6RbZmqaF2kd
QFjqqDm+YWxkY3eItlDXROiJ5YM5DM1z4YndTVN2Tzn+hscxj5wycUanTFG8h1+CZc1S0t8GfgyK
fGs8UAqvxxxFMN9w15o3mcOenIRl/82v8vIgrNy49gMjbC98nRt35MpzdtD2tD5BTmmpxiki3mVt
lOkTfbWuTdt59T6UhaE4VlDd/W1Ckd2dTM03DEv1tczC9ePsafO9Y8EamGgYzWnvQWw7+H3Z5NDs
en0yiRWEZV514c2wVh2W5NG5zApnyo67SgP9YWcHJBeEE39UbfguO8SEMU7NgOKT24GbTY3rQDSf
sqMUS54v47Y0w0vSb+zl6Hob+KRaa9L71skfP07Y0hnb98K/UCrwH92ihvIAwMLX7NjhRF7fhPHu
4OULAV16C+Q17IoxP/KANHMSNW17bfs1PDJhj6jhIGWWnyeHijIuxdDfZmsIlcwhCpJ4td4CV9Fu
64oV29rMr6ViU0+iRUDjssAMzoemnNqHKjIbilBh2lOydOa8Jf684ihj98itNJChup+XqhliW6GP
iQOhIfySNGx9N0KzxfejRiQKngokMUNLVuSHkAij6kB+YqWo76i/Eind/kRLARGhoyrfBIQQiO8Z
c+I5yTRK3zin33TdM4y9qmC3gsutAnb1UK/6NnK22koyHvtbQjErsMiYMPVhlgNHCWq5ZbyKlnwZ
zgBGMBOj18up0K44nBSZdh90U3NEWTK86wA18Zgnqzttn2jY6DFRsxoJpt9NhBCPF31Eh+FxX7WX
30he4NupX0y+4NZYCip3IqJwsc2oXLtt6sAdN1DOcHus2UQ+y8pjwtICKzO4a96dzyicVLpVtGGo
Hi3vCoT6ENGHCgBp86rC7sqdFYnLVrscuiBoQE4QEmJcymYNKozPI+ChoeiHh6ZRUHT8xaBTFSxN
9EVbtG5hApYcPGj9aTraTlN6SdT74sasTF6avajYkUjx7kFp49AZk9oL3YISS7f4jSdwIiDQsd4u
evK+OyL3PkkcGw2ew4jcPwtgR3DwjR4rqeOY6zVWaWEdXOXIG2ikBErX1pR/4Sf63/sCtNEB3E/+
5Nlj+F05C85hsyWwzzFa6cYVToH1tEY1lIdhVb4LJ4qBIJZvW4q092d6toh1RydWWQ1PMppIJl3L
Ondi4Rumd+bLDi9NCTmnSghApu8AK2+98kaJfJYmGN2NTEBUS+lsaazR6xLGRhgtbVJGhhECYO0V
/WqvXaBdUxWx7DtDclRTViTPu4lAOjp+jXtX1PDlzskTxjGW66I7eRlQWjw+UkwHqzfq4BaBJqmn
eLV36S0y7BCPe8lKoBXnm1jT/fXvICi9D3xmwnzCtabEAs/vx8BEh+EC3h4fK+R35MUZiNq9lHNb
L+dNPbqfTFlwqh85xn7S2FW6dIMlgdke19B76DLQbGSOtAK0kjWuZNJVWsZNZE8fsXcbLT7psXO/
rKhsnXchmrf1mqrXQT7cluLbYsHTgxSiwd7MSLjdK4yoBm1LzhPhcnBofbmJVKQInrJe2perpR0u
0Vv2eVtti+t8p0o1VBibRMOojdDAJbDkbY5AD3pgpMhL451JxO/cp1grM2w22mOMOJ6VNbfVjzfk
fkZ+RoxL07FBiT2cfq77or/FRA5HwKbtzmla1BzZbbMjz65hqOOn0IJQTYY4V2koOdT2BLI6YksE
LAR9dHvVto9Qc4fx0Fucz095LXUQoyJu9pDSUFmxT18PXAOqbJ3UtZyouNms+eQjWsoDFvUyuCB+
rbTIcOjyvRW+Ye29bGvK1zSTiMk/aSGt7dwe67Ci88hRMymWgA41UquqSGnjavy2QyaGKHFd7Z8K
Z3b6x9GtZuqPkqM1j3/V2eeFY/bF0+Dhrr00XWtqUiksQbTXOkzOpU1a+7Mmr46w1LDknIaziaEL
LWEEDA6C9j5eBFXtqQbD16UgdJz8kd7BkL2rp7Cl2O1X7NmdY0oj8Tj3gF+smePTJtC5/AZHQxin
YAg7LxVL60RPFaZYcVZLS+38VrcrkppPVFz4XTU9QlsNedJRhgvKpykrEwLdxvbSWAksvSC+040U
NBm+kZutaFnPYZ6FI70rz31wPNHsN7tZvo3aM++Fu8dlaRgaxlXWZMsjzILRvZzhnpWnzFq66Mqt
aNywqRXBheE5S5CWWgcQdXTk+7dT3f8f6s5sSU4l7bKv0i9AGfNg1lfEmBmRykGpnG4wZabk4OCA
Mznw9L3inO6ukv7qkv2XfVfHSlJM4HzD3muLB+a+wEbSfMbEuLfbDHZEAO8g4ZoaTb0TeZO4wECR
zLxkYHDE2Q8mf7zzmSmUB2wh1rLxsKwDO6rD5bsX9ITgcinZISMzFAI7X8joJyx52C4ps43E3lNI
+HSa4wRiZOI6sa8JmNXRPWgQyC8Z8a0D666QbbhNpiFDUa+OrR3zbFS3VSZmdWy5JYd9htS0PhLy
Nf+k7C58njGgDe4LhK3zW1ETJbkTrWPPW3QdNVEj1jxgndQl7fzGVqT7frqo8RcKnQUlLLNMq+eA
hXGRWhObsA378/xrvFI+bWMyERcaCdN1m9zTbf4DfZEHRgJV7tckyxcfYW/kfF39solSrDPW11Us
TnNo6hCz+UDYS39wSdwgyDWaSZl1GltIzDhaFlchadDbrHYTfSJwdgU3ZK+khfqt/7XCnV1uHFuN
nzj/I+cEQYvwhEVq664l8onnr1IhAJVm+Y4pupE3S76Knx46cAu0pGithyyOwweLtFD+2tAnySuY
k2y+Y5xqvi6Jq8PrNg71ekpgh4jjtNBDnkcr98s9vNkmOXhehE43XarVyF1XyTi41WVRfZ1FNOHL
8sikoazs8qfkMhKimYa7lshs/GRGRge+dvkaH+aOAck+47Ssv2T5KGjludLw2+PlU/u8XgMfmkhb
3a5IN79Qhyla5T7u6oNu65j8EvKEzXlsJU94tELBa+ERmEznSiu7czJN94kE03BPapl9ULqMJ9Xw
cE3XGFvcddx1+bSfhZ9/FTrhyZzUNvWjNSim5Nrym22/XjTEtSZaVfeygIjkrh1FymhbTH3rHFhz
5Kh5V6Jt+2zF3C8wDO2s2ARIwDBO+WFm1SfO1NL9QlfMVsRmVDtwozvePiAw8qctAEND6E8CPK7t
Wnv7zrUnhXa8Us5VCaS+2gdjC2sndEpWSheOtJqOQNx4q8CYIrIovVpS9BN0Gs23pWVD054b+Ln7
qEBq/7UeCS/Zddk6sP9YMoSkTWLAWWm3Fi+qjuuSnSZL6jThUp1OcFZos2HIQPwq3YAkXc0MvtoU
fSDfknltnW0HiZpIzJHaxS4HGGpDx76E8iz3VMVNlxXmi3DChRoYV7J9GsqBGVvgr+GPYLWJNWn4
7wsYpBuHm5JcpSj1Vg9/h51H6prUC8Znnu3N7z4ZpycWeSU7tL60T0r6oFoWM+tXO2wiGuiJuTVl
ocm/Oei/6y9Jzt6a/UAJ8YuCCZwMF224c5gcRtsEXPKxGKqQVX7WBMsm1+tFM69gZJw7PgjVtef3
MqUY7jRDmbzNr/UceOqwglmUqSSRaTjMpIS7KXNlpv4GpAQtBs9Ek0JyEW+uUWyA2X0wZmfawxyF
FSe5h9NYrd+avNL2NVkUsbn2iX+er9Y4ojoUzdB2OxFYxLr2cd7K68v+G9GnZDzqh5fgt9mOJmBI
varWXT7YEOAC3/ROOtUFRr3K1D/snvTVLZSWCAe+zrF+Ji3IBR69sjmaQFAhd+0ynzP6ZyC0y8gv
NsWEnxP8OvuMUgOKbMzWJIRzp2oK8Kz2l3IH7CGxNhxy9kums2blACHb/Vqx6n5fEjGXuyYJGgZa
/XCpv5jCqF3ROiF8ah6O7R4F60otyrP3wQ3B4sGloXLbWouuw0MceTnc94TDnKd/65m7amq5Iu1J
aue1p3J7JDNVPGByt5JjuAZQ43uRVxZPrDVotoMs1fDQUeGwN8uU9WNdwto/lrylK9Aa7hNFSRls
Kx7rajvLIPvmN+5SbvmuLw0peD8PClDhj5vBy/xlF5fukh3HGbfXtipmR10xpW8YFsYOzi+oAkH0
HLF9X1LZM0TaIeogvXKwK2h6qnLyEjRiBBkjDWscGtsiDNZuv5owqL4bsFPDfaDtAooPnch59GJm
bSD4Avo5i5SkEwOk4K0uZ2eACuzp7Eq3BMTuNDXktHf9Jgi/ArhJbgGcTWZXAWJ/APWyjAxzqjZg
DNY6F9342npsrkPzWDr2Yg65PQTAdi0/zo4W6sDkOGrDW6S8WQi4hV427Uca6OUKNIxpb0tMorxp
QSf/hZRlHIVJaSzKvMz2cLxk2AB3ozU7jFyXIG42q6ijs6yyLjpEI3Hfb60uSbvaqJqJxE76DHRe
kAT0b3M+RbjJcogZexk1IdiCUUc3IKX8D6GFfFz59WZ4PItr+ecg5J7dOX0UfVkqkgLTJFwaJrrx
KBHLBJkaD8XEJPCqKenwx+0YMAHaeURINTz+7OgdZBrRYENbiSidAeDUlGmy+Q5fCrVtjeIHUltF
3s5h4kmqr6EiMRZfNbLI61Xkvv2WOXnvnK08gDLDxC7z8P+2i+6fohXC3HpGYAxyym8zJZ6iXFGJ
AJITeOMIMp16f2MiRf/luIUyJ5guKoGcU6lxP0ah7q/gS7nTNdQ7T+8imGLmGPJMm7CBlb77IyPK
qt2a3ANQE0wVKECgwgYeZhzLD68yLEgJ5wuQKsMGDE+GYu2zDAyQokLjwk1JLwyi+3EtYPdFvYF5
t8B0hu82h+WPCYmExzqCPuy6vLza0FneJwtOZjCd0UYfUamM7YFhFpA+vNdRSEZFYK6JM3LHBwOY
7ZXVX17tcO1mTdpPk2aEb+f+z76EXfmFW6r61s+T/S0PQvMWDUVwN9B7UdZOY/uOmElWqfEiaKEm
CNT95FEPbENfG/YD0YpNLmoZT+D2ZXWWFq4z/wzBkYkDv3HUX5EE4JpdTUB8dAMdauYPNhV8CDYb
/htlGPOGBuqjOjPqpHBCbqMv2c9KveDp4H9adH1Ir7vYYxdVFHih06zTo70pK1cWO4cvPDwvkSVB
E6EK626QR8JHQisGjdHhW2JSNxekqCOIJqlRq7Hn/NPlqvfo+eR4sAjIrnYtU/8XPXsuEiVHsdoD
7iPkJrRcr6amjjiGl5xnxNEWAiofLRgPuiLXc3JGtX3JZS/ryjlSNGfkzI89VUFpORfX9dR9hoGy
2JeasKE17jJ75xGUU+xDZF3fe+Xo5S5fFgpnyyIcxt1kJtDLsUpGdz31eYNdmUA4ygkr7BqWpMuk
xHlxXYWYzI+Me1qrzGdib9rmJBixq63tT/4DrnCWtspP6hO/vkw2Vn7xZZaZGT6Lsq8v5Edq2nTW
9cX5VSStQjraFNamJmA72hQTVfhmrbTiXVPNMcIisECdpO9Q99Yu+Nmthv1RX+XrJIODVbPM3FTu
2N6GA4y0Df5tgI+zLitn60gzSeBJpY42FgHyObVRrM8mTyy9teMq/4ijflaU02P5HPULVX5X9dnA
kpqtJugY6d6IXFsfgi/tG9qIYIXbVlY/HR+1zH7QMYM6M5OxRBG6LF9yMHXuLRJc5tC8reJA1g/5
hCgC+iJ1Ayu8g4bY0zLXjXkbGUe4pMn31cPQmipISaoHn7c0nttuAtatVerR8NxNog6/DOwun7iM
0cUYCbIRkvCsRapZzTJAwO326PsduLGe/W/M0T4YWmyIeHdeMuBF6qr4UtJUiAZTHdrTS0b336RW
0or+si/tb/NpHGb0YSUXmDtUel+E/vJhB25wH3ml9wqpjHWNJOpBAiCb+9uSpEAfYgU4G2eNrohj
nJfnKY+D7yb0xY+IGSiQ+mbwz9loj/a2rSr3wYYLlt/WLbbsFAWAp7eSgRsOR1V62y5eC1pOocKP
QC2Nddcl3uBA5kMNdfRlFv6MlYTWbHmq31copBBBrVNDGba4xU04Fwzqe46GhAbScrLrsRhL/Rb2
XscwPZM1zLy2XExKqg6bc1VmvUkdPSwsj1fLjm7nMuMxLnreY5oFGYhT1aAhOLM4idatU/bWBH+/
7rhXAVfCy83b4CYuA99GoRJR3qEqpsjo1qH46XILTyBSI3LyUMkM7R5dV2xddY0b8hv3BeMZJfwp
3vrVYh8v9Nxp0yomWzcB9D88BXWRbEi3cAHGyMTslwR7WKMc+2filEPCgbpIfilCAG+IWVo5CdZ5
/RmosvxGghPHO9i6/pPH2YiawsLCkA6+MetuCFanRm4wyO5xxHDQ5GkfCO+T9Bapz+tlAv2zKKRd
fOhYF+VOqbzsNoPfzOWmUknxznoUuNhoxma+amBEw+evJsRXeTIvN5cZzbBVo5E3GvGTRGZqN8U3
dwxzqoM+D9ZD1ObC/UBdMI27gvnc+sy/uIT72p5pc7ImYurJYgRO4GpqZDlNQ84B6YeD2te4z4Ot
VVXDojaD6hf/yOdgFjgFbdxcqQSU3071GSN9FQhaDdgLnfbcDQpnNGq9Tzjezupybgjme+zf2Nrk
4yawmd0jU8jC5zbMVPCKuUTHZxIgWcXauqSSnBFhpK7bBesGqqwqr1yBjPERfFt3M+dD12xnYKtA
IXoOwmNPmDYV1NS5+0GIpNmCp0GSAA8qaL74TlMN2ywoPND54crQQ4JQJFrDrVFkuYB+9XPeuRka
KLMwnm6Z+DJJy8C0UO+96Spa1+OUCLt7muy2cW8pcLBhQaR21Idc/aC5Vp3D+7Kq2eTFzVIVDQtQ
p8STmNGYNTFwPzEJ1ptl1bq7mJY9PivdEE2DTq+pz5aIByYpQb802XbKrKG5ceC1gqsa2hgvTRsS
07410JlEnHrUfSNK2LwWPCPLYOLY27Omk/5mGsxSBBQRVt2gsQj5xT5yX8vhuiXqom/TfsZkmZJ4
UX9QikzdvoNQ+KrBMJT7sV1ZI8xcH49qQimyHdhAMbC35u67vdaiunP4TaKdQaujTomVFwpBnDEM
/8F8ivulMZ15KQrHHm+W2sU1jdyvKna1WTOEpkC/iYJbSjt4kUJ4P3suYrXRXpBBx2jc6rKTnIYG
jQeqSJJ2eRx2nFWWrh5a7kSJORpSPOgeLwjONs/sZ67euTuAsvR/VKEqspPTDxPSzAV6wg0Y8SS5
ymTYIYMIJFQk7vdGbaTx4ZEvPk3mdzWLGGO2hzdmk6N/zm2eITY7f0u1PD6KiSy/L74XQbkVUzY8
o2ND9+bJkm04CRcFyUKuipnKWvy6PDpgN7wH4C7IOlMrAKpM5QBTmXPU0zW49jAm54B1U39c3RYW
I4jOoo7uEaUophKr731kjH3lzpYQKRjv1HzBTDJEscvyukcEa9dlgIK0QtTVbqWNxGvvR1P0khce
CgWp0ALsddnNPnPosJ2uQV3Wyz4UTdTsByYl6lo4rEWOmc/H2baqBJYbW6U0W2de+oT53CiLMhXz
AiI9CRZrPEQDfoETqsLW3uTrALIagn2NPsgd2VwOojPJIUtQV71azkwBQ/uzdEd3UXZ+Qptdu9t8
0ZBu/b5YxY71Ugwm1uW0oSlg4JmqnD79drSH0NtUzIZsdF5D1xN+cPHD81PbEsu6GXyUjeNlL47N
03zlbiidR9udL/vJyupsao3Vus/ctg3PDvhO/3bqVo0NNeZZdqWtDrd9yAMdqvYaY4QKTkg2Ju6b
vFZe/ZKFndCnhuaU+Y1WVnkPmnIpaOSAtu4at7XUc9+vjOmRv4v+uyVZEt6Vbdb0T12DPvScuERC
7cuknVuyWhsfvlbRrayIgEIyD3coxxRTatf4M+s+U9f1fW8aZ3weBYlxNe4P30KWgxoaR7/jl2X/
GjJVpMZjZx97G0yxlawvmEHD1W8IVXsxiE5CasC2yfqt62bt+Mj1b0/FJrOrZJjSEjS9+uJjXqgO
0GfQA8EuWASaIaaPhLsWVtddSaij4nohX7w+LG3bMaJgjR9/NkXcFM+RQxbe1RjSht2Dkl5Qr2g4
zc7tapzRIBDp1/G1GUrHvWntIoaUuxYRTAnU4ojkKWEFK2DID+uwnBoRirI8kcHS1+7tlFRkdyGM
ty4G8JUVyaH1lVV9YcjWNWc2lkHxHEaoaE5kFPTLrQEwbm9rlUDG4cnnntVKsmPa931yVYQ1a56Q
GSlnewL9ClZxGx3pf9kbFhRxCEE6tIqYGhALpjZN0QccUmSDsEY1szZGv6dkJAqZ1Qj/x2m06a+s
6EhlKCIETAHKgAxwTy78+ZCBlxzbr4ksmDxdyVHWQX1kD+Kq7ntsFw13ZIlPPF9OcevgDIAK2433
k20DQt8hPiW7+Gli1OKxIVKlbJcP1Tc0f3uOttAern2IjTrem3lgSjZbaLjF1nPWwq/2U+WCml+y
AvLCblJLiA60bUHtQarSAXKAnngizenpsg7kYSy6EJoOcQFLv23mNWcNmQ+TSIqdsYlof8iyLJdA
Zj079vor9GHBfFd5rs2jYuK9JV+9sMjMsWOvsm4hVQnGolWtOsIS+/gwNJ58Iu6dLXBhC/veeKv6
SbSIHtNAmuAHj7XJpyLV8XO01tlbgkZ3TFtUxY9yjJPDbDtrd1SuVb45nQ6eaytIXvK+Bp+uAtXL
Zt/lCY9rogHmaoeRyMHEUjR6s9Yst/82l/63jPY3xQeb0Obn8D8vf+2jaRfyYPLhL7P4P//r/zs7
fowX6/9tx//yw/yPtx/fUex8/kKSuPytv/34Fh6rf1wCzaIYKyK0nADH1d+GfELo4UX4sRPGiR9c
aDb/15Bvuck/sBCirsaCFsEcuUTl/B+UROD+I8QyTLogOD6M9LjZ/xuW/N/gtyzuwX0CPuEyjQJs
zr8zlFybC3Sq5fBKrEi8x1C1PHNGkjBVt4xJw8F9CfuhdrYh8tCbDGLKAxVnzvgv4PIKknL8g6f3
VzPc5f2AxiN81yZpNbo41X41kBVrTgRqX/ivzKNjBkGFvl69odrMTO+3//Jj/RtT+a9uVV7K9QI8
sDAJbJSVcGl/eyke8WzIZvnWZodYXa0KSSYU43gkbWjezai+quJPxNN/+5oQfWAbclF4/m8G0SFI
0P7DmHrr0z5tDiTAbOQOXNMffH5/cQb+6cP735/tX17nN08hFepkRrHIt2E/b+u9uBY7ffWdKm3b
/n33cxeLH82/+RYv1+K/WP7+60v9ZpPUGIIrr+ClopRgpJSpxgbA2LbYfOjt0aReGu7+9MtFl5/m
Xz9eyEfjO6RJBWPFDfTb11hhCM+gXrrvI2YqnpZ17F4J2SGPDuvQDQ+R3bViG6kpwNDWskTTIWaF
7eRENp2qCOJ+gyhGrBsAyJf1O/1MtpmCDvdhHbV47pL+4kkT7D/cPb13pTcyj5C25lZZ3noEIHbp
apr4PR5wx6V9O2MmgNiu6u1aCPJ1uja4OHim8LhG9kSW0Jy07Nhw1h6o5yZvM3IDATLOgAodrKXH
uFfNkfOBIprYDOn1wydP7dBHKrR6JIjEMkMoaTL52M52k21GMhjmtOd8eZyXEK45a2xazHotSnxn
lIlERpmgSA5FdkHpqTZrS5q3UdGWNGOZpHHS9+XWGWrZny62hiH1iHg647xD7jtY/sXmpGw988QA
Z5QC/GJmvfaLe2NkwkcuZkhypxVTTQ/h3u+qraDtfVhwhco/XGGXC+i3H/tyQgImwR2L8fg3TymB
EkkRqG59z511OKDCWc/TuFiH/3wa/H7whA4marhiuO99qA+/u3AXL0JmZmf2+8VthM+U6VMRlc0m
wcyY/ueX+i9351+vxRl34X8GHszlX08eZs2yK/rKebcNZ+Al8txjMDA5NXur3q6q3UAt/ZVJboE2
Osl+VC1M2JTcj/JtjDLH3/3n9/NvPnroJPjWAURQJ/3Oiew7Ru/oA/jotQj3AaAttthDe+xwsv0B
dPDr+ceNyqF+MTlDVYocxF2/nUt5zFjDJW3gldOx2pcFq+5RsgVbFswtfpZJdrV0YehVknOf2X9K
f/31k15e/vLCdsIvzQ6YJfqvX/yKVqZ3yIJ6xYWI3ZhWJm2QsWFQCfI/HMG/XrV/vRRGZ3i5XgRH
CkDLry8VmyXOJeTSV12M3h0cAn8fT3r8w73x6+H796tcLlkeXzFOmd8N+T1dwhINbfjasCPFFhZ2
5BoPhM+sxXJKwOr8wRN/efz+817k9Sg5IG2QamhDbgZ09eunapNhTDITDWRi5CSxuauzGf3Q0CRr
nE5xkL94eh6+I9lZ//B9IgX9/bW5Yjz2ES61j23jlv/1tRnoEPjRBN73qZDlu3LWWBysAOAOHpBu
qs/+xPMa4Gs4xmkNzrzcrTHKKTSiRZvgKMw9fVCYHQvkXpGC62Ki5t2FcOelOIQQYzUBK8+r0b0Q
e2aZ1e8zDN9ya1qp4QrKxWNG2S1MJ+O6Ezc+QLsruk/KBuFwVh+o4OTnKjSiTukLXVzVkeV1h3wJ
8FUv08CXVkhPHOOAZxLebJ/B8uqZ+anNmGceQHtHBK51GMH5+rLyIHVexnvibqqEuVLk37i68hEu
lYLQmxX/kizT2bNMSxoNfmbiwuqWQgYt1BVqt2ZIl2Yebk0jW7bMnQnag7GXwEYkuTjJFg+/9zT7
bcwen419KknbwgOmbPyw7Egq5nar5W15tjvzMYgEEUpLnCX+DU3znKT4C0LnmDfk/9wgsFvlEQGT
597ltE/lkWhSOwSCEUy33ATMR7PQqcqj9rv8elaFS+NkVkl4be+pgLsPOz8WkryCNdbaHVxXuzXB
gYE/o8zEFaRvMeeqnbukLkbabKmz7hD1rZkZsLNfZmlLJsVG8bssW8XsWOxywsqYlDWlSCMWKf3G
1wRdJNCCE46YkGGQZE1qNmqMbRSEFqQzjJYl+1phOHtKJj1PK0yWh7JUamXa4cboKZg5MNHilHlc
A2GeVGMv1aaOuuC+FkANdrJJMNVj9axYo2eR/zytfRNs8bHI7SLXjmSNapSgD2YHdUMR5rTdZKhV
+clpxeLhxc1YCDKAY8qwRqiXyIBKWA2zSsifRp3o525dxUeJUsG71p7UJzNf8j+wrjbxbhqN9TnN
80W4gPi53tFSJ9/Wzs1/zszWgMlqj68pmWEJIE1u8U2s0sufgA4hCg4goCLrUm55Z0X+MDLT5sZ2
TIcTbSx0eBBez17HHxg1OgMyho1Pj85cx3aL/YiIP9ssfgSuYUIZmHzH3xE9GZKXrmeAKSwMosYU
CC+I5dn0i3HuWjZ56w65X7bpWfr6e69ZtXyscoDPb9RvcfEJ3K6MCYsS+a3AdfEt6HuHB6W9lOZc
u66UZxvbxXAqAoMbI+7RF2FnTeyTsDpWKNHszuWeUbuBWDlkLekrvTSPIkRnvmPX5N8oY8ffkqxP
XltLUjOBzilfkGtzgaJYWFharJn1oGXM6CRGF3FbLI7Tb4a6ju+lQ6POsiL56cnBee5VdtGYQ6Nw
rzpr5S9ghwvlURh2d2AnE/mAw5hFWUfO8r3DP6k2+FLmHYESs0F8r2Gc8+ZnvQvcCCMPDkSSY8Vl
pEfUVvlXOg8laVXpT3woJsCCGlSPlj0ynfH6KdxxkE33AEqzV1yhKtpgl3TvSaUuniZ2uo9ILxt8
qPjdHxDjyrd8MAEfJU+Qgkdhk3+d+LHQSlexzc1oXzLPgtLBKTJG001sXbDBlmUsFHZTyVcFBhTt
mJj8/mMy7K7TJJ5sxNtlEL2zuqrbtGGt4nM1kNDJ4KXvf0YQE7Z6KJcMf4FV3ejQGr4WbGLzDTob
c5c5tQ9FcMLusynJAbnLxxylZikjfgl2x/29RygLSnTsdDML5kqjB7cm8YkRngXT7NVRssm7kWpd
DMLWG6JxvTsdcKRtDXLwF2FDDL5M9/yDBR90pKu0/WpT5bNavkRCO+PRkRFBTI4iN5MvkGVegNJ0
OSdqZjU+uGxp0aYiVb7mtHI9AIwetjbsT9W8ybRs291UzXAm2OaHz+EcoBM0IrNuNZVHscP5y46E
XcbKxrMAPFGWrv8tiIIcr7HVVcB8KkSYW13UyeuAEJphMnaamR1vgmKTRKyYmFV7ZC3nzxYgFJZa
za1ec2vc9PiP4L3JDGtjoQWyjbm6zIMmlLfsCSCYcsCpvieHDEO9s/FHSZYELnjbbHmMm2vpLW29
M60rvy2SfxcxcGR9Vk5DOUE+h7pQQZTLAlqwPk0vu5lh67tIzvn+QlSrUxOOPaPuRDUXCb8KNlM4
jth228o+e+2gX2f23wu5pou6MuPSoXPwOvZOVR618RUGv4nzMpE4F+3Z4aKumTvAksXZFexnl7k8
wBQMVohqO2iq0gqTDLPmEj74Vik+MA3QZ1GWDCdXtgXzrrl4LAObdCzgJd2ZSQqiomW82HzNSsLO
HlkLkXl+1+tps+YlgWYspLP7cSLe0ANSUnBbOdFPJiTEvlh+Fr25pQXBYhq69fsk/GHdG/REXyUr
qm/xPLUsxqxuGbetS8IY4TThZ00F0RM04njYB7Ry7qE7hugcsvWnwk69xz3FGViFWmPnGMgt27po
i7DE5vH8aCsjnMMoNJ1e0CcsSnrM6f2O3V5lrhhWLqxDpviNeE0aQN8uzWNV6ALwh0Rvs+EUoTWm
+1zuTFgHH4JsnowYHUSxCF1N/y7Hpb8F2ox11ZoKhI+mmbL3Wc8LX1kwa2K5Ili5dc2eFMFkJz6t
qBo+B7LqcN87TvmTsnk5iUr6u6G5r31SxTYNFqp639P3PPfGgvAA+g3pw+BiP8EMbpUEtDVhdANC
JUf1RyopLgNOpvMYx23PFolkQs6I+NLdhq73ECNx/TDacXBEjNGxBOGo0yZhWYILcxZvpV8X30yO
GmeLEb9/AEXo6xQyR4PnG+Hg25DX5avUPSJy0tnUd2ol+aEmN+LwIgTX3dTDKO8CgpfanY7suCQf
vKbbEvmUPDvSHu48Rb7Ajmcie8IC2fUVqxdzXt3iKQl0c9vUonjqa5hoqWkGBHIR6aVr6mQe6p2q
LqeNFg0rBDxS4wNg5CjfzhSdGcxfy9T8uZjTQHCvsPxy5jnZI1Maho0nZXGDj/Ky2vcdQ/7aXDKs
FnjhvxQO0hJEfF71JYQHoq/9XrvLTq1iZsQzt3LYceXOwzG3oDFccro2XI3ZzRo6gBO4PYavrsao
xyMKVYoiXz4VbMpSQj3l29RMIw9qhMA+m65pzlI0pvMzNkgSEzwXljL3J6cwext5hiRkfy3XwcFX
HkrjbtqgYh+rZ7HY25BYOrhCnYCH1vW0CnqoVHbrNqX63hK0hJ55njzQbEkVu6m9ZnwFucn0/F7h
pmDgoYwLvCNNxqIe0fp7atq5YyQ9qgar5QkwjclzXmt8IH6C9pa9InvqeOrhGpXW5L4JQeAB3uAw
PNfI7zZjhU8GSb1rUBOCZnJxwDfYFx2yX2+BnpAqwuhDHi9nC7I3pNh8RUNj6kMGhftRYpTmT7Bm
wwDkao4Q26xhv6mwKWKtyR2z7m1rid7rZanuhhEOP/9I3VxZBRGcqUdLdR+uM9ACu5vib1kWDOJq
0Yo0g3GtC//kGi9DyiVa1uxy20aj7u8Hdpc9ahDAvXvLahgglarhrHJMm30U5Yi/lYmAd6uQ5Q8b
txtlf3SHqL+tutIdrnyXoxPYjc3MpkZnThSyv7jrjvzLnFTXNZxrNDRLf8dMbLL3cEXKU9cvzotq
VPJh44rKNo5obLXrPKfs0hGlF4/XPkrgn1ekJu4jv8YD3ROIiP4o4NGQYfDkHw3X4hbdbZniSK/N
fmZBS6HeodrdhjF9eBqAObodEELBCkhgFvI0iadPAmzziiKA/uuiJLbGYziQaZslVUhf0/aIwBLG
mzBjFxLhnW7Mv2fCbq8CWrhwryctH2IxruguUehAaaJ9udPTZWPGVho8foQw/Acp5z7227qWzzR+
GTvPDsHV4rYd4p2aUNjxAhUjNCLiLBae/Z40YjkubVc+aG61XTA71DoxPfkDF0X8DovkvBb51q4f
/JmrDMlkGH+jia0WtGrsS088kMfvbu1ChAgWcB5xd/Gghqgpim2Fo+npsv/NbpYhKwvI9pOFrTrL
DYAzFyzRk+idojtPLcyBHRQxPtgcki55rcbRvQWDEDWn3GI8j51wjl5gGSQJUOeYlWW5BkSeWiEX
GQdQ8zl2igdA2xYBajoWuU3aMv8H7D6LJMM1GEzPOQOUd1fOPiU0LSxWhwx/Qd6jFQ3ZQV5SmgsP
1arb1I+1w9hqm+dSgTmTHt+qKPvsnlVW8xi2RDJvAaNEJ2K+WZlnQ6fuoUJWJD+36s32jY0umx3p
c23X3IeDKLsnevP8yWra+i0gfvcdx7R5QkPgAaqgOT63Vdk2d1OMG46vMiTGlbGuO956Trg+EnSp
3hduHIPqPQxecXqMwx7vStjx8w9zkWZxIvp3vA31B+m3SXbNjCOzTzYqRrJ+SEFCxZPI8uUSlPms
rCn8KrEvA61ZOIiisJzOQEwaKvVoSZiZBpH+Mg5F/D3KluZeYWDkl1F53G3JwSnCqzzCZqEaYdHj
DAshzI3x5pRQjuUDGMO7LTgCtlnlyRMUq5AaoUbyMkpOlLSOMflgZ/EgaS49gBxIFoxyi0Yke+xn
sFvZ6eQJO2vMxtuWiGuu1WYh2LgujaDNz73+pWc+xIrBiMa/gYYQOrDo3Xw4+7GI2l0pL0wZMyfz
s4y8/8XZme22razb+oUOAZLF9la9LHdxHMfWDaE4Cfu+K/Lpz0fPA2xL8pGQjQUsYAFrzjKpYjX/
P8Y3WuWHXuMFuxt4g8miBk2V7gId+cUSngk4OYzG3RPGYtylbWr19bZLYYn99D8ShAUNQQtTV59h
UIiz7m9ITIOxQlOVIRZQ7NCawwgfQbc4FIy2pmeAJkcAYWKjU3PoP7ShHn1e2sb0SUvf+n3Ytpuc
LSPeKXDDtSWQrezGzItW26iIEvkNgC3BGi2tDDd3Lr2CwxLd6zk3ZvY+odNJXeV6ZIYrdLOyufGl
GKNlXwokOlmGceDGLw033o8E5VaA0owBxZblV+GWoD3Zbv2UHMIdPh8v/k75ITNewMlQjedd2OOG
nwRsbwLMoaJ530zbW6QHj00j4nou3RJrqVTT7rnQNfHKFQlNUmmOyUsAHpFznsqDrbyCW45LS9fB
tk9lchEbhnGXSNXAgTjWZbomLhdxqOsPNCsSDn7TwSLPv8dBE/3smFHRvLXsiLZLTKI43sgwrzch
MXLsClXP2UorW6NcszUOPzJTo/AvKcp8i2hYgn9VivKnlhgk/3nIyoud7botV0y0t+ZOT0iHnNXk
4706BmnN874z8+cUBSAWwDZVovn/odZPfz9txVtrWfmfAo9dQj87FL8v16fPSqk2SB6Vjo9B9ZG3
NRUGP0ElvTTOKS9azluYhtptHkntJ1XG+EqB8ctRLGFSk1WnIvVUav00yohVd2jGwX0LEws7wuA7
yzzRrjzKWb12ehRaVwZMH5ii2klVOE4sikDUi99kCxGvI1xxk5uVJLU152DcRvJKaf+sXst4HMV1
yipws3mBxw8lbbLTnD703kaX2JncQGoLfEi9m2TfK6/TXwInBB8ux2uRY+cPqpO/NuXRswkKy5gq
8Z/eJpQuI7Sw0Oxdu8nWIbCgHf68Gi/D6BHY2zbfLs+Rs8o+GyoOBRDvNAVtBj4er45EaffcC/cJ
PqEFP6SysFlGF4VjXet4Xh5KqCewZjs3e9Q5ggpKquQ7PWdnhf9YzUHjFP8UHfRRbodfDPMQlLxg
zpzMfKBvHO/JSd43eedOVqPyYTCz9vlf351t2CqmYdNkFMKojt8d1SYUk2OS7VWFVYHE9pHLaPCr
pd57pV1x9o2hePg80sk3JiXGRFfNsr0CymcLDZF8U7f4e/lxzqbeJKtQCXZUbVoUwj75ffAXoSXq
+mwPACleVbmTPfgATt/wuoh7AuGV7eXxTnLWPn4lmtEA42kpoSQ4xV6Dkk2qZizrPfn0ypuvFFk6
r2LF/I50KlmAkS82GXAYL2nko0roy0qpBCHUxDNY30YLr5Xp9eWrNBr1SrftfKby+ZFi66IkYVf5
6EN++gjBY+Il46vbmyzQ61qjs9bWprIdi/b98jv44oe1gfMbNlQoLpHWyRSq6I6wM8ty3/RVOrdz
wL50D7wrjdOvnse2TD5zyLVUvqe/4tPzJI1WFABhmz0haDqlpvT3mCiEAtP8vjLSiS7m4zeluTPt
OASUWnyAx0PhDNUB39b1HgEf+dptrm8o4mcPXGu0jUKexIaIzuCuVuLuJakqBDJNX9yNWq3/MTvf
v7IOnMTk/b++27Rx0P1CEnQqeMC+MLZONvT7wMjAl3g2ons4apG1TjiHgF/loqUvPb20N2FJu2Nh
IVomS5jv7LHvcuMVt16pz3Nk5e6s71zZLl2KC+AgXXfYZnpkVHPonBoUrKT1N0Up0jsFS89v0GLK
g2P2YBNQNic/QDODLnMJgMnngxiNbx17wIMSe9p4Za344scG+kAwgsGcUmkWH/8CNuI30wq0di+4
4u85Y5Z3nQWN20Cut7g8e78YaspGcehHo7s6i3qwhZY68eg1+8RMxQxwAnY/O/sZlVW2ujzSWQ8T
gcH0E2qC4hU4nZNpVSimj7M7G/e0VZajYjlLjqA4rrUeolEYbeL238JPmDkuIrKJ+z3tIiZ78fFr
lEmksAJqPJut2nMQGtp3TrjqDBq+s7n8cGevkaGYo870dCgpPlQ7nz7PztHxIZR+t3daajteGPer
djC0uaMT1Xh5qPPvk7Gmw5rNYY0F7jSJzR4o23mF0+4NLxgf0P17j1ptSnwf+jjPxy5YYtyZzv3N
m+SG+QrjsN0oYUC0Viitlyt/zfQSj9ri/DU2yX7YGyxCeU9zw4ckLVQlLLp9xP1u1rm2tZHELq3o
XdKwlZrz5EWDN3O1ynoC/EX2QtTBL0tTldKHu470Wn27/Cd99VtMWhlh2dMZTD1ZKhVckhTtRbdv
4WTc4llSl0Fr4gudkN6Xh/po+p88vakTecOURpAIzOV4iiHQ77teb+Vesa0Bs3BJYQ4BoSvgudb2
ANfQ4fLjtLp8cdyWa7tITHddmTmteHJb+nvFrlD71jqkk5mNWzGY4YvM/hrBRy2R6/wNZTUt4qao
17/Q52cvWq8oL8hz1efLzzK9lrNHgV/PqU4gqDidwrrsvDEJQWv0Y4asOwKQVDledmU51774dSbd
j4qkidvu2TKQ5NzEhzQb9pkWVHCFbet+LMZiVYoifQoEnosybWw8WaV2b0dh9Ti2Bm8MZtVyQKe8
skHm7BC6GRvuX9cST87OT65pCns6s+t0VfTTT0vTq7gJSYLfS81ssbx06TIo/Tfc8t5jgOvmyjr/
1Ss3bNIkeBOEPusnZ1yXzsLU0B/2tA9oP4I/XcKeKK4svF88FBIZak2oV6b4g5OFF0a8p4Zou/eK
pU7Vz7Be5wPhqTm69ju91v4XT8XxQbAgsvKygUx/z6e1UG8VpB5uPux7HEg3ip7TNHf0ePnP09XV
OHhRpHJZdU/zRtLCD1PFr4Z9OYz8OEmn/EpzMMeXR/mIVzr+KkiNcNGrooxgrNMYSok/2SndSNt7
kV3dtKUpnx0rhhDYGHR1Ugpo66Zq061WwsfO8a7tcwqYM+yM8ATNrKTohJRgoGZ1J5xQQNgKOQ27
2q6N6T5mPc6ay3/x+ZzilGhjcoUGxn/sk1+bGMsi8xRN2xexTxJWCWsygw905TM+/4oZhfXOIFnN
tIV5ckKpFEe0ludp+yhzvXXUqemCtNly4Ta9uPJA59MX4ZzJbJq2GT7J6U/5NJ0iVRB/rhfm3jEp
tg82XHOA19ada5Tyhva4WFx+gWfnFOYsQ6kWHwxLwceV59N4MDVbhEWqu+e5tbWNVy6hb2RZPokW
pUZ9PBzWBRWi18vDftQ/jmeazQfDU+rTZiJOlZG6mVBVrhpljzBK37AqNMp9UVrS20Eb6e5hGvh3
+RAX7TcHqSwR1mZgvuIlK0GtWYq7rw2a07AzIOle2eXOp9T0l03lDLLhuXuc/NhBb+Gf0U1v36Af
+c6nHfyAYx9fGeWL944tjtu+ZZIOj+Dt+HfGh6VjYoyUfdxr8VJN9HJh+VpJfy6oyvvQCsO1IL/g
ygf+xahMLX5Jtm+kiqfaV60UHoRUOikc8ZWtDyPwTxxHOpCvJlhrLdCvmNDp28u/9fmURhhpWUj5
OHPztCcvtB7K0U3cMT1UnH63ABrp+CYVhfI6D9Z49NqXy+N98QO6KnhUAskQ/PNDHr/aUoclFJUy
OzDHOCKyr92FiOuurAnnowClRtvKJDHJWjwt8NH5K/WqsYoDrJTfsHFqWMLkJlx+lNOFhwuwxS2Q
j5MyItjC6Tj66eukgaQXyJrMQ+EBFsb7BL9gFLPAzM315ZFOHwdcMusOsid8KpxrTzOQQBjDheGc
ekgbh5xfdL1z6fveteCgr4Zh9nHTY5mjjneyvNkaTFC9ZS6MYT/xWOAfhPejO+pyrWhSPAyWH93R
InC7mV5Z6b1CoMWW7PQE85nZmZBUJ07Q2Df6imQSSJpcczKBAibAK+VqUbEGLATIMeyR0C+UXOu+
uaPjvlSgXDlsplUCMKpSs2ulwtM5Pr0+LinMCIov2rnQu4vJC7EdXl+vLZWeKIUh7cubZjQekAr4
VxaPL9/i/4x2GlWHQNL1MpfR2kaDOdU05iK3vfjKYnE2+T6e6WO9oK3unl4oOW80WmrY6aGMYmWe
kHE5x0ZXrZK++3N58p2PxOlz0olPXicq2CeLYVC3PgydMjgQxwMtT7G41BXczUdMB4t/Hor4dGxY
GgdEnZ/r+ItKsxJ9KqmIB6z9+g5zNh2lsjFvWOGtK7/S2dWVwyBeBhws7OYsf6dLRI/Buu4yIz5k
DVyLqoCum6PtR+rbFOrCNEJciLYD7Y0Ybe9PJzK5EJXob4MhyCdWghFfOVycz5vjP+jk4cmOIw7E
VuNDTlttC3pT2fiJzvHu8jv+ahhjWq+ozGomW+nxO640J+2qQsSHsPLVReWm6qMj+vzX5VGmQv/n
EwRvlxDbaZOeDhDcf09GyQFtZ32THwjnkrD31PaW0ojcIY13fzap4J4p3GA54gFftng4r/QhTrfS
aXiHQgCLpeo42CaOh7eNNg3Q6uUHemFwpDB7zVhW2rUwhxBOF4KkOOAUdfmZv3izR4OeND88Hdfr
2DjAQGOw+Jbfl+sWuuaVaXJ2OOPZKD5iPuS5WNNO0+NMS6Jz9/LiEMRF8JqjN0CuBnHUHLR2WSQo
owLNoMfOPG3XvgUiNrJMN5+h7hiBuFJcBMnrLi8/+/kSa9mYg2z9P6ekqR+/cKKSMr/VvepgIMO+
TRTbfHFQ6aEnTLS7tvHNK8vfF+OBcaMqqU4nVCK4j8eLk9YOI66PB2pq44NEs/9YlmD7fCdT7/Cd
u6vLz6dP1ZOTCU1Dg7YMuyMaAPtkQFGUuS1Qhx48G1bGKkpTU5+F9cQkbzoneFfi3nlxR1X53cSS
xHlU1JugrhPseL2X3sOpMMSiZO/cmhyTLVzdvQtaG8+WOmvz2Ez5l4HKq4qsJxhKOvZfq0GjceW1
fTFFQSdQGGQFwHF5Wk83JIg6ranrg5tAFIhHp97lUDGuvKzzUbijonsjIhhEzZm/pw17egHQFg6Y
oCX0d2iCeVlm//wsjOLyEegq/m5cXMdTIEx6qzGQ1x2sEZSk5sSEnCME/tePGrewjguWVFiwpO6p
VapmyQ9DEY+HlCvfSg1Hb4mONbzy+Zwtl4IvmT2PRXO67U3+5M9HyclbUamB2x7ocyj1MiAwKKY+
F2lLz2+qu0hIdYtqrgfmQN8Yx6GbXDkxn31Q/AWIMnFKTWckJvjxXwBpnvuOULtDEyjGbuj6AVUy
OFo9lYgsJsH55Q/qeIVm30WJSYi0pXNJZkqezkSNuDuSR8qRbl3xE91lXsysdiQGKDHFxjRRiATh
QKzR5VG16XrxP5/xf8OyZlCOxV14XlVDntK0hamN+2YQ+VNq5+SM+X2HWDYmG1Sbj7C/b2xgr8hu
RdCpWwtDNqe4KEuuWamOz1Uff4pJkCpGbds0NPKAj9+4DiPOzwxqYc3opEiood8T8VavC+m2/9SB
/BiKZ+U6j7NVpbNxMlSDdjYh0QFDB5aWdY71BHVO4G1QfF67oJ8slB9jcUtgNnOrdC3dnBaHT7ci
4SlpUslE3btF6Ntzcxzix5wIOMhZMPAANwB1eO4ipGfAkmlEo/ydiOqg80uwOCPpgzmCsw2CPmwk
wi9UsVOarHzITNdTHkET+zdoiZRnCFUNPmFm17NjlPWPyxPl+IP87ylYV3DkC6qH7kct7tNTDKFV
AW1XmZ6WVgOldBrtwYDPMy/Jo3kaZa/eYmUpf0Ff6e6GyM6u3MW+mByTkGKqk7L60Hg7fovwMWCJ
inHcd5oFPUxBbRZyYMKQUV1Lo/1yKIs+EQVMfrbT830ns6Yh+EDdGyHO7Zakqq3rJRU0DQwbl9/q
dOw6+frYRCf34lTTtk7fqkj0QWSqre1TlJ6LEOXTHxID9Hmtwl+exRQ3mlJxbwI1iP6pzPHf7wk2
33ApQ7LA6icLLGkKdpfj89hLIJbvETvHkv+3MVVDg+2Y1LBpLj/qV2+V6oaYrhYUus9aGHlGTuao
8MnheFzgHHJu6j5wFoGpVVe+7uOle3q2ycLLpu6AbaD9czpXOg1OeliKvZGypE5RUNFKuGX5igEd
N1MYZMHPyw93Yp3+b0goGhRYOOXzXk+GxPXZeB3Br3snqjp71TlGUS6xQAVPvVv3+0wWCJ1DMjG/
dYYobllzs1t7gh6W/BuvvOnzSaWzXakGWX4ciPlgjz8VpJUd572p/ovWIURqFHEwGwfsjjr1C2yR
UfIcVhKdZVbo75dfxPFJ5+M9TGUz9s6JmHGmDBqVfPStRog9GPvuJhm9ZKG6SIQvj3I+l5C00Nij
IMlnqp7m0gPiGAO8hu5eV0ryG6QLlarqDv7QxFem0vlIKFSYs6zeHOfpJh6/S13WPXFvTXSg2zvB
MCGmm5VClAtZVNfuMefvjiOvCjoad54x+VyPxwpoz5et28SHwnezt1jSWkM+qQOIRP1bdT4MOaxo
S0y1xosCIZJlv1HnXkoWJJJs5C0tWuAQvtqVk9AX74BIBMeY1EsAuk6rYKNSFo7S2sCVCcZcuDWh
lflQ+2tgytc2y69eAZ0EgEQq6kDWm+NXgM5YEg3hp4cMpihoSqID8sDQtpenz/lRy7QtqLGGa1I7
RBt0PErj1YAOsro4QAoWtxV1Hvq7ao9FxgzxAkj7Db1Ds7g86BePZnNB45ImTAM8yfTVftpAceqZ
gT1Og/ammNtSRNuuIBXu8ihf/FacySecAd8//33yaHagKlIOUckdIPGgQJcICxRFX2Xwn69Mi4+G
6/HmZXLbVlGyqRySWfuOn8hC8dRWBAcdwAL5+J7cxnp3iMTeCRLAH5jp0FU53zc4qbQJKZ6gjg1J
IbMBHfdOYG24BlvAoKtEAQ7Sd5CdE+JcnoDvQVrFGJNoMwhU9bMugypeqeQv35jhhMe2lD4scPva
tZgBtmdWUhBW/2Z4HuDWysT8ISk5FLOStQfz1nQfmjW2wFWBGPg1h2r9lhYmfyOyiHZeERj/jCC1
+922MfVaEUdZsSCeQXhbVJTKr1FNyRFOi8JYqSq5I3hVZId12CkL8FME6M1CxEBwT5H3jbOgavRd
beMgp3vgRb/trtTxyGRCPvZ9Rv0s96pcLshxwSnZZNDcQHxWprJrMAqp8zSPiVtLCtX3FhEWY2Wu
x43+7lOfe2r8QP6Fetw09GA87O5wVsuDOTrgBKpGdX5loiVgAwF6fgfnWmqztCEIby7tJiKAK4kw
omZkt+O0k6NJYAxuBaxwqEOaZepMtA98eM5LJ6v0WiXzi2Mwk95mYaNhS13v9ACXSL1jWmTVwcIE
RwAZiotdLIY/YeoXj4U7eY1DRW5CrUWToRP0UuKFea4Ms11NaYyLUmvi1QB/fGuw/m/HmtyBOqPm
4KuNvOECiGeySPQtLATjyibwxadLSVnVJzAT5KwPAsSnTzfADCh12N+HrK8KLmTga7mfact//nRd
9k20F5RfIb2cXN+7pOytQdbJoWxxnw5u7y6GsUOt7w/m/2IodlBAhIC+6EifHP58YlqxjQtWdHe0
N6nlWwstadwtNKLhygXzi7UWjJdDd5hG9LT+HS8SnsDB15lJelACHcsp7Q12D7/Kdp0ylrCiG899
ago5PP37y/y4baGXoSJyutpCrgBNZHvZoSWlciHI6aTP4UHFDp3gymHk/LRJUZfjJtODjjRqjuMn
1AgGcaXlZoeczDJczPAagyCIN73Rwhbtq2h1+dG+uLJbKpAY1UHEgYLWOFl3lYLwPCNJKCXT6VuW
JRVxkJ/hotY7imaq7f1UyN0mjCQgAMMgxdCgG33ljHl2HaRcoGP6oKRNjYbe5fFDi3aQUGNDftYI
E1FDV+tOmI13Dyc5fFBty1ul/IkzrBfxshyEvLLNnc0qru28Aa5nTGCa0tM2+OmLNOwIcvSYalTT
tfqVSfxHM4x8hbcm2hbIujYudMkrv/P5I7PXwfWi7cj5mmre8ZjkGLkR+6B+gJGZ35R4fctZoaYQ
prK8foyTHoN73aZ3dlmRTzvW/2YE4WjNM3N24MUz+qTSOh6/J6UX3b3QD4ZXNYvBNORtNJrXTqEf
kujPuzpnXOSCNLaYzAjvT7+cniI5ArHUPFCJJfrEJ1QWkoxfu7u88BMS0epBSUBuQ3Y0ajxnEDt8
wCYq13MiCoH83geKY701rgJTIIejrC1SMZBiBMvf7Eg+6NUnMCDOrs1Fe9dlnrckIDys5zqxubOc
junk7vH+2kOcv3vZSPWaaHNSm5ht5OmVQxQsQOdoG1zSIHkR9WEe8UU3vil6rxOTk3tYsWUZjO8C
ggy62UQfydwFDPbD8SrcBJ7uJhsoVs5WG7qaaHNSprp5xobsz9TaHTpQ57lmzkwsSSW6Iczgy8YI
iAAK/a6foZYsHvI81Q0ijjP1XmlN/noZSXFDUFj6LuPQgEbGxCWcI8B4OuZpCQva0bt9jSdsDTIc
tB8JWspwbWmY1prjHw9XDcusjvKUrdY++Sylj+O3lNI4jJVH1jm4TnIN4xx0OVcca8tJBBGj1ufh
I1FfbrfFyYnzs1Q45M2bKkjDxeDr4TehKPZLQVIpXFBpG09DH3b3Gu+kvckSV7nyYSE1Pv2zDewX
FP7gvFO4Zjk9nto4+bU+LnCiCmzOOHDbqHursniKLCWfbgF3HqYHDnvc97oo3YqUFE19DkaCRoxI
JvSyOuhzC8smkHYN7rW+bfy6+ZUEkfLdbckgvpFEfA0zTbRwlYktlLuGRLJxnuVqaK+7Fgw48WaE
fmDQtsZZW+KbmGWFQzJl0+u/rASH66yCgeFNRF/prWTSxwhhyEYIZiBmQLPleoZ1ygUNZBKbPUbw
wkGZv8PZUapFnCvps9V3clijhTa0Ze961jC3lcKMmHSERH6H2JURA5k4wLi8oEm+wxmT5jys+vyB
K5d/F6EGJ7Oxzsc315PDTndInp8HRe3ftXEDQMQdFJwUahWP32y4/QrJFoWyackwkEvYKNGdr7bS
WwSumZGAASc6gcjfuq9W3oIxaOokXobN4PxK/Hy8SzEJwl6vqL7POmrsh6wy1AdpNsMb9Ukc/51q
suLFQ2f/MeIWmxgLsPeN9DCnQwOWx+6uSYhqymvQSbNIH0HyQMbgjB0HPdyRKVHAMprqiZiGwp2r
NQkZOPrJA4/7sfR4+blZLPF6KlCDoOk/l0mZq3dqJUl+Htvey29QW3jJqs5q/0/ipb3yMhBZTlaA
St7gIiobYPoJoGtudIgxDrKADnvvmrESfcM37kV7q/BM0gPJT+zxr2qhUj+RgJQQgcCmlkebduwA
987wN1jJXR+oCCMQaCrWxqZTrMwJIM9/kC6Q17MiVmLyeskXqWmcU5SY5WnSrunZQ8DgOkBiKr7f
4o9tNc1Ppxv5RzQzIEcByFL97AmrXllFXAEM9rz6NlWUQMUtG+ncDOih3nCXIwq59smrJ6ih44CR
lrob3Q+eNJIZfAqtX8NsLkFIkYuy6UVdNCRRVoSje4oTpHO1VYZ4lzpq8ocqA6krRkQsb+DpJtiZ
XrPuKKJV74aoDdLgm9bawTuLsORJD9CgLKCAgOqBeYVAJZTgdlSw0UFuSG1bDJ2gqUndeNzSrsvI
EzSiQVlSn9Fv7VoGxoIsNhCuRosAdAulqHzyJUmg26xJi/i2swI3fKh6YSP/p5Kx1cg8v8FGmpXh
PFLG5D0IPHsK3rZ4zaJXCgwiwq9mWkEsDU8oxpUCWL0irtUq78FmKn/bpkCUPYSKgJwkgahjI428
u94AC3IjyU7xN+iI3Y0WcDiaM9uTmrRDkZNtLPpWX5GtHmb3RmElhGFoXp2uSKiHUED7Ecd/RJiC
vS2DoBUbdGlQwTySZWgk93w8SPxr8Ac5f/iMENLi3YamgDhRp+W30vmJX138vWTU+EkHgU0P/adO
bdJyRnyG9kY/2TOXmiLjAbK6520bQB/2DMQLEcBaiT5fJ8hZXaRDxXrVx3q21F3+jkXh+uHODPn7
AI9pQLQDuwzeRR2aYj1dHEsk24X1zY9Bi92AyMx3dBHw8KNnwq8DLKM32SYhWJNLM4LHDl09+WET
sEBnDXTU88j++rdsYyJJgQv6qK9h1JDrClJ979UOsDHsvG4xK4JRhmun1fyfcqzQE+idU1ssTI2m
z4UH536eJY1x16ogLGdVBQJ7UVKjKCZEV2ByExeWurLageZXAwmVpJU65trgQcXyuaHq4zPqHhcZ
ulc2L4ORF3+dOhN7FnEYUrnwjZ8kdZW/ipJ0wYWlhBFvVthBvh6qwj7w4xKYUzS2ZLfLg/hZKUIt
XXCwIH4hJQuV4EPSyYlC5Sk5vzeathQEGJUzI5wSL8wgtAl3ssekm7GpaOEi66CEz0jXredjRDj6
ssFqN8zs1k2go0I/1xYjKfTr3Oc2Ni8r1fuh51ad0TVRoh94sc0fg9UQI04pI9SXDQyhN+ptvrPQ
pRs/9DLlTZhuqd1WQmlugajp36Mss/D1kzo4g/bR3jpW1vgg6pXwF2uGQbSVi+l/JgS1g7Xtjca9
kvbgCLxhgL7EGZKySuMU4AV5VDI9QjA/lDSIDdlYAw0JApzViN1OqERqZOT4AXVvQ2NF1AX38yxn
fZ0NRaq+GWHivtAMTgOIi2VrcvSK7A05nyb7QqHpf4OotpI5QW7hex7KZspqiJKd0SRjC7goJ1U7
knmvLyBKybeq7oKeEzShiqs8G2JomzFAKGgTLbAtMOHiG4c6CF+Fa/mv1jAo/TYhrIKs0Lz0Ccms
3MSYFVAE0skgTV4Hhxu+rDobQYSpImj3JRH372RHj/4GVpe6joYQvCLW8eFGdGk4ZadD15npadK8
wGhv9mQKpY9urwXlpjVaqO0R8p5nI3OKJ4RRxWOWBkhtmb+cBRMu3KuMCFeVYEAlfrAc5d0qRZPR
f0hZTHuptBHCn7Dj146koy2lRgoQURmaK7fUoEfYCiB3d5xJVApnBNr/hpyXgsSiYOqvvVYnHNGJ
CkP8YOE2InBaow4WggYC185GZI821WqB9X8YjXU9xLQ6+qTtWS/IgP6TESKpP5CA4t2FjdrTEmD9
hi+Pq+wHCzobjKwjA74f8P+nwUldUjNAJP2g5qHaO6IAsnitARFJZvSzPOd7xlrbk7IR9sNbz4m/
nQkJ1mLd1oB7VpRx65ZOC93AtRwNNvt+AHnRg5Fs1hw1+JryKTCZnMZR9fYGtadxSw5Bkf8ijBgk
nkraAyFujm8dKkeJBtLCx+BJGKUOSqivzWTTcvf7Sc8V7LBE467cEDAVvASJa1Nnc213pgZDZy0M
R+Z7N9RI7+3gh/VLSBPkMwy5wz8RcAWa0ymK0m9SG4L+noC9wvzL79eqbyTblA64y1BVb0g4zPxl
41Z6chuwaoBubsBApWXVpxvFjNLqRiSkCaz6Im6slwJ66y0Ic+s51IxWkFyka3/BMwzVwkp9Imcb
pmK9SHscRqu6FW28kEluFLSP2pKALPLMd25SV8rS6yGZEVcVNRMWpWgXKsWocIGLr8nRu+cG9TRX
Kd86DVUqYke1k3e6loz242B0sVzno17JhU3Sij93+ILVBY0qGbFy6UM7F03c/2mjwVbmSMfyfap5
SrEd0ooDxBi26oOvas1tb7sBSDsjTd9FQ1rIXAxlHK+MIYnJMyMc8y7KKGYuNI+L3JSK2+srsmg0
iNttjn2IWqb6iF6356BOWthL1wR9ueUWA1yHx05/F4Vq33OUIAVZwcI+zOqqIdSzy7RQJ1soCh9N
EyzkGrhcZy9rn3CR2RBX9R8uyuozLJ3mwDqt5CuSfUlbN/rUR1pk6dtYU4xh3iWd+Kl4yljz3rlL
rCoe7TbirsqyMQSxt3C6ikA1/o31N6lGJVeOtFSKNeiZ6t6qSlWupMaFbSFSfSB4zYtVb1cQRH2b
Is8gK7n3ExIp+lHXl1qUpHfEPFHjVEtL/yWDkj28s0EGEXNeakufsOctF1NIB4Y/qsasaYmNeeME
Fi0dMpDmuMngDxcmPg74RWC45q5fsrPpAyGU4MRHf153KUj4QI/rhU/MW4VQwiVmr4N1xq3Civ14
FgzpGAJMhKSwxufWV2uyS9W1nUDfuS1yVp44rDT1Nh41/TF129KcG5VPgks7NTi57KiKtUjqNtpL
U5WvqkbwO5BViYQ3r2q3WuS1YktQaYrpzc1ucnHqdANuW4v/MctDGkp8WUb/Hte68dd1RvdpMHsi
FhPFAllHslXEZS71XtWyHR/SSDFgjjaqeehARRrAVxUnX7HmSjSZUao19wU5xtW9Xsjx3fTKvLqp
hh7st9dNsGYItlzH2XX+9qKyumU3uATcNKTWFHQ9B9KcMxkJngol97In8hTquTmM1oycosQln8xs
xkXXlj3hcH2f3ictLlm84j27n4b6SM7DLMrDjWVnwavCgf2X7fkjeXBqouL0BjXFpy8UeoQR8X5/
wNWm4rmRdA+wG9X9HcLZodt4Lk2NNZVQ+beEvsbxNJPmL/hkbrEgPIoogcLyXYjoE/UqmhH35j0n
YMmCeV7Qm2LpIu6Ad8uFk4cNq0MexU7AdUUPM7oPsfztAiOHqBXB8yc+tDUeuC/aA/djShNsPob9
jFPcwdKg6z7AH4qjzZy+IzAesubBr0L+i+7hdNrKFixACgsRZKR2U2np4C8S0VFvF4TO/Aj7iaRo
WKmNHdmL05WIaDlPLRmaLNgAsV/5ZkjOpAHDZqNoXSaWek+nFgdzCkoRxl34WBNwxzuoTO1FypDW
Cbtie5BBP9zTPu4fwigdvK2Bf7/k1FUo9+BB/GFuiLx7wwDU0WuRMr8jKDYFiIYkG12KFOK9C8La
u3HJ675NBru2NmVql39GD+LpUse9qcza0QjShdun+TNAxGoXCOpSs9yC20WoZ1J9h6DbYoxtmoFK
puKq9SYxo9p8AIphQ+Dsc8LnEKqkm06XHH9p5ho7/GfQST0BdX+eVgNsRaNVSQUfNeMgK9vGJBBr
7J+gogJjrgfcIme2NGtCja2ueRvHHL9+btspV8kgdHYSuIa304VB2aPlWKXOZGDVz1NqxI8RWPut
K4o+WNY5CQMLM7LtBy8wrPsoLMbfaa0QscS/q/wbJLH1uy85PM9c3tceuGANlTa09QNu0lhnyEBG
U7ineKWK53+POyhMXM5DvSMWzqxqYHBu8Ygh3MfUlSssLgWidJulB7r3slENqT7T3hwMQMNwIaln
tB7rSMGuzKGgzm4tVM2ABUkHqNfCqprXSkbh3ytl8am2dVT7QnahU5rEuoqshabtcRGpiFnpiEvO
frMiEYH4N02dFSTW0XnOcq6xGetxts2jX3H4pEGPuzL6aY8I+c7R6CclLC0rXNW22+w3V6m7AXLs
e/7duGterW8sj4U2D9t1YS+a9eVhT2vSp6Oe9B4y4RS+oTAqYc87UsrfIVTeKEo1kxXMW3NpDca8
rbvt5VHPqownzzr9VZ+q77EFvMprep4Vxppt835fgM0kvPYGUqtnXOk1TD/c//+HpUB4PByYU1WN
PR7SkmRPJSkZuH8VOwaHGFzpi11+MDrUxyP1CnUlveuy31Lppnyq/8vemezIjWRZ+1UavWeB87Do
DUd3j1khhSK0IWIS59FI4/D0/XkVUL8UmVCgev0nUIlaJEQ5aTReu/ec83ElI7BdycmGmKsp1r2v
f76Tf141LN7fL9i3JLELQDZvfcUInLvZFrd/vsJ5EvKnm/dhamG1faYQQNq+0VbzzzY25XVZP7nG
X9q35/WAGAelLLoVxIG//wpm8RYzPq19a48iMUMnUY7/GWyD7IsPl/hwo9ZdWJO76u0bMvJobN5y
7TN92gcbwV8v8eFO4STUyBviV3D45Svb6r7w64chHKP95N1lt0DQ/i9v7y/37bw6fnmPLEyzgtD9
9g3cdmIWyTDTc0zMrk3q7NAq3zFuffIq/e16++WKH+Zm+riJ0am4oo2TKB3jTHw27/3bl/WXK3zY
hWkdUw/QuXwD6Rebinm0yWZO01MlPpGf/GUM+nFJfNhxU8y/hTNv7RtmiiOC0GBzzvToOpzHK2K0
A1UDgN6+j9qnwUp/u00g0CLE6Cwgtj6sd/r0e88suH1z7tFxnJqH4tSBWfCrxLynK1OF5RVh9Pfb
5eZ/RlD62w3/l0t/eA+YyWx2obvtm/Se5/UbZ8BsGUPXeFOza6XOE9P48X/YP3654Ie3Al1za2yj
0741vHHe9IC3PyC7+ZN1+fcP85fLfHgVdma5TkPMF1uIFn+5vSUMOyT655PL/O3y/+UqH5Y/Fo3c
mOmXvTUOSAcq2qKI/3y7PlsaH5a/vpkKCnpuF3T1fIroDmnnmIpgBaz1mb3qb7fdX37NhxdAMSsI
SxrX6tzAia0fzg9CjJtPbpn2l6u4ZyMTI340kHDG7A9PZti7zNT3VXvT7XW5RfNFdKwk6X2HWB9u
+VlaO0zZFbNIoJZmC+NT7tUL6GQ3nFcTyXopmtVvPNsMx06RgYY8DmFo737yF9XPK/G3L52nqWTd
nAUJTMdxU/++mxr63KuVGNIXBKOIHjhawlt24FzlAU3toginwXB/NueWgd/PJckXWBAAl0hDOHfa
6sE6dqy9vfC2dH+pMAYgq1iMZfKpd6b+hMjDgZfiejTPZ4jskE5RIPhS310swAY5vamOy+3Py+nv
P0pnYck58uvs0Pj9RzkDw2xYjxS15YGMdavz7WfxlH3z7ugOH/PuGjzMZ1/CvzzxD+Wd/vs1m7KZ
Cs2gCmpcIL35jz292bhxPWP27DNk2j8drL89tQ8X+7C/IEMnM6mhuGuei+viVN25R/sW6Z5DV+US
Bhpw9fq9+eTb8eeiiKSM339hqklhoRChztvud+973wcEj/35yf3tRv3LaeTDatw6UTaMkfnSIqzz
Fe1OYR0q0201yieTcUE7P3v56z+v+f+Jl/+NuOqX2x8+T8//9d5C0N6un5v3//nv03P/3P7Gujz/
9/9iXaJv+wdqCGS+/0Zc6vo/iAxAIashIsKR82/CpWn9A50aEmyXabuq8j34N+BSV/9h4tEgYENH
M4xhyvxP+JaUxyyx/7fuSeqgn4rnCsWfCuWb2ITfl2C7CTlDLCFmlyLjAo5J6pfQfej702zsVpyp
OPmAIU/LN9dbONT76ZaMzFy6sLbsY7GAJlCfbUZ7qjO/9yvR0h4B5cI+VU0Rx3u9XwMe+SGI1UqL
O09PD8vmgNRQK3gHq9KEPdtymKmcTuvzVIsBOkHSVomgwlZQsSkYk5jIMtVn3NNj7gwAptBPJL45
gJuUFfXjvuV72Jb6W7YBk0+hDPtudkN39qIou1eQA2rcoBXyd8PJCI+/19VBBDP0ZKQmnkH3Rf/u
dturqTfmwauc/FzA1LQzZP0d+0lzBeYC29M4JdVteYsf8TB52eXeXGYmFU+lHr39gtyVL0q9u4mz
DL3fjjQn1Wpl/JxljwMwWh9poes3r+durLPQok8c/biZHvjluOSzvMPP2czXGSdE3OQEFqpigbFp
0OMG9ELdivj+uLSKEp5nIcBRwLksNoYshZHXa+kFpQzI0TJgFCDoJqycseYgOu3QagQQnKcyP3tl
HG8yYhLDVDHMR2UEU86clz5YZUamUFEJZXuZ8Pl5K4VIKRNSBoGjAVHF3BHZqysToFSOQSt7JU73
7lXOqxvuwBuioSjFicSSOlwZ4vmIZRfsHuecslYtoAgJep2d2YZIlnS+2mIAyT6WN7MrnGRfTVrA
iswvCzm6IBerx2xAPuEo9YukqYmmsIYyLlOQCrKckSbI+hH6mRa1BC1cd4JlO/fDjxqQMoCgFoXW
MG2XBoKhqEm7l3P0RDBvzlNbZ4Lb6HaBNXh6VBIcEDjTnMd6bd3z8ArwR1l2mkwJZY9MnQPJcXeb
xZCUAPo0GhgUBtLauvu0crJkrbxvaOOYPjRTF3DSQKI2E43vLos4MYNPb9UpdWNgzeZFay7ZE7xJ
J5rafQ2HVoPJNVreHqrNXDzDq3EAoJ0X+VyZF87Q0jOpURNhySojMKXdqRStcxRNinVGCjvAbUJL
fkD9MC+beZmWjeunKznJua72ftHTMhQImVCxwQlXMkdGTKBbosTHQf4kVFxeNTb2WX/aHT2q0LBE
mgDz5TpxocWxXBbpawQ+Av9e8xtmajkFJNJnV1GoRVCuBtXelaHuKU5M8533VQNMxFS9DQRo+tjs
pHGoydcPJnOj8hyr4bEmoBLJGgntszqJRHfq8UIT6xjZZ06TX2yzHo7MY4KuQ2PPfUB5gt4kkvk6
BaUFI8ot6vmY6wA1yRJcwdykDMKYXxxXb2wDBRMDiZsokQgfNv2KGVsIy+kbjqc+KKTx4NTW+9bW
RtKoxrPpnifLq/2d0YuW0Fl2gAMWPx0zYzQDGjZYLH6RMm837Qjo11SyIgJgZl4jW9l9s82WMMsW
5Aa7V0bn0Ay/KGyXYZ4CF3TshquaLuaRvOUtBPnAC6mtTYTwXItIeJtRvNTFqe1aXhVnga+KbuOc
fFIh+OIVbit4ehuR5r7dFM+LYnk+TKXuhO6G2w9CJ3bVsT3oxLscm3l/wuPRgtTzslCVex4q61jx
UMeM45jVRWMvHLrDNfAH8tc/KXZ/P2b86+tBjhtRenzASEb+0IFT2r4aGHQw8vWMC4Y3ocXLoPZu
6CnNt9SGN4KL/fjLJ/X2X9+m/2rn5vYcRSH+57/PFctvX6x/WtvwrpDGhCf7o0hv1lFrgRWZb+XG
xRSRudcdQsmANALn+s+X+r0C5edhyiU4G0ekwVea//f7x3FTHI/n7xi3Y1X+GNotnnZ5ApcUFtIL
18n4pMr+y7f4w+U+3E0NuE/ORN64RTDyiHzpUcnPYeDrqefSf/5lf3MpYjgJctExA9mUEb//MgOZ
Fq3zweMmXgvjqhTXpXnXKf9RffvP+/fbVT4UF7SU0m5wuEo5f1/bU9reqfknfty/eUTnHLuz9hth
w1/9o50554wb3Nt1dFHvnEx4l6t5p5o/1+npz/fs91P7+dfgvsOnRebOOd3gIwu8ZJnwhGR5Nxbl
Hd/m7wgtv/z5En9Z279f4mMIF4zBQpnsuQSAp32HQHZEuP6EtemT1/bjZTC28/6c89McSAb2Rzfh
ZilC29ysuHXoYuv1s1LcV+Ynr+mHVgoGegeu69kBSiYcj+afIZ+/dBUlU9yUgji7PeNT1HmGzHZb
endFfdmq8tQ4c+BaZVCmD3++hR/yg87XJURDxbyPbc8jQPRDm76E/5Jrxljfth2wKG9/yLMs9rS7
Esjk7NaIlY4LFZt3m4/wOxfxyZtl/H7+/9f1KaXxFwG6RE/BCeDXbmrhlkx1mSrfYpgBcylldzUa
cL3G1WEGzEwqarbW9IVEprVAjA0kevsfOsIe6Erdo64uxG4Ckwj0obTuIMXJ46ba7ytzzFuAlfgr
vclJWuLdI00iWTurUkKR7wAS2IwzJmqUUbs9nqdjrhEJz0pvXKlNPizCPbab1Dp0urV8slXyKpx/
2K8b81nnzQ6GcB8RmYkr5PcfXtpGqQL3dm7I2p4DgCBaoDtVcZhg5Ry6tRdhTTnwqJciZ17tmcki
So2kZRCL/KbF8Vstq66oyDM5yGgtJSJn6ZFPWeSvljDsWy8lgCFHQ5nG9qI/qQgygpn0YPJbisI8
jsCYLh3KXE4li36tFiVkwLnZgtFdhjATlntBHI8z+TPaTgxakHMisInLNTDY5iv6zz7ZlrVGUmpk
P9cB4yfE2HI5OUaPi8WSnA5Kd43HZVaDdTGqEIzmt30d0eaKRuCrltQAduB1+3KCZ1zHBtF2fPXz
KbTd/on4CCuRdE5Bgnr8CSjrrguV8W9F4HTQrXbOfJw3k27PlH43ckipjM+HxHBMgtTPMEcbbO2N
uyrDF6dSARC2wv1hVzO9c6dP80vb3YdvBF4OV7nZ2CcHVEs0i9YLq3ap40LPzZeCBXtyQSSEiMCr
xKpd500wQqMv6Khh1i9qhHafyZarAVKivX50XQoZxDBLPLrba1NUJUo2+YSW0QzRW0+RB049qLd8
SFCzuL6e5V9UvX/M4Mr5hljtuOzbMsCyu17ARlLofsnKQje0yrgbau4U9rorFXk1VG9Jg9KVUDez
DowwSVFXHULQ66GQbTxZRCnNzchfc9yGw5D18GwKh95mCVWJMyI0HIndSEOdixBiQh06KB2n0Ul1
rgazqo9DrXMEcWv3jhQnLlCuennY2+lBm9QxGJSyioVRDGAOVVBBgzsdtab0LrR6Ni+1kWCJ0Wao
CqR0P6Eq8RIrzYvYlrB591V1Kes9pYwVAcDnvZytK6rSzd8b1IW1WnVfQLiYLJnZfHeodc0ILs78
Lpr9sXXr9Li643LaEN5e7vDBglp6+5eOrICLuWmXn9nsvsgGAZZajXYsPDYBI+/XmBt9RoRt+121
WBVqXjs/aK1XRW5HKqBrrxrP1CEfcKjtY4lLNc5Rffqlc3bEZgN8ThimJI5kD96ayXgTtgy6ac1j
wggbtDKG7vfWgs5gdpYoT1f7YuV1O+7aWJ9wh5pB1mz9ESkmD7jcdd+eTCs+q/eOLcv3yzoDMw5y
7Dl3o5Q28m+XKBXFIlQlZfLN+aWPaqxDMYmiil9X5HmIzZoDLdOfRxOLeWtMBWeIXiCy2xAXZYpO
ZVk2CU2C7J0obEDJnYHmwkUh0k+oBUZSSI+tpd519t6GVgdGI8/m7lpZ5XCszFxGLjbGA9pd70jl
ul2Ou0Zl3GvGUbPbjP8YLZhG+GCIbrjw7W1eSt/ctzoE99kEfM+WC29gwLNpcxlr2YiNdqwhG/Yc
e3qYtaCINY6VW3EahGmHc7qdUoXuxHNjf+Ogda1MIKUgkXWIEdwMWlbPCddsuxilCX2LUgRl+9Vd
rNBr7ChbSRtCDFRE0qje+J7eT4Y9KeyWnfkD4cwYOkJ+w66JMLVNtaOZd3WcQ6+9gbaWHooGGYkm
NnGyKkeJ7KXMjyPtnkPTAYOq4VZezSgignoxunCpyeb3FT3j3DPV8g6c1uvWoC1e0sm95eDI2dZE
4NEbkxPCDDSusHmUR2NCaGoaMzaFWvGiBRk7ugsnD4BNy7Am4CzHcUXIg7s4WXZ2B3PYnBT1WbEt
cYEESEQ9u2oy5hPcPCN1gjLfeC2llx87e2giBu19rDdZF6ucxXEZVN2ttnCAbwqjPrR2a19JaYGg
Hoa3vey9S69UlJNRqBxECjRMndZ5p7lLH2FF/thq9Wlp9y6wCxr/Ws3cxZLYrdq1fdWlCtRZNwH3
TS57I6knL+vWiMPaNt0dIbPyfVfzKg+MmXhh1Z7lV9kP5QW74HA0UtO6YKXZF1BDVch89HCWqiyS
zUPmMQMT6/czA3dT7hGfyUObZU7c4dg6crZUA3Hu9Mx56SX5Pq+R0nYwo42tvN5H4g4Xhfs5E8Dy
VGztGKHQao6bt/UH016zJ22dnMjuKiCAOqhOSL4uUNl0YLCE8RoQ93y9LfivgGQUmz/oOLkhKGIr
Unrn64LQK6hhlh+Efv70pexxgeUudOOUZnpEbIfSCo/OwhbPNwHe2vpqELMb1+poH9TZqO69rqSq
suqtoHuQqqd9WFWg1Lcdx9aS5o+zvArmXF+rnfPhWA5mQo/oy6B2e3yOCImxP0Dtypf3tjNworSt
d0Jo1wUrDa0rc5YzexiWEsZDNOzKHI5WydJGPQYXplUPCuxxvB2NDPh4FrerY7yAtMzedLkooSFS
ceM6ZfdSwgHBaoIWP1T0tSc23tDZsq06AdKGsijXNaCeS3mxuiq3DtRUMHflK6OjxogwIBoW8mVR
3eWujT2BTO4sqeRW6D5f7yFUp7lIGr3MbslgNRnaC3WPO+qK647yIHJaow4EEbFk/Y1OAo28jNUm
f+Xcv5EpN+gnZIffl7HTrroue1H5EWEzC5pfILuZq5TpiM7La/EwTKmBoAeqQzAQtBas+JOGwErt
6a514IOOk6Vea8VUX7gqdkHVtTbXF3uDCtmce813msk8KbmThYAQldsuhW7LwkduWuN3z9KhvxYt
33LXRdKZg8VEFQwm1wC8GTmdLB4Xys1jc+78dGPOH23pP9Rtyi5Um+kfwnaFFLZOizWKYF+ipA8H
OY+RFOXPEr/oMyk778v5f4uFcrN0J7iJk0f2geJ6VzDjn0ubDrKWO+jfXL0+rONQv9ML16glyFQg
ZebVLPNn8hKUZ+lYOspMd46UStW/bnbqBrPVIk6tyw2dZqXQFk5hateekR0k6ncaoe4SFGDuA8Qi
IijcDSXKoHeRUEEZkHVEiSEgAs+1+px1HTabPBtfNGN/Ny2in2HrYT0xlXUL1MwpLgjvKiKb2M5g
seWLUaNwlOrCDkJWGweraeYziVr62q4zC31hKyIwjhsJu33nJp60b5ZsuzZoO6Ndi0bzYcwe3cyL
Cs3F2MF+CYrGXG/MLUfON/c/lWZ/HxUFUt/MEFfFpBLodM8vJD4mOO42subZRkpMPGsoKpVkCBs1
sWuPMgAAO0SiXvrE7dHESRps4TI6zaETbXXVsf1c04LH53XuqZhWrcbj0HdBO/IgaEOqlFSWNiZw
P5cENWARchDIwqZMt3iG4oHzytICq1J/tFpVHyDqVmhh7eFkVMacKKQxn4YJ6MmmoZtksoF6s9jc
uF4tdCY7KFuiiGUMWe4VWDxycLUloKNkN+3SxUo0ckG/KV4rcV5RuFdkahyrEbOrSu/ct3fPu8wV
5xrjBfLRdlceshoN4Ezn9wG9PaMJqMIe0k302H7ZlvmJ2btBh3Oz+aut6wmQ4RAMg+niN6DtpxvK
elXXawYPaHptpUgvF4SaV0WNyF2j7CoaDeFis1MgoJ3sDoWLH5kSqQv3nqSuaXaqaG1n65A19vSy
rW16veruQEJtvwR602tfRpNiVmP/54ObH3Gf3LHqTLKwPfemdGV1W+Oyw2rQfSNyxGLtj7q/lMp4
bEfje+8SkpXmzYq1vn3bKJIi2ytYqoCAE3IdtNEfRT6HHcTGm3qwaWebBI+ofSEjGpko+PEBEyOY
wpyNnUElrY2W8Igkq0sBWlb5yns2i7gy5BguckxvbczNV0h3sys2uu0gh1o5pFY5xuZA8D3VYBdj
dJlZv3Uxs+un05VYQHj1ZUfVReQ328/YELmZW5n4IoRhwSOvyog4kzzcKkd+NcveuMm6QSYm7u5v
OG6KSB9G87wYe9whI4+Jw5AMSDneThPu+EQIXsOBsLkTAJG3Vs/IIDiLgfE45YnAGBeq5ZrF0Iyt
CHmz4qeMxwOTSCryLPRDSt5LUBQdEu+p6694z+uw4XTAdGAoYmCHLxXHeL8s++2Qddk7zdzlSpTp
8hWUsOLnhZVfb6tFjJckcgXYgBoaplTivGnpQFV6Fui9wFO0u8zomQ/s92tRDDdpioPOx9EM9U8I
78DwquMVM6Y+AVTPuAe08aHeNPlStMZ+ZatdFumVOsPTajcCgfPtoWwL/TTsEoeUApgQ+OVwhavA
Oo6bOVyg7/YeQaaX3xTkzgVb3oqRTFGqROeABR25cCJE+l/wfXYZ85p1wUpsVV8MrT/gcKFpoPnn
4E2fo1aXUK/lJ1hjzUOpDpRyok0fJW3ymP2yTSxDwKcQ5FkYbUFzY8Fz5u3z4E85euVe3e85ctnM
wzYkmV2+Qd2krjtsKYOMvdAW4pXAoc5GJm6IWIIXq23lsdA4E+Odfc0G757hj4Icu8F7t1T2ARKs
dSUdIMY2a+eIFTtLTMH3ioK0vCYlYr0e4H3FmrE+NTrjRHJ28hjn1pZ49thH+86ZXyKkRzrNIIjD
c+NPVm2foKmKsLCpRtXNMa7GSfsJl645QpRfElvZ3XDBohePbI8hB/K7QsuQPbg5Er16GS9sFd6m
BJMSso9hOGVaCAQ6y6+71h7vWr02TloLJ2Cz8YnhvNNwNNTtYex5fkO5TibrCRl5S9ImwdpnbsLe
eU99XrwrHV7erresA7KklPa/9wOfpgxqzfxuM9U8DFurgW73BAptEMvZ7D1wpGL8J6mccLh4kS6k
yWOBS5HKtiMe3DAjfac6t01pHUtd6QNTn9E3uLB3tYL70prFWQFu6gxSsR/kuc3kcv+qFDp1mMUn
IRv35ar0JN0nFAwn2Vj2N7NYZGJlhpUUJNMH5tAth3QGL1lW4hwzr6Pt3vHNuhjhv+HC0xGZYiFZ
Fu2NiWQV9ARlnX0sLxv+iqPE0R2QOrneTEO2JurZH4Sd8XrrFUzVpFOwH3YrDFpy7HPMT36ulO0F
bhbv0OjjEmUbJZLYHD54acm5iRbxSc6O+bhshhOuhW496d7sHrcqbb5w4xCT72v1ih/yvCyaH6Y0
VvYn45r3xL7sap3gJ0WdIn2yLL82sPTOnW0gJeIMmvcd8uZWb8K5ExNmMQ5spsInyGhn/Es1/oPM
IaVDTlUaZJKkA2XOJa8LR+Z1UpgvEcgVrOksfQT472k30hTqZzsUKisD0hKxchVH+3SBPedp7RTO
0ORPXbZUsVuUoTm0PqH94qgOrX7gFQmKxTwyTLRujKpqvirubmM37R8qb0wjEymu36d4TryzamrQ
W34LtjSaT90SOYowj32pPZp5ZoQLruVocITq731Fg6BNtwgS8/xYjXjC1LIRzKKMJaH/q8d0LhXG
252+JvS8PB8Bac5d5Vh8XFTs71uqtAm2YImagNmy1NnuNBxKGORMvCb10oTYRFmCi2pdk+DMjt3p
XFm2lPp6phydbv5pCEvgscSoNtaOiAivwuTpNnZYSbP6gvETL8Mg2gTzxnBUlk0giFzaA4TC7GAP
0o2l6Y1R48npip/QRgPW9SszX7TLNSWyuCy1JyaJOKPXqYxwjWwIG8GQleZMiZA7Jj48VDMlxO8D
rSqO6UXOeG/PmktP5P3XLiu7GzLlfnYapyVtqObAlughJvJ3bjzg6Qf+nphPKp2qhD5pBDDqbCai
xQ89QtwWo6guSOx5cfiH/Y02Sa0X1Q0Hl43Ju5tdF9teUf2wvI6Y37q4VRbvUPWig6FOz3eZUFrk
Kbe7FkN5cvTGefQyVX+edmOL+IyS3C+2gumx4Rz6kjezzHuHHdsZlMs0S7OgXy1aZ+zMvtnLb65W
6gFsehnihdMPmdiaI0Fn2g1tal4Et8TPVQ7aXT+5TNJ3oVJMpkWy2CVJR8QZx1k6e7GcXOHTsefX
DGaflDu0ORvveTwU7tNg6lPS0vy6HbZijTx8kHy1WbIr0/kbMmVJxkUQnWTa+VvFYS52cIxFzFo9
jrc2ltfBfgRR3x105vN+w2GFxJMtv8tMjUwA5tdXTOAFjhjcfvuq24ySZR27eLkTPWcmmvZFdUzr
it5D6VahKNfWnwyJZa5qgiwr7EN29r7gtekjFif749Rocb/RdcCCO74t6ZDfA2lrQ5sV6zP14pNa
nFvGHBSXAJxpvOd0OJYEBC5uFQ8/v+BDMkNTXMRsHjqj1i8rkreC1tE4/vdZSg2Xte1FQ8p2nM3a
Y5UPtBXK1PVp2+BoXfbO7yol9QkAoGOte61vMxW+1FUdc0xuNAk+wzHqna6/1N1J+LiS26QTQ+Vb
pt1d7TX+8gmLXjDYlXabo4s4LBlfeGjf7zsO/SNb7owDmvbc3szbqTQrOrhTSkWRTXXCE00PEpg9
wanCC/vdUh6NWrph4yiUooa9nlBCdKdCKPrXIWeX3jHsxKabq/HSiBda5SoNmF3xM4f8jq3pibXY
MXTELt2wYFYqLZlN+N3TAsodu2tPG3h8UGsEHts2GNG2limB+aZzzGBWflm20RcaYcab0i9+RS3l
a2a/BY3rbQEHyImuHgf3mvPw9waL6mVvKF9th4agcFI16LNF5UuBCCFTnYaKQ9CX2odX8oVKn+wR
J1rUQcPQto+3545+4AnyM3zd2d4XIRnfSH2+Xz2x+SSeZIeqmWsy5Afle8ox4RJDYhsWVU3twKke
L5JqxiPNuS9ldau2F7jllRe3WStfMYUXjUXFrdV6+5rOZU4Di2drGsp2lWu4XRXplonwZue4Ns78
1cpTJEyFOl+shYrd2simmMJeBtUItN3DFsikYdp8wGJkCRo65kzhsDjsubhYOkcJgdRnfmna42NR
oVUZa228n4fWxTgl3DXAJDZfdZauhHpVgSZTOv2BmYv0C4eKEEjvkDFLaC36o00RpQ0yBQ/p+VTX
t6sivhMXSsufJJWgyqFz7PoyXjoeHZPWXca3qvfkTaqVw43e5cuF0+hL4u7FQwls9ALFz+h3NfhE
9rO1oyVflE7o0LWNWp2aBy579800W/0nQQEuFshziMCaYm9dXPptk9Wp1+3qPW/abidDuWh0pGrq
Q5XYPGvd3Att2fdQZ+MDMFnKeOFEH9BnJWuClJKYk515asjPDdfOy6h8LfzAm8wbxDR7jWnR9rL+
Zpzb7GkmVud6tqi3pnU3AhVCtM+Lk94aHBTjOmv0e+wVs4fag04Z7YMszHLZBS6x/xcTwIFrxBUC
FLPYvwuW7s2k9jgJFUhz6Jj674NsEXNoY//VHOkXafNr2ms20wm+OoZV1M9uqZJpQs7ajU3p5ZN7
iccz35XQEoX2wwUl8pPD4ZNVpcs10zYiwCGaP5QE7iiE6hTiu8SNexxowCXKon41CYD0B4ODQu+4
sebBhWbRPRiic5dQW+bmqzqjwjXzvk7EjGaeAnVvknpwbJA6W9270d73mA5m1kmDv9mfR8e64Wj5
xl4436RGoQXtOn1hWJgfar4GtHUpHaTOXFR29MRsg/j3zSptYHGjwnKqRrZas7ybC+tFXYr6Ako2
E5whlTejWnAGHXq6e4K2IWKA1O+H5eVsH45yq8mT2dAkeQ21plxuDBhCFzVeKFggt+VCywARruTc
zHlfM/GvKuVoXDbqJp8RZBB+bWbWC0FyKnEajVxvitFWot7I9ZNmODQzagXlnEKjWtAIHYOGqXKs
bZ76cwdqFOQkmHzRq7q8LwgY+Wab1nRlVM2eUFTIUBPe9DQxpNU57tY/FI1If6WcyMNSIQwT1YBc
vyjTnI9TMb9ALTKP9JSX25og1M13F8M7sQ/VQeWM+XevqPqTsc/TxcLnMRjKvcO/6SoA4ebbVWjT
ActtEbrMtCIOYwy/NwXvs0XIBbZe3bjoZU/IvVtOQW+ouKudykmIwimDOdO3NfTqZfs2a+cUZwyX
XjA6eX9EWYq4kRD2BDWP65PZNoX4R913ZZNTTCbC+RPNmUs//6slkCbxio7fe86Y6qv+R2pM2kHT
yzclL7Q7R1FpR8+5SxrqRNQ/MrRcH7+6s3ffdas6JaxMfMsKYsVlncRKXJNqPhBfYr6Vgw5BZsp0
9zKtcpJOyLsJu8Ju+M6TDiDqzrjb6r1hbjU4JxeQ8zJfFa7eJ2oP4pK/x+4PWLPrRG+GKlAcN0+M
CgWl2FNCKjjmSAbsZWZM/l4RnzXxWBI7zeRTXhrl5Tb0w3UlGL+0GrKuorFhEzD7uybmZyfhmmi3
NnKZLoaV1zXM4jzle2crTkBT+WyI5tOvZ90YF4yGY6m1zAcJeiICZcojV8nzixQp0klFynDIU7ok
8+wOnGKcKugWTfHpprAKGXzcmXsuDz0JZVED1fYLhzB0cIMpUULYy8HSKJxNguei0jSduJnSLO4a
uTNy55WfsUOEpkrw1LR1+6GRBokEi06hn5l1IDOyc53KIOq2wl8sicSNV8MVgfOWNnel8iSHfuOb
ndNbM4aSI7Y3/iwUbyeqFOsGXWydUIDxXKIZLZRbnsazOYzqG41sdeLP28Z7ObZuNM/ZGlQdPse8
mjAl4573VzUfr6a0ZriE2z5U3KWNHeFYF2TorIFpTwTn8C1ijl28cb7Ww2UvUcGdyzHhNWNYZLQr
DOYwqNMYL6nT9owJh6N1Q8wycz6Ci1y/QskW0OB6WTTCfsZRhQYjs3s+ceYDqTUNv8iuvnPXtVdv
aGijjQNKhMooLtKlrBhU0mRiE3+tbed/STuv5biVbNt+ESKABBLmtQrl6Uo0ovSCkEgKHkh48/V3
QH1uHLGkIKPvfdnRu1stFFxi5VpzjpnemYyTNsQ7wH33jOzL1HnyOW3z8UnDQlj5IJ/BUpIj5Td9
o1a56psV/hUJac5+lg28QIfY8RWMGZCzVBenudDSVRZrsFtch0Eje6Ce5o5DYZ4o8mh0hjY/tAn2
yDaBXij8Vk8Lf0zJ6iUIOoEpU7ZEB9h9TlGaEv5GvXHTmT2SQmoEBauDjrJdb4U7tHstmFt+QNfv
c6CKR9S21touHPE8ZSAbV0lkUZd4znDbVUr6pj1FJzs09e9aZlEbySYot7IYxZpnzvRHLDEHhy3L
g8OOaR2FuXsCoIuSwDXKrx5cIzb00+RPcNjWdaAHPvuGZtVFQ3LMdSUYKqLGnRnFrlvNdLatZS5p
cWW749eMu0nr3K2tB/rXuqhogesBRPLJUvcZ1M6HMI8o8JMOYlTI/DEe2p/BCBKmsQuQhEon7MLr
+lOkmmKbGG2O4DaOjtpscT8SQX3kMJEGU9fVsvUdNWUP2pQlr4wA3Z9RYAGICcb+F7lr5ZYt+7DL
RyO9J8warJdexT/HFJiTXrOFock2sG/M280cqPTByafuC9NExqW9hrZ45ZWGSNGt6rfENbH26z0C
XXOOpzNfP8awetOJVRfEMXv3gQ1AX6OH75ycgnByd3BJqq3XmfrGpd/RAe8ypxPtQGASkcNgrrOm
rTSzGzMp+ttRUxLtu4n9rNApCulPD2bRnsw5Tw4z3VtGTUSmQiiSL3qX085Ujk4rUP6cUk3fONEA
Iwjy0ltEhQ9QB8+jKUpn6+TlatYL2E4wU2LyBPpcRGxQRxpxrUbDpwyD5D7iwfkCpjR5pRvXdVup
5viOwSHKXV6XHfajecXWDswDj3i0xjA7gdSqo5uMwR1t9lk/ZBltcKPMvD1XuzkXVY/fzO3EHVRu
hpDKvu0pcM6SLVqFsgbGWdDxqoJFgT6dc5FIGKkOZQocy6j3QpOnEJAEwpuJFwW20+Tbpt5sZtK3
aYg6BoBgnZnEVVwIVmzoT0ezC8pXWGHokCfNPNmlsL9F8GxQH2cA4rKlTqMw2dLoZyjnhPqGIbB3
bI3W8rvJ/WGZEvSQ1U3VWtUsJwpqWQVMFj9O8BaHvOpWaYpbZg/iW84GS/r1TJ0OyG7hOLHasJOJ
rRpT+DA9KdU2ezxk9BlsPQ52eWTSlsdwepMCmGGTsoRot41kSoX0viwl1yIwp3Yn6zb7RUpF8Bw0
Yj4nSWw/eWlAfwqaLr1GxWQhc74MJkGda4rM5hMd4j80ggiDscvxxloMJpwL11WlW1CzZVjdQYG4
dpj8dmO8kV1+ktV0a5nFYxsG33UUBiUMwY91gpdqTgvXC+wUd8nURqknL7S92VjoQwfY5FYfs2sY
pH6r9Z9IAS9Y4zCRCSpYAlxQjPKPvwzpaTdNMrRJphVGaNCL0UDRKeRWp6xu0bKTAoKS3ppB8dDx
7Qqtvw50PfVVwdZSS5rsrevdme1dH+nHPoRsRhe1AIgyiZXQw+6uRMfxnS8qrXOnpAT45PYseuM/
BX2/fz4UWDS8Hmjqy0TCTOi1GkF33DBnW/XFbTPsANxR7j3pPOml4HmMPuOzX96W5ZhkL8EZkzgg
8Wa8FxEGGRSPaqqqm4Bm1qjureL64/v+n6v+/rQWZSpNARuKsoPN8/0hdA37IF3X9ia0mxpTgkMX
MzWoeBA6zMNP3aALklmWWhcJigiRRMstQPa1oiygFwYfhTmfNz7QBZJw4mN3+cINTwEC9HWn8Cd0
YunpZjlrHc2MLVyaYu+Y9GRWlpuVB8b7cgtRar6a4rlfy5YKiwll52M+ZurjNYeMLatfCM2DpDQ+
0VoofKxbCseFAeQ6qZ09dD9aiTktCS2kAV/UxWPAX0sVpRurMoyEtbYM1D+UaixRGHp2due2G7dP
xD7rovbkxG25jZ08vWlJ/byfuq6+cQZeA6eaHkoUgzexoQOBM5E6AShWEE5bfCq4jES1U2rU/HFQ
L3zvPQS1VfPkDBqqr3Bs/RoBhZ/oqXsQbn2kjKWyjuJyOGpW9sbL4J6j3mWKbvczOKIcAJfhDc8x
UwIaw73tbKfJUDzu7NEmi4p61Sc4QjAD/Joyma1Rgmv+IMyFuEpXp5JNc1/GCxmr7ZObDL3FWakw
ldsxT+fDVLPzKzBjbMzRzo+eN4VqZYJMfMDVJDdWp41rarQXYVf2YV70RhP2u2MeGHa7GgsHa1Yw
Qijkz1xHEPoo0gSWljQeYbtAQTpo2pR8aUqAaINj9BuzVGgE8yZ4c+Fkb4b61qisDYRcErOi0xQL
xiExTMhRH8q7iW7fm7ALmsQjAy+1Sm06s8GM1LNpbOeAYGa6CoWotlmRFSulQRz2NM9a80mlH+JS
Rp88u3sFSG2evcRRh8aZKb4NLbkx5jI7zISY+3nr5Tu20dQLsPjwDQW6th5Ek50Jh5w2elMxlHYr
6EFNLwOSl1z6oXBh8+7U0kPEkRVgxqnsEbxf50409+35pdf47wqePwBfQ8qUwhGkUnRzSc0Klw5Y
pIi6Z3Ow+b45c0rC/VSeZNF+bzovfgzLnqYLofdMPkR4U7X66CdJHV9XjqQlr/Ugr4bWPAIBV+VK
Jqa+cjO9PCvt29R8bdexEPMOISfWnTqKHl1T3Wl1eRWzQenzICe4ukOYF2U+OrryqYga83sNFfc+
rJpqN9PNOSgjH46d0UU33qBc8s2WLAjXQE6dyGjUKeMd+xRPrdpYTKW/ligCHwvC0PK52dfGUDOT
gzW3iZF4M7hxxrPuMGQLi+BbPY0vAbDhn1rtBuvEWEZ8tA3dGw1pBwJOaTKLCw2/YoK7RsWdHejb
DkfiribGSR2b8aaAvgGe2t3VFYDpFWm+idhkIPuSXoDtRdWpty7y4HE2mLrWXszE2dMko0MvMLfM
WsR11E/hMbS1VwXHfYd97C1E5uM3GfISfkLwCzmL2o5EnKAuq7u1mDBVTk71a+rZHNqRQ7M5XNSg
me7sM6U8H+TWcBR8wrjVsY1EzRAPrmCrPNgj7L+uejXqUBzD1Inx+RXWtRZ59UkD07eZTau6Csqh
36hm8K7KJmP77VXNapB4niahpXTksWDllqJ3285J+AnZ+++PCsYNm9u3/FPygXm/4g9YeyiVS3Ft
zb17G8/utNHKNPivEBUUMgL4DMkSHsdBBe9dGA8iug0mZtn67PQTU59Nj8qbJeHjz9dizPnj48VB
OIzBp4uKxeRcLk5lhH8c62JQZ7DXmzbeVL2Ogu0pR8f18YGMCzk/R1qmdh5tMnIS0GlefCYLVYgm
nVPzDFXW5JWDviYRz8sWzUPZ5bfLKJtt66lp0JDPI3nkwxMK208yT5bzeXe+SI25YVL/HRJOPt37
WwcDGcWH5bKbU5WvtemJXgTsSTo0XXho0nJJMf0MaHF5TG4eRujF9cWNpDS9qEEAyDUBEQvGnZyD
UxuFO2l1x6x3lqlNsaqzAFnZ+Mnl/tcxCbbShSekibdoue9/uGXmeghqEsuMO9DK4AwR4c23elDE
96GlnJ+tazePtYuctcDM8Fnk5/vX47edyRX4ZnCnE3YlLnFTIAtnIJ1RzHc07rbhOFQ3ydSH/5W7
zYXaYRCVhiuHaBIqr8tqskmNRul6Nd8x1A39bp7SHejAYqujRzhqIvsMsvK+el2Oh1XLwdn++z5S
wr6/osYQEnVQRvm5jL4i756HZ6+h8XcnmucgLtBXfmaGvNjN/HXES/cWWp0kGkSRY3Ovg3VjJVe1
RzLEFAG9ahj1K3pGTIqPWtmcctWdP3lhl8fyf1+V/3t4rEcuS4MgiPr9CU9m3CI9COnFVfUxGKvn
Dr6xyVyrj6GO9H1gU18hFZ+UfcRj9qDR3vnkJ/zrmlNTA70zHROUysU1j9PaNFpaSWehmTej1l6T
9cRQRsy/3HJ+ZhGGvR/9GMf6uhylLzHSrWiCMn5KfiQA7etkkYcQNZS7a0PUJ6Q4nyyf//yBBlU/
uELHhbDw/hqRM4UrA73eOctZ2OaROYcHQNxiglkgF7bLya/t9iVx0k+skP98OGiTGXwifqcvX9yd
RjVGCoYmP6cIpZuJ/XlBbhbb3Vw+Kvls9t/d5kobP1k+L1bx/zwUfx72Yl2Z6LBEteKhCGCHFtq+
Yqw9fJ/Cs4w8Px6fgwB/SnPLaAyXR7T++Hnw3q9qfx/94nLrZVwiJs/zs5bS0cR8csqcCmBsjmbZ
zn/2NpaYNiyoBCIUikwFXmixvmW9fS8zZ83HdlvNDpTYhC6RPJDmGa9GQ6FMrF6GCIpcF+l3kgp8
a3TFRg0co57zO3cZnrBj2UGJWLPYu9up736VOZJkWcDnYvQ+sN0yCkS4mr0hZS3aMCy/iUZICPP8
jLT05KaM+NxB4ZqAj1xG26ktyG/igQn5+Axi3HeBYjdoZo9ZED7YhX4XpGqND2xckdzKuHDyDVUc
XUi71lTdD7a39UrmOWNBtO+Q2+lG9UBhsWWB31UgimVOgW4kflWKXW2Lt76yfqCqxlxCKlpN5kxN
CR0jCGHkhNwpDB8qcn7WSSO+Gk14cty3lFY7G7In22IrZXT9Ts287gOKh3U4GAw4+6uptB5Gbbgq
kmpTTuwSAQJTlYVfPr7xxvsy5X9uvMfKa9A6cMTle8Y6wP6DHcNZt907GrmwBghwYHioHcdQEDlQ
bSQpLzhqd2Yyn4wxeIziYW0wHKDl9aPotDNa0s9WyPclzfKr0JjgEiaMFbvAX58Es6QtHEPrP6fV
q+RLwH2ymCJpxiOwd5JQfG360fYPYLCRGH3y+TP+fhcYONLiIn7OtJf/9H7pgQid9PaUUrkh1z7N
DF+3piZqsk6sGWEIuYE1Q8ifs9ciu3TI9oFP/5MRR3ScDV3faKA1jySEtLd1RTQQVU97tOgvbPUh
7V4/vn2/M5zef0r4rSCsyNsgB5zp8/vf6qKERBEhy3PtHeL+NS6/ujPWTC+h639nMS9KOlJcvqMV
WZWkXTj6zxosCdSqq3q8DTChInP1TfcHuHzo2b9Gep3ZQgM1MCpldPgwbobm1ajHbHzTOyJEPv79
y1p6+fPpC7tEZHGfKZXf//w4CRV9uUmdZ6s9BVN6l8YVVGfaqp8scP9Y1TG6Ggae8IX6JRZQz59l
GyAWkCbM6M/kSYilIRO9Mj/L9q3mvI7FmN/GnjVeY42dTmjBkPXFo7X9+GT/8VyR2rz47B2IJMZl
1KbtxPkQdI06x9XTNMgvRT4zC6tW6Lu87MXSs08+8n9/Qjllvp9UcJLmmXvxjdf0sNRlysUNC89+
sYY5Y/IFqSN02mgvy1E85imh0eZooDBsGTD8P5wuWDXADxCJxEJN+vOKa3rHvL4q1JkBG54pGqRA
nIsvcZtja5j0gxUWfufZn7y9lyUyK4cryGllV8AbQa7V+6M2OjEocNu5yBHUoSaDwzP+9xXCu2P8
fin/2ALETqDgyrfqbImdx0CjBZqr5BO6IaTro997Gzj0h6krPnmA/vG2EEFvUpNbRCYjnX9/bso0
8DcFLlfU8B5612Dm2z/OTMI/vnG/Df/v30p2cXjzJY1QNjmXG4AqRs5EOFV9bgx52wTFo1b2iJOy
fRjRwmMSiqf+ATfrobXqbTnMVNCEl5h4YbxcfRlS45MnaVlwP/o9y4v1x/XGDJNPs+vWVGS3smF1
4slB37TSmno7pA8fn/3fH8Tl5B3alHx6UIhfXORR6vocNxIxeBwf9BI9WdceZjffo2/7ZCv5j0MZ
2OfpcyxdDyCD788rJk0knJgnI5ZJ7m1ZwugzlLcNE/ErDCbnk6v499MjOZpDjDEzgoXC9f5owLw6
I+nb5WgUW6rZ6k6xycUni87fi5w0QEgs5A1ShcVl1mTkIdBvo7E5K1lvmrz74WDVk6bLKpBukra5
Qhv6yWvx9yu/HNKFbMNLz6b14pXXoI1mo8Eh03kQBxwB2kmvtOHrx8/FP48CuoRNk07oxOXLZ3ow
0DDmNGdTFeeit+5NM/rk2v3uV1w86Gy9hcm0y7Sg+S4vwh8POkouC/313Jzd/FctynU1TEh4XkeX
LaBiljH6VnGe0WonXvTJ0/Gv0/vz0BfvmIk0NnTd5b41al8ZLTP/Htnux9fwH48gOiPB1w+DvKBT
9P78CoWAGV2ZvHP6vgJvYNrXeMLy0xxDn/v4UH+/W1RuumTjyLNo/3W7tKRH42kn8bmTzsyDh6AK
Zr/uT7SqfVWl8yeL5sUaxRyawF/X9HiPhfh72UhDwza6sp/OvQHkSStytZs7HWhXNpFAxgyQTUVj
ftIu/eugaHwEK5U0ceLx7F88+UEmMjTGnXN2g6bbBobHhiciuK2Xg7Mdub7HdNDSz57S5W/94ykF
sKTTq6FJa2O+p+F+sUKaFa2TbNS1s0BxddBrI922xNMcyPTDRNaExq3mxMNXNpRQCSiVj27YoM+u
+zR9np0UG4QgiXHtQfc/x8AATnnWiLs5jKlUxjI6lowL/quHYQE38rR51MkEnS+VwfvnzqrknHpj
oZ0Hz73XlSrv7Qjt8hBG2pWul+YnC9Jft4ViC1wT7VjBvsr9XYv+8Rrrad9nDpnFZ4aCm2RRg3Tu
2nK/amIZcX3W/7140gVD+aUpiOtgmZKjCX9/cooSDEBDU5/HvNlhlIBos+7L5yaYzh9fxYu3938O
RC9GGuw3vN/o2T9OCw3KlBhNUp/1PPUd4kbs6pZMvf+/gyzr1B8HQRMz2vAd6rMdh1vE6oRLOD7W
qU/aLf86FwsOGnsCT6c0Xm7hH4cJsjaY+5ASzu6utOx5rG9a45My8eJL+PtyWQJ8k2UQO0yL+v0h
XA+pbp+zjcTT+CC86krT3RspF4xMeMziCDzdsq/9+PL986C2zfCEKpjn/mJFmHNaMMIaeZNcydip
3rkGnFDyWyS2wnQvzfuPj3fx2fjPSf7v8eTFKKVRtZ1NKcfLutnP53uCWT/Zuf3r8bY8h8+6dF2K
34tvBnEiNBfBk501bAijwEPyWkln5Rw+PpF/Xrg/DnOxRBBQKmcHDOU5IPcjanZhvavEbjITH0v8
KuTAHx/vX2sEXyedLDaAsjRi3z8dVW6XssgidW6KuzR4zYNN6lwBesk+a/X+6w6RZ26xXpuga7yL
A5Gb4tWhzHkiAJjY0a4XnzwC/7pB/3sAOhzvz8TC8uj2Nvu80CabJ0cQFSPutmoYQJ8Ge7Cs8be9
+/iw2rH+sJ1kBuLIy02to4/2FORmedaNvEQm6bk3GeBkf6wGb0UiIE5Qvk83KR7WU9KjFQM7g37b
QQYgqzrxFQwc2tj8P8BZuYcaXzLYnGZR8mVaFu8tsw3xU2EcxlhmwdEIC/dXbBT2vhycbxFlkk9c
zltK4PE5QTPkEx9ZSb+LHIZrsSlbUADC2xfEud6BdkwZe+XBtjRBmlN0LGLayOA5NpxVKId2VePg
wBT0mDHancBs+Zjj1A6B4Yvb1oTC0IhZh1X8nXE94SkdJfRYtRBVCCtHj4y5Yx7sN4QxnKdIcQkz
JNzlKaApspOJsW+S6DyP07GY8/3QtPraxUysIR3G52s3wl2XUcHedRDu/YBAqcO6M1+FlQNNajuJ
ml2to5nX+IljYDPk+a7Ql+Ohjq12FQt8kyK1vZVnVKS6SCzVlH0e/AawEqkYg70tE3UnyuzFzENr
g57X+eZgKNuZoGF2RRV1t0jHkfUJ1BtWYGBx0dvBb9xcbJYk0qOepuAMYjvZaHYrvzRm35x0he8K
t2ZzBdpCHVIgtytBbNjeIJDym0OM804OXbVxBGYnr0QD60amcyxwdfhzlmmbGiOZ7yCi8oO6/95Y
IRGjsiNsL4umddRRGE6QISAx2QI34zR2sG8Av0xWTQU+LyrRWgVI4SG4b+K+i/25Cg1IhtNQrRCp
yF1YgSPxvKJ9LFsY9mleBEuYYzxeZUMkrkSY/6oMAhtpvLqHviPdEf2kva1n/P5dgSMVNbpY1cT/
gg92x+8gLAF+4Gbc6G5gb8iuNffKwsiDlLS+jlOXQImhbveSCC9MZnrGTbYNGDfVT54YZ0tCp/kt
nG3E7aJB6tmFpNEit1uF7ZRtknp6FcNpgFjaF9ND5QSwXyIa8CqK+psgIHhcJkECx3mW+7GbXhGF
arjfXG6KW1S+jds686MMJpJC/rQjG4xUuqZoD42NKGNQwa0RX/XpMa7II0Qkgk6VrKjUEDuEkaSW
NIO1D8oOCg/WdDSzmYmLgujdtZl2v+pB+15NkvZR7ZCA7tTiprFyJgiNilhnJucZ+sNkr5osx9MX
Q2BOx3reNVntIARtDDxvIebqONLuiqF0T0KV7baVyUhaC4rkrovH0wCSYmsrcFZtVIXXjWO9kd+F
gNVt5dqocFn0GQ5KK3W+j0bCvIt987pAz7nNtEBfBa0xHow4Hym9zfi6TqP+0ARG8IW4t/jQqBK6
71iVt96EDc6b4dhhOQKdVoCM1QQeWcuCm5DiNdrkWWzgjTPdm7iNwAOjk9+5kXyxYdxhskE0k1ak
bXcWICxsAWuXYEof2DC9ilLVJzyjFNB6SJb82B6KwGV2g42Ldmp05+r96EelWzyFue2sTP51a1qd
9AmMDbZ9MjvYP8qZUQc5f8ATcEZohDKqckLGrgrlV50O/NfDThmLxW80IvjPs4U6RcD0ClVeeGXz
r+u4gWQSdWUMIKlWL6GGjQ5cDyA0y9FodHbVtG6l8xZR5cHqXwjDrhuBiA4Jgmhd/JxJOiLotQHC
uS5Q5D4sCcbQbdT0bXOyg9haoRnqKd6r7j6k2b5tF9tcp+byGLlUPH2BZdsuZ5Jcq5kpYUo4OH8i
uFui/LAwq29JF5vrdAqxgTcxoYNEia80EwQOjvMW9JNBBRABg0g8eN5Agr1NGaP5meECbXMtrRjZ
FNZP4iL0dYUjYh1XzvcaA9faitPXoWjeFJJ95pTJay+1r6bqIKWN5ksR8CWAoYBDA4HGivvzIiX9
X0cEam10HXBFM0n8uWMInLcquqdDla4CBzZE0WoPdTryMysCchMjQpaU6zPyNoA7YUvWvMprjFhu
Ye5sHOCroeJDHIVRAJglGq8L4g3TFV7k5pE/yJuYxSPGvLimx8CK8Rg7DW4AWWVPTp4/2qi7vnad
lp8GTDjHiUSPU8j+ilhjaKTbbtHFOYtZGqOJ9mKFrufnBUYkDEMIxbwQPZinYVCgdegbkWcfi5DM
d7eG1YYD76pxPHhBQ6Ot2FDrzNNIl9N02kVh3aNfIcx1JwbL2vRJjted92SL3dn+knSklqNaaK5B
FkENUlZyrHPW3mVzfMWuO/VTogDxpclfLEJEkCODZLkDXd/bbbUKUjfZqt6bdgAaxm3ERodHe+ho
ROP9wAqCKcsypzVf4fko+m7w56YR9yqJbGLtkq4DjApkbhcj5ET17yVPVtDwvRcUci9lMvaL57nA
G0q45zkZF3amIE6295iVe6X7w0uKdgXADuu+R8YyFpkUJgkw7pXAGAW/z0qvoAA/O438JrvuaZJg
HWozi78AoUshUlBOyR78mG1P3gpIRn3KOi28kzFWYQ9z3rptTDp7I8kiiFTGbMU2KsdXEBuWuSfR
nOs/hbI+FooQeGYyEjdHGN4KbhgjSy/aOmkBy55qcdtm+AiKBb9RZLz3tGuCVcZwmoDADnBBVGSr
DET6cXSscStqMzk0GG1u+tRCsRBaYCMD6y0nd3bT4DA66m3bbgYjc59J0gDGHecl8YgMVdEsm1sX
o7SPyEc8N9CPMHCiTUFAP8uHeXLxLBIQjxg+NPovOYARHne9uDYsRNSDlv1SM2tjlCC1aXS7Boqo
xbdziTozl326Z8A63ypEUPzPZhNeWfaAcBA/14kMkXmNgDn0+dgF902bWbtQNtau1eH1EImcYi3o
1FNR0ffu8srFTmAaWw3hzK4tsEOtS62tIaj23i0WUh5hMg9f3BrZtVtrhg9UybsDduluLH1AWzm2
vKgZxRNkVXI9HPUkCq39YWMlwmhBICWQtDlnz6bPrPMi7XAeW4N+NqoqeAi6EFZAV427tDACP/SK
aWOHzOa9YmZBDlxg7VLLu93cTuGDDofgixXx9UMWib/YHXtfhX2woSGlHqzFagVv1t20GusOUBV0
BaOZbBEturvY1cmyrXp8ex4TsqRz7+2igRgTUFNGgzuURD1UbyZuAIh52XDmyeZZMOw33WKIXhWU
uA38LNZZni1i0dLyJyRFuWUWrq90DdlqnMyESUxzfau3PSrFxONc0YCW+SmJjfah8qYfdqM3FD7d
K+Ce8Hoazfq6r4Xup7rxOsrlpo106G0lsMEMLvh6TOlY8KdoP47sqRlpo7d2WdFVFRk3ESPdlVaw
jrptPG9VLZkx4nfbWpMx3gfjpNZaxMsYZdnjgFLWZy72yxWJg/d1jI+uhX0qN3xCoON8+6L06EFH
8QWWlE4fCvZpN1Sw/gds5Ct9HDrC2Lx4PyZTykDYNrZVHY4by5wzZMVBtnGwcK/tJgQs4VIDnyZp
sKdIsvYYx1n1RVZ5sq9G21wDlBmu4cy2P7jw0070KRaVAWbxJnF+99yqhkswZidSEhKci2nwgEUU
xyq2o13hSqxmoQtIkurDQIMc1SeRGN3XtnRhMmJC9T1VuNeoX8OtnKmaTGW3d5Bu2CDo8Im/Nwmb
kW1Kau5Z4T2vqVP76ht5AFfjKL8jblR4z9yomOyjrNrY9APFvHgp4QCg4ppbnkdaYYisTWD+hew3
ld32K6n3Xr6K28AwNoK3dOKNh2hybQ98lXvbclY5/tyDbHGBCVgEa/AElB6zjdewsOyN56pyn86k
r0tD+5Y1LRabuioPrrKrr2llsLVxiVlfR7VFsq2Jli1nm0NxHWQQl0llNNMDbcdp0+dJdGcoAggg
ntTOfRR7UDhr674fkL2HEUN0lnr3zo7R6wcOYL+qrnCCgPh12m+GFN1EfqXuHhWF38HstXhbYQo/
JBkKHo2KmvxbYi7jfngFJCDXU9Qg/21SqDwWxEA6lkArckoe3U49LGvKPCTK+erZuA50tw5BH9UY
5ljRVkUUfMsCouGt1BIQHkXip8OyFmIQWyk7idg10fBhqxddVw1h7JxRVDzk4GUS34MaRVHvavxS
I6OEATbAkimT6Rp6A5kORiLna9dQd2mVfetge+4HG3PVqjOxTWmZV2OCBpzhjHrtR5iJN1Cl8y0s
fz4P4DFxOPFo4ouLnqgC6EFDE3y1o3B8cfSgv5uQ/ez5C0ZAF210A0wN1W04SwNKq9MHrAxG+dwS
T7sShWvCLBmdvZgjc6UFIHuoOPqDiDvnNg1q3vZiIaT1QLOh8lS5XzcT7Aw38G5pgQNAks230HHe
tIzZhWADchwJY/nqCVfb1ZNW/iCrC6c2A3Hfsky1jlrs6xr5wniaAg0FhYkTjJVhLbVK22PYoY2O
bmClQ432qyCsr+wBJbVuEuvh0pdiNdeoDgZTspNSk7azhoHoDRsu053ejO6KDqbYGAFIEBkCvM9T
kGWEqdAxN515TYdE4MAw37wQBoAqYfwaRbgkp1tEzVkSdkEUGBRXZEQ0Hu4WfbJgi+nmuM3ZV6i6
22pVddLmfLxvBS2OKm77fS0Zx1pShVd1IzHT5tIF4hV3t2kuO3JjRPcdsLF7ssdEu8HNAWNxkM02
B8v9HLHUnLAdE0k4pgAeearEHaUtTvoygmHlld091Ka3foDeHbW9t2LGPl+J6L7LtiT6JGs2QNwR
gou/UcL2rDGUP0qT7XroGlQnrXI2ERJWX4RCEv+s2PhhgEv9OIpSzs/1nq3SxnIq8Uz/nAPnB16M
4TEURXlopQa8W8+nMj4wJIU0IisDurQbtfavKJXjIa1HlqExyTaZjmZFqQAFloFzDZR7U940rXi1
TVM7gswaV9ncC5TC+IB4vWI8yD2v/6zwxaej/b2wnXZvZiUNFMcyKABrjKOliWahSGiZ4Dh88vTp
q4OFgRJrAtzVKAo9LdN2TkdcT5rTMxwKalaUnUBNUjKFa8jiW5se98qp2wbr83ymi9EjlUZ8hnjF
vjV7fDqkVOJxrWB8x+SR72MrCPduVdRfIuE695yUubIdns7YRYfYDN+hC+HysbBf6tRSK6ZCmP7b
vtsMaW597WIVb6Y2M7+3kRA3XpKKeFWRxvFrbjNSVFhKT+TAO6yMDfQPPfiK5QS9VaQRqCMASRC0
AzUkq8W+8frQx1f8c67TfgO8Apema7J8IinfJp4T4KNRP0cQP4+0niBSkI0CuLAGvGRxi6dpsr4U
TvQ4JwNRUpoOZsV0S9ymU+7nY8zrZHdvA5Eza2Wkah91tcX6w93TIcMdykk2X2RfaKdals4JBmp0
41jZvM1TN93MkEvpgipOw1j2/do3rzTL29QZKVjboqbpZ9G8CAPeTmKPw/AN3j78GmRVa2vCDNtq
IzaVQXq+vYgPwzgmUS5cSNC2293GOLeunIIvXgEXgN9nR/DuRbUJde8HUpRqq3UFr6Ummx9zT3sS
VT5lVjNshVXmNxSHPckasG/MOohWbBtLuGSy3gV5ly7YAfYGs7LTbzPm0m1R9JQbk8w3bGiAjOsT
VlXVZsm+LYEkh474hYUfva6a57WqJEwqy/2llF7BTM3SI0uuvEaNWPhWOyCxDEOz/lLl3cgOPmvx
/RD8tDKHELYSbkWiWYJmq/BCrcwk/8lYK+K1rV+jEXIE1mXDPNoFT383Gy+LXXcV6Yo2HRBYqmp4
7W9pQAhC2UjjlsieagP+lp6c1Zt+1y5gwMS9cmZgniZugKPnsijQ1+qItEhdfOcY1tHT9EtKvPaU
wWQ+96YRnevGLK691HWeMVfRn2JfuuLiKpKxMDD/H47OYzlSJIqiX0QEiUlgW0B5o5KXNoRaBu89
Xz+H2U5090hFkfnMveeCgjD3htXOHk473e9IM/INCZtN1ZLOU8JeA21TtvlH18ngBFis2UfkGu0D
0UYP4NZaryDhaDfxWNw+GbWTPvBoQhlqG2A5pl+OsHHyIFl2ZeJoJw1bM0gugSNNB9/sOKLc/c/+
b8J2uxTLFwn3FgPZapKHbjSiLWp2+DFUbVvR4rxuK2Xcs9cHjWNHPI5sJGkgNuRhnIy9XcXPNSZL
VLdt72dGR1+mRskBoU19dUAZHzVGt6cFiCE3SyOMP7aL1Ye0u/egyqITeav5Lm2hm0xx8hO208iP
z0DYWNaMoqDrcdgRbw8bQk4eMgoGVTVtgWGl6g1oNO+3iYt5Dh3Vz0u92/Ny6lvCCQysQ1p1VJqp
eNKCxHqfFvsfDS7fF5XzBu9Zty0tkC6TUtgHw6xLzpK6eG4Vu/U00LT07oRmiFSJPwbN6s5kjwHt
jJXBj/qpdpWFiK2kynAx5Ur1ssQdmHTmEoCfZRcETzwMQfOXVQ55X7iuLVEBUpWIiUUrzY95MYcj
29Ae/NikwXFt1PGFq444aV3XDkjE1FtUMZrQrGDYz4O1EtlSQBE5VrjEgOyQV/QBJrP4HzwNkQO2
qM6/oxCqQtFn+R9zVxSmdsOBPPeTvNgkcjxG5FKw/zQAnxnm8JhAJ/DMos2pQXAlKxyJPHe+2Ldm
UjIvtKaS4UXXuHYwT5Sk3WBeeskobtFgkhGJ9o6ZDpnRVP/i0Br3xHIAT5jGDr2Viully94CqsdY
FVtd6NFFa8oR7p61IPGEktzUmvFGZPs723iVcq36NNOoxShd0/2DpugORo1yXCGiTguC/kfPHREy
yp1pQ5Ku6o62A2OmWNFsndo171quAbxo8tYbMHBqxfvK5BrbJ600uBm6wvyzOfPPVj5+IAGvjkRv
bIo23TAAVD7iHBfDFJLGwfCgc6eGDXFGsoMP3pTjl+r3I7GA3mg5lsi+s5KnQZQNSwL4syDZrG2Q
FNF+rIRGuY64jDyF/NhKFBu8cWaEmrqX5UbTeudUOaL6MJeqCYAmt9p2NuKX3onoUPTxI6pWeK/B
5+dyARhPNvMCcKh9Fnu4npZhl+e50W31XA82ahI8VtE4XiJSyhKfYXTdvsRYM/pt0jXdC9ar3lXb
2AGU0gIuryNdPUIjtA8TLMe3oFFbj7cWSYNsg0M4MzHWnOg1YDXrFnZIfoHAHRhgM97T3gQHrFjC
M5OQjMaSMI+lJ3hLCdtsl/Qj4ztnKFeCpenVdvUvV4t/aZkLF5ggLl7TYrx2GuglGz8L+ofMBifX
2+BriV1I6Jkiza+huTDbTf/1glNxqPJszWNknaL2VvBWq3NJKT059R4yve8knwzPyuBcFL2lX8DR
rmlyQxfHuwZNyXXBEoiCkphxNLoEOULTIPGsgbCQC8jdUpE/SwrPsxj1Dstw+R1k4TqSfG3e8uQk
6614Wn8BLBReWW6lPBmQkMB2A88xpvywcIlsEhb8dY2xvgxIbhB6LXZSALfsWCdBlnFGat8q4FDk
lJirvjtaeGOWcFA2c5K+CMGCzsAvu00y23wkZebfrInTnKbPC+/7TkUdTUoBA/kMKjSJPBdjnAVJ
IpS8rRr/wlzFGWedrOEhx9VkQqhj0qnlksI9z4L3hWLsouUseVxrVqK/yhj750Ta7aeALeU5M45s
LKNi4Xq3E8MnB3e4W6q+HG0t/rT19jWsVPDOGT71TgzMwSwFcPNUNjzgIib9uOKEKbGsbwzQU7e+
UseTUQJgYi48bspYIVVMYRpdxEwn+qIMGf12DUGUtKYQVtiR6MD49AGMNU7ycZMVxH9kgrE+E6OM
9QaH8Myn5Roj6Jih0gaI5n28hbuD6aHNyVOYWXfnOgMbQgO41Ayrf24nlil1HFkn8OwfHOfazmLf
4epgw28mGb9egNrOLTA1SF58HKUbFT0XQmJmQBtD531W4AAyB+Lu2WT50P7mFr2SntqlX7bUapi2
yY4Zw9/JmiKfBJ2l8FlyvNccQC7rFUg1wfQFXD3Z6EyKWMWolCRAXreaYtAZxtWk/gilbU9Vh40+
ITVjEzLL2TQDCX8Mokbq0qq863PZPSZxhH9kUIX+aGl5QWm8VLU7F+OnzjnlZdCDXZgnX0Sqso/V
ZD0zru0NILqJ8aWFtriwtSkvJmcJP4j5r6QjPiWhnGFFmlBfTaYZDNsivIaCjW0epDTo2YcahvV+
qBPnyOD5Xxf1I/9swnQwKerVbow+x8u6oXuqHXXNgk4b+EXw6OKMtEjTCiNCK8L+VuTNV24vmm/U
DmLmhKuaOi7bpHApBxCcVjOzgunfjBzIOTy9/KL0TV6dci3NLyp7JAuvSjdB7BySbTrwgBQ8zn4R
qvlVnzLtVjHJB9JVUCuqffcyipaqPFEm2NPVSn/XXktgCJh/cQX3ppkcF8tJj1Jdy+2GZ8FOlRZa
C+ttHaaR1zhdt20Gq9mzriH9pi6iLTUH/vvS0Tj6CpUUbQB8QWK+iyJ7RTBq81a3kb/EgbYnlcfc
O5NG/RZ0k71lUTk/Djqa0c4a9QO2+8kf2zY/l1MDwK+1Fw9Z3gxoEEpTqocO4UaSr6Ihp4uyOPbJ
Cvkb5CF+kq+cgPsWbANUjXjZtiHagZBWl76XQ5Mh0z0STdR4aiAbCIBqGl4acMlsZixtw5p92GZt
8MBpYpBqE4ijFFm6Hzoj3q8UT5obgr1E4tAgkCLgpxMwWtw1lTvODLKAxCAMNxEg4P1p2D5C9B9M
Qg3iNRNmYpi77UJG4yoxh58apRBbjTB1J1G3pwmX3Ek1Y+0rJbNmA3CZgUwDnwiaYrm3jSG7Cyqy
XZj095TYu10iazj1RiYuXbIaPwx98CKZLScsGMZRSrM6GApuqdIOiBxq4uYziuPKDwnZcA1qT1Ju
c40bhaMfaH1KlIU6POkDixjAE+0JRjm6oqAjXbxYVrWMwBoiTIKaGAg2G2cm7sVJl2XvOKH0h8GI
dmM2slpe3pZ6aPYkCpQ+Lvz+kfN5Zk2E9zqp+2yviyA+V1pTnQBLQIbTh/rOSNFmmzX3lHULW9g6
TG5tMz4ZlJp7ZdKZhnWKQQDYupU21C/TadrLbGDPKqxOHtpZm5+qoWfMRE3hWtQxBXwjPUryWxNJ
21ec8ScGcPAejgU5uPNqg5cpJ0E1hj/5MMttascB/fKYssxW+QvDijUrRuNOCxF+daZe7IigIiOl
S1nmhnXipok1XPEfgOZWa5UrLKjRgYbOkRQa58gtrB3CNKlQV+TwPKoUlDk38dKm846hauNR1dck
WVbjpRB5urdsu18rQ8Ul14PiuFfmvVCqAj2DpCKeS3C4I1NUmZgvWdU7O/Y7zbGS7Zr9VKv0uwNG
LtlB/QscyBNl4CrxOF2rKSyh9q7YYN0pCRZx/pRMfDd0Ieylv03kFgdpK9nbqBvpfZjn0VWbsPfx
YRs3sgINPx1Y6WpmWBB2n5pH0FHxLsnTl8SwMlpPoZ5aU5v4ADqYFUUKfIJ1DbsmdLFyRJbL6mo+
aGYQvqXh/FN09Qe2vMgVXPpuXrbxltWpurVUyidDIV5hBY6jcbHUWxhge3CstN2W5qJtCK7QvJiz
51JkbbRJ55nFuJxehjJDE7nmXJfsTK+jDHIIukJ5haV5QM19nUsRb9kFXMm/s7fLYH4OWhd55szl
agu+4sCrorPDU93RmYmrA5Psjv49dY2JeZzlwEwO+sz+oUYTEAqtkmVRCmpFsZvD3ELl0GfzE5ZK
tUejjozECSDD9pO+KeiGt5FjCl4F/dNO2O5VZlMDoly7sVp9X4wxPjtFQJJeZeOKYgkec9EqI0ou
5gExvh1XGAVflyrR74Q6pRdRgQRcIkyGSxTVPtAJUt3KRty0dWHgFPSDBgrbjSnJQssIWrnLUNoY
u8e3kRnpli9Z5DHpAvoiWnO/BA5rd6kYfwHkgfVF4O/TZbiBk4AJtpQfU6oWhLzqw5lAYURj319S
Dut9ovDrhDozn6o1XhEQRKuxcdkvhCy6csnv9rh0b5IfzWMexRNXteCkkNPmpV30gX4HgquBanKI
LU+E0fhsl5bFbwF71EwZJ0Gt6Q5VZy3bFsaJ3Q2vZcAmMRlJcxFNH28GlNoe247AtZsh951IdAet
z7qHXg26XZvGxTOwJt0jDENzRWgSjAYBrHCDepSfpqa2+8Ge9fdQzN2LUtkh1L6S1DOWJTae0owp
HvIgt6Wd8u2I8eBcUwVBHAUoXcn+3ujF8jgMAyZFxk9g04kSRid90WXdfhFmVJyZRBns9q3gGbgM
7249QsALC0axMSQRMgw6Gs5G/U5bmy4H++W/pQtIZxb2sp+ixNrqkc5Akb1jqRhu6SDNqgs4e8lv
V45vkRI+kxgEYn8V5kwZE0AgJzayNDm+2iH/B1hrpV+3rA9piXpvBT3dzGRs/qldPbxCFBrchA4X
ou/c+zQnpEN3XKytrahXGsQQyHdvuX06wrlM89FzrF74oYPqYAqKELKR1J5Fr/+qppPgESIIc9L0
xBWiDu4O1slNa5binlCPbTrJ6gIKPBkcGoUOAnborCwq9kKv2OIrQ3LTg3FwCQ0DEpk3Sb8Z4DS/
o3/StvFgvdit1B51o9L2dFvIcmRac8JXXC22GRC6XS/becwTIh+CpxgA4YltYf7SmegpitnOzkIe
kUM1a2Zz8gbU33Kr0iKBsKTjMWykZKwm1Ec9/URuzwTnHnQ3KgCXkG5XZd4cg3FJWfmPr0m+FeiI
WCFe6uJ7EMk1WAiB7h7IUgU3omonJjNkhlKqhD8gpLkrmfZmMLvWjb5NyNsL4satKZu9IZ9J5FTi
56Rht2c+VeJkmgwgb2F0tKcbaVe8X7c6DvDh/9YG0oCa8u4MBj8gj8DJCZqODOJLiCf2c13hQ94v
2V7mP2Sl03BtYpWeoT0zgRQLTZB66ph5Fr0fN9wtIGF4Zl+FdS/VF51uqrhF8a61GOuZh7kk4yP7
zcd9xvSpVVytZUFVnmfGSfFBTA/r0rlnvZgNBIKj+Eq54ZruD+YQpcJvq3gwf5v+POU/PXZqLbgu
4bfIG7JsSMVw0ociarZh+Rwa70p9FlVyMNlYS+Nu1c6Wy+9cBqu4pvQrPn+Qrx4Jgie1307tz8zk
wkzRN9JRqePrzEiqDf1xQGJASwQhq2CknY17kRyN+WRHLFqNzDONvZrdi+q54AVqaLEvdseEH+Lf
0GVepRODa7t2Z3vl8LM+Oxn90V4SFQgkYYGi75v2rWzeVI7NsEqPqbYbxYloj0OewT6kfeZ86NXv
JCIgDnmqAMQ6Awwbn4IQF2QP8XP64Rza5JDneoZwRnVsRq4f0NkpyBS1eC3lQTKDWDRjEwfjptaP
EUIjvjdcJx4/dRpta/GgEHxpfITlQyYOXfSzsqHxKbqjyQd4UTTSYS5Ovm6/PpiujNbdIdqoNQn4
/TbE8zy94qbcsN9ojUtg7yrWWDhlFLQ43S5BPpObfid+MvaoOZcrtOJ4UYgjupTBNTYIwkGqlV5s
rnNJEI3RqvW2pNEFnY30Ky+Vhr3tYLxEg1kcGOt+aamWXmH++dZCW5VeRoJdbRK1qMG6ZkIJZTzY
puLmOjGrGVmbHD0gkeU50OpTBHVPZPvMKjYjSUpgrKCwE8kBoATVLlul1Z8wXXQyYwwOPudlqDl/
HfZqGRPUYGMML6CHPTbDbk1RmKQ7QuFpnvhXKSrnMMYR/TSxaMsvkniMidbebN8TQMDRsWG/a+uX
FOqKk4KA6m7m9KI6j3WwS9BfLtUfg8md0ryqy6PmvCAjX7K/EXo8m6uyFivBYq8OCWK03RpLoJmg
p+ePuH6JiWYb1H0QTgc5qm4KwLIuMd87QLaZ1lMzsDo4zChvDNRvDtjxpnhqxWurU2Uqe0rcQ6mt
LHy4//GvAcQ8Y6tS8jMxYdhUQ7HJ5b8JWFqenBeeVh8fqpBhzhy4CNGZJCkPCIs8+HgTHgXH+SFd
i0v4wZI/aP/cEHXsSnUQTNoXbdcbfG4cujOb+MMqgjRIsYouziwoTDgW+Q7QLXlKVvhxq7wOqM/g
cm7s4J6aD8Q17FP9U0MjPhdwRZE1hNVnOWD4GJ4hsa0X4rT2/gZ6eAUlQLVxCJNIMgrTXKBReSZV
UqVFhEBfzBeDMDgdl9UUvJkOsowoOAbQUq1g08U/lkIWgu4ryakmA8g2cesODwKg2dCwCWdTROXK
6V97Y7mcGuJwZrLMItML9deiJLmYT2Si70EQUEpY0lu2nTywZxm2zDuuUEcNKACh/dlpqwp1uqZz
5+VK8K8dKo+hMmkzFzkflPytH79NdT/nO0HtlEICdL5K8wGmgBsDCU11cI3y2NAgFuauIORlJHIn
FYAE7tyuMWA2081GxZ2s74Uzd6y/m/TZMs90GRuz+gj7D+RkvolqAAUDisvrkiBu34/KxZ72QCo6
m/fhoSdgJ39Xyg/mVV5l0NxaX0r7FK7pSvE2z3da8toO31ZR7WYUtogNkLeBdqQBQl5YKP0RGjBH
NnCl/IvEcKsFvlgeWMwABnlqq7fZPuXw2f8HH5DQQRfIP4yIcfhXmQ9r7Jmj7E35mE1/bD3K9gd5
7R4IMY1zvlG1n3wm483ZzfU5qblCOcU7GLcWKkU92S35c28ji11u0nzgdttSVrtgUoK/mlnJH4RS
0kJ/O2VXhK/JcFfn9xxtiOhOCqVWaDkduTxGijwj5kSSoFUTFEw+qTXdMSN9ZcfT74AxlgQ26zI6
1Xr2MGK05MFHW6oYV473YUQ42DMdzK/CYfaYYGt9jUdS/Mxva/ptkZ0kgILNCbbrAqifR8KXwZ2T
X4WFg004S4e0eowMDwHpbCo7xopEDLwhK/NlsFyJDdktk7wFxOmy0PZFCu4CuVMm+49Z6Ns2POT2
O5sCOupsm5tvUfArr51DhGq+b7/sQ93dZMV/ONEyb4Z817GKw+h0GKODHBAZQmiNlvMq5hnmF51T
Nc05M9YDwvjJuaeCiQTD6MHKsZmSGVU+2rD3q5SH/MEh5hAbRuBUkWaeJHiVs8UWGPmWj9B8avtz
4vzCTc+GYzidyR/byO6yvmmsonmJDg51t3aNq8dAYxNvWj7pSfxrv2Xmz9R6DEnG9p/DKIz1CVdP
4zYr2jb+StJLhegAgsoi/R4XnXnVtNssDk1LR6vujcnaDlwbun0UCpuIdmskV8l2ZFzuaFORpV/n
5nEevyzBN+Yjiz+ViHRoGz09YR+Vculrj7W/D3jQVYeP0Tot5QNAvpKNYBWdx5i0vC+GPkpBOHp2
yOtnVUd5+aVaJ2k8BuML6SNleFjMbROd8vyRzAAgBa6RXx1GsuV4y5IHA6Ft3H1mcceX4GTaL4O5
m7jF4hALy4upPYfJQz+c1ZBoaWRS3Xsij9Bl+sWmXvFjvO58Q6FOPjoaCYX3inn6YPI+vi/i5vQ+
/Zxndt/cRyy5PZ3LTAa/k0y3enG2iTU1M8jpauY38CVp943uHqUwETVwqYmxEepW1phn0EUFXM7q
Gip0ycnRCctDbz0m6ngetM+wD3aZ5jCkJnmoudLXuNJq6H6IU2d3Mak7/MnErVU+xTplM1Nr+gBF
qgSo0pxEVwIKNhYXsF08Ak9AgPpCbi6nXXKcoF9n7XeMaDongnwuDrn4jQZrU2tvCQeApiZYyROX
aXROGT+xRgzH336OPCWeoQHMt6TNAQoxvhVcc/z6on0lFaqtxkPvPKzJ3kRwbBeylmYqjsnyLcCZ
lXzSJHHrY/vYh1DAF4NTJvSa4GMy0eyPL0F1yQLTVWoCfJhYLebf0ObeEmGV+SLFvYJiXyWcByWz
y0bxYvXWOubD4qTnrgq3o8GNFeabQEEnzYc+kh7qaAgUJSder72Q9O33ZQagOvw2dHZVyW89EMVu
othHR8ONSGh0fxzwx7LT5syF3c2kueCfLBC1BAR3WsyQkuZpGN6JapLdDdI1qgtO7GDbFD86m3WQ
k+w6/0rbl72xE0EAfDahH68PBLduB/FT180mcAgWkyC/+rw5VMw+Vbw5G6SVraO8K8l0KIv+gMZk
nfCHf01A5uxeoG5T7HgzT1xk0fOsgR8tG5/537mDZLCzFhM1/V9lk8fXvHZSf9XS+mtRJRnrrWvo
P3X+F5nWyQR9H0LxybP3sYnp09G7sf9jybwMxIA9VAoXb/QaOy+RJvy+Qde7/JsQhATPxfzn1CQI
YbYRHz1kzZ6fONoby6HA5jLTK2byMySZsfGSRd0P1nDu5fNYb2VMrQLJKlE2gl0wHY/a/JBJ19df
pn6vy9UzxpbmVJfbTNx6C47qwbQErHoPE4aPbMLtqBFlEe96gvVGVH2aeu+aU2+cGvbhMvrJddOd
mB13ykFjR1oxz03Ei2VdBkXsUH1uVHopYDUwZnnymFWQBLjx2pExv+lfJx0Kfk/MYnaf7B/igv4t
APON3IC8eS31ZxSrm7icGP/8csYbwbVRTsI65MmuTwn+42djX24uj47515PSyvg/a7Z59DZagbuM
nEa4kI4K3yJWBeQYnNk86+ZvEVbIRJ/Zk8To3NCXwXxKsj91uqj1s4lQtTiLhC9nwhdavcoKvde+
WdMQ7FPV0vuY5yH/06X0QlILGsZW8bPs2TMBjK/qh0C+pKPpDvO1qwP2/JRlbwLJ1wxiyGLCTtPH
F6ANLhZQ2rJ4yodXpX6ym8dx3g1YqQvbZQjM8PxoZvyB6qFpPzQ6GMM5tbF6KJlppDMVELk+efZK
yuZtiq+VcsIrSK7yY2adcvmegMNe5s61JBmOpPBE8FyJwloEG3l8eToz1hzxZERdpyZ/A+LTqt+H
1SUh/C4uaXO5vYvix4GbT+rxLhY7otF0jYxnQL7h7NUJAW1hte/j16EkV0dtWFt/x+OX0/EbIjdQ
9PdC+1c3wy7SZ09XDyDgEXPxPV7s/t4rxIdCdpQlSg2oxF2DnRtdwUI2iKyxXxik3qTjPwNF36ym
wNr6M6auI0OHYIPH75UMAXfhpEZUnR4DhxG/Yl9xErpLWpyzcmZTjv2RqQ/pDvHsa0N7bKEA8nlY
DU1PuqboNA863KheKH+BUft5ACSkNtw0VP/sBi2SNvkghT+cEO8QI9mCTOghL3YoKo5WN+87AifU
VdBEQBD6+A6gdaqpKKSXbxFotwYsGhhlWjBnp7cdCcprNMDg1YWxr2dedmseD3YZvvdT+W4Yyt5Z
Bt+W6rksiVCsFpeh2EbO2QNjTV8fpiOj/g+TAlE6w3HUkzvhZ944ztu4InFYs0oYcdK3A/XQ2co5
T8NTpCvbgr3/hqXGb6PIbZ9Pj+GsssJnUzVq7mK2h5a3JnYw7ef6B5IXagmiK7iNm02cKi7gr6dI
1z3RqJdCrz+n1Ja+VgIfcTLnKLhwEXu7ZK5vakX3F0jQLvxc3H1/c37v2idpDJTIiJM1Z+3msnf2
Qg9jnG7FhF3Amo/LEu6RwT1kDgsi3dkVDZnn6I9b0V6KnL1ewXq+b/ZTEDxo8QC+CXhjv7TXfslP
0Om9lHVeoBKuwoyZ7NOTzQG9CZfgASnhZYIJVoTmm1Z1m4FLs0s1jH4IcrTwhDuJ2IPkRUDYm7Tl
pV1a3+HPqMgi+zl0nSnxDQ6Omii2ZV5Q5hC8ETooK5adYopzW+Z7veU9RUs5RtJtbMtnZ/lRK/Y+
LcdLIya3NMeXlmgr1pnksM4rjVYVe9lMjwwl38ahPxpp4OkL3E9B2ieoJdqeta8dS2q7luk8OR/2
XCLhNW5q/9MH5s7RlH3MfRKppm+yaybMilkR4djVcldMrmDJ29vNyynKqN5TLHCdFA+6Ovjy/2AW
6J9G6yErc6Oo2ddtRxBNt+vViSAShLas9sipPFha6Uncf3q6vj/87FzM6Jl/HZKsRmEdW7F4QN+u
sqRiG7TxaWCI1FnVNlSYyalMfiZz8jJm8YymftXZeSTYvHLNgQxkarjfpuR524iJTK4otLW1htpM
p4QkjpVgXoNQT3MykNWg+hi75JCOmec02UFVC8ydya6eig/WyRlhxlHIb6Nsm4aNzCo21AoI5YRw
eNY4ARUNtuyLid4G4BElIYTwkhikgNtA0pdqMj6l9kjCSLgLhon4YkdBTlT72VSdypCz3F5eDCSv
Q0dBXEM7J6yKLdiwRpU6TANVtTmhLDqkM8B8nHyBE9GQkFFdLgc0Qz1tHVmaUn8iDgv51HQj+yXb
JHgQ8iZ8q/nygpYHotXfC92C+Gnk1VYRyZPevaYDXV6Lw1xIjIF8nBwZdfVkdulHMktEgERNm8V+
ykMQ+1RWfUVZhx8U5WOB2iz3JnZLgcjODUuxquNIpvrh65Fwf9R9dZuRS7YRL4UoXBv9A8pV3NxI
wBdO+SAmvYg3oaopMGhwzCY6FkG3SYLKK0qW2tgbiJpCCwntu+QigpKI3poRfeVHjb3XGLBCfvWT
YfLTztpoqb6DrO9pZnGlzDxi8qXToijuFDcEwWdrmNobiV8Io6WFBzIumIcZBASyJkBlkJSumWHK
6uqjkwybcu3ZIuJMc9HuDareps//wO4TO6Uv72Jk6zbMl4HOcGEsW1nInW0A2EiM7Q7Qb8GJKfEP
FX3KZE/D5Afi+KI5NgLbmulKeWppCNsyc4UybjkZDjp6urltPA1RnjNmr1WfHPspUV2EsrclCghp
MvLH0kSfiHyCzhD3WmIU7y2ONPo11i06YthEqJd6YGRu84OSZcEf6djSUpKt+bjRDmuWPyYsgBee
IoNRPEpeEEwuFMOtHlibXtrICAhXyyQ2MnI7RzThFoP5tNKZmWBH5XnOiJviMRk3SLx4OGse8xL4
FaS/bBlzVyomc40k94hN2FWNyrWLeyiyPbRabjit/Xrt6kVxVm1MxoKTpWwLZEoa2bzyR8da4s6p
4UYGm3/VRjLNVaoS9ZVJXPxt+1tSiFf8vMoy8kCr0yQbP1hUX2e8Vwn9IlgA1Hg2NuEAgDhstFNh
LM96ou+Rde/IqngCDXxnOXyp+HCGSe56xZ+ckploMu4jMmbDTu5wTHl4yXz2c3e1o1RlHWnjDoTn
c7dy5aMaEYfaLACFutBwYMOQEQtkxyNF0zWo4aJeeXR02rexOHRU7ITaEShnTlC1iaFuG5zOmrVz
pn+rtWao+NVwP7SIc0kAHnKvk5gd+K8C7kLcUQob4YLo3fie4f2htP/iu8cBi3XYQHbcWd17hsZR
z5LbyICumyJ2wwUmr/AUN/UOLz+Lns6VU3ozjPIgeixx5bDTZPKI9Zt5KEta9vcHVWoHYTh/tYzJ
7Ewx30TFUwmmeN2066rDTIaXYnK6Q8/WPA+Mh1J0Hu55fso2J3UQnaHOgWRa77PCIL5rrSu1x8eI
iNANlBq4yTSxHOIfLDTWS85bWgXnpceiNnboKaPw2SmmS5f1uAdR/ZsV9PF+Xt1HQ7ljxMxaI8Yq
SPZknLBi4HIwMCeiuF4XKgoYAVyO01gSBTl/aAnxtvaAmgf2AtW2ikkhznpK6E49kpDAKiCooDGY
CLkb9qx+1E2EBCFZC2hSNWfZr6LN2WovZM3u4KCdrH7u9yzafuxJ35pxcp6YMuI88atQvqnhsO2D
xriOY8n40IZuUTr0NLZnsVoOJFEpA3Bdq7a9cG0d85leHl+qSjshm/ZaZwEduDjrVfxX6vavYy+X
BlhwRcyVYbTUhcVxbFKfqEAQgkTUh9l+lcFQ83qzjRRtHQIxU5IMYoTWMDOZlo1uhiQPMoAvFW5s
0tQ7BpThehkqmoYvHpVZM6M6Ii23TiNKOXK2EglCI69DH23DdtKI7q1IkmN7vx0y1q8tXvJiasqD
ERmuBkyhnkyKboPxCrSERWcm3g07KytQV/ZozZPCyP0eoMqjMmPNT7DSXctKAiZOUg5mXb07vKBV
ljcEWdrrmmjQ7sIuK3tLeGG3y+MISydxnd9Ja/9TG9W5qmbNDkJAM3xddNZYmnlu28RqXkrkH2/A
fLLdiHXLG80eTbREJqQDSN4HFvEdm7pMybzWs1sp0X8hIALFvwuisDgbPVRRLAwK3Y753g9GfSJs
43tJ236HvzDGL15IsmWalLCyKLjZQuDxDJeI77QeaSjxGORpgCpU+7WqGu1dzKH9oBlznrr91Gg7
g5m2S6Z9tBMFE4d0CJLjoJnHygGGYTR4qRdtFP9H3u0xuOSXGhbIrl1YUWr4L/fsYzu/Ti2kSy1q
vUliK+7wQ6IhKrDBm2l7ybVfwmXQ1ybEaui2pX2RI4hca0AMH1Ydu74kDI5tTFOfp/2EH9XRWD1h
pH5EkhYd/iPpzHYcx7Eg+kUCqF169SLbaee+Vr0IuZX2laQo6evnuOdlMBgMuqozJeoybsQJmkCx
LTlpMaDGDuVL1yDTBWTC810RIx3bsQvWxSGi81gC4Iigl2TmwfRF+B00PpCSRaN4RlRPgpvy723f
SylvkRYGbLM8s/tPsoz+vHAJgTtI2l2U47LNBjDTfEf2uia65BcnasAdJJI+9WyZDHeURNeZwAwQ
n9yVtY/pnWmKvm4yj4/hqrp/1aq43hZdywXUc4IY93UIYoS4sLO8VLgl9kaL52Y2P70Yy5vWt28b
v04PXjSxI4c58g7ihk+tisgY+7BVHuKiDw++reJkHY39wf45fsGWPL9BfqETgjIN3odlOo9ynJKM
LpiziAP9qqTDFjhu1hNXSLI8GLMeeUy8hxb+wL4TzvAjMEkehnWeji1bU+CqQcFrUqZsdsbMZTo3
rvUTBm19siuCuLrgSkGU4L8nvoVEwYlWlQOZ5UHw5/XmuxJQUK5YtqO7uM9FNDgH32AhYWzpK+sG
u4pAl5Zo1X7WcD7Z6MFIgfUb2dmr4XNt/SQumuKCMcbZ0Xiib3rCqIxirZpPk9Pg+wi0fp3miTRG
HCH/ibh7paWMyXSyOJ4r4ixiU5feePBKMu+4F6WHJ8RXh+664elNHH7FxVjvr6EvKADTQBixgqAc
SCayuvdnNIyMYbrIo61NiSJaLSdPC/vumT+Ck8lh+d2JRt85WmScnfN1DR1kJOvQFA5yKn5B2Bd4
mg2KUFvFBBQGVl85gCg2HT3FcHXH38Z2ZQRFmhbEuln42koYD0uO0zZCCS1Lvdxb1EIVaOc3ujD3
hU0pl1dA7S9Dhoow7o99V3276frSVDPZldupCB6iHJQkaUxAHPG84PXDW3PMxo5T3OmfS0YoSl5y
TlHalc29n/rtYzW7Ed8iOke4jHrpiQrEK03C9l+tWSNoUkyY+NdS+yqNyYPIYHlQYUPfUTdFGHVR
F3azQwNpzO1VM/p+VIvdkbF0ppN5BR6QTwl/9fFUyHXgzUd6ZRjU3a6hNIm6yTr7cePsL6PJemvP
bfdRowl5y2tW92jddKyD00jBGZAuz7akTTnbmjT9N4qhfhI6Sn/VEtgZ+/C0OIVpdJ/y+Xs2xhvP
noWxsLHoXgITGXOUXM+LerX3s08JfAoJjGnWiwif1qOcTkDfWOpnVA7vGHhKfytyE9tQ23Wg93Ks
wRiQc+2PLiGiLURt1NUlW1iOlIMYCd+ispazg9sRzYqmsixP+LVmJ4vyYSp2+Ca7pc0DuFq2fzbQ
HPA9cUm41ONHM34khEZ2BlDZ7eDhH3YYzdaIvncs5ihMAa1IlbKYl4Nh/bBWNt2esVyeCf/vMvO0
KKfYTxCUcMNyXwH5jockt3Cyj6hbvSv/miuQBECZ3A6jlx6kNXroPuWQ6EWCDRmilGnD2A1TN8Yr
VdhEVpqaqY7gBPM5mT46CgQcqzwNiOFi+eHNF1WCL5Z3SDckiFhzb0an4DtEUyZuaIpgqarAoHll
LWVW+LkSd9jVQtMNXNFjwwAXI1Cl5EC0qtttXyzQia7GwDQGr4LbbtjKfMzwLQSPGXGRbJv32CX0
qNINulbZ7UWdpuNuWvvb3qhfAeB7egoYyHAgpOXDaNz6JEePHREJJQ8RncapQs70Tlhx+ppZjvnX
8CkHA+Y6X7TA/SBjxfveNFyvmParbZyy+Yuz6WYKv3Dx4i9oBoCPwnIsTLYQzfmiN+/t4DuPpBv0
BxAgkrdXy7yJnL9KdaW7L2pjM/gpaGQZpLMTSwN1ilYcNx6s54fh6n8sHUSqkLvNPlRVk9QZX2FS
WYSUPRk/DLWDl1Ha57qa5T0ZgR6XZTEg2gQWCZu+/ojW+juzov6Tm6vGnZRVPe8/k8k0Ui65ZTlA
hj8q8+oWUMHIVraPyNLL6r5fg3+pLq6zrT9/Y/P96RdsUPMQ3seBNd+meUqa1465KYVimNQeNJyX
wWYIJA8IGStkKoT9eQ6uG/PYEke3K+3PdE5pkQsyOPRL3DwQoPQvjQbesDGxydmBEmx+a7DD7sn7
ox3QbGrdOjkWyMhQp6v8kBUxWYltKeAVXLogKOPHIovZV9PgzmsXIPLTFf4cwGXJ5vjPoHBuAqoI
Et8v7jOU7UHb28z5SBVXCYSWtMtZD1Dh+EuZ4NPom6fB0wiE/fTgGuvSjtXwlqZ+ie1hQBTQk/vi
Yr5mCyKnn8aRgr2x92oUhbZt2LxRVpLfenmmX33uINzjZ8Ral4A65bOPS989Eax6qSPSUx6BSb7j
HKebdRjeFSzMu6Zk+vMCC5JRAVSn8jrzZ3AxqH4TxnlZyQc296Kv34bsGhJbQlZarbHsENM71c5Q
kprtoFeWAxGfjAh1YtNM6l/dNr/CK1sEKSxCgc8aeoBBxQtTZnra9q4Fh0HwmKYHu0j1nvJMDze/
y7BtFNnpiZl0OwxWewgK/deZGqoQZBXdLiq7NrPEGBi8EnDbmCMeLtyQtoC6oKZJ1zlqt8O7X0xx
Z+/msnFt9qyeTQNHKf9RG9zs64rppl7xXtdr+F2gxiVtV/zp+5Y4ycLlp6+tdVPCaNnqJRwQEFb2
HRHIi3275M1334jmE0Ta1c9doUzuvZGtWZiFePADr+fgdig937g67J+oNLe52Yt8WOGrlS9IGtw6
+YxhSZC0gBZdPg1Hy8T+kuix8mhMjGb7RKmc4e1PbfyG45IC1Mnwir9x/whOY98Dl6AEHkKqqaLE
p5IAcQLQ7DalRPTBzoz+rnm1q70VWe9mCb6aim0v3Lg2Ac4PLSqc/N/JrXW3bR1zbyY5vfFPwQAd
SDxSV3ZoUwFs5oooX1jhvggCkrs6tULiSI5KhppVPmN3TsJBvLk5zUZHzCMenYnR7xTxleCyE+6n
httzMsBjOrn+Svy3jpbmXi7ob0MYS/5PPrcnl904/VrlbV7Jx3Uk3Mcw5zCZVYP32MAPZOW6CHal
DE+bqtWk/0ljsILid0K7XbMrpArRUIbXJTDRo0WbUTLlU3NOA+3smWwGtE6aKCKfzo1N6OUxRZzx
+FtduWxYT5gYp9B60CClfmBjzRfledPZdeR4yuYo3SH9IFPGKjwG3urtrEYo7iJCX3jFum3t8ayB
xTLHAGPS7RQHw6mIiuhUj5RVRl5JdNWoDtnM9lh0zO39aDhamgmBDanSvYrGBI5GkCTIeRY2z+vB
kU7Z9AHRhs7wUPt3XesMfyoh5c0wxtWjnMv01nGn8l2EdH46xtJbUxVLMi0VeyeQVjch+wymQ0rY
yZ+My43ni+8Vl5oF/W0jOsoYmjK2ThNh86OXOXrvo45ty9Dtj0gkGBYcwXEe8VdLc9e5MW0RfGoB
fHXxC7NzAB3shFW+Vv+3dmERJMRAdI8CHb2fCwuNLbbTxJ7s31Wrj2Ahci9KsfyNkG7O7kx2m018
d0NhRvW8Cjx1op7nC4buQG1JprB3ls3L6hcAYAI0Ss/CRmYF5Vfv0czuMXltZKy8f6HyeSeZpbc0
HS9PRLic7cyiakPOzN6wzEdjbW6KeLkyhKx+O1fF1bE+1Rz+q8n3Ev8/rB/mM5WSHJJZbyfRHNOr
KFitarn00BHQsHx8LY2v9rz90D7SPjyPoe38Mw7xZjlrLkeqsNakYAj/qQAyPSxQgXddPnAHgN1z
0bP9QKHtL7Ay+uRzxYaKQTdmcqgCUGtTmyZzmHmsIQbruQ8rf1cFM2mZ1G3p88PO8FLFY/oR6D5/
Y+KIP2Tnrci208o7R6Y58Rc7zPnBTOHb2HjloSNgQ/CPZDHC0NC954OSbO6qaitBlyZ6soN/gXjw
sTmuZEufhhqAZNJkbAv7OIO5CY3qpuuRcq1wNGQwmcAhrNUfnhnARnRkKdAbl+KdBrCFSwnZSFpy
Nd3VK7LOFbB6DqwWcSXH7sQMzt0bAeWmtdo/APeqHbWjL7W03u2YviY81tMFeNX4iiVa3rGZdkkj
ZkhZdpWeY8J9ZAiH7Bsth+pq6NBk2tOR4qc+u20aEb0MtcTmVhu0lnX0LzxpPXwL97ceRp8wgW6O
eeOtztl3sk79zKEVFPuujORFh5mN4u4U5xET1w1IEHNopsDgayrB2ygipWFNs+dYLmhOYnEmhl8S
Tek25s7tHlvQtKS9mwpHB0rLVCdjw3m79705ustkaRCnbfc8eAQglyZdjive+GePrSkWfFknzKR0
QBFAuNjVymKzDLqdE1s29Skx9FMozvt67a3dGoYmRGMS2N/HpXc3YRSAaaqEj+V2id5VgRpfOW5W
7Vp3fXNXlyUSECkXyTTN8H4uWJJ66uaPyrY/q5wP1dIvbB/ksKwsP8t+/FjpCMdY73TYB5o5d7ZO
r2E4hbb7ENnjhPDueHc5FayPqQDGNE/YZGbNPg6617pvcjkeSpNd/4T4NVS1+nJsNDcpCQg4+M52
LA2ardJevG/Wqv6honS8VH1JyXib1ibYSpdd4BgG9v3q9RHR7tFPelVG+5p73E3T54rtH0spGbRM
Crnt31HAFT8OwtfM9ooSDQvNzmDYWwo4qPNar68gebvj2hn7wXatYBtHpXogqd0mvbPCMJL2fGQL
UG37wEu/6onpA62S2WF1xYEkLAYOyWlfUIe+NS2euRSY4aGOOpvqBNR1EuR4tqLIpgPMZ4CT5tOU
sr8v28b/hiIAxM1Hzm/gPK78ldn2rfNgHXLJuxowPuxI8U+7YLab27VfMC+4FY8TSEMagCf4MhUt
GEm72AVR9izdqTDIXt2SjRzfD8t9E6PVEGNX1iWKuAkYvhIHZLvuMEvRJMXc2g+8BdcNFMpmk6OK
QkGj3mRqYuhB+q8e0mhjEUI7IOnWe1sU+fscLuKmEXp8aTRPCK6LBotlQDOxZbEnrT1h4eDMexio
sJAjGCeAZlmKVe34186L4ccswILQ4zWN2LR0DlnT37XT/C2CILtjqmh4rnA1xyPV3iZY22Mc9OZh
7dvgTC4YcB5ryF2gfDgzbtYSJCQrN0Wc8P3IzqObBmpzM/ZzcYH4VSgKdOtOktMZAAFj61sNnmRA
ykCKKZBtyfnAdUgyyctmI9tfd+qMmFV2fYA5w5YFUUMRt1k/qkx7rzJncDM5EY12UgHAxyhOat9r
jgIFa1MWyztMNzRxbsiAOQKBgEHl0i70nP51nis+UowtLITAwBCnnw8e8MR/OVayTd2Z9CgaYqR+
gw9vAvLBIoD7jV3QwuEFlUEAj4uE7Zh70JxtVzZSd389tzYh8ctNy5d339K+Qgq5A1elx7+LwJ1b
+OldGhBqT5e23I3ApnCv5P8KRtdNYM8fy4TBeBxT95ib+pWpSW0jYT3XLgPcpjHe8K6DGtuPbeyL
rsZfj+IeiAmE7W9Dh7RstFjNneOSB1XF7N+HFF98DH2NUu25GOV6m3VXXvw2a8SSmObJt55M5M6h
VecETso6ZakniS3nbIKEB0UvDJsb4H0YSfI1c66fOL5V/hyJL66yyEquhVtlVq6zt3g+tnnAADd4
dnCIOi7ExrWnt6xs07tI6vHSFe2054KEs880xTPLDXLkIw7hAm5xvlnJR23WsfiKm6I7T91Yn7Fm
8FeHo2TA1mCV7rSyL3XVo7dECoyUm8EyZDrw6mcoZO5Rr639yDYIj7dscaRNhBVw7Vx/D5ldMois
ypforoP71zeiveOZA7yQ57+QNDCvFW53H6Yu9oiio/2yKJS7ky4aKsoHtD3V8LXsLWdDPzyTOkzp
NGrc/Uwa+zANVNJlw8iuNewQ2J122PLbpX1QSxc+o+OcV4HLxs3xH+PhxA6mOmIXWJQ2MyStg7Oq
pxpNBYmkeZ6191DrrN+LLjMHYJ/iM7yayrtrxJC3hxHS80dMur64DSbry67NmBTSm4fN5PXjvizt
6SauQkOxRvlJ2jrd8u3FzetEBHqzQSRxPCznfPWQGSbARfDmpmTQjuD2BR031PkniJsmybBYADyr
5kvXdlw0VIypyeIqsMu9nrle4KaIA6c5FKsM99lSjyrBmsaCeo3nrRtYXCIdPFzROLPOnNU5Jiy7
XKKlheqVenF+Pfqrhxzd/wvo/ivKFUEwaZzg3HedQ+9mrWCcs0LF4M/mTR4dpcZfW6r8sQii6CHN
cROP9LPdU7J45VOlI+dkXZXI5eXSdVjX8e2SQCJZk1/N5Qq/xw+bY/8ubef83o7IBrYIyyBN4HE5
ff0rcrasqNiE+9htsybPyFs2q/c20BV5zOGXHMjIEvEPMgF9hL5o04NEDbLrfMeQfrAcEkHSRsPF
PxvsPDf7NNzZj97Um8ccVtKuHMlGWHootoZTeVvNcXCeWkrmwrl9z2huTrKYxC/164a0UB7tlb24
L2O3EpAzzFW2perEWczVjsmvtfG6P2UWYQyOLJ7niVfKteUPt1sWq6tDrqZcSZrCK3l2JhXzbotr
MAEvPu8H0CIjJ3IcjD2+h4pcp0BPG+UqwB6+jE8+4jrO0SYE7JSxIHlxCchPe7kWywfZDrmNJYnn
oo2nTRpcweX2wnVmjPBVuD1DjqkrxkZlypvYnZet1+rndkCA0rWwNqGx2AYDjTo64RRdjEcuYON1
A/u4oZM8NGXmzCy5RxEs56ZwQMdOc/mS9s0PBzBA8za4roa68kkv6fzsN7rjVKJnZRuFuMSD3PlY
oK9dvHmpmPHx+8QM7hN6efHaDiWw/hU/RxrOeZILVH0vSAU+j9XtDvgRGPKj+DcLm0/FbZMfil0c
1sHuzv080IFqQua8flx4PkDg8ekrMAggPIrXDCoF9jVsvgJ2NmmbNdu5M0uoTcmyYZcNa4G4bLkK
VXVo7K1w+ZGpNXSeiXjaT25TYv5w+eeUxV+0g5hbdTPtauqmaZ8lAYRSlB5XYgX4fnHRzT0KnpWy
+Cgn1roi5cCuC+vY6DH/W1sB6wPUsqNjzeNNTB3NDs8FXuoWsONN3diKz6qlZn41jLRUFlQXWoBx
qUzST/gh5cnix780emMGH7L4XLsjd27eGSDi/coVvLBQcuOaioAxBQ+epURWkbSn5VxPA0j9ossO
NnewZFkm5Ms5uwJB4E2wUi4H8NyZ3Huu7A5lVPrPxg3q56XIICuEfXkFVrgbXxK5zAwrH82EEjqh
TPLR+TNRtHm/wJaFpG2TPU49vluulxjvlDq/kEKnnZh0AHovyOznbM7lmx1VuDIJ9SCiS4WEJPm3
khY2CKH0eDN6VvniRczIjnIDFBOt92OLxawravVnBiv51KkMfCff78+oILpaTdwSAYYDJDU4BCpP
OrB1F/DWEVa/dgrcA0sBBuMRkiSIn5klYDk/Qo+2b6zAV5/p4PtXvtg8Pkw2YBArquTWrvsfVAb3
d9I2xzlruH3glFyfIxgOq1Vh4SA/QBrGCzbpwD3Z1nnzGdSVu9dmVh+t5lIBjYQZ20TftssXQ+ep
mzBC4HKJ/BGtXs76MR/C4txpVFMbu9rsTtdYi2tyTh27+hOx1Ofujl9BLYP1MORRc19HwfDoIGih
qKIIu7ZHyidYcWLOS4BBviooYQCeTxTEhG0SucUEwk5pWi1MuMuFs97FPqMEiUH0HvYq2Jr2M9CZ
/VD2xU5TNFGX8y8O8/YYWSpMiBUvByiE43EaqBMQOLQ+a8eYFfO1J48dJ8bOWyXnqTdXl4V0MnZY
mybvEjR9OlDaV9domS4Oj1tnYRwvDCkc+FScfp39y+jDkObX18/wON5Ii4FipZtyDzOS+l1Ju+tT
GuG/hbOWP9gEzsHyw2w7abeMDjo0DUH2YDikw6ogcYTL50gxREJcnvMCKCDHP3FWtgXqjVIJQFpe
E7ANuOZLGA+ONvuml1lhHxdGrLfzoGgXpk75APgVJrDg82tsx7qj9GlKuHo5RzOq/KvtbevkpmW1
Xbv5a/Jp7VRdU/xrge7heZxlYpemTwzt1YmP2AXNKnMTe8Wwy6aYOyNdAIlHJwfOVHxpeWdL71Av
yI1l4RxmyNybxSWnPWU+258yVfvVlSEeU0ozOjUFH2NvkOquh+1Cru80uVZKFBkNfFPM49/K8qK/
3jKyUuyCvjsBAB53gePz+wAikGV/Go37EOdcu2cNkR7DktxNSnfKvhVdCSgitI5VnpX7ItMWh2vW
7t0Fa/LgRP8Uwsm2uoLAEHpg9+QVQBMbmI5aBzRDwBv8V6QFVp7SespE552v5eFPM/QqkAtASQif
4FXQvn1KKxZ5JnCiR1dNlNREwR8mC+dCFYB1DuAKMqRAmNq6kJV3hIV/WdNdLVQUi20LEUJekh3F
HVWlAUBWcXmqfRzcNQS1IIbEjAIAar3+CFsLDmOX9nQFkr7J49U+W1Xfv/sa5kxA6GyveZzuXUag
mxIawHYMcKXUZZndhqylLoZHn4+UMngfSAS0Ff1KUwc3MPe/2A+5D8TPvzH8Ic3Rjn6YTKB2Q+YG
h5jr3w0FFPY5chaZ8P3tD/XK4VeObUzmszHAorwiKSoZ/2ElN2+4R4oNHWKYSQM6K6j5kttiRDLh
AdzCLkMvafBT9qBDNqxgyi/EV4BIBAFuGRF5Hl1B8sxiXzh3Hb5La0LYj1rvOsmFLyACSEcADQI8
B/6QYEt+DaYv+SEPDFWwJU1sZWB985EvPOBiHEymXL2kTMPsgtMVL+CKTGpRP70b7c5LHNG8o3Vl
+wFNcbtMjsXAaRVnRLx8v1ghA1PTi39rHr+OxF5eg9rilUpbP34M9SxuyRePSVwXzFTE3QjUu5R6
Ay6GaIGnj+7CaDeuGGvyZvaPmYO9JAOpMAL5CFnE3rGFjN7tDHY0t5Lp7AiejrVb+11erjC9chKD
rcieQJIcV0o3SW0N7OuoGGYGW2rELzKMjtXWh6ohXc1ogIYnLbGXNUTgPBRm24lWnNB6wVPURX8W
IefQNr727bhmCe8tgStIoQiBASPEU3Xhoen79V6uQfpk11JcYG+v28JGHoiDojvGbDKOWG0hHNiM
M0njAAuYi/ZNtuzLOXDzkwtDMcTkvzA091AtN3Okwp2hnWbvtkPx7rULHSDohHg2kfJvIst337E4
+Ym8ThXTNPUH5aA/o4R555Uo+bEExpU0Mz7aopgAbxjMw2ALureqCNsnyydzy5V5wbOF/l3V/Uu8
zE7CKQEIjgXMUVUifKxzq0uwc4RvmDohetQRCykcCmw8O5voKnuaudaQ5TutE4r30Edn1qW76Loc
CtbYXQG5VtiXW3vA6iFjZOdI8W3ATHptQRXWq1c1UCvqfHy1mhk8FqvCO1jR/IhV3zyCcYfO4YGQ
lGsvd6lveljgAgW+GutLWvfrS8cAdqHF/sFArdiVrf7lUOGKHGeaeRA8fEqnCWQRplwfu88mYFCk
KwOhGQAbmgSdGaqeTj2YwEvaoNqMA5okP0xMx7Nr4yRW4gBd+yOP+CxsWp0DO8YDltZTL3ahX/0D
+tnxuIIoICg64FDCwAufw36cM/NJsOSvhHNxMmu+vCnk8h1r2SlZMuh1RatiJoI8uGWx1h1kOnE1
ISkNVIGmnIz+o/9MWSSkgbLFaBZb6DLxpqrYLTZ90G1dGQxwhvkEjXMTfVfwHy9DVLBCnJhnhVjz
W+50A7cTfG9PfVQ1h2iKvV26IA9dPTmEfSdqtuqmvsfuZ7aGs42JGevP1EUzfE60TNkWWMK7NLzM
Tk9gtrqsw6MUwE9A+Ys/fq/9r8K5grRCskEB9JVtCfP01k5NuA10tSTtmgZJJOLxvTQSPSHkekzH
u0CdyecLjnP7mxOA0GlZh9TPVNRwcDe4BeHIx9TJJFEdVtF1GzcX/KMNk1XH9DH01vd4dQ53Axid
FpPfIQeIfmbZV+2d2ZXfaa7zH6uDRVlWaZHYQzHR6HpFXlYTjmjMb2CtXeSsqddvBR6vd8HQhg+X
sGk4oVht4pQuorLX+St74ZSxvK6eDM0ijzFIepz2iwJdZagY8wdWBh7WG/6jfDOh6x19HBKnQaNX
bivEGpzwdY0dtoCXfxmqdkAyGZoTp9X66ri9deOwwj/Ug+aIYVixNZMT5hhuh2VI7i4VnwBr3qXI
HjUod5D+6Et1/Nqb1y5E17MRce6HOYzOGX5zfBoY6ljA5jwuXfdd2nO9r7Kqo2Q9vAbIqQx9itdO
nJxG06OAVntwnap4ca6JMBHa+QW9rPptXPbRAiPZnejwmo62nvexmuszd43uYZ0bL7FoQUugtNBN
EFRvheUO3VYey45aF3hxMTJthLpOMcrOzyAoH5to7+J39E55c0t8FS6JTlmI9Moh4lGiQ0Rgf66E
FPVWTFfKRgTjdDQN7hKsnmwBsPPNbrFunXDs9pwmxV7RFMEfQdGF4d66W+jr5XlwR6z2Xbp+p13t
8QRcvR1tMdxkMitxuloQ2gX/G4Rk79FfV5f97NztYk/Fh8jl1xWMAAlECuAL2M8b8rL4pNPIPwZl
9yQGOSTIvf/30JHVXqGj2nNMxVE1/4lM1N8Sc8q/+brNt7hCMO5ABSU86pOo0hQFAHrSzQOa8PI+
dZwHLGK7o6nD12GYx80Y8g+Z7PTbXW1noO+G6x3caXwE3vK+cA3fuM1aHGD2RVd4Gxk617nueBSP
DC/budT8LGDD07xCGEVzKfEgGl6rVpCi+nOGp35TBMxZscr3GjxxS37WONd2GAXxN45zs1Xhw1Tl
w2vnAea5thll53iuvBtcff0uWBY2oMJdboeyifiAq+jObtHKKPerD5mOeWqmMMYaxB6etSDFG0s8
XgaU5weWGgVw2PYLb0+2BxydPQT5YB/nCZRcySIRf5HT3ERZRga3cbrD5AKaS/WY3c9D8A2evr2x
u4mAr2siKPvpulm4ut3RMMX5jKecM4Mbuz136VMQ4JXMwh5lpYXsWLHRRAsZ2R5x73mYQzIGhY3+
4BpwRKrso7txknxHY+86p5H9KGdRoRzyq1sEIaaqok6BJ97aU7pYHIsIixXXN+fKe26PmncS2C0H
llExlccFaRT4GfLJXyLKp/hq3loZ9UuYGi3iOCAzubgWfFKj/iu7TtDtMEy/kTPp7ybQWVLT+AVn
DiJLbqXTAQGzfRbTklEN4ykWXJBnyxKrTuiKBckaCmGK2eSsQnLX9BHTLeEAGPAW/iWdUZ1lSF7A
j73lTYaDg8CYejfYcsiHB/afCKZEWSI5wT5UPiQ3lQPszuODj3XiDphXQTALTwf1dmZHj5fGhdEj
p9X4iS0S1XZKyCyqe8oV2nSGAAXJR8W1oDPR9m56XPlJ4E7xaWjW/mDZmGn0ao1H3j6maonYrsqw
2GVOE51rnLE7xjuOJKU/euyFR4mB5mmIVqpBNUWKkBTKBD3anAB+8s6Gkrl9EdFraounsPbNruwW
77KG/ocz+eDkaz6vqmVJgfMyetKE6i6V4qPXKZ6PwcehXVs6P7JdKQE30JaxxB6R2AE7FstVXhJU
U4YvywVgy97p9j9zs6lcEjgAt7nbkMqWi1w49GV3tmPSAq4mM8obqtlQt+0RupbA/a1L1qL+8Mng
yriDKxUmTFVrzkFPqBO0LR5cGEEW1iXusM2X540CcmA+HP3SKm55rtwTHW0rMKk1JEyYS+r5uvaH
WYiUbKj6P5QikR6eLB1ubG6oWBcd4iYjVhB0PW7poWtzYGI5mquRTFJFeMbCg/7k8nJxDtreLlhJ
rkzeSNSqSOX7OI7yUUi6HbMhqg7ZMts7sGv+DqfuJyYA1oJANy8dH599oDKo6z0LZ4+U9hZ/T3is
S2ACro458Rfnr57D4SLZ4hM0YgUkbSzMNdbuzURz0c7Y5nOeKnEgcR8lUePpX1qLghs7LtkexeIb
XF+TjHBXn2ITf+ZhhLltREFggfaD0dfes73holrUEi0J2lvUG2whnqZKawrQ/kR38D1GNZssOLAa
P03ChVSgR4PXzssssvMxrVzd7HS88b3bHLXlZg+Or5onj3sj7nE1I9wjUd/wUH0Pij1F33RcIKKc
r1E6ib1xBNZSaYtNGFrtbibIS1NJC6qQOW47rwQzcQZ2e53x+VMpGycK+nIicsV8mK3cIQiEIIOa
sygqs+Ahxn6obko6L3b8KriK52LZR3X7z6FBcQfnqf5SC0K3H2rrc6DoC7HBVaQQvaeBCfOOBRsc
KpHOfxn7/uA2CxBdicVQgzrvRo1wZCZsCmXZ/fAvxyvdzUQ9roUjXck2KupzeTPXnreR4zA+5hw7
x7yHl4nvjw0Fe1WnJcaOG4dmFRYZDpG4yi/vfHrld3ZDiNYruEGFc6yJ6qdLenJoN2HIChfsxXzY
xAp+RlP7gWkKZ5MMx/Umjidox3lUvasU5TpyWDrIik+DLww/Q5SwreosC+1tHCHljxKLjvlD3STS
clWHAEYEHH+SJPPcHVnTWNuqIgI52e6yx1PNV1MQphCGzqG1JT0ZU/m0U5NyD04lSaiPC+0I7BrP
5E/uy6qKXnEElduhHcIDNhfwTpA9tsj9OfkBzfcfwz2hGYHxOLTkxVfBwNIBrw1rAo+Lhl76bB9N
4b8s1tP/SDuzHbmRJku/yqCvhwDp3C/mJtbclEtEppTSDVEqSdz3nU/fH9XAXxkkJwhVqwoFAVlI
o2/m5mbHznGpkHbd+NyXoLKiY4ouGn2Xtr1G8tcBsgwnbkM91ejrOwPAuksUGLghEP48LNCZRRGD
sK4qlS8gj77kDyhH1hT9EfIpIQcHtmDrDaVWHTZGacz4+XYZfm1rMFrCkGA7h8oQ7Jqr35WZS0YF
wMYPo+3qX64Bf6EG0a8UZT8tErNHYDjZER24fvy6+FepxNquUSnme4LTDVEEnIIjhamMA976FhTe
sQfvj/yaw6G5SQsqlFaktbvckMNjASz3ViOyQiCR0G1Tct3S92aGNwVyT7CbQnLmW/St1LaAHTg0
igeKWMNnA2GEM/8vygWVJ+3j2pf2Wu31tPKBRQKRKP+QapCYJOTyH6Gh+rwUQsEbNWdq1JH/QGvo
5DdUi3s+UfV70wDCV9LDcsurtKHPIChvwXDAY0Xjyp2gZAdniGpCEBLod0IJfRRBu4Oa04qcUR2F
sL5pJPGZEjatkZogKWmYxp3mEFFyQ9DXpKjuPov74hP04fq+GOIcggj0AczCp60NNxd3KsxAOr/E
KQgks3Tk/yBBDQLN97daUUNdY+hAOV1dOlpK4x9Bz1BEoNWdYo/afC01rX4V0HTBrUpm6SVXwZeh
c6xvh8yBclll+xU+XC6oTH62KIQfTOfJpqGBsG6UJJEHUK65BIJG5/35QHIQBmK6wwB+jpXSpNa+
uYQH73lCQWxoIvmh9RL92YtJxkrg7k9yltGk1tk2HfagWsFDFuTjdWq61L1pvQL4beqKcm+0dEzC
Uv51qEfEpICVVvbpJuf9WO+ryv+qcRNuooZEBWl17ch+JxmntRpENMDVfHjAj/DZAZCQoWQb2Vkl
ibAjkG1KrQptR4Rv9icdCRLgMF3xmRewcmxoDacZ2nKcu1xROCpBQyCsBN2N4M4CDCt1jyaZbfmm
y4EhozQWmtlL2tHF64CgwgWRHxOisDZWFHHeMotlixHu8W0dBnw9ib8AKf9sVgZepolRNPYREjZs
8AFQ9gJ24tFbwiVrhLsh7mEUQ4Z4Y+c0xvYeDlzqoCmr+NBtkEv6aQATBSTPL74gDSOOVha159DT
DS4Stl0pqKFSPBsoI8MkY/lCuxcCQDvXtQJQRa2pppLF0jQzh+0tSY9DpVpIYlYIbFqUBlwHsNR1
+fS5qrmuCtUWukplRhfyRBW+1lyNl3CfvtCm/OoO2TZV+m/XTcx1zTGh28TPqjB0TZ4Ip5MEM+sg
b9IXZXjorc/0sBkhPcS0Jl63M1eCZxCKaQtNwT0jPP1f/yf7+6+TT5D+//5L+b++Vwx6H9vJSxY8
kU/QMnen4zhr/2tOC+B1W+M3X6qnX9qyLm0VdB/5o3bhS999TdxfNrSuNhVphZR4FIMFuwe1dd2i
os5NarJpGiqnwAb0O67kh+G5CExqYxTykrYQCIBlr4cXGkOB4/0E8LqtJRKnpOvbH7Z97kIShuXK
mBfWkUNtqaamKSpVkck6Rh0JEGrLycv3KP3W0E2W2Fxou+vDXFhEGnAESRUF8CTaipejpAiuxlDU
JC8mBNkA/sLM3rs8iKP07Nj3123p8xm9sDXZ+4Fji0FFuuLFIo3U0gmnwTKh9O/XrYhFM7ZqGzpz
Z3MELocEwNJs5Qoz3NpIQbzAJnYwfukoJmxfc+1VV519U795+i2yVlSASGVq9K882eknHJbv8IZ6
imDm6m6RvLv+abPDbwrZlEeQqqro47+XX9ZFeSVJni1OelO+F+INEO6v6xaU2aYZTQAEEQb3gcHF
fGmiUQDyI1eknniwACCAUUI4cIU0QErr9m9JAMlxyxfRRd8UcvCdnp9JWDy7QXREl4nUCrptG+Ko
4/XPmh1fk3hC0QzFNGUFlMn41R/OUo6MJd+cl+eQAvqhQ3eI9p0+R+dhkJ/tsD6XpQ7pEs3lhLkx
8fKfm+cQyThcxdCs6Y4g/+SB8RMFD33gYcUAqZ2BQuZjJszqKcgQF5QHP6DcIOu3Jefh4br5cc4v
nBej1/hjcmHKeP/Jsut0bPeU6Itzp3wuhnMOmxtCNDTj2Va9l9zb69Zm23+0BrU+TaaCO+C3X/sw
1xbVErKsVoGwIRVrsjS5/lPN4pUpnfmN0YqlmzLKfQaB59Q5VQnw1FQvzoBtncZHjv1n26KlWe8J
Sq8PaH5qDFvXSXVa3Ge2ak7uGfKOeW61XXEGu3gqDPeu1dVP100szZmOQqsqC1AIynTOisTvBiso
UDKhD+4E64t4DpUK7pgA1vDrppY2gykEw+GcKrI2cYIujyc5UNPqTBkaTWL1HSjMTWvQXF1RqoxM
5Qke8v11m8rSFJq4BHyCptmzkAC8a00pGqMxmUaiduPgkRiIfsENc3Cx39TNlzaon1uwUY0NFYZ/
E9vaIa/M0/UvWZroDx+iTK6bKm8Ljzi5OlfQVRjNS5/C/pJ/uW5kydt8NDKZYthwSvDfRXWukcSU
nsL+TjfJm9FyIp+R8yul9+v2FmdXHc+bjd9VtHHQH04cGkd6mPUMSibnXlQvgeNs/3cWJv4TjddG
0QBkn6mwuUTRNJZ2zsox+z33UzfF7idBb1km+oWTc2abttxqel+eS+mZRHhKCt9Xnu38q6ImN5pz
A4vBBpGdFUeyuFgfrI7n5cPkOWYZJ4g/l+eoA97Q3CbaZwdyuwGOKB7mdbTJyQlfn01l3ACzkeqq
KeMldUOd3sMOQAfYnrzqjOjGTlZuY8TXnOfMOcLCEXu3jU/hSvoJXGJlrIsb5YPd8ecfxur6sENl
ro9dT3siW/LFQV9uZWyzsBXHzC0LA7kpaxb8EJc2HAv8hs9xhy+5Ic0Ah4z9YpTPon5QbHOrlL9S
87viPknNm5c9xt7huvkl72bJCvVcDVeNi7u0Tv40jELQy+e6J2oG85Pucs2FBcRUqm08lgW9qPfO
0sDL9brlpbn9aHmyjzQP+ozI4oikUDcPCEDE6crFOg+tDJuB0aGm2jLUfZMrT+lBacZxxswa9BZ8
tkrub3hjf1wfx/w8mDK0RqwelRbu8YkzqTuVaCHTOQ/5O08snDUCFBSIo4e4vOnzR0tZux3GNbk8
DQRlMv0vmqLJFi/HyzULArkbgPCwK6FLCeAsr03eGbrYCDjki2ItGFs4fRf2jMkd0AHidkHwVmfP
PTkslC/dyZkLLcOusm5MhiyhDN/ddcrKJT9fv0u74nKcjV4XVDVw0/i3LvjqBg9ecWKDXl+/+T7E
yvgqFrA3qaoxuXzSVEtlemSrM8yRWy99HMqVDbI4DCoPlmLJvCamAQRlEbWnvlmcTfock+FzQTRL
dLSvQTheH8rixgDpZtkELGJ2r9WWnEsAisqz0pLxMdyDYtAKUwiIYauaclo0/PkVxOTZDIsEl+CQ
TbZiWNFgFxga1MAReh1aC3NyAwfVUTXvQhOphZFyChy2tGJ3cUp54xMaGQiV/X5RfvDLJhlo6Bx4
H7QhnC0An7XmMYm/Wvrt9QmdRz+cap5ltooEKtHCxDu6UFb0NJnxDAqJTDRnjwLLbdhpK2aWtqAw
BakfC5UKW0y2oGTpNUUwtTobdDbArtMeI3+w/8Xm+GhkcpoykI2VhLTUOecRUwOXpg5Z5l/T5pAV
K9HPPBXDhfbR1uROK8ycEnZgYit59pxXwNKUqQ6j9rUkn2XzgXAVFYA+kmmAd3Z+vOI4lufTJs01
vkAMfbJsdEiQDSyU6qyTNB3K+hOoqq/Xd8bSDgT2LWRL1zR8//jzDzvQQzxJK7W4Ppuqt40g+ZXy
R7OGz/943c7SDiRTZwmNG8aaPQ6j3LSoMqX1GdImBJNdsMVQDdbt4bqZeRgAQt62cRw4Qfr7JwvW
tJ3qurQlnlMt2xpAQQflts1vTf9RICGa3V239jsyndxgCqMybAFID+TIZC/SVWhGtCxjDuI51X0L
wKkl+kkKXzTzUbgHPfXG/vJNFphbGNF3AJ62GslpWoJhnSdXff17FhZTUTVtfFByCxBSXy4m8CzV
DPywP/v6veFJ0KRSkLbvtLWn5MJikrTj9U3yTmUtJ/tS7ni0NpUYzroB2f3fPa0iQbCSsxt/x3Rq
dZPZpbdI53k8GUtPhTfp/Ew+a+Wolnl20U0MghvTvPObbmXXLLxATMUALK4ZvFWBWk7cfwEgOHW5
Gs6uRjMUs5eEigz2EBCaSbs5quaSKL8D0LkbgmBlEy1NJhGrzs3KopHOvlw0ENtqBY6gh5E12NM3
6wQSkol/ftEQkf9jZDKbUS9gX4Gu6GxzvpEFp6rzUunw5qory7bgsjBk2bQI27qlTcsMKqrZeRs2
PSr2tHOLEhnt3R9vcsIbUydbQig8u6qhrOxM4DvtWRbwP6fyJxUepajT9+RqVvzvkv8XHChNJRdP
Gmh6P8dwjQNWz9szTS3JTraBhKUplV0tseiVFrG/hcQQdSqJjr5cy+yXuuzyV2HA0NYRyAK1lrvm
zw/5xTdNlrLXEZJFG6XlTvK3VfyjkU65eLTkv65P89KZuLAzOeTIyse5rBTtWaUQ1oUvckDDlr/p
sufcemmkfVu9aVA5rFgdPebk2AuuCcJYi4ecLo+n5cN9pCtEr9TLm3MIDx5MxpEo6EfdUSfLuqPp
RpshoOycvMIKU6jZivUFnyNUcAmC7nKZj5gcRcmOWluyzPqs2H8FcCCRKAZ2kKT3jr5y6MdFmg2T
0g7POfwbbu5ymCUgZrL0SXMexK8IMNKYJMoA1ATZSgp4wbsI0qX0E5CEnt+7pgqPeNp17bmG7JPL
4zgo6MSoa0/UxZNCQwf3DqlZk3T35YCoww4AtPr6HBVnRd+7za0avNnZsREPVK/3lTi6KN3AbdJS
0ArMz9e3zcK1Px5StguFTTIrE/+duWqSQo6WnwVd3HYD+hL+17w7dx5IH9oNh3B/3eDCTuGOZeno
PKUxbJqyMihW8wM7OysxoAjnRvM+SQXgapgmQDOsbMvx6yeb5cLYOPoPZyK3VAd8sJUhKwVgILlr
6oNUvrjRj9B7M0N6aTp1e314S/P5cXiT+Yw4hjVIyOzsJNE7utmb2hOHquzvkIkGggAr49Cer5tc
OBEaTp0iCdQCMvR1l4NUQWcktalk5+Yp6j73JpyYRzt5u25kKQVwYWV67lobGJKKlb6/aenc0Pwv
Jcoktf2rIDVNB7zUHR0kHqCnum55YUYpvLFfkJ5TBHvmcnhD1QxSNUT5OQKZtCkk7S5FHzmgBwMW
xF0BoCyU1uq4C3fxhc3x5x/2TWjptk3zfX7O45+OJO1GDofro1qzMPHWsQIuXbSMKushDYwRvE1W
LCxdQ6AKjLEIw2ET0zoxdCI53HBsxaK8rUo6UKS3CASYbTxrzlPcwAfyrIu1/b84LgJ6LgPDogw/
Wa1QSHlUWxqbsaneczV9cLLg5l9M3QcTk+u1TuERSFx2YqblHeUrF33PKihXHKOy4P8BMPwzkslJ
TnXS7moMOakNWYoPA1E7QNiBUPNOqD561JaT0bwhjo4c3lpSvYHx90vkyzc0p9FQRwsq7LZfr49c
GY/yxJ99+CZlGiMOeezLUcjsOuDr6bKGHsHJ3HoXln678bJooI1OP4VMzx7iNhi9fdpaaptWT5fi
7XHla8a1nH+NqeF2NKgW9Yl3tbNMGazYgL5VLU4moBVfA78FXD8vlb0mgI5r9qHp9LuWrxBwrXGD
Hotcfrn+HQv+j0n55zMmCzXI4cCbh32e1g9mQ/MpnEhdBYIIuMJ1S8tH6h9TU1cbOmGbOAn3SZ7S
W6W8GeljHj/68icto73i2Lrfe69fuTCX9+F/hmdMfJErrCqLmvEOsx/U8jG2uEqer49rZQanxXY0
HQyIXTEB4nuPpvWLbrij9u6haM3DdVP/ny38z3DGb/ngWgfkb7ou17Oz5z1WqDBqb6b5eSQekBFQ
tLO/G/Fm998i/ajZa8u3OJMw0VAutiiWTX1TJuKgA+mendXixmka+nGPLliy6wNcnMsPRibjK9sw
ZUdiRClfYJY2va/CPZoQJ103sxBG6apukhYim0DeYvQUH6YRlHhF8Z64zUIjqf0VJkcdrgNhfgOY
vmJqeUT/mJq49Ia+F7/V3fzsBje99qVq3mvKbKW5EtivjWhcvQ8jEtBeh4lBYNhWdPXBjI9yA83F
pYXe0r/xGAb955rCn1lSN24zCcW08RhDs+GqD1byKc0/GfUKbmDRXZCV0wnKeM9TX7gcEpTxdhQ4
bcYT4iGMv9fpMUIIxW9Olfmil6D7I+goV4wurdZHm5NpjCsjKMqo5Ha0nXNc0Q+QF4dIoQ86TPp/
4Tc0kobk8ahDEdRfjk/J5Q59ZZXxGcaDnmUnKEqP0ErvwbqsPd6XAosPtuzJXNauD0trwK2PzMJG
zv8qQc5eP1LLM/ef0diTmatj2I0NdxyNfCPVn43wuci++97TdSuLccXHgUxuTdhTwsZ2GEgdhoi4
0QUUfvZIDyTZvRQ/a118IBu1sczvWof0wSfP/qlCrKH/G2fIw081edzCEDgteskg0ehfKvD5cUOG
YlSzLr47mVhxHovL9sHMZNlSXxG9obIdy+K58L84+lreY83AxDv5PWThXsQ4WtDqZvXTSN+vL9ji
tgBgIYN2VihqjD//6JfoeEK3cyCMhvGrU/at/jXFN0XmWui8ZmgS19pN4sM6yFTRsAj96KuWvDbg
6vr28/UBLc4Yx1XTuUF01Z6c2r6tQnMI2OcDHL60JfH8WENNLG9yfrdlayRQ2GCXkwZZcx9HYc5r
ka75HHCG0d77xmPrKQfFtzewtqDheTKr74N+Fzr0D9GHbT+QoVjZfrMr3+K6p64mTJ2yqzm98tGv
EG3Tl+lbmEn+jZe6xr3XmuZt1hv2ivtQxjFdhMO/bek297EJrGF6oroQlECUDulbDLV5EJD17JCW
KndQjtblQw0FTAqQnRaybVqFJ/CqPq1+io+qSpjBviG2pR+SypZXpmB2r/JZBiecN6s6lpAmB6SI
6qGXsiZ/c0sa04wKffLXlKySQvuLtZIzm23hia1x6304K1FTWLkZQ79sWV88KGfp0tx6ATI69EBc
38RLC/txVBNn3ctGmOd5m78ZrgMVL32MbbxvV7Oqi5Nnkf3nxgIdMAWQWF0X63Wa52+B9kPK4NxT
nnwXCoFBQoRtDdg9O5jMHpRKbFODv80ygbnpwI6j9tkbkNvPeuXf05G8sknXTEzcMSBHQ5PMNntz
qvR7SA9rjazj9ZWZR/gWwF26JYAhqBRIpxk+2PAjPzRDhjE86bTW0x8KWxcesyh3Q3qLQNYhqKqd
GnnHmoassFipPSys2ZhBtMDGkM8EIXq5CZEAUXS4gUYSTufYBAL2inagRVTiaVjCUZqW4UroujCr
tiHTUaFZQCDUaeqdLk1dC6DZequrbyil7Bt7DYYw+uSJb8GCrZhkio05ggTaUTrnUjl982nX0CDF
NPy/E728ryKUeSHMVZCaXkPlLxzmC5uTvRJ2lRoBvsB30iZZaSca3Xwal/TueH3DLNpBq5f8nmFy
ZYw//+A0YugoqInW6ZtKJqXthmLvBpm3bzOzgRtq9Tmz4Dls6lGGpgIO0Mi6X5rzyjqK8j4K3wao
ug072rdkUXKofa+PamlPgD3QFRB1rNz0gSbocK8BYgdvWVRA9K5r2R2CRWtvs/lgdC5y+pJ4zRqk
RyfFA/qchURhxnurWg8GxgQaN21fKM2K25hfbQYXGqUlDSw3aJ/JnBVqlxomDdVvEQS3CAX24TcT
fTUdQadDEn2/PnPz82tweQL9p4JN0neajWhM+HVaVEjJA0CI0n5Oowd4FqAW/ma2X6+bmi8Sppg8
oJc0eM0yAq4Ko11JtvItiB1kkiQDQgNI5f/YCPio8QKWQRABebjccCWJOHh9B+/NcVrxWHRJvNct
P1t5V8x3gsULjJuKjgXF0KfZXj9sZXoIrfgt6VHPhhlN7aF7Fmtm5nUA5glLGt5uDIenb77E1oRj
WK04wwa771v9Pm7yLVQwz5D77w3wX5LkHLQeIXhyzbKk7a5P5jyy/G1fJ5qhLKdrU2RPkg9uYOWx
OHcwPmS6soN6Pep7Om+RR4d6wfvU9A9wQdOldHQAkHT+jVGdUFu9/h0zp/X7MwCEQQhB1X7qRaLc
wxsHjTibKbIzQN5KL9qZdUMj7s11S8szPrbrWQgFmLNshZ5LpWUh5XPWIbVHOnGTjuS2/h6x2JTm
amWXGciwmIhk/PEbcRzkB8uTKN4Z4HyIBk2cS/muGD617r3lr6RiZtt2RF1yVTMuElnCGJ3BB+dP
G7Hq+WqinaWivUUN6cFXoZDJh8P1SZzdn6MZOnosmQYz4PKTMxgWnlwpcqGd9fRrrd3q6q+KTLFj
P5WIbKLsjsL5n/p/2tl4+piyjftHUHFi0UINJ0pV332V2uSkV91dCOLif2djeuYTyn5u2WKjJ9Xf
wrpspivzNnP8vN+EydZDPIRSiD65m1XhJx7+xjojd98KKJdjeavWj9VIYwddmFusxAIz34+9EbXE
A8pUDXla4HCGrnQH1EvPYkC8u4cmDlVZBMqdR/qu/3jrEafyrCeup52aEV5uPWSkIjicKucc6fIP
WM5u4Ji76aPo5/WtN9/h4/3MrQlOCmzx9FnYpCB+XEQFzpGbPIZa9CDUGm4ReyUGnTukSzOTqFfX
Peh9ha2dkwG1JB+mRLgfXfQMqrUK/uKAKIKwThYhx/R+rqjDBmkAla4bDN/l0P5UDgjSBmsNiAtm
2Acq0H3gQ8ocmZBGmZAr3zi7TncrmQ6dEflGNCsbfJ6j5YUgaHTURtAV1bEJtD1VzGgYQN+eaWzc
y7DqJ/dy/gg5ia+EW1PdydwhVvrni8WYFF5HI4KFYV5uvV6VJW8A93E2Q6CpdfEJlpN92cSfgBas
RB/zaeQokcwG1Em6B/zXpSkrVFzY+KvsNbWzvypI9WxEfktf+3Z9l88dBU2FCiHOGB0iXD1xd7Ud
W+4gB8Frl75aSDJUUB5CRbgpLHPfd8mmlf54XDZhiMHZBd0ryLdcjqvIoAzWjVR+bWVFuktlOKvY
ixaXcVVUa50q08OlAFA1Ld6TINp4oE8xCIbSt0OQ5cOrhcLKU+V1pLqlqDwauQy4PYIPYmV0c4MK
lwcZG3APY05gskFgbi6tHoGrU9V03/KsRBtWgtHdPMSrffrTlaOK/NHU9ACAQ/ALkjb1qUPcx0dc
gmwt3TglVL2/lPy28t2VW2vq40eDY68rw6N/ZfZm6Y2sHGq3CE6ZazrfFKsDveVlI0Ve5PT3XZD3
d5HSRqt4iOlJwO6YkQTr9D/1iskWlbLAslFbCE6ocWlPStEbzmawkQU22ragnmX/QkavhgXZyB+y
JoX9K5EqFBM6GDYPUlHDwO4E6KqHFr3QBZQyKyHlDBPNB/K2p5tB41kNkm6ype0oj6MAzrgTtHQ5
+tARdFxGpRhIzbbw9YlRfcWCqCvKu/omt8gERIpCi4fpfFVBBv1sogHkj4TSTuJY8iaI0Adr4ff6
ef2oL8zjxWeKy5On8MiA95rPLHvvsdaSn5IGM3xj3v6xGYvWV5kHLokVnp2XZpDYydIxd3vSyvI2
qkHG2XRhD+bNdTMLJ42OC5nmU3I3tIJO/H+QF32VynpxSvSbwUcMsTj5erG1g+/X7fwu9n1M4bC6
BPAAzG3iAGBMkyOdqA4sSUqVnPgaZOIqRMqVxEDLM43EwZN8e5uZyN9FbI97GBcgtI46iFzIUAQ/
CF+Ls+l1X1UHYqKh94Mn8BXtK/pMEOo1rvWUI6F7KAOOrQwpjNh0hWqunaCFhQc1PGY0eIzgECdX
SSshFOJaSXRq6vZWAxl9k9OlskNO5v36XC0Z4hmr43ZHmPy0FwHi3thEEDU6lVnSPA9JIt9DudW/
DEq29jCYLz+lAXgGAF2P3mGaQIErSzP6EnEUXX5ESuXGgnelM+FgL+rD9UHN/SytDvSiUHeRgXpO
SxFIoICuaMLmFGg/0/5r6f3Iiu+R/C3ufunK2oW1ZIwcMreVgXfnqX55eLpMRlWTLOvJNNFD928K
u7hthgJ6eLrE/UNqfb0+uPmKje3xY5Cr/35hTU6RbOVw0Cl2SXeg/lRIzq7L+rcGHu7rZuZXhyAJ
xb0h2+xDtsblsLSBhILkOsVJLh5Kz9i1/XNtPRjZU5VXK8u1NCK6y0jcEVvMccZJpjm1K0R5IqGr
7gctFRtvbJAdCRFXRrWwBy0ZoPGI3hwhwJNzhdh1CjS/rU8t+aj3BDHdveJ9SZ1W3YncXatnLswh
EaFMdyDZNeZyYs1oaamJDe57KSfs9De1dGeJGw+9g7Umn2l2TeESG/sMyBniWml+vFwtLzA9DXZt
Igt3H1WorECNe30/jOt96VMFXhumH0PhfTq/MQOoA1MpaU+VG9NMFm7MoHuUm+Cm6e2n0Ew/GSq0
lLIr//nm+N3ti+PgUaVOe6YF8uoDELPmBMnRxqzfW/jh3F5ZGd18/ngaCB7dvLH0kVLocv7GN7mV
JbZ/aprw3jfde7QVV9Ai811+aWJyl9dpaTklHoHkPljvFE5TyfwEbGWlLijG83+5UOMrB4cuBFke
lutyKHXeab0alf4pgjEUFBG9HYOD/o051I+mnd5qyrubl7tSwBsIX8gDWkj9X64fJN8tMAoHOxxJ
zltFOxaG5o5pPzgo0kTb1Ynlwq+v/WlT/Eg8Q4mcJCMHE/abcd4+pKVQkGm1fnD9kx/ERxf+RUs5
JkN/21jdrSH2NrWk6zt5ltf8bZHHIDAD9tPsVV03eWRTcQlOEHorW40eilQ8bHbVyEQvZ+0eEbYW
Ln9b3QWW0W9SV/27yLUO8ZOw2bdwc6w4pVna8fcHWeQrTI0Gq1nKbChzwlWSCKcgeOshmeSFmof3
KToc7ScP0ZxIkfdV8d02/rSHeTRMkAElAm9JY5Y58wbRDrkZhiedYt2QdV9C4vCN11oFWvPqS6Ku
kkvMb0uVGFAjMPsfhpfJaguRZXGQKMHJoiegL++HLITP7qbx9J3WfamtgyZ9cktofsVdRIk5Ud7R
N0PJeuT1RlVAxO/XN8PCqeQyBVZr085DVWLiOPMkQDM2rMNTlb+E0MyUdY527FrtaMG9XFiZXKZZ
qNsh6cPw5Pr6Psv/UlahB7NSMEs5vvKge2Q0c167Vkfzw5C08OT3dy1KlqgrQtXEf03tJonDXQgZ
e/2iDe+d8+ehgkrxaExR4W9MVvbyBCe66HSYpsOTsB/08OCj8WlyzclPju3+8W2AKZ7pBHZg3oGX
XpqiuJTysNCDE8pL6LR9NpGMa2+vb4l5jED6H2VDqpY8EGl6v7SRFPSOD0qZnAb7TYdQ0SdOdbt+
M+pNXLc0a0hi0Wyiex1UN43zUIBdmsri2PFNy01PQeSVG7PVvkaeBaID4tMsec3r9MYgSxCq3jHJ
qk2VQ5WrBvvSdFbq+AunAK5fQgdaCUbWqsl3hGEHpzRqMCcRZY+Z4/wd2tVt3PkrV+DCzBLeWexR
Tho8EFMzjYoQY046ws5vym5fNZ/QLdoVqbEyrwtOxgZsxz+LDdYFEgXIEAbByagegs67TWAjbMGe
IoikxCdrtfdp0R4ldYrPRGDytFBWNpScUQ4ITjl0yxTk7szwi+ieUdhxsluBBtf1bbO0WpBOjLgV
crWzQ+AqchN3TRSc+jjbJdZ9mbwM4nzdxtJSwWk03o8yKZJpgqQsM63wUmxkJrT5AECd5pVUGWzH
0kqZcT4aetLpBycxQEBOBf/yDEAHbuMeOdIiLI4ieauFQhPQr+vDmTvgSyOTjEBvoEuBqhk7wui2
kfqqofNx3cLaMCYXidM5EnTQWIiaFiDhk20jh5etRAqLRgz6B8eqs06cfzlXSu8OJYqKwcmUDsOg
bFoy5rZ4vz6Sxbn6YERcGukQrOTthJE2QAvoR+GsRKjLg+DGACs4sjJPLsMh0HTQzEQ7kgi3BZ2W
Fhh31mdlQWblBtjcgNb+x44+mSxdNIMP73cAJyu8pKMWcH7bxA8SvbmueUyVQ0SBN6xWDs7S7Bmk
5anhgYPEqV7OXl9UpguDeHCqWrgznUfF+/uPl2d8oVhjAMvVYU/e/3FMvhbtZvfkKqg4effmYByv
W5gvEK3xULDIMCfYgCwnC5QDNg/yOI3OgfUXHDcbHZ0j21+DF8w9DFZMkDSkArmzrck4gibqUjPy
onNomc2PHnTsSctBF+hl5uypI63R58yd9Njwr0IFAckMJXD1cmE6TZekgTztWUfTBWeN7vMx1X+W
sMUl6nsxrPVpzzcCLxoZqBDG2AfTx38IVWcAxDg6F9JffkmHRfV8fZnm2QVbJ4E5vpvI4PG3ywEN
WVZoSQjPc1pkj7Cq/7TN4I6q1A4vhBpTsLtublz1y3fl2Ao+FmVgLyG5Oo73wztND8a9GBnNKUlf
VNktbju/eIQR/ieV2F9oy9zVWuXd2d6fnicyk2NVRqElVoeybeJXPQEVvtLl5QkIJepn9a737H67
MrTRpV2MbcyfALqCLIQcqD7FxVFitXxENYcTauTDrSRn2UGUIto5ZeMiL4pMhVdaR82q30UktT9y
MQSIorejRlwYCuUEm3iy1bRQ0fZQdHhUFSw6rMoyuA08uM8zUSSPXun5PzIptrtNqMmtdEAuc9jV
ZmvcWYPZHBpPJEfONpX/Po2+dYWInvykhQbD64fq0ezscqNIJlozVkvjoSrK6g4NXzRK8l2l9rm+
RRfdindmgjwg8qYIL/Su9ILAhIpAr+IdQU1Gu0xuaTdH/Ds8eK7vfhed1744nf5NKtHs1nn6bgK5
qYc9soDkqQTilig83Qx2MUBjLwLlgVZ1aVMVA/KWdAibXzwEHfaa53v3RRhUiJJH5UuW9sMPV1Ob
+9RreXug0bm1fMXbWlIpHwqnyLZkQfJzbEGyU6AkDzBeaQ5BrCEfHwtUu0COH+LU0E6dmg3tRnF1
Z9v3qfFkILn4NyrjXbBFDT1/Yc/I7s5EmUDfSI5jP7dBFxxy0/2O5gptBNd3ysxpja6DzApoTZP0
6PSp4wI7yNRQH06wtGyV4hBKj7p4Sbo1SOOMqRhQHvEkYKexo2m87C9PW4d2pRcagXPqlMH9C1ll
5yW2TORSJfVL3HjhNlRTQRcGQdMmrqXhMKb/NnYg7h0PEU8hb5tc+lnowDt66/VPJwEHwFtzLK6M
PEaziK2TXKXTtdOg/4wsdTOKcKI7tqnM/b8wBCMMtWf89exh2WhKmUdOrp1C69x2R9V56/t3SwQr
izq778bKKHe2pVCeGLFEl3NtNKMILRfQKSVQ8Iq7gJRLULxdH8vMW49GTCB7NCxSRJ/unDwE9lIU
nXoaOnU3IMKTdo+5dqvUb6ihXTf1u5Jy6c7gnAf1QHPEiFWdxiCogvmKAinqqY7o2u5/hXl71CDC
88I72/ohyrsgf2hldyuh9J4h31i9kQ7f5EaxH5KTkjy21WOSIxF2zFdbsma3CNPwmzyB3W2PdYzL
uZblGkYcvhwHJm/NUfFRRCgOvCrBTRSVW9FHu1z6ZFoHhEB2TXuIMos2lp8ONTs3/ZZC2F3crJJC
z0+1YKrA3VLFIbMw/ShvDIZdWPdgsE/p1e/PVZbByFV9K7q1CH7JlPXb2PhCZctdjr/monP8OjWo
FrePiBody0L10AxBTli4K1tuvq9hVflga7z1PtzYqRPqZhBhy6veVRYYUGG2dj0v2QDWQ6jLolHw
n5ydxAviCD1O/cXTOvqKIYhx2j0Ldn1HL1oZDw6gLtgVpqGOEWilo1cDVuoI8I68C4PytZa6lThg
noiFmZWg6j92JqtjisYi/SPrL741CkuTx4qVvZqf0Sgron3T1FvE2jZl/K5an/94hKgMgPoeSZJh
zJuEOZJr5MjpNfKLrYIpa/YB/PSBtb9uZBYCK1SSPxiZBPa0x0qVjBDJiz9ADuh8R2ljaxrPSn4I
/JtyjWh6YdE+WpsuWlGYjSKnnfzS+vmTmRh/WS0Ks4W3Mqi5Y70YlD1Zs74ge9H2DGpAyt45+uVJ
9j8J5HotlIuvz9+iqRFypVi8wGDUuTxQg5AUV0XA9sUIf/Xxl0H8N2lf1hupDm39i5DMDK9ATUll
IHPygpIeGA22MRj49d+ipXtvQpWCcj4dqV9ap3fZ2Nt7WHstGqmh3+XpHaTM99/bOuMoAMtEkowq
DBpuy5IcCuItQB81idF6jmpodM4+Ep5Cf/8vdvCI24DLI6ZZHDyXejUjjiRxle50F9pLxSaz7s3i
9/dmzh4GMAT/j5nF0Rut0egM2ZIY4mQh1fIWipVaoPR0ZTmn7S+ccVRukR2jmomhk0VWZFWO4EbH
9Vi29SWHFq7sEMSarnpxeb93PDQTpnqXDPKZdm5UQK4O7m1DcohuOeWmtCS0GGsfo3RDlJmIrNt8
VgxcKYGc+7ggEQKVuAdk3ckUExSMq1HUqTHf9sMEGurR2XUKgziqX8nazl15dFvQtkVvHXi6xXYY
XWubaUtwjMbi4Pp0o9czd6wXKh1EKuOAXoS3xmF8dnWfbC6uiU0xxgsRXhKbuhNo/mGqLw2TB674
8/Mz9Xlti/etSBw6VlDaisf6Ce1a235L0zXyh7W1LN63Xm8lHxPYQNxy1anxqtMT0J4gGUzylU91
2g2Yj+6nfbO+uhdadm4y9iOJyZCDofOmKY+glMsdP/JGEOBAfDF1BOg5X5rhiRE47Pvv9/PcWbEx
94YI7R+aZeEKrAYyI1oO+yq7KosbIa+0/qHNHtD435D2+XtjpxA8rPaztYVHKLiZgPIN1tCGubAn
f5MDSDBYPITb2+iEHbjd75ucRZ4QIfGmt2GoIsnTPTF1DPpOr6nwQgkptpXfNd+Ir8Hzl9+1dCDQ
05MZFOhJ7JZN4IMSIDmUbjxyjNhU+6z0A6IXm0StUFKeO2efdmP5tGSekecJx50xrDFimfXkKA0q
mS0G9NZgymdd5GdbizOtICjATQ+xRqKVVxBw3iYYxoLW5FEXSTCmQGSlKPTn451dV1tZ1bft4FyM
vATojW6LVOwFpJyLrIxMUB0WxSBCTtP9ymeYncTJZ0ClDm4SWOeTJFPlzG8Lfz6M1UXT7F2INerW
oRPHURRBTZMj5OVCCqH7mT7ve9tn78GMfppTcDArL/yXg+qIhscX97D66+NJpBRMIqBtGOSbObxn
mDr93t5pToTpRLAsIvdEwwooqK/3PqtKDDVmlMTCGf8Kb4JAI+SsvPzOSwjmynoaoVy5HbRx+73d
2Z8sthh28ezjJqIwupybRJgN1ncLdjE3E+r8uUvWGHrWLCxOWk564Za0wF0CjgJ9diBJfkpWgnwS
6Bz8OVMPzJ3Fr5tnpGla0aJCTFYYUT9t8mKNs/5M6IJXGlgR/DkPzc5//ymNkr2ddaVvTnHNrbdS
VZHWkz/1aqHzrJmZIQcZG9L3ZSZViKyQFHQRseZDCnsHDcVgQoPi+09+7o3xAc5GqAcGU0D6F4sp
iNniuo1jXBjGPoHKeF52Nx1Ki33hbqBPcY8xlB1tu7/SbC/dwgp7QUMJ6cvvf8cZd4efgaIOgmgM
hJiLpy7TrR4VaneMLZSsqw2zPlrwk1OxMvxxLqED8h39BXTYzbkj8/XbeU4rDcfXRri6PqzcYs9N
GjbuZWlqW3RqglG/dhKw9tu3xP318yWi7K/jQYeACwpLX00bFcRyx860Yk/dTMm7091UOgqnxVr1
6hT5gUPjoFGLSg9SVzAEfTWUqwwgnoZYcWNUZNfaHWQxoKodoBNPj2baZ5sECKMdd5p3o1V6gACA
hS0qIYGf9d3KATtziiEthyM8z2FhJHvxYTspUxQ0mA1VFfZeWenR8xtAYu2V83PGscyBEnrueO1P
aaWcok+cPs+wuZ6KzEY7Gu54+Pn3+2xi4ZVdBepDDcqhcZM13iUGm1vIomHQtgWaIGBWvcbvfe5K
/BthRAcC55UsfCXqXa3TkRr2pBVh7iEwIS6NuZSoLVamH859I7T1CQ4AMgKgiL8eGA1AjxQtfSs2
oZM7gipG11GK232/fWceUVS4MP8x568zMuKrEaBMLFmbhRWDaaWHuipFIzG1PwzziXm3ZbdGfnR2
9zDFrs9pLPjqFpegKTzhAzNjxUC5oCfz5PRalKsCEyUrJ2/+hxaPJtb1f4YWmweVRrviBgyN6L9d
tMVwA81kYHSy6onibY88bq7d8HOH/Z8oIrDz+OeXClrdlAKoaRhGXAI8E+S6OYW+5GsTrucWNsN/
Zn0FQCOX/VGSM9Mc2tyIgbva5JNz8Cs/MkcN7j8TW9P98dwVru2spoWvBRZtJKdfD4ghhD+NemnE
7pgmT6CyMTeiEbOu/GhpoW8re//9iTx37AHUB0AN0q8z6OqrQUF8VktKjLjSacSz2yT7oxdr0KNz
5xCV5NnlEwyxLXsJwu0MgKQdrIrZECB3IjMhW6u8MduVPOWcIQRuCI8hWAcs1WI1be/4o5ejhND1
ehVCY+3RUEYbGDoKhybk+cKfb96MjwTD7dyXWoIpdHj10vQ1Pe67F1e9JdNWrKHDzoTBKH4i7gZX
GsAtywPBmAYZSA0HgnI5HohT2fcFad3ITqh+sAcfsT7nyokQJBUEMpyDG32/xrNbCjDCPMUBcNUy
0OOeVyaZR41YT7srLsqPoYWg+SAxntYn/2lD8XDPGcYsQzD/mE9RZVVCaISSwogRtASt8VvU+9F/
+H5B5048eBP+18biitGxmFoftDxxi2nvcLCnZ24MoIhq+uf/P0MLp9iDGLjQHZwOFOZ2TgbtWq2P
8jWk2Hykl67383IWTwrPhmKAso4e44bngWjdPQhiV67V2S0DZAPds/m/JXq+8usU7AGwYVQXdfLa
WHlA1Boj9ZqRReGKSaPSpZngMtk3RPigbNpYubNyY09PM5JJzNpjjAwiKyf4Gg79EyEHhIUmG9Nj
qvRH0G6hxFg1d77IV3zr6adBlQYsAvDlNiBdS0wXdMN8xoGDiXU66A8s99WbNmTWipUz2QuiPbRQ
AarBnygLfL00fo1BGylHPdYGiK8j0AUA530YXNzPJ25bIFakO5FftMPNCBq0if2uupXY6cyugjwD
fY1/PHcnitBTM6WoBGZ6POrjNm3bzQC6e0NomyRZqQidbin4tBDeAs78T89scXnTLKl6BuG+uCoe
k6wIW/n3+0t7uhQYQGLrIqkFUnbJq+J2Nnp2rtbHZtVscSRC3kSttq28lYWs2Zn//pOnYzaVegmK
9DiFpxMaWGTYNrH3dLV9d3qt5gVheAe1DMQvy7dX6lCNHxqjR8ukjoQkv/pupuFbA+CtmZk/3Kf1
GOVQjnah93Etra0pykPFmg/PrN5//nlmeNfMNAQuleXUvV7jJZ5Y18VFEbvgF2oaGhT2GLXi5z2C
WW5gRuIB/21BlurrgtBYlY6EIhq4qHe1fdv7eyeVgVc+qPR9LF6+X9a53bMRQM/BBKAtS5IECBwZ
VcfLLs4KK2Dkbk6KPbb5uZGZMx6MmHgwThR9Sab1GUal+7hiDxI5W01urLUs6tyx9lBFmaEjkFNf
urxCdBBFcl2Fanl54TLr2m/sLetFxGzv8P1y5g/w9eFDQu3a+G8OFk5CZVD8MURN1RB7Uxe49KDy
DeivIlM9FKvyXOe+z2dbi6c8Eb5UKEYOsaUwiPAkGmB78ofv13N+6+YTMHOdYaJjceD0FBNAEltn
QclCT/t/nTbXuCbt7feGzvlQpEyoicx9lRO0iUo7PxNmO8TIlzAFx4NqjZn/7HZ9srDYLntgfln4
YoiF+WtoLpICbYs1iYwzzx5G2UFeApJHQJpRIv66X3UihVeNNYwMz9n4RI2LqXRASlWhWl8EHX2R
9CVt6lAzLoRxFB3ffb+NZ8po+AH/9FZnHhCgML/+AC/1sqJ3DRW3DnvpXfMCI1z3JeM3k2duzMkJ
R25eAmxCAgfthMkRr//pB3gzsxSc1En6wYAJ6ZWBE+OBPcD4q/d9JOiWawfSPXvFpmN7qR8tcyUY
PHdOMdb0v1YXcRoUX8eWOrA62izgfazxaMw/0jXGyTUzi8oPlHk7uxgdFXPvxalfWbNl5cWqHMA5
J4JpUODcUL9AU2Ph5QWdmrQYFb6hKFhIhjZKp2qn+d4mJ+krgKXP33+z+eQvnRZKgf8cMKC7y2zK
TLg7ZuA1ixOgZA1+mEWIuuGgKzBYoItWNSs+/3R98/TuzEXqgmn+RPl1ovakMlPVceaOAc31oOxf
oSej+1GDoOOnawOpJfIqjE6iogCkwdf7IHrbLbNeNTHJy0jvLtrpxXYZnsxuk9dbjaxxg51b2yd7
5qKMXTjdwIaqbWJu9IFe+UFj5/cW9fWAMLpPQX384zIuYmwDcAG8YMiGlvwTYLb37doidVyQHKNM
BRxoEY6Vv/1+H0+9J8zgjcbLhsQfQO+v+6j1I/Wo0urYM7zAV+4fvQawekjUWiPqjAudLSE21B0c
SqzqqyVzMKpsyooGp78KJDto/IAh44A4w8bU9o5zaOnD1On4EU1gDDfVT2WkdfRcPttfvhNW3nX1
BPtOyd6FpR9pUsgA1aptKupbq17jKDuzsy4uwdzXm80u+zxJortpRwsW+122dYjYlM5Nv3YsT59X
8FBgR/EwoQIF+rCvm1op1nIE9iwu0ncJAhU5rMwlrhmY//5TqE361u4NDwYM55lbf339/vvzd+p5
vy5g3sVP/37R9pmypWLxSJOgt3dDEvlgWmUv35s5c33BzYyyIzqIszrFYp8aRfsG6MUmpkSAJlNY
YFersxjMNc9J771oqbz73uDZr++hSI2JOhz4pX9CO6qppKc3sd1DPccfAM7mqXup+eKn3Is41zPc
Ct2EeX4CSfnXHfSTsqIYkmdxynR2MYx0uGu6bI0H79w5+Gxl/o6fvlOdjT2w/DgHDdEuSmVdsW5N
HPDUhAMWaw+AdrRFQNexWIhlVq7iqN7GPjiCTCiHA021Ujs4/SpzGxLjr/P4AChwFj5ozDNJaKf0
2JNg6XA2hUu2tbMG7zg907DiQAcAhw3ltmW3gEOpy0s0bsTcVUHjHrRxw8aYrLHQnTUDrw3kNPSn
T3jaQO/vjj6U6uNGr/fEhi+d0uoaUQzauN7P28XI5kAYhcTeAtGJufg4vd+CPKxJ9bgGJkc1Eu0W
aB0wGmprsMsz3wiYeW/mD5qLCUsoOC86G8LPxRSDS6Vzbq3ybSiefno556YHohR0IXRs4GIx/xQC
tEag+ld44ELjoTteWMNK6Hp2Hbj5BFxY6LMvZ/gyC1JdTlUABmmkQTnEA2Qf3P7hP6wEKAIcaEzo
nlB3MNPrtEIkJGb0BrMgSQ/K8rWC29mFIPlA6wvZDwByX69+V7R4NW0U3BzjIi1lYE83ylgbtzmN
VeGcwa1qzHN6c0T31UhWFZgiqgC2xdSrVTxp7cGnB3MECZzNg3qt0XHG1cBTgu4Ivdcz2ZRKSx9k
lICsJL29cZX/PHZrn/9MxoY26NxHAZxkxsEuIqukxzAgp4LEBhk/hDI2HbUzpMBsXyGXyWy+9wZr
4zTOxkB3SkAN+McRJJRx59LlTGMG9OkiZeQYqAGDlD/FQnu0xyszO1T94fvjd24fUXpB7DgjafHt
vn41Ce1PDSDaCdAf92j28jrx++fvTZzxcvM8wPy6wali9uCrCT3RnVRUswn+YVBMN/jg1xzt4D9U
k7Bd6ImjkAQy9hMKVomvYDMOFHtJmilgtWsFZBwiJzfzkLHh5y4IAKB/NPNodADw8XVZXl7jKeQO
idsmD+2+CKr8Psmz6PvNOw17ZpjR/1lZpM9ek2s2yDRITDX7ijZdIOsO1t61XO4c8vi9sVM/8e8V
QkEbI2mI6hZ+QgqRinzIprjoQH4i9FC36MbQViK5s1YM1Mrndw9qAMtrlTm1RyvglvRES4GfmW4n
VQPk3KQr/vt0eh0z9gir/sfSErnUkHxk6HTCkm4ElN4n7rNP/9r5QwtoCOnQC83McGI/DhzRLwJh
6OwE0VVeEpIkhjOgJzngvOcCxbIxEOLWL359/6lO7+1XI4t7a3e8ZYKOQLp15GIS6miv8gydmkDJ
HHWiOSLVoeOxOOBmnyvWEClQXj6y8ZJPa8xJ5wxgEHQGgszz0MsXw8hQGsomm99lYxmB4y3I2pVo
8dT1QC0BaI9ZuRn9mWXO73Ss4YQN9G40L5j3nuUP6Bej6bX//mOcnmikiDOr7+x2oHE4/4xPoXVV
KBCBW7y+m+vxXp4DedFAv/zneQLMIKrGrfkH2Jpf4E9mRNW7E/dIfZf4BJPT1aYq1tSLz1yZ2cZM
4zuTwJ+MixIDMuJtodd3HtECvdvbXhKl7E9RFBsKOegMoaliJGCrQ32njm6mfQF2BgO7qDAsoZsY
fu5SqkAt41A/1BvzzU3L3WTXvz1uBH76c+jADK4D7gMILgBNlifDkkXbtG1C73rLCUzWBBrHlNqP
qRJ1WMHAP0hmMBaPQPLrFxvSSiswMlPfdfTSTqA4y2nQqmuQ4O++P4Fndg9vHg47hIRAC2otilvK
sGqUhsbsTtLhpa/1CF0qEAlqIOTtN4Nyn783dyY0wmOOcWJk4oAynYxWp80Eg8Jnd4XzkbohHcCW
IGlY9ltJdqmP2fli09TXCdSMvrd85kZ/Mby4asJx28k1E3Y3aOpKOipyB/PY0OQAKED4vakzoNB5
kWDUmdvHwPktIlqCoXxuuYTdmYACpcW1Z1xZ/VXBXmnnbxzv3fEfTMxWJI4Mu7XO9Wk0PUdLYKVA
egMfuSRTRFcs1QU0P++Y9VuKS988QhRi40IkhO9TNa0t9YwrRjEW0RmqiMhClqmO4P7A0kGxu7S5
HYc2ZJBAJpB+S0uwNtt/nHRvcXBmQQ8+A3CT3/rmpvFfV/b7zCFGqAONozneNTHG+fW25Aw0epah
BMht5UHwrg2QfkVJlm+N1HyAuPW2a80XCFajh0cDapJNr7XbdExu6SgpIqM60nOA34TZvH//006+
BoDeM7mqj/wGiefypbJrY9Qn4fT3UOIo63vQ7ROxUxroY52gtlYu18m3MACQn5EZs0q0RZZVFK1V
VY/oFgry9aus27DTre1PlzO3wMDsjJgctenl125sNml6non7zL8aBnh256is36Z7OU57rV17tk6u
LNwR3ATqKShOYzB3cY00kBYrrynEvcqcQKcSEydb231MtJVC58nxme2AjGgG1wGwvkxlmOWDKCTp
xD2RXjQ06Q3nNNR1isGnGlQPawwOJ48+RIUgFQmAEOapZxGQr6e18luwFE2DukfJK9DVn9TFvNEK
2Rtu++lpwPw5GpcoDIKb9gRMxUU3JSpxzHtEuU8G89lVnWKIasgtMEa4iXGXNJLfdI5BQyNxzZ2A
gGlzUKgoB/5EBxr6Axkh8Og7fDfYtDpyKT9az4UUhpuAmrTy5Uanqfs+6Vn+OIErTwRuRisRWmaS
HCxl/nKsob4dKDcPYKhwwZblD0VUCI1tVFdrO184w102dMOdNvrO+0w7yIOuAr2W1JkOeFH6l/Fs
27lFHuQ5EiXOISyJUqUI+9RFoOQP+iFPio9CK7Mtkxjc8a2y2pp6xv+Ug94dBzFmlzU4yAMujPwt
qzPRgdEFFPObTOJ7V6m1nQSaVyHP7DdBJWRbMzd/EVw6ZaClzb3uqadKtQ1YI6bymUJ5JupysKVg
+eaWURDG9Hoy7XOMEQVep5cblmi4C7J8RGc6PbajRjZmp31MGPsUQS8nIwvc1KN/tXHIgg44+g1k
MZ1rNuqPGA4vHwWgmHudCSP07M6twrSaHHCyOWjTb7qgmCeFSum/KIS97cbDeM9OZ917yftn3Yfs
mt6MxqXnY9OD2gfLhJBseC1Y4+LjNPbEg4TSx5E1s1K95ieH0TTbkBqFdevmymoCT9S0iura9GKr
M1QgtYyGCafIeUpdpLeu2Yy/MFr0Bxj2dgvFhrca1KUoapigJQksktlgTO29J8Wqp6H1no1pAvkX
StMkltBKDFAVA2BWG9OITBCYD2ifAk3m+EMjwk7T6t+Ohwy/SpM07NukvssRJe0tXzyggPtm60Oc
1kVmRAoMhnlL/khdiSBpnOHGbyclo9br7Oaq1Zpup0T9F+y2brLlUhcY3u7tByfveRcmDA3ECCBA
YAvT3oPyNrQZ8ntljC+1I+vIbjRnCEZD3ZUif9M5BhALydpAK+oXpbNfQ8Y1cK5kVliXLAcPXKrC
xMrdIGeZt22ZIw6+1jkAcues3lQMWgcRQQ39Uk5ZzgNm8kdrFmAOSJ70G8cp8l1TTCl6IJJFOnpU
f1k5sENZ0sdqHNKANKW1gQznc9dq5pNTG81hHNvf3JFtHzgsrS9AxqOFnbTfutSc3Ehzofa2p/mk
/+7tHEqQ4D4JnRzCZQbwoSKGBD0AZxzYHKog8Qsa2GbT5DmGrVO8m6N0nijUVIw9qE7T7DCCPMW6
SQioeqdWTAG3ZROBELoMh953IrfK/zoFryO3LWCh8WywmeQc04uuTyYcJdsIDEWOBdRg6gAEjZwf
2pFaATBweugUUCesUw5oVdVYR1evyj1JWRqityIjMpaxkaGFLa3hI6cm3zkVTUOVWHboG9w0tlDa
1UnYjt5vc9JaelSQ2SyBZL+qVQ1B1qQRjwalx7HQ4sptmLabelZTTOCQHrjF/CEZqlfdK+B4VA7m
0cjO1QsDCEddQAa5ONq9gFvrwD2sB5re1AEtiiwJSjflV8wkygxLv1SPNaGpOkhbS/fKZun9iDa4
Fgm9Y3hP7DootdTceVOSHrikdb4pNLdLdjiqN6UgO5lAFrszyheXoPeKOThoIuAXhK3LZtoYreuC
NDXAq+AN2a0AhWyk+r6HKp2tLhXhuH11zgjYKIfB+2VIz9sOWUJ+JQLUU9teJOUGvBO4APmQ3gwF
dO1QWHDSoJbEuxa5QfOobGzx7AlzfJAZ/wCcmFxS2d/WFb6GBkn0F9Q8PBBB5W0W+qXLQU1toeuY
ZSDtnRS0OaE/7BxT26u2EJka3jspkp3ZQ6WPaMPjVBevetGzg2dw+2hUDthAeVNtcZ21sLf7JECx
B9qpGskjJCtJkA/1uAUB/XjUykSrL02nBz9WRacPYFEKbWci4TN+89b1ADeUUOUo1aCiDt4+qDLL
iQxUqKLO4WC0QxF5ImHlNH6glAVFZq/61XNThZXWw7nW6KMcBpbp9KpEAEeOHRWQovap20ai0qxm
39R25m8amoFiycBEaG6AoluTQ8ynHHLGSbs3u/G1GSsvcijasMyY6GU6gbdfZWCNBVMoGKSrD9/L
4CRZdiPdyYjaXpgbSFl5j0TBs9qqB7msxbRXPBx/RyvPSSibpos8A0wFwdQDPhjUHWEMS09yfefi
/SujqaqGcjeONcU5zdImsCZpQo6oy6sgq/14dCDVSkbOWODO1B+mTIZoIHxfuFo4VWjm6XUd5Cl+
IjHBUqwqZe4azTQ2eQZ9przziitzKGlQddWOgaQ60fFdZI8fhqe6u0d3gNwaIq1DdCFxSa2eA4dR
AN4f8ErWT7WtV1s2EmNj52WCQ5u0984wAB6aMB4rQNT2JmDlR5Rf0101TGANkerviK0M8eKy0EMl
5NYZISM2ZzwR9U21MS2FsbncSNQrr/R8i3nw20bnyabWCvkKP6heq3IcI7jo5qLxsvbOw3A1nIOL
4fbEVeW1UY3TS55BtO5K63T11lHLgBqKMEMUZnHfpJ68CkF/6a1jbx04Begt5UbYD0YSMq0rDw6U
VXe+2/22THlHlI7gyuJR62vevccKc+t1mSPCfKh4aPIENNqWk+x1E6rACcsaaJWRPLQwynQcM6cA
q0DdHuCG66AuvGZT5sJ9wFvGr5VZdhd2CbKY0sDt6IwGQmcUYeVOlVa3S4xSXfpQiwu8bPCMTUnk
hLnlml85iW69mn3xLA0ve1KyaAJ78PhlBR8SGEWBvmeLwIm5HDdnQDR3603cZxutH8wgLcz6dyuJ
izl40LRCk6aiwZiQ32klyzrqGXmw5NAOe83pS3nTW6DYbMFjF/SmuBC+EUuL5kdgZ30Us7gPoR7d
mnoBzn1xJLl7B4J7UD4CvRk4tnhNPXnLCt7sNZ/moVFmO8Rrnj0AQDxs4Wh3ou36Qwlq7UjXBucA
HJ4M0drggSA9NNLyBhA4oU8FUJl4ss2RgsWqRi+8s+l1OpnpJrEysRk08OgL0kZ++o7JBRp2YNbc
4IgAMeSYUc4YZtV8b9rhuf1rjvqHYgpyQ2mNThRqFKW/swov4on9OzVrEkxlglYYetaBK/JZi4Ei
vcszEMApLMJhMuSjN12xPr9nKvsjRFFtB1ZizNdon82S52FlOK/TaOcXpbRvlGlkkeuxv7Spvesi
Jd1viKeTI2iQuofJS5KdXoH20dZU8ViD3nRDEzLuU+YofzNaFSmuMADCA5AbppcEWw4Q+ehceq5q
/MgQnS0DzGgi9CqBWdj4akQF28NzZtddg+BNw6hUi7fyhY146wLCzezeInIYQy3n5nunXPFqlO0b
sOrvKnVmZiawZdO+eM089ZCMzXDHhUTUl8G9HEkrewbOFqcikIZXYCfw8CD9HrzJ2w1e0b8jZBAR
8jo7oFaOIk8hBd9kqcY3dlKNG780ikvfyMSNQRW5baWTb7nDbHwEpyzDIoWIQ8DyMXksJQNiKDHa
yj3Kzm2MIAUL3xSlrmZsNYP8TTLZ31TgNBaOQzdwu0gYSM73ECNKqrBudA9a2TQFPWgtEaEKR2B3
Wj/bNXBHodIr983SRHOJpAFTjZOWDepYW5QbDxVz6noPKHXOtg4i27Dqk2JbVhxki3n2wKX5uykR
4zV2EZp2N8Lfdcgm/Omv7/cSLtyGr3Hx60t8/g0tvfK5gqL9cWJGsRkKtFFA4CLvpTMhfm/AhJYb
tsQ/K28rnfuI68EK3adjF9YtpyC9rChAi9CvfECB1ZM7fSzyAkFf3afaZelj0qDCy60ZHUJTVDpk
xzkCRgh8pYrMqh6a89rjA70mlW+nV7ZEacJtU7Un+dBYB9br1yge9kC39lC5p1ZH9lVhm90m8wQS
2HREcQf9H+uaO7kXFVn1yyhsBLMAcF7rfq4QDKrsok9RUQ90ZNpPWtekh9xMUhUxAwgZrXaAqUMv
sbnwoQxGA1aV2fPgpF6guRX2AZX4bYX/H01M3Ww26Lu/O/ZUErSzEABbg3fLZMsgZZTx0GinPCzT
4oHoI3gyRH1PiXxs0EO4sHyG+C6dJN53zBMnGaU3DaF1OEyJeK6d+nZis04M6dwQw8C4z2DXPOh4
L6CRCNKZ1JAGLrPpReig1BcAxRJxB2Y/I/CshNdXqco4vQYA50465A3jh213TFJpeXFCCIBvE+mq
IOHVL2p3D8SsHg0ubJxXq3/OiM0ePSgLsUAzxumZWd1w3XNx9GjqRHgogdlkvvfW59Oz5X3UWY03
kGlknzq29lbUBQlApu+XQe5yI9vmrqJ3CTBoz06KX281jfvRT50XdJYZY5zF3owje2qKLg/rAvcC
nEF/2h6agrRsni01gJACQkBBNvAmcCE/iPH1qg5bEx3zbvDJA+Lex8yz8mcM47jvpp1lFxO0nfCA
tm4VVEPSXCeNMXRhUyGDrdDH3VR9NR474ADJFpyayV3j1X4dYUiqZvvJ6u5aSISpY17O2ObKQVKX
+cBOdCr5o/fjn1J2lz0HuUTr0PfRne4blC1KJEwMWpJd5v0yk9oKKMew3wZUbniOoJbYNYHjoZfi
uTVHaAEUIkrLssEHxyCRcfBl46L3bvGD3ZAPMtgflt8VYVPDQdqUfBgt4C4GXFEw5dgMsM9T1KiH
DHvGE/k0oZ8Sjh4Iidyu6v9ya4JAIsTywlG4EzIgkaVHWffdBfSwOjMoFTsmU6qFeWujJVIYPSSd
y9R5Hhh6fXo+3g6V40ZI7ZHqKTCOOBhIFCR51liuBa5dWbsph/TzOJkghFVetm2KpMNPy3nsqBoK
8gabe5VJId4AtIJwwoQIG/kpHHY2NteDZ2INCqCXcqrAJq+m6r3ETO4LQDd1vwceUtwU7lwVwNPT
h8q17qek8B45xmz3rhJ5ERoZKY+AodqPrAR7bdA7UArkLWZFA8SL5itzTOswGRB4ipJGc/m2bqiz
6zu+tVlNnpEQq4ii2XXdA3O9aWnT+jtq6u9VA7nOfZ+WSYDcCdPcKTwFXkE/8CUBI5HnTzs2eC/Y
+iRAPILuq4dAdZzIQ1NZal/myP7dfo9McOvn0r8gwlVhUYHq8VrKUlhHvwGnbmfnxkXeeiJEGVxE
lpJPLqoVe0czXv0MqiND4z9mPRYGjtnAyexjUpB7lYAbfSrTX27LXhGS/T/O3mtJUqQL1n0izCDQ
t0CKylJZurtvsJZoDYF4+vPRZ9veXVlplTb/xcxNz3QkEGKFuy93e7PEuns1tsZ97cIiTHY2PtVR
3PebtlVzv1XHNvcVVS0DPJaSoHW4z/Rz+MMeZOibSl74upHvi1zsRWPtK2UuWnwNBQ5d1rJpKKxc
K9/r7RdH3/cWpsOz+VtMUbvtmlq71mOcarzBDH+bIB/fY7vn/l2q0UCI3tqQkJf3XDVfRRfhpibx
rgnrLt2Ort152dDlN8ZoPCVzo36dlaS+LgrbxkQvrL9ryjLu2FdxWowX6y40jPFhbKOQK+VgBaqd
Phf98jONKnMn6RmavU6P05sUcfFLugzV97wzp2cnd19KRc1j6D8LxC1PJMExi+JnveZeNblSBCmS
yMoLOVd+hhwiL7BEUtsvafqzpkK4jiZdvU0iqwkmrP08lT3menFqcd9rhQFWUyiqJ42QRgdH+eKK
8Wjgw79rS2PcVGmf3IyCjowQEYeXDOUfJ149eCucNpyUAFrMlWsq5cBJ1B9hWCKCD+UUhEtiX0Um
7gGHifb8V2MB7+oAc64Gbl1eVBkv09BaWSBxvHJ8M9L6e6NNFwR3Zk09QEIS8Glhe4Mm673epfVL
Ukaru4f9Jl0hA5k72uM46vXvZGhk4YXsoItHpfKl5ljY9TpX2+3EVRADIrHmIFp1/bPTM+GNXfPY
ar2gpYP2D1Jm47H3NVE+l5k1HThtgfitJg1fQDC3Kv8ANzVgMvWPKcrYnCw5Dg9DJ5ovDZo69PFt
sYlaxb0r7CHakvD5O8MtxE/RKtleGxYTuKH7DVCAPOW+6N4W2M97a8Lkx3eccOERKV8OlmgSFZe+
0N6O4Tz66pDSiCec17lrk98uEOgRveibhb3TfhGz7gMJL2wo8WxsltB608Dw8oWN1qLvDcl3nP0c
WkHipZt2GGEZMk0CrDJnPGq77LetRqaXhCObohvp33oun9fK4jS/wmGdBqpx5Hd3wdSGM1U3iFkg
3EFuQky2nkMSJT1Nuo9CxqEvjcr2hF6xOMti9HIjMfyJTWjbG1X0PQ3V5rGwm/5R67plK5b+Vlqj
foTtTQdvFMl62VAyg+mlTxPbLrfiRraEZSULGEg6mpgd1iBUh0W3pp2hFvMRBY5za4x0Ys+Fibs4
m8dj366+46laOl7uKtIDemY1RToNJxocluU3mp5dIG0+0ig0ExC8R8oN7PiHfrymoo6L48pm5Zu3
2RSYxc4A926pLj9nhz4SG8hqkeU4OgEJAjnAe2KjtzRdFrXLpmksyc1slk8ALeZ9PUjjwkhnHkmn
HW/tYKQX5AMzFMUg7yJz1CdN+z0RZDFOIRM/QWlwKR7szEhQaiubu7LVH7r/xgSlHnIHXIlngdNI
M7byGrpE4EWVcL2KnfBC15y+CrPete4IxJxrfBwtmigUT7V7rW6zP1al/qS53A4ixcz9IskdeNS2
u12KJZpQJNW4aIAoRYEyaWSUAnN7/aI114vmZFcAnMmjBofhRRzcO6pb+471Md/oxawqu9nCDkkD
A77Tp29zdZPI3tpnmtlvczUiGLxFh5KoNbGqoZl29+piR5vJVBVcojLtMU2Z35/PmzPvmCZB5Ck4
kcAinzYrubQqqdbS6k8OIJKbP8+CXNdlx/3h83E+8vK82tWjCTgRVpbv+n6CThkuTkNi6E+g4p4+
HgdkZJTTc0dlDM4eTTfDsBPFFQcQF9wLAoSPfBzCY/h4vC0QNEIzvh/cntUxt8I6eW6q8a7UioOu
XeAxP45ArivmCWvQO0J3a51Z/8h8CJEKpy4ty2fYR5I850OYDxc+1anMB00rKAEKMhRL6+Q85Zil
ZhCrQeP6c2/jBCi4fIqDMrza9MYOw9XizgGgH6dUfEEp9Ve38M+yWNlS1iAfD1kWq/7Uk5+YZF2L
wkl/nicwB+QEmeFFXIxf3GXWd0kJytWG1WvSm+PvsBDD77Gy3OuyHsM/hWsV+EmomB8Z1bYQoesp
Ov7BnimBJXWFT983XRhTP8XOY4zNpe8OIr53um4svMTtYcgOUvftMRibiPvp9KI4eDiXdbdxk9bd
cTuud9qgwxSARl91gBg0mWQTvGXhZvkNvEP8OLrmM3IENfh8Uusnq2d9MfD+SAwMXMhoGTtR8Ohj
kug1xkfPdKKhaA6z7C6ytfpF66voqJpNdlDMhfadKkyD0MbLwMxq85Y6mZNVjjaR6/pgHmqRWY9F
V/U7NhTxxxrH23DOi70qRoetVUmDJlXqK3fptF1KmMteswcIea0D2nO6eit7sB4JAwreF0/+nEDd
+9xBOq/OBvVX0/AuhnBNTpon/RrA5JLo+uTwWV8DIDCqSVKNCC04VUzVfei4hRPqz/C3nsF1ZZoO
sEefv+y/gScnsxCv9VWXhTMATjUni7hY7H7K3Mh4tmc7qPJd2H1xd5LN1/gGiAdVpFdB9ntlxbDK
mX9Z2oNlf5PkkSjykkZ1lYB9+Ck0GCHbotmMJf9+tQu3C9GIVsazGKrbtsk3oxEfCY4GGqKLKl7u
MD/yTfIy9UrbiOqSMeOZabfKO//v8CebDYjEMKQJw8sO8DXzYPqV+joyLnkAnyrG6O7HEgtVD62D
GEwiNnr/nEs3uCQHa8YdR/E9KdYwnqz1sc62et6kmzHN7hsn+TIpG63LjqpxyRn41LF1tRf4/6Vx
q5Wagarq/Q/IRrxygVmjezFQFlaDq/lCgdmMqvq5aNT8FulldRWnmbGexuKKudOD8LJEMtwCTHU/
OHnkR9L9s/SpGaT4vwE0TijBWjnuocMuJeqc9lv+/cWkBKMvWTWZUGbvf7HaymxCvB7fd71ibpJJ
ax6TdpoDSbP8VnL83821VmJmUdpeGltOEOrjtgYoV2v5KymH7MIedTpXVpcT6n3ena7phJ2erBo9
VfM2L/LkYYxEeVWPWX9ra4np5wP0BTlhl/ovTw5CFgTj0e3HiNRQhnMyN1NRz0s1VCny7V8ueJ97
yd7ndLM5HeDkBbfEZ3VlwgBtCFtpv2jysZWbC3vN6QJfB9FRIa/V4JqOcfLWqk6LWyQd0UMyztdZ
Ut0Zir6zFUB6jEnuJ8hvzQyDMAmPtgZ9WDovn/+Acw9J148tyFNb95iTh+x7JwE5UKOHPB6CKNF3
nX1fz18+H+Tc1Ph3kPVT/lOz2Eh3dA21wYOYyX9NUtQ5oJjKA+bXnw909mloMKLFCDNZTArfDzSY
owvm7cYPgNY/4qT6ZVkIGFx54YQ4Efz9nXqs99XKjy7DD9J0rZzGKin1+CFNksIbYrnvBlCxRHuq
85Hbl/6n0S7tUOfGRIpB4YxByVrivn80Pk9F/2saP7jWD9fcp8lzkRxIdvQarGVH+z/2g66P6CAs
pVGBdkr6jk8+WeROJGNFknmRlzuope92m/23Svb/DIHyzzKIXyKg+v0TSTWUBf2a0YM1zzsQtOsW
gcjn8wHrCv6Sfw9QvDF5Ei7F9IMy0GkDtaxBJ+BXl6Oy9Mm2I4kb6r2wI27mWgtglrV+SKRXAZN7
t2RlEyhpngeV6fZ+Rk2GxnSQ/lR3k9dbIZld0kW8AWDkLSVsLngQeaQ5Tdp7CX3t5Xo5PEWDDvox
5O0+KYSzicbOuDPmEeu2adCDHuHUbTU5cp9r0ated+NbYejTr65IKUkVG+G+kG36aMVZsemmxghs
2YHVm4QdkiTxA0IMZENXl7oIhmooCVOYipD4sLrY0uZcXTXJZO0jo5VeP1hLgAq6uHaTed40KkoB
u0MVZDSpsRniVrmP546w9yTSsHitQSrjur4dlsrdLRzV2y4f7EMowStRxdSw36bho6NU0WmqhHg3
61VO9lBxIlQ0RCyW8+i0xfAw0oR97xpg7IYR/akcFeDTbPP7fDJ74i9iyw9VzJejrOJuAblyW+iI
n2jGcYNJN8egAdbcDG3/PdVh1wyz0IBYZy3A0rDyqhhrcjuy1LtClOpjVxhYr+lXNeDvXE4QQGGx
SchYRx3RRlf4LM0grdkt1Ye2paWWjTV1fplmsQRJSq84tkBRkKeJuklVk1c6psrGHbrsSwmrEkRD
RniSWarsjVzQPcOabO2mT5JHGvZ1JCdTiHuU+0OvsnE/Z7KWvH8cATGmLN29Ygwx2pT4qzu3EOwo
qL9oS+KM6D6MaPDbdvmK17rZ+biuFfeKo+C0i9nOD9qDOiMYHeF+S5xI/Sr6vtsoY6ukvjLb9ouY
RfkjJDnnGY6ruqHlme5z4f5u1bJ/W3Q0FryfJ2bHvAmL/jc+YMrTAldzZJIkL05RGc5Vj/JvJcpa
KzDMxPGYiKLac9z9ieViPY4dOGQSuaD5zhzty9KSvgRs26d9TpOwmjooSKEVXl2M3H8kdSJ9VYnZ
3lsxfg87t3jg2qEE4djEEehjjAZoyu1bvRmfkhxcvMIBEHTdGKIdHNfCy+kSVJkyupqKor1L6t7Y
aH06+/E6U2YTSSZRBsfaqCTvOfmZ6XP6rYyc4T7WCZYseRkvKbWldRVClW6BYq2nOeTde5aIowcb
vcadopXRc97U34RdF29dLb5mIfDvPCJll8YClDmiGIfE+bIok7nlI033vFv3TZ974ZdOpgWQRH0A
wlJts6ZwgipTvwLumSZ6uk54VTLg+2zW/KvlUomawn01oEfByosyUCO929iT2hGiYZDP59pFdGs0
/cCDOlhm4LM8zT/s9IcUsR+FJWqL31FuLhAmGR4oIx75jaj5D00oRquzU6KW0853RlcGixVWgdm7
6bZHLeCXgNJ+oSbaVpdtc6VXrgEPFdsvnZGqB5kgvMyjOYJb1g1/Zs5544JJNyJ/1V+arsHdxUbp
MYwKFIsFvQbPCe2R0JliZHrz1klD+QG2K73FAMot7Fr6IsmVaytOxt2SO4VfgNijn5Sqn5gp6uNu
KIldSozuyc5Ro4owcXboiCu/HezpD8IS9brFRO3HUCX5FWIJE2KoyiJu2GjC5zaa9+w+qk+j8hjk
qtRe0bB0lT9XfXeDkjL7YSqoy72kjVxfT9tlFR7Lg5425q4eFRtXRk2+iSHjQjs5tYbFPCx9NI/O
XuAy5+dTLN64SJEJlbXZsyj6ZNcm3PWkJeNrCUbyMIVDzR6uwN64xLuk2qDeDVlqbnNF6R4hF7B8
z7shGHoHUK7EmXZwsuoold46KJrj7ntSBDdIOrIvMO/FPp1nDXQa5WCfq6jrk6o6WB2Id5j14MWx
5uTXfWEYN+jO0kBRcY/TYG3T0H2IFC0MRNr9ykM6GpKRVD0jz98oJUm9ixTAQ9pOAon6YqsqKIoU
t1zuspHkHcVB8JM1DacDJPpt10CSIy6Xnsgxeax6FM6tEZYbhJq0PcXwmIe2EasZbNbfyLQftkmf
DbeLgNdTK6fd6LVdbFCCzb4xK1UQm7OxjyJV24Zl5G4m3S38JtKGbxy9+WaO02SzTEXu2UoNNJ8o
6abOmNOyMqyr1jCBISwDBEbJM5hpzb1t5JD7VktekBWVoafjlHxsnah9rNO62HU649pDa24Jcihp
BMum17LP7aAZEUqtWr87FCIIAodUvcrcsN/VSldvYnuYDm6fjJu8kNa2hdAheUM1r9pMnXylzawr
A2DnacBLggg/MnaokJvArpk8XWaLjR1LK1gKgBBlJlnCh8tIObq6KIh6lM5Ih4ybfHaUPfi1sjdD
GxY5hu91K1pLi5FdY1ay9oAiWtugqs0eCeKIdjr032Nb5fVV0S7DS0OWYaDNjvHQohnYcJwRkKbI
/ns2rGprZ248VwPBTM1+3JVkMLVBytvyhBuVGzOHschopr7KRagHKLqb63qlyPXZhQBkFrOmk/7J
mIzkJ+5HaUCQhNwLfEXR2ygYIS7Dr4q2UQ8MMPWExjybskq7Zs2G+CloYrsKrHc2XKI3986yB+5h
lYVOFKRlr/uI0xdPX3Ljqi8VSXQQt/4Dt8B59OIUJY3eWU9ZGuFoAnkMZa8yaa0lDvKwqjb1oFqH
OtLltilM23OkKG7hXCLf6mqUz5VZAPpRW8U28Ic+oaANo/JrVqqLFxoLmY9iVYTj3bMdHYNYGTV3
vLm0OrqV6F2ea9Pd1BOClLKxfjqL/Nnak/1VSprEQgJ6/HQQ6q6VVeohGCLCIKnDfd/WxjUZ1xHC
8zjZodurXrNFCX1hDv0uy0vdLzpkT01E8LFaxPbWVKt2VwKw3VAWMAdnWXnTgDairaS7AdpZk7pc
09NsgVgMmcguCSuwSjJZcUFbT5u0x+wwXXsIAKSMx8lAm2xkitr6mgvlasgk9/GrGmkyy6ZN2HXJ
vuzi4bjAi++rbujuigWsSml7646FNKM7iqL7qsvUu7asyOWSQtmmmjLuqhHkYAb9s70CsVkghFZv
06wP+2AY7OFpFtHv3Kz8XDfvm1WeRmbw+GbhGDP71aK033R77o5aM2S/jLrPvriLFW3MFBpsVOOf
mZah4lJGmgLCRUda4ep+JyloBZkj+8qU7hYtsbohhySGcVsdqRdn2qBxnfywaNuNRIm8TRWr95Zm
NPauhgY9Vwiwzg1srTRZfZ0rrLriyS3uHWNJA72MgXANPFMiq3a8SRX6JjIqZROjGNpYZhSrqL9q
Ye4Msnrkth1ppivlFHpGHL1FixF7Ud+3iAHq2NwYBU0RsZHKGxOMMz+kbrrKbU1DQabZD0FqtPrB
bN3uzo3sX2ObjV5dMekNtKBbWl8oTcfI2YfuyLlDoo6fkBm5mVPZX9mqGJ7GSou3Nv6CX3WB0g3s
v3+2eyU/dF21HC0lSiwv6wimv26jxcTMugwbP4XDpOgGHrvvJjaEWOBAPWD+yZkCZJbPGTr93MyO
HZg7TdQl0riwzrcxHpg35SSdFwSaYe2nYz0cJtjk1OtDdaSlhPzM37ksh6Oh2MVTjgr5uoCED4xK
10h7i62a/MTR3tFbpGBrO7MzmJgrNwuqqUVo4z6vmnhfuWMXGJn9rWca3IZ13d+mY1i8To2V3sgY
iUBWhKa/zDJ5idNh3k66Rd8Nfoee3jTqsyPq5CgiBaWXmcTch5phV8iZT1gUzbPMG4LMF3Q+bk2J
XrrouSJpuoe4X0oious3pWu7TZlaxU2JYcG1SKz+NtZltK9Nvbk383Z6sq0mulLblFkCGY+vZPqH
/ysN4lHH0VSwLE18kXYuKqYr7lvNsakbqvpWc8AmjTHcxFkkj2Q8Kp4y2ulGF32O5JE7RhFH44se
mmJrtaZ677Kmn3vVqjZxHBZBmY5xkKiFJKK2kdcYyZTb2ZLzY2IU/aOR4aysLwZq8HHotm0W+k7q
XKHnfc1CQwmGFHAyEiNKyaKUd2ListSxE/qqUXZbIXJju7KKvt6p4y42pRYgb/kdZi2SHUs2h6pN
tLtKoADIUctOloq0bxklMLLT39BW1X/PS1h6ZJT6LZo6SGybluFsbCyO6Sk7xLSqIB6I6yBb1F28
usu6JZq2RSyH0bCcTR+mzYEgj2irmyGZFAvuW64uhQ85iBi5b4tr3QldkmfJpnbQOd1odZoFdeq6
AJcJJ3pbdc+GVv5Kk965V3V2OMutKVlGenISRc+v5ihxvotWK8DMwiEQfdvfW0VpXGul2x/sQf1t
2RV789Bqh3TSJ6+jJ8IDYc+3ixnKbQzm4LsUfp7ZVvPGGlDJ4UxvbZRp0naot5He5U76xxCD8Ec9
Uu4bK0sPSTUU2wxJJT38ZrzpRiQX7N7KBlliskvMDgWA2lOAYnF1cFynRbZu0ilGX5gXZ7UT4GaI
VMaN8yvYSfN6WhsGCA0lAT2J6q99k84bzNBDFFay8Bc1Xw6umLPvIP3W1mm16QYzhz9zmuUvhq7w
Ls3sdXSxlK6G8OeAb8VTq6f1sc9DyLNJiGMlbOlRikYbiQHNjiJ8jRvXyHGqxYiOs9IJ/l6iqyFB
bi2sRjkMES5gHpCJeqe6ekjDER1XOZHFsTZqVyG5DJvInZV7g/RHGnuM6roM6+pWGun4UCQ0giBa
elr6AuawVgv3KXSNe1JXlRfFxTGStVolXpO68dEQDcU/3YrXle5WfmqEf9wyG65xupwOQjbllcFx
5SdIcr1Yycg3V8VSvoZR/ljHs33I0hR5RonTZpmoDkKaNvLDxKyv9UZTd7JUHb+pHbkt4jDzG918
pTPe2aOvK/9kkvazZUb0JXWi1TMTg9xpbpt7xCq0IQl3Mb2q1pZHC1Liyhq01KfCVXcoqf60eebu
pUAGPEXEFkxJp1+TVk+WuqLdxPVY+E5Uq8cGtxxeG5k5vau4QaJn34siS3Y5l61t2uYDIALNVXSN
rI14SJlBmFvzAFQ6vVSTRWLconKDnNLiS6Yo7Vs4JdaBJrJ+l+huxJUwV44K5RPpUmEUOE0DliUL
bV+N4XInFZtM+8qsHpsEwoKbanhNoLvYFPWk7I3eRl5HlEVMMWHHWzVqUYfmeY/atHA3ZUdNGQ3N
bwctk5ezrBHu14irURV59oQR+1LX9QP18eIpUBBeozKLItcccWmftFtnmPKbuGiT18+xvBVxPEHy
sFInNsXGigiRywkiGbZjr7TSUo9KK74JbtsAChcMQc4M8ReHtyyT5GxGeY9IVtQkWd3V5jFUi3sM
V1OPxpQ/nz/GRyzcdVVdoKHBtIlW7vXP/8HCB6MyUkutzOPAntAJ+8nMJWBk/s0mp9v7fKyPmDFj
4bfHgBaihFPMeAZUaZYaw/E+n/ZZIQ9LODzQTvyMdvCnOg9AL5cY2g/aAQBXBAoGqDG2KggwTt6h
WbtuXiL1OJbSRqcrQhPktD2YobUbq5jWF+Rvc/k86cpmLBGufv7EH1kx2shpW0cbscqTcON9/3rT
RbRqTx/wcQG8jagYymPZjp5dH5YajSqKNwUrZzU0dhje7Qi79o3p9+e/4cMs4idoEJnOmqq4dma/
/wmtMoWtMnfGsW7jgFhtypQL8/TcU+ISLXT8K9e8mFOfQ1NGYMJhvRzjfAjoVoTg23FF8JTkUDYz
TSB3yfw0ql8jc9OG+7C5gNx/pGvhBmhrhzElydQUpwtF0mPc0gK0HDUTcbwI4rWQm64X7pcIJe7b
NoAHja7+83vVYVs4pDWYHXFqrxyWI+eRoU7HXPzS9IRmoQsf7lQ6xGpUGWHNeIPEZH2v9NI/a1NE
aC6jZpz4cqRA9SOaLB9mcezvleVIp/tXM7U25gSU211K4/zAXK1Dr1YizmqrA4X1fmjsZSuVKNbp
qA/uq5zLL9lsPQGKBf/9HQru2o6FOws00glBVsxanGHnNB+7RpVBOCTtVZ7ll8SI69/ybqvmYZgX
BlIoBkJv9f5hEpd0T5kq8/GvHr2vrg31twqWa6qAQfPj54/0ccdZRyPQfWVQbYKuTkbTWpg6VzHn
o+o+OTnKfSvfDc3XWhsBo0kwnSFOuq3aXQjdOPuQsFc2AW+rCd/JTiNpH8vQqszHeOg4KKT1PKH5
yiywCHPYEbZ4YdGd2VZQ2CKQUmGLMZI6mSGZ2pjc1Nz5aAMCZnFxs+jd/zIEXrbE1OA4itrm/Xer
uXNwXdbn49jVf9Q2PJBdvvv8a304/taP9c8QJxNQpb8tynGhOGb9d63UvKK8n0o6Wc3t5+Oce1sU
dPgJ6piLwAG+f5SYjSSll2A+/sWiIqPwJnDCC+frualH6OVq5MamRGly8k1ou6XRvUCj3nY0Enqz
jkKnmegxK1O3I4CdJFv6qKr8ep5E8lLRO7XFP/3H5496ZiIih1oTR1GHsRBOfkSh4JZAewpbBzdx
20o9B0sHgYpZ1zpfZpe0OmeHYxQNQyn84E/1lWkHuLa2eRzxvdno1ZcJJ54cFLkb3ozqQrroB/YW
fQdWsRyk2Gx/PM3tVrdsrZrG4zSpr8KMtrT5tZ4JVUJlNqf0VJdBYuU/teWSx+/ZkbHK4gCHAVdP
N5XR0Os21DTko8iexsHGSAMfg/Iq1G80+UAvpY8D8ObzD/mhXONp0fHYzFnMXKigTuasJItTag4d
D6LCU2Eu7qyi9uOqCSqnt7yZCmZTCHFJ/XxuWJMAK5KcUJQyjd4Pa3TdgG21Ox1Norho5iEnkzZ9
4Q+qhu/erqovfNQzRx1pWaxNqHl2g9P5ShYSXam4Zh9LbmGOG+NRALDYXyoFz+wABnrJ1aEQIQP6
7fePxQyFjBfddFwMO5gW817L2qvPP9j5IdhekMRbVEGnmwxGw3bWyumY1dXwMDsgjVY3RU+fj3Lu
+9jcd2wU/ibH28kohRu2pqlU05EZA0e2N2nxaPJDPQz+YO4n+fXz4c7s0Pgt/r/h1p/zTxFEm5ac
CUqfjloM0T/9dsQzxj3b5ZJH5fr+T4oEZEcC7REXE+1DltSg1m4cmeV0BP94NMOaPXLGxMZ4tTvN
I6vdd6V9VyBB8T9/vrObNtMdOa2qIhg5ne8VXYpIgNP5mFR0MYUK0AGNyWYHnPOrcV8qLiiR/sPQ
L0yWc9MeI28dTJu734eaWVFcs+8SbTpaywv9pgBPf2rl14VnW/f6k5dqIhPFCYrJgmXb+tL/+XiW
msBv4Td5jNR7kw1SIO9Q8vshtGhGptEM29FyT/9VLP4o4xWyic/HP7MgcMRe90t82njG9c//Gd4Y
qzbXE1Ucm5KEEJDBKLmkET/zGolPFSwF1hx3vZNNMpEG0HqiLUe35WrTzIP20iBdwLNeMy9sVOeu
Oajg16JLIGgUf//8n8eZq65ctEpdjj0copZ8Jf5mUZJtXL0a8S/8FMDxcXlGcmNcuOCdWfLvBhbv
32NqZno0mcNybNPoSbHsTUyOwXjsRRcsyX7IL9R955YE45Fag/YWe7RTFSImzzqlS7ccaxH9sDL1
Ry3qDRA7mGhMgHla7rB1+Em8EybQkPD/edKQccFWQAI8hvDuibZdllkyx5hoH6nyvarZ9M6f/2EA
yjSAAW4loALv32bUJV3qjMN8LCLldZjwd8Gcy7xQC65/ycnKQz35fwc5tQztpZqq7thwHQgZgMvc
Y5nRt6C4v6YYoFRVv+INQDeFc6mx5tyCWJEGg1IJ8e3pOVdZc5/18d+Kmitd7sTfctHdae2lQPAL
45gnn8nBB8hYMNs5mtRik+jvIhgRz4z/Y6LYegknH4K6C7UeJoR/1fn/LDo3avFdwgD6GMFlr+3Z
Zrr7fD6cOeE4cwBoDGrKtY/m/XxQoLaqLrW4g3AAlCN9SPS/hvVhFO3/MLVXqA9EyMCl+/SosaWC
tX43LZivQK+qPcY5jvny35+GGxUayjVX90N54ORhiH4vUo+YgWzctN2nIa2xrrZx0v9+p1rF+Rww
3HhcTu737w3lD6WrMi9Hu3XkTstFgbGBrV7oeTj3dXhZq3M/GOIHHblVwL6Ei7kcZx1VStT4uW1v
hmpv9Re293MT+m8jiUMJ8tHAX3SlSfhnOB3hDzyZfS+hEMti//nXuTDI6apB3NTpQ70OUkV+3bzR
oeo5l0rds4Nw5K7AFT6QpxVi5i7YgOCow7299QvlD2N5Tf/0+ZOcOdttXhSA33qr/oBQCa5iKYjg
dHRQIB26pRa7MBoubNVnLpfvBjmZYiSaYdFJwt2xwEknb76WMBy1/pUv41b/y1CwCWurDxer00Ji
NGThLjaawpReM0+o7fXf8O0KT5/UemkRWP0P74/ABu48YMLkp75fPXXeGm3WGMBUJjlm2tVY6xd2
G+3sPIBS0AyVXhrO0vdDkA4Cy27wSMT5dBwFt6OFWVrevZGw0F+HQ4OfPRgS1/WCTKSBnhTC2nWv
wFJuN2AUWMUySO3iUj/huWqGXj6C1KnX2HD19z9LVrmGvx1YTF20PwotuTXrIUbq3Cd+j6TKcwtV
7pqyuICLnJuw/w57MpfmqB6pNuL52JqjjyJhcxl6PDvEihXzRUEZ/9ZV/5xVtpsQf4m8licLR+6x
cNTljIXIJDvrWp217lqRiXuH4A2FZQJNNpVKsUmLrLlq3KbGbaZqfGUw0q+fz7VzE4EOJJBk2jjp
xjl54xifSYzmmQgawpAMT9JQeam68cJ8O7dT0x5K7BpN2phRn4zSOKi7pMvelk9aUC79gQt21yOC
tC/UVpcGOvmSkVOWvUwZKJyh/9QKO8rmfiommklc4+3zV3dustJ/RuVBxQ/DfVLmjEm0sM+BgZaK
civGGSdrZWck1UOjAaXlY/qmqsm3z8c8RzxwUK6pyqQ50g5xMqjqzqloZ+qEDOO8CtluB5/rTjh1
Za92fq1XlP6sk/Qgc/Wq7kXw+fjnpjE7O6niHCCg2ScfMsmmJrEGAcfRCjyIMKJzZgQRnw9y7sVy
zqLz0+FWhXOy/zlpYlfEWaFnwpZzpyvKcqM3UeiHes9dI8vtTWqM2VOHk82Fxzs7Mqcj9QTdfc4p
lqfn6MR559ymuv3qQtECbCziOcE527WOmn2hgDmz+GgL4hSGGDC40px8TKO3sJzAge+Ims5f2l/I
6/r49fOXeea2Ab1I1Wew8+Ayv/6GfzaeXpV5FxpSHI08+/84O68duZElDT8RAXpzy3LtWd1Sj8wN
oZEhk967p9+PWuxON4soQgIGZw6ggaIymSYy4jfWvsVLyUfwSerbe20wbiqjiXezCAUA7Pjz9cgr
exFSEHRNhF0pMCxrXlrsK5E1hPI5kVvhQk69RaTD34XO9Gpq6Z9n6tR9EXuncKLPU/p+mHrvQMKk
m3xua/MFKuqHGVnsSmnkjfZWH2lllbyLNf/5mymVapDu6hCTR3dfk+SrUuHQsqdqTz8uhWJ1fRYv
85zZa3jW0jcogF6oISgqyjhhFVmeIcB/BHeB81mAx0cpcz9E5+uxVrrFFOpphsyMK573y1l0itEE
/N4YHkinsIJLM3ltgO4WjrHGbYHoptn8UGYIuXSvAK9Vho/Xf8DlhngffzGzDgRmQISIhEjOawnE
uxJ3bapszOhqEOrKcyWBIvqygdo5fVZOMYNUxEvZAlJNEfB9vj6Q3+iB94/8ufEGTI2mABorS3RB
PlFSjDhHPd6v5bHqUgR8h0AzPoStiD4xy4CA8/TFGevmn7ZQNU6zQoSulCg+WqwFfITGqe8H1aqe
+ogKGojMSHxqpdY+IX7c3usiDM54OKW3WOSlJyOo4lOh0WeRR+pq4OXVBi/atkaAIRuHu4F6/k1A
4uXWVP1ux65JvnWlCJ5TVRuQZrSVT/E0SJ+C0ZCPCHAU5y6EoNhWaJf5ZhKioTch1Bkp8c5K4br3
catkJ/Ybssn5VDxFedSB2tC11yFyPjR580v0kupKoZwAHpxEMx3J2MPbahwD1HHt6b4a7fYWnVhB
Rb8rzV8DDY2fiYpO8vUvsbZ/eILY9OgdB/uexcGQ5/yOoQ1MT5Z7NHtupvJnkeL26t8FwBmvx7q8
Hef87r9Yi+U7lI2eBBWxxg59QDrZprpxNV6eqZoJ/R1s7lz4uLTOtXWpCAPH9BQkvZ+RaYTdYpTS
xynR+iejAyJ3fUSqyln2fh3rsKZn/AbNLXpNi7vYb9ugm5Iqo0Zcls99Md4qNvjhA0qnEww/G/kx
Jftiy0V86Ke4frIaeIaIjoQuRukyKMa8vqvt2vmQs3Ttg20m5XGs9IwCs23tNHQmvhm0M55nYsAu
R6j9j08U3eR9Q1dwJuCay8+PbKCkg0eMPEsudxMl/BphWGj316fp8sPPUcjLuH5WDumsCnM1wpjA
k7p7xQl3/bS1jC8PLSI4FgZD1LkuAVphEIwDHtCxp6H4ZlhA1gGe9sOvPx/H3M4HOUl6dzFbvG/R
pRmm1FOz5NECzwtO4XqEy7sTAq/DHUPhH4Pw5XoSWAIIR0NHSFHr6LGT7fCjLHXhXWyY1YPud/2t
JsmWO4T9FsTt8hvNkUEsmKZKeddYbE6042EzRFXtoT2yM5vbDnDk9bGtRaAWxbDIHQm1SI61QNHx
8strb6yeJMRvtc0hzAnh+91oqCaJsYzXOQ6sy2ROQYYmDuwABTxiHYKsN3Z+BbtsJyep5dwEUys+
9hZNUtPJdOSpISbvnKYrVQD7o0BDbjCkb7nvVLtG9qtdPhqvTLmCRUPQyYAQzPYoUbp5jjvV3iN3
ah9LJ5EAuI/JnscaKiqa+iHoG+PJ9g3pJkIMN3ChuE+vA6JYuLLkanBTgzIooMeiJSNjZHDfq2X/
miKC6vYm2q9uVksIjteVPO6zqrC2OhQrK4zOEqx+TkpKCEtoVpQ2cJOzSvEqOU7v5EgHzNd23TM8
N+XQmYk2um2dYqlnDLl8A5DTvIsQ7jzWeaCS2IwGctVOc6wiReM5PlYHiITBx8C0xLEoG3xIry+a
yxOdPAE0O48NWaNoulg0WTSWQYfMp2do3bhvtFJ7UnUxntgZ2QNuKKW2EXBlldLTBBxEUqKDeFk8
CGIygSCYaEQVofasjM3LJGUbt9RKO4w3zfyAU3gmrhD2J7PxS1SgvbCAlZrI+vAdoVXj1Ee4Ts4J
5r2BYNoNoBeYtTruGwbeNHsKk+XWL7m8vyhs6JCDWAgQrZfnTZn0Y1UoVueFaPMfK80vX7WkQQLZ
yYv4RYtD9eNUmN/H0c+PXQqiPywwL4ULkkpu7vhbNqlrM8NNSmncIlPgIyxmX24siSay1HuRHrd7
2GvJIbM76i4VTH/SIzaF6oAGtUOn/QCGh55zUyM86XOx/vlCoHeCfpfGzchpv7jaI0wTRxhIgzdm
TzMgSOr+vb60L++sGdX6/wGs+du8eSeZIz9djbPBs+WvqTib4SnLX66HuHzdzvhrgD+WM3/h5ZEb
+s3kKBApvAqpfx0aY4rkQdrK2Y/SdILvZo1+a1U4025AEnxCCGr889fErBfB7gVUNUMLF7OoTX0Y
ikZDgaUHb+PAmlNmfb2J1sr1oa4sHYC8+JzMud9cSFtcYDTrm3zSROM56j/KdDDC+3p4VfHACk92
XO9L8ySauyRNN+Jenhfvwy4GKI1mm9YGYSPNmG7T0DTuxhRxt+ujuzwGTQX9ODJiQIsIHc5//mat
pEE1TBWcaG+MpXIXF1K3E12Wvkpp3B9jH37n9XgroyJh46sBPkfM5nfe+yaeqIq+rs35Jh0/pPon
3fh2/e+/fHbMCeF/f//iWG86JcpSXVK8PhHyua+a+lGhGYYQiNxpcCpCVaD6J5cb6dXllpsrkqDq
bZoVHHuLsHaSSblWZpMXy+hCZEl8m6lojWOu8Hp9fKuB0BakXKADMl2iJmM1kZwoHifPrgo4SOp9
F8D7jcZN7+qVieQZwcsN8BS57/J+bA3SCb+qGZEYDvb0WlNCUkX2qMOHQjTr+qgucwfavYgD0Orl
xUC6+H4Vhn5Y9zPH6GyClA+0X4b/PDSfzfZWQBFDxeSPt9a7cIb6PtyAzi/ATz8/S8ZtbyOjPPx7
fTyXq/x9gMVyiEylbFSF1/zYRae6OUJ9/+N9S85C9gKAm07SxTqAfQazK80FWONeRn0jhNKv9W5Q
WEdfR7z/j8fzLtriCNRxrKmRqRBnYaIqY0dPobGZxV+ubJBX8+NHw0EWDcVFwaDNQDmWqAaeZUsG
JHtXFfjjbUmgrQaZ30AcesCcl4pGMtp0uON24syrFTjg+KTk0hPV0XJjwlYW9IxcmEHauBdfVJgz
MdaAYhUBRO80RPdBcos7AP5TlF/21VY5eyvYAi0Rlp3WWrXMTa9/oYYnI4GPKQalI3mnGz99zKKu
r4b1SfxvcIvtU8AbxpqNwcVoLPhox9GRRIlmo0i/soeYQu5djduXR91iPaTIpwSc9eKcmFX8ij1N
dWfhFPR6fSxrURCnc2jKy5j9LgH1k+bPTmAiOqeq/KymX5pE/ed6hMuDFNDWDJLmgkC5cHk1WJ0o
h7RjtqrmY5PdIwwKAVl1TWyrAPb+xbp7G2z+dG+uVyTXrB45VnH2pQ8DrhbRgNsjdmlFtMceEmbu
Rp1qbSmQUIM3oGF0eUtY2HIhTpOE5wlJAI2+ENYT7qRt4YHW5pA8hfzLBOBAo+j9sPox4PXdheE5
sk+Oc6fIL5rSnyQVEYvox/XPtbKZeLzCTKPYt6JzmUdDH/raGJwzHHlCvz+iLHQnD/WrUmA2o8m3
aVxtaRJfzuKMsp7t5mfohrK81NVB2JKpS+25UEzsLocSpffuY6CmG1/rMtkjDv0MICKKrF6QIfSU
ajiV7e6cY0L0RHe22/NkwoxyyC2MR7t+I94KanEOyEOQtiLIt6UCpDHJnVwNMPAFRS0f64sQ0FPz
XeAVVHhVMBykZto1yh/nmKQQQOVl6hGg7ZY9gKSF7qpj5nbOrOmmyjMPu4bD9VWy8iiYY8Cg4gqG
QLVELNrqaIlRDGgLZJ0bwHlH6UgpEM3K3QRzrBYtB4FzzoAdpZ5KGwfw7+rp+3rULCTPPzyy6VAt
eQiOrTcljuvNGdbB4yDCfVzZe8XMjtiz3pkIEboOjOFS0w5jhmxLULWNa6YSHqcgK4viZyFw8jLl
fVl2G9tnbSkjMcrrcC4GXdDXJCwl88koG+DNmrRLjci4D0Ob9odf/aE5O8VxJoHTACInmeNF2S+y
taSmn1afI22fh7HbYrml7LstaczLG2IOM4O25qoKNJ73Z09otwkiSGp9Ts3hFqDMiyIlG1fdnN4u
PydlKC4ImQP6wvkY4SiF0pnann0DCfTw54B5xyS+5bp1KuVnJZn1lDYuirVRvQ25yOhQUHZwmFHa
s1Yo4CWUj6nW/sU2fBPCXHTZC7/VfTNiVEH2M9W+F+rf/P1ANllp4LVIFd5/mIYFWOty3J079Pqi
JN5nW9qvl3cBSLC5CQN+CJ3p5bWj1JWlh6XW8iwRN6kuu03VktF1D2niv4Za9C1WtP3GwXJZaiYm
sFcT0jC6pcvKigh0M8RdjZjxyRk+J+ETeD/MeHTgScFBNF/isrrRq9P1sGvbFmaRDhSW9x7Xw2Iu
Z700bWI5qNU/mLbgbTO4xbgB51y9Dt5GWSSOtq21yqjIrHN7TL7h66nfpn5gfCzLSnrKJwUUNnKN
rpjCL8KpQ0/FSXDjN6xdgfOxBJWXBjFMj/cDtYxYKJIztmc0H9HXO6R2fDLVW63aAAytLR1bM2VE
oGcp2CVISUNv4n+Xjmynd22fnGrV8cyYPnExPgWG6oXt1nl4mSTNvQn6k8CUIM9clDin3K8SVFjO
sYV0UvccVbctJr9y6yOFulU+X1kws/46VQgSCU7ZxTzWBUqMGImWZyfXD33RnWR1eMgK/c+PKWq1
QOcpD1BcWSYQpV21ftGO5blD7gG3ymi4ub7w19YkiQLiC86sRnCB86jDYDY5KsqzEr0k4JnpTuDG
+YQnOd60j2WYYDbwBW/XjX2uziWAxZnPY5dCDjeYPGcR7xeiH9ujljhVfRYdFW81c03AcqUfHcLh
U+XfT8FJ8T935lcfU0wZP2PEgJTog929TtgkKjy4ktra9fqvIRnwLa3conzUuw1cytpHfvMbl0oR
YaKlhQlS8twmnyg1aGXk1vLr9Q+wFWNxJlg0pcNKa2rIqs9q/jXVGjwLN26Klc3IXEPcJ/PVIZjM
f/7mVSRBRO3aMqrPqL71T1hFSh6mexpOSgie4byn7bFWeB0Rzvub1fU28uIrqwW0d7MR9dlKUajR
b/TiCU2jQ5io7uz13hzj4jyFn69P6coZNyt70GAAM29QV3s/3B5PO65dtTgjdrkT5ddaM91BOnbi
x/U4a9PKc0KxZpQUBIrFp5NA+VS1z4GDdr5rKC82PtrI9FT/hPmt2PqGa6fb22CLQemjwO2uJZhS
PDvpl7G8CeofNeoBurGRjc1/02Jncnjy/ONAAHS4BGMhaCVbKF3B0BOfSqTQMYK8Pm/KSr6HJxts
XrQQUMzTFqvCVlAlTmuTdxguBkehVx9Kv/6kheXT0Fk7S3Ru3VYP/ighnCfucan6MfJ+wgLJpeV7
E8XODruCO5FWPwrdPAMBer7+A9dmQOHncYvwKOXl9n4BIT+EPzRGtGcLtcEZnNzEG1Ow8jXR8YDT
ATgIcukyqcZrGK/lSuqgWiKRNxrlB7tNb0q8kixUuPZjPeyvD2llT8zCIVQYAfTNvgTvh1SrICuc
TvRnv4JKVLfTv71dWjtRxbdD3f/682CQ5UBcI6Y2Y4beB9O0orFTJenO6Md6Vpg+txEotCl5GfKt
h+jauMgVLaQNIAKwlt6HimrJrs0p7c6RHn3GC33fRMlHe7CRstX+4jDDCYGuLmR/csSln4UDeRR5
or6HlYX0ndz2j4NcPipacFMCTbrl5jx2SvxkRLhCJunGmly5JyDPzUL0ZBtwM+YV9eYMBwSBt14/
9ucayd88/Cbrnh9tYBjWJpP7AbQPym+8LhcHWjHBQnGAxZAFR7copCFNEX/r4+6jQx3t+hJZKyBw
QLNKZqmsS5EGpGhlAF6lfJ6sMv3cO6m/T3QrOAWI+rmYiGcHXmXjXTPF5r6HNrJPs6p8rgZH2dgZ
K5t99sOiRQ+Ahi7gYmIz1ERAwAItV0byb6dx0+qwMdaVi+JdiMV5FyKeZoF+ns5dUO+a8ZOcakcL
LMtsNRoeYbCCiHlBBv44i9+VGr739Q6Pa1c2TkE3nLLknMvmxo9a+daA6TnhMU+wQYouhm3ZWa5j
r8bGUfOH1MpvGvNziaR3PST/XB/+yuhpVYPLQH4A3Ic1f4A3KxcAgBkNicTREyCR28CWqnaaeLTz
ezxo9vGw0YpcuVxoHENfQiXQMShtvw/XoKsHRwF1gGBQJHR9NOsmDnEWVif0nAGmSKBdxzS4DyYU
Tqe4DDc20eVGBa7I5QGJANAU2I/38SXdaPq0y7sz2tYPQwe9hZWOB4K9KWR2uXIBHyA2RVMeYJay
7BB0KFxWraM15wjZstF4LoyPSf3L6D+n442MqHDQlAgfx7sCrcx2rPajXx2SP69C0COlNkCbgu1z
UVMlvc+kWVfCk8rete1yZxobVPOVCYX1DVHB/P1Jl+86tFzqoW0by1MLhFfb6pDl6ouRZH98DvBM
5SaGoMzD+KLhK/etoxdJaXmpYeyUFFbn0Gwcepc7AVkkcLq8HCF6QMZ+vzTQxscexw8dD2D946hL
sVsKnBhMyfwu7PamcqRboHwbQVdWybugi+1HKVjO6yp2vKEEEi3JeG2frm/wy6MEtiCFWPW3FM7F
dW8LSfYzZBe9MMsqNwuMfZpn57rRZsXfjeR0NRYai79tnOZD+/0UKqbAo77uJc9w/q3bL4b2oVO/
SGKjcL8yZ7Nk0v9FWRL+VXgxfZ0SZcJ5xUQaWy5ur8/ZWgQII7RyKHaRBc+L/s2hWCdNUWtd4XtJ
mGNFLj8GufLxeoj5BH+fxwNDBO5lA6+ntWcuPjw6zaWahY7jlTH9Buwzd6mpHAysUyw1QBW5TjfK
8mvfxgJL47CkMFNanrzIQSBTqjAmRdJ3dY/lOfqhWnYuw43Pszqy/wL9rmm8mbwpHZK2GwgkiRe1
fw7zeg9FC4Vjx5P8LVDhSjD610CDOBdoUC0vytbHN0xCDdvT7NeovCkB6IXh5wjPDyP/8400g+w5
hvAgBdS1XBSlLQXRb86NhpFH+j3N8jvElhzkbq8vjZWqz4yFpiXl/NbzW6ayqtVoiV30pjcgc4T8
bnQfh9lda5r7MB7+HfpehjSlvapY3fRmdviL6HPxkUf6LLK0VBg1egTIbB9uUaVmh3g4GXj3yWd5
vMvLAnvtwu3aG38LMbLyHaEP/hd0PpzfLBqevIOEmK7lDe24k+N213ArhwVW14rO/9/YfCv7G6A5
r1tUqxBfunjgmZUfKkjusUQ9U/paii2ExdpwAAfMPB8UPC9ECLJssHO6axKoPNMt/Fcj6F3DGI5K
kh3juDxe/2QrdzAL8r9o89Z/M3lx5NuoKduSF6gK7Oygw+wivq+cP6dNUElRkc+h1a0ih7J4OaYZ
2iQJEG+vqKbbtqgfBD31ONnKyFe+DiCYub9Nf/YSWyFPJcZHuW17IBtvq7w4pGm4kbVcpqEIUIAK
gNMwtzOWO2xSUB7uwsb3HF3aOfprYT7n5lFzzn7y1a+f6mmro7WyILCm5KzHJJre7/IlzLWLKXOj
BOehwumhbWy3DIcbnBQlrZgbGtPGCl9ZEjM6ZeZszP9eomxHP0X6CvsApMWwWDDHYi/87iA3er1x
raxwj6mwsyyQPQU/cpHRqxMuDlYN+iEfgmNtFQ+w029arEdSW31IMgtzltTYU63HGYBsOFRwdAFA
vwmEndOzxYX69ncsrx2cKVpt6vzgjH5+7aHHb+ADoqnPjoPAe4GRwYEstrjXBy4LuzE+J4HZ3E+A
kd2iGtUfcmlvHKRra+zNxPx+Y7/ZleVMjrMwVT8DiTnKSNs2yUcg3kGAKwHYJ2yW+mnj6l2p3c3t
Dh5tKCiDvFs2PvJSx67TTMOzYzcSyImv9JhcSyk/DDSKXb3o6pPV58VOscvg2MZO4aq5gGXctp1b
Vumwl+ui3IugFXtSFn0fRSK556VSHR39zwvB82+FFYP9KBqNy3y7wfdsLMBJn3O7fzaS/gVGoBcY
8d5xio28dHU3vAk1nzhvPoXSBWYsNVF4Li2Ns/FbyAsfVffrp/BKggX/Bub/LHAzazC+D2LiACSn
tuJ7vXlfJyOMTH8XR8+JvtWQXztL6L8Cl6IogibGYjSZj3WRavu+Z/iPknPbK9EeT2W42p6vb4k7
rsZiQBRDeUSAH34/KKENctZVusSgwkcnpPZbPBfNCFECv+Atls7qDM6IxLnsAeZ7MYNFmcgOO1Xy
wDkdiig9FLr/KcylH31Qnv7iY3H12yCjwW0tM3zRlVgf6rLvpSjcacGDWo8HNXhI6LtcD7S29GZR
eABUFKwvUo1Cb3rd6Xrfm6TwtkijR8i0N/UYbNQ1Vip2aBG+ibP4UH1LbdJ3Wt+zBudjGItvvaA0
3qrOQUunR0mouxzqVV5rx0aWT42Wfr4+zrWFwnxakDuZ1Qvt+8CQkgyCAjdqjIhJ0btSgfCp9Jpg
VJl9uB7LvoQhMNg3wRaDzc2hydXR9L0gg5yW4BLJCW/9wJmxvdP8TpzKojF3WinknaQpeO1g5Yjt
WpVGeEDWo6t2DQ4sFIgO1qjmP0RofZLwArF9k4N6qh98E+N3Z0zUB0Npkn3FK+PYJBJe6DK9zZx6
907i+nCNqXH2KdcKHJMseDHj2L8t6sq5T3GL2jnYq7h0/ZxdFtf+TSX7LXeh7j+FyPvu/FFx7p0g
/Yb7XHU/tU2zn5opOvUD5nAY0vW3ZabnT/i61Ac/w0DQTk3/sYqTX0Mrjq1oW7zp+7TayZHZPUlN
XeyqeLRcWvk+Cvl1c6u2PI0pYeoj3ljJfTQ5HToLo7bLffSSAzMKcM8M0pu4E59HqQn3UFn5web0
LzdohYcfNh0+4lbHadIdt6v78KRPaaHstKH/hdtLv7/+WS+2Ck0nKnNgDDk+Lwswms+ktQ1Bbenc
d19BgqXtxsqZj8Z3ScIcAvbZ3CmYL7DFCdNEUPk0x5c8WYStO+EoKdnVRgzl4hj7HWTm/iBOylE2
b5U3t83k1yoFhIhMZIB3BME9O/Jc9u9shHqOU9CH35i7xLWbptjlaTQeM1mtTtBQo52hFOK7XDT4
qQq8NIwpjkdXKp0tHfeL3br4icvnVpepWVUnwblzyu/0nptD2Y7PlqQ8TmW1w9174wJen/f/pmQx
76Y8+JMSi+BsifCg2+FO9N+vL57VERk8zXk1G5caNGqBvVcRSpJnmp9GR9416b2hBPupeAGndD3U
6mAQFJkb9jMxaTGYoNdFOtl9cPaj8TVJ9Q8w947XQ6xuhf9CLMvUSEFqRmvyXDDCByf7RzJ3ifib
CXsTYvGYQ6K3ivpcZgnYYL7rHy0G3haIUfFZ6NafXoLzciN9QNaGvOXiuWU1JiIvTR1gZwRQJLtT
x1+N/+v6lK0ugDcx5q/2ZtcVtEcMLW/RvxikfTp2rtL/m1eFW3f3mAL/zYDmLiMPHg6S5UtYtRJh
W1AAzjCD94H6tU/VYyn7fxFF4WHFyxEkjmpr74c0oX6rz0eWV6UYXcn6v7UYvslDeHt95tYWG6sY
xsnMCyIheh+mIztWi4FiRVd00W6U2htlwMOnMLZmbe1gRCAW8SaOYICRi4Ox6HHgEy17tBudJ7xB
bjCMv0O8dS/3+u4vxgRNhwtlVjhaPvA5JYAG+SYHvfLFDH/41k04bKRcq9NGbX3uj6o6pJ3301aW
ij4ADpK8uojC2xGu4snEAfCU1eXW02I+jhfXlgqUlFuC25En22IhJDY00ianXa+044fYSQ23zYPP
UyY+cE78rCby8sFWtnhVq1FBx9NBAgVy8bLHwE6ejLhRPOT2DoF8irLBNcp/Iv9QTvcTmObrn2xl
A0OORHqakjhN9OXb1bD9QOpyR/b8/FeQWW4lfLdHVVCz7ktwl9eDzWv6YkYBd8z9JAjgyzXvyyMM
1ihTvDjr/XtL4xUwii45VgowMh1b2TGzZuNGU7h6hMP39egrS4fi6vyeYl4vS8kgqKs+DiLF65QG
W7LPVfXih9LGEC/LyLwHyMa5dXlhU+VaLNAgKkJH1Iri2epzOKlu29+puewG3TGy9oGPc+6NE/97
fWS/V/1iYkF50lEm84EPo81Df3MMNz65f5KUhqfncXmAYA1nRJPCgygb+SaVa22PdtNrPKVV51rV
VJ+6psl209TUP+3KHvamyJUnpwgr1yms1o1lszmpVVh96bS6+ZDhee5q5Rg/9mUTuLEuqS9qif2h
EpDPyWPKQi0H8VyN5pdhLNObwRrUnSy33ZGsPd1Z4IaSfZ6I/GBWcniUJoxP63LUkCJzkIofeHV4
/iThfl4hbFEqxVbfZ2Xh0XuZ7T7A+6DgtbimmjKcoPd3tpfgFs/rQdF+4kg9lF5RIHlefgGmdv2L
XBbokBZ4G3HxRRJVkvI6xwjRTxzsiOydFdFo8sWhcXLXT+/V8ajxZlOVf4f00Jp/frkA35jZUeTC
l9qyQ2kFhSoltlfOfoWlee+L+mNvi40dtbbYdcS7gKYDagaKs1jsYTViRifR6Y6xBXRwsy1rhKY4
sKTcNcNvanyX6YYLpOH67K7s5HdhFyezmIQk2qm0vTTIv2tj/G83iMOQ/kUCxZuIA5cBopK8PK4s
QXO6GFXLA7PjFupLJz4m9haceeV6ptsJ3ATc24qMo8wus8KBHozeaYdsxIZyUndF+q0Wh+uTpq9G
gh0E+JSL+EJRzsi1NovkwPLo4zbHIUL0qZim7lVLHbASpqg+W7qQjr6CGFcziP5oQOS8iTD+PY0I
POJf6OB460uSdteLrLxF5rfYtRoWqoURxnf4I2Z3pqDk2ku6uptA6n8xzHzYmWWBUWLDhmuH2jxG
pW1EvOn7LHBzI6pemm4yf0bYz94PRmLjKGvExxrv4DO5ngEuz7cfQiGhnmaL6hjl1vCkTJG4HR2M
Joe6FU8NRsc855TcLWpTeoyq1t5YcCuXMofqf1M3//mb81WfKmmSJD5S2b9CtNDrh8oEK1zfFdNz
nx6vf6jV74R2GYsOyCnlm/fB8njoTY5d0+siGGPpTZp/Y4Bur7xcjzMfeotLA4wCFT/uYmpky3Sa
DkYVRbVuehMe0aHy1flzvQoOwdntjqop/1wIvvWqYGvhDO2V8PzM+CmQtmTeVtIXiIRQdVGex89r
mdx2FUbnVGt9D3bkrui6HxyGt3ltu1rI7VIVzca32Yq3WAhNl8ptjYmwJyXtk1bppyxobwKVAhLy
2nnTbLUW5pNs+Y3ejm/xSqh8J9CkavQ9vymq3cTb+NkPrZ+YYuMLO1bOUVQJQsFKkO9lq/rVSdkX
GBjBzWSNKEeiTPl6fc2snbwWpz2nB4ciy+b92ozkqDaGgRae4Xi99LNrgXP9eYYPBu+/EPOyfbPX
QlzorFQmROM8aspL0rzk9gbjZ23lzxXTuZZAz2a5avRI2KZTCt8TQ/k1khCYsC1xc32m1gpS6C4B
koDxz1wtCZkQv+spMx3f65AGhPEJ0fVmBz0+RJMvwo86v6sT1qqITj5SjsXo3JpSc2gt/1OS6Kfr
P2Z1wNRpfr9pQcwullGfaXKn5QmVxVBB9StKPtUYAV+PsbY0ZmQzFFi6YBcyLlJTlYGeqWwNY4bj
YtxZtvrgTlhw/UUggEI80ql48zxbLJBmKGwMhlkgVvrYKtpRiZMncwo3tjrK2yubD+7l/wdaZDeW
LitBX09U1ztN3JcozB9VWySnpPc/8XafjjJl2UiqtEeMUcvjNGr+bdN2xWHyDfOYhXV1QEYL9xel
K922iBUXDvJ3jcrzKUFq7C6brHbf+FS9JdVPD+Bg9EMoUgVUotPx2qwkYhWm88XocwtWsZPuwzqn
bE0+cUosWRyKEXu8qkmqfamKepeUCsT+hFJ45nTdfSIGces0zpC7la2XruXn5t4ap2rXidE4ZkWe
3TWB5hx1MeHkXg4JWEIjc6UhQYMN7OEpzjmxg6jub+QwslyacNOrPVpc3JjunoZKGDeRgkwqduSW
29eN/KJbVDMmyqtmHcMrlscn2Q8g0xnTa8p/9VR3TnaYrGk61an+xTKTf6dYt47qIJlIYkQPupxi
txx3h8jIAyABJQ4f/ZDstLLP3KHQIFxOQfcgxkgCrpqMu8SGB2m3wfgil+QeBaqfu6qI/L1pTfwB
FZEDwi7tHr2+/NXIwmrf4g60b808OVVtru9Q6Rl2QEqaJ0lo5gnOvXlobfhVgNeHvagMB5/I4qMT
26jzTSz8Qz5UKQbjTYs/k1/ShqgLqjeBCB6tuBD7UgyTOwAccRNt+lmO1rSrWkU+9LlaAk2pGjeL
SZ9oNLZPXZbLB31A02+cTa3VVO/u614o4NLajh/pf8VZQX31o065cyqrd3aIMnXfmixQjH2Gqfre
gHfqNDEqniSYR1iiv9KuG1zQ+umvoJW+qX2VPU4J6VvjZOKlHSUYW23f7+hlYtAQFhYt+sJ5weE6
VO56/8OQ2c45lDCRm4zG57eO1j12xO0+wOFlFzg0TfZ5OxkPcSbSxzSUp13XFg72qkWzV7O0eA1V
qzxPNv7j81LKbgd2jSv3g8zDR5CkKVHhWhhC0/XAbvgoCxmoQhV/0ZPml1VV6ZPdttqOepb6Sy8D
+6inQXDCOqt/cCLN3reVXhwHPS/2SYNjFRD52kvKJmIXBcUxK+vuTiC3BNl9qrODiVHe3iI1uK8N
9AUpIjLQIRX7RE5+9pXfnro+FM9ShHkZejPBq2r2yizb3lHPDtBivLXyeDylRVW6yEqGd0okOTeq
3Bg7awpD2KqKfcprZdjnSt8dyqLSaUBjIDxlfXgrtLo4ddOvDkf6kHVbU3bca4BqN8oOa3kJVUSk
7Mh2IH8sDni576zezHPfy8181vZoS7fOQpTS5V+53zyY1Rapf+1snNvgAMrhYFwwogZwH1UA1csr
B+dGKwGc5EN9k1c+p4K6BTNZu77wuQJWA5xaJ817f+K3VaRmkaDJn+rtQa2U5xr25cYMrsT4LTMF
YptOIs6A72NIsjIVqT1FZ5HWbm9RCRk/Xr+3Vr4R+ngGECiUPejuL3KnIqhwvxaQJgvDuRPOP6AK
o2nYNRY1meb7X8TiUYlkyax4sey0D7Zk2+aYR+cusZDbPPK/2CEcycP3WbFxUa6O602seam8SdhE
pplFz9l91oCMoawdfZ46me5GYyY7NAcNt4j0T9eHt5JrzEr2lBzmROOi0CzJY6A1YxSdw0ycZP9h
FPmd8L9cD7KyxOH7gPlgW82SJYvrX3WEFpFARvDDUMHl8G/k74rfH3xngxi+FWix9OxO2HZSsPQ0
5Ydtf84k3fWrj0a+0Q5c+U7vxrNYf5CFlExkMit8+prTwi7Q5UnhYhjBc61++4u5o2wOpJYW1AUA
wxhTMwuhTJ7xiBgBvadR+BF1hPClrAUaI1qxZbS8siIwMDRJtH9LjGj/Q9p59DiuLFn4FxGgN1tS
tqyqql31hmhL7z1//XzswbwrURwRfd+mNw1UKJORkZERJ86ZfSyxgbkYHt3w1MkusKnwKTTFI9Jb
Ky+HNTNTFDnzdUllUbDBs4cMKuUFLVX1obJWDtRS8ZDFEM8B+E28ZLMMN4MYu4a5NDwNuRRzrzHt
KQcU02JtHB6bTGkdrsEIwHqiJk7YJOJG7a1wk3hRtpJrL/oMom5EEuqZ5lw9rOsiQQ471ttXL0n0
KDevbnRSgiOkxyuWFuIvwNB/LM2iSJkI+uiVdYhEJBMTrqpGTsQ9f9stp4ti9pzGCD2AiVHJorB3
+fmGVmjcCj7IUxKTdfWOL3wfG3c7Abkqr7Wb5Ge1pr+24DFTR4Dtm74nnZZLk3Dt1lIXC/5Jd9U7
mJbf+o73plaufalFO/DdM7o2sbAas/2TlZhJGhVuV7EqN5X5qyZJXpvQWLMxecuZ9ydha6RjzA1W
96WtthAUBDlP2pWix/RLZx+JUv0UODSqNaiVXFrxDF/1YlcJTpo20jH5HdXFDpWLEqzNbW9YMoTy
BKxJ9Plo18yWE2p1kTWSFiAx+ewrv4Xmd90bjjqsFanW7MyKRnJpUHmFLpb4/j2N77LgR9lujHoN
FLxwgv501rgRuRKv8guxKb1EHWGV6+Rh41q+nSVridjiSmD3nWa1TCons5tqlOJS1KPBPwUgr2xd
zA9mmH5UDOEg5H9NJ8KwEark/7E1u67koQiikvvpFLfoG1mT6lA+CO5G1txxe9sRlgIuY3qTjjb5
LAxek+OfObYQh16t+a2PfKG5sUicg2z8ZVbCnZxmG833f8uVuO2podquYW1bV/wVqe7f170ufsO0
92e/Ia0pMUM/6Z9aqdWdMjW3VZC+8OJZeyss+snZYmduP1ZjaLqZ6COhKOTbavyGfoWwsqOLNiiY
U7skC0CI4XIxZqQGbuWVLEawOvBwwYPUAwy6/dkWvfHMyPQjznasYfpZ6rrGP4nFSVG++bqyl+XE
keS323aWwh4NoIlxksmVqzI2b0459wYIIXM9tBNNYoJ0m2RfbhtZuJoQ+/nHyCxIZGIMIwBct9NN
q1UnMbgThAchP0Txt6b4XrcrDcq1Nc2eVHVUVF7oYS4TP7jQQBrSXlNWkqWVJc0DeSKMqYkwN0vS
qGkJ/QF2vEMhNlszbh4rNXktO3VH5WYlrE87Nb8/znZyziedF4BCqj7CrPDVUxo7dE+WfArTbt9X
hQ3U4faHW9nJP6w+Z15odUOji0iHnbxB2GfC6IP4l124XJqVe3HN0Mzdu8btCU0Y0rOfrv+imxRn
1riPFm1Mk3bMLnP9zhvlpZF6dagL3CGqagf9SzF8Tt2/f4dMGmj/sTH9hrMN8+BFr3vThQjXypy0
/TVqH6pmJ473sff79qdZyF4vLM1CqmJUXkcZkWy929YjhEiAiWWpdUIqVZU/7m5bWwpH5+uanWDg
E1osCWZw6qWH0P1uhp/g1ESj9se/MMPoN/kragGiPgutRdPAUjIiOCYn1qnzs/sMNZFCGJ0wUr/9
C1OM0tP4nAQk5jURr/AKzWit4DQmOu21Qa4fAn1s9mqTdieTYeCVk7t0a1C8MmSF2v51nSfKajUU
Ke6fTH+EdGIQOltNjZVjtGiEiWySS8bR0E+/dD/IsdJyiMj61OJ7CLtD2n6/vWuLZ+jMwMwPwFpn
elhCuBt4xmGaqIss/Q3hku1tM4vuNilPMZACzGOevY5aa2SMU/BgGn/K2uD0qD2V+ud0FFcMLa4H
WgWQJJAB4nGXG2ZVipdzLYYnkAXIzlLAjSRH67rN36+HDgdIOzq6wC1mN1Le9J0bJV1wqiA2otSS
MCgwapumku3bhqSlBSkM14ioYQMImqttKGGey16PW5d+u/fd9INQgURrhTChk0rtPoMVIEJVN/X3
XTwi1DjYRWI8Rm6/Z9Zrb6zNZC3dk9SywPvBnYeE9vR7zwKi5et6FLimdxpF5VlpumHjuzxCKqW7
y2t1YzX5yXOb96btDrd3Yik+/mH05+0jQ700M9wJIhJDEhNaHJVd0vUbJZN3vWwcZLl+K7s1Sv81
czNHGuWkN/MUcz5whrzrd5EubHRFdrRkeKal9y8cChYOiIEm1iomJS+3NWpzpi/HwOc9FL4XSkSr
OqICKtha89dEGWwQBNE8igBB8Xad+W4daQns9zyMh+I+qr741qfbH2rJYyl8k31OExo8Vy+XAp1v
4plaEJ3SghtM7e9V6TU31zq4S5FxYj2HIA7YBq/iSyt8HxJcM4pOmvs99b70w/72KpYSs/O/P/v+
XhOFCTXiCB6Mhw6ygCL8FTNq7zX3PCJzYW36d/pz8zzw3NwsDkM4MkhuPS1HreyweveRXByzvRGt
fJy1bZt9fN1o/DKoWJaZ/y7HFPjs++19k1YszKdsU3HqKmVxBI2ndajb+8i6F9yj4H7Mgp+h2Dtt
+lqXPxTr2Eg7RRLu2rUvd+1/Ezn4NOJBpQQB2dkSsyHkbWqM8SnP39vhtVTuZO2vn7/c+bBsTd0R
Lpo5sDv0gs4qBCE+BXFl10LK6BPKUOna4/faB1HWBnSPRBCI7qu3nO4V+hhpfkxh+iVxt/QjX+Lg
pQepnlR3an26/eUW9g1gElEBVjsw+PMPZxjCGORqmJ+M5q70LbtpfDsYVvLpRSMA1WHM4oVKrLs8
tpkRBAKih9nJQI36EAVx+64GYfNR7Qprc3s910eKKglFRpiIaYwwCHtpKpKgZkE4ID9lHmTA+nEY
Thk95TVGm4UVqaQAXE0i4kpXBKyAhA2j6BHQbgU6zAW1Zk0qy401SvXx9oIWLWnQrZFFTaZmybQm
hommQPd5kqntRMyhwq7odKBXb5uZ9uUyFKHvdmZmOuBnN7xrBAzJK5iJ8k9F2dMks2xZe3bFe0E4
KULtdMPKK+E6ZGAREk6k5abBaHW2MIg8xCwZ1fQUlD89ZdzU5q/bS1pwhUmpzCBdmQrbc5QiE5K9
Idet8Cxbb2rIdKf+vTYKe+y2t+0sLOTCzsy7gbRYSVNhR9U7O4vfi3zFwHVWwuMGNgBiDoSJpNOX
3yb1EGbpkFamSFDwYUwnR3ywqiSH2p+tlGtF5wXMNPbopUDINr1y5oGuzipVLORJMlhiVrcEO5Ps
JEbI6/xjb3wxYvjf0g9uvsYuuLiPVGyn80uY/XPHnLngKDeJVVgRk2cRDLDyhJT5+7PEBUF3hRYc
3BfzTgdBKArjgMGpOBFhxLf8IxM01VFKhzXemoVTy2EFc85iaJPNnz5I5WW+GoW8tL32va6zbaRY
9+z4SmBd2rJzMzPPqJNOrccWM4Ugv7eB+jY0a19lyflkUkcGzZgWYDGXzlc1SphlikYt1pgmYORN
GVqbMLvL/OAoKW+3j9Litv1j7ErjXsxyK80M6qVjtPU97TMz3Hbbqb/+3gzUQbzgqKczcjE7sXJf
p2LWU19W61fLKPeALR2QaCshdWnnmFaDTogcn2bRbOcCMWjbKuPjGDIIm5LBUzd5rcX+GFrC1hfC
tcRhafMmaQ+uCo7vFWZUa8ZYbeQCnzOT0NYb/yAL+aOprU2dLcVVigdTh2UK3nOE7RiYoTGYPR5R
Cpuwc+1GfWk6fwPWaGUHly0R9AxmN665mkc1RsDWQNbG60ghRcsuKG1nVbU3+0+3PeKaJwFXgIHH
MKH25Xk/j7GZmw01EC3vNBBbU57XSrnTmQKzgx08jNUmoHyV/YssAqPMbwAT1Un6pi96FvGkXGCM
MGNi2LIeAwRd0+LeN9c4p5bc4tzIzNlbcdDDuMbIWHxoDXR83aMxrKUPi0ZQAkGdViLaKbOHGYSW
cmbBFXBqlOC56YfjVH9rGdVf+UzT35mlKchmQoIGOxc34lz5URjkwgRnjp1cqODKRJi9cHeKEJ1G
rXeGYXppqE7WNlB7M/rhdhs9Dre3f8TSuT7/DbOg66taYJXK1Dnq7sPsXVDTnTHqGwb1bdQ2btta
2lduQmhjABNeF4LgpUToIxwRdpKSl67XHwWo8yqaE7fNLN0j3LrERCayIDicfsaZIxYj94ZEqY62
+VDtIpgUf8ulBo34bTMLSaYGbn1i2NKnF/y0s2dmGLzvAexxl5QqATeT9ml+tJCN8YCc+7DWadlb
o63NSC0FkXOjs88l1HJSy2jVnMwJy5z6FM3eC991fPHffCxeoNMClQnHNAv4VeKmXuZXlHPM7NEX
eCVaWeAEVvP3mTMZ7X/szIkugSaMjdLSVYRyYANh7sZfI0ZaDIeWNkE1YGDiY119KaF35Wr0T72o
3+dj/uYm5nPaCLbYeiewhx+Y4aDCqp8ihImFsFg5YktuT82YOjtUZbI0f82LZju4YuRO38x/4rl9
gsBr75rKGqXioh0DrjeqrLyA5+EEVFtP5biDiysfnLr/3de/jHxN3m7BCF7NrBSzjuBD53lAFnqt
iq4q3SQZviRNOI4VMnBRf7x9uBb8HDM6ZGtczNDJzT6ZByQ5UWT2LOgNhht6gF+64wkvXvPztqHF
9YAWApgCRPxqVKPN/S7IanA8E+G41yr7WtIcudJXerOLZoCWoWIM9/3VEIXs92EtD6RPKNPbxlAz
AfOjlf9akZkEjaX8x8oMypN2XeEFUUBNX6u4Gi1b0EG6p2uX8NKbCmZ9Js0YYqc6NZ9DFUoQ6D0v
uVPYfLaEeFe0rhOr+QaCcbtlGkWK3iS5QHP65fbHWrisLuzOLmYP2UtNq32gSnSW/cwHsf/RzY7p
yACAvxbfF64RiuHkahMM4brIPLT9KBQtDLxULL7GSepUQffx79fDuB6tX/4FjTLz8qZGDFBXR+FZ
qr+U0EqL1fNgfaddshHiFU7yhQOF1jNfjCEseMHnB6owysxsw8I7hR5poAlvjLsdm+BQjKNze1EL
rj5FOd2iCwBAVJ0tSvVU3veZ6p+SodpGo3RoqF9ahba9beYPdd4se7qwM7sKU71u8sxT/BMwpUdX
0By4/Xa9WO2D4hVs+V6RYkd1G6el80x15lCZudNna92thSzg4lfMrsk6hJKF8QmuL8im1Tpzkoia
Y38fjZ8tt2O0H6jj+Hp76dPKbqxcm+FVw0pKRikk8zD0yg6aJw9lor6pH5tS3mtZd9LrlZfswlEw
SANE8O3ahBmdLbJLw6JOc9Mn6CubKK821dqTZcXCfElIAymtUltkG8EjXURbr3/d3rNFr6QwzIQg
U3PU6C6ztbyzoJ5SYAJyh62n3Bvxm7rGhr8QnaZHODtFSZ2Szyz6FkIpwFiSkN7qhncwB/dT3qsf
g1at7W6o1WMoeGsvlSWT5LkqCSjDuFc1oA5hmtzoyWIsLfWezMHyNj7nYhpFK5ywHa2d1UXZ77/f
SmKWJUqUUK6pdMpKlSsYHjAKaU9efqfw9t31VuLV0veCch+OlAljyz+X36uSYHNgUMsDX/u9tgRk
xz4y6rCSwi95HZ8KMjZg37zqZn5tZPT7szAlMxPfw/LOL9agqEurmCgRJ7qBaahhZqAGEtqkcGo/
Fzq4wiGnGwqi/aHp3LV5mqX4fmZpXmzKRl+pvQzSt6m3PlYvbVI78MDZsbbSY1naMzAqqH2CUwF/
M1/SILp6O3CQTC+L0F0dzHsf3cCVm34pxJ1ZmceDRIutJpmeioYZv8tK+5Q12gGtqDcvMg/cpo4V
/bzt1UsbCByQhzhkhSgHzRxOH7OIzgh1YrkZbUl8SiSit1HZprT9e0NT+UedED7XPEetEHdhn2HI
1fI7N/Nc21eFPRMIGy8b18poC6uiZktvZ2JTAOwx/f/ZI9WDvLE2W9TWM3+I7RrfyGT0rbz2V1l9
u72upayQJtWUZMA1Si1y5hnJGEaNq1coX7fug1lmv7SicXyGbMFYHDxvPLVleGfl6rbO2rXMd/rb
syvx3Pbc/fW4D1Qvw/ZIaUvpHxK6Pp14XwvdNtXeixL+027FRRfONlNY8LjSaWLF8/myKu2s3nJL
QAiG5hB5bbXTNrG1VqBcNEMjeCKMIuTOqxmMBPaBGI08uBT9TmokhKndg69aK8X3hQNHiJo0E6Yn
CqWvS0dJijav+KaUnqLE0Yq92x7A9ra6aWdZDgrXWMkSF24uk+cjiSKJhYQeyaU9JSkqsUqViLwp
c4YwosQLOlE+GL53KI2VI7fomro6adQYFCivBtiy2i2L0Cqik5h5kLbmjh9btt9KDtKTtsyQrNXA
f/Ar0dZygj+g27ljUu6dsm7oXPnncp08Xw2/ktPoRDfIuEccILb9slTv67jvQfSLiHsouUnhL8sc
l5coE+hNZLdaN9yZevJHUvrBDcoQBTjfCF8BBVYglHRrW2TmL98Y8rumUyESpgf1909Wc2o8Q7MN
TOCKPSyVzUYzqzwiIEYfMnWgLaPCRpWt9WSWEvlzQ/NYr0dZjkYQH6fQrd7OxOBYFcGDET2KGbRz
7UFS84eySzeQmm9g3tgJWnysoKC5Hb6Wzhmezx0KsS9HYfZsUcpCiXHW5NQk412JghtgNU/+cdvI
0imDakZW6W/TqZmH46BQFT+P3ORU9sWuiZstcmodMj/9b8pXd10pJvaQCGvIrIV5C6itScOYuoG2
xVJnh62ne1yYoRUzWpk5Cry8ng7cOPqlBaldG3eQ3VktnKLxzih+Bn294kiLH5gxXyaleeUyKjNt
/dklROsQvcXQS06KVdmAWQ/QZR1dvwD/F8vHjqQ1mmrbqnk3yu3ndJDvzT58hOby1+3dX7oMTXNq
PONvE7Pp5e+ooWhrkijlExdAlFSrzLeCV+fbAEyR7XtK9vcuhRDXNI9JD4u4OoupQoqUamUhRFT3
qUPvzgmMV6n98NeLmqo+pjUR0hEwZjURS0yTfugJ3FVI84o+oF1PGjvw/tmQM922teC+mAEyOT0C
r7nLlQZqS60HzRMqr4Gkbd38oY5/F/Fjk3yFPWrlirgm+p+4C/8xN78j3KYsS8/FnCm/IKRWFkcJ
Zjc/ftRESPP6x2Bg9PRbbjb2MLzV3uvQ95sUhrfuW+v+TvWdYP3+r9b/55ydO7ICy0IpRDEAThQ1
xpfahAXjpc1ePfdTLH69bWwBN3u5/Jn7GKlUtboVYI2xv2H8Unr3+fBVFH7l5n3l1rbg3sdZZbvQ
Zmfhc1wfKfDYqbqS5iwcGj4CcA2KOZR8jcknztY8GDqsZVUcnyKtgatZ2GlifIgs+Zk+5+H2ihdC
8IWp2V3ZwPmhiQmmxPg+CSvIKo91/X7bxkLeQXavTVEQCm7kEi6XQ4syD1KNWJSjq+XrX63O3AwP
sVN5K4aWFkOni5CL+g6Py9m+xVY15lkmRyC21E3sPWbTzb9K+bVohRuanis52xV0S22qUCvEjkva
SxhRFp24fVD1FRdYuj8miT3YfxgTYHZztmmiJLdD6hkReETzoZGCYya29OJHJ2dUnweNIxcCLG2e
ZIdF+lbqqQM/+8rcz5IfglREZ3ViT79CWBUqkh5dl8RwEDTiDiYRbQtjAMTuCXQhtd6u8e9LS8GO
yi9ddJKfSc/90lMmYIdi9UlyCjvjoUt02/SSpzjyt6lq3E/gVtGPNimPDN8Y75RcPrYps4pq+02r
w/dajp+aIN/miv6oF+ZKzF/qaOFRABDBNDEsMp/3mx5asji48QnVkh96UdfcpKDpGugu7rxIbBmD
UZH2E4dgn0rhg14Ve0bq1kSK/5+fgUNMoDe2aXZgfaJQrhRafFKG8FGAI02Mpb3iE5vCNIe3yX/S
e/W1NIbnKEk/6kN7vH2Yl7yfdjInGaVosGSznC3IkqKo1SjFfuEo9VMKqlAMdv+dkdlBrlR4eMQ4
SE+t9j2tD0L7Y5RX7tWloDTN3zCzTmX+qoxXVINleJ6enGSqk2LxMAiWI+r9QYjvilJfWc/iVzu3
NssY6rbq1SI1kpPhf6WWAyQJCW9DtFsFzGfoO17J6FZyp6qPYA5X7vSlQ3Vue3an5YWai4mM7bCB
qFR9ay3fYTjI1nHXKvxYQYV8++stPf1ozv+zt1M96+z+MkiwRb80kxO0b7u+YpxGfJP6dNs0LyYC
TkOxldTRZqx1ZZuXfFPTYRznaIjXGuZtmXlGPCkYx73umMrdEH+TmjU4wJLjUGjBZ3i1cOHOFtfl
RpUPHjGqGMu3UUOTI5XuauiEba83joGrbm7v5tKipg7jnxcMBYmZvVivrXoMaDC22mubHYXq1Q1X
4vyShxDep3jyh5JjlqS7fSBnfouJ1PMZ59I2eSO8kMyDfRlPStlukzF5vb2qP4Ce2SOduel/bM5O
RBi3BlAzmsCMY+7iFMlI3dh7E21ZFW0jxrA8XuJNEm8AcO2yAlZWPdjwbOWxSuZgoi8Zjw5k+Tuz
Rsm49h8AbR9TLd+wGsev/Z+hGm0Dubmv3dwRkgIpoxraTOtecY1joepbMRlXvtTiKZ80f2DfxjOu
5NZlQGBeSzP4pGumrSnHoRxsrY53uvASG9uqeqmFH2Vc26K5ZnrxC55Znn1BBSoB8CT0uhuBMdDC
Lo0PXn/Kq5Ob1c7fi+bySDhf5+zbJW6ny54MICGp27carb42itaK64up+LmRWdjSe1pgKN1Q2tSj
Q1rpdltqdqSXdhCoRz1RkbEZv1CW/qjKxS5MzJdYA7SlKY7fMyLS6Z9uO+x0zK789WyHZ8ewjSgI
mTE/xwgetLqmcLTGBrH2DfXLqKnXiCkZDbsaZq3jqh8G9IW8+DhE7S7KfqD2898taHaRV1Gt5YiV
BSehuVcSjzRy5TG1VIfDTaj/MVYzDXZNCz67BjxIQP0RRr6TB/9jW35xww/k5qL71Esvaftkaq/C
WCEv9rHNPydxYcfZVoVVTkUtPG73WfxFyr7XPXR3K3XXBd7SyX//+WGzHCoYjMQrBn5YpD+1GSpn
ACe88iQOR7kaNrkCtCE7NfL3Mf8ppt/aYue7v8PqmLYr75X/x8f/74dcsSABUE6lIM6DUzxKTiHo
Tz0NODuQ0p2GytVYi0xIQhCjlhuhr/dw2TsqP3eIwoPkineaUP287ROTi105uUkPEIQ7pe95ctcO
EGfkA8jcakAfoT4CODl0EJJUf63uPUWQM0Mz1xiRFRulHtyUKg93KUXhKi3vG0gnbq9n6UjRzQTP
DGUrKvTT3XrmgX0ouL4fc7ENf9S9Xyq9c3INWhf4ibrA28fuGuJ40bfOTc5O8Tj4XjmWROK4ap2g
2Vnm155aQm29RKiG9SJoncjf9NWXPtgB6nJkod/q3VOVkbFYayJxi5kY9K4TlTH9L6ZlLjdAsuDP
zCfoWDp+HvI9FFp20h2a/FlDBrfNv6n1lz5a6VYubvqZzVlgSbPKlcYIm1qXo8lkOmn+bumCPVb1
RlLfGm9/+yMvJWSkLpMYCwXPq8m9umrC3hj4yGUe7Nui33SuRpGqe9QnbE8kH26bW8rHUD41OR50
ophUvdzSNBJ4gYucWTmsbK3da2CFg3R328iyG51Zmd1+uILaNNTkT3mb2/Hwqur3aRLtGQTpy7e0
fVXDZ1d+gLwPBtoPecZjtHrt612SrDz3FkPU+XJnHlQ1ogybFz/E978J8Uur/SQmBMGXaMhhEP1U
aKd62OvhV7PYt0ZuT5hfmKxWdmNKX+ZxCTkTfgdNcKAes90Y63QUMiZvTkr6ItYfxaFywvoQhpoN
XahjuZC7GKqt6y+hv/K1lwrp5PoThAscK6RjM9PmmI+BN07QqrgrtrUqma91O3wNtTyxEQ7/petF
vBV9yd1pOgStchz+Dga5fGuC9HsXVmtvq8XDheuBp5lIL+ejVUbXG0k1wfFKtdwWnnjyA3MjkDIH
ZbSLy2jTtGup+sJsLuqjZzZnHk9kKdFMAXpoiNoTnbNtG8nbOIX6WRx2Qt1u1CR8rpLqWx+6BzEL
NlLrbvI6eGgVeSXFXlv+7GvoZiun3ZR5qrAxSwbgaP0YwWSqB/G2Mw9i/vm25y0e9rOlz7I+SWhT
oZWJLWIVHHKg7brp/x6M+NttM2vLmh0ys/U7MWymXKw8pIq1iZtPeU1YcQvHE9Epx9duG5wynKsD
dbau2S2lpUU9JNN4WeClb26R/kz6/ui7mZ0ONYwkueo0abulNrhynBbtUrUSFYDGXMmzd4opKF1c
M817qv3mUYqrh1TM3xnW3yZxdC8K6TGIRtTi/gUS0wIBLKOKxNMMZ76M2ZmhZ4KUAm2WregQjNmx
oAlc0wTLtTUtskWPOTM1feqzlCPzpcxVfQ6LEg/bVhJepbHZtGGy0uBbytSYNZqGU8GwQqp+aSbp
60AtRMxEaW1Xwf3/quyUa+27yb+v/OTMzMxP0qGRc8HCjOzW3yJB/Y04ycpKll3in5XMv43iuUk3
EtEYTH30Ff9BzpGURv8OTWAR6GNcfh6jYZsNUHjdPgRLi6NPgFgMFHxQ+s+CSd0JodSOAFhAcD8F
XvmCh6zc40uLOzcx+0yeniFMpzVc47V7b7nWRNMNwd7wnAyNI6nRL0L4swCf++2VLXkHzFZTJZ1p
1SuFtcyDZzT1AbC4ARWIsd4qSvNJjb0nkBorK7w2JaPBCKE0lfmJQGl2olPoJzRe/3A1AXJSwuDr
RFNeucZLlpn6SvRfKLBgjElmYPBwHMjzpoiAPqYVTmwu8ACg7fUTTnt7HKCPzfZV91mUctsteDvr
wTYU1jL7xYUi/KeThFgTC8rliTOaepTVSfne17vcyQFlOGKXK3uyg1Ky9dzI1yxehxJWSyuElxJd
Znk+Q9MjMuTlMo+kAr1j2AIgXIt4OK8U/xbXNXE3QKgKWnLOD+B2o1vAfcE05gBZWaOV21hS7+LG
epCHNfXE6+PAis5sza5TXRdGSyuJw5ER3oWacB8l8gbRxl1eupsgSbZiXbyUSbsCbF1cInF/8piJ
U3t2CsdIz3XmJ1CEb9RNmfYgdL3OtoL6Lioge7p99pa+GnoaOlT1UyFw/oYe3T7XspRxMTn/acE9
XXPSYQ+9beQ6dMHsy3Puz2iweAWEk0tXKvyKh7o2jD1FgiKCqnmNXWbJiDyBkSbSEnxwFpkNuRk6
teayzsw3YGO2lqwh+Zf26tzC7LLsOi1yDYXYPzINlmY0lMg8AlfZ3t6txbgBSxKQEB1CAubRLs+u
HGieCPEydYAstHtrU5WfknLY6AjTNJ3dyS9u/TT0lS2pH25bnhZweX/KIHD+MTzbQiaqpXhUyFdD
pdzmiWr74rsPIjkfYY/nKtARG7xtcXlL/7E421Khlryy1bCYB9qHJin3BcKEIWOvK3YWXqiXS5vO
+lmi4xsVyJ4BQ0myL7wPYpg6VnaQ5N++/72Mo00R33fqJwYEbVW5S2C2UBtIvZuj4b/dXvHS6T7b
4/k0Y2aUTNRKdBIMlOZssdNe5bS5i8p41xTy8batle9pzS6BAK0Oq1Omkqb1JA0P1DItdABcCjz6
+G6s4aPX/NaSL/c4qFpPzTTeBaP1HAW/RLkEuojD5j8auKTclLGXdEJz/ZDWkLarpmfJUYBYnCx3
064WGzH73Le7IP/VWafW5Lp135XxEboeW+/ilbO64r/z9poEKDHyBZZswUDbvuTSsW9ebn/E6dDd
OJTzolgR/N+hJGX5FKnyERbfQ+hLdt/Em8YQVk7Kchj9z4m0ZsFntHrFVU12spV+wxZiD+2X2+tZ
ulXPD8AsyJi+oIVWCTWboOg2UuXgVk1p0wY1UzH+fSWYT41an7rmX2BUphDAy4raDOubQyL6MguF
ZCJ+V0x/HyG7NUrJvmpbp0szZ8x3kXwXe8GmTnahcm92K2X8xc/IJAkagiS6VyTqoyQh1JYQgCzx
qUcMyY2cbHjThQ8DoJjbO7x47CELYGp6QmvPQ4xqBGIfBtT8XMaYpE951tqjmKH6+SCrv43s9ba1
haot+3pmbhZlCi0JIy2duPastzgFngDLuQqYI78TlZ+V8ZiEh65YeYYtRtEzm7NQ42XQkGRUOeAI
MvaF+SAXml3Vj5q1koutbeV0Ws6uDTXkMVbI2Cn7ctvkMqq7xtZorc1gCUd0dTZ+Sd/rv9zQ2RFM
C7URg4QipjaOzykisV6qvVRKcMew9ibh8ZKL4p4e1kHqh81t24uHkwk4WmDk8leD8Ckgc5EZdw5n
WjlG+uDRsU5Pkf+G4NXOdL9nf8+VhvNQ85/0tVEZnNdKQU3JKKyRtZmetMsS61uXhBuKEr9ur2sx
qlEYndDqsKWJs/shlzI0TT3idC0kn5HztBPd+37bxKKrnJmYuYophMi4ppjQtMFWgldzNPceOnNZ
/SKFn9R+LaVZPAJn9qar6cw1w8gYvQoN51MhUwr44HeC3Vm7dXbWpSuON+x0I0yjLObsqKFP1vjR
YBJNGNaxGpOOZ76npn9795bCI7jvSRHatCbA1uVqxiY3wjoV4LkWU1sum+3QvQteZY+q4kTVSl60
5A3nxmZXUMYLJZQrjDE/sSuDZ8FstreXs2iBJ8+k5EqTZ069VRe5Vcamzi0aWnbSMGZfrkSJJXdj
ShuRREoZYOdnHj2qrV72A5OJQfIrT3KnQy6NaWc7whWQglDClT7Z4geaFH14kYBZnRcUkHvoAqPD
3sBXcYuvuaQ6ofklk9Q9KuO3d2/JtZkDmKpckHBB8HTpDIWrCHEc8V7UO20r1P1mVA3YbQKn6H7e
trS0izA7kBAgbMELdW6J3ofciIRaudWcqgtRj3xMs/u87KZS9pPvRyufTV60yEv4D8kTrPizSQsr
i103ycLoFA6NCLgspjnhoUfK+aOE3XfjJg8YY6XC/lmCoPBrmzLy4WtusY3HjmeY145Op9XSHhGg
biswoGoDA8+ZWRq65wDhL3v0YrJtS/qpZkMG5DfPN9BvVHYlWD0dAUXcxEJjvre5O674yJLXU/5G
7Q7lbLj7ZiEpD+tG0+GXOAk+bFwidH18wL+vg0LGQXJDh5wE56qypaRW0+d+GTGGo1d3YqHlNjwM
4UoTb8kFVZOxyIk4z7jSGlOHUvXAEzByJIZ3YizYSZtuAV/aY74mOL4UYBGaA4JlQJwG7+Gltxvm
RIrva+FJVPPh0OtxBkGBa9iika9p4P55gs0fE/T74WeBlkOHUOLSlhIbehQLKhjpGmijNuI9SW8o
z5qawiXlm51pm0ra03Z3G5RIXIoMfWV+YavfxaFOHbFVs03FLODREFrV7pR2REwkR1BMtMonSzXL
jSIKDKDVZfclDrLoPijL4Q5QfWl7qmH8cAexdRmELNXnIq7fxXbw762+TTYk/yo6FAGoabUxH00q
ic7om8YpIVQ7SOd9YYqmfy3FdEQYo/nCI+XbIA7Rq+SBuA7pxN4Pph5tayCNDCOSLA3Rd3EovH09
htOIGJ3pdBh5BMr9W+uX4aFVGvmhNzQXcvNAs6GTe4IdRT+g7arZdZfFthEngV238btoDV99JrMc
GlDjzo8+Jf0Hc3zJTmiR1sae8dlhF5UNlGnpaPtu2G06GrwQmFYtQ4SDk3ma42Zw+0GCvs/R9d4U
FYhrJVNA/qs8jDMlzpz/Ie3KduPWle0XCdA8vGroyXbb3Y7tJC+Ck52ImkVKlER+/V3yOfdut1po
wbjYediAAVVzKharVq3V6p17cDsKP4dE6iZrarp2eJb2GrjpkW1HhIdGttlea8da5UUPjHxhx0+J
kzzYgkS8WCsrLZ0eJE5RwALAATft7ILlWZ1o3OsA+57gKxVQ0WZIamuj8N1t//2R1Ztv6M+WJnf7
KQqywRcbWwOHJTt5zPig+lzR9zFoPC2RBqaehflEWwzBXMOR0eB1R6IbbzYZA0M0u64oQ2XQw2FY
8x9L1yV6ISaIKtrF0c13+bsqQxPQJxYFOE7eu/Y58R71ZhPn5wRtpbenYHFJP1mazUCRmCnR6VA8
WabwvXLfjRNIOrhtZHlBMZrJGQIiN/MbrYT+UlG1aLzBsy4e+8BpEj919khnrViaduD1gv5rabpj
Pi2oYqssjWtYAuhKDdAjw4IsleC3jrN0ExusBJMayFKTBgdGFUjS3R7o0mx6eDNj00Jh8qrJk9eF
5HmPN5ZEe5wOa9J8q/uVe3Jpc3w2Mluymhd6WyQECjW6GoCl+lUvvEiWYEQckg1c4soOWUDFTGSm
IG/WATyy0Ex9OadFh7F2BaT8Mr3r/SqNhyePKPW+hhr6XQ2vH2hEjJGj6N6dxlXy3FJ4j6BRx+EB
bSP2xqBZcRjxJt12SbGmSrQ45eg8BS0Z0iNX959tQPpBeDR7Gj0ZFGodpiqw1fnL7YVd2lcQaIHT
w9UHRb7pV3zaV0UVQ/WU4RkDnrBiUuQdviGm/V24EmLcnWk/JiXvtxrCl3vbrqyVbbWw4kDkTFrA
aMVCG9bs/JRx3IAnBZT0mQASySrdexln+7iydjSDRIi5Jve10BmJxlK849GEiT4kNH5eDjc2vFR6
fTKiUgyCz3y8s8mbAm3nrD2ibqZA3bwl36nHfIf+HcwhSNVDw367xjPiOh+nE5oi6aPmrrVyTzvt
8nQj5gBl24dc3UTwffmzIJqikCSJxbHS3vq8iWz6XaQGasx/ZGseoHp9e9Gvpx3TbU7RDrbWREly
aW6kdq4oJlTOm/Q8lL9o+aPwsPZaHqra+21T1/vrwpQ1i+vB78JqW0hxzMsYxbqNl0U5gDCu88KT
JypCtHPfNriQ80YJG4TsyPTgjXRVNi9qi+LBrogjHx/NDqRx+l4Rb8w95t2mNZ9K808xnITVrXiT
66sAFCiTEOBEIGtccT33qVWQJgOGKu9YYNK7NJ1A0FuFva6M7yMYmW2WC0szt2XbgpM0z4AdhECQ
byDZvrEG9ZeRMPelBFmvn8va/s5cJ9uXRWPuc9NuQo4e7p9VLNkvUNajtcDCz1NHp910k5ZbJwyx
KdX2FSG3dUTVUgYyze0I4CLnJYmTf3LuWDxIpRX/lp4qwE4ythu3oPy7kTrfMl7rQdPa1TaxzP5b
qY3ZGCWZlz6yWtf/pkPStzsb18YdIID0RekZDRpwMWzcIXbv07IZz7QsGR5rSncirvJKnNw7jbpS
Rl5Rq9tCjHi7JVVOjkNisy3yuFbug0/JiJwSrZUBlIn7fd/mYGixiYJYnaOOX+hJ4vdAjGyNPgfC
jCugkkpMY9O0Mb8rydjsM81CAE57eQBre7KHdkUdZLIjW8hEmqAAQodJi66eTV9QPUw6PX7S4P2R
UAJEUzcFvGPXtoFupODJ55bqfh+qUnkkGRPUtwar/zW4Q3FQ5cZl/G/ssXcT+JchVXYyM0JobJdn
ktnsrlX7E1E6c1uNlO8zux4j6BeYYK6YRIhbKoK+MbvAQe/mY9w37MiRpfxh6anyTw0w4SYds/7Z
9BTlTnpUBsLonJ/UznigpF35aDHBtrktMqywJkWgCYv8ZFxzTzWiiiO6yP6RlhVvWlmogWub6aZs
aBvpHnE2MrXqwHPi4RD3HahZjTLeDcRr8BpInQi1JVTga30MNC3P9oBN2vjK0Ads1H/x2q3QpyNk
KC2XhIg1u0CpUJoJXtRUC3JlzM9q55QvsmbuOdfr7IGgWdavQUV/VzmJ9tjHhbtNY1ai6AKSv0ZL
mjdacr4VbuEEBZiHtk4RWw+akQBDCDAa6IfwSBM6FFg5uMPRM+N0vmYVDhSJK+NdFYbyV+sQfXoZ
+oagamzuWZnzqK/VaptyFZM9lKDMcocs4q6qRK6ou42jaH2oWy3f23GtHRSDs62TFDWQfXjWKEKj
AW3jPtCzTN/aJkUoVrrWilu7jAaglIsr0pzYF2w8h3FXz/woQBfgYEs174lXW70OUtC9ypXiwWWa
YjKhqXgDubgTYAudcZe3gh6DB7DNqPKkaH4lQ2vtQX956wCdBQqZCaiFTyOzBCGny+8nRizrgWH2
SfNQFI893zhYrDho19gW5gMBHSm4IVUwXmKmoCkxM0SqoRlz28yeKLJjf6pVENF8LT7oTl1IFAC6
C9DePMeYx0JxG+oAUqHuPHrw6qO2Br9fGMLUsm1jDyLTAvDZ5VwVNbilBxuKgPbJQ55qDG9fItef
R14FcDnQkCFlBLLly8+3ZTYSb6D8aail735z6q+VS6e1vjQw20t4ACqFNhkYVR+XFHQMvzqAaZtq
yIl7UHfBGC4H0HtUBaIbdObIhrCttyY4dj0/aG0B9Qvw4hM0c57VJalGFc/q40eUQ5HxEWustlff
B8khqp1I4zrI64Pq5PLns7yUlNeDfNK0v13e+tXwpWgEYTxKVRPiDHQNeK7BX1wayDtJNCEq/YEx
EtEMqZxQTUOhrykhTuv4byxybWcWSXK3qJVEhZ2mqnwCPZLfiuorfO2pNjODVUZQZUOPBMkTRB+W
fjkctMvHBlGL+BndgWDmRa+1cLbd1yjd8XoHHBFQLxBATzorKPNdWtEpjjuJR3qOO7D8GOhCJQc2
7jL832CtdSDPtsBkDL0uoAAGOQg6AOZc+Qblhek2vD7rP8FkxF6+dD6mr0+5e/B1gmsSJHYz/6EM
4ASVsVqeS3WvRJW6++rnQWKjmsAsa/C1eD1fzpRljaaSjpZy7gfPT09VFa/s32mqP+0r/P6pmx9v
Pyj2IFU0z5TRdCh6M9as80bkryox9qh/rUAmrxYAoToIELC3JuFnPL0ux5A3plW2dOzPyS5WttXX
wH3YTNPn0ayGuZ+u1fkloSmUdAOz+rOuynersb4TuvJ4vh4A6k5oCsMNoYLFYR4SZFzV3J5m41mU
IaJ+tkbstfb92QT1PHOpQfB9KveiPOT2WtZ1bgCJDVSYMPV4LaEPZn7ewFQKhcMsr09N7QM/4MZf
nKD59+eXkN6gVTzF94vihNd93Gxvn4LLTYpS1YTqhdIc1Io0NNLPGxJUJc5dOY7ekSJ6HCK12HR5
dNvEpeObTIAwdhKXRzj2QUN9uUkrXsaa6HrvKD1//IfJMG4j3m/+f0amdfqUA5JlUZuxASOmCAoa
IrY00sDKwv+flWk2P1mBwEmRQTfVOwJiLodjrAe67udr4tOzCUOeTNNxpZpTihmVozmSvVELnYMZ
UTlJ8p6LkOdotXvKxUoZ7HLnuuBBwvchV4YlmZr45k0HuaoYFA9fesJNl09B7Ir7W/v+bEVoW5Qa
VT16oj+7JjDXGhrWPj9bimaUtVMq+PmmiJxiW8fh7aWe99tdzc/s5OmW4qiJiOnJk0/uq6edkv5+
SFFTw9M86M1tVm9azzffpHK+bXltZLO4p7PMsW64SU+KtdfGsOErI1v7/ixwa5pyIHh3YGFkBOkm
c61bYO37s3gKiTKpqBIrU8mjaZ7VNWDxyvfn6TjH451Td/h+wmsApY+N8jWf+N+VnwIPiF2BWW82
gDbpRmR2FHpy3Wdab0dzq7W/b6/xzO3OTXwkAD85EtdsSSeQ6DhJAG/qHaTb2BfpWq5MzOJNlB09
Q0znL3YCKAnp2j1fI/tYXon/m6h5yVnLWKJVHkzYCZSKfDB1356lte9Pf/80S7EGWoK8w/eHfMfK
iD/f/vzaIsxciKaYqZajQekkCzTIh2XvD2sZ1bURzJzIkJcFOkJd9JJ800f4i/D2CBY/PxHzAXSK
dpa53ILbKlAEshk7ec6jYlfAh6wEyZOv+TeG/e8lgaQNMAyQfUHH0eUKgA61N4Vq4ChsXRIMdvBk
iL1coxW/uvCmqwjyTyADBi8qesUurVg9oMGVjVkyNfCR3hl/ZRfa378+VRNEF0qnEDMA08WljVIH
URoCBHZSnIfe3TTFGvxnaS0+G5i5VdvoOiZtGPDagNOfKV2DhS3NEjinkfFA1uC68l5aLMEMyuZU
vrdDVI9bDbqw9QqWeWkUE6sa4ICgq0Af1uU0kYb3NFHq5mQ5v33d+3V7ERaH8Onrs0UAW5UxlH3R
nIQb2sk+TkPPCju+8ipatIK6PBDS4EVETe5yDBUkMRAeJPQkIpI+uuS3mX+X+orzWJwoaMQgxWUB
CDh/eoEboONNozUnOz80G8Neic6WfBPqmf/3+Zn3lm4Lnn1FbU5Vwv1MP8E/gfnw9mrM4d0fVwQ0
yFGaA+gPJ2/mAJ2ulHrH4/rEnF3XbIm3t9xNm/pp7yNXXf7S1lJei6P6ZHC2u1JUBOySwWCn+332
SNSgrFc81tK6IN8FYXUQsCGvOUsyO3Y/QGqRNCf3b1rfG+YKanxpBJaK0ByMGxOEcXbKVassNfBQ
4/PGxrV3wH8mxsoIFk0AjItzghQCGN4ut29rMtK7VKtPtQxo9hshWrmq6Ll0RNB+9r82nJlfn8pM
Fc5/fZJGYJpvwgypGcXGGu3L4mIYLpB8eGngKTM77y4rCsFSrz6VA0BCof12ewNfj8KC1J+DJkck
W6A9MJn/FB+YgHPkNB2rkwZdgRTSAkf0nci1QUxLenkHgrQHzzBcTlOidl7g51rDhJUq1QntY1bp
j2nUfhfertB3q5jV6/mCqYnQBRAS5ETmcq5JDJg8h27IqTw4ajRUKztrYb4uPj9bDs9oWmYIJBPU
5j6lvpptleTQ2CsQmOv9ezmI2RFxQUnnulCeOdHykEBM1dxz8/32ws9JaeG5LBRiAI0GvQ++Nq/+
Z4klzNaIq1P+7vh/egeApSe3OLQZMGIHkx9HlHe919tGp9mZ7YPJIrgmPJB1qtZsXJV0TFCVYR/o
3mtbhnIIld5Dn7IeuHLlnrzaB46OXNh0QEGBhX+zjT3ptyoK8fSzUZ8q7+nv7YGsfX1awE/HpmdA
FJEMX2daFw15qHhedNvC1Uab/f7p758ssNjWwEYOC452jyJjkqIOfZeHt41cD2MSUVGR98TZnNLr
l0byOh4BnWjIM/febPsl+1IpEaEvEi+fPz9bblPmXT7o+DyzI7vcrPHnLPx6CFLijIO4SYeC08wD
0zxtDDJa8dmWOz5uATb48uxMgpce4t0JezzPPqcVS/pY0eJz6vhgg3e/+jRzoF8DYBfqVyBYRfh+
Ofl6RbXGUVvnzNoHBqDZSvizNDvoHELqHDtpitcvP5+bRpZoYozPPDmIDRu/vraIDeBmkT1Ha/z8
itWa2moypUiebaMGU1Ltf/mEIfYAuwzgoZDPQInk8ucbxGzHQnGUc6okQVJ/o18rD39szs8GrkQd
uK2JirnKORF+lmyr+qthDpYXxMooIKI4MrF3XA5gTJA2NLo6efaAVDCgS+GLNQ2/pSVG0QJ8EqjA
YK6mv3/yEY3aZOD4a5Vzm/zjPeir/efXPgjxGejCJ6g/8qlzmJyldJ0iGisFL2gokk1OfUPuPP3r
G/XCyuwcaIpgHTOM9Dmtok4EtPr6Obv4/uwtUwiANNoe3+/Yvkv3ylqRdWEVLr4/WwX8csQDqZk+
i1eHbMCddtsLLSwCKBvAeIGQGaXieZE4tdy4k6NRPNdVCORhcQf2BiUNbhu5upixRYG7hJTbhGeA
ocud1FJWCGhsFs8qB/2c+xJX9ykUI5JNs6YZN7mdixAACGkNUlpo6EDpGzHApaUyRS+bk/H2uXSP
wPLnim96K4/XhQVB5h/XgqUDZnIl5FsRVaqmorHnDR2/58r321M1Ww8DocsF7m42VWasNA5jefYI
fruN7n2n6dZLxjD2ft+240wf+jRTH4bQfQWqE2gSTxJklzPlsDQZ82pMH0eD2O/UcrISyphWe4gN
mwOGhpYbbsZu5Kid3OF5jbh90L2wsSk7OFqOSlGZK2Hb/0SvUWBBBPBhZFkZ6PxHY6qQtXe6iKdg
vh1kJ59IqQ6/3BagLd1ON2036EELtaWAqoP5WBG72LodQNDZANbNjJdtiB1TP3RxZ5zRyEe3ii7j
TR+bNBx1OTylXFHCpi3ehNeyXWqhy0MxMyfseQ+lGggwbbOy4b94V1Sb0vZ+iwpKywlFt7AjUy+o
vdh4EBQNNsxzN7rF27Mq5BDhmFAQi+R2/0yNvNhBdcCOWN79LVvDuzMZGIORsOXbfnoiI5nKSFAW
wGSNlmtFvFHR34AElu+0afe3SzUT8Xs/bONWbXYkhzY8Ldr0sdR4E1QtQc60EurXDtp/FhXxKE7Z
RAQ+L0y1JbISaF5OHwvDeahjUoGAQX8VDvBDVbFNSHy6vYuWcLCAWiFEgk0ArOc+PB9pWVWqQx4R
bNT3dtqN9xSRYDRYXI9kZWWHBEhpZCtq3Xs0Otu745IoBzQexl88+v8Z+6efMnP0Obdkp/U2eZxI
VOuyPeA1dZbGuHKfLB3QD+AR+mUd3Iyzi1fjVub0uUUe8eoNsBH81n6hAp1/w/n23M78zH/HA4TT
fw3NwluaU0WUmkkeET1nIOouwFxw28L0hbkLAHAARAUfKIh5DOFJr24zFbtFKkAwuhKU/5XPFMVH
E1sIwalAXxNcW7IIYQwQjIPzCKx+M6dTCqR+07bB5BWucwdSDedeWqqMtIp6R9LYbu6rRUueZadb
K4Ndms4pLIMqJlCOV9BpLa0Lxeo17FQpaqiDgI+yEl+sfH2sGehlgenETwf8avoRn0KmOM0UCTAq
edT7x9hM/apce1dPr475mkGaz5pIlvDunLdSVEBc1aRVyCM15JEI8lLwod+RbPgr0+EUEwudhPoD
uOLuWzL8aej4cnvPfASusx8AugAMEIH5B3nV5RChZ5uZPEvjoyNrkfrELr1tC5boF0svDZ9COjO0
u7bY9ZklwpY79J6VRRsNzdA+9SPNfoBnWXtwDCuOCmiuB9JukpdacwAv6bEwTEvGTRyr3o7FrtwA
b/sXaE/6QL2i3Sdd0jAwMmjFJrdof64KaZ8ICPMCrS3E/UB09ow3ETZv6owhWi3RQii9fPwhsCqn
WPTOCcJCyd+YufW3RAUw/fbkLLnDj8zDB9Zqaja5nJxC9LnqxtI46hoV22ww9JfSsNSzo8ty79HY
3droPYIkq91skgzbj9DU2+hSS/7e/iX6lEWdLZPnQXwG18BEdDxnrhGI9zRRpvaxcYo8Buup4oBA
PYXeLYhQB4dGDhTVkChxXbGlaVeH6BxtDkoM0oSWJWdXS3wA2YxN3jv1KVM0NerRkfSe00r8oClO
gK/TqclPs9a4FWYHFSUBQEVRFwD0C8WUK9SlW6H5Nza5duT5GNZZew98+dvt2ZnczKfJmUxYeNQD
UoPODbwxZ8skjFoTniido0t07nudQgD/igcEJz1fMbUwmgnmDI8HFAcSRjNTIBlVBmzTHgj4xCv9
gpj8V6oA9//lEWHjAcJrAVGKYG52K/U6GlsRN/VHDn63sk4D3r8RbS28mN1907xNnhOp3A/drHl0
nVJg4q1KAFczGlEBPQVOIlu971Dmvz2cRUNQe0RwOrE4zhkpNNbFgyq74ahpvNo30JCPCIO4Q+uS
Hxo2bnjb3CwW/s+4gIJGRw0SDvCsl8dW55XDAfgZjv1AfTO1t64AMGLws+y9RQHBMxmICfIVZ7Gw
CRExIbOETWEgQTq73x1QIo8VG2F0ZP6oP9mMAg/6tVTvx8icKcQHEwb63Oc6Z4nj8HYgeX8krbcx
hPAFYkLT/nN7/paGMulm4jWkI980L1MxkC0nowWte5K96IkdFv3Psvj+VRtTmxVekfhvosGYHaSm
V3M3YzY/el19aLr2wW7PaEe/bWRa6EvHgHfdh1gPXKYJSPPlRtAGkXOOdvyjCV7q3v7L0bWCFojY
7KPCLFZyXIvGkF8BvtxEAmSeHnUJ4K1qUo5HT6v2pXjwIFcj1NRXO8tX25WRzUuJ2AnghEAWcxLX
Qz7+Kh8ojarImTIe0UL0ZOh4iLduEwB9eAZzHDQ9mPdi5vmz0ieHzhhebs/r9QZBqQRFh+mZgO04
L5tQIIVjpeQD3FMaVOqRmT9NuQZVvT7FqP8AUg2sLQg+kFe9XDwXROu8yGpxzJjSPKG1ZgwEUxmo
BBx9OBDg9d5y00zOhl3SOxM6w2vkUQujxJ04KXmjMwoVtdnbfexZYnKD8yPX9NeiUb+BV+eP0cYr
juP6SgEry79m5gVU02YStEADPw6l81cVID3GA+v2el37X5hADWfCl+CenG/NXKN9B+lCfkzkz85w
N4J6IF9tQ/DMrrjeRUvIeaAZCFVbINUvFy1pAZHRAFE/5oa4c2ifBL1FA8JMIyzGdgU78eHIZ+d7
anYGyH/qiriKLWIvbqjhjO2xqYd6A0tDoJaUnQYtce68QR8jbquBmT+CZSPzmVslh8y2GrThsfxZ
QLY8Inrq+U1jy6jmtunHfd/tb8/9glu4+I3TjH16Q5iy1oqq79sjK9QoJ5CYKYbqIEEnbGrVmyib
6La9pRUAihUvL1AlT7IYl/bwanZ7dO+1x4TqyLUnyk6nfQSeroeuWKVlnhzofAFQN8PLAZUVxKcz
B8u4Vam0btqjpv+Rw59U+e4YL7140qDpUiGxclBzZW8xvAPoP6OxkjNfmtnPxmcOgumK4hFO22Nb
tUjl6MM7dYaXMVe9QFb2zujXmM/mVdDJ6U64eSCrETi56hyDMuaTJK3RtsdCrdCAQx1tB0gvhOh1
wQAa4NldUxjZI9fB0ZkyKwk8hpZxi2k8wF24ltBf8k94EkzdGmgpuwpzOlqURU9kd2QD2IbbRnnM
++LPSNZoJJZ21Gc7s8hmTCdWDhXpsIo+aDwLlUIJsoIEXVWteI8lVzjVQMCYNz2H569hNykaN45Z
d+RESX6Bsrf18zwj/9w+IYvzhoQa+ERsBNnzSqDdt3K0hdYdgXR8EpXYOc0YpS1ZSSwvmkFK0cRD
AaQB8+sDbrh14yHBYOxqxx3xzDwnGNx4TdFhcXksUMqhVxLRxzwJoyBJ6niCd0fqkQaZufoOlASb
Cu85X2XOinjmwqU8BYQQIdEn/NIcm+FluVfKMeuOTmmFaOZ5gFb8UzJqZRC7yPagQ2ejVu4/er3W
NLYU8ECGBRgdxDwIGufTmWux1Qnda4+m96wqOzSj44hVYazkoahCoryxIYHHWQm4ZxmujxOPYB7c
cKiK4p0086Y8p4WDlGd7LLUmRD91D7YUaDdVipWgxO5tgYkn2zFeYzZeOghTTg3BMVDRV3WP3Mvk
oFCY7eFYSG4/I0T6dfsUzJlM/jO0ScMcoTGoLebxVcs6gxS6gQmVvYy8oZIRmqdQ0OkUw6/szg0T
NHEHidEU3/qqKCNhOhIQDKaBTKqxfKpr4B6vmu5QcvWLJDnTj0MdC43jeCyidW8esWjEHDuR5u2x
cnQfmW/fSA6Kfuitt9uzsDDRqM+406MNXTNIUFzelq2FukHaw06vvo3lH42t1ROX9u2FBf3SggCV
ZTYUJbhCxk0DSjmn5n6fluBRemYaiMKGVzwdwaQlg9sjW7gdL+zOruayRFkD4D/cjs0rNZPAbUGU
u2vzcxa/ft3SBJLFexT+5zriiKvKa6d72MrfIeNJxmNf/WmHoyrPtw0tLdYnQ3MQnae2JDNjGBpR
3DK9HhWetUzF4nJ9tjFbLmSzy9JQpqCiOQrEhk4dgyMw35Tdq9SrEEsZ5Fq2Ec7K2BZuC9wUEzgC
N9+1rItuxQoH5UELmaVSRLw2u2giy71HB3yzsjOWTIGy2Zp8ONCO8xg9bcbCqzU4F8/L7x1i7kh8
z6yV4GzNyGweq3IAZCUZ2iPq0VB0fWud9xTEdbc3xNIe/zyS2R63ndZTexexNXH3yVQGsHem/mIZ
38wvAv8//NFnS9NwP0XxvSEVHZVi3AOxuFMT6+zkxq/bg1m4xyEc8e+yTH//ZGIsrBJknRiMjYd8
Uv1KDS3QQcKxRhO8dIpAxoXUzgSEuqqc6B11CC2ww/NMWIcErf7hqMg6uj2apaWBeBo6csG2OWWn
L0dT5gh07HR6hhSld+4ZksssV2uUfg037NKKHrpeshVvvjSFn43ONh0ZMjLGFXa2VtyjhEIMVAXu
lerly0NzQKmBKARFE+BoZjEBI7mbQJ6eH1NRy5Mu6bhTi9rduyBjD3tXdKfM42usV0tvD6DGEbGi
SARMwTzJ3aM3rhYatodUTnb7zhz7jqGBFELJAZjIttTuQ4s8xCR7iOMxZHJ/e9AL5xkieMjfAjkE
Jz+vk9bcAxFQ1rFja1T+kJjQvH7VjRUjC5sGRvAPtwk6Iub1FshHqrSkJTsSzTukCerxDbvnoIPo
i0PTr17Ns+LbdKjBZ/HB+QRaK5Q/LveomQ5dmScZO7IyO1lFrPp6xrY9yd+tNinCOs9TP+nNl7Jn
PrNJMJY029ye1oXDOKWWJvoUBPBXhG19QWImSo8emyL76dEf6cDXOqYXQtjPJubte3h3guK9degx
13aN2z1kwobk77MuM7+xu7Nprizi0k5BA9O0hICKanMkilGAijMxTXpMq+bd5uNLD/yOMiLsuT11
C4cdZw/fR/iKlur56vHR0pnsbHrUMhOP74eSf+PdyU5/3DazMByA3SdA5yQdfCUhBI7cRhUoeR7L
wjq0ShtIDkHefA0+urBKiMMBYETVAmd8PmtgHcorWiQqygfjn4aYP+LO+6fj7n1ZKrEvkOnyNfxp
JRS4tjqVzEBFiYeVc433SJ3OE2Mj1KMFMa1QcumGVFd8OzEhaJkngYhBv6qJtXzkx2gu80aTXTS9
Ik0FyOZVJDdUuJuaQj1CR6bwIQ7VBILEXcjH4ggp+CgvzS0fut96Wn9HlPvOmNw0CvJKmqwCpWjj
UGrWZhTuUXLF94gOTn/zKYuNXeaOp6b3sA/09qGQtA9Vg79Ar+vbmCSBnjTb2u0jTafPedWoYJQF
MWYyRjFShx04qQxuvzIo3SE9gNbjunutmL3LBysAl1Kgddpd3vdb3AortYN5fReuaKIowUsP2Ux4
gat3NbrxMjsf1GPTkPxR5i4/DHWrP1Sj1u8SomvnFACE3gdJVv0I4N9vRenYs0hyz/Ztvo3tB/lz
ILwpQiV18wcvtqvQbtzfrGFI83ZcRLdPhfaRVrhcQludJAAQH8CHXhEZODQXRNSt9VC5dhnQ1I2s
THxvuQwMbYig2pr6Gk1CGtsbuzI2YGw8WMyAJgit9lAoeQevlt+OXRZCFgw9gu5+NLNdVbE9PhfW
0BdV8zoAiTHiBtHpAahJXio356EY8WpibvKodl1+ADUjpGAL848u3Luk1h1f6uyJN8l9WXgnWrPk
bqzZAyc1MtEpjewaJGVZus0Mwf8mBgV2K87akPG09hunsv0qHrZj475VWZehtD4eyQiinVxrI0Ur
7vTp5ksNavgDMXOfe7Ld0xSS2eVgosPKLYZo9FIjTPM81B3lr9tkwQguODetwBFXB6RTqO/0oCEH
L3zq5yLtNjFy0NSPSfFjdO37vureUssLh8rdmw19tLT2wcqy0DDIuevIfozVvdl5d3FqBWnWHiBB
9QaO4j0x7R3I6iC+xEPZyjAfig3g9g/l2O6ymn5zYoY+0uRekmJTI98lux91rYVDa0W9ozxATBae
bfAia2ieqkTsauF80+z4XJC+3w0eU8Nc2vcJQ3d5Sod3s1LfamMIkYM92qUe0cEDm1pxrPKB7Eul
D43eHSOdYCe4OroCrV+Qhj6oSceDysuSoJJe4o+iIJtaQ7eCp6RHaWTIYg7ZOR3b0OjMX0plORsT
csMhEk7EH4bqp5E47EDTbGtzaJMjCWE3oJozRJiDGWdrJeXeBElB2EKjJQAnINJDbvyepYQdCuZp
oUNVH31TQwjKNNMHxyEJeNL8HDtoF9ixtQItc2egDRxqsKMhi4nOBuCHkPC7jC8AUWpiwKesB5s5
FRBfYJ3SXf5ctTTSiBF4wC4aHs9Dqcph42mpvtEbdOIyVfmttyJqDB7GOSmjhINSu+9R+fLs6fDv
eyU/o/34Ox9ZCEK5YS/HosAGTch91uUg8xs7GjUtmAhzSV/GejD2tpIFLFZ+qLQ5DYoKPtLhXErj
pIgKMgTmfToM+cOo9yVkpcXZ9qqo5+ZWx/nhjfk9zoufXkneiqS0fIAxtUBjDE7RG9+rrP9pad29
rjYPwtTCtG8enKLZJ4MMcuIZvgtCb9GlP5Elhau2rPsU9ZaNSJIabIv6fUc0P2/Nb6qw4ApoYPZG
oDK2MUmPtyPK9aTX7mJT36WZfNYKw/KHzLtHMuL5tke7jj2xWCgRQ2MauK+rjBMpXKQy095+sLo+
gS+gjd9wceZ6eq5VxY9teyV++chYzjwomsiRWoRQBzJwH6mITw8+vIGKrh259aB6rXrEEBOotgz6
m1DqSgRgs4Tnt4xQUzcxKhoifOyZvlfTTI1Y+RcUMNsKolUKRMjGP5SGHTzCQ81bVNMNah9LlQFm
bIeVIfqoLqkMoa4oX/NMa+9zKABvb8/edSAxYQ5RA7JQBgIZ7ezllQPU/j+kXdmOpDq2/SIkJht4
BWLMiCSzhqzhxaoRMDMYY/j6u0jp3s4kUKDq20ctdat0aoeNvW3vvYZCZpNx9aYSksBJ4rLzWCrx
cci8BnyklEG9PRnFtezGauMOTee//P1EYr9SsFfw0lxBy7gm6o9Oz4ZrAguHS2O1zWenEMWpFw2U
Q/DMPQBJnHxGz0x7gqMm/ZkDR3E2kh5uL7FuneE72J6J1rkvEA4llzYV2d4VdW77xEkAh1NNWvvA
IQO0X+Zql8XkZ9Wa8cd+rOosMOsuflJclx9mEt2O5DE0tVFD1V/M2tJ/dQyOIrYUSMnY1E8GmYC1
gV3HN6YTsfcqx/vsMhPX11Er8d5vhoszdexid7V8aNwkvWpa2oQoQYnjaEDxSPZMQOvXSB/6TsGv
wcycp06y8RNjdPgsyxoLAJeWP4bZQagV2yxIIdTJ/CahWgHtC0hHcCbbHdhc1gFmU1s1mdv7MtAI
BPqDwNTPMtSLR9Ug00w0uoEBeUPhN5mt+UYff9EpbEzvr7nbBwAioTcP2cZXNNZizeFxbtTDPHWO
lfpwQj/k1jcxV4HI538OBFAtmVsAs+TUUum/NlQ/icqQ14w48nda6NMhg9VslHLL3BmoLm+1dG5z
kQtYx8xSw3sbrMR55G8yg04meyywe66yo+Zp6tPpUNZ187tIPPXREjoPHDUArXl/mLdv0bnlAE+3
WQMZZh3zr3oT1WIq6xstl1dit82uHXV9L53xH8VecCgiCuCu7msTBzi691GI1fbwPKnl1YCu51Oj
xgwX+tjYjb211U587c4sEgOqnKhCzWUTICAWB3CmGzEAkZm8JpPkj7KwoV8DGeuop00HRdHJ+pWN
Yro6Dokf22nSfvAkS4+wAxoAkSjKb2Jy0zNDJtjVLJmCUgA3oeU9/+BJD9e9ymB4ScAG0iqnyacF
MfsgFkW+y+Gc56s8geCvEjCSaqpmr2TuhkM7xRckkT6oPaH72IzDMVHdL1HbEkAhDWmmr5rdqKCC
oyvcZmQNOyKrhBUI9r4/UrVrEwjcD26WIrOpGApuEJfnJN7biqAwkzveKbUENt6UmKHZQNKoL2GO
SbmdfwGi94+hBPnjqYkGXS3ETthGfzaNge3SRDQHXjZZpJc9mpQ9CkF/JhZr19wVZu5bBodoMm27
4VlwNpQbL9GVtAFHMdgr4zEKrdTlsqiL2Jx0YBGvttDZdaiq7nsGreqLIapx47E1f/XlqpjRlRZk
G6G3twRXTi0DE1Rmw7XT+nI/QWwuyhh0OxsNbuNQVbd2TFT5xTFz9gcnZfJfjHQ29QGACg0TlNLe
b4CsyzSA1trh6hrjr7YHyppyuNLG+ZYu1Ep+xAt79szG6xKlw/nMfrOfU5bogAsiE1NaB5167FJg
YOqPbpxsPAZXJhQXXNQkEWkWU1skjozbAyo0rrxanfjamhAPJTKADmBY4pZbkGY/DaDFFlZ4P1+t
3DmgEQDWKrhhM359XlJvxud2juamZjpcK8AH+/RvlX5OxClPgEwA4aEiP+6HW5vOWYcCK8dDkXI5
SghsN56WW/I6TM+ovMKs5qG0vxja7/th1kZF5sWJyjLM1ZdiWCNosq5ymLzSyglYbBd+MRZfHZX9
0jNbzDLiLxOYXBu5f21wszquSyGvArDY4hMm+QBkM5fTVSTod8XRRL7HRhZMxZZqz00gwOlwPXSw
/FHnwj37/UcD2tOjzdDwyPYucLZk4muJ5prz7f4krkWBmAuwYajazRb176MYDGjwjJI0kvKrygYA
IQwQFR30rLe4kKuRbDwXMBrABJefi2e1jWodSyNOrLORJwdbVn6fV+ecusf7g7pJkZg6D/gOXHiA
zQXE7v2gRrM2WQHIU9Rq5b5xsk8jHt60mzZwK6+F03f5cY4zKxTOuAegtReTpzwdT0cFLz/PKkKr
3tslKiUf0+zK+g8AU3PxsYZiulbmPnQ+IeS+sRRvLj+v4YHanTGEt5gyV1RZIXSRRs3gzCWaj7XS
vvd6F3JWnydguP+LWUV2+t9w863oTRYBmKXOEwImX2YSiL9ngQHZ1S0g8s3VajGmxZTqthoKMso0
KofOd6yz120s+JW1gVxhQS0d2pIUX+79KOIEvSF7wChA5gi8wggK+6WoTvenauXLoGdsA1EN/DnQ
loskgYWhN7je8KjW8RDRUFV+KGNb/vBqSkOeO7gXwZxhI8uvjgxqptDDxfscAPv3IxsKN54GAxsM
HJjAdJtg9E5Jkm8cyivb2NGBNZlBpEjty544JY1Wq3jCB7ISv7efS/XCu9koY2MKb7I7jg9EmVEt
+O+NzoJdJGaeEieLxCuKwFX6XtTMC0Gc/ewiM/oDFMADm9fkcP/bLblMgLYgMsBEEIfX8VxeXju0
pgEgRPI8sppkBym+A7oRe3gefldmd5JV/acl5JrRKbSb8mL2f++Hv90AqILZGAGK/QT/zKWyN7us
NPXCrmlaRajNkw+iacofKjPl1mdcC4Pf/fpsAnB82ROSvZc3U1vWkc2hCscHuw31etiC2K7M5ayV
DscYigo4iECLN4ylTJ61RltHep4/Mt0EjTnZVd6LxT+X3L64E5wWDApcGuq4otjYEDdjhHAwmuT4
D1Bwt6S0caDu1HBjirpOeqeOa93eK2HfeP+DzQnj3SGwiDL/ijcfTJtt5wp3Nk1mh3REF2jiYTG6
u6Y4VfnBnoSPk+F+yJs9iJB4yAORgkrSrNL/PmQDD15SmKUeOVKxS4lHVVQoxkMzH+CCaLX8+b+I
B60TFN9A8kTd7308zyu7ibdsilRbpMFQk51TFhev5r96gBvvx7rJYvPY3sRaTKdXlZbFvESPYBIT
uVZ3kK2CEo2x+2/CIP9Djg2s1SWcTatjtFiwiaO8GU1/akWQK7f0m3bYODVXvhXob0CAQowbXcsl
htZWDXi38LSILPMy1V+y9tESPzqebEzbLeoB/CMdORluBACSACD1/htZjcgaNAK1SK8gbmQpf8qA
VZweSgJj9AJ+dtIow7ZV5JJorDtKtD92rtS2ilo3aXv+GcjaQOdA5PCGiK+psQL7FDY9U2/4eryL
q51MGdj4H8tM+vWWH9XKakE4HLNAm8MvYUkJ8ZpUIzbrNRy0j1r21aSH7p+79K8j+k+IRfHMTSss
+BYTK7PKB14FtMncN4eX++txbd5wmgLagAc3SiGLRGnrVaEVmssiYf1K3DwwvKdBnAztwRvhIRJv
eWXOu2iRtObCEmwMcNJAbmhxQSl5YlqxZ7JomL6lMF9r2i1PQ2Nt4b8NMY/4TV4cNVn3JkeIGnW7
Cy2slwx0joFDQUDL6+LYjcrzM1G1rU+s6cn04sxX/fjDUiSEFkjAmPWhSincuN2+3tgta8sGxUKo
DELaH5eLxWZpLV7bMWMsyqeHClR8hWaOt1VVQFl9ZZaRLucUDX1XKLO9nwKZQL+mQ/8hMpVrRGOO
Cl4p4e9VD+jpdS5qRYWqf9Xc8fbStYavFW2qXacs5yRRiYCFkvvN4D2cwXj8u8NdITQ6UFt1oFQC
0ng8lAWR5wohziZaTcdGN/tTXEoNBS+JUpYwHXnQ9K46GAX2RwyOdu+7ek99G2TsE0zKeIgeQOqP
M24ng5kGvEnrJjDtVPcZSb87kho71csSRTVCww5NwZyil9n1rhbaqQ3STNAYQB3rHwZ0fdxRVkHc
qsSvJy8o9Bz2VzzW/DGuHF+0cGaGLIj5aMEM0c9Mo/Nrw6phVK7ay8CN4mIOznDUwaI4cI9Wl1R4
RQA4lXbVyvRrUzqd41euKr52UqEkqNK8ClEPHUHoG1vt0Ey12EmLk53IkvoJKl3WEZQT50sRJ9YB
nRgrHPtUnIeWpeeyojkoGpo4a67Gfb1Ix4cOqmFRkjho2ckaiA4IXhzAHn9JUrhPssFhu9F0yrM9
dfyYeaQ99IVe77wEAMEEz+aws2BaCf2NPAIclgUpI3mA6xvms6AiLDWcMSyT1q6lVrkfwAfaCwfe
Q5MLtyyl4uFSicQ+pxZqUHFvZEdlsnqHSjPq2lBF90E29mA5p8xw9GxYtNRKhQq8Ij9Rznipx7bH
B+qHC3MzSEHaAz1Ar6f/5GpzrZQ7LGodzvYDHvxR5zipT1JoxucoloP4i26krWvu3ibs0WIi33Us
A5ILMAKYdOr65/u5bi0zoPaFe8Ss4XUDq81h0yYFo24EV5rASYCeGYwiBGjnhffml/ux1vLqLFoE
ABTe5zcYztQlNY7gmEWeKl0fm/TBzrOrZip01t0KmNEsNHJvg243Z89ldkUdb/bIAi8dosXv9z0a
mbk3EQWDoyI/x1ZyyBselh55gkxFBZUperw/yLU8g0s23mQokwLyuLifuc7AJ4ladORNxR+Y8+1a
nm7QWdaGhL4O2GtzvQ14wPdDGvGG7aU1sAhGroGw9YtTwfzR+N0QsUs0718x0ThzwYKHzBTOQzyf
F8cToKmMF5XhQQwKRAoQtzLC9/m0hc1ZOwbehlkcUZwPEsoVkxdNTpSaja8NJ5yZG1WatRX4Jsgr
9uHNOVj3fFLSRRCrPwzO81B9oAV8+BILru5/O7JRk9oY0vLBNVGhtWk3Ipr0PlsaPwg6PjBkmPsr
bm0Lw43XntU0UaBfhgEJt7bdaZY2ilkgdQa577Nb8QDwq/uBVl5X6IJBdwi1ZHiOLIluDGonZe3A
yVoDAGL4m+JkstJzy3ZeitMT+DdAEP5/ERd3Axj18Z4liOh1zb6uQBWvnxX5Dmdxf6iOiQm7Ksib
34+5ukbejHKx3umA078dEbOxiyArCxxIL9QDbKou9l3eBIOy/7WMM+8wvIzBHZylLZaE/xFtLj1O
EhbhzJpgTRsT4IbYN57+uj+y1YXioYwxVzPgfLjYYqMUcYZSLJzIOxoqQNCa+nvsdXsmNjBEt6UG
jAjAULRXkF9RBlsmXWLnVisVjUChjsrGPhQu/dQMCpNIPnR83KH9nPuzABnkYJKDx63f94e6svVQ
10NDeDbVwn1ikSK1bIiJkRY0MkZIzhQyroJx4oBQNdq0ux9qJRsjFJDDwE0BMrWsL2ZZp/cVnq8R
1b5M6hgPuBll9JjCF/Tf6VHAqsyjmkl2KM4uD7Ocek2Xui2FvBgJEuaGcGg8aA67SAbYQp5tclVW
5xGziJ4+GiCor78/agxDxEpMgkY8df1cmz7Zmn5VHvl7fw5Xw8xtAjSq0GZfpjC9HjkKZIxGpt1o
vmaYX3vTEofKJPXxv4gEeWY0/ABehzj0+wENepN11WjSqOPCd5i190ZnP2y6MKwNCFokc2sRQhNo
Tb0PA5u3rq7cBMC3vos63ZS+BXj5XtpJfLg/IONVJnZxw8FWs2C8BrjArbH5DMbTUzKQqHWhmT9q
Tg/NNGb4adwCcvpIpAxgO6yhbJk07a6hKYrgXpX7Wlv/KXRZfQHuUzW+KVrjCE4c9LNI0QJ3Z9jP
TRYPD7ioqb3WVGlIeTEEcT7Uk4+avgiIXZEQv+rPmBloTBut/BjLSoUA2ZanoenrU5rk1O+8lsIu
NvYuScNQAYGTRwD8A/iR0EtvHmPNs55MlgBkGRdjANksqH+yiRyYKZKIVbAaGwcR76Cy3Iakr+Qu
huFIEAO49AEaiPTUADnkt7otwxrKXz4lVRlMdj9dYz78LOGtAjSfE58HoOiCDucx4HE6zH1tlZ1B
6nCC2pglIuPWO9SNbl2F7GDV3MhP8aCrg6rQAo4Jdx9cQBIOCdTXAwDT1EOcZ6L2yxjYNx4fJ3vP
0bGrjOaB4DWd+sBMlrsU1Cg8V1znXKNyfkRzVB44AAMPRj3p0ejY43PRDt4neAWYD11M9J2m6SWc
HDLdt5WlnwuqnD8lw4Cy1prOCZAOYQ7RyTPse1/Rdt6nrIX1N0Cp3WG2uN+7gIAEjqyNE/7X5FtZ
Hwd9DWOI3BIlMItW7CNhxL7ldgD1xpDC52K2XbaFGeYOruAOg9sQNk8ZGBUXoQE0+t9eOTAOZCkN
dCt1zwWYtFfZEPsMiczhkSrADWJoWlyaFjRjZnPtmMnBeMkSXWBhWUrBLMI1Ppd5yzaOmrXsi6oh
pHiQGW/b6QNnfZ7SnKCoXX2jA5sCVqnRZ6n+QtoOFxQeb1y3Vu4HaIZAEgrAAYDvll3agbi1XXQU
/tTJtCvzz1r/Ryo4aGbgFQ8/626T8HMDyEXSfxtwcQmyEni8a4BeAUkZtcU3Zf0s2WOaHIn1jIKY
3+lTILfQJiuvGIhQYRPOVW1AkBaXoJT3oHURBr8gU4QSOflfLQXBVgXsEq8J/D0oWNz07rMYJjUK
qzuS1m+Dwd58gno03aLbvIodLpMjoQb6HTPenyy/ljJ73FKAaYmykmh7WIpXx7aG8ITWVz9V39sP
kGG1vuQ25cEIDbuADHob5i0HxCZz6hAj6J55Idx/fxrgIgaOOCpSaMgsu+J1RvJSZfPPapy/gDjE
F/gq8Z0FleWNy6W9tl5xu0SjFVQgdA0WDYoYFa0smSY3guFNEyYDUNtw7/mi97kZ6KnzG9DWImRm
AVtKSCQBAcOzgyj5zPeGFMvk2fEj7eFogUoohBLTKt23xqRdUlzvUFSGWo0cM29fFBn8V11u+U7T
opAHa3cUUjwVVGlhnKoa1BzUTOhDTDt68FIV7wA+LV9SkPJ3VNP6vR0f9UIQ0G5Rawr7ssL/xysG
xZlMAbsFWBlKOgqlEWXvkMmA8tNB7LeBl0fqkcj/HRTM3BY8v/vn68b0LYloVJnWmDPDjZyBgEjN
vgwSxpHUjH2XOod2lIFRQuv1ftC168OskwWjctyKblA7lVVRAdIGgsrxMtbVC23op5hDiuN+nNVt
/ibOPPg372Ev1htVwrQ+GvAMHtPUt+G+eT/EyqMDBs3/Gcpi+ZleDhoJLncRGP1m/tARrHL7Y4Ir
wP04G1P2ylV6MxQHoOHSbjGUuHmB7j1OxM+VfLof4/XadpNN/jOY5bOigZxljvuOG9UVKEBp+Smn
mm/a3WPfpb+zkn7EaBvwFO1jZqVXznWfVCIcSb1x6q0PFskHDTrw0JbvK60rR7zhOjeSWh5oIDYU
oANBAmW3Md61owewrhmqDAlglOzerw+ikjLLtcGN9IyFDPTnvCK+NOyjPVrfWmL/Fhykm2k4QdL6
dD/22hDhLmBj8YC9e6P+ZbbVVFRe7Ua0fNSHAiP8UHbf78e4VRPBIYTzB7RoHERAfS/WP9G8uoXo
NypOzSPXvhVuD3bXkTgXPXt02a5HYWjwjkMP7Why7euryoTfDxtv1Vv1hsWvWGyRpgBYXk2oe+nF
o664zxMXUuK7rAIR1Q3K5I/BwO/deHKtbf03Q196Q2TKBBYAOTRyiioacvrS5e7GllwfGNBsOGHx
QrkBNjRFYksz4U7EVRY1zfjg1lkW2FUdgT73laT5DzyU4FnAfnHT3ZjV18b7cq/O70lI4c112OUe
SRyddcSocIXprUYPBCRoA2di3cnt7f5ImzoNqBuXn/N0ZBGMNrMd8PIlpERBoTNZDNXyWvvVyRhf
IJMyTGOWHA1pOns4IQ9hPjrFrvbMH+PYUvSCYI7Te5RDS1fXXyQl6LYCE7nPRlf5rLTawh9MAN/u
r19rdZOgnA6UCvrMIPe/35+l26GlnjhOZGZIM/1f2mnlRQ7UPDpmbewrXmRBX4Ew1kwVrleihaVh
YVZ4HY0e1rNWPENGXDsUSS+fB5Ae0YSYHNCtspTseNeDNzyywvNRbmbHGJeLALqk+lkp1h4MvA8D
4Au1AB3D5oxnlX3xoPXrcygBPDHWV7taa6xLQ9AMyenYvHjtxvZdXcIom0FuZybCm4vRg1/XTS0O
xSiFEIRF+h39R5O110sqyhH/F2H+BW8OlVTY5UgMXIP1Pg2LrAu1Any2cqNFsToOKKg4YJ/MJavF
/idJAvVBuDBHbt18MovqPDnmRoj1rfifGMv2Zz0YZlv2xIkqWF/lPUX1jU5/XGiY+iqTkW3wnVLa
uYTjwpRssdHX7gCwxPjfAXqLapwtbK/g2DqRgshnbH116HOFCgOEDe/vh7WJnPVhgPTDtfpG5wta
3UDwZpUbGS0Du9WDWJqWbRy9qzGgeY71NvdelvhtrU7ihErLQQHJ9GkF6qEmzS1Sy9qrdj6P5mrf
fHNfrAi90cGzqxIvivWjZ/4ERGfHs7PdTscs3lgZaynkTaglny8BozlDYdiLxvhqOKXf9b6wPv4X
3wWFbaCk5i21rIY1nl650C72Ikcfn9CleBqF83w/xOqMwWQKgD1gLm/afKw2BoMWDKSIBkSjLPew
vIZcD42i0oO27c2DY0JK4n7Q1bmDER+KzKhxA7rxPj1IIuLSymcmBsQGJHmo5INyN87p1zvl8hxD
ZkCHAPOHguViLcRCEPCEO/RASpTJGu9nOxpfJwKkrKg+OCJDaZY9666IUJF7NrQWwDALar5TDMuq
CdU562uhZydhcek3dnNJ3L+JTIGEtraO+7WdAXjVrJaOHhHOo/ezgXvU2NaW8CJeTc1PrxH5vuGu
ebo/52vvsbdR5m/yJiUXtlsBV4DpIInt95MDnt6TNx3LHIoaFKIKG0t3NXECzAQ4vjFfJpbXiAE3
lAZINNxDmdng4AQ0hUI4MUyIA9JzBoi+m3fdQwlS/cEwG/eE2W4/3R/z2uJ++xvm/PpmzChwdW4q
ezciAuY1fErwJb3ZYwFMRfM5J014P97aukanD3AciFqiOrNc1xXU/bQ6dyO76XYlhyQ4Y2ELE7H7
YdbnFnVr3H/h64zH7vtxCR0FEskQR8XlY0xGBspD9SA8K/ellTz1lfOjqtR3wUhgd8XGpM7Lcbmv
3DfBF50AXYA4WXkpkA+Te+UtP3m82DiP1oCA6D6BNwewAzoOywSRNbZWZhA9ioj+5JVVOLHzoCC+
FGUVKs7FzuyHHTO9wKDxQRhxcH9+145d3HzNmQ6BjLicXs8VHd73iA5I0d6air+O1+4nwsIib7Ze
xmsvxbexFrOZUQDdKwmmfzuhrozy6UHE9ieznD4JAYWEWFWnuu73jtIPk7C6jZV0u2ChzIL9CY8+
jPOmxoWKEyozasDtpv5digGaR0ei/fnX2UQMXDMd4LRnvMzirUhHs4JwiaSRlWjfSlNAqri6aGb3
0NB6I8fd7vdZaGY294LnMkQy5z9/s9+1bgDF2e7RUizgl4TdPn1XteXL+sFyt/b67TZ4H2sxrKaa
Ui5jdPjMcmbydyHZsvm8zdjvIywOsASanSqhGA3vnhMnLIUIOrw+UISl/Z/NmsXaeFCsgEQWDiKg
Nxc5ZcodkTiK00hy49Iw7zANG4kDkv83qQOEQUgpIz+hw31TFok1vOqEPcZPtAKnZJ+5VnkszLoP
BY6LLlCkJ6fYcqddYQ7tp8GRScgBfDrVHbDA0ounJ6U15KRDC/mpLOtkH7uZ/YWnXMEBT4wHbKHh
C3B95AOuF9lRGiw/1haV/jQBzNboHQ/bFMA66DuYZAfCcLPLUAD7CElpfEOW2AemII/YiEZC6zWX
x7w089CloCdZXeLuys7hewtkUn/Ss+ScQZM/ATm7z86wlfrWtvSvg+gPnZHrT4K2oLqZmbcDNuvb
1Oji0OZchkmb1Rett6e9Ypn9AAIwkT5rpOULWY1RrmgckaIDGw/okKDxbGtPEv5TjR2wSlViBHEN
pRC7YdqjN5bDJfPSbIdijERvLKv33qDbIdyEYAcNMfKPFpjAfpNDIKVSPfPNNEl2HuMWJC3N+gPr
kyIAOdZ5YRqt9oyL4hjDhGTfNN3wUDecQsdGmafGsb/WKGqhcenaPnTw4mdUCWSgxWhmGh1QLG5r
FA/QsP0ZD0YSlp2GSmU//fG2VPpvUzNWEGBVM+8JegPL/kovgdNMWkgwcCb8Skc/1Y0DuJf52b9T
aCCZiCqaM6saohCyRIt5kEwYlSXiJ5MbR4+jo5mwh9qtQzSdfI3rYVcMzy21f2SiuLJc/+dOx/vw
i4Ohj/s+Vaj3P9HR/TYR84Uk4jBIc+MEWEuZ4LjOiDiwem+8Wh1BU9uGgv4Tk2Tv5dkDwPkAtoKf
NHaH0pD//GoC3GMmNoKnjNLh8mAXTmeQwSDxk5Mk+wLMRtbFD7mzhUVaO9dmqSpg94HsukHwx0Kn
0O+k8ZOtjN6vyuSC3RQNPd3fP9vWkibcNwHLxJsW3NNF0pQ8KSxoxrKocqtfNgETXxhs4zK0FmPm
RgJ3hGvlDee0FWah916nReaImrkFVne+8TRfuU8C1fSfEK9//ubcNPrCbkcCBoKkNYXmtSf9qsiO
sfA+m03/TFsn7LvxRBWyj7YlnLS2pT10S3FcQ5T5ptiZ8cklqVOzSDn5nuc/alQU8/EHnzbmcTUO
ChywjpgpycvLOdwNrV4vJjD/yxH9/M9wbPF754Ndfr2/JlZAXMCu6JCRcGA0j1Lx4hUAgyjPRc9f
i7C3TEwpJI5KDYrWoKrF197KIFIHr0cI5IjuCEy9EZaDco/o1Kfh/V9irtwgIDaEwsHsUAP80+KX
VHY7WApUpGgUaBeaKZ2CingyICXkIHlu5F/HAbL+0O6Ftxl16qCVjB/qVCdI8iz5LXDK7VUWAz/Y
NRx4jz4/WPX0zW1jQKjQfd6TLBuhnKfFu7zu/6YeeUgl+dNnvX2dOrMPJU8LVDthsXh/aCsbHCOb
OysG3LlAtnp/07MbNA853NoizckBWrB2ce4862V1vB/mVqkPjwAcOLPFLsiiEPd6H2eI63zItUSL
GLQRS7gcKxtl4MpynoqJBK4oocuj+S20oiGHdLCd/kkS92FE8yOm5YmSPtCS9uCq4Wq4HYQO06MB
9tn9H7mSwuGdA5OKV2kpqD+8/415S4ax1g0tGvsPTAdYJA9NvUEHmuyL8cP9WGsrCi5LaP6AOYtb
/eKGTTMboP80j5/SmvlV80tzaZhkhz49jJoZ0C07ldX5x8uBQtN0Nr1YHsJ4vsOf2Ry0aFDEgNUB
DF4SYoHsWXPAfSZgHwrhmc8TyqIX5rgCXEUnhwEu+4onQgyNS4vtitm8mLKc/VI5iBF1YUt/cDSx
txrpwBm2iT/en6S1xQlmznwmQI8DotvvP0iDc8Yccg8JwP0cQ4HJAkkGamy7+1FW8pmBhxtURWZy
6g3FV7ikoaosQcrroCCIq3UBpWUQsllbGIAkQMvtfry1ZYYHCXIJ3orz2fp+VFMeD7j9VVqkoV1T
o5YyeH/z7FE0oFDrG8tsPRae/rPMPA6GxTKD/GHhdRXGps0X1B52hkUfVpCxqQ3Nh6Kif39oa6sa
IPD/Czf/+ZvzL7crsyY5hjZx4sfGwQMfx/FehPmctiYoJP++YZFWgPCdn97z2/t9OAJ5shaMShbB
COqoxel3yazDoKW7tksPdT5t3LmM+e97X7EBmBg4HtxPcJV1llgeR+hWZ8zUirGzf5tOCC2+6UAk
Ev0O+zbJfOgQB9pAd3rhfTR5810vpE+MHInbeVHDcIH58pHp6UbtY2XWZ5AzRAyQw0F9nC8+b2ad
jsrU0wqn02wPDRPbvDlrsvezJDmquAgA1934zCur6l3Aed++CWiMXGYALrLI1SB7lXnnssS4PZxS
4xhOmrHxmVdQDwiHEtKrYyX+4sV3BhSQlRnUcKJRkhHtr/5qTeVe775TOLb7MKseh4PF5LGe7ENm
Fhw3L7qRJFbnGGxaCwY4uAgsN9KoicS1YWsLpQjm29pjrw6y3lMRed6XvNzIe6vrDHwKVDmBrbi5
ybU1BOIA/sK61svQzsnONS6x+l3BS5cBml+4AaMblzp79ZvODkIgDc1k3UWmMCScGPuqZVFCP1QK
UEIKUUoBXopt+I54dtRXeKRqduLj34WanudLAA1r6NN3RhVoZRdkr0QW3Aina+booRcPPjq0j9yl
h0odRdsGEM4MOmL6ih01eJ9zG1ZnD6k+IgECDyeiKgfXgR1c8shxQ4+HxzT9QdiRZCdq/tC8LyM5
Tc0pQfP7ftYy1j4ulheUmFCpxAQs1jM8gnFxAzM5itX3Tu6KMSohT+Ykk29Mv+hY+r1xNKl80shj
OXCg6xO8Wced6SkgLuFConPIGm3p1phrX2T+SdB6ftUMXpwTzM5HahTgPdEYEqMiVP0Xz2U+MPZg
Elq7cQKZ0tjXwLrV3y0TiRaCunbzTQMck5BpZ/OfcQdhUGDDJvUsYUxjl5Avm1VF/zJ+8So7ZM3W
K3gFEIDfS3CpwaqdkfSLrSpY4/ScEw8dqd4veb1LsGSa+G85TKFpnLXhpbQFLs9fRH2tAPnLrJ3E
a89MDpa+L2yOp7Pld8V3QkufsQdDyw9gjk7Op1oepB111XPnvQz2cVLfpchPtPxdNKBNpu6xTk4b
y8K8Tffzw9cDuBelC+gKvk9zrjuVIumYja6H4cvkUevORfYwts9AdeDi9CKaP3Z6QtUy2xRpnFfc
4qQBoh53tdmPFU47ixVpd5mELHVDIk7tq6eSA6EoWkA+4v4QV57EM3AfMK65OnPjjuAAveHVTUsi
1+SQQr0I4599jHFevo2wOJtU3E+y63rAo+3nmHQ+t77cH8LK3kUdy5wRtnACgDXH+4/k9aMl47Kh
kEixr7bqAfVxP3NVfwLbPByd+KhIV2wcSGtfB+8YqNBRgJRvnoPOYA6G5Pg6kndIy53TfqwkEKWl
tLcIgzehsPSAvp4fnzh7UBt5PzxO8WZKmz5/huBqW75QuZ/6DTbnVoh5G7w5zU1aaVLWTf6clKM8
gfeCMmif5FFlulttkpuUhtEAMTg/ecDfu4EVTHFV8hg2Ks/6AI3zQRx0zh0f/G7w00HB6uPycH91
3Nzt54AzLh9VGVSwljc2Y2gIBETq7DlLv/wPaee5IzeybOsnIkBv/rJs+6JaLdN/CI3UoveeT38+
6t6zdxWLKEJzgMFgAGEUlczMyDAr1vJ1yGt/lFUMFffxtpmldTG8MfHPQYENlu/yE3rQMCZNY0UO
XagSufZkn5sVYLPuJ9HwUauN37ftLW0Z0z3AtgkPrnvCxah0nmvpkVMNem2LfvS58tSXXFb/tnbK
5wMEQsKIC6QXOjt9MaBsyRrHyImZPyyhX8l/FvXX22u5usAzG7PjF3qBr4auGDnE+L9Qpv06Kvo9
fS5aNSgZeNkzc85rjBfLNuHWYF6VcuD8lRqp0w1Zr0Z48sCu/Fe9y7e18k7hTm0fzGqt2L64XVA+
/H9zc+yTwFwxAytK5HStt01GuHbbYuOtHYqls07rEVVXUG/w88yeq84cXAkui9yJKsP/pHqj9jUs
fEicPwcuvvD2ri0aA8xEW3eivZsXAQct9WIyL8a9ynKbqdQ4s+Buoi6Gj3nlkVoyhVwydTd4K2Xa
9JeXK1ZzJUDVPXeaCjfRfRkyZk7Gn0SRt5e0dCjo4CrcKFzuVa6caFkTKYqQOQiKSHshEr2NMGp7
M5R+6XL4SkDzKNZq/fcfEs/BpB50u7zz1uyBbMpeSZuwTB0kYUFx1J7waETlYFuZLGy9IZRX7P0J
HS5CiwmqODUP9Yny7qrypA1SoAutnzrI3IU0nPpQ2HT0NDZ09kwjP5W+sAuzDnph661OhB2SkS9x
NGiwTFRRV5xkjUpnHkghWnJy8zkbGUVrTIgbbLn18lduuzTagxkrd9jpbT2HJSdvE/ExV7Rgmxe6
uMvToLR1/pc7N0VgXq+a4MHzQ3fTl110qgrds2sU3Iy7xm3Dr0y9ARrNNsirbGMSe31k7IkUpbXj
uI+Jcz3r6Ivi+Fi2nnBHn9rd8vHCFyS0UmmvdAycSW7o2dSXXPRZiuS9MxvpRSykdzNzv+eBMFR7
RmxoqAeRuOsEg9kKw6ygQUkMNWWCy/wtIYv7RRFE2bZ6Dx4UIuvPeo4sYMxgiSNKvhVvQ535BXf0
y7tQUgbblzzpHvp694cVyTIAbsYnNkIUyJtYTbX7JEZQQa8YmJWAwT4n/aBsuyzqUFVKDL5LV65s
/IITAudCZwoWNCo0+nT8z5559MTiSa8jdaLyI8nf3e7Zzf/elV+YmHkgM5IgUtYxkQc/dCW4i62D
CQl/b9GH9vaNv4YvWbixgEsg0qI3MLEPzJ4OPxnNVBaC1GEKwa5H0MEVaMik3ZbtS+7/FMKVjGDp
ExJsQnvJM085bfYclh4qacjehE7XFTuz6RypKUDuG4fbjmjJjAawk1otuThFh8ud8htL7i2/49Vt
x/xgZlVFVSN0d8xOiv/iUJybmu1Y4cah1hdD5LDik9H5jFLeje2n2+uZXNjc42h0cijTTV/tT+nh
7OTlPUxy8EtFDgNuv0YBgkhX6la+2cIjgQgkrUqYjaFwmiN8tdpMk0hTE8eDrTwY36XoKejuW67v
7bUs7A11KDYFtBiVtnm6EXZjU7oI8Tnx0NsIQTK+QUtvpUK8YITBPJCMsPmhmz0P+lu/VhJjSBIn
Gb2tIqUvzBUd3V5+/+u1YIbmGsh1xjfnPQgeNojO1SBxfKVxqJvZXScfc23Y3zYznaHZ9pOfTSH/
xC121ar2ACYmiuiVTIZ3tmyBku/CnSrBLv+iMwPvtp3txis5zcJxmOC+IqeOzPCKaaJQGykOYzd3
rHh4bfPdEIR0rQUTIrzd7dUtHG5KgviCidUCYvRZdKI2RaLq0KA6VVD+VioeRDldqc0tLIZHc1JZ
IUBQGUa69AfQfDV+zdC70/nVXSR0bwR5CO8ER+Lzlb1aWA0Jk6rAn0dX6gpYJARl4oPFzhxVz6hz
0igQrGFtuHBxPRPdE7T1sHXPo+/EaIRMdzPWoxa7sareK1XdN3Wyc/Pk788BvM+KApINlbCrqqaM
CkHkZ6ynSNvgua/kDyFwg1MdeehBKVCS3z4MCw8SwRWOjo9IJ2l+GLJqaHtoFjKni1PpaawNfyNH
rQUXeWNspKb2mdIOzPdYCeS11suCz8A0ER2aiHiOeapWUvazLDfIHaH6JvT11sg+1UzZ317f0vE4
NzI77L4wAkTWMKIrjB+2n6LV1sLiMmRjClGsSbJzZsFANhsCujFzmlZ/1Ib8HmJrUHRrFfbFjToz
My307EmKWkJySCcyyirIZLaHkfi37xvY6Z5V6Xvgf/8X3w1uP+YkoDgjBLs0l8ILnYkSq+qCegN8
w5ar19sWFhd0ZmH23dxMI32oxMyRUvNowbgnwTAC3qA3TqoZ2kHy7ba9xX0CrQOchro5dCaXK4Iq
IvREZMScUQ6Z9Rp/D10BOt0VVkIug79n9njw1P7XzizkCvoiy7WiyRxDzgaUr1p9J1VDsUn7Bjyq
UQvIcXXJ37+/vIpThWpSRrrqB2g9UJO6JBMMAUC2H+iMBmtkyIvrOjMx+cizA5gnYyJAzpY7WYbg
l+YEkBjq+i8/+iWF29tbtWRqqhGRpsN/z39cmkpdNKDgvUidxrc2chY/uUm2RWmjYtYOJYZEU1e8
xNLZIEymFAFtD553tmdKKoixOhipI2cSAikB6SQSddHauMeamdml6vFFkm+wLkH+RcJqK8VPbS1E
Wvx2Z0uZXStqNUNRqiY2oPmqoPvSYidoC7uGzVZfE2pfehfPv9vMKQkeA8dezIIs9kYtv0B9v23l
jGdxJaBYcuNozTJ8wOAQk32zqF+UEwhNYA515FR7AFH1qPj+iomlzQFNoUDfgbr9VdHG8PSByh5n
ILIyWxleRuFLY60EK2s2pj8/u0PaoKupL2lsTsDY2Ajbddvaq5S/S7syTXXJKFfD1zTHfrXUpApd
7xNH6mUaoC9lnW+V5Ge2Nku75MH1SRFjCpMB5E5H8Ww1qt97vZFnmSMg1urnx2Z8V4r71m+3huJt
1WrtLf/T0Z27VjZoEg6ih2HMFwb2KgZpHWdOH2rjgyFo4yYUSmUr9pJwCE04BPS2fXNFaGhzWRt2
UPWEu7ZrRLvMkCWWCn3YDIpSAoYWsk0gW9m9y9Tiivda2mRIH0FdTPnwFTIU1tmuG2oLZ5J+ieTc
HvVvcrPi7xc//ZmN2S0fwX97icV9qKz83pA7KLPHt0xW7osw38rgg2w1jFbAJIvrglmDgE1FzXBe
1YQdjFnRgsiUwehN0d757T+0X/6FJ57YzP7XyMyj9FDRG8NAlRbexI0qBHahlXYVfr79wCwuxdJE
Ei4mcK5gOIYgTRoJOp8ve4De5TDKBLtQP922suSKeZDp009VLJKTy/sR5oXSdIOROVbLHFPw2c0O
iVXaQ/HZj3/dNrW0IO47WHVYWy1av5emjFSLjchVMqf24kfPlPdS590JvrmC25m+/vwCkjJOiRZk
hda8OWW4CCTq7Zg6opqDKhCFk2Ca/9xeykLyPWVZjEPSyuWfmVexslBAWEKgM5X/7txjrVsbS4Bj
N70Lcn8LuKAYVg72gr+8sDhdtjM/FkXEixEfzulh3YqUp8IDsUIiqQP0uL22hW1iam8iBLWA711d
IYiDEzGI6LrVAiTH4b5EEDgxVx6yxeXAFzx12iZo2+zYKUnijwbqcY7sfdOS/ACzYljBSpZ1u3+x
GuDbMEUArUZG6PK7NSUpatYYkaMKXw0d6In5rS7eb9tYWswUsDPyMZH1zbMrPUNw2izVqZsM6BYu
ERQnt2KU282wcu70hcNNOxRmGGo/9KT+kAaeHQMhrNuxbMrYsdSgOhV6814kbppB1hAC0EKR6QSv
70sQB3vBCWEmFGJtn/FYbVw/F471KKHeJYnRzqrHyi5yJmgibUy/Je4QHLtRjn7Hil/sLWhnkV8p
lfu29YaDOQrlTsu1amvAG3aEoK933CpP7bLr+kMkqOGWXW4dBoi6pxakIKrBnfwri2vhQQcSCZ6v
UqyfYt6o/UZOzWarNI28Hcei+12rYblR8qH7KEcxePMSLfzpZZl1zNxAuteg7N+aTdweAFm/hW0K
8t8bvWMg6ONBzHx1X0PssWkFBBHlDLEryaVpFkdB+oGC48SIyJSrp+vRnrbvmnjk9bYzKsb/RxWO
3jRbf3m0dOpTqVpxtNwh+xg1aVeX8dfOlx4TlL9vn7DriVPwedRbJtQuufPVEUMdeyxiqYmcZBIH
r/yKR4d+9abMgC509b2X9Q99Kb4PrvkYR+OBGdhvYhitpI1LK56KtFPJZ1I1mKUgYpSWYsLAvQOY
0+mD8Ci2xNRaVh1NoOS3l3wdPUwr/q8t+fLran3m0tmiu9uMJbrc9VYf76Kx3uflJ7NksnfNUVzf
LOyRXFETlCFinbv0rikNtclpmCetu8896bGV9cPtJS2aIIHj2AAyuCpAS1Fp1abWApsQuQfeR4UY
720LSxsEMIi5a2ZICFBmbtUTSjnTWlopUL+8xGhzSmHk2oERfi5NY+WdXbRFCZB6PSA/LsHlBnWi
bCGn7IZOyJTuXVLCJloaVb9tjT7d+laRr1QBl77exIZNrkA0dNVh1ZtCDzMo0R2194y9x4DgrpHd
biVovY6HEPfi7YbbjOEsYuPLVWWxpEZBk9IlSmUAx1+04h9z3EtU5DwwIbd3a9GWAQ0cbRzutTaz
VdWlXmu1H1EQSdrPOknxRiNozhijct0DNGPGPyN09iuXeNqXy/iIFZ5ZnV0si/dCcpOQ993vj5Pj
3+hKI21EU8lW1rdoiaEUILdLDLYeYhxRFXrgQbLvaQ9Krfsk6yul6AUbHHN4HEwmGRhomp1CcchE
RnuK0Mk7ZMdr8Ws+xE+y16yEX0sOmB4bZ4KWKJWdubPvh6QaZYQzHOBkw2MsC6+WpCX7kgcL3Cjv
vdFn/5SCpj3pbdfSSa9T2Npj/TFnYHlNt3LhKnBogDZQw6NKOM8xU2EozK5XA6cHzdD2SAp37tvt
s7ngfoFjU4OccsTr8tbQlVIxCFbgxMoXXfe3sage/OqxCK2thJhvvsYls7SPhNPWxBoBqGxe4/dz
PW5TI8GbuOWnRCuf0R06Qpb47fayFpwWQ+Qi7xMFmoUiGkOzTQ3yxSnd8ui14rufuXcWSN6gUb/f
NrW4SVA/oZgExpAq4aUnKWIDfrKcLwhlbrYdBIVgPYytlTu2ZmVa8FlAmNRtmVWmETijgT6m2J+0
zFtx9EsmJrJAolcKj1eJKMljWPcIvjjtKOxbGNEYWFpBxF0PJSpghEAA4HiZRwCif7mMMq+GGN1L
3/GlYpsl1iaqpI0Ao3wW9y+6LzDF1/QfUN0/eWr/ludrCd3S/abDw1wAGISFMVaualwPTeE5XiS/
aO0pr/9JhQZqyy6yaybdQ0U7pLW0Q3l6r3vSayT9i508/wXzKddeE91CTfkFla6exMx9awNrxfUv
r3ISzSSWZGJwPi+oB3AOMabgOUJipd9lA87TfpDao2DWwiOkjd5B1YiiM8MFvWQRuPsw0gCBBwEU
KWW5u31DFu480Sw10amvh+zJ7P3r8kwuxV7znVo6xck3rfjwspU883p2WDEZVCdDByZIJ3lO45/B
hM4jlAYOd+QXJbifPhrlUf1RF80eZqkHBMnflEhubL+GuPz2+hYuDqRljA6jMk/yPn8zzKhJ60po
AwfCcncTKT0i63Gy1hdYszL9+ZkHqENVSfMOK1Cx2SpV9GZ1/mDhMWAh01QlJWedxPPSBHSdmWWg
S0iCW1SQfg9C8IocTvkwjn50HHJpeLHgDN4qRr+W+Sw4bIAGiLZR0SHwm9dvC3UMLSjdA0comnu9
r+9jc/wsd+2bN6h/q4gzHZUzU9NXOPuQbk+rN60wRQPMtdvGz59lSFA3phj6fx+ncyqYQqAZNs0H
zz6oGzC0bDVj4AzKIc76Z1N5lOJmU1RrDABLn+/c0CzYU8RRLTMTQ2X85kKLLVSf6rQHQrZW9166
yyCaKSf/PzXQ2cejKpJL4ZD7TqNJ3tYYvfyt97TuUS8BkN2+VoteDDyuNUEQ6IPMi7z5kFdhjsqp
M1QCgl8pDbg+QvXRcOs+B1go2T7qI70ebAnl260WIjWWR6L+oXTNmg7V4rqnVwuVEFrr86sRpWEL
k6TpOXpvPkgxTJutu/XjlcxxcRsN5rxlwglSBevyaPpJnvrIT/mOmNU/zTA7DKP1ERVUdOpqJdJd
XBCsdExggPMB4H9pauII0zoz9B0JtPiuK4b8pdEKVAWZG17xj0tuZUpVJ4zuBLGePfqDAGH5ELCP
0Aj1L1VMV0ArTlqlD1uvl+Sn0ivUrVIWw1q0MZ36WQrE6CP4oqkoOBVwLtdoIQ8GnWDv06NJT7lv
wQyv2XU82EMOYp06V2wgq2HA/rpBrAK52XLvDkgq3D7HS5tKlwgGOnDlUA7Nmv25WxqubMaJ0zeH
rGOkVUdFbrhTunDlwiwagkSF7gcOFAaqy+WSSA4lakSJE/vtoSq+QYprS/UXuK5uL2jp6KCMMjED
S9xPbeYDPDkShhbxO0dhxs+lLkd/X6CZcNvK0mog4uD+I/w2TfHMVtNnJfq1XeIg52SXGrT+/Y8Q
Nq1U+HXb0OJyTORCJ6c2iQBfGnKp6JZ6UcVOIzVIkpbJc6bU740WrcQoS3awwXgB+SVB1uwahEGv
WL3BMFI6VsReilfYipUdxqR6u72gRcd5bmm2QZR/29KS+tiRlGKPUIENR8VjJ6ARGmt3QaBvdU/c
oynwOuqancfBm5pJr7d/w1K0MmVfnEaqYOa8auRVYcX04Rg7sCG8A847QYe6v23iT/o7v95gl+U/
Pa2ppne5cRJcUOkQpIljFdpntRghvwi2XcHyomyDbwNuoFa20fWPCj2HqLfukyy8A8a2vf1DFjeW
eGni3qGWNPfaZjjKiQX2z8nkot5WQgHhg8mQq/8vCi3ULKkOT501nsTZBY+SKAiahgve9VH4OdUC
bw/hhpfYbsNo6+1FTafx6uMC0p0AcVRM57iXMmz0NpU9IMH5+MvI7y3AjEl6r4zarqvq3W1ji1/Q
pFpFaAbNybzgLFle3TMqlXJaXoDb2KiHxsba2NI1Xfyfv523lYcIQoc5FWttZYYnxlXqVCpwXSsb
XzTXPJhBiHpFu1chMMvtwUYhV5W38ig8QXOGfpEP65a/Juk7+ZT519UAJ0/9N0o8czZCCPXyDswm
qKIYOBGSm/XGV8Z8L5mpuTWMNoFduYAYKLXewM6u8VIt7e00Gs0EEgyhV8W0BBYZL5WK1DHj+mgN
0vcig0xjILbb9QiaML64xhKytMFUe0j4adaqVylSKHZt5FYAvwfhMckrJAe/qfKPvz9E4KQti3AG
0Rt9elDO4nqUDQU/RvXPgcflUNTJoROl5zFeozNaimaYz0ZNDfIwk7rZpZnAlYiYLAt4ufTdgpvd
9T7EqrV941ujJ3YjrfVplzwpxMsktZT6mWWdPU9JYsLLqZqRYxQM+6AynhfjSuCwYmJekqDWMUae
SZs79evkbuiL+Fn2vW7FymKODp0/JTIKMFzy2QOIpPpQiiVtJS1IjO+D2wdHIRAS6Pza7thHbnRo
E1+6g3nYpaERqPu0GeK11snSSTTIKbhzEjDV+SvstYwD13rLKyyMkCam3yJU/9K4X1ns0gWnzDnB
VancXgkXxUrGdDNKX06rPprg9IE7b1oq77gUX3i0QqSKpJX3cClgOjc5O/8eEU6QWfSMa14EM+s3
SXknZ5attMfbF23x4T23NNvIUa1pnCU1jfDAOKZldExVfdck4b4JtPuOESY7RrDNZFTFEuqvaapv
U1P43LjhSoC/dG4pXhPqQBpI5UC5vIqGZ6AM2RFRqT1EanGHstm4stYlE0BMqKHx3i5IqBQwUuYJ
DVnQXv5n003cB9NAXvn2F13yKYjIT68t0G0AW5cLaTN4wweTSeEejSTfe1ND6gRPmfZYw8ppCJ9u
W1ty/5MmiwpBLR2OOY7BE0ev6hM6bIqOPmreWscktu78KH7yIuXBitu1UH6p7AsO6L8Wp6985pot
odI0PaTbNoTVU5sn/iYVy3v0gkGeJM0D5Kp7odXtgRlE2zRUlO3qNZqSxY1k/tVkoIXy4DzE0FqF
YTqpwI16n+T454iU9+2vuuRYwAr9x8DsXdDqqBbCkq8aJDBhI2J414jxT0VdA98vXXOAgLQTUQSa
xrUuv2XcUwj0Bfp6nihItjY2nyS0BJUo/qEG2vZfrIn2Cfx2XLGrlMVMfaMR4cB2SAOfjEH9HKjJ
1lDSX7fNLB7IMzPT9Tg7HlFvDole8ek03bV9T0YcElSfJ+yiKEUHYn/b2uJGnVmbPaiSmAq9prKo
iaTHr30796FI11fAQretoDd4uaYGD5jE0Fc6AjPxxOnlS2as9EQXvcZ/FqLNBzjzMilr5H/wTUrz
2PsSAkjFtkw0R5HcF8PrXit5DdG9ePggPGTylhHvKzZaJHkaK/NhhGhzmeKC2955onbsG8BDZXp3
e58WT8WZrZl3L3yTHm+CLcO1Qrvw+21dqo/taN5FeOF2GNcircXFabRNKG5o/HvmhROzzgexBHvn
t/cxAJF82JSGQN3hXxQCpuGcCVDIvNOcccyIdEA+PhFdaf0QhU9K/rMNv9z+dovejgl10H0Qu1C3
vDx9mafErTctpU68DzQ0dpmg/bxtYuH0kdrD2A7RPmXfeYIIbsIVBd70aYz3jt8hI1BUl3bRaZ+q
3nwyUuHLECJjcdvqQlx1YXXawzNXkdG/0w0PrAENrGewY/ec1Y2qNZBnj7/lXvghQFOf+WtwkYXb
DDMXnVGmItFznH/PNNe6NjYjJn3NhzKPbOiCdTqGt9e2cP5U0vs/E9JgwObTsUBlERMIafdDaEMA
5zEy4R+HgDeyWIMDL5oC5yBRxdOnidzLzxgkfV7IqL45xkQwlXrbSv4t9p7dy2sURkvHZKLMNKm/
EvfPWQbdKCzF1G8CGgaZo8T6UawZ2RksZjRyYSeHwSHsqpXTv7Rb7DtLo/R0XXwaY6WlBJAHjhzG
p96SH7qqfOuGNX+xFNaABQWdSSKItMsc6ZyYXWGgSN47gnYXado+V597eVOVJkSR96312Su/jfCs
KurKs7zgGeGTIY2mn0q2O497k9TKuzBSOjBssa11P2PlIRHuuvSYeys+eGH3DBliT9wISeYVg7WR
tEoqel4Hzt4RmochhNpufJfLUzF8FbNic/sCLOwb1mhKMOeOC54XaJQEMbdWUFonsfwnIdRPVaq9
BXW7u21mwTlyKoCvEkNBRyzPIrW+0EZNaOvWiePWHvwv1hqKaOGrXRiY1nnmpELXTDxj7EDKZp/F
DtqOuOakP+tivDPThzxd4yFYOA8X9mZOsXZrv9P0vnUswbAHmfSLt5FfsI/qExP2t7/ewiaB9ZrQ
cyD84UGZLc6zkAUwi6x1lO5ZqpNtMX7x5LWKxIJ/gmacfhGU0cp1u01OmPFRS7lxXH3bZkxfqJo9
1TgHc436YGGQB1Zl+sEQ1VFcuRqwH6I4kaRErh1TbYGuofdXfEvdf1z5Sxe/RaX9xT+Smhgn/0Mw
N76+B7Ciecfb3/R6ubzVENhM7JjUJ6XZBuaV5VP+9GtH5TfE6l3o78Ya8ZyVgPFq63g64TdiqTSj
YR2azu3ZudTp7ieyVaPvV2biHv2CzIbYTn3MSa9XHMfVHcPUxIwHvJIJOTjjL00NXuyrXpELp8Bo
/F0jtdlDnAprBGVLCyIOheYBaCDV99kz1iZR1HRkj47Z9A6wlgejUw5SFf/tkWcxJpMFzPVPDAxz
MwEyo0kXyO6J0O1ktd0z9UzbSrUV93d1CiYzELZrEyJPvuqZ5HJuCIkiuCelL3EU3Uarg2eA6Zsx
TFcO3JXHwBTTRn9o3Yjgruhsylh128jynDRNxdfYin8jhadsi14dbNPXaaa71trE6dKRIOAF0Agu
j9LzFNqdnT6VHrNeSKXnhENv7qzW0Lejl7q7v7xK08qQj0E9Rqf5O38bLSkYotrQPMeSf1fDjyF/
z8X3Pv3nr61AjgGCHKQMnClzZGaMTEFYm7EP3GgaRtjUNZgcLdvW4VqkdvWWTHHnmaXpq559tSYY
o14EmeJUSMIAznFaeQhtrQW3pgX7UDZek1z+dXt11w3EySilKEByE/P8vMObm6NUyaXhOXUfAfex
9AkYp+e7ShW010CQO7sa8nATSClTjyL6yNnExB3HEKs2cVDGfxsYTz+HyU7GIuAXuwKCWGGUJr5Y
eU5mgcJNPzHjaSvqd8X6fXvdC+4EEA1NZ5BzoJnnCaBUD7LUowroSLoLX3qQSAcYV7xNmgf1/rap
qzxmWtKZqZkrrmNTt9p88JxxgBl3GNJNNsbwa4FIistxMyLbOo7o1LblSvN+8TyZlOF5XuEGmJ/c
JMwHuVMF4RRpUA6PQf6btGfKOF6AoH+BxfjdpCO+soGLH5ayP1Ur5LfIey8PcV+EadKpuecESnFI
uhzEfbF1keC9/VEXHOgkQaCCLYWW8ApokmdKoha67zkxOO7NOFTSczSgrtQUwwDDcmAebttb2sSp
EEJSCMCRaurlsrKJ10wf8TWITMJuC30FmNEhe26bJ6HfhcUulRhNLIp+rQK/9D0h5PzDegdPwByy
kDL2KPux5DlK6h78IYjsQoezWPX+xQedOtoTrBkpgTmAhrCACkPk+U6BAnLh/ayMJ0tD6+nz7e+4
8DKwmP+amV6rMx9XEwEKfS7wHX0BQds4+oG41crjuvjJphL09Lko5s/AArEpdkprAuCqzXo3Gk8l
jeykWQP8La7kzMostSiKuGkG2tmOkpXDKRrL+C41aWjf/l5ra5mdu8qVxrwdXNbiwSw6IC/bZgSO
Ndn1bUPLy6HJieulHjZPyFTGAkmWpv3vLacTtYPkVyv+aGktTIbSwwEbDF30bC1FZIRjBW72ZBL/
2FKVJju/G16MXhZXTsDSYuigmvqftZBfXp4yhGVMH04F9xR7/iu0U6fBk1ccwuJimNaY5r7o6s8X
4zc4A6HO3FNSDta2UodfnTJ4D4yDrWlTLrk6Ql5jQupPJNezKxNNGHI5991TVcVQ+MuldshQoBxw
rhs9Ns2V52ppYTzz9LvpQvMKz3ap7ONWaUo8a9nv6wSFSP3YUgu4fdqWjIDiYYgIJR2IT2Zv4kDs
DY7O85wmSuVN4lbFTu313taa1Nz930zNHiRjECLNzQLPEXE0Rgwc/kPM7m7bWDpvvLKTJgpKJWC+
Ls9b3ipaMuY6o7qWuAmbYJOtiT8vHYJzC7NDoHulJHs9b/kY7ftO2gRjvkPsYaP0K35gaWe4n7AU
TJnj1cPaNVqLerVGZpILW3eUn+P6LQvWADpLoQlTNOCbSISJ9qZfcfYMNCyhDoKU0CTNkf5AzE4/
eAYyO8MgVCzQHw5x0HYgIDozWWklL66QrAE+aMCTVy9qFKIA25WRcMoNHaRmJrr3cZgpx6Ry45W7
tLRrE73PxGZF6DAnxkfGMU/bfBROWq9tO/GbSroVRN85Ln9/n0iKTep3pJWMHs6ePHmUeiZEIF4Y
mMIWxmHjjspL1v26fcynQ3YBZYI3/tzK7MnrgNKLgyoYIPyUL4mV7DPUAgMrizde0kHx362satEe
JBZ0TqCXuMLDFCLw71LPzJOruXurgSC8jex0wu6jnH0n11SKbi9w4R4T30HHA0chMN75aIJmCErq
+6V5MsLux2AlW3Eovt42sXD68GyMoU4TO/QYZu7Vq1Tm0sbMONUjyJtXGH+0eqUfufTZGKmdniVK
uVcV/8rtxiFMQ+ukC1lop7H0LPjMeDRq8lUz3JZ8ao3v9U/Van4yzk1OH/bsPleyUkDSEVinrukO
QlwdPC3b+Yn53NEWknx6/qF58MP6S9NWL+LY77o8/qQP/mMox3caTMDMGazEANcYJE4rw44SeBHY
/jhAs9/U+6MCVw2erPNecyFwuiTahW1yX7vjtm/zDwneAToi3VbxlZWbsuDfZI3MC/9m8MLNo/Ye
Uy7Dp9ZJAYJ0UHW33tRynB/80mPGOUGPOEdildnBNSKb60bFtGr+ZhBkWEde5HLVYRyZpu4K1gn9
JfVxJEc/9lUiPgVQmD62hRYiMhP5j9Bp558S+AV2Nd2VOyA+H7fP+XWxdfohCE5wDim94/0uf0iv
G0EdlJF70gM4NMqoUm1vzJGPDQfpGBhR+54UcWTrndu8lJVfPqYlk6gpLGKf3UrO0IwK042b98VB
Yht72y+F4olhuujb7R+6uFVnv3N2IRspB3oeuNaJ6rQPn1Q+2Blv+Vs9MOGV17p/6CpR21p+trZX
S67g/AvNLo1UwHJfNIF7qqG0Nv37mCkJIdreXt70l1zdTLac2AQ+XrCMl9sQGahsdr5nnUpF3VvI
i/fBWi6+vI7/mJjDVLrca1KiBfPUjdGXhGawhOBC160GDUt2YE4irod3ler29OdnTibtTEHXa986
td4nUOc2Jcy913z8/ffCMzOGTa/0WlIqlBs1HiU8WYrenxJNpNyfbltYOnDQiXErSLbQy5m91YaV
ploZWyYToQZsH7kdWu9S8wtk+Y5DtjGC3W17i5+NDAXUCAoEVzOZoaW6btiJ1ik2VW3HUHZOhFCC
AjPCeM3nTpdlftrAz/3H1uzSI1Hp5aXUWadeNT8033pk/u1JtQYkjHJaHZrTVTCeu7LdZeJxUhEc
WvnUG/Lfx13T3AX+R0LIkTTm8qS0fgVV/TCwiXDGlLYaK9pPtALAZOZR8nOUwjUd+D/P9tXCGUMn
QNKniZwZBij1gjoK4Vg6VY3R3YGT+DLmsrQB+Ro/tVGc7cQqGrZloWtvCEMqdzG8lszUgXltmfo/
BX6bTuJM7dEfk+agojW0r5RmEk61uo1Va+q+i3x3m7WF/IizzGwaav7x9kFZihumJhxMh9Mg1Tz6
CWthqMvRcE+REh4U/ahpR00sdkgNMAK34pYWImPe5f/ami7J2V2WOrR66IW5Jy8z8k+mFLvHZvD8
X6af1Zu8LdZmHJbq3LIBqYk5oQUmvflLg2bVS6ARVfckBN7wqmd19DgYEL52PKYbpfR/tKOrPwmD
ZpxMIzX/GQRR9OxElFoHDoO1GdglH0B4BjIIekman7NHZzSzsNYKXzj5QvZeuIh95emuzqDOhIvH
LpP8d+CuQQkWbVLs1gE8Tc/O7CUwWjmt85pP3gmPfrlt1K95kWyElkj+RyH+Na8lzz/zvSJlYHIs
iBMvv3dOZcczXA6TMp5G+WfYhrYp/5vHzaQjqCN7jKKzOXtBmeLKeWtC9+T3ym8zMF6owq0c1CXv
eW5i+vOzg1p0XegmHiYG6cXS7r3uoDan2/duzcR0L89MeI0ShIbhuSe6P/de5b6PqfhsiOZK3rsY
GpqT6jrTKJNznB2Ahs2HgCB3T2WaPvtqbhewzrV9/8pLVduFyWPXjMlHM/Zbr6k2cS6tvHxLDubs
B+gzJ9nnmgBujB+QpOQlXvHQp9pjlyqvsddv0UJeK54uxT7TOCjMhCDHr/g6Igv4Qob+E1Itxj4G
Xz3oa0JdS5cKvBMJxsS/Q6Z6uXcjlJ4IqZiYCPSYiDZU3qisyXvRqKV7r4nqI9lmuG0LAGW3T820
W/MXh/EwbhihBEjnmWUlNsLEN4ke0zb8RnnIUUNlm/fgdaJsZw2JvBGM/yHty3rkVLogfxESJMn2
CtTWm6l2t+32C/IKCSRksie/fgKP5rtdFCpkj+7LlVryKXI7W5yIyS+bLST+2suNsirKGphK865m
XJvWnEynm1BbzVV/LDQTjxb8GIazNT2o46b+B1+OOAwDHCik2CgYXq6w0eLlzhjSOGa+JOx36j0V
yUstXm+v5trR9KCRAuQTOh2Qk7i04vRGVhQDcSM0BXcGHuKh+jBUr5nkvmFsEFKtXkSMpSBKwEA2
ymCLratHx4SrnSNAPTlVuRES1t4BvPfaVNqz6w33BuXPRt7bYdWSL3q5NRS2dnTe219EaXVjFi3O
lRv1rfAL95VPB692/L5/EtBWTofzoH7eXt4/xB/L04q57HnAEBkhQuvL9Y2xgawtCzfSdMkgBFwD
7ZNUE3uGSgj96REefzCyHvmgYHH62DpqOjR1nD2SNO+gUpt+6dWQg5POlB9spK67XmTTB57GmKEo
0s8VOJsO0EqoEWcO4waUZvVoAPI3Q5QAZljW33vpQbDbSdzI6uQeFbDDEEPttTpQjPMBJO/fXqm1
NwuuDCh8kJCDTnnhb9LKlEZflG4kPfMU180rphl+3DaxdoPfm5j//s7fNARSZNJhbkRj4WNwAeFg
QOP7dny5bWfNr3mItSCaYttzBe/STtKBzhw8A7CjOVlQ2JZ2qLNy3AlPK063Ta3uETAM4GvABgHs
cmkqM/tWQ/nAjYhoHkXH9wiw7voifZ5UcerHLdq/67EoRDeYCsQoFxg/QDy1sGdptW6xtsaz36n8
l0JVLagcCEf5oz5oB6P1yN2EnHhCJxVzDbKFvGaZoxDsywxTg2kjINtrFvrGw7K64Gh7AlVm4adZ
i6ey0KrG7m0U/iZC92DO2NsirLdGitZeL6DmMcKLugtGS5cNIlGVpDEmD3GyMX6wsvSniUkRuwBj
KNNAMYwWqMObHZiInmVpPlTTFuRyrbCH1gFYM5CkgwN8qS5F+nyUorJRhrZd3zEfzSILmvYjZqbR
IO330sKEbekEurPhcVfuzYXdxbM5kTERWgHWxcpR371KfRGGexyhH+i3ZrbFNLSyl6icAbSBmV3g
KJYTlFNtK8wooKIvEvHRgsCzsvTGb3R+vH1zVj8KeSv0HWeeh2VMBqjEWCkHNX0o9tmnNFO1P6VT
HFJn+OSNmb1xUclKwATUjY6pppm94oq9KZGkczqH41EACvLFstLkQ0E649nhpvGbTV4bzuTyn1sJ
gvSpIqT2QZzFHlFkxPb2jVGfRMfcR5eZQ5gxJznJVO8CoTWDL2raBYnUR7+tcydIm3p4SK3JOI+0
Tvyet03geLH3RZYIBZHZFVhOZuxur+favs1amegfgGr5CjPrmVPC7TZ3I9ZD70ri1+9y5+8fVqgC
YU4YzXQ0e5Y3sIKjjSXGxyMXajmJN+65/GA17oYnWnlTZ+0hYDXmQvYVt2mtxx2kSjIXGVztDyk9
xgl9AnByn+ZM8w1H2ziJqw/LjLObxRbQRl062slltAHP41wY0772zPxoM3E/5vysJgINDp7iZY99
vdZ2LKPPhVduOPoV1wuNgv/sz0f3nV/MyzjXGZhyorHt7vo8uW8tZ2MeaO22AUQ4k/EA+H5FtTAk
7VQbOOVR3JTkTvNI/XGsOsyw27l7MtORbqzp6icBhWkCJolR+eUrwkjfUyNFH8LQn6wcCL5kS3d5
JZZEZA7cCDAjK6ySxJ1IW0nEkoX+xONPBPQcoJuTkB5V1Zdh+t5tLeHaA4IWHab/0cFdoZXUvEof
OZxcmfE9EvMHovG7irujb9bQBWjz2Npp6LfcvtZrC/ne6vz3d2fDq8uUNxrK6CM3XqBS9aUTKMLd
trG6lKABB1cxsKbWkjyvjGnGODAgEZ26II8HiBFlvja98fbc0eeuyUI1boSCa68VAVEDyCFm5eJl
6V62zQBMqe5GSZZ99zrjY617k5/GW8zCa28JXDVm8KHbArKr+e/vls/ijIoczfhoYOKHaYlT2edp
4Jj2LyNDDywWVD/cXszVYzIz9M0Ta3PR69KiQBqCs9mjd+zEIyDIrQq92GU7M814oINWdpcgiggV
jeWGB1i54yDqgMA6hhnmXGeR3QEwboJ6IHGivh8PICT1R8PalSMAthuPycrmAbLvIBJDsRvR2OK9
qtFjHaaMWBG1hkia+cug1S9tsTVKcE2mAgw3yieYU0PH4trdaBDeECIZaGRMXH8a48l7c8ui8Vsq
+5mmPA2dwa4f3BJez+SlDrCw4R2g18QObufiMajN8iA9e3zwhs2BmLVFQNgPJAfwSjPO/XKf0dKQ
+uS0NEoG96Mm9aMFrnmw2sdbkP2VIwzJmRm4hhGpeb790hAv9EzEdkkjE4K6MOJbQGPV8PIGOzhk
S4tq7RCBTQLNe9RY0MRYHKKpgJogV5xGRItIXYYmZgRd+jqRj399TZAooJgI7q0Z+rC4mK5bNhRC
81ZEvI+pw32iP076a04fKu2+095uG1vbKyQmUAwD6eQ1MFOkeWVLr7AiKxn6QJuRwRbrQOIknX9A
ACI3+8/UIlZ3Y90mGMm2omz8SMUzxHY3HuvV4zDTR8+Fv+sXDTW53h1qj0ZD4QK85ioWFkJXp8wx
IP7TW87DDCTZeNRWjXpzMIYJS7wtizNo86JzQS2GG6+TMC6SXU53jLoPbfmcZhuuYeUBBXUCfDow
3CYFiPzyvFvIpMu8ca2oJOVvmoqgdMpTXxufqNt+U0P5EkuypVO8dkAQ+mHiDJSTsL44jZCiUIPH
cRox1htIHhnkaDplePsUrrhy1NJQAIcLQHi7BIeWMS+TQVoUI4dPome+vaUatuLHYQDDjai0Y3z+
is7OYLUzoX4adWCeUFzzNeaEffO7d576En2m5OCNX25/E5lL54v6GvINJIsznm6e+7rcLcG6puOg
VY0glNx+mMY+vWNpbh+oAcJFS6CgadsAUUzZpAdTbzf3tds1T3WlSJDm2S/hiDHKMRtsp/sKPWkE
irFzEEMDuDkHo6EPPDUmvm//6NWNmBlX5sKacVXqon1WoqmJNy6RmZ9xlNIodD02jKxdmbkHPNfT
EDsth4SIDnl4R3Y0mvTPiuCmOp7fy++kRt/d6Dfu59oXoaMPsi/ArjDVtTi/TZHyRCPMijTBXmto
lBf6FmhkzTG8N7Fw+mk66q3WxDTKazL5Xq/tUxsPAAKBXdLzjauyVmoBRgFD8JgeNwEgWbgh09SK
OEESHyVNYgeVKkJTa+/TrNwNnflVK8xHxuWOlOxTN5Ub/arVL8VTgEANLhc3dXGkJ64ZQ63DdtXW
YV2PzU7DuFdUUWPYW4WSGw/e2uODLFefKy6Qv3AXmycs2raFmByUqA2I0JuHQRFgM8aNM7IGFYDL
wOwnKiAgoSQLO8YEgRmaYU0LbhUW9AszHslJ2R+gM02zuQBuHhpdKe6zNJOHJtaz0LN57A9OqgVS
58UBesbp3smdIcgB/AwpONe+2HWdnVGVQi2sBh9wpaC4k0iAa02QPb9VRRqfbl/ftf0BtA0xEYIs
EDkvunkZIH2pUTRu5EntnMb2x9gSxwS404xstQ+2TC2OoWPGWppzAVwmrzB7ZoWTKyBejgxJff+H
j0JsgpcCUcpV+UaVvQSUEaWVLrPuJCb+dGfXtdbjmGgb0fuaf0WW9z9L8ze/S4nAZWzqI6SToqb9
VpaG33s/XDqGGMLwzeZnVuxuf9ja0/Te3OLUuXFasZKiAVPYBJxd8wt/vG1h9f7890FL8luAIHsn
TWFBeK+j9VVn1HeKrfbIGo4D3JH/W7Zl8ZfL2q0bBUyw2YxwVeKV0ulL5tYPPYhNdbf9SF35S8Ta
AVJDO2g5PVZki1Rg/UPxyMPPAmW0LL8VYFRsXTI6KM16T5l0DomXvInhr4WqkXZhCON/ZuYdfXdA
kjw1KXBMqMyCtSD3yA9qeHt09zfO4erXQB/nT5nPvJrVNbxREFfrnIglnyv2VSS/C7bRl1i9vqja
/lFRRdtkcfay1CnttEcHLdUerQojJRbAINkLKV5un8C1CiJmCf4ztHAZuehazB6imB2rOpTNGLhu
HDT9BwlFR6I+g+K07Ry/AWGX2tJ5Xr1fiDGsudGFU7F4oswCk9tJ4mAZY+dNZP1nKP5sXOH1z0NP
YLZioWJvXp4Iq0mFYRbEjhL9LUnS0deEbANIIRS+zRogeUGp5agPvNJOPXS1RsAxby/wWmSL5AMT
1yCUAyBj8ZGx0EsH2nBONBAdqoh6L763Gi0/V60zPGue3n0rp2TYZappfZbF00ZEsFqJwIWYkYxQ
p7oqZxYo65OMCycyRvsurfID+vZhG3eBQeoXz3EOKlU/RJL9NMfmBADyOSv6O5f3mKTu73jn/r69
HPO5XQbdgNJ4f6qrM6bqcj+GIZm6vortaNK6xM/Stn9IKsYjPWvUc5N69JAQ8Q/N+z+qnhgzwtNz
BR3DgHRZAOhmRwQcSCAzE0C20M7Pyv556id9p0i1T4zumI7/AN+B5gZwNEAHgg98OVeZeC7T6wmF
rbb82tIf6LTa6Ijb3lFZG2/S2jwBTIHtGenTPA++SGf0uJimojPsyCkEFz7XmBsaqgYYkTXi25TK
T3ABuU+k3uyGVC/uQDRYPAxWI87d0PenNkvVUTJTBEpT9k4W9vn21q+9mu9+4DL4sdNMs0mHXVBm
dtdWkGssG1/Yfz8xiQ025ua5jWx1mdUVDdXj1MTbDJ6Zrw2N72K7+hKDieX2x6ydY7wpaJ974L28
Ujwo0EayNRsOzQOvAW8EUPDqqbbjH0Y5fDFrsQWaWnsr39sjl/fGaT2r1UYDkf2khxBZf4rlVvl3
dX8A9YTPARoXDbFLE70ymbKg6B6J3PXt6pttyIDQw+11W/NroJ7A8QQ9I+QTF88hzUESmrAGGYM4
VdCaGcv6KDMNNKxb+IbVz8EwB74HU61XU/V8agfFrQGtZ3P8IRTqgZPzETXhjQ/aMLNkHQf1WzbK
GmYMqiJJ2RFZ7s60t/z06v5jIuRPz2jWFbjcHFbmY80woh0Z8fgrKaoHUtCNXt7qkZ4JO2ZusOsh
vwSJQoKMCHG8x4N8Mn2Q5YoU+Aw3uaOYM7l9EFbWDV7RRMUKun/oTM2/5l2oBtIYwxBzLM+Lj0U5
+KRHXrcFvNsysghu9CTv+iJDjZ2k/ECng+rR+PU2gviVrQHaFVkpioyI2JcPL7dLlzQC4A5P719B
3QZi/XSL2G/DxvLtjBNMK9YTcBRjGX9MWvXg5tPr7Q1ZCVQwKu0ggka4BHTk4oWRUB0WBi/tqBfV
HiJ0930zPI8lD3sTIG93+gYs8hsGfjb81sqpw0swg1JsvNtX4AZmYFi7gQRvxAf9hMyP+hjFejRU
tzfT9mhOYgM5vOYn56cHFHGzYiJ6TpcHT6a53mluZUcxJ8+UfBbpj+TBLqZQOnb6HOtJetcWKeBq
XofBZG5EnOf7GKqbu5QW+rcu1/kJMLStHV47quiW4jbgkkPbdnHBSd1JQdCtiYh9r8VvI4S0zXQL
Q7+62BButCAcMkPAFzFCmpmgxGkx3G8AHjPDqQ6TXrxOpfMJu3BntebG1Vg7U4C9ouw+lxMxI3S5
1kpaWoYAy4qagrd+Y7shm5o34AZ35R95SO2X4eYWAPVbUcCKm0HM+5/hxWp6g4dclyhU4kHEM+Rd
0FugSSM/BjcOb1+btZuJSWXcfBwlTFktPtFuSNurbjAj6tRu0KCNebDAsbShR7T2PchsHTSe0Si9
WkjD7Qaj6CsSCSQso+mcXE7AR6k1IV63raM4v4qLGB2lHABOZ3Wp2eNc7lqGdu8IsC2JGmUmwCSA
Odx0PsuuegO5p+kXNnSzamQNtxdy7azMLN+oNwPie029k9NkpPlooq8u7qU+7FwBsIKZfQPp4RBA
8PmL6Wmm3xWgu71teW0L0cyb8VwOyuXLFwHYrRwo98SM9K57Sbl3n09849VZu93IsqHcO3NuQrz8
cklLBtWA1E3NqGyO4DPyYy3s0rfbn7G2bTNxLoqks3zA0g9hTgElWq+iqLEgpfKNgf/gkCb2SWmX
vwm4qo4FphrDuAIjym3Lq1+HZwvnBQDtK19eVo1lCl0zI6MZ+6/CrcdPLqRMQ0GGLerDVVN/WkXo
FWAYfPGCFZOtiKNJGsV59chcfsyN9C6uso3yy7oZ7BNgOpDpWV4BI3OaarRrtEDqR6nuuviba7z+
w6KB2BDRNvAWAAtcHglXK1lTZZ4Z9VX9yaLD0WPxT9m5/39m/rQr3sVZEyqz8VDbZsShxBpWBEJD
CtLSSA3TLRXiNe+CXtn/+6I/dch3phoj75iuEoAemC2Jj3RCO3KnojvVdHmgc3QjBnPcSu7Xtgow
LTCJoIqF+GP++zurolOMjlxH238qvgyxfDILvrNAL/X32/XezCI7so2Ep1Zl0khpXL7kjLLQ4lx7
Gyaj2zI1h1rLBxhQT+SveCqgC7pIkkZD56aZJlaEqgb1e0b7fZOxJpCOVXQ+S7LqgU9K7atSVqHb
xHYghDYGDUgLEdUo4ATyNj+24EvcjYlhdf6g68Wh6cYqIJXe3Lmg/fIzux38yenYnV3JcwZ08Ac9
q3MQ2FjxMQFGaK9jqDFUVefzXMAP2Aaerdr+ETcmNCysqY2DYahsHy6w8L1h6IIhhZ67xgnxWaV/
tTRd+4Koj+y0VDUPjRrRrkTFGzhrCgwpqmKGn1u6+dGKE8PPWMpCWvbtqbYqttf7eCtlX/OhuNAo
jqCPbV01sSvJxoa2gB94uheaJqZUIBejKcDK8y0V27WbgGwd/SrArQEiXNztIvOmrHDwfFR9+wAo
UiSqOAENlfWh7F0ot1hbg2prLgxZLoqcgJlDnXtxCTraJk2nUTNCwvXNcdQeKcjfl29meqj/mVhc
AI8lcd8XJlyYYYTKsJ690TjObbPb92zNi83z6kjZQVkKiNbldZ6qfNTKzjEjEEJ8ag1xN9XTweYU
oIMUsoSYD/OLfAt+sLJ8YLlFZxGWEX4sq5IgrIQksC3MSNluMLjMr2O2EWSsnD5EGHMNGhRBkCFc
3OlqjDutGl0zsl3vR0Ja/WNncrHjQqM7Ohj2RsC4+kUo+aJLgUDuimtraJt+7HpgvBwz28XECmW/
EdKsftA7C/MvePfuDtCv84YCFro0fi4t79hp6X3dQTaoK/9aPQTuEYETsJAAXuFULPqmua0QxxME
GCqLvyU2WsDjID67Iy7w7dM335PFy4tWNs4eiIChNbOEPoB6aaiLODajoRW/tNhIfXcyU5+T+p8s
Ya9xWXFnMQd5uXxgRu0oBGJpRJv2E83ynctLtM/djQzsj+DW8otmYhu0WEA3fAVJp2SqW2YPJGpH
vfCVztU9JrCsnes2XcRaywrLqtN9r5nMZ5M13Yulj8o34bIhy1RnIHy2HWlCiCapf3K0etE2ifs9
sdrxS+GOdjBmjftgihrNA1cDobdJ8sBIYvERS5nf8wmPBWWNFShTpse2jzFCAHFMvicxLe/jHCVU
3xEYPXFSah8h2VF/wKRQce8lcRqq/Di13akGcNJNQrcIgfA9JGMRjmDz0oIxicPSdu+zRNJHOAxk
slzUoY6xjOcUfG1Bpen1veH21hlQ/+Q3HKW7s7ys2dfZMO0zOahQtzrrkxjgGTtbsgAoIee3qhwG
AbyM+ER0WkhpM+7M2C32KB+x55GZ5p0Xkzpse31LUGntUqG4N0+Ag7oM6N7LU8ETajKBZDMCeaxf
G8+u+8jLr3n+cvuYb5lZ+KdYyWk0Fcz0Ru1b5Nl0nkY8rEaSbtynFUfoAYo5EwgAD4fM5/J7MItZ
OikTJMpAjaYkP1SdcRQuZk6qSfoitg63P2zt2YNiIHjCoaQHBfuFH4SeL5NWaRKMS7fhaLGnJss2
yqRrHbVZuRP07hB3hX9f2MCQWNN2sjEixWzrJR69ZOdUlf5ajPUQVsLOP0Hqzw51QcVLr6nkVAqi
gox0ccg5Ap86ZfVrKXXvEZM97PX2AqwtOEZyPVTWEVrB31wueD31ZjJkkxGlZn5gHndDnXSPJK5H
PxP8vq03qwVrSw4SNbA2AUw3TzhfWnQ5MH1ajdTWLtEndr6nOQn+/pswPgctRqjIA165cJ3c8VrK
oBIcaWOUVV+NxA0EuqUTveuGLSLUNfgWtGf+M7aIP+qhHBU6tgTSANDf0hRo5jVJYnyZRYCJV/re
asvyWGVKoKAFJJcxR8O3P3htSdHCmifnDMAul16ot6ngCalM4Fzk787sP3TVFkfD2jkB/gg8zph9
BLf/YtcmyY0RYuUEKUZ8VG4odOdYla+qPmv6FipjfU3RikMijcIm2Dsuj0jVK5DpFNyMBGl3CI1f
MLazx9DlAe3Co9H1HzJw81KbJwGa1BtP3drcKcyi/w6eSWTz1mJDx7bJbVYhbjVlXgPoRe/b1D0Q
uPYMVMtTk1u+kQugTl3tjYyW7adeckCONfp8nkS4vbPrSwEsG5oeGFW+ElgkadelExxqZOd3NRrd
sYVnMPkOBGoYg2ONGHmYikemf79td+3Bp6geY/4Ww/OgXbjcAaPKPaoBxhTZWWf7A+P00CoDXDm6
hgFbt92ikZiPzzLqQKYAEkeKWhSu06U9yZ2pLidCUO+ywhR6GzzRgz7f3f6qNStArIOhC83e6+k3
lQhOxphbUZt+h7JSAKqr0Jg2XMrsopafAkXT+ZIQgLqXS+eIOkkBcbSiNHtNxS5tduARzbMhYCMY
eUUbugAy3P6utd1C41DHNAOe8CuvCQ/GxtHr8V06Em8mUS5PzeM0ZG8aLTbc2dpb887Wsn8JOEKm
kJ9bUa4bYFJiO8DUb3/Nnxu2XEGwX8wlVvB4ILe7PAzN6MiCuxPqQkNpf2hLZ/BHYHItn2hTJyDR
0/1IelEep1iffK7sJGBDdpdbj4NJwRswQI0hsCW3nqBhi6lG0sc0QPZRS79SRhZZ0Gb40KAEucNc
IEohTDW7vDfr1o8NxNdwufYPpTvpaUp7nESlcrZXo21/ETqmoBPuqcCiqtr1piTPos96PyGiHnyn
ip88vA6iE0GSHLT2UDh69ysFt/+ZTOwnserkU1oa5c7qRzDUCwiYuoUq7hE05P4wVcOejFPve/Bd
Rz3Oio07vXb6MbQOWD6CEdTMF3eMZ503SDKiIjUlll+QsQCACBGtmW7cgLXjCCdko3o9C84vfYUm
EKxZKM5HHobOns0Cygr9EGffpiRJXmQ9/cO0ARoqcBX4D+Noy1QZY8uWMijEREBvAeXp1q13w1BX
G5nR2leB73HudGA+6arQgBgKlPRAd0RagmFdjaaPmAA46En3gEJ9ePsKrNpCcRKhPVwR3t/LG2CO
CkwzKF9GWu/WAUoQ/I4ZcX2Yih5FOAIyzfNtg2tnA6gv0F8b+ISr9D/rjWEs6WgB1eeGdaMBkWCf
MpAF3zYz39zLm22g3g80F6Lgmex+8V2GNrZDUWAcoTAT5+R16M+k6NyqCdDronXHezYOXViLwdrd
NryC64NldBxQT8EPuHoiLbuQQMBnFmrN/aHSaTBIzY9rB96saR84hG5wM3QffBJeYPTld236e8I8
WMYJQbHAmUt9S5eqm1qXDTaN9FqcTHhXH2J0+7rkH2P51wrwmFmfGZEJujuA5yy5UTGOnFKeorUz
mkMwi6BnibH3pi3152tXd2HGW5RZGNcxvTQJCtBp0ToHacUcTLBG+WlMSxIljOQoAxctO02VUL+d
ckxfN7b1+tziFyCSRqSCWbTryJdn8v+Ou8XkpWs/YawJiECM//h2wgOuVAAdYJ+hZpDB+fbGvrNT
/ynb4jReOdYAKmOqwXIB2LSWYw2VtEAV5YCvicHzFOb36ah9BX8jtKfATtJv5cgr34w5TCBIcIhA
1rR87rS6tAqSSw8zPXEo4kPpiv0QaxtXdT6Oi6sKZwGZujk3xvDn4qq6bYmJVLfjZ5f1J0wrB9SI
WHFGdBXo035jG+d/7JaxRcxtDAPVjLbl5676gZX2G6ANTPnIVHJno2eXFKip9UrMxSO/6b2tQcO1
1wGwLywmiHRQ1V0q9Iw045VoIQeky70VvxL3wZKAUR9nupk2PQm6s9gj3SKcX13iuWRNUG6DX543
+l1FFOJKZkeg5XLOtMfenoK4fAGx/VEHpcyYbMBmVg4NrgfAU6Bkp9ego7pGkZmNLjYQmGajhWBH
Cx/2dnsf14ygCDpHbaCEQ/f68oMEs2qVYeLmDBRVmA2vLmbgELbdNrK2au+NzL7z3apJl0PcXtHi
PKguqPKfzeghAPvBsoPtbnzP6rl4b2vxZuvKg+gagy13kuhx6TsN5UnMnfsK3NZpp/at230jiQwT
T0VagbbU/9+3LiJhB5Bbj2Z2cVYNC3JIRNTtg6gPiTzSbOMOXoccoGSn1HWg54JrsHQZBQPggAxm
ASYXVE/Np9oJBmNv2RtmrtOHCzNLl8ELozLg9nFEUuJ7mfRbspGgrB5CiL6Bph/9+KtUkhEt5akk
WLPxa2uCr8j9TvSNbsmKDYxTYgpx7g7OZi7PoNnICpOARXHuSxE4YN4qpxcv/WtMwSyo+Z+RxW0C
VFXXgcIozlX1lLOfI7mrtnoyawccNlDqABUdJLqWePO6AHdvLgW2A+mP1X2p4rs2uS+RmXT2d9t5
a/Wjpod6urt9rlccJtwlAjF0TRDeLhkFWlewJlagsEbuQdTJoadm+FZ7ImSA9jbTRuKzEqbA2hxI
zyoy0Ja63C1UUhteOFhIMLofjfIrzT55GBsW/U+r/Fxkd2X8L8fjncHFzo3K7dEfz4oz6Kd3Qnxr
mlMJjcPba7h2BlHdtNC/nQMBe/EO5p6Ym5B9frbGz336plW/3HajZbdlYvH82A2mNcH2l5+nZpd4
Bri6Ty37h3Bm5hBBYjWTVqHhebk7pq0MjqxEnku32RtKD4V7L0m7sVorzxueNtBhgdNpnqpZnIFe
iwXww00NUdc+NOkxbwsMOvyECMrtXVm144F3GTVEjCgvo/xUG+RYlSiLUq/2W+X5LuvCMlF+o325
bWllczAnhAcOID+MUi7xt6bV8izu9PosyzwU2TeGUmRbko11WylAQuLrnZnFwsmxJG7aDvggQ4Rp
lqFoVgFI2AeJuctVdwRBqj9I01d/r+JxaXhxiVStQWMDLOrnYsqDwX7ilPglOf3DIlLo8IBqcI7C
5qfjXTDhSCuxqwnbVffjXc+GwzS+xvXGQ77i86CziAFeVOhmdZdFFAHxZNMbHZy9IVcnzypC9DY3
wrstE4ubitfU7JgHE9De/QFg5E+CytVfLxUqH3PllAAQczUZNzHScVek8qyy4lg3/IkouafuVlD8
J1la5AIXdhb7XhQEtTp4cOhJ5+oOrcKfde84YGfh5kPuMOM0gYI8MFvm7JQ1xH4eO+5jS51fZq9b
Z5no1hHM2P3rlOSVn2klSF0kzXaD7fzSRNZhVltZYa2L/p5OvDjVNPmVdcgtJqq92FLSoDGhitGM
7ifW93iNHPpx0jPzoEnHO4JXM36ZKp08uklafKJGyQK78UC2bylU5BWBPnkny8CRcewbtc6CzOi8
oPSm6pjaZb2XKZRom8SlR8XltC97awxQ20yOBHCSsCutClPKLH2psrw5TRyybelg0E8eheg1gGTO
S9E5zQHiOt3nXpZdENt2t0vS2sNfPf1DinHFe9cQGMl0jeSzpyc2+tHgdfUp+kJo8M3/m2S02FVs
l1Z3oJzI7wDwtwDQ9SASUtHyLi8kIFyY0/dHJ9N9ayTageW2HjiqZqEqCZDghQQisKNbQmIrsf3F
3s9v3rvraCdlNnkl9l5mv8pkB+UaX8dUkRhOqbfld1ZiEORCf7hlcDOvKkKJ0xi6zGJxJg0JbHWW
2mdzynwglk6Z92BsIURXbigKa2icgUVpBSQtPArtAUqrc1Y7YWawp6zdghyum0CJEoAXB+Dkxerx
qQABiZOL8yCnfs9opu3bMnPD2+/AiocDJTVoa8CbierSsjCQMkPr9A5TgEnTWiFzKmhZtlCAqGLt
ASnEhrW1EwGiD6BRgI0DC/jimyhuLIO4CqxBZ2kixxw0k61+jnkWQBpw44lbNwbINYo4mDVbYvMp
K82mqAtxLuWpKF4tRCGJh6aurP3G3RyznwOb5UOHWuD/rM3b+e6wa+6YQG0F1gYASdJ48hMtbN03
V54T+6PkbwnISHv+7fburZ16NNiAGAFkHjRxi7KOkQ4A6gxedaYl+Bf6U91xP6Za0I5HNh64XQe3
7a1EKajNQQ1+9n8z7fflR6qYOJOh4vLcTMlOUw8jKPjJVnN6w8gS7tUmddtpI4ykjX5Pk+w0aMaj
jKe/x+QBJPHfxyyJEQzZjhXou6uzU731+YdmGn2J7GiLMZDOMdXyZCBjQWyPOvlMGrhYtDRJNLiX
6szp5BxjClVFiZp/UEqQ+lvmqB0mi2khAcsquluS+aBK4P7IbOOutev2nLWcHc22Yw8czG1Bl+rT
/QjG1N0E6o3nlptZMAqTBkzpqLZDijIkSVsEFRQ8XsfW8g4lGyafSAkXIMU30bJffVdmh2H0up2m
uzxMpJsEtWdJAKJAdyQUSrsofrqgECVlYCAX8w0ynGncKr8sa9dveJ9ujKqvEDLN0D4QOQJzj6rF
8r0TecITo3DKM3B3gHtxlh6EYqCJZjZQumOshicjr9yd7PS3rM85GLjts55mRTiL1/pGWWon4HLS
kJfuR53SPDS7JAs1jILe90n36hTVVkFnhVvj8jcvsjaD8MYyuFWegfY5lJ322WvT+1ganz2N7Wuz
D8pa+R4dj8DJPGQxYGbTVsy75ibeL9vydHlx3kANozzr05um3ZkQ5/77O4+kBLyMyLeuIbm25/JW
IDQ6V7IMrelR8OfO+vvRNPzT74wsFrLqlOsCJVL+H87OazdyLOnWT0SA3tySaeRFmbI3RJkeeu/5
9OejcP7pTCaRhKYL3WhAKAW3D7NirZe0/xm1t5Bw7dvyQQ3yA+iijQGtYELOjS2mzLRSUbagWHxR
x5+1cA8LjxMLX7Nh9pO+5NazqOWHWv1PB3MvfUeRf7g+oasrBhKbNxf2RZqezu+DacpNtTV17jfj
S9z9sIyNAGXt3aNyQQWVZmPqw4tHwQoSH+oSfn9hPnfTvQfpXJR/RQNi6NKNqVx7f8DLU5/Cc4d1
ajGTaisrmRrz/hhz2jb3d4P47vd39fgnb25S7efGxK0UFmhugt8RelLaBJc3aTmFMZhZFi7xms7W
+0LunAhtsBu+DV2GAQBBoNFsMmVZcBgUs97hKvaIqg86zQtCcmMJpmTDRBAezD4N7nTEBg+xZiYO
aPTEEYJCDexWLIv3utD6N0nnlYsiy3iqYeV/Fevync6SGJKc5rc2Ju17moTGe6YjV0JYPdwOUmg4
oVZnJXS+Zr5rfav/U4VR42Ri6R1H3UPAu+lyuyqm7D2V+/rz0BF8AFqR0eTALSVLdr61qEHrjSy0
5QumHBp3x+xLbX3x1Hxj3S+3MHsXaA99ZqwF9IPndvKQ9yvXk/BFTf7jp6lt+Z+O5M8NLPbwYIx6
ZflZ+DKG3/TiP11VOeIWsHClF3g2AoMDjcDAo5bIhjEag0IohQAHoCMyoSAV35T6Y5Tdtt6XlLC0
QTPV+tkG/7T6X8H6JwtvgvYQV/XGhTB7TecOwowAR6iFw2riQS5OUW8m2dRA+PPSB9mhbEQ7Ru3A
1H616r41XnTRTfLX6ydpvk4vLFJ1pOIIAyxZ2/P1a3Pw13WvYFG8MyfqLnbXwwH1/dNWqDaqIn9o
GKI38dyKqHpiTNyBj9groLnvrejN6G/Sttxw9C9vIbQ7T+wsXG9JEcwum5XKEuEn6RlHsF5kK9/p
VojD81PONzyVy/v13NwiiJFNf5AtH3Oi8j2NXC84jukPCGAjZdw4Zpee8NxSTLyug0e5xDNLTRUK
WTaANfb1QxtrrzDc3gj5Fgnj5YAwQ2WYJmbQ2lzj5+tURJo4TXEjIQ+R3XhpcxSq4q8EzXMPx15Z
txvbfXVUUD5SXwc0fBHYTsUwpiMaRW4qdHda6NlmJtqi+Of65rvcFMTfkMDQMs0FdXG4NaWETyPg
8FTBcA/Y/7U2qoSXYfrTe9p9Nk1vZrD18l4eK2xCLT2v1QxAX2z4IOgsegsS0RXTIrCnOEUS2fir
lP1NpcRb4cvlHYyxmXWRLAQMGsvThSLR6I9VK7rZ8NVLf6SgwK7P4No6nRpYHKs8lMxiCjFgjsd+
1uEWoAHfEqRbN4J3aajQdFGtP997shmlk95Yojuq2a6cGmcSXtV69z+MhHoB6gxkbi9wJZohlwrE
vKIbhKFuw+ynH0EN0A8LucXG5l5dldn7AjOK0sqyhYOahexPpcm2E4u3IMrfNCnZeuU/FLzOr2+W
HjAeWSFQHRflD0Xs+xhmT8ajRz68KVxygfhQlvUXAeoKQ5pUx6/qf2iyKOwgCG86Pb+hYmLX1OP0
sthfn921Ic9YZpACXPUs4vkSQrxpdK2nSW6kBOmNOWjpriyMLQqklVhr5m3nKiTVQUVmmXsIBC3y
AyUU3RBVbukt0+NjACxXfpLD/GEGQGiNt+uSwcmn567fKEOvXZFAkpDQhSAFqpfFFUnyOS8SaZrc
eEBcxaZaXTmaELdfB67nQyeL2a2mjN3GS7N2n8AmK83dWyL0cYt0S0a2uW4lTmCfQbpAG8D0qNX4
vHmjtXe4+O0Ge9aaPSgYRKIGsJH4vOcrGY4wKFZ+Lbq1pB/Txryps9tEP0Tezed3zKmdxaEf6UPT
8rGcx+V9n+LqBlrlr9dNrC0YIFKOtjoTEyx9uzL29MmSxgkIZH7UguhREz3okrvhMZG1exqi4423
enXuTgzOPz/J/yWBFAWmiMGs/q51d/C274rxvVM/XyjmoiLVR4l1Bscum4vDIgx9bZr3RF84tCoW
NGZH8e/rs7dyK58aWRIOgfKrjCjASN5LA13b6r5IjZZesS0Y5bqhWa3QAMgECO581iJ98OJ0fsSs
5qYW/nrNfdW/Xx/LysLgPsGeghsFTfFyU+cSCjKCIE80Dz1W9XcYWuJAA034et3MykgAaM4pPuB8
8214PpIacYmx1tXJVRDbC9P+sRm8fVltia+vmUHHi2fsQ9Z7SZylC1bsB2ZETFAEB6Hq3BTyWKDz
Gyd01QyXjg6zFfO27Nwbe4OEdtszaZ18HIXuEBfNd/jRN6AVa5e6rtJyC/IB4hIyIuezBmlOXOmZ
z6mxLM/2ZGF0lCS8JcI+xLXS2NAS3mS+dKsXE3L3+Z9Ktmq7jfy364u3clvwGawehSN6L5cX7aAH
I+mUaHITKML6JHgStPRrG+nfFC8gBhu/Xze3AtShlR6GcJ5xiCsuaK86wMke4O/J1fpIPkyFFP1t
K6u7Can67YJy6PajNSUOCqHJ96qlnTD31J6ijEGT1PVPWTsdeP7Uy7lQ4GFdLIAPObAozF8ys6NW
cNOMnkVXROwYkXvd0gr2gEGjE/+Bm55bds7XetQoA9eJNrmynrePgR9/i4UBWZApboNjooOLQhtV
vxMrtXYamnV3rWBsiS+t+CqULnDOwE7C/LvsrUNJvDDSVprcoQ72ilm8NMqW3NLqjJ6YmD/h5CHI
+ijLagURZ5xLWx8Qcxd2lR9DH72VyFwJcWbsO41CwGBm7p9zS1aE19XJ4ehKSUEK7GeYiPtSekt9
n+boV6l7ub6AK+ZYQBaO5mSR52H++enAlJrW7KzB5yrrYyVXNPB2O8t8l7UOopHS6WR/d93iymrh
SoMEl2bmCZyqc4txVyC8oEEXmU1/Y9IGobKVd161MBMr4r0SKS6BRFIG26GZ5YY7JT9q4R+r+LxH
Nety/Pf3LzZDUbaSHlgZ/Mpm5/TivoaeBfnWYvw0YoSAelZ2BA4lzQiY85kqvVbOVBP2TrExvwWp
fGN47a/ri7HyJJyZWOy2aJRFJAQFKOos40fZxQc/60bqMsPNp+1wGUGUwb+UGJc5ZZ3W6KzuNLZZ
QXY3Kp2gelC6988agZMXNKlOLZrrd3ntTTp6RPDJS24N3JMU1T6X46Mf6BvLcvmuYAZGJKQ/gaqB
VzxfFpNkcF5JtBOPA6pOwkE3XlLpoYmPsvjl+oAub51zS4uNFjS6GOcVloThzSrvUpm+1vAlTz6f
azu3s7jECz0S0jyxZFfSe0dVntsysYuGzpQMwQlUNfafHxbuzny9gcC7gHWYFoCeBA5rF7l3tDsC
dKQeO0Oy5WnDfbu8CKiW/GtoiVvMxyIxxdmQZ8r7of1ZkYa9PpS1vUA6ZW6/neknl65OD2CIbip6
WgpUnCY1jmw56n8XTXwIu/i3PPXfr9tbGdGMe/iAqSi01CxedqGEsaeVhsE1euNvoqe3rbFFhnB5
JcxECHjuhP+87EsTnjrWUqvkpKD832aQkW3ddfHx+jBW3AaoSwj34X+Z3d7l1ZYkipe0HYFVUTyO
2niIqaKImY4O863fPvr5XdKlt0X+6Yt7JkyBRo/OHGg5zcU+pxpqBoNM1FDHlhNM3Z++VPdipv6k
nXDDMVqbRcj5aDkiDXbJKIH6TSqJbY6vbd1k3T+99CQEX69P4speYIX+NTHfHidPdwSDF8mKEje7
EXZxPz7WdbxRsVk1QSqK/Cf1hAuu81JIpTIWQlzaqEM7Nm+eZLHfsDG/9+d5LxYFbh5kEQgX2HTn
wwBsp0xDzTCE3oLJN3lOS9PR0+5nQu8U3DKdHdblxsUw/86FTTLiMxUghRIZodVzmwWlYrnShMZF
mRvVTDQ6Iim3s2Z8KiP5yfRL3Y4l1YZsY6OMuzKhNN6AoiaipMP3otg5BFUetFnL1QfGMIBubStx
txKGwPCpUFKlUwRQ8NIbzkWBpJYQtK4CJq/ND2KtP4rCTdXQpzXdSE2wgzv/6JvTwRq2arlr08pF
qJMwJPZb4p1HBYynZSStO+ngV2ZsZ1J+PrZh2RggPHkwLlywjaOSjP50TIxcpuahYVdKrX6r+OZu
SjY2ycrdToGLKApeXQr6y/jRB6bap/AjuX39Ous5xMUvX8D79/xDWPy4fpZXrgtoLMhEks+e4eKL
e11VU13NGhZNDowbfWhyJ43yv/B2bFy8a3ZoogOQw4GbpSzPN34fh2mX1XXrtmPiDn744pXVq2Fu
1bjWzhcE+rIG16FE6L0cTh4mUh96rStmbh79R+2++cqt1D4UmmNGP43scH325uO6PM6sERkUPH4Q
j0uPTFCqDChyi55wZGcBnLZ/0omUwpY/tgIymfms/zU0H++TK9fqZxLCejaUPiko0arZ8DBN3o2i
F19KpbVFv3lW4/yQgt1x1ORvBLaXRXCuD3clwcJnwM4zK9zNuIB55558Ri0W5tSI3CKZTA9k0zz2
YUZ8LzqVplPOaXZNmn4Txfih7jJ03sT6JjSV9+sfsTrnHEIiOVCmF55P0UtWlbcRO7ZV7TS5MbsX
w6A5aQvL+rH1LxYXmiBOB0z2F/5IBzXcIHgcDa03aLrM7vNxeC9QzqxjGB3EUd+lkboLs29m4/8e
oDjLtdTAl8ycSjT/0FGwk/PhqTX9J0OKj4WSPBuptK/FLfjE2tGaaXrn0h2tzst3rM18kjEhE5Lo
N3n5EIOgMOOtRPHK+wHdAOklja3Oozx/xMnKT9BxeloWj24eh06Jw04J4fq6rhzdWVKdB4SGlZlX
/NwC/eJ+IZb9QK+k4hhAasfypRn/KNp7IP72xnuzfLtucHVIJwYXb7Ff5BYKEri0pfAg1LJtbmkS
rdzjeEk0u4JFw/FbsvL6cmPmRil2rlJF34XJOjRTAxkcmP84r2la1oKNYHflaJwa/HB+TxZJVcO4
CSupQ7aFBvPhAPwTCpM38fO9X7P799+BfXgCJ3aGPKZjJcFObFqP4mjeVQFk11Z1uL5AW8ORz3dE
JfVylvVTh7ZwbLfyk169Z92PwdhfN7Nyfqji6uBX5oQ+APlzMzlcOAB328FV0S+v5cFOyHjVG+/s
2mYj/a3NWiiaDt3EuRFdHf//ZstAHtfxa55/PjlAkyY1U0h+V6D3mdloghnkvatr0MSooeProx0b
r+KE6ka7MZq1KYPsC/8E7Bz8qvNZPtkAPWSIqg4fh9tOP4oYesYHiB6ur8radXBiYtkMTEmU5m2z
692pDo8AG4cGzIVT5fdJ8aDrIX1lG9tgbbedGly4DlWmSnU8YVDvfqXJfR8+5OWPRNrww9dnjroA
RFYk1pYSpejJqdlEyd0VaB4YM4qIwdzVutXSuDp7lHiJMcCGXnQrpEWIxodf9W5Zif193HXlowW9
igPVZHZvDBA1pK3Y3Rj1aN0E8ahtXERro8RPQK0bDT0AlvNcn+yPOgcXRAlGdKX8x4iurWS9WZQw
r++QtVh+piuAu2BG/1ww4ZheP3rF1ErEoTe+VtqQn2btw5j8GRG4y/VfqpnZRriV5F0JGzljpCXx
zVf4fUtVHVpTAXDUSj9g4NkXyKEW8r2V7bxKcmZA5vVhrs0lbfci3EL89yJyy5Vg1BN5Et0GAKjD
RZI8DbraPU+FIGzM6EectHB5ZiQILS7AswEPzt9yum4CVSZxIAVjduOhrp9D8YVQ/5DDZKzBUSpN
Di0wttLXdkXLjSAeDPFOF2AT22ew9KjS76JHDPuP2FLmj2/Lckv6UVrb13QYMR+zcOdFjGkW1phV
CpiCST16jeHknvSsQNSFPww6/kENj3q9o6oKQPeXpt7G5UvsJY46cKMrLwiT6WWwK5ItkvUVTVkL
bjqOMxHwCgFvbWRebCaiOLvnavpghaZNd7wo9C9p/lvIohca8Ura91LjYYC6JP89BSnVnM4upuro
KdZdC3eZUPl7M3ru2+jFrCXHr/uNu2d9eZm+OYFM09Qy2KvjzOsyieUt6XI3A3ucnsTmdSrLg4TX
WpgEf97eGv6Tagc1e0iVuyJzgwHK4iSDTbDaV4nuaMYAANyzJ4FRRS+f3uuUn/D/5pQMBZT5FT3Z
f15l9nDwmVS7aiT8xlz2H/xMKfd6Nm7lgleOMYEMGAMyA6QslqFM5HeCVtUsWSHUxUNcp+NhiLrx
Thu72oG4qH4347Z4rQRLuL0+yFXLHwh3wm1St/MePxmkJseaFFESc3tT3rW6iHzCUz0+ZZV/6IGb
TtXGqb542ObmKiif2Jn0yrP5z+2Nk6D2YiyRc8o12k3bOLApvLWONnnhDYD7rS7diwtrYW95+cOe
VfdW37j9zKtM25+dicFjQmC8MbAL/3o2NGfTCAQ5fkt8emLK4Ez7oXWlstOdWvfNexLXim0K4Re5
o30fKPFWDWZlcAqhJ/o8BELM6WLxal1JIAuYKteYAkS3y+Q1KybJUSxP+n59m6ws28zShQIKbilS
yAu31Ex1qm9hhiVP/5XV+jNNvLden+y7pN0iiV0ZlQo8gwIZDzP12MWosnCSDL/USjdVX/KW7upb
0Xi/PpwNE8vYBESTAZESJiThrvZ9u5Se+i3E2aoNiDXh8SRnzDN2vtNTUqdBWHqFW4fwQnZa2vE6
J8lT6k3G5/ceuWmQbXSeMmvL1Um9gmBVjyrX6lIttfNGGiCtL2Uau/EZ8yZIbvR2CjfqCJcJmI9r
ce7HIH1sXaiPwnbehopfVEBL7prRLbz7wng2pC91/qySW2u+x+GzV96mW2xHKjN35hjMdmXcAiBi
7MZljDS1ST8Kcl65dArGt5FgTA6UGsKGq3Pp0WkSDRQf2rKcsIsOoNJIh6HXp9z12+Y9keRvnSw5
sFDvvCTeUV2B0LYtdlKpjY4ViBsRx+XukT84jMnxgg7g4J3vHsnrjHgQ+xTRqG4Xiz6oV9Fu2o2N
czmTZ1aW50BV0hweAkShrEz80hPVetNWp/z8oeeLdW5icQwCTafto5dSV0/hn39tobwHn3xU28fW
/1kErvHpghBLBSgB95RYEEK4RRq0inJVV4Q4dQdpV8mGPQVb8czlVX9uYZ7VkzczlbuO0mCausgv
H4aETZEGN0VkHCXdexjH9PX6ZbWySFAkzn0MVNnxeRd3bxC2OjpUY+o2OQwmSuzE0lYqdZ6TxSIB
PcbXQZOH5qfl4yV6udlHw8CIYu9+sMLv/pQ+eFq7i1PxXmjoutaToyq1d4Ek7KVpcIYSkSq92fC4
LpwRlu70MxYTqxhZbeXIELqT1sVOGA7Pfj7u67w5GjS+gGz4J6ymH9dn97JV6sOoxvNmwPB0gQzO
A7U2hbpLodtFhdJKboI6fKDp71DJ0T2En3utg0E1GG0J2ielnpx4iMgkR1BYiI5YxfsSPNvG3bNy
+iVomaB5gleVZqbF6W9bq9YnWUxcdI5ttXRpqtshfrxhZeVoYmXm/4GFDFrBxcZqjFzoR8NI3Cx8
GE26KZ+D6DXIYBquYrvpX6tPS4bPU41zBIfgjFNbFkQA2QhT2kWpW2XPRldDqXqAq8QOg8dq5lIs
RMKO+Ob6+q5OJedGpMUXfN4S7ikI+dRFDdeBUt60yX6UYPr0NmKZDRtLhIWfJ23a6IwrmMXs0Ugd
w5/htMUDsmKFguysYAvUYo7uzq8dcyLBoqdG5vrZt6H8FqdfYvnLpyfrzMT8CSc3WzPz24oVJgL5
ARr7G1X7JUTtxm1z6UsCyjwZx8Ilzzs5kmhhytxG+taI6VFJIZUORsePNzobPq76xbV2Zmm+b06G
o4a6MsWZlrn61Dpx/NdIUrvQAtsLDkhZ7o3kt1ESpGeqY/blMdMTW0+PWe85U/4M56+T8OaLD2I6
2brwUE5QReY/IFF0+s6wLSu+GWPEHOXSHup/kuxWRvslbN5hkThM1p62WtuS/xnRXMrib0k90kib
ETvuSkPa+bCHoQt2NLW/Yvc1hvonjl5H8fdAfNLkMjWNL1bwKEpbL9fKU8JR4AzOZQBqG4v1DbtB
9pI0K+Yqgy7n+1qLNo7buoW5207Gh78o4eYagka6FheuLA0IToGis/bX9+jKIzGH5f+1sBiDqGvt
oMpYgCXwnrDL9r0jz6OtFwdB6PdW+/t/sEcvMOoOBCTITp1vIikWE0GU5Rz0R+oUfgJ9uivqh6L3
drJw738aGApbNlc/eCCy/0jZLvwljcBEbXovd4dJuVfrH0m6xXq+ukSk/ekYg7QewNb5gJpRbODz
yNkE2nc1+Z3HG/7KyvnW6HabgxF4xC7yrUrSTgiHyywQPW95+xrKX5OSZNJWh/6WncXCoLcXhbEn
Fa4npfvQaI9le++ZNLRvXSPMx+IWYTwQ0bMcvMbGwiuR0lCx/JzxQDl+KNJpB5fhbVebG6/xvG+v
mVns62wqUjOEXMsVvKNZIASW7Zpo+h+MMIbZk+QpZA+cr/3cBybWqlW4ZlbtOov2/aY5VlF4uH5m
5qlfjoWKPI2CMmpjUNGcm4FU0jPVOCxdTy/suH02A2gG76oRcuatUH5tF2hYoV+Q7NlF75yhe0rs
aUnpjiaavjLMjxlFjKizbiGL2PBP104OPTA4yhosDRcQ+1GPyk7149I1my8i97um/A/zdmpgsdWm
AC24yYtKMPzCzuzupeiHii5P+U+hHD+/QhpdyjP+dG4OWWyE0uvG1B+D0vUVkuhNL96EibeD14xk
NvWDKXi/bm91mQzkRkj54b8ss72CHiRi3mUl8k1/MvGPJOZEs78l/891MxePAw1Ks/SBLJFEBWa9
OERlA5RJgybWnSTzwcgkGyGz2kveeq89BolwHynmhjdDnXG52bGJT0ZCAsZgqgELvywx23EqGJ8r
RzRMSpUuOXkNc2euG+mx7Hx9LySZ7wStl916owF90Vjl38zU6+77qIfGp52sO2TdwoOa+tOuw21x
sphOEcVKogP8iA0Yjo6fWp2jD5mxU+vkW+z3KA4FukDzhdkhMiooCGRE8ltXGP6+nuqGZuCq39Ol
V96ZJaGK4Qmy3Q6jBFtHp9tTE2QPpGOFvRyG7VMTpcaPhKduHyHmOTaN7ARswCI+1NCH1GZjV8lb
PjxIffxa5cbtt2A/BfqtaZRO8ircCkn/ogvybdjJyR5592lfTB3QD0ksbAP8mNPKWuqEYpHYEzfJ
Lg743mGAxCgEIeWYCWKsQ91Cf1+Moi3LBNVBmtc2vVrKMaKp3umm/osiCM1OKBXALlZdHOpuahmR
LzthU2lOCRbwKEf+e5xN+iEUJpNu0hoFqNbrHVHy/zGaZNiVY5bshbzJ7CJVBCqPgWc3oVcdhA4u
d3ngB1orRLs6GHN7VCrFLgpo1QYddE8uWv/A2ZTZZTqqB7rhUM8y1eC2j3A+Kt9Td0qsyDYtC4jZ
JtJ4LPqkOojqGNiBHMrOoAWhI3aocQhlqEEOMCU3RTt5tqIxwkjH84v1JNllfPJ3zdCCuzbt0Oxs
rfaAOJ/wDMyM6MIzJ3BNYRTYQqgPx9pqqr046N29VQcFR0tX7Cia1JtorOo9uUnQMXkShW5dKn/G
QRN/UJ5vbssIqZ+gR9JyIErccAMvMWIcCi5KgzQ/5/0iR9eVaC/Jgx67xljems29TD3Bfwjz0IFq
RMyzQ11916ovffSQtvf6sJV8vbipZwShAiAA9B2yEsuCCumMbOhqOXU9w22V0O5oHr9+01xcaOcW
Pji/TmKLwcybpFHIVfjyXQCvZhkEdigquxzBq+uWLhyDhaXFVV2PSjcoIWMJhIlmDn2vajmhyRao
anVANJDBFE4q90LHVSSEjQWfbEAEoEHOf1XDay7+bbeaSVdXhvIkl7Spz8idc9dA9fy6nuCLd1v/
LcqeGPvGwnxwypw5H/wdCeYbmvG4lEGEnFuYaITzOqRR3KCuHrShtJEGfym6H7WmP2iaZke58FLo
yr0RPRXGEQrXY+M1r2N5FEV0yqhp4PDZqR5x+XiPaWXtohpaO8LGLEBXugjtaYx3PewEUI3a5vCj
Tf/2kmj36uBMvGzZXdH5+9ZMbLj9/PjJ7zXe1sRWvXefGrRXPsuBZqv1MYQ0tFC1V2moN07fhfs1
z8CM7DFBVyPtKp/PQDYm5MmiIXPr4q/SNA5o1703/fZp/tyU9Fvbnae2FutpNH7JrdSTlWgf5Fa0
R27jMdpa08sn9mxAi2c9EFRUpnKM1No3I3mrjY0k4NqmPB3EfDZODrPYSCEvLL+fPk67DX9Zw/vn
z/CpgYVDnGSDXrUje7I1PKdoCqqQ4q4Wfl+3cqngeb7wH4iFk3GUVtpCCADcOKpEdR+rAvzAHAde
VVPZm3rd2eQF0P8zxJQ0pqAhKcsDnQMb3oOH/lXG6R8pML9DAr21gqvbZKaXAJEAq+IS8p+qhVkY
FhPge09T+lIoPyr5s1m4efBcXSQZ4Ye78M7TfApaFWYteANIKHmFrVqNLeVb0NDVvQJBAa8K4TPF
+vO90pRqGxtClLmhGeyL4VbRsw2XUl67islw/NfE4vzWrU8I0oaZSzij7+pKH2/NWlXtSqYCBGV0
cFSgP+szIXKaqegfERtOb7Sxr3dyVKHsPEamPUnBTyMG+DxpNBuWdQD5ZeJDExTCBjaWQ7jHbdX3
Rg8CdDC9cWf0amtbJveaJxnx/3KAT0a08JEHZJ5CrIODJ7Xc189t/dkgfV58OvrJ8n4k8hcHzOji
ZIgB6rqR9qsZY1vPb0U52ViY9aX/r5FluayDo7SmQkZ9QoolcoIoDPlqt2Hksqz6MRSy5HM5gmhw
0Z2QxXlfjrWQurGX34ept4vVaT8p0WtaSjttSPYoxt7Fnmg48jTsA504QM3312+S1eMKF/z/fcNi
kxtK27RegUpWUj7rQUTK/EtPZfm6kdXptGgDmlXJFVrtzk+S5wMvGfUsczWP6IbXUNE+LUY+z+WJ
icXFriaxLMRdlbkizv0ADaZn3HF4NwayOlsnVhaZKPhEuqboGAi6hQ5CaU4XWsh5H65P1+qtcGJl
scWtqWoQ+s4zWLG+xRbQC/XOyt/jYOMt3DCzLGZkZsqVgnK5CxvH05DL9uRHtir/HpQN/MDG8i8B
Eux8oexVxlMpHrMVkmEX/lyfso2F0RYXaeiBy6gLxlJJxb6LtZsIYvg0Mje4PtbNIEALqonE9LLz
JsXMTHmZgTB9nCYfycp3OpSvD2V9Wf61Mc/mydOux32jeFOZuZ2s21HzKAiG4yfjXu236kzr6/Kv
pcWxDBvdL8aA0XjTj0gUvjUTMef1wWyZmAd7MhjfsKpRaDGRj1NP0a94bXJjwwmej8NFGGD9O4xF
GJBJo5WoOjbQ7P3iV65i9PtB/UHWowtVx4oCR+k3YO9rawR9kUrfCIDci5ZuL4PzI5bZ0bF09PLE
lsMnK9v7yRZ93bodqhF05VH0W0a3hdX7lp6ZuMOkedo2pTzfIRn7UIQbKJS1dZqZcv7P0GIOS1Vo
Wq3QuaHFh8qonWzcamRcOzonFpZhtFeJ9FXIWGiMP6L8TSnvq25jI8wfudwIpyYWb5kcSmlBdov9
nB+6FBe4tB5qYtxW+AF/glO2fz+/uWdEPdnOGbxjLjb3RETaGST73K77piFKrWYbDaZr4R2ODu2l
NGTSe7Z4bqyuEWDTSXM3kyDO0Y5d8Cvo4l1r/c7QOLg+mNXJg6RkDqghelgmVAlVy8nK9dRFDX7n
Kb6TFG6W/R5p3BX6m81u7tXtgF4kCC/qE3Rnnl8MaouwW6hZqZuHo537r6KQ2fkWH/uWkcWulkPT
EuisBYYwVl+6rn5KRs2REA2/PnVrFxA+PCy8Ki02FzxtnpwjCaKkmZuM0SEmS5j/BWoF4iFHiT11
ai3bj7G3YXT1ajgxuth8sCZWldzFlLwtNxjT3ejvCggsNGUL77o6iXA+0oxIo8pFt2llWZ3XzRuj
kZ60msTCMWw3bp/VscBUQDLKgqhrec0NapM3hQh0LCNm9ayHqmzsMH02zffrC7V6ywHGBYBNRspY
VsVFf/RojGxTtyilh0Ed3wVz3PB1VmcLaDcFMdgkLuhT4acI1VwAZNRZv8Xoa4/CTfPt+ijWthtA
TIhhQS3CorfwdYRATHTT570bG/FWr3sA9dbOkr6O2n/y/ktQPmlt9D9stlOTyvlpJY8nNBFNPG7o
lw9SWe1SEuyDKd1VQ/Tl+ujWJpCHlTILm4Hez3n0px4DXHcdyrW42CFp+fKXUiu28Gk4JNECaCiq
+QiVcWoXRkylHvU6ZwpNL38RC/3WN2mKuj6QC4ZThBJ5srlJwfoDhV/mDwbBGi2lD5vHspee5cI/
jJ7/LinZMYl/pT7UvZGbWHMkLt0JwldN+UGVA+p2eMs2PmTeEKfv4vwh4EBIl0DPDVHaPOUnU5qE
dS4Nhtk+eqX1korWrybzWjsOPdVu4+gI+8/toKo3aeQfjVL8rQRg9bVJbzcc2+W+/fgMCpAK7yK6
nkvsoVlbJelDPkPyuwMo42NXq8GuGfsvQxGQNo3JZJkQrNnKZG6BLT5ijPM5oAVShWEYailrFi44
nwMfAhbU8drqcaKcfYRVJr0z6gzRWcgAjNA7CrrwFZV487EY6zsv0n5WSveP6ld/paH90vlkU0PL
exPNEHEaORWfPIitDxWlgT2iHq+g8+UdHAAZBappB+P1baDB4z8Mh9yY7hRreuKmcIza2yVtSN5l
yI6t3sz/09j0aN6XU57bYWH8g4Dfg9ZJ0Q7ttMgx/fAwFdoxpL7YxbAv16V/ECPx1pI55WL7lspG
4AjAm3ypjXfXt83iIH5oz0FtwSmhvgosdXFGAkpqvVB49ZsyHir9EXRKs8WcubiPP0zAswJzIv2c
FHEWG9NPBWsqlax5G4ed2DrNFtHT1u9fvJFmNPahD9HEm6I4CQwF7UYYcPn7QZKSfSej8aGgtfAv
ooZRjZFav0kHQel2lGo+vQazgbkPD87eS6dsMnyU88oOA8O3xoNxq7K7rYzd5TpjA9QLTzw3FWyO
5ydD7cmnyYFfv/XZEWGIRD72W7DjxfvOOmMCQWnoqeh4vnCQLH/wOlXARG7u9GYn+rtJ2MdbKMDV
1TixsljtVB6UqlWF6i1Vv0fKs5XuP3sg6O/gGgeCwlAu24/jPJ2ohdZvY1/sBOVAuduut3zJtdU4
MbJsQJY6ZajHxKjfguJ50o5Wt6ul1+vjWHj6H6tBYydkBx8se8uowoOPbugiTkXY74Rmr1UOKAE1
2vXBLiw2Tsj6cP61tTgh4mAGSVWlzVsFtFuGMuzwWfW35XCWN3vklQP/5Bxy6QEJLAgcVeu42UCx
MRB94QEVjRy2gMOat0C4+3+kXddy28qy/SJUIYdXEEySLFsAZdl+mXLYGzkDg/D1d43PucfEEMUp
yM8sdmNST0/36tWO4wFdAqTE/XVZ279X62JyB3E0a9RLgLY4sPUDkr6tqHGdSD4b4pUb0PRjN5O2
xhDGt5HsUIT4ju9nhY14sIIFjq/WkZIIFea11gZ58hYdkurzO8QjOYh2H6CEuykub0Y56emgtIE+
ulq9UwWnYnV2rsRzs6+rs2bPI8TLqrSPz1KfH7Z/P9JWqL9nlXU3Vc4anLBUa/M+mO3E/USQZr4v
f83IwqcFmQQQEbdltvKE7gBoLtoHMMEuem04005V3TbuBXpWJgr5MJA+gIcB2E+H8wukZARzRd5N
gRn+AmCp+L55GEChADyGdDbuVt5LbBJzAkWJNQZy5tHhMOfnbj5SSTCIlcli4Gg8NtGmGPc3l3op
dRnk5l08BX1+LOc9iGsIeUgE4ZvVmbpSwvmccqpTZZCTKajxuHgt53fc3ItBqMsDHVOSpEZYTEHS
nodwh7IRLTu+YzWuhsCZvakKO4NqOYaQ/GQO6ZNk7GK6MUrMTPhiINzZS0ZpmmsTqxG1pxGwglbw
8hCtNmf59G5UQhQ2YaJQ2IToFv0wO0+OiNFlfbmxa9nDHGzwnJZSpWSSo3IKAEVTkLMTYW1F8tko
r+w3KnuUGHCnKVBmNAY7JZnAfq9ccViFP9/PheRIZueapTRTEM57ohxq8ARUh/vbaVUFmkQBZQ3O
KICTl0PQ7DDPAI8cA7DEaNV+iF1T2d9XsTpLVyq4Waq1ZsxbIF6DvHkGvetc+38nn5ulqNFSIxow
BKffWdTDedgun3ElWEBtO6yh7XKKlLYCHnLo5EAZHltZ2rUgKL6vYcX/A1gK0Am87LBR+X3aGQag
PFGiBE67H4qTnTyo4UOmHxyyV4lA19pq4BGJew/EaaCA5BY8j4cJXaxDNeh1GXD6vdkk3v3RrJ3t
aw3ceoPEhhIgYdVgGLzwOTmMaOYmWJK1XWuBOROMheBzvrmSBhDmzGapK4Gce0D1FOkpCU/3R7E2
TyCHxfsIXCsAuHPzZBGij7MRzUGpSm6eFi5YRt6hAdvpd9MdVFXfXNtSFc2AzgQo73ejLnF/bZeP
NzwjKcCNitzYct/GhL1qumoKgHIlGpC97zjX1/K5GeqyaU5qB26HFh47GQhbwT5aWQFwC8pooYA3
Kli7uflJsnbuDaWnwQCEcO5Gs+D72fddBaDYHQf2BjzmEelBpQR/6mRtQgm2Xo9BnHvohdvqvqIF
95dApII7Ck0Tp1bYQwUaWcbg9FCAgBCcZ5EKzvoBd46uZzNUaNJhih/H1lUqgYq1hWCIRqQ8YTjw
jlhupCify8mBlkA/JrJnS9vPAXzL/4nnoT2RahWVrEH88NnWn7t0+yW6EM/5fLrZ5SPpId7o9on0
WFi7YhDYihWLt1ChLidILkMqy3j1BuHnpnPnEolhVB6+4zhcT5O2VDKjmSNA5s0Y9BYgsGh0nvxz
f7MKlpkn3YmVqKUWOw/6+E36kRX/vkO8peDYIeLLWosvvz9Cu1+7LcchQF4x61s3Ie9wWgE5/6OB
DfDKHVN1ECq0BTTE1U49a+n+PQNgVzToXthTayk+n1RQtkXtEFRzvZPjfCd6j7KjemOQQHP9XwUW
d85qO6O2jsqRwLaeM/RpQQATZACeNLqlLegBtrLW8PXAe462G6xhJ3coYkT+nVFWqqBQ3elXKTB7
IuncQhjNCNaaEdKrftfDb32HxVh8PbOJVwsttW2dzzXk1/Ouy91Q9KBesano2YPeNbBKWAzeRyJR
TjuqELTZs7/G9ZMKYsv0x+bNBBUg6wU8AtT9fC+sDCk1tLvNqiB7kmZAC7fb1IV4bn1lK9Fi0GFU
gTy5lH6hveilu7bEOAJI2uI+YP2GlkvQD7KiS5JWBpP+7LSfSGMKLp2Vw4DaFeSfkXAE8S5fJVdM
rUaNTG2CuCwfxzg5dEnrpkblhq29VysRJ9qKCQebH46eBYIEnAfuGsVDC+WY0dgE1PalkuzQjsLr
5cDaBldjPgcoZeDxMSYuxm62nLYslqqwQivnIP43bNz2pyZal5VpA1oE9eWM9ghYDm5d8sEGJ3Kd
10HagOQhPvToQdwc29K1zLf7O3jlkDAKebBRg4IPdYyctQJzhzUOJKwDYwxspFSJ2xvH+ypWNhmK
YuD/oZgC9Wp8wgtVi2Y6W2oV6LZH7KOwvEcgnw/tx52KI4Jy6SCzP+ia147/3P/+lU11/f0Odwoj
ChJeM9TRsrNj73fV9tL0KacCB0ekhbuXwoiWQxhr0AJkS3TWVY90OyIiPBPNFfv9yuYiIlT/ZyxV
BO4CZFUFFks0Cu5kxJLZ6qWGUcztQ0z3Uv0QSu4s2rSiUXDHgxDSybUMLVZ4zLOdWnn3V3z1+P3Z
sXwBVNNWs0lzyE/RuUp+UiU/lg9JgiamgqNxf7oQ3eeWo1QISQpcgWW+j4pd1z6lXzvR22J9thD6
AAsoGAP5vJQSmU491E4VoEYTpPJC0Mf6bP1PvskNooi0wTQagjXXP8/RIwgpi+hUho/CtPOqrcIw
/jsQ3t1xLNL0PTWrgKpeCoLY2EXl6v2VX1+QPyrYWK/Oh9WGNENvtipolSP6DMrOa0H26cYu17/v
D6TlEctEpQ16D3P7F5To4CNC4UmgAxIavyR9vxPsYGa2OScUUZU/Grhx2MRQkzyETTSas9Of9HJn
VJdUOtTRPlQeJ1HxyOoWu1LHpSM12ji9aQ04MKY7VS7dDjhgQaI/w+FuqSoDm3xsYsLq9PjWTYJT
KJgs3otDMC2VJwWTFSmebroN0Fj/oJGvVT6Fu/dE7q6HonG3SWbFFEgeDMVQI3dE/+fo5f4WXj0l
f+ZK4y6SOlP01uynKpCyA0pEDfnjSM/3VQiWm88lpeiEGSU9JqxsJtenySjwGtfl6xr6JaGEBjZr
eQqNsXTQwpzdIs1pSj6h/vM93/9HPndLUSVv+6KE/Mk4GPE5F+Ey1pfgj3zu9FkOHn12yr4/3CcG
eJHccCPZyX9NCKisUKDLKDK5KSosJRos8FYGbfjFLHeS+Zimh/uztD6KPyo4KzXVBaqbfruGjgv+
mSEHYPkdCw3iTQNvV4bG5kktRisvqz4ZcRjQSnU8ypYAJrFmzq/la8uNVINHY4xtWgWmcSgKl6QH
1drnzdv9iWLLyRvbay3cWqA9W5QqPayfKr3V0zHJkQk7xIo3i3BdzIzeU8StiGX1Rl52UATy6Sjd
kfQB9Wvq6A3yJ1vEZCaaOm4PK2OIgCRtqwAIvClGyuc0jx/S8R0vqeup4y6OopdbbcqwAVrQQoEd
cMIL5x1XOkCvv8GJyOHzz4OyJ+GoMIPbnMOTDNArivEEhbNr9upaBWfTpWKaVXSOrQI7Pyrds62/
w15dy+e28Tx2Y59EkG8F2uwqX+9vX9HXc9u3R/IS8TZcGHkJvvV9IbLma3bk+uu5XWtEZp+AiL4K
wvJTnn6WY18SMcmLhsBt1hgkjEUzYRuN0yHUdkPwdzPEuR9lC+yaFWIL9eCo6AAVbQQK1g/b/+9R
BOeXdiqsql4L2Z2tKi+jjlbPhzH6qCSf/2YYSLkttRDcF3OZQwv4PCztpG1sNPv7Tvqz0KBYXMpX
zBhsLRXcArVGevWM1h7v+H5NY93aGfcFf+fNdjd0dIRJykdPmVF+9B5LwegeUCzBiFdu3IIE9EQA
IQZKvksaNzOPIGsFL8/9UaweBxgiNC1GWg+Bt+UsgZ41i8mM4yA7cDjdmbw1G2H4/1mIKxXcQucW
JRki7Lgnfs652/1zfwCrh+1KOrfMhLV/HyfEQ7rQr90kFZwFkXhtOT+N1Oi1WsB5kqxjoZ2EDvjq
Wbv6fM7ckU5Tm9jCYS7Mo30ov75ooge3aIW5fRRWNK9NFpAyst2UPCOOU4oMxvokAbqMrnjgAuOf
LPLUIRxtYBCISaXDLhW9g1eHYLCQIOtKi/D5chG0oauzllbwkAnKYQ5m+2V6B4QBGHhgoFgPbFaM
t1RRJKQrDDrkiNUqJwc9KfRWsFHXBnGtgduoJZnz0elpHszav2H5rNdnTRZx7d8sBICBiNCCrtHQ
gMb4TShyFTBAk6nakEAI+tql4Id4s4t2q1HiFHC3p5onqiIlZfWqJsRNhwcM4TAOoEfdfO4APARd
AvrZgjYToWBuydHQxKJlNJSv2lycwemV9rLAG1+ZK5C7IaUAXwxZE7420ZbsMEpIVL0WEni6UBAv
Mq03RxsVw6isAOwQJUhIinGmo0tpVwLxUb4auEDlF9dT4q1XKDTgwLHqSqAZ8DZdblqpTwvJIU7y
GhnnySvL80bTilwVmFIBZABMCVhQzo9pzbyfzbAtXyfUCYOpJIwFu+l2CdDFCQUPuEVtJBf4hM84
xFXXVFb1mpsuWlbVopzb7QqARBLU1AAY2DgPPJWfFBUJque6/hX9YeXqYDYnNOuxm82jQH9OFpPH
qZMdmY84GjBNc0Nq8EE1neE5e6VpdW/rSixVcAtty5E0KIDUXYzIz8dARDB1uw5L8ZxpIlI61V0I
8dVToudulooI0FcUoH7GQYsYhBh1NKZZblS9QLuMsavtC6H1fnoOW32/eYIWCji7hM68PUVPMvsy
g6irtUN3FFR83m4lnLCrEXBnodEARjRTjGAsWw8BLfenk6OKdS43rzQzFgBYgc4XDFM8i8Y0DuWE
Et38VT3W0ejp8mYElI0ILxKFcClBFooLdbkU2qTKczM46SvQFK59orIoinJzz/1WAGcSDwcUYPL9
2UyDkFTrpfTVyD4iTZwo3+I+uL/at4vBeI5x05kmS+Lxdq9olTJPbZq+FlPnGcau1HcdyJscUU3l
7bZd6uHORaKQbHJC6CGG41bf48Rx7w9EpIBbDBu9Lqt2goJqJPtp1HdKvDUYgBoBNMiAcUJDOdxC
3MFIw1qbFGoOFwBx+7L27FkExb1Zb2gAnTa2C7OxqL5cbqjcdsrRzobxovdeF3qhtR+a48ZpWqrg
OWzgDCSFmUCFctCMj44IzXWznTjxnHVNOmKF9gDxRHno/wU1nWtXD6UojXez1kwLTB+ubBmFcjwa
IDNSkBBO0BI/SHLmDoAr3Z+ltWEwTwmPXpiQGxzACDarNtZmepleqHmm5JVMb320eT+pAFrBr0HZ
NpLnfLC9npVGjupJDYw39HiUReTct5O0FM9+v3Jg50FBpWIF8dow7hv5GHX15r0EDYAyaDIQV0Be
c4YcMIa6LyNVDeLWpdYunb2tqwD4DZYA1gkxhxvSGKD2SFjBKwmmfN/Vp+yxrU8o372vZGWaEENk
rdeAlEEelR9ENxeFU2hGUMbRrlFfxvrTfQW3ewlfr6sIPsBDA1yJi4TOjdWMNYnMoI1eBjq75bcG
4fbKuNxXszIOXBCsDkgHUF35zf15tdyGNltWmUlGQJ2DKu00wShE4rlRpKpT47UC8a38Ysidm85b
Y0CghAG1CEuhoUrqptlMUztxIxNiBGZTur+sNBcc6VvbCvAhgjKs8S56nvLrnDoEZGd9Zgbp+NqA
WLlXFM+xth9ptBtluxb9AtlKLM+ck89pJZWjGYDK2HXARRv+2rzKIGCAE444B+PRYct0tcqTWqBj
7FBbga4c+sjTReVLK8uM1wNmXwYlB8Bj3A1UqPKgRUNlBTnS43jc75P91gGgDg7UTEhuQclN0xmz
d+psRJFFoBGvLXZ1JmA7vB3AQv7N/UZg8TLLdAJZeez+ycrD/c+/Pcyaw6KI7Byr6EDGzX/hDK3V
mQoJhjx20d7o2RnbZ4t+s/TN23WpiNtJemNH1FShKAn35YM07kXMfGsjQRc3TVVNcDHdwOtHECHQ
sM7Ci+4UO7Dpm/prSF2llTfbV4AEoQOeE1CCN4xcHWBJSqJX4WXWdwV5jHSBA7uy4JDPurqivyQY
tbmJyqpRrdu+Cy94Uqf0lIjA47fykUuEg48mpDgP8MWXJ87JE0cqHMUOOg+ZuU60zqvibUYTxOCU
aE27FN+FcVVTNXaCsLAPZuccBBaJ/X+RWcSzBFfn/+SzbXBlMEx04GoL9JwIphlFwB7pP8jbLfdS
BXeDGlOWa0oKFej5JnVupW6NnWAIoIpCaAnYdNBuqsshjHGaNeOUSoHd+og+OEUsOGsra4AoJYpN
UInN+hVwTiuxqOVUkkEC+3OCUk052lyhAQiuAgcAYGK8fNFaYjkCRoVqGVZHgvah1B0wlm7skos2
aEsFbIRXq9zkY902pCWBkqTHsLceSnowcq9RPVPtTkSzBWZwbcZ0QHFBj4MCfOCMl/r6sS6aOIe+
JHvRyidTECFYFe/g0CFmpqEMiLuF0OcnRmy0Iihv/Vo4B0Cq3rHiaI3C+McU9MLgV3yIlbY27YIE
DUWU+lCrm50ZHXXSMlJOjBzu5iEX6/3Um61jBBp6ySg7NC64fw2tTRA6xrO4BmjM0VFqOf9j1JRD
D0qooGk9+acswqCsijcZIZeOMPtNtJJWXW/VQ2oGCu12bXkYMkswgBWzBHuH8j0Wx0JjeG4DVZUS
V4AnY4Lm2aurGiUze/QQescsXSnhDJMu55k+UCgBmQ4iWS95vLVMA8fuehScU1wlhZ2GIRT0Ezp6
gBl8+2t9qYA7CHJb1knMpgmIcs/5YDnb3TGGQ1dxyBCWxluau35kdL/QI2JpgVbOZzSC3s+V4OGw
stILDdxKqzrtCWNHCIj0NrXoTX4SbKWVzYpKWR2PBzT+A5qQW2W1jVGhIBMzqKIn/aNOt9siA290
lOMC4Y7oDJfVzc2WjFQtzGBIPtsfJe1t8x7Fcw1UQipe0syKL09yVCplMfRYYZAwa9/i6cd98Wx2
uevfQvNSvM0t+Kw3N0+oOXk2V5IUmN9Mg+4UdIav0JW3dESR+5VlRjdOxsvugOEVEdHlOGa1kaU6
nZ1gCN9q09jrVXXKws2+nr5Qwk1WqMlzEjIlhfGxPGQismK2U7jJQo0JCkAY/ZwJbqflGNKhSee4
J07AyMUs54dp+iQ7a58TZXMWFuy0WG1gttEaSQOX6lKTbKItD6wiXBo6HRt4fUqjHfJWPd5f/duj
YVjo+ocqJpTowO/gTjeKNqNGJ1N3iczW9QeQYW2Xr+P2gfsLVrKb1yLaJBhzSfPuUmi/8qNR/dwu
HtXRLMYHJixUJS5nqS9DaxwLu7044yc72inlX8rnrCup5lJrWsgP7Z31upl+xzFRA8/mHd8Pr5Iz
fIMzj/NInPB1ks+NcWg33z2oicbU422CbtxwLpeT4+QE6T4rbi70ZJn5HrTR+62z/9s/gpukK4hm
8JkBSZ0Iwkx5fbFUdPHey2TzS30pn/NhOjk0iY72dECvpx9yNy5qgYJb24fEN2LpYBbF9MCNWc5Q
BFINuaBZe2mHr6mu7SYJ/U2RGMhrUaDy9pxBE2tnrwDriuQo+/3K/XaaJhqMqsM5o8facWtR8Y1I
PneO45ZKMbrVdBe0WB8tN/61daWXn8/t1NGweysb2u4ideHO+DYZIqDgyvcj983oJAEMYX2Vl/Nj
Dm1VE1vuLnkRuc1ZAQ/c5hHAwuFFgpwotioPOSkLtIabpza7JPmXbl/Qr5vFWzgGDgvrYYE1bv5n
057MvKqSS297LcrUBWaa/X1574D39Eo8N/9xKOHmLiHey4xv9bno//Lzudsmy1uNSAPkq4CSf6/s
6HB/eta+33Bw95uMiAPRmOXyTpOizrOUJpcs2uvTUSH7UdTBZmUH2Rqe6CYamYBygi/M1GmZgXk0
Si7yIKPb1Lmhl/tjuFWAlpwISiKoh3Qo3MjlGIaWANcnGcWFpi/E1bvNXvBSPFN/ZSGmOE0AmIJ4
NJ86GCMYvBUwNqNZ7t+NgtuoOIBtiRBZcandMvFmUb81thGXG3U5Cm6jziQd4A9DfKZPrqF/lvZT
/wXdbjefZsRhbNC+wY9EiSxfW4yUO0DRcTZemhI9EjO0+dvKMwaqDMSgga9D6OI2vVdmpmX06thf
TFCcvmRqsHkVwMSBED140uAO84+qVgIzHs3lAa0unsrc2UVhsX2dmSeMxBta+iDNwJ3ouIiaaWqd
6RLHD+ExcjaHL0CgcCWec7yiZAyjkEK8ar71+cXcb5sfxP1VgA6A8gCdPTxuznXRM/jxea3Nl1o5
f8qU01bpkAzS5N8ZEuQnuUdCb1sz6J3jwY++lPY+rAVYN/4M4IpfiOeMXQQUVIJeKYOvTSCN6b6o
uqeUh2hr0JNXw9mjVI4aJTSghuq7Cj2rRL3CeXvHy+cMElzX0GljyC8cJDKmxzYT+Kf8pQAFwJRg
dwIes9LxQyFpJNNxoL5SXxTHs2Ucg5fNK32tgs/1hFokpQ0iPL6iuk2929gNHI0qMAJYIrQBBocm
Mj5Lm504Wl+nWk79Xj7axZOzNfTP5CMThfgjS/UAbrCU30uNUnZxRH0EeVCHlbjbpwc5tt+ITPBD
wjNdylfDOLM18Az4CZoExE7q5j/vzz+zMtfXAQaACC2efYwIGSl0boK6mLboSDG2vlGdJQIAK/qv
nnEbpNLlvqKVzYqGxayYDO7XLRE6ECsZTjRaUcamS0JPEVzOIvHcWUBzNPAnVRA/ZG/S8E3fiun+
PU9Xn8/dyukU02IYIF+WvyqNn/j3Z2flpAE/guAXgoAI9PzuwnzlW+RariHImaOdfH1Q6C90LCx7
EXfPitVb6OD2UmmgoQU6LPe+EnkEjZmzvVOjx67AEV5ZCHCtYMuagLIibcWdiCTpRmdSMUXqi6Xs
N/PSYB3QwsJmCF9krBz+lTDHnWGOjdr43UEiF6cSrMPa19usqBUReRRh8D5qpCp5rbd142d0Z2Se
Mezur/OafETMYU5hMeAWcZd+PlBLrmna+nr8mJz6/Px34rlLnyStUWotxE/GxcjfakEicuXrGWSf
hdeQcIHdW1qjKY+lLpbk1m80z072oSV47Qvk8wHIupWKOCKQP6SeTtxBYExXDgASFUgDA4gOLmI+
TqvZYxbnlVT46Xjq03NYoVfWyyRi/14ZBEuHMFIdvEUsHkg/20UVDmjI5Ffxk2IfUhE6ecVULORz
a1xTCf5wCflJ/aI6H+rk2U4FEyUaArfOWo1G6loMFTLaqX80G+/+Lr29c8AHjdsMGH2YvJsWUmjj
qkadqY1+rLuq/hWhU1ndh9GP+dd9PbfDgB5cbbATmsaehcvt2s1xbhlgbvbL5BTv02azk4rybjDe
AlAPcik4SEvxrVrH6Fvazv7Y/xudmq0wIfBPALaowMQBfIG9xJmKkRo0lUOH+i14CLS3YnPK/D8K
UBmDjDy8+BtLTSlgskY2+EP7S7V+bWwnynqEYY0xNUDbAkzFi2/AgZrX0gQfPiS79Ig6eYEtvT0I
UIDZxzMQbeKQH1nO/2ClIbL+9egbqeGGjW/LAcm3QpIxCtDSsuwXaKtg8bicSAb8YmKhnb3fgaEM
XU46wTP21iaB1okxl+MgMBpObo/OfRYB8JebvvHUyp/tKtunTrk3lLf7R+E3w+PSz4MeNKBBEBVe
Bu6e5WTNRCddVMeW30S+8hOl0JJ+aP6l0y+U+pzCUvBwWDl50MbqiJDTu00qDEWE1+cEbX2EonG/
RKPe++NZUYDBIDCPgKSFuDa39nPo2KU8Fp2fKab7AT123iUf4SpEw9B1mb+nKfg/mijqOh9wk526
B7uNYPMy48CtB0vXIuKmArEPfMRyPcZStmLArDvfjNB+Pf7YxR/b8tF+RUOeVMTCujpZV7q4PVbk
UuT0BLqkEm+seCfVW8EGOCWoBwGMAdUsYPTlKdHGJsvh8jV4Bn3vzGNoHbevNtxJmBMHkEZUhCwn
Kxy6SAqTlHmubm/tzXazX4PPv5LPTVCpRLPRk6T3i/kRXaczS5B//p3l4lcb6CDEt+EZ3La0Mag0
zGAp7n0HLLWFvpeTU/syod6xk9/MbOdk5yJ7qH7U9a6adgPxkjxo5g9wQYFnvj+VCjvo9z6FGaSr
l0ZZOk6vSlrvT1bl1tIzlb5N8bdEek4zxsJhdP4cfVTjy321K7YaOx3lKQApwP+yuLsy1CqtydMI
5/VL+w3pDyQp7itY2+PIL+LlgZoCtteXwxrGpKjVam58NBeTqqO0FWSBHY4ukfCsEO6C78Jj/FqF
xHk0WZ1PSuKOlhc1WxFsTANSjQBP46IB2JxN4dXCZIAzhVS1ez+1xtNXyRy3uyvMj8DDDDgIhspa
ym/GjlCtwssp/qz8mL9vnX6WAQf3F0wl4EA8gCPNAdueCU19Kz204SkU2fvb/bOQz7euGPPJDI2p
Tf3J3jXleVSPligwfruDoAIFTgyjiGwv/zoItdFS8mZKfforsQ+OIrAxqyO4Es/ZsBY1Q042D5gh
xaWFO6CCaisxJQo7UeaCpUVIB3lRPsWlq1RXE73GCCovJB4ISQk5pcSt6OZ32lIRZ0N61agLvYIi
XXmxqw/teftmQsMbYGlRIYQoM+dzjUNDa7XLfm+mPj2IeEiZKVhaQHy9id5lyHIhssnv1WbogGgz
mtSX0CDNOErP2nfQzhQiapu1BYe5gwMMumTkEjgXxYz1usp0K/HR581yPBU9jOnh/kStjuSPCp7W
OymVXKWmmfhhscdql+qLHe8o2WdC43TrpmLOrjRx7mNCJjKAqjDxHcXtkkNGDxNIoXrBPbl2BK+1
cGekqdraLqid+F3sDoOL/oP352t1FCijR1kyYsLotrg0galsD5JsRqlP5p2muO3oFvnZKP37WtZG
gXonRnKLRoI3jd90Je21yagK39JQwHig28P+2J+MWgxnAxBVvqI0zvTUNhO8zlWyb6yDLep7uvL9
LMdv4ZbTANnmY+Zq3iJxkbS5r0Y/vxvJj82zs5DOtF9dc/HcNIDUNLkfqZ9Sy9+el8I3X308d8tp
I0JUDXwN35nfnL2Zvd7/+pVDjboXVB6BABiBeZ7AfQA3STh1beIbPaz4RTIuWyFHMOILDdwAZqT2
1bZmGvR9ru+Ht/sDWFtc7B3VQMwfwBo+R55MaW6Mc5T4TXIgLuIu98Xfzg8rz8ITk+GlEKTlTpjZ
toVZhDB6WnOKqvNcPsqiwtEVDxY6ACKAiwR0M/jpljsIl0+Pom3You5L0qODqlfUx7E72IfB2rVv
ceyq2yPnS42cXdLGYe6GERopq77wqulkoXWriHj0dml0JJuRqPpNaAxM4XJckt6UfRRLGe6lyFXI
JxJ59xdnVQFatmtA46MnG19MP5PBsXUwV/tS9UAcybOL/nhfw+2FhCEAqoudhQArGgEvhzBak4qG
Lmbm952X6dnOTp6q7mFO4p0Tbx8MagERAWD5K8CGOVVOOKNroDSEfvncaPvKElytK3MFHAw67iF6
gUAD7y1LSZ1MFZUjv2jP5a5KN7s48PRRtIXUIasZ4osMC32OFRnc9H49fM9QcSMwsivHcCGeXYRX
RhY0SlXUVhCfxjuSOLvEHDxzK/kNsNQoOgN23kCQBLEethmulCCVRYnd0jKQda8sKm8qIs9ITp26
2StY6uHejvqYVrnUQ4/VBEPlTsOv+5v2dqnx6EJCBo12NITg+KejY+YZItJpHHQ/TfNx7gTuwK3T
gZcRC1NhqzIMKbdR+8QaZIocK6LQ9ldTng7JJylqjqZWf70/jttFhyK4G6iiw44FX91yPcI6tac4
74nfSp+K/hDOB3O7a4AHBir0LESLEb/nx6KWmoO21VIYhOO++lGKcBkrK7EQz9lZvdDrUnUgXqrf
7B9VJ4hK3lonwKcRj7RRBoAYAZ87LJq2UBu1zQJQBGkauNy/OFlgxh7ZbjyApQbcgGUHcDZ0bhwG
0nDWYHR5UKGpkmFKrrW17R7OHgoZ4IfAnCOqZHAHnOpabPa6XQQfUS/ujiAkur+XVlZiIZ8725WD
1sVZRYpAn/f6cCoGwVKI5HNnGmnKAch6fL86ntLxYAvckBXxSC3BC9EA3gKskXMRwJhZNLlSZYHk
uOXPrQz3mPyFdO5Ep3prl7lZZAGgpOB4bfXNlwPko3iBlVWpyENzk0/rATPvxFkwA9aTeJMI6rxi
KBbyucnXFNKlmRFlgaXvG3qY510uoooRqeD8wHGWhg7N3LNARYs9tFi2j8pWtiyUt4Pugfl/rLk2
DN/S3PV9lGlqVWOWmhezPtfDZg9gKZ8N8ep6M4wxLKexzAIyn0C6Jgxq307RUj53hMswqefewR4N
c6/SPOo8Z1upJjFFMA7s8kH7NUDouY1UEGPQJsBOfDx2EdstRT0Cb48Z5OMtjYIb8DPBkVlOkRWF
ZR7moemrzXN1MkXws9ubE74wEJ6ob0eBBE7yUnxWZ/2o9GTyMy/6UUUHWuwmx9tq6AAMQ+APVP94
8AJvuNSRozDZaQ0q+2n1aRz3mrPZkC7lc5dyDTZLNZMgP9L8qvukagL5N3MEICaqwlSkW4GuQovL
5fdHCkUb2UjtfRndDUvdNZrIla3PIf11f55W9SCuDvgxeKxMnTttjdaPki0DPBQDNNRSL6+9Sq9E
cLebM4FRoGRYZf4FChp5t5iMvVXnSYkYeHFEEDOyPE3UjfVmz0IFuGIQl2F8BqjlXk5YQu3MtAcd
mQhyzLvT5/vTtCIdqCEQ+IGrDNAPvurZblFhIE355E8PiJGF9f6vxPPMohKltM1miB/sJ+XYJ1tv
ZQZn/PP1fJI4KYhmNhTiO+kQ7g398J6vR4APFeEMOcFNfZZVyEKa6uTTJ6U80fB8X/zK5sHX/xHP
XcuZahJKLIif0r2NbkPJh1hEQryyvHjpsKJwuNfMbCw3jynFU5yUtezHLXHzh8kRpedWxgAFKFvE
SUOjEz4805WjWg1TJPuFQdxQ0twxR5ebQfR0WxsHtMDBYG9bxMCX4zAcvKdw1mQ/N71q9GxR+nxt
GNfymf6ru3OkslNFI+S38sc8/lSUhzkWpLNWVSB1jmywBpvEw+dVtQprOSUzYsX7eDiHmlvngjTH
qgoU9qIWCYUANv8wjIwi0pV6nv24OKrhjqanzX3lkQtm9GSs3smCFef56BpiokN6as6+0njmr1nE
gbayzqiZ05BPBBQTMWnuSMQletTFUgMERr2bM8/cWrOFz1/I527PerQ7LHRr+Wm+R5NctEzRBffb
7RogewI1iDBgt4JSb7mTmjnTu4rGuq/pkVuQgx7vifnzvuG4naWlDn63Dn3dNMjX+ErsOc9Rvdns
QTx7MOPBhhJSvobRRu67LEdL881Remh3ZZ0KUour348IGBwZVM7habKcI0kvm6ILTd0PcSPbqt8n
7xgB0qJALiC3i+gxZ7jbUh46uR8UX6svo/SJHu/P/9oagzYHJVsIhTF2leX3z21va6ED8XHyqZ7d
KUeP8Zf7KtamiIGRALCCwQMQfakiM8ckT4ZGBaLxJE+P86et4oESQ4EzTAWjveVDL5Y522aLeMmL
nDQ7NxVy6pr4vEXKEjwe1/K5HVopNE7aBPKn+t9Bs/a62u2n7Gx3VHDcbudpqYifp5poejVAkYaG
2RRE0PHsbp8qGDobJWUskcK7eKkzDDqJifFSW6BX6zpXfo8CpPgYLQxyljyvjSSN05yiTu/FaaKd
7ErgDdk8AkhlhCfoEAAwBWeSHCWJDIWa8ksd4op2HUVw2m6PA/zfK/ncYkdhN5r1CPlSv9McT093
8dv9Eaxsp4UGbpWtOHXisIMGtP1W0H+VuuHPRAR4WNlKuHrgZ6t4maio5loeOYqrTbb7QX6xrI9Z
9FF+xyyxZIPJKrkQRedmCRoTM6xj5cWyT6HqVbPrXO7P0to6XGvgZgnEvTr6NUfKS2fFrlOcWoLM
z/f7OtYm6VoHW6krRwm0lXORz9CR6q41ebkI2bY6BlyfgH4iUnhjucMJbhhoe5WXWf+uZ08OsGZU
4IitDgEVDczDwP3GMzzk4VA6NCqUlyqjLj3Z+nYnBnnuKwXcE1ct5NTIu1Z5GYy3/tC1AgTu6vfj
bkBba3hIINdfLsE0zHFjVI7yQqO9HXp59A5zgYzo/8vnEcRhMdcTSU3lJVaOSXyut/vymB7ECTVc
EMBy809OPBKykBL0pqHmq91dXu9v0DVTAcIcxp+HWDMgvcvZ6eT/I+3KduzGde0XGbAtj6/2nmpI
yq5dGV+MdDrxLM/j19+lOjg327KxBed0dXcCFCBaAymKXFykM4kqIvuT7uQdyIYdMFX1our5TSkK
4uUqIgus4wQnBRFzI0tn2W+nEx28cjgU1UXY+mNrp1H8Dyw6Wtchc8X5GVbaxcYwybJfN8f0MZGO
95eKLQV3SbNyZ1QcIAWKxyGny2na241kJ7IfoytlcZJ/l+N5IiddeQtFsckNtUZYD2IQ04NPzPN6
GOUQ1UEeyX4fno3koEfu7lbsjHHjVgRbzBvLlFFpGNQJswnSa4N+sSI+vY0tZ1ySMEwm/iA834ZE
K3BN2mT2LbN0pKJ10NRxVJ7TWLArW0t1K4f9fjGPgSZ2qs2+pB2jxrXzcyGi/Gbnht94VICCMwTB
aDyqOYdghJdTtJo9+6HyMI2PqJfpPw8iKujNeSAXDfeSvYRWj9G6NSKzl2d/Us51fa7pudwfGmMF
dWCBRlE9qir4t5Zs95KlgSDdN9wkS11tLvZ7lyiWAT4XfEZ4qvDVdUETlj38v8mfWxfOX3q4r4Ab
Rwp4pXfaXotpILcPXaCmuCpk4jfGqbV+mmWEmMBJxKK8sduIeqOzD8gBkfTm4YM9gkxzlSrET7Ln
vK0P9RQDSfabFrY7hIKX3daMECjD+xFvrw3bXqtalGWj5ltJc9T0RzQZJ52T7Wb2h7KjiOL/5fBx
xYbx7aLFteYP1kczrpxud0UZJ4BzBkupxSuVQICcPgKzkSWCrd/QDhwqBYeKVc/CJVxqea4HpEBT
EN0v2udKvVT0WWl3Eiq8rxEic+8PF4BnOEMypGE0t3Kp+7HWHBVrOIx/4ehgEn8kcBdIHlttbBiF
7mfJ23gcRZQWG/cTchHAOoDKl8FrueFjZY5iWiqab6BLRPCkxY+2cUrSJ5T1Cx+sm/txI4u7aqdm
1HpkpDSfdqqTqa5VHjrzL56Siwlxm9519ZQ070Ja95e8P9YLIwvmKZScwCsB18XySJlTOUp2WWq+
VF3K5HK5b6s2fBEUrSHbAaAUuLn4gERKjCzPlRAKkTnSj1yEdN1a/9vhub2mRWdMcRVrfq+hGZXb
1s+WJkgWML+Yu/UWM+C22ArzYOhzzCCkZwSQC3qIyIVKRwA3Cmc09nvRUGzA/rAR7Iez7YXdDGU6
ppo/Mh65Y9wJLO3mfoC6kUGykJngX6tFOgJrqM+ar0fnMnNsEbvv1oYAeYwTBWZ55Lg464EmDJWV
laXqk+HU0ROpnFREm751WdyK4PY8i4YhQ45F9SMUDs2HUX0sIjfdXeoFSw6Xk0E8AWda0eIOQSgZ
hRKqvp670ZdedIdv7QM8aEKQurZQKsSt0zBLhaKRRsWD9dksP+oiyvSt2xteM54AQHohsMyN3+q6
keQdPr/Tv0XWpyw/Bah76j8R++t9Bd/aDVYJwzwdZnW5J02lIhY+9xLiE/VDbB/L+UFrHhQR28KW
Et5K4dRCoY2V5AWmE9vuPJ7CJ/BeD+Y5DhzyOwj+4pJlkBREUfEgXNVthxUSVpOUYevrY/0vTS5C
gP7W7rMkMxoZ4VVg80TtuZ7Nhc0OV6+/xuhrLGrhtrkpACa+czpBCTmblfcTKXvEuTGDQ/hBkt36
wygCXWxpOuPx+K8M7lYywekoSbbO3uPfo/HUKpeu/33/bG0uE3AvCOiwH4Pb9aSr4pzogeKrkmcm
j2gVsnd8NKtCsBzONFwpVOkvr76gkdE2ftDhSBeZU/8YZJEWricA0C6Y+GBwAb1A262lgFlW8d6X
4EOPT3NpOLTdDVRkJVCo8mEQdIaw5YI6gTKNtZTqMOeJfLTG1I1mwfW3NiSo+QeIEGBIeIYrcoEw
ALd22uWaX7WHOf2G2nBkm+XwOyGH/ZvBUi8qyknAgMlbxKaeIrRVaTU/+DAajwF9+JvhER1E9SSw
kXw0e2zVptcTXHxy+tSDwrO5/sX48JmR52RtgXkgdU3BayPFyCg0k5v151b174+/VjesC57ejB2J
YS05Ny0ys9FK7EhHPgGv1gvYhVKRM7VxWhmTB3tZoqZh1cMIEJsy1DVJ9k+BJp+LeC/FL552zAtE
3wKQmCNPyKmzXs61VFBYDK2Zjh+7ajzeX6KN72cseTBIaMyDFpzcVaRoNCniISW+ZH3r/a7av8Nw
X0zsAkCpcAk5XQOMIGddRYkPft9y+Kztj8MjHvFn/NXjNMyoadQW8Yfo91Q8J2Ph2ON5/xLBIDGS
WaBqATpbGqRaB/GMrgzET3GA4u+NJvJf18cUoQLEVuA8QQlwVpcC5HYE+WuZ9L6UnXKU6sVOHAoM
xZYIkM7g1gSVBFlFVxq9TVHfKrV+NV8i08/SCxERFm+KMNGnBbzFKInh0XJNF6NDtqa1vpK5Gtox
Ko5uCWaxvqJh495riAG7WENs6ihVx6AyBz8cv6N6bkwey9m19icJQRvBSLUZo4AFqMpyO9Sp0CN5
MgbfBuN/VMZOtDurAAGMxdaAxw9Pk9M5OycJktrh6Jdfk+CTJoIsrP2+5fDceUWTctXqCwwvl8D6
RwczBFhOdQZDddraye3+IEsCNMx6Y1j8HwaE5enXVoTUUawYUlj4aOFrD6qjJcc4JG65t4svfHLc
RSiOYYTGeAlwWwNkEu16TaF+4RjAtdtCbPv65sbgcP1VQAxRP8Y/9YCWpGMyT9SPUOV9NH7bk6Mq
R1EXrrWqMCnvWTf0HFg1yUJWJprjHlJSIDIdUkWO6L3HFmL5AF9I4OvgirTPdHDPUx8sU6AISkT8
Opvjg6MEsBWgrMBNsNSRqCFNVyI/6aNaMHdJuPvihpVCu2aQHLHoCu/XjGhIQvQopb40XM3EN+lR
CEPbmgG7s98Z9VjB4HIGGnp75B14rPxips7DFIkcg609Zr2Z0CYOhWIKH1FD0+/Eaqaw8aPMpWZ9
aZXpUu0H38Co3wjh3ixzl3ZNPEIIlQ9S5QSve28+9BcAqR4SF9gNuFHLNWom0vVBm9e+7sTjUZMO
fzE8o7NAkgrOOL/LkQ3O54BOJeJcIXDDX4pvfzE+q/eF54qsAk/AWUtBMiY1xg/Kz/lZTj7tHx5v
IeQSAExFToR7CU1FWSUU3cn8uDtMb3Rwdg+PKCh8M5ghNBrgkU+aESjo4Ka2vvx9bB5HuhuWxCox
/wzPff1cYb2iGMN3xiHyZnm304Th4ZoBzAsGq9UrDgXwSWuCqcEPv2vdNwJq/vurs6FeYEdCNgpQ
cMC1+b1NSkuqoinrfFmqHRmP0Kw4mKIIyoaNgBDAeBCnQdSJx4ObsSyh4Cbv/Fwv3fQYxKL8/Ma9
+U4PC4Qbmi2ismepYEUB4phOD1p/Mp7G8jEenybWg06gZ1trBYwEXDNw9VoIYi6l2C3YYxIJazXN
uRPSX436S5VEBCNba3UjxOK8jh5xjcLosVaN/rVyOyrQ5Y05MAgse0cA/QyS2OUcRqRw6k5WGl8K
zonq1vP+G2cxPpN/kwpWStnKCx3joyZZst8G4s4i/tAN3wJOH2q2ECRjbb24bVCj3FZGK239Bjtc
K9NBU7829HWkr2H35b52bGwGq2MAxxquHxhW7l6Qm1rpRlrW/lfF9rNJsFbr0Vn5M0MOoZIRHdi5
90qHxmetGsuaX59IcwlaAQP3xvC4bRDqQ2YThEd8YxVlVvUyoiPxwzJ06jpxdvNAsLcDsGfg7EOJ
0joXLEvmmOgTwjPhr8c++nfv2hugmcDgNuAka8xQ1letoiS97k8fsuZjUApe1GuTgdJaREFRRwIh
q97YCdWbWKOK6je1E+lubR+C+qJ3Aod+Yw9AOcgAdPBdcIFyhsmyQlAPBo3kmw6tv0TB5/trtNZm
JBnxBpLBgQpy7BX2fIisSqlKy4/79lMHGiJaE4AlpU/3xWzN4lYM5+PFma5NuVmhM5xaOMrs9OPu
lxw2gmWeANXHaeIbundGi1JMBXut1T9VtN8QfD9b5aUXz2DbCP4wTxuPEs4oBSRRDVqoup9nP8P2
VH6Vi+dRPcnzKR5/714q7DeD24CXBgBQTpRioSF6WhGEyo5y+Li7yypab0DXQJmAckwDnRk4lPis
k2juZcnwqeok5aUVvag2dnoxPmeSrFhOJlmJTV+51kHqWGEn8Dc2BCC4B2cGSG28cFVuAkkq5c1U
VrLfPCa9F0y7AQTGYnju+3sVfQCltJH91DEDB0Dx3bu7GJ5ThJKg93Y+YvhYPySRG4ugpBtGCc1t
LVhVPGexRNzpQSFSkAQpAGEy/V2oz0H0EEgnuxaow8YeLKSwr7i5o+XJBA1KBWQb0X8VspcGp/ur
tJ6Fiacs4pGYCZpX8OrWpZKsZQC2+UMGlMux6gBDcmbR05mtxVKpIQUhTzRMZpES3mbEQ9LNaLIy
+aZ9zucXaXrpREUT64VimXAwHiJUAqo3/u05pyoYA5OmeH2xas2BXdmtDKjTw7ezwD0zFpx7ASgj
EuV2VLzqAXUsJXX2p2gQTQK3KviO4LGCwWW502qtJ3luxfS1y0Adcop2H6TF8LxfnwYVLlcTw0fq
J0aFEb3dP0hb668jW4wgHx6IaJ23/Px4rGMlsZT8FdRAjtopTrEbkYB+j4b+nsKCA8ZTKalhntVT
mOevqdMEX4ti97WGmA7whGhAh7bGeMAtv3+WaWlao1y9qhQMt42D2t7D/RVa32yQwPht4cfg6uQd
VKqNSqsUSgWuLDeSncJ+ShRHzp9pgi6lu7NxiNwjn4scB6KtcJmWs+laic5yPlevh8b+aNuHrnMN
Rxl36wSkQB1YhQ+uUZ6YIQdnbxMOaDqg5fIhmG232V9Qt5TA+WSjleFRPUJC1lF3iOXDUJ3v78ra
AEICEhwMTgi3XmXn+sbA2qBETwtbLl+r9DEvEMK9NN1jK4K7rLUD7hI2/52JDQk6zoyHU2OUM3Tk
tWlLlJg4KGcVGPItCcgKvQP+3mutl/MwoyQa7dCqXkn8iRbebg5KMOyB3QgZG2TB8WrkzJ8UFLOS
xXH+OgXemLh0v3ZjfIR8TBwouN88HqhENsi0syBDN3RwiunEaaXL7o1GO3R4Myj8YDvBPdYVPZ6N
qWVcXNqplD4Y9SMAt1kl8Do2jhOLfKKWGAWajM1/uQ2BoWSZNfT0VXLS+tev1P4palC6YUYQAULb
GIbbh7HlDmyK4PGotzDkkp4+J4N+kAbtUKFpwCg7yehUzdf767ZxsBbyuBllURX0dQJ5fTQdDa09
yqLk09o7QNgbGghHE67yqtVkLyfzmI4gcAyqkxVEjmY5lSZQ861ZsHS+CR5KBkXhvMEQnNaUBkrx
2k3fVfXXLEJwbM0BAVd0yoRPyAI2y31XMtPsMksFyeWVtI5dP8WZf38ftk4Ws1HAguGixootJVQp
8L41iGZfi/yoUU9Krkg3KoLju7lMIJCHHUHwG/mUpRBUfZdW3qb0tbJ/5dcuEZylrVViiXec3y00
m5VFIJ2a9fy1nH8R+5NSfVan3/eXaUsEok3/KRlUVqUgRRL12VQF+WvVP1vmuR8PaiDwRJitW3qz
yNAg1ARTwlA1fPmvXbUE1Ms0e7VzX8YUkk+lSpwJ/8nB2/3ZbOwHcE3os4QdQQHKStnHHBd5r8No
mV8MFKAK9mNzeDRyQIURwjaIby23O5jmoG5jMCBmb3HnCjssrRZKRS0OEvAIiuNviA0thw9zq4/m
QK6uw/iCAJIzKae6PmrRWQ53u+cQYDLmI9zmLNjIZnpzjZOxHLq67soryXP3XIYiAqetqeBuYk89
cMmt2MKNSZrUyGoxvgJe4ekAQq1D87OpfkTFPzu3nC0V8gd4UUJTMKnlTLI0aclItfpqAMF4zEWN
TVdbjooA9KxFmp9VZ6/KNdROGmpiFPWV1hdJflT2plgYRy7yyMAls/4gfDK5ydOg17Kovtbkd3gk
VKDdW1+PWmnA8HT4tXhPLhdnHqhhpYZaX2318LPdTU6Ej78dnR2Cm0NUdrnRmTGpr1X+wzWI4IWx
skzc6OxivxldS9qwR0OE+vo9mV6l70P3ee/BAQQF8VFUJqIUDtmb5fgIBdlFH3b1VYmPRXwU0YSv
l345PKdhoyxnDc0wfNc8x+WnTERgsjE+EJbIbaHoCrc0399nmMM0HfNkvA7mcNCL+qB+2b0+6PcG
HwC15CCG4nFZYdBkkRF3wzWynSb6EEn7x0eKj/WHxLWz5s00FKOaLBRcXdtTY5eIvYricexwL+4d
EDTBliK5jhAH4MDcBs95mk2qGelXO/2uJ9cYtVzySQQJXp9ShCxBvgIl3qTn1IMJdV6xdm1eCRkP
bZMfIxEV/MZWL2RwXkbfmi1cdMiIY/UQD58rIno3Ml3ilwoZZA0hIfYm4t+/WtF1eaxAQhkdcvIR
1uSU0V/y9ICqx1TuH+6frI01gxcA+gPk9Rkolf3+RrNlkLFmFDReV2uWL6l8AE8h2o6f9wsBnQko
LlkXW8hZCilLTQnCYSJXs/8ym8eeXIrdZNjIx+JNgUsblcdrfAiaRgZmmKcEKnhQkkvYOvensLHv
yEEhGwu8H/7hH3k6wtQkaii55tKx0V1lN0snSxogCcUe9Ohtymt4nsqBnTa2dW31f4YfUZMJvn9j
n2/H5yP6RmOirwpCqdes7FkvCQ00iIaIXHtjkRZCOKdJqcPJiiiEoNNyZVwkwTHaGh73Johl4Pch
3Mh+f3NW1aSZgb00TLweHn+FlkAT1qMDvo5XFuh2Qe2D3PVydDQdJRKJO3Jt6yfpwcov9w/Q2gIu
h+fWptBSTW0iDC+Xz7b50M8Pw3Q20915fZQz3s6Cs09ZPg9lJrXkSuef8/gW/3N/FqJF4uy4WjZl
iNuBXMv2kn+gRLDDm4sEe4RwO2wf4qXLPQAggRpxqePr5ZOVOlPpaL8Ke2/CGkuE9yGgu2ifjgc1
Z/KCUonSMsFll4+aY0+FQyuBsm2tEjDCaLCJ0CKei2yaNwcVBD80jxNbv6KDixOD/H93UzY2hRsB
5lKAkRRzUiKvf+1I7wzWIZDbva9pVhYL2gC82ZFZgaylBKnqCeKLqnb9XKIjtRGIgg5bS4SsBEPi
I3C9ivKCvj6NSdkZ16HI3Lp1zEESbAJbg+U9Cj8A7SLxQETsHa3fljPoUi3CPd2a1374OIcHO38Y
zvWrTfdrxEIM5xpLeZKGtgUxZXzQDuHu1otwmZDgAkobEQ2Azbl9sOZgQhlwq12j5tj0x1ZUqPx+
9y6XCUEf1LVBI8C9g1O1XCZiUZtSSw6uyktj6o5KQyfQf5baJzsuXKl0lc4p9za0xw2N2gikiwDo
BJSTjzgFnVFY5lgG1ygMz4Eknfy9VorhRViNBNIWAEVw+lfkrd0AlRK/dZPTtkfJEERR1ocX48PH
ZL4mEDU8+0iqG1HekTR+S9BsCHR8+5UD46N3BHgj2Z98KMvuyk7OgLO4KmrtmPkZuLy/WKAbAdyp
aoJRK6cKAkr51LzJ6m7jAT8G73NERd8rM7nh5b5FDX8ZSlfE+9ISeEhBimi9/hgfOwCkH/Mo+eBM
qoRSWwyBdM3NJ6qcB1Fh7NpZQivSd6VgELaV6VClFlE0RU/frPmB2m+JcaLT7ktoKYIzG3SsdLlr
IUKXDoi+5eFehALcbRYxBhESrroVN1sIvGWqUyt90+SH/LEQsVls7AAgIhqiPSgjwKOK82b6IcqG
fJaSN/ozat18N3cdvh6XM24flNiAbolbnbTK1bya7PQN7VNQn1B82Xv8l8NzEW+1r43W7DF8Tp+s
7kNtCs7/+upZjG9xbgwo/ay01zC+0rmlmYM1wUkLJ41rN7YygV+5cVbxoELQBFlAXNl86GRMDCPK
7Jy+mcanouudcTwrs2A+a7eMgeP+yGCn4cafqfIGyf0SMqRjOYBM8KiEiRMcd2/KQgjnlllg4Q+y
AEIKVNTPydNM96sEgrm4eNDMBhlfvtR2aAKDBkFG3z4304cx2QvBQwAXYyIWrKAnxQrol2Z9PYY0
Mq95+k9buGR36xSMD3Qoqs6wF0gHcXuQFX2GcrnAuI7yIX4QdnvaUOjF8NzqpxKaZaK7s3Ht4/GU
xdcinQSHaFMC4HFIt+PK13h/LFNjY+7nAQtUm04Mlgl9EEjYUAVkG3DpoNqIkQJwRikJ0NpTrizz
Ci7Evjoa6SkQtenb0ASUPsAvxlP9XeWWmlDEuqYWTW9dgZd0teRjIT2VYe1mu6sJVKQeEJcBvzZI
/ZEcX8op8ziLidVZ1zApn4LHXOjCbJiohQDOwkZqFNVTP1rX9DeNj2180mPXzA6mqBqTWzBApxkg
FU9qZCCQIufJPkLV7nOQXZG3WH/6ei7oc/p1l9n4jwDUuiBxgiTK6ibKmqYFzX1H3uQ+PJjoityr
h/9NgrrciyZvAb2IMAVURkjn4C8moKKgAA86uDLwZ7jLKKJ4aBWNguE16Rwn0WWfs8oWCMFpxqGK
hxaWiNfsBKmUyBi1N6L+tn+E5PP91eE3GL3BEZoGmRkcJqZ5nNLZctPldVgkfhQdSsWpDZ+kh4EI
gjOcaqPqCy9FFNawICJweDxisSlIY4VDFaFw+EGp35L680h2rtO7CHY7YMUskI9xKpcqQwWvzAr9
oD5ZypUm3v2F4uwfm4IJ4wc2DJT1Mt1eHiOKztSTPYeBVyWho2hv6s6Wm+8C4HIDZY4kGQgFuQlk
lHaS2mi2lw9H+WT2x/3fD58VBb3AlzMC7OX3K1ZpTkqo217Wf3zu9X2dwd4/HnlphK5YL9cVmHOU
CVXkwrTRUAs3w5chF7x4No4p6OURwGVHFIpGll+fGFJCpmgI/UZ3guQnMVzVdupQ4NVvS0F3bDit
iGvwr/U8BEZqHuXQD9VHgq58uhvRcyt6Pm8oA4N7If6D9DcSx7zKkb6seqRJvazWnYkAe/KwkwiA
bQcecIDvwirhLPFk9ooVtHONVKzXtq5WX4RttTYWCtUoCLPC6YCLzwdbczm20qmVcVYL0H0Njmw/
luCoHnbiczAP7DrgRgD4GVgoizu0Y2bpoVqHtjf/bNOX7HPX7z63EMDoeAkYcwAV4KxrqFu01kPL
8mj4DEZYY59X+f79AM1gqVhzPvxteWwVqUEYI1Mtz5RO0wc9EZjVtU1iG42ieZQfIfrDR/nqcTD0
2bZmr1MeDPV5Lk57bQY2AEyzrJk7mjsQ7m6jTdgYNh1nr+0+jslDJOLB2/r+m/H5XuJDYEqWEmN8
+yUL3HGnQ4nVxw+yliBsZ1UEvMs6mhZi0WMwewhSOkR+RM5ySkTsqVtzuBXCHdFGz/XBABGll4Li
S3J2xpJWc+C2wJ5jo0G/+NkzNVcrUEP1bf8WI1+FmloL9RbI8C5P6GRWk5GW0uzlzXevIT/uj742
dag6YiAiRpWKcDP39XhK2CSmne4p9ovSeDV9muK3+yI21p9xFKC+DMlDFMpxKiaXElhntEr30MbL
yR6j8N/747NPvAmwsg1ARS3yuDBBeJ3wQKVMTWfg7gPTU+m/c3vO48kBR4WDdmSOrBzgHQvi3lvz
YUfWwqxgvPks2RS0LcP7Gx7sqzsNj4kh6gwsksBteV9naTSg1skLcVnnltOYb/eXbH07AIqP4BIs
ByjKVs3ICsumVonomFfk+tGwT4MWO0jZOGG3kx6L4BJC4zksF5AboKow2ZfcRDYm9M+jg9kRr6G2
G02O1IgC+KsTzCQAmY+6MDyFVondUZesIIsr1euKJ+2XOjwpOzskvs8BqET8i/uUoTiXc5CM3kKT
b0Xz8szp84fc2mvEkQPCyiC49N7tiY+2DoqEZ2qgjp5Bj1R6Stvr/d3eWCGCuAzAzagPX6fuuyyR
tLwrJ0/O0JL5g9Y8StFe3xtTQNkCoukQwDACyyUywiLTaBnOHlrpXkh+QLr9LxYJnitD2ZloeyZz
VlyOU8sqAnXyaA6ikzJ2E22vXjN/CclEmBLGTM0nFTN7LIzaJKNHwtzJaeH8xTkCtAgoRNhC9OPm
+R2stlLsVp9Vz8obNKs6SyJ+Ly7mwA7qQgC3C7VGsg5cPaqHahtHIaeoexjK0E2Sb526Lyv3H1GA
ZQNszKICfL9BeUa8IMko8UzjpxH8SPfvNtO0/w6vcgHeMbVna6IZhndKNXHmbPetDRwTAieM1AgF
HuDiWh5YNJPUwXciTx6KwYLSSQWX9obKsdwAOrew+vZVH6O6HmPEypLZU5qvxuAY7ZnsJH9iO7AQ
wS6RG8uqNYYx9k0+e7F50H7UyjGvL42ISX11E70LAQ0yKufxpOYZ4xolV0kzQwiZD/rk0r3Rq/9M
4s/4XOgnmCSwRIclHMDy1NvnUDkN7UUdBYHp7d34I4Uz4E1rTR3tIYWgmpc48VcimsemBFQxAlYG
psMVQDGgDQiEO3Py9OID7d2x8WLRPbe1FTitiE4jZAkzyCl32lrxNEka3FjdaZ1ChEfYmsHt8Hxw
w2oNO+8xfNSZB/VX7/coHbl/D7EvXDhqOExoTwqFQICAFUAvT+zUAP4zJahURRlPXLrhwzy6xs62
j+9qoaFmGwyB4M5f1RrKpoQm0rGME9WcpOM4H/fPAdEfljkDPmqFwE7h7DQI4kyebZ4T6TBnH0Lr
EojUbmszmDsAblS4TgCsLVdKn4Miolo8ecnwFH3tqoMc/cU8WKc71KUgbgzY+lJCWPVRYNXz7GXB
S6H5ViY7Q+JKItQdu5X5Lb8Rw1Nj5Ki2CCQVu0GVA0gt6/lL0Twq+iFX0Xn1cn9rNm4/uIKIgFvI
PrETtpxSbcWD3QV4iOmSD1uST6eyfkIQyhDFPDY0kYW6EKVDy3LEuzhNbGRlSiezk71ifgvmkz48
3J/I5vjISbBTDIXn/YSyCHOlHyvFa2x3nJxKlH0Xjc99v1zPIe1IpniqnbgpKj+r3U9u5JUZ5hXx
cCTscICXWyG3kZpnE5E9OUod9TDbO4GQTMsBqmEsrADOozEnd3xLqxnyHNkQz/owJcRBIzOBM7hh
qxgPK1JQcEPWPKYdTWUqsVf9XDjD4BqfJfuIyr37G72h5ijbQcwdgT6WveHuJWJSy6xNPO37Cj6t
Cj5CTXb6SNQodWu/4XEifADyV3Czcs6UmgaaGcwNlJC0rm03Lt0bRMNu4IHHIoAo8AagZrnddajp
VC4NuCIgXdOfklGEbt+ewR8B3IklxoxAUktmT6tOxvDY/tq/Dwydj+aoyMIjeL38/rEezHYKlNlL
vk3yo0W8QERstTkB1lgcFZgIuPB+lG0O0ZzY3QzX/9+SOjoI3u5PYS2AoMIesE7GRQ3IJadxBWjj
dCWejJdCeYyf4mD3Di+H515fYMQ1lJliePpsFa4t6k+/VgSULWJZ3hMTSC5z6mzSRCvkXNdflAr9
705mfKl3Z1fAWXYjgke+kiaoaVRChH3q0tPe0ikYJIaDRPUlvEwwxfFveKUIKamg6y9KfyqPeii4
29bmCHaUFVdDBAwGT5FqhgCjKqFivSjjtcOFVukNikgumsgt2DhGjIYDrg1wHCw9sdSEJonDSlJ6
6yWWv/dP1Pp6/5Su95nFaNDdlpULsSzgcvgwU9peyuf8pS8cWe8dsyFOLUgRracAJhFGBQVoFrsm
eGUuJl1LSZG9TLFb+FN8uD8F9olLj2Y5PBN/8+xKlHaIBh3DB/q3OT5K7fNxCPyqPSftWdmJc8ap
QpLLZFQNiK/Am+VcGlD9mYnVFs1LqR4a6VwUgmO1XisGDmaPCZSMI0XOWY1IK9Uma6vmpf23z5yd
hJDvXw8HiSUbgbJcpRztNKuqZE6bl9GRhslJUB55fy/WHh/KIEHXgnfXVvA6Qr17Brpx5WUqareN
nNruDkV4bNAIVD7eF7WxUhDFwKL4P5vZctsbxFaamWjKCzEeMsNXduJR2IhwlViAkbWuWlHLz3Ys
zRVqJ15UtJ6WVXQyFbXcW+seztG7Vwb3GBEuTveCZmpIHRDyoumnuXyc5tMUn3YvEkTAZ4WOw4rz
6Zw5xgJmjUFekv5cRIdJFHnfmAK7O7EHMOXrDL+ehrmKRubjy1w/SPYpJM9EFKNbG9p3vhIQ7sFX
QoCI85XSOQkVmUIEKukC+GMXc3btYb/aMVKU/xfCqbWqo9B2REXji2SD28pJRDUq63VCLs1Az10U
WAPCy5eDTfM862mgdi+SclDKw5SdRlGZ3lr1cAqRkGVQvw3wv66htmMAeeMLFLtPXZq7iOCg8UK3
sy4MioFma8gNMhpqBGZ531JWoljrlap7CbQCqMUvuYgKfm3QcSXBM8a7EUhzoGyWmm1ZkpKmaQsB
n4JPSu5a0xn9/KhL6LkedrtRqMAFMQdccbA5rjr2MCIkaTZT9QWt15LqHNmCy2l9elmFL4L94DIB
bR2PVS2HNC9MGPWXoXlOkhMgdEpzmv7Zq+VMCA4Xloz1aOIWTJX6yKB5pL5E6qEiTrdfyxm7L/i0
UHAItgmeFxRNjcKZQv9fJhkM0U+5ejBFUKENBbkVwWt5E8pFo4NQ+CVFjjB0YxV4IcHdJBLBrdIE
VBu1c4gg41P6vU8ealH7p7UEXEU6HH5kjWDYeY+27+K5yCu78Lr5u5E9FEUvZnESyeBmAeb3MdNV
qfCo9CGjFw0F0uTL/ePEXMqlQ4UDCwg9I8uAS8jfS33Xx3EYm5E35YfC8voGfWjcDi5u40/hp/uy
1re4iQQh8i8wKXBM+BCR1kddo9V97LXk4aoHu806mngznhrgIYG04ktY47JTI00PYk+Hkz66tvn1
/tdvbMZifM5bkwsyIuSB8cP8QU4upXyOi90Gik0BvcQQuWG18GwBb7xbS5dw+8Vy7MnGcJgKy51+
3p/D1g4AuqUjs4OwDa6OpQA1mBSKmynygsfpW7bfX2b1bn9GZ/bx5vNVuS1iAMUjj0ia87GsREq9
vvWW43M70M75NCg2vj7uWLL8qBbfU/lHH77sv8GXgpjS3Exk1mhulUzQyyD9tE5S9uN/2wbOGUwk
asaJhvEpcareFTEKb5xU1sUGpY1wWRE/43ZZCahcVbYdelJ4kP6xmrPwQbxxjlCbBMuBVzFTZ84w
pbnVSvFcZ56ih59y8qAgxrx7iVj8HdW+eHeh4oA7S4RIgxRrRegF8WP4aI8CTVsvEXxxpLMRqkYG
Eimd5Q4Dsl3LqHJrPUk/Kmis0jcpONuPe+ewFMKtkhWZNW6hrPXs7LlXP3TuXwzPXpBIyKMpE09L
2aZ5UAA813ny/EHRH+lOmlb4fvh8jAtHADq9wpRmmaxXBiLtXlL7thvsLPJ9H55R0QAaYbIfLlIw
GGakyInceXr2Ev0Yd9KCr4bnbGk06UrS2XPnBdkhaX+kzV5kJFYHqQ5gC2GqESHgdFijoA1sZ6Pz
Uq13spMOlOf97d06ojcCbO6IWr1ZmGGmdV5hHBL1oFpnrT7fF7FW48UceKStZIaxPI6k87Q2PqqN
dCh//W8C1KWa4a6Po7TCHFrzH/2fgPzN8OhVwEAESNfwuBdw37XSrI+dF14UNXU6S0RWsrlAiMgh
+sPiHHzxgjEAsVJ1UAE5+Bg/yuW+Qs/3M8pIqE30EQIaTOa22AamvVao3Xn2JQZBZzfvj0vDrcPg
ANSgAAPWbrn+chWp3dROFZzUBzN5sypBtG/jjIJLm+VIFXjC8O2W4zdW0bdG1zZe2RxL6VCYlzY9
7j5CrF8N6oSYoV65LFFW1RQMkY2nUYSYnpTy3/vjrx9tSGUxsDlgKLChfCPPFmHdIVRI6WnaSTac
3HiO7bMSC6ovthYKNzKogSxGr8e/2kr0wMyraii9unPb8iGbj8H+1DsmAhgbSulZ5p1PowSJnMmz
ZWMik1Mqbiqqet5aKLxpNQD9gPzH9b/ca7vGyzZAPYxHoh9gl3UpHgqJfiD1bh8V1Ys6yL4QQmbn
ljPcajmO1jA2jRe0kgPma1FSfEOnkVrEToClDK8evtIwzWUNrVuTyeu/qspTLGJp2hwe2CnVYHhL
sIYtl4lxQYIKrZi87Dkyvpval/vHdXN4GCPGO4jKbZ5pakT6w0JPitEDl5srAWLRiLzsTQl4Q+EV
grsZnayXE4hCWUGMgfSeRpAmKEtHFCbZEoBSWGQsQbzBSriXAkK1jNLOkDqgy+rp2S52w42AIfw/
0q5kSVJc2X4RZszDFmLKKYLMmmuDVXdVA2ISs+Dr31Fee7cDBRYy8i6yapGWcjS5u9yPH0ffbbSi
4oxG4vkxIosSs3X7cKb7khxGZWf2h+2bAAAh8GWIwHDdJ8ygnYpoUuchbNGAe0/xz/bxkWhCSNrC
oxyndDl+VuUjHoo9C0391bbeNvKZc7ODgkLEdjhDPu6ZYBWGpi2nulGGMO7s3V9KI8PGrW0w8qA8
AYR6MAQpl59f0T6P55mMgIL8GrKTnkjclhVlivZfPCWHI4qUn3CA0khjqtt6Qzj1z3rzZKSXvn3d
vgNXIsRLoCRN400ZRJQe8c2k8F2J876iTQ1OeczLnYHZFcNs1aRoCutsQNaig1ucJ/089idVEhJZ
WyhUJCMWibjIbVF1nNk9Y10/hb3+is5gbXpstkddkHoFmQESD6D5xFNwuddaM9WoGm6nUEm/KEHP
Pt3fB76Vy/AUoA08XuTxfrOI6yyHZ307ujbT57BuDm0TgHMj0p4z6KTeL7LnUd3dF7dyck0w9iAO
Bv0ETj8hwmC0SJwWZgR/tUFnerD5pjIsxcqWmNB6AJ2AueIWmpp4BnJmDrRTrLhBrb/kylltqu3T
AH6Nl6vwLjA3tZ6j0UI9ttkAPvBfuV8N3zev0mJ4YVMIKx3i5CkajwCx1h6r/AMKCsQn4GyGngIs
RCy6adjArLTyuhCgNXLQNpbqc/23GJ7fzavwjkMmI60pho9REqFeBmsj5e2NAOEY5dROHZpHXZjO
rj/9mKUdVFZOEULPeJAgkAoNKxbzqiZ84pElY2gnAXN9Uj51bLtr/06Vjsctsg2WGESa0ONsnDJ7
CBuaHktkGuZxX33gAWfh8YArDgDQ7fthSlMntdKYhTVKSf2ylCjZleu8GF4wdHFn5tPsKWOoxbuq
DD5yzRBEAiqE827c4CnyASjEUc9gpju60/AjMUJru8xL80Bvw1WF6HE7STUjDGmxEJjmDj0pi2A2
tnsaeHryynMAZ+Bx80+4ugpDwqLMGWcWIo/v7/GO3D4+CCtgGAAIhjMsPkoGNzb7we5YqLOgR/Vf
IjmlK2aUFy7yp62DPgiO8P14Mc6sjaIRNy34S/3VDj6V9cNeOURItqL5Aac2RkWvcIhAfDKogASP
YZcf5uK4sfsLdAXeCXDFEIjkECnRXc08xYgYd7fH9I+q+czaHpVfChCWqOi7zgIKGP7866Q/Jexh
qzHA8Chs5+9nzl4pLE+pacxoMzh7zhj5s/lNtyRbfHsLlgIEb7IfUEAaAV0cms2BDfuGXNjGtvb/
2QOEj/jrnEeSBH09pkntdo07hFl9jpWLJTHHKzMAhQbCSECsc9IwYYmaBnRxVtP2YaFWe6dIjyp+
2FTsN+8EqAxRQQWvGFdCLPbzpjYtzUTrwu5iM2+vq9ufPWDouRIgLFNHdLU0cwMCwEI7upGfGJK9
vr1rcFNRmI9ACUpW8TZcqiMzctsk8oh7KWzqV4UR5KokELMmAeg6nFUQuCFtK0gwUm9UFfBxc+QE
zxUOksSCbHzhtDpKFVneQLyLOQVdvmu/bd5j+EP/fr6xXKBUdYZx6jD8SANWlCDcmjdrbJC3O0BS
cngBWuTxCV5ZhDruwLCKqvlLA7p+tL3ye1kv6tUlupIgKKSmmaqx1iEhKV/nr46MamPltqEdDs9n
w3Ly9/lyAl2mN5NnZd5lzg8xQXe5h3S7VQPvJk+X88JacGEIh4glJGtbhBQvANn7llr53tft28yB
PYBqarwXteChekYFW9FHzmUMKva5iyWvqlurifW5Gl64yNQaZ0sfMHw5pehMc0qsA60fMnf7UUI9
FnA9oPfEOomw2TQ2jHw0i+iiVoGenq3y1+ZVWowvXAa0Sle1HiiPy2wEXn0wtruPcHh4zes7YPYG
amOWs1KPcxNdHPZG/IK83v/8lYO6GF5QFSTGI6ccMDygbn3vu/NORiu0ctMWEoQFytGexJx7SKgD
t9/n2uH+BFaHd5BgQPMZHocR3oEDHtKkdLroUliq/2Bm2yt9UOMFhg10V0GW7UYVMbNQUqMfo8vO
LvrABVfL9u+/Hl/QFBNNLDVxh+hCwMMYPxnzBzSdaXHXCJVeOEpiYzzkZJRsAEPMpVR+uckvGRh6
7QBdDX/Dw9iabTRmUEMae8qtv2LrL12RGOQVTcGpFsBa9A7yFWeg20o1mRqWyOj29n445fPT5Pze
vg0wx4hzgsMLVZxCCKmO4h7wWNgD1BnDw/bpLCPoXzmoFpLk4H9/Z8oR84RVn7lxUw72pX9x9U9W
/+P+BFYWCXQOwBSCPQrpMDHLFpdo/pB2iXMZWPmYmKfk7FWHuNhI7M29VJQK4rXJ1entcxCZSLPp
K4jptWO87/vj/VmsnKbF8IJRmFu7IlGD4ZWL7X11fXf8el8AH2AZy8NDE/AmfpXBeyHC/mrPQCeR
xlUuepr7Ueh2F3hfY+cj+bzd8CCXh8A8HiRwA8TKLsUes7w1QbMwmbUfd0HmSXZ8Za04HQy/1nCU
gJFY+hi9lztpZRbeJc53lueX016bJNuxcmYXIvihu/LDnLLWrZSWcCRfE/s4ksP9zVgZHoELPPkB
5kY+UnTz0mpmUL7Q3d33FqzeOK2SPVhZIg8peZ51RmHUTfwohotB1a5MQjAKmcoJvWsVQ+LGrM0B
0QsU/CAAAEI4Hjy+WqJhJGM5GgYwQo+zc+jL0/Yleu/Xg+Q/UEjis63WWMtGr0jC0X1iAdG3P5yR
AUPFG/LzHMotOJGIHqXM7JskdJw/rCO+9/n+569twPX4gvGvSmC06gLjUxMvkaDIg3YjjzHXSMg2
YuHhoyJKK7KDOdOsxmM7R5e21AMrP1Wl7BStbfG1BOEWKBGzIoroy2Xow2HaE1eik2TjC0qvazKS
5DbGV/8UZGcNHzhC158veEiTagOH3GD4MoIXH5h0u3nGHsDzQpgf8QuRlWC0AN41ZjVC3cpjqpd+
3j1UVhcwR/Jq5sssqG4kLEBTxVnz4MsLy1T3akkImH4uw+Cb8+shGPSf90/rzUYg48x7MUBhAGlz
k1JVXDzbWm1WLnkeVLNPs607IYwvaGxzgguZWhhf+cSeqvD+x99cNQ45Rk4eeHlEs/HeWSoiY0rd
ws1M5eJqyjFmD1Z2RKGRxCDIhPAVvNJ2SjrMVK0t5ULdL1OG6vdzQbeqJD4PdE6E8eTheDHvYhp4
kjhmAwfgyKyvpSbZ49UZoEAJVYHIR96kpRL4kihNb+LQzI4R2kno+5ju7+/EzUFF1wWU7oOMDBYB
TpmgL+LOUJPW7KwL0Yxdqx2SKrALEmiyfnQrU8Gjh4OG0GqSAzGWm5H3plexBhWhlnuqtKeqPLiy
doArU1mIEHQHBeqtyCuIUDTfAEiYPSZokvV783ohjwTahnd6KuzJch5kplk2pqg4dTO0HTqROqgy
36Obi0p44RinBwN/OI/rCRekQGFXk42Ne3Gqz0NzJEngJZLA29pyXYsQrkdftJWjxdRFxce3Kj/V
veer6nE0JAdsRU+ZgD8hxgpcA0jPxJlYPSFTH7uXJGhQe+OBYeH+jqydLHANg0kKpQx4WvPfX13z
Iuo7E/wj7qXOfTPbkeykyhjP1pbqWoRwSQwPhIYmF9Fqr1nsO2oQkef4+/15rC4UMj5g0gB/0Y0u
sXIymTNRnUtjvSlRSD6wD54NlBjSDrjtIg6qmgy3QswpuiTofaMGlG5FEYEwDyFQlInxGrubahKn
zNzGa1MbNUpHFQlQsldkRCMrO70QIWzDUPegpZ8goq8Obqn7eqz45WYPBJcbPSyAZuCsz4BzLY9T
7kSVZiQpCT1kxh4bInEMVnaZM6xquNiojQdjx3L4QacTcDIWCQs3sHf2ZvePp35AD4/mfShRunml
FJqS2MmkpWEbB02CINZh8yFdjC9cNqbRrkUvtjR0vhHzwJTt9hRvXQsPLQAmuY+8XB29ADOHN7dp
yA6T+UlV37Z/PUBuBip+cUghZDl85BiTOjCPhKZ3ttCGQ+b1rRxQwAvA8oI6EvhmrvD5igugXqbp
JOxpaETHgYbpuN2pgYoAQTzuMdipRNZtM0k6U6eYQpZ+78w9QR9z9dvmVUJiG291PHdRqieGl5zZ
iRp9bknYmPvZH02JIuInfOEaI1l1PbxgEKJkaLsx7kjYzr4b/aTpIaGHKJJoU5kUwU6nEyj0vagm
4aw8WhS9Mj9XLZYq+MhSoRUXFmqlrMdrKiWuEo2ETrQzpr2ymUXyfa3+HV9Yqy5J8IhwVBLq2Ofd
1Ow+8PmAGZhI13PXSbjNiNdr7VwPuA/Kn2nw5835Bv75uA7IBOC9jjuxvG9UT6zYK4oMFPG+Yb2W
puQZsaJMuTuJrl4IKeG1JXx/Uc1JOWdeFppHVFzPmaRiZe0M8SAr7+2B7RVLPWmb1B6L9TxsrF9m
FYwHTz/YsrboGg9biPcBjjdvXoVoKLICy0XKszHS6wlSeOyt+cTIziZPebxT250CT3bsZn9Sgs6Q
lcusLh7g3JDp8eycEE4BxAUdrcYZctvn6PPYbFfloKMHphUhD050LOwN+urYaCw+5iGJgao7pOlf
m88umKABccTG41vFszXFVje7RpqGUf9m/qjrrZUmQLtfDy+sTpZN5Ug8DJ9Qn5jpLmH99svHOYaB
hIItwu0T7jZt7HTUNJKGdQ0tq3xWN7OlYAooCIA1BfANVFHCwSrbvOjmzkx4CUUbdDJA7sr5WQzP
f3/ldzv2xGI0CEJxqbvT4GpI9pefD+FawEqjvoRng1A0JgxfJVNhtSNKPtEcdeqOQ6/7HnH87YcI
mE8sDvJmeHAJQpwUzNJdnfEC63+ScRerEg2yNgk0ouHxVpjTm9qGEbytbU5crFG5r/KdV+1RyPKB
KVyJEHY5KYs573KI8Op9jI43u48Mz1nAoCK4X7bc5bJi4EZuCAlz+yFzjopk+BUV6yGz8d/hBS3h
xLrWNFoCXyPep+mppi9eDQbBwwcmgcQuim8B1bipxCFxmtoOq0ioAEcUZWTXyQJa/KCIpxXQg/9K
4PO8ugyaYpQF7dEjxqmoP/5ois2FabjM1wKE+Ik9NSCUVjISom1FeRpkAIf17wd+m7MU4tIJw3uk
s424VdJQcU42QHUyxrTV8cFnhuJqQN5gVJfrk+Z5004xPp+MB9Xzp3K7tcEl+3d8Lv9q/Zt0Nqsp
wjHNvgIZ62xGffLVB3jFfm8pdQNIaxOnS5u2IOGUfTO749R95BJfjS/YAgafO+sUis+fg3h4xTw+
cAGuxheWX2cttd0E3rA7ovHt/iOmAJVn3Jzh5Qlztlz9OKZjXLrwI6fx9KPbTD+Exb8eXVgco6yb
YYgYjv53Y9oZsr7Aazr6enhhbcxJoU2cTQRleoey3U0lUvc/7i//mpaDk42mwwi9cFb45fqAG7wY
xxroOS8zffrZeeqLgDWTxJjx+KaogwALx+XlbFM3OYesUlnXgSchjGKU9lrnzjkl2Wms3qjngZJ8
c6kv35YrcUK4tbEbNiEZREIt/WITX+ve7i/a2r4glMHRFGD2Q9B1uWip0oxWN7RJmNm7oT7O5NjL
rI9EhFiLo1IQqHUOz/iVP7Tqaxv/zbzf92expvg4wwoqZQF7u+kAVVKFWMWEJxDAuHjwZs32KC4K
Y/4dX1B8ORDkkWFh/Nb7RCIQL/+jqn/bmSS4J5sFX8gr9YrQvRt3SZmBpfoyPVvd/zgJwfooEx0c
vcMkWB+MmV9Fb9Z0lHoBa7fwaqneH2JXk9CcdO5ykmdhRIOJ7eLkFM8HLf6AJUJqEeFuBIF4N/Pl
UiW5oyujXmWhYR3NS2FKhudLIV7y6+EFVVu0XlPrDoYvql/EOmR/mmwfacc0+bH13ILe6J2ZFbFQ
5LaE25dMXl4MMyIbWQXAie+pg0Rb3e4GWFAA4gdmE1WJsNzLdcKpZU7idnmY6vCY0u9tt2/UR5bL
CNlu7zhcDnBO2TwGAedPuCCmQ7tR5RxK4Ef2K1TnbqblAAnvtQDhbozmVBpVCQFoM+7bOarVNyOM
8Ui0eG80BHXRfE1cKqK5QzcnRRE+TfRLM37evNPwypBpQp4adFNixaBS2o3VuEkeZifrnMoSWbea
A6kZ1OXiHYrCRLCYLbeZ6V7B6jiloYIeH+zN7baHMZYCBDNUDaMz2h0EuGTXNjvW7+8vz8o5XUxA
uAilwhx1phi/pN+Z9TgWASrHiPVpuxRA4Xg/SOT7EPteLlNKWAdqNFKH0OL0NBgPTXzK6Om+kLW9
gHOGlDsvhL8hXaaNFmkeCu1C6+/a+2rqX+4Pz79xqZpQV3c1vLAT/ZiqFdNsGtJ8CKo2KPqdG8la
T6/NgQOkURsCODlQtMuFKmhtWSTNaFhlT6GuSLIza1O4Hp0fhisTUdhzblsZRu+sxyal6PFG/WaU
YFBWpoBQAz4er2leByxYCEuZIsdB9jU01VdahjKePdnwgoVQUImKrlUYPsJG01B231aWCN7yOwE8
xzCJ+dy6LcsuBuFXmLHCZwZY1y5Ksf02cMdSAwSetzkU6/hcxS6zHNjHUKfP8/ymlP0x7auTOrYS
I7S2VteChP12CuIqKEQCwCJIs84vmczKrawWEGso6wfgCFFqQ9iMAYS/6GI3Aeii/1CdA3j8TFmg
bEVBIe+KMCgC1NDjYnF/hex3VtJIuWTZt8Z68aJ9mxxLWTOUlZWC+YQG5wgO1IoI5jojMWkNdGcK
ezsofjBZfyOuGwTdsRheuNatpWae1wDpgiQNGIWro5J+UxO/p/souK+lVieCukHcPv4YE8OuhlMp
LG849Kg5GFmQU4kKWR0fm41ee+jQjsTEUoUYzNV6a0TQu/lbZceU7rZ/PocCo/8CgmYA7SyHjxyr
bfqyA6li9TQ1J1ljoLWvR1Ya6HUUh6JLpzA8wIlalTtgtxy6xz9ElTiv66MD/gPGaISaxHyNG1Oj
1Rgi0pO9a4cXRRZSX7ttvBrx/8cX1r5E99UatEsJ2hp9PijJN3t7vJgnaMB+h5oyREQ94ZiOpUcN
J8LqQ3355z6Rpe9vvXs+PoqxcHJ46aPgbKiFmptpzfPf3aM9vLjazjD9yNulv7efIghCCS2iNdCy
fKOu7JxiJEbDasyDPmeD66f95hpg7DA48PDDg2ag6loKqNDlfaIaQ71gk+xdFEIQU3KP19QebwAK
T4arVjF9Fbea27rdFIeeFhhO4Q9+BuC0lDiar7iomEDbiCAEnHCU+QkToaAI19ncQQzanRgnazyY
2nNOQrsHPCSImg9oj2tx4gGw64QkThuHRh7QfKds7nSDfYH/hzg4gOxIngnjo2MDGzMHBq+yf3TD
22Seth8shBzgXIJtBqFeYblsPbVIZdVJCL5zV32ahu1xcDwkUPWCtu/vvU8Eg9oz6lC0+YV67U5z
9uA8bP5+3AZwmQBkDm54kSKy0EwAXAD/CRX3FCdH2VtxxczB5MA4ANKJWLJI4ThlBh1hluJQKy95
Dcb5faztvOxzPR5HWVOuFV0CWdDiSL4CFieW4TNdSbLEs+JwRo9RcsizF5WezIvzAc9gIUfwDJRe
i82I+1CG9zrTgBZ/3d8S2TwEXZWnRsUpW7Dj6d7RT40dtGUw/PG2Y49wpnBqOXMOh1QL87BKsAuh
6QCofgnaXVrUl1XnrU0E7hmHiqA4Al33ljoRzZNaZWjzJKx8hz2l3pNZ70j1TfK6WDtiIHsCLhxv
bk5qu5RCR88cZxVFGIP9O3X2cREY2c4rfT0PmKxOf8WeQyPiGYDKFwRYRLhWj6Ihr+9iZJiVR2Xv
upLLuGLO0Wqe052CtgUXUtiRWu/qZrLNOHTQJjnp/FgPjO0QEu7ocDoSNBZBgxLBoseePcR54SF6
o+lB7GeOJrFTK2u0ECA8MTwEHa1BddNwtNQgZrtq+MAuQAIIAMA06KhAoy93fKZxpFSxmYYNKX1F
Lf3f9y/g2gxwbOGuIQN8i+zMoTC9OC8BVEhjv5qOTN1MX+Qhzs9h9HBIgBUSNwHYXrtSOKrQcE4t
mGdkHFJrM4CrDMvHk/wIzS5XyC7reKCKVSA/1R3HRDkl29G1HHT5rwR9KcFhtJ97BxLyym/Vp948
bt8DYHbx3AakBkTMwjGlYGstDDcqwL+g+7Wyy2Ue4cpdg61A0BrUau/8p8sJ9PlQWlbkIBxLn6PG
2xdGfHDb7d4NigDxpucVB+ADEC70nDGriCI3C7XiYHq+lHFzZZ8xNCcAAFoLAV9hn43emAeElPOQ
DYf5VRu266PF8Fz8lddcayhZrdQ0D5X2U099NEWbN/MY8E4bnPsEqSK4amImNWOocetcLw9R2Ut9
aWvwFad5MbxwTBOz6xod/aLDmpzSfKe6Ly1q3WSPyJWzBN4T3qAORSuwQdwQXq0Tr1HvjE7PQprs
1PxhbFBc8IGTxGsj8IhE12Uw6S5FqODZNkfNyYDSTp3nOJckpNYOEvw0lGNyumqYhuXwikt6BBlR
NFTT3mfnDGDh+/d5bSM45o7X6gMaJBYtDKZXmg3NizAdns1pX1rHIfkO1+YDUmA+ofVAeob+lstp
aGo065REOE0Tqha+ziDemJXWb80vH5EDW41WbAA5iazGeTIhJxVbeeixTwZ7iw1fbQI9k8xmBSkJ
04CyVSRzeA2DaCbaXFOqEUCbsG8Oae0DKzGjZsk9phnK3/xBf83tU/eBECEy6ki+8D5qoMETjgJ6
OfajMVeAiClBdqz0/f2lWztpCKYCz43nOBoGCSrLy8241W08lEHO4Rf0pW63v8h4g2dgMXluBwnt
5Rnoqo4R1wDETS+fiuGbs5moGRoLKwPnALb7lnnFHaY5Zh4PiQwPPdiaqmOxHdwDEbB50BvYdgQs
llMYlJxYbkoR8+p3MBvK5vYPfAr/ji/CoCsWDaozF2motaM/Rae5ezM2k4pBBkCAvMSeBys8YRts
PcnBCoFtsLz0RP1kTj6wz7h8QGSA7gDN6AUv0NAH0ps64KRKh+KekzlIPJCVdwWvunbhhbyXPAq6
BHEvXYm6Og2H+bn4ik68Q+urxr5xn23nsP1O4BUGwml0jrTh+C/3O0b0fxhbIHKsJgsYUpJRLZnM
2q0DizyOEtxaAEAFR2SkPdEGk5exlA/dmZL/cXhhrbxGIWnKh1eKn1P6K5L5y2sGFpaVZ4NRHQrV
tFygUS1zo9ca3Dl3l1pBMQSJbAq3IrD2nDEYpA1ozyWmYGI9ssaph9qbo8daeShtn40Sfc7dgGVo
DSKQ1gbcEPAe8HAvZ1HGhA4D7fEysp+oHnQVmiEeE3tnbUfvLQSJL/vJSNQEKDLcb2s/ul9r9vv+
eV1dq38nItqlePLcErQ+uNv2KQG+EdwBxu6+CL6jN2uFujSUBoJy74YZipHOHNwyT+EX0mD0flFZ
6dKqAFwJ8CqCv/QmWpREA3LoDCgG0gdK5Ueu5EqsrtHV+ILDpqgdmQAiScPeDeLxDZnJ7ZFBFI3B
G8SRxVMYz4DlcWqTAms3OZhBau+raEdRQLF9E3jMHFTdvNxUTB3RNO+KGhxU4Wdv/kKcr/dH5xZA
3GLobqBhoGNBxC5ch8gZaBJ3M0r3/Eo5TWPgWAGTPWHWthmluHjHg3rHQhfB5SJV8GUsVrIkrLXv
3VM//b4/h7XhkSREyhMuOdw0YQ795A51HSFUUJU7NHmRlVutHSIA6VCYCYAjvA3BiFYsV2pwHqGW
XznVGfFdtOwcN3OAoV7iWghXW1evl8lp0iwqIATFpe6ByR5Ha0sEgCaQ4kA28vZuy+FpDt6DrrPR
CWr6Bo8y+nJ/B27NtI761f8OL7oBuZaY1pxg+Cl9rNljZB0c6zDQvZH+XaaSUOPadiDPCTAGB15j
25dTSXQVdFoRSnwa52/T/On1f6zN/XCw09zvxpXAGwaWeilCyxU9IVYC6gbjQIadjA33djMwPNBJ
4FeCDbrxA2g+GdNk5fO5AS9Rpf1jRJ/ub8eqABRs8n5QvGun4JVRwNItmpH5XLHA9t4SZTu+CrVp
SLQgTMrL1EStN9UetSu3Ty+glfUV0MolsvYWt2Yaw6L3HWJPyIiAk2C5BXoU06ya5uSijzuw7mbW
fgbxC/ojy7K3K2vFCZB4kzSAPtDpailIcydjjPvJONMc5CxF9dhvdpHByQI/FbhGRCZwYpcC9LrM
sniKnXP5rFmXMpcU+6x9//XwwnUoRoWlraHY5254zPNTyST+0u11W36+qP3QwERzZny+Tg/l8Fvx
/mk3t8SBBM4AipAuDBx4rpcrFNkD8LFzZp8d5y17aBrJCgkzAJEJAkIIUyOyhTcQSnGWw9eV0826
3Y1nNNr2wbK1Y3O8N63fm+7cuxS0GoULwFnSwTOzlGKiraLR2nQ8m6njz1+jVpcEb9amcS1AuBH2
VPfmoEOA+jUBEsZESljW0ES4dDdzEI4qArFTns8QEZ9UMGkqv4M5QvD9r/srJbgc/5GCxI2HByme
p2K2s1Q7N6p6SJkHX/GOzO/sgy1brXcdd+XYvEtBhgXBBzDYIAIh7LrduU2dacVwLttT6x5SVLIO
pzFJfCd/yqwj875OG/kLb0RyK3llw1OFFtSIq+E8vRjVftxIdHYzvGDDR7Mnte5mw7mNX7v5km1U
6u/jI4LKw05I1qP0aPn5FEwdWtIX/Zm6nZ/QXW9sjGr9RwK3q9zTwe4LR3jOnAkogaw/t37uOuDZ
UrYpq/8I4HlOmFaYPxHq041RW+iOOpwL/TEaHjLv0JXH+6dX0Lc3IgRl1TeAGJFeG85d+zhMp41k
pxgeaDpE/GAp4FDdoGVZqaRa2TF2pt0jSQ/ufNj6+cCNQwkC/I5ks2GJmwwog4cbPp3jX9Q4uRtr
Hvnno+0Y8Hogjl6pj+515OTzqW/Pjf4cpc+p5OtvFRSiD4Aq8YI4xGRtQUHVkzV0NB/b85zsUifA
+WmtIG5fSLetEJvPA1FXjjtElTRUurDLg9ekgHs09Tl67awXVxbp53++VE5oSfkeHsUcUB8gXISp
7Ed9JnV9TpX9WD8Nw6/W8a1xv3Wv4XTgoqEWG27HDZNnzuaxVspcPVNtZ34ZtM03gedggQiEysB9
E51AxezRRj0v7JfJ/d6432Ut528vGu9pD7YRZFsQBhdBQ0VZaSOa41gvpuL91KrqWzJI1ud2F1Dn
hTuAEkLQs9xEm1K9dQe3n6aXYgZP62UoHojxZHYS9+N2HpCC5CCMEESo4nuldoaaxm45vZD6FWV+
MkO3NgmAbeBbIpEN1ILwtjaIXjgsNtiLxj65+qFsfNAKjtsVK57uV1KEA6vUSTZVqs5e1OofAp6l
6kmVEcDc+jdLEcLdZrrLrEyHiMwDYoGnCJVRkmC7VR9cBGpZEJl79wuWFq7LzEjrCohwWurb2a5P
ftVd0DY+CrTvX72VXcHTjmOWkZAEhoF/yZUrkFdVY/YUYMoYnBotuquZkFImTRAxGcfdyqRwxeFx
4gToKJkSRPVanhgWWFBfksiPEJ2Id+7wOpHLUB7uz2llgxaCBP8DPF6W0xkzw3U5Vcof1GYlG5sC
QO1yZpX/nwvc9eWyAcI8gEscc0mnYCafaX2oZdfx/iwQjFqKoGCBZhR44Jes2M/DsVJ+qjLtfnPj
NRMZXJAYIR6FF6y4+f1gzaNd2+QyFU/Ogc6SU7wyPEZGHx0UoiD3ImK9lcxJekNx8fjOf0T2Vxkb
+s0CcSQDAoEoCAJ5DqzscoHUycjdXk2ri/rasgCVcbGM1HhVAq4FYnZ4lSEsuJTQkDgyEi2uLowd
yt+s/2O7rxuPKvx+wDFAJgOc2G36NLNsBS+0Trmk+SNxH/XoSy+r8LvZhaUIscYih6Nsmc3ImVAP
Y3nIZHnnGw2C8QHHhp5CAAqqRFikrMnNqZ1UNK+IL/PD5+jJkL2L12bAwUM4qbykWkR90DztsyEH
t7T+06V+ub+/BbLRBUezMby5UiqMbld5oBMEb3rJPbhRfFghjjDlHhTCUSKvdFcYI6w3COm14lKN
DwUKp9gzHXe6DEB0c165IESXORcJ/AUxFgXi7U53cuZdpjkAnQfSLMpGGChcZrSXBGIW2TXEZ2Ge
llcCrVwzxVAj70Ib1dfdfdrXW59GQLiZyHihiAZzQDerpQSlzxUSt4N1iet/hngXdzuv/rN5yxci
RNVK885gHkRYz62b+ynbSLrJVwlQApgFlB4h2iyWdUbFHLu9YlkXWKB42DWWb9lbjRwHAtronYxW
B/DXRM/cGjM9ZxF6rliuX6lDUDvoBC3rbbxyoDhZORxzUAwgwizc7U4tjQHhRhd7EShqYKa++bZ9
K6DA4Zsjoslpvpa7rUadOjjRDFpPtH8aDp2s3nxFOwGwzBk9AW3E9RPO61xP0aTllnOp3WBATKU7
V/VOl70mV244byiKXsw8aHBDTuq0iYLcS+le+q/VTHe2HTg1KN3KHfnIcl0J4tO9ctcIteyhHwv3
MpsBoh7M3a4MFxMRtiNp7HZIO4z/vZ8qf4or//52rx0ogHDB0AjeOChD4eZpJlrTxRnvFNTu1OIt
/t6VH1gh/hZDyoV3/RbdprbuW1gRzbm0Q3maje7g2bv7c1gxGJy2HBST3GuCUl/ugZ4lqV5knnuh
cXUw2l9R7EpWaVXCe/Uo3qvozyFI8Fp7ijULLMrIzPtK489AFn9gDlcS9OUckHJx8iYeMYciaFO/
/oBywn3mJgLO5U0nywSgsKyIZveSqQ9s+NOkJ30jRuVdxfIyRehZxM3ROHs5A9vuemJZsHXKdFDN
cJJ5Zu/pjkXoAwqW0w0DgQEozA0nk0pB5qonrXcpi6DRghH0yeZDPQWZ+Qmh+fqHWh2o4XdpoOr7
eXNYB8IhHQWSOmJg+G85uySJok4nin1J2FP7xei2EZa8L9718ML2q1HezCTB8Gad+QcL/2w9Xu9Z
JE5preImilq9maxuchw0yMl8Yj3oG8uo8PkYHv2bsEBom36DxiDGrOt1PNmX2et8kid+9nv79yMW
ApQE2jdzfp3l8pMIHshkoXrO8dHR1Aeg7AML9N4O771FAVK3SwF0ymmLjsrRJcr3RvaSbayD5SvE
QQbvQUEoQZEHAAiWdED9S3TpizfXL4u3zesDYBjveQhFDvCncDzHeW77Us+Uy9DunBdLlsq71X/4
erwkeCtTBMlFfDGKIPQZgCHlAky/z9tB15JU560ZggA87KCZ3lHMgl+D1kc1iTW0Dhroi+0itR37
9bT5jgFhj8Ag1gdhlZvQKenLukUpgXJh05mQUy05oreODYaH9UEkDWEIaNnlCbImBUQMKdo3qNpl
6gPysx+fpMRoAlzi/RiBsgKYIfhPHFW8FGKMmkda2qLFUnmskxfN9TPPP5pW4qsbmx9zUTizsNwI
aAO9Is6nGZHSTlwW4e3iz925L75vPrKL8YWp5E5bOJON8efKR3KtkJXor5xZlLQD1MORQ7eY+LaZ
xmaIXfNiR+C3fqGvmz8fERTEaFDdjsJhERHfmnbJWIcXhT4Uvu+0sozq2udz7ntQNeNUOWIxmVGi
V0sLlXgpWr87FX9/4OuvRufSr9zWpmk9o+8wOq0/l/rZBf36fQE3Fxq4BTj3SM5DZdyGmgYli7M+
b/LXHLj6kjmv1oRyy3EjTyPCHKjlREYY7N9I6oAqZDmPRCGt6hCleu30Z0159sL7s7jZBGF4wbun
WdqXaR3T19ofyc7pdveHX1uk668XXSZStYqOWMer+7Oq9YAMAN1sTUcJMxAyy8Rq8t7mM5jTvdIe
jP9xgQS9PRKzKUAeSl979aScNVnfZv7nC5cPXw8YOnwLxPvg8QkLpI5aMqB2ir52ynysikc2Hmjx
nVRvJTtZ+hE01Mf7O3KjxGFBkRHBSUJ8C81yhPmwZq6iumfla+kdyCcY6j+l7EW3suloJQiqNSgN
KFkRxNAWWUnAMVW+TmaBIOmpyVG5XUiu38rBNXi8CblaoKJvUmATKFwMe0jo62T58Gx2zlTt76/U
qgSUIeDdqINtXHSIlcgdbSOpq1crOsTKn9GRgPVk4wsOGaFm1pWsql7NzPB19iebJZdvTQC6BwJQ
hyIZOJWC6ujR7brqVYW8OkaAeFAuc7nX9pkfIt5iGShl0X6mmaopZTuTV2SlgChQlH1tbPWacFrR
gxVMZQCr4HYI1yOl/0fad+3YjQPbfpEA5fAqaYcObktO45kXwfbMSBRF5fz1Z9EX584Wt7AJ9YHd
/dIAS2QxVFi1yiaqg+aXcZ+ePASTUXZ8kLaCX7AwNpAf4khlUHEJN2Azut7ajiqNu/KUG9fV9lEq
lfw8vpeQW0Nbc5Th8bt8e4uDsEIrLS0vYt1CFgr1AZJTvadqXBN4KXgcAu0pt+PnzjgXBp5oPELD
6z+s045algZHoPNENheBKWzHzzQjmdS6ZTHLnpLPznL8KIACjbvt0DMHHG6HrxZr7bRGKWIn/TrR
xDfqg02PuJYBnwEJKwAYO7aSV9cqUbKyjEkTWMM3eznqnmzHF0kma0YWlowY3/ROHvhVjuv39vPF
dt2pRxNLXTC884IYXJ9Lbgp+jIRXiCdkUUnE0cN3nCrdUqRtRusiXm0w09fDk2F8xIloLfKkKodd
LSzVrTBhr7pTAXZUryriRXtxS9/QPz8+azsvHCALfCrgn4bHKIxvUjbbIDYq+J1R0c4f8spnWlid
H4vZOXJcAKeBBHrhDlmfmyVWTKvaGNQqrDy11TveH+TJEWwHGgzbVmwsw5y8dZ2qamKj/qiavlVK
1mlH6YAL8Qp5QElwCQruCak8g9Jer2NLD9mnT/O3dg5ldVF7i4RbAwFqWDgIXwoH2yk1s8lnyJhZ
HQz4OeqjwDVBnSMYk1CLeF8ks3RYuFLN23jJimAJ5+U9E+Ddj3gliwsOGmEzqQpuDWvO2vgDdZqw
wM/xXYSsDV4eHIn78o9CqzxnYi0WCEwqQ5+dDe3psYSd4wDv7T8JwtXdO43WumBbiNe08FNHD5Fe
Pinjz+pwCBm64G22AVu1AUoXI1gZWZd2mc0mTn802dWr33HeYFTi7QRhGLgK+Ha+cegcZUzVxbab
uKu+LU2gOzJzZm+v3goQVJ1PtB4yAwJMdtHUS3IU6wTrBSEgCzXyuGSRa9x+v1vUqz4pUx0bQ1A7
/iyrCtj5/M34wlEz5m5JtAzjL62vTr729fE22jH2NsNz8TfLXw2rXrUKtpHTXhXXTxBvOIzJ4yuE
fssApKMcCgm0rQgN9MM20d06zunreh1klNm7M7gZXtCvrTaZPtg2hu9AU6WeOu00tVRy2na1cCNE
cK80m40zyozquGRnFwbr9bEWJMOLTKWwYaamyJ06tsuAVvLC673x4VQhPYoL27oLEs9t5iJKmdex
15+aytcPY+WgYgyNMAbcTyAHBBUTxkbGUreKGXoo/Vl3PpUY2ntKhp9go/cUgoigJtjuIWukzZja
cxVPE/Oby5A8p4PEWJWJEPYRaSqtVnqI8Iji28/pl7w+SNbHrVWkAjjxC/7h2RQOW6tNSmKMVhmz
OaxbP9X849sIp4y3f0elGJgOtqvUJYSAn4KyOFE+EespkfFj77w5eAQQ0EB8DJl8V9CCwabOI53N
YnW99EXtD1nlt8Xl78ez2FMEsC06+jjAb8AjvZ2FPdSqoqlKGat6rDTo0okDIXt1ZDIETTBNH4sJ
PYni9jtz3loWjs1x1wq9srilxzmgkX3YziIHBZBmDwiRzfO3aXwzJIvEl1ow7UFojDuVx3vuPega
nWw1ZaVVbGghQ2o6O6vZxUDJsnY6rA1EAjADOFlwo8VC1rZKy0QxHBrT/leRnxrtTB3JXHaUgb3E
WfB5VOCuf1aq23W6ZmkRo9XoqoRG9lGd/nk8i53lAmwbdXW819h9HqjQWdl5VKfxsnzJR8Bb/BJl
rY9l7JwOGEmcRhk5ZBfMEFuNd7lJC5L1CGo0F1Xx32bFP0p4wG8QZHMRmeGdsMF8K5zAai0coykg
g9Xd6U0tW4m2+b7fbiskgX530ALyi5OlbOdgVahMH9F5OU4uyYDQz+FnlHNWgpsDlzjvCyoYS2Om
lKSfjDxeAaZ4bmXxhvuNhDwurj6AvpD6uUu003FJPG/KaWzqF+rCGj7ZsmKSHREYmBMpINwDYYKS
p9k1ljbzSEz0s7aOIPzTQ1PWK3xHCxsh/O83RlnKI5Q5muLF7IfpgrswP5zUBbE0qg9BOAHULkI0
gjmDgMrQkUKHgG9691Uhnx+fhL3vh1WJ0wAdwIcWdpGrj72NvADBO0QD+6oj1fdYwJ4WOA6LU9lB
3+JRcztSWhVxSQzHzVFDp3qbuuCxiN053Ijgn3Cjg3ZuUzVtHCiaXnXjzTpu8sFQ4lUeiFFa4IcV
VNBZxpg0LIEKyhNrw1ziQd9feC5QfXiseejnnvMjNTodlCauApaaq26/6O5nD0Tf84tjHPbfIIi/
ENy8B0RDWCcgPnqP33tx9qUCR9jP41q4HV14RQsPXajRVC6D4RpU5Sts+8fj72wkBIhhaXDfhPf+
2Go5tc1mmlo9jVXvdVY+MEQcPIkm9kXw1oeojMDrJhzmzLUbpzDsNCbWuWPPq/GsJJJZ7OxVIEMR
SOcRKxwK4VXo3SynBnWz2B1JMP+xkkxyGHbncCNAONBKu6wmmilkcb2+avSV1LDKDvvRCCYhFIMg
InIPMC+3mhjUKdHUrsadsTanqdd81nx5rOvdVULZNUBYMJvuMgKrVRlKXpq4NIZL+Zn21+PDA6XB
c7ocaiKGitE3rc/LSsnipLi0+nU5RsSHlx/5dLhYOGFwovEAbddnSQvK1hrDd97b9DVp3rFLQbvt
8GwJzEqxBCLPKrdewZOHG7X2qZH56Z/NO65U3ula5e4JorgiGEd3h0mjpV7EKr06ZuAc7Gbxe4k4
EyIvewf7ovgqgLq4RER9ZHG7nFc9IO4TSOrMg4yC/08Kr9MD0xsYfMTzPKpmWbJULeLcCJ026D0/
qX4s/Sx54vZ2K2phOWk8bI279gZ0bdPe7ksWa93Fe+uLd2yn2+GFE80SJ7GGGfoeNdufgDsd/nh8
HO6tYUBMkKREjx0Q4t0Bu2p7TftxZmVsuBednrTsrHsX4yDNzm9l8Na+uDD49SpmmExjzDNQ9mKV
iqCw/kUt3TvUwB83UMEiSXafwhoR9WksWsSD9kTSF+swDIFHn23k3hCDhsEtnGpnzYi2MquISZIE
S50GkywPurePbiXwv9/YMUvalRlo/ZA28XxUKPTW8fcfM0A+HSY9L98RxreSzgVZK3J8q/uhCIf5
Hc8CMBTIc6MiCFhp4VnQ2bKuZGVI46LK0wgzdjjqA2JQ1IRbBi49YEwFjwQUYCkrKoyP+Kc+Xbq/
9ffcF7yXC95mXrAqAijtrKjd3JuRdvP8OrvQ6pzZfnc8k4h5INTAKaHQXEDcSMBWTorbILnnKd9p
5FbvOM3c48S9x9HYYrHOXPYus5cOy2QE+nw1J3+yTs16OGaCSYCXC2vFe6SJNkBqVL2tN6yI3flJ
I9dCYsXsXUm4tEEEgJVC6xLhsCV13Q0FwfA9C1brKS/8kV3X8j1SOF8u0t7YVWL4SkmIR6gDTABd
ggql+quPPr+Z7F7aschASIjID0rqgV239e2xTmeTWMxFQKMxLuv6pnhvRFbQu3NzmCquDk7+q6Fm
XFiuuh+KEs3TaVwUaGs+LpJ1kg0vXBxg8qupnmD4laA85Lk5jsNB9BBFfngeXFRGiomlfsyWojRZ
HveAySxBKSnF2/v82+GFB3QAlrWbbQyfslORf52dgx1E+NMGcA+Y5jWcNxQeCcuv6VXtmiQn8YrU
2/pmHF9+znlicLcEWFAxbzWuaAdZDvoc6+3Z/ZMcbLTMvx7HDH4VAg08dCh8vef1+tKMwxi3lT9U
Z1MGgtrZ/5vxhd3TIQhmmXx8l/1MlXBWT07692MLZkfDsOIRqkLRBGJiIsMb8YapQE4AXaLbz9ZF
G788Hp5vECHUthleeHmGQTUT5mD4pfAZveSoTgRLjBWgqVhzGLIMbYBOlndCQczwjgtPcWmuq3U6
xFlW+sT8tX57PJe9pboZX1yqulRGc06LIe6jTgupDNG9p+zb4YWlmoya0bTH5xvWE8lf1vm5ayR2
wM7bANQkfDe0/oRNLwZWu25WewdVrzHRnhkJCuNagQvvuAcEjhuUC6A+EfbenY/oGagMVlKvg84d
v6kanxyu0UaC/laCsFTAZFRewyVktZ/3oOsOj2qaM6/xoJIOwiQ81Nt3RymdplJzvYvJNxAizNWP
x8PfaxrDc8AB6mU4HED4fL0p2rFW8z7W86tJAtRRH8fUIUyFege4VCALxKsmBEvGvF/g+jRKZF+8
kfgMtZyP53B3GLgAEDVyMgT4oaLBVyepiu5iNImK1yoN9MNkBcLwfCffGPRNU7JltDA8mBQRxvVz
5e/UOhqnF2QIa9QNxKJ9kidRMhg+yKH9ST/6/EACAjEodYXZyvnKtrPwjC5VjHTwomr5kbgnlsnK
EO52EgTwUAwPcfOst7CTSkOZwR1WeZGpfdDUKmjgIU6HgzIQAlJ2NBxHoQkCG8JpMFYNDefHLItD
s/tldL8eb6S7OwkPD0K3HHHNi7DErPpEcltHRiONFz0NCMxVkLipywfiyIoRdtYKE0BxF+hwAVgS
+XrQKGTCmYAg3Tpb41s7/OxHSXRsT4SBpYInpCMaIKa+V1PpjaXJ0rhAOxL7De3Z6Xh+vFx7IoBm
BQqBM5AgWbndUsZcUXvRCGaRnOwfCT1b/7xDAEq9EAUAZ9wdDSubSkuvGkWJMu2NFi+4BDvZweMb
ZmMUQOVICfx/EYJVubrr74LENGZeUNHnenzziufO8E30DgS9gMwj2rmqII67jLzLImhNt0tWGu6s
Y0JKxPyqQY35XBx9LjAflLLzowEDCl78VoCeKC0K5zsIqP7W6l/L8asW4W6+peCUgo1asDItqha9
ZhdKZPIeFVrlW7lk3+6tEGxYXOMcvAT+gu0Eur5a3SbHBIzs5IAX92BPKTxyWKCb8QUNdOOaoQyl
VyIvfXU632m+Pt6zsu8XD0VtKX2FfmgRm0JvBMOl++djAb/blotb9nYGwpZtk87rOy6BuIHGfI34
+TfllxErv7TfP6MSKqbf/mvU/kL8xLjKqH+5Cu4+ADARNGODmX6HUFAI+GxJMip4rE6Ai4JtSpPx
QO3cxADqIgSF6AdCseKTPmdTYhczSSJW+I5+ytxzNQarIwl/7ElBwtTgZdo8lcN1efOy22un6uhc
gTdxvdbutbF/sl+GjKN/VwhKCqAy4CBwcLZC8rw1V89aIeTrahR+Zf4gqi+rit3ZdbyAkcMieetc
MdKvVKOWg9ogiVD3pP1V06PBa2Q0uReDQ4+n1xKNUEupi7LqYJ649MWONHo0KMuHR0tNpNKQGQRF
zXaJ+jQp1yafEpz5ULUCqoSPj8zu6vzurYkcLLqZCbEbtbIV0lluEqk99auM+YchrzzjqyJ26eHe
5fbPdgJlPvXGQLBdl5NmPLmVxFfa+/7b4YU7y/FottYahu/e1PFzm0mWf+c8b75euFCypOxQMJ8m
ESkviREmQyDtgr0rgvfxA1M4gGaiqeB1pVGmo+OB7CF0levohp153IRGUOU/EcIsyr5v+66DiCy7
TEZAZFi/vXMMMwenCyURILQS7FtG7XyexzGJJmCaU9gI53b9q5Hxuu1KQfoGqVleIS7i5I2ceaWj
NkmkDEH2kZl+95nJ+F93lcHJa23wQUEU//vNtZfTbqYAHXpRT/xhuShrYCgSO4FfasITgU7b3PAE
/vG+Zw9ydlqu5IaLJ+JngVok3a+ToEbx9tRInsO9s3ErSVCLnqqTPU6QNOqh5gbtcbdpMxHh6qBT
ays90NZR7v6Ymu+Hg4K4OLzfjisOBmBBwqZVaIF3NrHdaKJ+ik5fh6Hgwvjc/L1R9dgrINxQML5W
fk9K5pNcZk/tbab/ZoCEy1YCqBjSaapdN7KrN8O+WMlJTd5xsn9zxbgoOoP9xrfAzSTarkK0aM3d
yBqeJ4Bgk/Px5wEFF7w5CeJ1CM9uxyeJCat5pG5E2XNOn6gsgLC7RYHDQ/IahIQAUG3HTxXFKDIg
GKLZeWrz43TOXMcoFuEtbnj8QzgBipPmXd4VXuS4g//W1wd7jHKLGWrlxrgN+NRdNyNm9mOjtjhh
6l+o62SywPLOjYfPRsULp65F8FpYfeYOpr0kphO5U9BW7O1U4Zcja8m0owOEY3l8Agk1MB4Ki6Qu
uaGNmeZEU6Cm393ir8NbCPlM3u2OByjAw7BVcVGPptJATZExn3X7pB63v9C9CCsEaALAOmK7w2ye
Z6/MEFsZGfjsl8H/9/Hn/85tCPc1Elu8+gsdOnmT6O33L4rSVpM7e9FUXuz0efjXKV8080Rcv11O
089kOdVVUDihIrm9d24PNHVDAhJOK/j2RFzk5JDRaTLLjdzyxaQXu30qitPjue08RcilISQFnBMC
R2KEMymaZNFnEzCh9anVgzkLe+uCehVw9D8WtLfFwLSC9w49JpAQFgz9dezVZKzbLNbdYALJsyXx
VnbHRzmDiXvKAMBduEZK1+raYgE0z6xelCL0ZMUSOwcRhK+AgqF4Cx6XyJCBt6LVmnGyowQdrCot
f1Ln9WkwX4t3xCgQ0YYpiDUCMkmcCLEaU63U3oqG3Pbr3vfAG3NYFYhDosYaWsfdIgYRZpMO/YrS
kCifXlrjST9MmoA8La+LRegOYW383h4X0miAt8/EikYjpMul6j8//n5+XQjHcTO+oOo8pbVurRhf
nU7VX6yjp67NT64LFmlv8I92L+Y3PJAe8L7gooLKVsRx9bpNV0AmzMiEZXst6eXxbHYOOfxG3t2N
M+rfwcQGoOCMOXXMqNZDUK81uk88yRO+c8hBWYfALRrsoAZUPHumNRqtM01m5M5Aofu9cfWcIHP8
0Qwfz2XnEHLOXxwPMFMCJyO8I3rhDI46rWakrh9d52mWwQz2xud9bQFsBBMp+iULO6sqDQ30Yk5k
N1GifCji45/PuYjAAgG2D9jn2+HnxnCyAiRIkblcmrCUUXbu7VuOKAECHXGCu7Snnna6R7LGjbrp
xMpQfWLfFRDidAHAVu+YyH+SRCIFrdRnpcpbN1qskNS+Iova7O1ZwJRQY8pr35F32y6UpSZs8RbY
hBW9LvZZn/4oZIu1q+obEYJtnuZL3qL7gItI4Sen/2nKOqvvToHzrfzu73vXAszONDrUhLhRmXxY
2RMxg/xwrSwuDt608X9FCLtVp5pNqh4iABazxkvWSMBoe08SsCQw3ABHu4f4omDChdmVO9HQ+I0V
2t8LWCGVZCvt3R2gq0PZO/4D6CtMQllAwDKrFAYomnMZL6j/oFlgmte1uB7fszDhAJ1ErgRpb+HV
yNeksZtFseFnXIwE4czwPePDRP/dsBhQqO2ezahGFVQG4wFneJJCQxbl2jvdvMQBrTgQlb3LLcCA
7FGm6Now1oI8CbvmPNknVM/q7Ys0arqnFFSzYNeCqRqJBr65b3y+pi8RWACnTKSNvm4FLj0pyms7
B7UueWr3thhn5cXTh/T3fcBFz9W2Sxc3qquriYZNLwTkMjL6nR0hiN8Bs8ljhLByhdvEJlY6mC2O
epF91ctvvfO5L78dLgKCa4mWPsiP8rQJuE+3S6bY7ZAj5+REM5YMqEHJWdy5rlww2OHEA3fqoOxh
O3yaNurqjq0dLbNfLmFlS4Kce2sEa83FKeTVISJ5ONBj89S6gx3ZOfBpim90Zw3lj7KO7vxWFUwr
oPc0TuMEVwqIge006sat1rzGJk7ps8tCF6T9NQ1yJ1jc3Cdj0K7HoxfwCcBKwamLwc4n6J5BaaR3
Zpx6JwTnzGHSZCzZ7fDCKzL31ClVFcNbw/f5WXU+Hb5T8KDz3mYGLESQlm+Xyy2rsQV1jR0x58Wr
3qTg/t1ddTM+vwduzvlEunrpEoxfPOnauZE1c9obHhhmThfFCyHEvAgtJ9MuBtfClfUtV2Pvcnx1
boYXS1CmhpWT3mD4XKVBS0B5JfH59g4F6gYBY0aZBc/BbJenz9J2TWvFiHR2Kdbz1Fz17nqcnAV7
iON0QYwNhCsOxVZKtVRzW2etyR+OBoQIMmTljiXC4XCcUxoe+F3CMLPVYc1K14jqPsjAQEps4ju2
5BnfE4JXHHc5J5mD9bmdxNolBfeZYJmzk2Jes/RDTiVX4K4IMOWhDhWeDK6RrYgszczGmzIrSr2g
sD+01SnTz8d3FFwYmOAeONYRhN+KWJVUpyOZjchmn5C9tYbjDgA6UYF7m3fU0kAYvx3fU0BAgo6J
RuSMfuMop8TSJDPgIwgXLIrJXKiAtwEG/nEroYbnv+oLlK187/OT+a3LISgY8rAuT6usAHnnfMMP
Qz0krnSwqWnCdGhaMc2rZz2a9QDwHd+k1vFQwq0EXTgbrFUctO9S9cgaP8/9V0tWxL43A9RBAuoP
VwOeuDADhel0gVmIGVjPzbk/2BmWu/YwCYCeQTH+b9a2rTYW5nS1rabYT1mAPN+1YPS4VQsJCBtB
BoBl4uWh1NUyjl1uRIv+rLf/pGUtOdh7K3QrQDA8iokZPa0hQJ3C5NleJPt151DzqmMkGHDo+P20
XSGlYpbWaIseMfdFX5/S/rkbJabN3gxuRQj3Rj1q9WpN2KVq9bX/gF73h++MzQyEN3QdyroxvEmP
suG74Xw/HtbcjC7YL1ZTayPiN3qkf7PmPrRTI/y/fb5wAgxzKBaU80EB8xXkQj6uwHfsIHRa5Bye
YJlDpkRQMdVTmjoIp9XaaQlTGXsAV5944yF3BxwJ7KT7NkrtVBdZXs5W1HSvahZX1UvXXglz33ET
4Y7jEE7wR95x/tC6KZw8NayoMAJ79mtVcpD3DoKFoBBngQHdm/i6jU2X02bqrIjVb07/dV3RIeG4
vcQdSMSfuDOPUpGtIpq+zseuKyDC/Ky/jrnkIOwqgveiQXoeMRtT2Kpmg36XdgpFVIU/f2rSsMxP
ks26KwLROcCleQhbE45yl7SZCfCTFdnJyWHAk+ORZvmvsf7x+FDsKuNGjjAV1FUaVQUkYeRNZ2L6
oNVI3wHfRK0rsnqo5gS5sIh21TXSoEJ7hYg19c3qEw9MAEz2eB57Vx+8Bs5yD7PjDhWsq0uvrzVi
v7Z5rpvPyTu8RphJ/42vb3eUU00zNZ3EjLLlFf8VhK/1s0ckWpfNQrAtM3M1jZ7PgtlB+WlwJIu0
p2xY38jdch4bRDy2k5jhv62qhUmsvT/bX/rya9ZIROzOwIWvglanUIXoqVSdPfdsaa3ISr5YH4zp
z3eo+WZ44Y02rF4d3RnDa5qvvegy+pHdr0doCVc4lA0M13aBzHXxKsusLGBvnsz2mssiW/vjI3AG
ekcXmS9Bv7pd1rBkcXEsz5WS+m36zzuWB2nV/x2fy7/xcjt9KVVQnWH10Rr8g1dJvMTd/XMzPP/7
zfC92utTa2L48Q938S31UsySi3tPggMnVEUBG0prRRAjWbouWVfs0Np9qrWLUdPLUNcSIXtauBUi
aDlPFiu1DAixy5cmoLPEkNmdA7KCLkd7IkUrDF+XTgJukNqKDPejXr12erCYp+N65u8z+GXQex6y
tooAnQbSgpNrRa37ZAd19Z4ZIM+FMBmQnuixsh0+0daOLnZtR2oZLuQrqd7Ww6TCHHUNmATy1wj0
3uXqjGJw+qqmdpT3z673fLylJR8faVmUQcJjQExsOwXwtBo9sfDoqE0wmOF4mGdOGF84Cqve0rTU
Mb4F+2J8s/R4kLUwut9HPDeHtx/YNuS5RDhPYc2uRhmsyVX1EwsodTs/dYfLypAevxUirNNaMGBN
CgjJ2wtjQSpre3d/1rbjC+vkkpoZCR9f/XdsP9Pu89GDADwbiM3g9aDGH9HDrZonQo0iX3sj6rsn
4l6Pv8cYHuEFsPsA63xHudwxJWtzhrBY4oZqOQdlt4TvmMCNBOFJHpUxG43UMaLsy4LCeP3p/za8
8OAk/f9OIF9zf66DopRBIPgKb52S7RIJG6iqtdxRV9tAZCQLiuasdacZGY4fznjcu4IkHjxE2Af6
FgMA9VLRrByZGVneT/cp0w5DqzA8b2LJM7HYTcJWYmjm1bTZiOP2qzRhGH06rgm4IxzLAUYNVUw7
pF5DWDKUVjSrkZL/oclin3sHjeepQdMKcBiy4tuTQKfOyTvc6NGUPpV+Vx3fSBiWk8DiQeDsBNvh
1aU2FXcFgMrwx6bx6+k4eBHJXfiDeM84sbYYzmvQsqAeKgUdC5pvvxYZRdTOXcrDqbyulZcUieC/
nqBNMy0XkNYkvj6GpfGXN345rOCNCOHRrBjLU2uCCOussMhoJW1zds4Z4s08VAstw7wWLgpepELQ
xJXFSnYCRaHCAuWHk33ojeM3KhKveJL504x0hngM5mVRWNqBLwqtmHxnkExjZ5sCXwhqP9SQwHcW
2fFg+rmzbTEWZ9NzfXIOk7Mit2rD7UBDO/j9d/z1baU1NdrUYxfNgTqovpUNwWM17+wkXm0Pfxa2
BUcxbg9CobbjNBKjiLMxyLWAknCVHeV73x/wqBsRwptJG7VkDYOIpAjRuhchbQt9kmRI1V0poEuz
kDDmoVshwmAwr0cpsAZy1iwkTpCTM3rEaTJ9azxuLbwPqKxCao8fDkgSJlPCW6vNGsnuur/Yzqvq
+TiCnXbOSOB4L67zZ5dLthg/aPcSwU2FZBPSiXfwBzSHdhLeT6LrC3/VfQ9VznOgL/40nHr9nJiy
uvCdlUQHS1wu/B3HxhC2BLU8qgH5SWO9CDsSJNMlXwP7MKMh0rpAMiJHh+QuapKFGxhdp9qmyhUK
Mt1/NfWrBmpMWf3Pzt7eiBDumHKq0Ae5goiqPQ/kV85O6vzr8PFxVBPvEC57JFPERKOijeBydWc0
E7FeyuQymqpfysrtdqdxI0MwSVjRdbQfVuzsIihrv6/CUj1+CwDgzdm+kezlXeW2t0CpUeJmAPPE
c/apKJHZ/zzJwmZ7uwogHo7y5i1+RWb0flp0wD/RSslTgoE86c21Gj8m8+E2v9hWSNjALoEJzTvZ
bmeCrngjgncjjS00CB+vTJXYPXvKuB1feE9QLDhZU77Q2HbCfHhjJJSiXnZEAIkC04RD7hFZFk4G
swc7TayuibX+udGuZvO0ZIcjHxzJCI+Y462RNxX0bfY9OHvsvo2rb6qKZzFOEJN9fDJ2XkaU9AEf
BDo0jhESFipvSUX0Mani9ilPX3NPMgPZ8EJUYumytJ4JaMtb68erV/58/PE7mxWLAnIPXrcJA0u4
Oeaa2DVlaRWv3YkxP6MfsiXID7fwAWyOc6DAsYcXgIdru1etEUcuY6DZH75ZoFmhkkO9t0QOsA/I
unNBYplum7tFT1StjHMWLHaQyXy9nX3q3Y4vHDVS1VVXmBjfdIN8DRcW6LL2N3t6uBUhrNCsV2ah
JkYZT4gAGtcify5ouE6SPOOuFJRMoyAIWO671ihgT0oasOyX8VoEuR5o9YUOvuWcHu+p3eVChQAg
YGDiQMXOVtt2ggTdPEDbHTsBs+M156qTBLr2JuLitKEqxDSQZBGONRpCdXA8OrQMJB/N+WIE63xp
cwma435boUE3LzxCvgsUqWLiV9X7bFRakseVGyCuv4ySbXu/Ttvx+SRvorLIevTZXGJ83fJX9+zN
J688fHlABJwCLBXyOIaY2JytvKSKB07rrHfCDoST2fGQI7QMp+B3P3DwlwrKZnatAvRSkrhxX0h+
KcuQMgmx29463YoQzsaYKhQ+CSPxOAR6FVDrlB53YrezEPbTAohcb2SYhd2de3ZiMnp3yRRc4Zp1
mxp5lwLjD02gLpfCeDaPX1J8CtisqKo10YZS2E2eMXZJqSVZvOrhoJ/dLLRlls3eLBwUqYEJAS8G
qii2G1ZJxmmpexDguVOIUs4x+dzml6N3B6ymGxH8TN6cCacdR4fSjMQVFip9GvqrctxL24rgs7wR
kWRm1yotRBDnuwYoWHl1msC2JBPZuzxuJyKog7daSOGPY62SUzddG/X8joUCMxevNodFLpbkIES+
oArIAJpAfWryU11epFTsu1O4ESHowsjdfuwKPYud3gfqzy2vj6ewOz6vV4NLASCY6JF3ikabnthZ
nNq+ogadzCzgS7z1J6Hom/GF7/d4XGrMMP7gvaXMz8s3F8BhGYJ091DcSBG2U4nQIGkR5o+t4qzn
LxR3lBs/XijZRIS9NC293bYMZO/OdxdQdzfw8udykgiRaUO4ZdF7T8uQHs7ieTknzimX3U+y8YUr
djSALrNnPr4RuICbUckrIRlfTGArpPRc4mB88Ft2/xSycLlseMFXMfrcadscmwmBiea7LTHDZaML
74NOe8PFzZfFff9sNedR1kN9dwdxhj3E8IAfEF/pfupcZzGWLAYrk9VcGHkjg18afzzep7uzuJEi
bKF5ypxJb3EnUTew2DXxwsfj7x61m/GFLdSBxaxKHSCouvVpjHL2NMvoEHYkwAlCjgLeCjecBC03
PQXYfU7TuK/8BsUk9WXuJVGunUVC2SkY5FFhgDtPhCosY0/MOhvAWZYkvuf83ajz+egyAZ8Fpxdg
bQQh0JNKeOCahq0LTdTIsq92GjjlWz9INHE/CS4CFr6Jwul7+9tOM6OajFKLSj1wUvPUZzJDQCJB
TBqtbpF37LcE8qdnB5PMg9gbH1S+3BlCD3XYxttFoobRWnmVaZHXPfXrx1pGcCIZ3xGUkJe2MqwJ
lNDZo1+GTn2caQ3ZIhspLyD+dmC1lj1aGiIPWkTNz4T8KuCbPt5GuzMAJSoy8aj8v7sz0IYFwE4F
K2TaXdgnS2DJaijvbyVeBQpTFVFmngUW1kgnw6gO8wjotBE03xQNVLVRI+sPtTcNxJaQosIjfc80
Q70pHdVO1SICVFD6ZQTJyfF1uhUgzMKtk3EEokSLnPyVzC/v0fPt8MLT0JpWStHtRYvWxJ+yUMYj
L1se4Rw062iNlYrhFec61k+VKnkTdnUMzgtA/QEyRyeT7Tkb6rmkbDC1qDYDtGHrvI+e9qoft7ax
k26kCIuEvk2oqURldOQ1OThYSfjvcR2DFQTtrgHRAreCYORV/QrehsZdI9ctQ5KW4WFTGGkWMIMB
eoxOOIYqakFXkmYCLC/SLbRv9gJ1lTE27+kZ9ZK48hD8AdcM//uN12OsS000d1GjAtXQVn3JNFk4
Y0cCDhg8Q4QTwREhBvkoIC/EUagB7O731PunkNkw928zcEdABvNGQXw7CWuE7LVWgYdkjQi6mfYf
7e9Aaj3W8p4EkMDgluDslWBT3q5RrbWmu7hEjVblg7p2gbPmQVtLQlc7y8QJCEBwhR4jaNAhbqW5
XI0etKJRUr2py1vxz+M57A3PzxpyHJwIRHw3s9Wbk0Er1sgzgnT2C1kCZW98XvcOywLlkXdVnnRa
USWxLgt4csb0zVEl1tHOdQHSMbR7Rz6L8/c6WxXoq5N5ZdIu0Yvu/HEOlPT4dQQOPkAh+GsAiJaw
+kNjrn1J+yXqrylqFbK3VX8j2fmwDjg3G9RsAjSCTgHbSSByMjvNuAA4DVazL3n79T3DAyrKDwK4
S8Q1MtPBVijoUUr2Vwn+de84JpvX+cFPQDEq9xmE2zSj7rSoBCj8FpCF9MIkJ4Cv8dYvR4d6oPxt
EKPgurvrAzGNbdm1vRNVqU+wjeIyDx+vkEyC4CgMJNU7iAAtQHLStJPahp1kH+1LQJIPKT78E1Ev
RmJYFWeSirLuGQZYRV91GYPFzlHAMv0ngn/CzY2tlI26dMviROXs+UzhR9mkf5VfHy/VznneSOFf
cSPFKlx9bVdMhKhXp7josvAI34x3ygb/HfJiyMCBOHs7vmdX5dyPhRNZ2Q+7enbnS01+mH+2qyzE
ui8IVwd8N1xB4snuu1kn41iBwEtDdvqaZKFJz8lPbzg9XrBdteB+4i3TOFmbcLh1z1IW+F12pFg/
CyXo3I8UxBnv0AquKWSPAQyDpyW8dXOVFm63gN1AqfylCdPk+AEBmy1q6X9zL94VFTarR7R5GUHV
6l0s9jT87aTHLRo0fYOPi0QTb+ckLpPZjf2EvtvRALrsX4RItHC/bdFfDL4J7zAGsitxeHvC42HO
uR51c7AYvne4jRlQLxaeUaCdEJxEX5/tttWMyuzywpyj3PqU/Q97X7YkN65k+SvX6p013Jexvv1A
MtZcFFJqf6EppRS4gAQIgATAr59DVfW9mZFpisnupzGbsrIqkzKDCGJxuB8/fnwb1u9+v4nWjz89
FWtHPGjB4pqDETyvc1Jccr8meHzyqZuuRX1DX1+x8HSEs3MXJVNv+iowp6rr8knd2Uvm6YUV8CDs
AsZ/hv89ky1w6zRpAn+wp7axBVdxPpPg8PpZejzEmRlH/3o0mB8xRADbp5YSOkEJvUSn+tUv+3wt
wGfBy4BSjRU/W2rCbODPkzGnWR6gujIE+TBC425HnCLx8shupriML2HTL8weIgkXXixMImQHz+5w
Mou+E0q5p8zXRSqnUl+avJdGAEITw0FAVujZa3VOiyt2YMspUCSPClX9ePXiwImFC7V2o4LBOwP7
WIzWpjGv7Ik1N+7Y5Ya1+dy8GtRdS4fxcNgRQFnn2hi6MmkH8RV7omhD3oql6C+Z8xem6ckIZ3vM
ysVpZw8jjGmRfpkuCcE9vy0QMsLMgfu50szOfZ2gim042XpC11+dR/LaOjuj8yC7YA5fHAY3H07L
WlVybg6hTgphgKCbTkPzAU3oCzod7QTEhsr896v+0nRBUQn/ALzEup9NFwT5mqTlVEN3/ZPT5Yl3
YcHXXXN2GBFc4N6AlAzkLM7ZsoucPT2F7XRqfsZE3ojvwVel2c34vXj9e8AbSRAPg+P4TL5Lsban
ATfq1M2lysPxwnq8NE1rH0kcDCw7LvKn10eMSNjX4Dedlq4uH4j36qY/6L8I4heeHa1b6xzPB+ks
i4a4s6fQvRm8nfft1bODOmX4tqtyLFi/52e79iFHxH1zapjM+afIvh4zQyE0FAyhu4nk3zMtDoQc
IDAT15yicCOy0lyS7Hrhfg3hN639hHzE2MnZ7TeGIrImi+cTSbL8NvU/1N6FIOaFFcb3BmVqVdsE
CHt2a/gx+CeTFPMJHYuW6LqS71+/BLiUkMAExw/81LMLIqu5cKkW+jTV2P1oQfY/e/zZCos0mFq2
SH0aTbkkRXfpADz3xldFoH9//TM74TYSIIfG89Nwq1VeDTvPO3K+0a93+58MdF6eoQWLvTbEQIEs
Bc1p+jazaDyLO/zVZSYYaKWMgmuCQtNz4fVx7ioKyAgDsXKR4S5z9OH3a/LSpkXlPu5swFtgyZ1t
qch2cAoMUgasuvPcY2DK+fVZiQypdoBD67/PMbTYjEPcS989DeBvl5P7WruBqwcVb4gs1j4W6M/x
1OyBXduGvO0VOo9c+fbq5+/n59kltzIUV3YLJFtxl55reLKMTj24EOrkmWsZermDxnPsg7xEpn52
ss+GOTsaiUnU7BsMEwxR6YYdWoV+efWLwDYlK+kSdwOq659Ok09Gm6GIUsDn2CzpIVr2ct4bev/7
UZ6/B5psYcvCAgJkQSPap6PUPICwO/X7Ux0UULDJHe/VzFdsI1xBSAOulCNIKj0dYcn4KFOFEdhP
cUVfy747e/jZ129VOqSdxcM7/8p65Vy9+/30PN9NT7/82RUNtqXpZOP1Jyc9ju9tvO/R4I7vfz/I
syP96yXSleOc4b/nst8kzhwSyaA/tcmRiGtbX8XRBY/phWVebyFgHmvFI3SVni6CHLIBnSfq/uSC
tJHP7eb3b/DC49dcMiqvwlUm6Lwet1nCpPN0NJwmd/+AhuG/f/oLi/Dk6We33CiEMHiz4RRNeR2U
xNlDeLu/pK74wiqsSDv4cVBjXrngT6eIGBw4ljT8xLz3c7VrzKfIef00PRnibDdNCr1LUkH5yUvv
ff9aDOWrJ+rJ89dlegTTzUq43O3wfO3eUL0j6cFC8eNS448XFhvON4IIZMTR7uA8eWD9gLQz4fw0
qes2yVV64S1W0/nEu1/besfAxRHQgfpwnsJxWtmFbhXzUxfnU1zIZT94OW8/OaxYLgFQL42FKYMi
BArh4QeebS38fc2bcYBKcpR7vNT9BhywANwa6DI3F7IWz7wdvBcQEKi+rEqCuPmers5YVcytXIwV
3XW65HNB2LaaDot5//td8Gx91qgIlUTIHeH6gMbP03GmztTVMi89FH5KBMPq1Qb97PlnF9PCWRUO
Fs9327lcFif32GsP/K8RgDtC4B31K+dubeumYzTHMIiT3I7zWxLt2yqnl6T+Xpwn1EBCbXbV8DxP
YIDOq1XXZ/S0fHbaYr6kwf3MnuAlEAOjcgw0HsTAZ1vLDbUnskoNpzrb6XRjJTIMF+bppTcAdoMK
HqSRUBR5NkRc97LytcEQKFpZcn6JwPPM8K6v8Oj5ZzspCruQJLMeTkaU6fyOQTtZvJfR/vf79cWJ
+vcov2oMH1ktPiw67h2M0o2FHN/N48cqvHD0LrzIL3Tv0RCBinScLBhi/Omleceunan0L4khXBrk
7AJJk45F1GI1aJU3wdZr3lBRxO79/2y2zu6QBS0D6kxPw9raKWqLkOXOJbDz5QXBqYA41S86zFMD
goSlXw21N5x0XaSscEzO3PL3b/HizkWdIHrxABt8hgsb5Vqnm2fs3Kbsmpx4+X/j+b+kklFzDLN+
djIGMSnfsHqAXZ/zNy5gtd8/f/38kztqPRmPnn92MtqqUi2X3XDi+PLDzqTbqtTT0bsQA7w4TY+G
OTO1blBpNhG8xtTfV+11lP38/Wu8+HyApwDncdWiKdnTlfaJjSq/5vCslhJqqvpSwdKLOwnIB2wT
4mH4t0+fb6eF+5JgmqBzhnKDZt5dYjJcGuHs0BF3aaT1huGEMiLzoxZb9WotGyw1HEIUpUGYEoLr
Z2tgbGwmzeLhlEVHY3ENXai+Wef4fCutTTCRk0REjGKop3OktYc27xFOm59ctbKMmtz5RnbBN9+/
QFx5abEfD7T+/LERbFquWx8DoQFIDb2QZfP6zYQMApBl+B6AQdalevR8gCGdx4ZsDSVzTj4k9Mfv
n//SmXv8/NX+Pnp+18eQzBsq+DUA05xi6AuTbbvxDe/+Oy8C7gcyhqjZfBaPZXFLqGW2P3Gn+NRd
wqJe2rErKxbqgjFm6TwU002yeGOtergdfn0XwYeOLyz0pRHOjJ872zFaOEbo0JAYcl7TdVq9Fthc
DwXONbDNtX3reckY1FRZ5Xi6Rx792PXf+PzaeBXPRx3BKlCJdBsqxp6udUymqaMoQzx1ub/somD7
+6300lEADAd15LUA+5laq+pnv1FwnyA28z6a3rxa5B7ffrWoAG1WetU5Rjf3oOlPELM5SZr3Ju8u
UWJf+vqPn392EhzDaUsJNiiqSdIhj19b6IZkR4x6Rtg6NIMDtHxmVAdPeLKOtbqpHTTOTe9RIHPh
iK3f8LHROx/hzOgFLfTNPGRWbjq9d/ltnH0Q12iT/rpVxvQDAFwPcgh6Ffbr002UTdUSpAsVN/Jj
T44B+atO9n99N/+bPLDTX19X/ud/4M/fGbeiIbU6++N/3jTfBZPsp/qP9WP/+rWnH/rPrw+DaIbz
X3nyCTz474HLb+rbkz9sBtUo+3Z6EPbdg5yo+vV0fMX1N/9vf/iPh19PeW/5wz//+M6mQa1PIw0b
/vj7R4cf//wD9JtHU7w+/+8f3n7r8bnbhjyIZ7//8E0qfDT6E/YAPDaQRYAKQNvgj3/oh/Un7p+o
K/1VPw4CN1gqEAz54x8DE6r+5x9+8CdESsAcR4Ua/MBkbaor2bT+yPP+BBEbOWM4oRBMSZE7/q8X
f7I2/16rfwwTUMRmUPKff0CY/MmWQ5oBinRoK4I88So/+Aw4b8RoGzKyTUWoP1/17cKCQrhLRws9
iuiHH6RtW8ipchNUE9p5LJgcFQD21dLtwNX0lqLuZtuhoVI202O1FtL+qFPbjCedBs6t29ZLt6ta
xDNlqMfqE0U/Sw0lTjN8h+RxfS9Nm95kaEkC0ZeI8rqI5RgcJ1cwcq99j5Nrx/eWY+ortoNDUm3p
UM3JlXUHl24rr3cNeoH3IlmiTeZ2bXawIuTixioxy33USPVBDAJ1BFRUos/9dhiXzSLrri8iMtTL
T7twm1zHs/Vyv+tavk/bOEFRYJolZGPi1tFL2dI6dHcWt5ZAq5xodh+GkWbjsJ0yOqOb/TCxNGE5
Qqks3Pc2UcFGtZWpvgLhtSynkQ2C25hNgVdU85oHzvu4Bo6zzALNXRInqn5ME5s+jZ3VNh9tNYy5
TQd3O82Q/y40+ALvbEJ0V7ijDUnpTro+dZOMhjKYHH4NNdtGlMYfR4Fwt6mqUrnuxIuKSa8ULfff
cWH7rSIkvKpit2oKZeln6zlBkjMna2+VdVK3CGzcf2dz2OlCmaG+yyQPYKm7zM21gIJUH0bt1z4g
vM01zcAU9xj0vXKXC3GoRmfsiy7zawMRARfG1wMgctvRWvKygb6zVyI1/cXTWsliTpc30q/1poM2
9a5hPvr91n78roFqzndQumSXi1Gjy3CH1qpWefV+wfkayt4ky0fI90U/hqjLvGKodczQSNF16DYI
iQctn7bqNqlX+3d9gAoJnTuMLdVe+wRzFetKdSXkZgh7T2cV8DKCrsD0lYzCdNdQctDp9RCq1KAP
ahTboNotJJbBN90Ofebl4A/I5ZYvdWe3AuIYZO1KgYV1/MWj67no2NaVIXu/2Ki9CkckZ6Muvp6Z
uVky9XNifMgz1FXmFld4XtPmQGZqi8Gpmlw00VS6Y6Y2Jp2uqdRuLmo63LeReG+B9G5SQtxy4m5G
cpOk37XgYwnhcJKDtc9yb56jPfjF6VZEZkd8Dl+2pvO+JWZBa2Dno6Luxy6sgh0LldwuGsQmajnd
ueN0bXhWelAV3Cq8895SvvNl8rFygw0bmj2q35wcKecs76zXothUmE23uD+kGT4vNr4fY3rVsHiz
mJhsQx2mDwsNfzgoImzRFNyxi383CDcpQr3IvGEdzn7Vbyru+2Vgs7awbU1LqpMfBInPHN1Kvbz2
NSlj45ZdxMddOnlvltG0RV05smBGknxRurmfsd5Xpsp2cU+uMzli0+jI/zQw8kkxcswy8jUckzvd
hjXaF9CvWaSqcgz7FKnB6ZZD7vsLr/u3vp8elnYO9q3XCpA/xHFJKC8Ud96QugLERj/VxGnznixD
6WWuLpADrD50Xh+/k5x/iLj+4vTqjQZ1pJPqyoWbvI/YdGMq1iPDhqp19MFhP+PWc7ZMM1L4TQRj
YRJjj5rH71q9TDkF/XJTExNDH3fUOaUTuuXQ0N/4S4+G4c0QyXxGVJfzeF6KCoU/YNfTZpvGDGJC
/sT3LVVfg0bM2zaKf6St6G7GxaW3QyZOZJh16c1oRO1VcXaNzDtmJPFpbiOZ3rpDLAo+Re+E9D5R
7W5bFrh5VkPbSWVq37a+ygMWHaSbbVpTfanj8H7IRlrwNnNL8Pw+KVMp2AlRbQmkljdxIOuboemK
EVpbG+B07Z7MM/rIRUE5iVEcIy5DzEJwEzSZuCKj3x4nVD/kSe3zTdzNVyAu3SWTRKTRwoTwpi6n
ZPkOvORd70XjMZ6p2OlEf6ZQPbsTLDAF1WYstUvHslG+v/cqtfe92dwir4DUSNIQSLq7ZROM18qg
5M7v2UaC5vWl0cFOhOS+B3Pm/azDN7SXJVMTQ+ctbNN29LJ9XzdpWauZ7yMtPkgz/ehjdtN1zdXA
LRpw2Oljz4IvMnXSAsbGuTXKJjm2HC2Uw99CCNTkjW8+KNeYLWLdI3oc3rDV0Gu6S6YKYiLSFksX
J3mNE5XTBHkWdKzrJo/t4xqqCmyeC9Rv7liUldQ62J2jgwBm/sHc/mjJeBt440EurnOYh/At7Bua
/C54Z5WiC3nb+HEeRfyHHcyHyB1++tIe47DeWMjGgT7CrufGZjvhWbpdBuctdWeSJ5nAWTfOoR/D
I5+luq/RP5tXkJjrmSYFQHagbJSiEeQyfmfMgtQEUIxw9R01jbZM6wZNZ0Xj5KkeWa6kv+1c8m6Z
sqBMZFz2c/bDMcsbpWj4lrXRMdbJzeKl7SLytEr7YY+rvWvGvEJXyPT74EZq/Okqt3uvGDZjPhLK
3DBvZzQfzjMdhNsAradozhLXYd+NZ1SIKyUJZJHVavE+hnWP0mySKE/ltedjT20lU6P5ngRikU1O
le8J9FDxer7kqzbpxMtsSZv1HtMpTZP36dR1+lr1Y3tAfNM7UTGoKWrit37aM+i0uA5uHPbT96aE
9YcRJsNfNhPN6tgtKgmeXNHURLdliy8r4Tn5UvtXjafJ8jV0R2WSTSUGqN/uoLCVUX8XDI6O2l0V
MN9AoEAp4+xqIod9JsLZ/4DF89l8a4njHl1bZydjR/NWysa9H12co5LjrvAL+A9Rbe5EEgGG3SdO
Hft538/BdhTjQqJPnR6QQQhIZ7w6H0LsobfUxzl0NswJtKsOYcuIHHG6E+T94qXtW146bshJ/xmt
fwO3TBn74Hq9ps6bxhWN9A5T2rlfzED1rMoauehiwcUX+cMCUTI7heForttWp30RVM1Yh++QJqjK
ponWmLBzyNjuOO0iUmMdtNz5WQsiWIFKSzqVtAqEvel9dxp9mUO4rR9L2vMkxfQGy4Aqy6rmibdJ
WYBaxajrgwgsc5rALnQLLprbuhJCnmTlChhZAe/6re1RJ1AEcuxRr0xaWpAslc0XRHtfFS6C5oNH
JEvujNcqcoCIOmf3DcCRdgMX6iScqcV9svhVIraVUOSmlg5ILn0mZp3g2ll03Xd5W3OouO5A6x4X
mAJKQPkdRFRND7N2bYMG9alRnxUD7fhQza6pynqEW1YYg0kPw6bpSodRs7xPCZJo21k6un2zpAG1
6aYRIk22SmcolW3mqt51um+HvE3m1nwael++q/qIJDmRsSc28cgpWsTO2Rje1rOpWd6g7bHeDYZC
4ktlrZLHgDoxCtDpmOzqym1dHO/QK2u4zFD86DNcoIuX9UM+V1lX6BoeTYmT3vclDzJHdbkDuVMi
IXsh1di3ecS82r4RlgzJtnL7jh48Pvjhx1qrqcoHsJC6kveLzDYmqRnDpM0pqk2DBc1NWUNhXxel
CoEWfJ+9NGhy3wCmk2lHj73y5XaKrNoJw5dPfhXwLxNtJ/hqAaMiazZGRv5Od2015FBWkiU3/VQG
tVGHrJVRgejAuTZZwg5x3IXX3Tzp/RIafXBkMr5jFNYuss4U5VLqUmG6j/GyJNeLSX0UfET10U1h
tvCWziarZVomIm7qnFWy28djhXtsId1VCupNkVQUcpZNzN5L6qhCuilFEoGHN87M6TcIJEzHtnba
j61JXKRhiPg52BFeYgIf/4FWbvxT8MV0OUjYzn06TT3NfZzyWxPTduP1UEFq024qGUlHb+uxdILf
A8XUOunb7QhE6XvadDzLY1ORvK3E2ziAn0W9/h7Xyj0HsypHiF0VDkN/2dGLOyTis3rDhQP5Eta1
e4O0QVhIXJUH0aDqPqrtvcMifRBdb/eRyNqmaJyFFM5kWhQ+wS46pIsPBDTJrUWvyWLyh8+4dWgR
WsM/h3Ymm6xDkqbnVf2Ru70poUR2lU0SzTWp2+ZoS4ToJJliqGBNMDf5MAfzpwxNQkphm6SEOElX
pDYO92ZUDzIdyVZGNXur9XjqgTJdkwa7ftEBGHoprvJuoW3h9UhH5bTP/NLXY/jBNNOHSof1oXVD
Z5P28RapvQHTOMcbwl3v6JHM5u2IIvFerHFs0rObHlyt3Ju8tuxaSe9GIhA66tDkOpz5J7wJPFSb
TfOO9TN6uyOePCSQl7/VveSHqRIJXnyG8JZvDZTmE9X9BeP9DYQ8ifL/Ba389xCYN/xhuFPi4UHd
fOP/DwAxwOl/B8S8n4ZGNuDd/YXqrNDNr0/8DcV4f67911Hygp69q+Ag0NO/oJjkT9TYgPYLVTdk
i8Gt/RcQE+BHwCshkg20dcUW8Zm/gZjA/RNnYK2GXCUQwCzwXwPErKDbv5E/5E/Q+QGCCqj1RnMg
sGLPymdbEy7GtTCqAH77r7TV9XEJm6ysq2m+0w7axFuxoORlcPWV5wh5ARM8Q4EwPBAlVEOuPB8Q
3s4JmlPM7RDVIUermhocymGZ7ht0jrzLBILkR0vy9+Z8DDk9Gwo63UDEQLkC/Bg8K2rvnSo0UidD
HgwtfW9UGxeMTojMPHqJIfVsUtGHAm8FKi2KtpHwXL/Ko9RIAH8KHKmM5m4EF095DtzRLpv7CH52
xLYLhnwfz2nvbS2psweppb1USfKrdO7JwuItXey5VVEfG++c5yebiWgXRjJfqrlle40Wh7KIBjpF
ZYqGilAGnhz3TiaWfokIiIL5HHT8YzZNYwmKAZxbEgxQfoSSgZPHepT+Bjcmfx2nHNsP5RXYych1
oo4esOIZJtzYlHoL1CyhS7vIG4Rd89GBHPMFCUX/+dqjuhBcRxfceFTsn2+zcWp5Nnp1l3fO0FR5
nBob5cG8MEyJ8N0viSHNm35yIGcVDr1edmquogcxq/in7tEd6u3ou/WpQWjYFOM4M2djq2WiJXJH
2R3p1gInUqUOKWau4AhldLjtM6BxCKqDZN6pbI7s1tbBjKit5eH33+/sp+h9svLjQMpH7fjar2xl
CTzdbvANe4uTBpARocI27tx0O+LM5dr2eiNVrS8ktH71w3q8tzAgZOkTlJOsDdL880oJkrWTRsfd
PvdqdxdGqINDAgZsT7A4qu5rWok7lka7dpR5xsIv2o3hr1TlkKrdEA83ZEaELp1L1X+wiE8s2a8v
BR422D0wm+m56jzCBDdyZlQ91CJq7jjM2aav7AO6q6RXBpEL+iVIWvx+5p9mfjDzMXQa0UAXUwAb
jurGpzO/zPVgSJghEuxSdqh9t9sOVL4u+/bXKEDc1wTlLxH0s1GmJkpl61fYO5QPRaBVUFSxjA+v
fxdcBQDj1xoPUNmfvos1YVzNwzrKTMnBi1Rcsix5HUP417vgogPlbpX4BQH2bK+O2dA7Bp53jhj7
Wx8G+qs3ivDHhVd5duB9aEFhGA+loDD4INk+fRnjxZJ5c/RdZBMsvlvrCJ5xA/LzQ4zgDcfUJZ8k
QeyxJ2Ho+CXtIJGwIR50K8sRrf/07aQQAN9GTRO2+YRG8uw26CMl9zJuLSkMYsrxoEJFoC5rhGoK
38gmzRsJ9/xtP5uRXvkxTYNr4hN8NpxGy491FSEiDayL5AWUH9tpLwOIfZaDqBUoY/UQAnAkQEEW
Cse0rKYaCFYnsgwNfBvgtzMWBAB9H81dKUhr7lUE9n4plB6GfOlFS3CwuCZvOOo698YKg4KvKECY
qVjiyGta99PybgoA0H2oWE383TwJtWx05onvmXEcsoVm3ZIWrorbfp80NOjAB0KjjnKwrg7R89VH
4KuYz50SaQ5A+xDJTMnOhov45HJn7lGfUBG17SsevRlG0bkbK9J0OlYLn5eyGxCUlYrKyt6EHHKw
pQYvyIJlESayDCuvfp/GC1oJqKjOvK1jQWXJvdBWuhhbPx13vpqGpKyYCKfcDUYHd7gnI2+jEaST
Qs5esHc96QoAgpQFBxSDY346GS2HtEscfEYS9yu4BKzb8CZEGMi7yEEfFSSEevSQXGcwoj1VGxtH
EBQzBjdeg4v71vqNMDnBlCKO4SoFKgphky5f2mX+YizvHoSGmucmIW2XbRi+/QcxC2wCGobvPIWU
xxs8TNRFV3lxvxHd3Judzw23m6arlk+d31j3BvWYtdp4ZnCzbQbu2taG/VAdfAkjfPRTC+JUKoKO
npxZjmLrdT5aIkRt3Y3wMibnMyiOzG4cPkIwm1PRf0mDGVSlpp5pDse0aW4A1hCWt56KogKW2zf5
nAg75fAChwcH/WXGjTINkHUiGJDgJm39Urr9+GMOxqnLM9Tr7xuvo+i4OcYLgmZJ5YGhEXSLlYjQ
tQeby3qbKnS8GumWpE+KeaR0hHvRCwVnEu1OigG9kO8jxlJnUyuFLI9B758JQaPx6BX3ulnnSavb
o3am7n60uMaAbxIgaDwO5QAEG5pvoOs6SBlCoBCXdsMS8s0mI7Jg8UhDsemt49+npjMSIS9jJhe9
ccKSuL267UczJAcekEEc22q0M/L2WYSj42ooo/mdD2AUmZkUTS1a6gE2nLOk2s62jhuI2HLU/kZR
5w9gQnBH3QIchpjxAG5Vcppm6X+JnZHzUyUtqT54SkbNcZxYc1zccY7yic/NWPRyHmpoZxo/Lhpd
xxwgiWO+tFoi0YAQbWZlZRJv3spMDl9t1ui3QU1R4AdsOEnVBtBmpHLZVVG7DaWK4w2fuRcXI7Pd
soPQciiKplsUpCHqLmIQP/IApQl3hkp1OkxrQ8KM1ncOEn68SJIh1MUSJQaOEUxpBrHKWoY5mG5B
DFpSlkybYBDp1cjl7Oc+gtihWKZ5uKWS1qwUcN3RmVP34XLyU2BweeqP4Q+3RaS/C42FUou7+OST
SUeAZfAsxx9NoJIbnwUN2wTcxfU8mQxowpBJ8IjalF/F3hi/x1eqbqpWpiwf2OBXueioDEpDx3Hf
UDHjNLdioPmMqsq7JhDhwUlFpsvYpeFNx8EnzkfEzRqEDN6RsqEtMhhuw7OjX1MmbpA8h5PU1oEI
Dr7Lq7swWfDGMxKNPzIyebdOuCTjoU+Z1UWYUumWEJuall1HMyhhBEjAjKe5Ukt8iGIekmKINFTv
4tiCcdojm/xNRKm9cnuvb0AM7RIPqGhNP3qmzxggbSZ2SzN4YU6HGhz3BvDfyiFdG4OhBDlXcC7f
LKZpyIY7kdQAvHHd5cSP+rKegOanjeyDa1SrOFfDqP0FE5EB9e9Hv9typJ7HnPRa02JBxkUjAe2R
pmzTFhCgML7zEydCfrZgwH2DVLojcr2MAXTMe+AbYF8r5cK741B7SdJqnNHUg9gOGXcHoSKPSeYW
btZPEm2ukuhrFqInR1HXcyq3LJkVsDdZqwFKQL1zsrPDkD/WDuRikVOS38NBy2o7htDBy52lTqdC
Nr1wNxqEOH+jgoB8bnFnDceQ+LVXRMCGohwlg8iLVX2Wlf1kGXqONn4NO9bU2Dh0at53yqQfMsOr
n/0EjK1wRvjs14i0TJoHnW2G3VJz8lOmcx0eoi7oP1o4dlnuE4kMKDS9EfLETQXoZ3RImuYVANub
aaokUDFsg7zpEn5Cmz4NR7ICDk6rGggzDEr6ZVEjfxs5dPjAOtS4FR0QsqhAN14+FhEb3LmMUFJu
N+AbBunbhLfU7L0JPUx2yLoLZ7dOyG0woO3psZZjNpd1KqYOVmbU3/s5HLASaKHc4VJ1eI81GCdo
FLXRghz5MOdVrJAs6OceWJcPainPkQpwnX2AYAC314TtC3TaSSByq/z1WGXNuqrzMPa34eINTRln
nRn8fGoEsCQqrONtDXcTcgpIOJg7xwtbUKfRRkclR4a/m6DI6xGbQp03sThlPo2JpSUSi1N6GCVo
17REar2CrbUy+DnVodeXZiTp0CP51cRx/1do//+Bpz+ADj1yfZ8xgN6CEvSUAbT+/l+wU+T/ufZn
yiCyB+LeXxDSX7BT5P65OsXgGIAEHCHXAO/4vwhA8Z9eCqIWlFhQQ462Lnjc37iTH/65aiGAGeQC
tUEZyKsIQKsD/iiE/BXwY2TUvqFSAuOccdqSECUGHq9kKdGx6MYDXHxsXP/to8l4AfJ5NggQJYhQ
xGvtKQLg82rKCdehAz0aUSJJFB0j4UX7/8PeeTTHjaxp96/cmD008GYLoBzJohEpieIGQcoACe8S
7td/B5S6hyzpil8vJiYmYjYdCjVFVAHIzNc8z3kbzrw3EqeT9Js8mF9PBY+bySUA0LzONVK3Uyr8
x23YN5F6PtniLrHaGHU14pBKVbQ3/BmvBcokT+vlGObFraOGDbDg9eU6U0SSRm8bRnXWhNGcecGk
DnmgJNbIkKxZnFmZZP+SRrn78+08KWv9vPKKD8Gb5YCqfX3lqo+YTGcA5oryIb9Im9g79Fk7b/Te
wHmEkGDttO8t05wPqUVn+c9XP6nhPF+d4TlgCnGvYsU9yRzRSWVRwUSw0GvYpMeRXIM0rgsSt/8p
JXylJPxDqZBLMaPiGQbHe76+Q6+/KPPrZD50riTGnaugUuOaXkbXBlY/v0XYRnvHL3u1Eiy4D9hx
eRF1qrCnE2yLqozonoKozOuJQKypZHEmdCe+FVpilxslKtsHV6Uj6YvG0EQwu6M85JakWtugq6HN
OqZ+mqfWkVA2+ojXew3K5kx8p31s+FNZOvcTEqHQrCd1G+kkrOCSfdEaNDswjxUJfdKOUGDJ40/m
EA0PhO7iLgK/YwRWtki0YxHhQKjnnRkFXcThtkloVlVbN17pLjjLLxLXElFgL1F/UYwR5xEJr9n6
WqosHy2w+l+ipZXmZvAEdBMt1SfyjkT3vk+VYOKS3XRzGjZNF9MkL+3o3Ek1J6gHD4FeasSPkWy9
j7Tyo+8OHZI8kNRBvo6ybrTDSDuNjLLPiw8iyZc8dLUSmVsrlw+CCYp3DJpkviRSjdwvI3uCZ+ro
i43DxVQ+p642f9HnQRNhwdgkbV8ZRXop7FGZGf/u0GyZe7RQm9hWYhlaRA4gCiLEg74x4Wsol46e
EXUSZ/BNe+mIRwdVPHYOCWwY2Yna+PiclHPpuUUblnU/f6ntMv6mOkpzHLK0kTu1bZJ71UrFnTpS
OvCN1uKA7o1RhjJFse8iE0n45Z56HFOludTTedn0jkpXKhZrGL4kyVVLBnVW1DopsakoSIRpzE6U
GdAL0ia1FwVSv9GPZDAyyoOZNI3qQzuH0jKUfVPk9qVmdN3kF17qffUY6HUjVMLknaonq7Ahb5uj
kiwJzpp8KWWQ1Ev6MZI1A3L5TpFH3Eb9wu/SUjzWdWbaPgmWdZ4ZPbocbR5aNZjLerrSu8HpNoNm
MugM1t+yR89TQUlrHHrMs8z2/TgtX2d6yIM/0XrtApCYc+LPoz19H9y2+pgz2uqxK9rhE2Kwhayg
XCzdZ2fummDSavvetRomzw1krjKgD61/WmOtwKi1vNiKqrcPQ926uzgRw5N0e+N9q9ZdKKpl+N73
XRrGo9aZYZOU6o0ute6tuS7PddjXK53JtmzbK4qHzsDppOdaonHtzbkL52YJ0s6jw+zuRu9DGTM3
T06blB52Z3E7JE7b8rZuvozGeZcXQeNdWt7FVFyNaRPOxtGN7vp5k+vKduryH5v8/8VS/0HU8uLE
+SWWOpfjo+hf9vCe/8GPYMp032Glh3wDZHN1wHIi/IilTPsd0E2YKTTxSBeZjvx3LEWjjmnJjBFl
XCFUeme1Kv0VS7l0/iDIwaAE1MOB9o9iqefP9eoMwbnCiYz3m3G6VG9P0YNz5kizaBHfaCPySD+m
UCiDAUIehYCksqf8GHtkAp+iGL6sLLuztlJq5HwUbMaglfY4+UqtMmqWLrFKmko7pAjKOKvmwO2R
05IZJdGZzjIVQTlAbg5sD9mdX4ikRqogE20KWhLM6Cgzm6hkJXmWe2FU0xfqlLMRKJGqiKDNJPWU
vB+ms0pNlsF3B1e7IXSL37vCrcdwyXWqOZ5JrdBHbODqSAVyMpq61nQUoFWWBfRTEAdrTlMeeltM
SAvrVj0qEVKCfTQn4qLXRTGHxAhM06nXgdyIcCHUBlQS2iEcy8pFJVZG/YYilrhSl/4SDRZ3RAjx
1cATbvqaCvjrmsn14nM8KVa8Mdt5HPYKnJPJt0xxnUxe9JG+qloG1sIfyz4yKSo3hTm/X6LJvp6z
RjHIUaNYfvVkqlibPC5z5ywpRwJRV0PJts3t1u428zLQgpwrMfuZE5mx7yZzW1/GyozYzBpQ8AeJ
WunapRwSCrN2XFTBANB5j01XoxQhE0Y3lAnbh6/GRr+vTdFH133bGHIzGkV/hqaMITCpUdXnU9OU
5hO5mtB9U+v172XsWqj+vBRvum7XKOyyLBS2sG8jTcvRa6bDWixgMEEohnbE0uwa5TZZpvpLkvWL
r5ZALu6tWB/3edQ2tq/PNQWx+dG0qdJSkKZ2jtm3CizzLMrb/JODi2iA9FOx/8UcyTFjY62NTPXR
j4SZ9wFIdrHR5umqzz278+W42EMYqU0ZB54zVpwM8D+8XVpN7RsWqucJZy93Z6ZVweVCyYNhQsUH
e5KRUMXyeEUWGdaxENtYETay/1UQj1uTIlLm2pQlRcUjagxz0PwJXSpHUGmjzjTq8zKtnJvaqUzG
gtXJkbFO5Yd5vXP6nEzhi43pd3nNaSz8/FmJv9buE7Mi9JNejdnPEWAJdDex2igoLam1YYQQnevy
pNNs8lPPHqUvJjVv93g+H6ZlUadzo9YpThtNN4RZm5em73UU7qndJeN3qgjxd2+C6l8rXrlXvMy8
pXqYM4OnaLU2cNK0Ok/00g7LpERU7B6NkcZGxRrclklRV/7YySyMddf75qFDv6nrpX9AbkkdSh9K
+nJVxPSOoEu06GNhKco3CqTVTUNh7bKwvcrxo8aonyv0hKh5m8R8sCiKd7LIBtXH+tS/xfl7Ri+c
PnK4TQ5jawFOkIi+jvNTbcJOn+gyTDNhva+ILO5lY39glJW+n+O8P1hqnAVEN/Omsdt0C8DZecxV
BMIO2evBHkT/gZ6FEmb5MJ+7iZJs19L0luLz8MYjP80SeOIrpImJC/ToVtre64/qUTCubaWU4dLq
8lPC01jrZcu2kqq+80obHSiHFA9eH9/isv1uZayEK7DYwANNZsKfXNtrE7eY4V3Gk2Ufyqx190jW
vbCHT3/nKoNGa0zvtwP1yO28dP0GFfMQLF61Lapl2SAr/RYVsXJhQgbarIn02ZSZb40SesYlvn6Y
LkctN4fIitG96smacNNyKio7QavpppwkbQ4rK+6i2xrvYhYsc4ediL5/4i+zpOFnR3ITDcYSNE52
j2xw3IPGNO91Bmf4WaMrly2q/43mDgWNQ3feT04ud3GpazdaEiU/B8P+o6jrf5soamX6k4T/5182
sF8iqquuJ9T+17ksH7tEtP/6z7//KP516PLH8uuraOvHr/upmVrjKsYR8NYDq6InTVj1I+BipOM7
vN9gllcePP1q8++AyzRX9xq74qpjWlvNxHs/Ay7TeGc/63HQO1GAYC79PxFNYQd/nbTjRDbY9lFb
sBydVab1ekk0FTx8hUXwwRrS91mvmEfEi+iUrfQJEX9Nfox3oJBN/dSnPbZoiruhJDc62npdP2Zq
N2/6ply2ws3pLSrxghuHo6Y0JvtompyMdrN8NPHZ0Cks5ZYurdwrSeuGRRHPu2EyxH4xDGVjqZF5
PntjdcGhKXZ5mXm7hbmkYdyZN3BS7e2oZY+GU86HohNchQxuWwwpZ71dM5ikN5vQUdJ8XzhoF2AL
diEqn8HPBqwoSp3VQQ0uNliq5LzqKxcfir11qBT4Xlw+UOodfG8R4tLNrPbguPmTNhs3lHkvRJt+
LRbxJJzW8Ne/8CIVLTyNBIVNAu3I5y7HWdJlzS1WtgtFpaFqpIvY2dOCFEmpHrDyxZuh6gdIjXW9
HT1H2SymnYVO3etB5GbfdTc6oz4dnTm9suyFlT0lM2M4uqS6BZNynOgv+47oKd0P3oTsGbGP7NIn
x2wHPyEI2lEoGXyix/SuIUU8CKLZK7dn1gBTrJf5PKLcs7NnlCOqWV2XRppwuqVmmOGD2hUeD6ml
Y42Lyb6UWTPvZnu6rpsHtedqXV4+5ENZ4z6il6CO3IX1ryo7f6Dkf1vO8Xm09PVGL/lhy0IzPjap
FRiD8kUTWkUVQx2CUsPyOwMnaovE2RSxmRMd2qsY8atCk8vv2vyhmcZ668A5OevyVvDsJ9WibAG8
tKJKuBlaZaZkQ2Q/IZI/qjweNNLtPaN9bb764BGTp9/p1p5l8/oZJXYlD/ypF2t4pdWK0T48D5HS
nc3Lrn7AemPtK61K/GYxtAvE7kjLUHtQ6OfVmYzuCNdYQfaDy52ZFvLCsWOzoc1TarHfOYX+Po/z
+gkFT3MjFnlfjxb4eomy2zP2VSOeaGO6vjVVt4ndT5cMonlAeHsbmUwJRipx2/Fp0RXdl2pxrXU9
SolxSrZdq2SbVC+eHJl9ndNVF27mSShMnEdYMaazssrNrVmSOHhJXARFopwlbX3rzbwKBDlJyHyJ
r3pl3ZHF3VjRXAJYr7JtJboUawBwyo562iWmFzw6upUHdpFZH6VIy4s0cgi9owwaVoouX2+tPYaJ
OKS7fNvOrLPZS75bs3Yz5BTdRpnz2onyu8Vh7ucENYGpF7yEtlruhGJiFSnIk7p0yvCWjsdUJA/I
49RQicuKAcPcWhpuQxnQUjH2HpTdMFLm+MJeLM7fyLI3fbwcEbuM4WTxPFXhGFtsPXQ/zV67YCb1
dCVIznaUrrrQg44Z1FYXbyqv1deI3ArAX1iBiuMktIxmDBuMMdtlmameJc19P7EhyNmOw1qNul1T
xcnXvvK+GMJsziJFfI9cc2fViPs1R+LaFBTahsa6dtgWKX4aB7sszDDvlnLnUVQjI+WQ1klCqHCU
ZqhSLORO2huTeleOMnpf4egIB3Oe/cSiwal2yddBjMepyL67Uz58zFMsocjfusBsItQ3go/WeUkR
jGlf7mSsTwcnTzF06O195sZPra4+uhTLQ8VoxCpGm86aSGZbjcXtm1nHxmdWOupuTwSuNbDTloO+
qYSrIHOHulPPuMCkinAnM8r6Coj+snenqLmX9MA3rluXF8VQtk91ZUvA2g2Nt0Een98bq0/qdbHh
dnFZUl676IFC9XzVq0D/YD/aK4z68TFdgPc35Q+Cwz8KMP7/3PH/9qfWa73Uff+89nrs/08Z5IG6
/ikAuf02f0m+5fm37mWg8fyPfvbI7Hec5IivIcCtXYW1E/Z3XYcXkmSFio6HgnJtUP3skSnGO/z0
xJokicyjWUfV/x1nKBrqbACemgfAB07GWg/6Kz76mdj9UMz/3ib/Os9DFO0CiKQhB8pxFcs9CzFf
CIlRlbR65CF9kLmpbOcKVEwcjUbYA0oOXtyZ3+WUryKan5dap04TVfGNThVzaECKAnx1hAtuTogJ
PKouTu74//Qq6/Q+hnFx1xz0eSdBelPRoxBNvi4nowBf1pmbknb7G40qnlr9X6nA+l3W5hjMA6S+
TDt01kbWi9smUZvO1Bti3ObTsmeighZ0fffWlJST9PH5Mg45kYuCGbwO46FeXwatsTUuiDcC15m/
4mduSlJWsmqZUn7WTT9enLO6iP1qzi8slOayUEMs4GGltj5qIH+prvVaPTpLcvvnu7y2AF9/f8/U
1lkhJIzUK+2TUkafdFYB6isO0kKLgqYvbqsYwZDnJmPImzSHUSfemj/0/IKcXnRlmONK0LjkKYMG
KezYRykVRg8Jz2FCnXXoVb0L5snpdpbLeO7RbsYNdKXxMHiDGrSafVkm9rSzjTI5JHaKYMWK3c2f
78W6GE9vhrV2TVGZr3V38+QptaMOuLcrRZCXCu27ypu3ZqvpSmgycTNHrEG10Jg648qra3HdpZxS
kw5TQXjVJzclfKLtO164mJd2lBFjP3IdFrfTxW7YqG6LINyJ7M9ysZRz5m8u7wd9mMqQudu1nyrC
3ESdohdBawj9n4nn1/ePirNDvsyDhn92mvHC0GNGLJFcMDsLwjtD5LsmNsfwzzfwt/ePOuOq/QKi
cQrcWjLoDJYwkkCx1GWTU00Ol7iww7oyGtRyqfPGRvTrnoctTIVZAora5amdvLy4DpvaYeZw4Ca4
fMcGnrZazHY4z+NbU8V/3Se4FGV9aI0mlf3T2ehtPmcqTcQkcOyFlqWqDaxdvXzrDXzdN39+TqCv
IbGgSuZRmSfbkSYxBaQqd3AxvfJSjOp05bh9u8kE4VJfOyq1GwiFUjoMgcDyexWlmr5d7DHxx+MQ
bZLBGQ91dtsTs/rJDEkqKbwJE6GCnkFPH1BzC6xjityaWrRsmMfXnVPZVzd5agyMeGnqQM9d++B6
Ub7988vxuiz146vZ69GEj4cXZE3GX+606pBVk0ymJOiRCgfCcbtAh+ESOjiJA8kYnVAhlMko2r7x
lvzm0dnI4W0AMjgQzLW18/LCTCy2u7ihrJ/MRrL3GorTWGLfGsD4m42UoxeGGvMObEoH6/9/cZCM
FH1alIerklU3OLPmabdMBlYGypoBA9eSbcSm9saC+909hSWPJ4vVRmnh5KK11atIZpWENMUsgmVK
swvFc7PbfNCbfSs08UkaWOZdpxSHPz/N39xUzmbCDAYYsBxObTIZa2QZZ4HGQM4yUEpQk53TvDW9
5TcLHOMIbdD1oCCQOlngbm/mK5WIDRkkGPuvPu2dRp3DOkV//ucvdOJUYdciAFsZQ2udiPru6UwJ
au8EIX1t+lmrPdQiRzk5hbaipDvAMqC6qo5aAWASxWXvn9vyLinQSqJ90XcltZldTR/lMOm5F1Ru
mf7D2/3jwwHptjCRU4M+edBeZDYMaubDLZIR6OOyFEdkw28Nf9RPn+rpZU7KtxWFZXvp6WvRJppp
riDoSIbaCpRlXp4yNUoOnYXMUa2G+a7Jsb9XEompkIm8EfikQvr4Xyb8jaRXpnFoPU0izEdaDsBk
47hjfDN4KSJAJy02xpiJbYGEdaNJ79ufn+UvBzlxNbGwvu7VLP1fCL5szDNahMWELuFuXE80XzEh
ex9ZuALChiOf+qgUxDx6plbwGCinjJ1GRiWxAft1l+Sf616JtcBk8aKj1cAsMf/UAYdRGdot5Q1F
9em6aQ3DXHtzCjIxjoB9zAGgRTyI3ET+20W+JXFoBM2SpW/Exs/HzcsIii8IWB2JJicFe/YpsbFZ
omJ0OpxpjaTdWYlq/MzXyjeTSLwzoo4qJJcZAoqf7YYkZ3wvoFMiA7E3VA0QlVvmGzvR6dG/ZjJ0
HOC22byddEheb3+djsQrM2GKRG41fcwt47vSUIJAvhBvbBMPwJ+f8DP39+QGoC80wACSOducyq+v
V/QZ8n4WM+quKZgG7SKzbRnIKVMCnOftLiOo9JcusoPWbbJNlRWmb3jTG8tSXyPC1x+DJcGmTwzL
7stEo9cfY3azds0q0A3rBdNP1Cy+66XdB4Tc8kImAMUmbbGO6KGqcwWVfTB6TRv0ReVu6qlDmlOn
2mOtF2wfdZGdgTrr/VwxvbshG3DPWOY34HhvYEtPN1VS0bUcrbNEbBb8aY9GsyqjRn2FV7Od7a1X
Kl/yWKNrWQI5+PNT+u2VrBXRjYSU1OckmumbhrphMyq+opTfi6JodrVVjuBOVOWNK633+dVz0CxE
ZlTyOS6YifFs8npx+s61OWs4/ONANCg3Hw4THdxthaY9nIT2FmTxl3ddo21Ai82FCMbR661f+8XF
tCWRDXV0Iplu0XdmAqrIy81dVW/AA7yVLP36zZ51JKsLjuelnTo2mcExudnIZhUhmaNAPlTtBmxZ
46u51d5kbr6c41Z9C//7nF2/uqEsaJY0OTH8PeLek5MAr7fa90qZBVPZha4q7zAhHeGu+XTzzlMx
nmWOuUuT8YK47o1F9ctbw3KCIYqWY4WIMvPs9e3NZ0vSpliSwEgGY2NEdYQCys2IvMe3nuQvN5dL
QT608CZz/mvPu8yLJ5lGdY9PjSgGzYUeDq23ToOpHdRqHZ3aFCjSWDf9W5HGGrW8vrc49VeYoYqw
32K+4usvOOhtAVcFX5IgKds14EDCVCvjs2Yc412V6cFSejTRjfqqjnvzommj/kqLpXdo4+zDn1fo
r/sosgvuAd+emhGqlJN32RVDg58L9R8yRSXUnW7Cidtgq7PlWGNfcOpdDe7lqra3RUmgqZaT36s/
S47/VkX763nmGqv6mj0JailS9JOPgWHQVJGv0Ugiur5mK6nX9le1bUm3QsOLv9I1inZJO4pQTyft
yo7qbteP2gwcSrG+TIWxe74x/w1F0P9tvVggEH9oxF5W0D2/teW/jo+teCwff3Zfu5dV0fU3/Ffv
laarp3EKP6vd2Cb+6r2a7/grMMMEGoyhtXjJ/zIOqO+s1TlMkYDJjzaV079ropr5Di6xzpmEXuVH
kfUflERPVvdahLBYYeybxPOMlTo5fjSFI21ChHudKa1By0B7cLKGYb6linMHRWiQtN1bQhHz9drm
mowYhVnLBDGOJGz2r9d23ZFrGaU2Xi+wz7ZCJQJImqJ4Y4s83Z7XyxicP0g8oDas5IbXl9EQq46F
rg3XrZaUFwkO3CVJpzBfTD1MlYmuZafHIHqzw1S6t3Zexz/Wx79fsb/c3Oe0DGcIZgmUi6cVzcod
5Ey3p712abzuzTrztmNtWVvVG0b4qFZ2VhSqHqJ/EEHRDPpBycDaGEz52mdai2CN6OMcSVp21Hot
Po+HOn4y7CF5406tL9PLzZbKO4haC2yEY/JAUEC9vlPqkpgpJezyOqV0uLXLFMdZGSu7sSys/aIv
A/sd894Cz2guhTIlobrUn7UkSQNcil970MJfSlwLlykC7LMiyqdjEqXeHgKZhGhlGLs6dtOt63r1
3lTl9WjP4z0iadenYEUvqtOGIOvV8sFOp9sXC/P6x4Hx0nrw60vAq83tZxbDqkJDZPD6q5U4V+fB
MPNri9D7rClRVoKYFRfqGMOUaxmqK812vDTJFTYJruxt6eVv6ct+vb1IaWwD+5AOaoYmyOvPUHX2
SGkuza7HstfP89z6lMaUxYzRltvZufLw4gaG3b413/DX744Zid2DngsPj0GiJ4+1V71uoEUYX4/O
TLXMBQtJvh4k9D1DtHneXvTJrYPrFShm1oVK++asvefq4otjnJCWCc98cTxTrHj3tKBVal5Vpnbp
XTlp1e2cGNNw0yzO+7gU1K4jpq1r860Zp2Bk59Gfy8XvxKpzl/oSVqKp0L03ydaFr3qz6qQSUex0
pB2IXrX7nppYb/ogg71/Nndt/dSErqQqzHWj9K6u6/pFyJP1Zj1Oiu5dtcJzbmdrHKDENdHmjXdz
vf+vbg6/nXrp2ieDpeKclvix6ldx5cDQFWlxmGLJXFyNl9QtUGpmeJG1vp0ejdp8EtJh27KxUUj3
rfrwidCL0RVoqck/aL1wonASrG/viy9L0xSmXbXoV6URqZeRjI6OkUf3Q++5132E9xmBZqZd6EWK
FyFVhyeMlDYkT2h9vDg4YT5bFrg8gv1gaUeADzpc50trLB5UvUz0fUL4yFFitg+LbI1vb9zDX7ZY
hHTr/NG1t7fGZydxYlzB6mkhG18lhXXRKiL+3Bm8WiljLGdaIuDJ/AED6xGVQ3V0hOlE/jQN0cEZ
qIRuzSRDuzsn2gPWku4IVQoC6mDM8bGM1OWt42D9LK+fNz0TMmDkhqthb6WBv7zTujdlRVcO/ZWR
Fs173bL6HSRtpwviDDiDEuMaHkrnvJzr6UNR1Z0fFVo1o7dx2WmbFIJ0hugCl1GR9lfIp5ttUpbw
Ap9v6f9Fdf+hrYMW/r2+7viYi5ch3POP//QrvCNgAadEZ9tiKLC2LqIfMZyi6e8o2K+yYVqWq5mB
9fNXEGe9I/XFgmZT72YXcflXPwV09LVXkhQtVep6/IchCv8giOM4OXm1XJtPRqWKGINSCoCq16+W
qyl9LLMOfAGCpX2Vph175KSK/t4Y+WStL5TWLTeiAIYaCG/SxlDJ4qY59zxFIpCAJzm8N6Zad468
XE56UOOoH74njV51584YDRuvcGqJDFHPuoOe4obcQqzIp4PpxnXia4uaRNvayoFcOZmyOogMFPX7
ZmkhlGg0Nbz7xhFVlPj4AMrxFr6hlX11x8luYt+AGGmHalkU3VfoG7CjDHysYVLlo/g6dXqfBq3d
tt4hnSFTXyGOFBvw3VoZIB4xnRuBhj6hVwwaMAQeqEV3qjN67Q4W+xSKWbkDq/ml8uj+OFERGm12
g0Trgh4is+4NBdULgYjZo0KTvaaTvwEFZzOoPPejqrYP0qu1+DBB3VYD3c5QvKrOBwSJn8ym984W
rIzlpramhVuaLm6xk5F00fjVxqBtytjpfGithvvRrJBe+ZGhTOY2r+s+Ph+9rDlzXJF0H00Fa9/O
7oCKLWIaxo9L1mIg9PkGbXnIpsq4qhQnumD/d4ACZMp0yCsF9Eip1cWhg42Dc7NptbuuM+llwQ6g
LOHKyI0OC2T4KogaU3tvFGblBZqYKheGYpVMT6mLhmlbRdGk7qbZNOLrRcEGSa7vdU96p0WXRpQu
zg1uhVXpFbc5OjZGkn7WGzk/Zp3b3ozofDFMJscRwVTYZYaCcsht7PeeMnxYiHgOs9CMb3mnJQvV
kGVEn1NPdpJsywns3xdzktBCzAQtGkKdeZLHOp3SwlfAfN0LbLO1r85dscsSLA8PqZjQBkYNZOgw
7TE7b6C4NNH7pEjdq6nX4GSEYIcy55tgDIH2DRCRPd3Cp29GJgp0XnuZTwVGCx9ep0FLX9Wyvuh3
xsJ2avhw9mnQ7junQgzuO3qaqYdanYT+xXYipwGLOatjulFlXySf6t5anM+OOqviunimwAo6IfAg
XCNpwUe0Q7XCYmkTVhX8icbFn6fnRnyUPzizUHaVdjOXkHE3WdV11ZMXjTI+WOCOnFvGh7TigxF3
HfR7kYq8SXwXwtrogx3oYd+qmD8v+x9Q3ERVcw3UcutqGwxNluFbQmreStOFj+4qwZAYhaMfbMDl
51lqu7vMGtqdPnblpdt4WOI645hYA23bTKbzbb/EzgN+aGSVa+80dqzhISttImbPyYBszxheGxRg
a5mjDrRlgSjTjd4Wwi9eB9oAu9SLyjxYD+zOnzNZlUGq1AhNMSWe64ObTz6sg+zOdXSsCukseX0z
KT/OUrbn7HHp3gYEcoYLJAsjb/yepmZ8CY3iLm81932VLfGZmjvc9yoGi5ZJDx7yMLIeWiLxq6Ke
jDuX9APaUNmaO5Wd8AxdZVbiyEpHDAXDvI21yf6gWu1y49VzdwbOtb9oUTAGc9faIfRgZUcXNpkC
/GHDJ7PARbUZGoPzFo9t627HpVV3jT5CJOwM91zFYJX4Q4PYMc3cYb/Uc/VZB5USMI3H3LiDibA0
cU3MrUJX/NqIkP/2oFB62FQ+yg7loOdCOcqhu9b6hPslO3Ubl2tY1SzYoSKq9/7U2mApdHO6cywG
IsL5hZ3fTt4mHyHyL1qhBvYwH+dJmZ6sQRn3BGvt+76bkMOpwg1wo6uBMujTVjczOLFwhc5N4fZn
czIm9zBJHNixI0go1W63ACgiZLzNbeYQk9t2CpnftePdYk0Ip3KJubewqotUadv3QqnFAcn//Bn2
CEGUbSjKXZPUT+jO262YRnkfu468aYhpfRlXeM4auq5OMu70zEzO1TLVAbeqXhApxXCw0/wxXgaB
9JEfXl957RgvBT/iIly07E6E08TMtaLGGG8CQNsoSMz3iW6PBzk5+nFKFNwHqW6fm+5QH4ZW1Gd9
lJ9TWOzCxe779ciyNlUry70JFyhsrGE8Sjs2zqbBio5xlUQ7Q7H0/VRX7eMcDZSUO6M52HUahZ1e
yL239E8Oj3BjCV1/34zDtijy5CKL03KvMYLh3Fwi93OurjxGFX7h1swUfIBm1FcMo/bU67rM07uR
gt9nyqvTOri9iXe9sMpDBezwGtwy4wkBIaoHNzak5s/xWH40AaJVCsNcWkXV3ysUQEKlS5qtrdZz
iDQmvxkc9XZoLWeP/dp+wICoBQXGZwotmAHnzHDPRrM0PnmzY4Wp3s7IhKYvSi7ZWsD+6Py+VXgU
QMIxgNjP5hDUUWrcqpmt+ljd55b/qvJ9z8rdJGPb+mxdbtCWmtw0UdzwAtXKEZKb9Bsm0Bg+6Kv+
Elg7pzhkCfRdCsMY2m25GM5NE9vNhZ5N6fdxiY3uQqpJivScl8CQAv2IU0nBetwiVtGSXu5GPNRk
RL7tcuzE9xLLvBZfi3aU6IOajl4WDCyY7Q1SO88SWcvQP6YMRPmyWgEdJ5Jg4V0gRer6wNtEvV2t
a506HUaJhSUYMjWRl66NrP6biS4retRtiazFh9jdP/SdVh2apYEg05TedsqrPsiKHnJAMQeON6Z7
7PPiGoIF42/sJL/LIIS6O0UsBqIURB/ZxhtgWZTliABbApx/3ys8hRKK2RGPWb9pW6TMBPjTvIWO
t+zhBeThaNAhHZ16RpmU5b45dJK+imu0B03I4aAos7hYEqv4WEqkvH6Obe7L+P/YO5MdyZEsy/5K
o/dMUDhzS51NVd1mc3PfEGY+cBShcBSSX99Ho7NRGZGFTFTXtjaRCUS460QK33DvuU5KYeU3eb6Z
iwZdM9yCvdvWrwqHbVJ4VngHLwohlV+VVwvM2geUM/fVGrWxdsPgj/uuMsNdTRxGjGlhjbj14+Vr
38fNES233M9m9X+Vy+JtAqewDojzPkyqqeIyNN807KxYZTA8hWPDscFfyGVTjuEIsLvIrYR+FEFx
g6qvr4JnJoIR3LVyihM43dEPZyZCBDl2+Nr68OnTZXhW1DVZAp4ofOydG/f+dmjZltOaROPD39eD
8YezbnqMVHPWOc+GkU7LQ6dW5WF1lXsd2zX/Ps/xs5B59ADCinsmB/0jlrx8aMkH8pMZiqDeAtsD
sAautURRGcjv8+TJa1EGznFtfH2lOxw3oY/guc7D+tjkk+MkYReNL8QMzBdo1cMmt1aHyGXLn07R
TT8vaZl5YKyfVgz0YJjYR/vKU+9DuBQwxSfUoS7SHz/BbDIbAPDCX45ILCOMAag7HoM1st8BDeLj
7YUe0VVBtv5qotb7sUq7f+XJiIp9mHGS+Hj/v+Qq5wyfXXEqySt5yZfIufqWyQi4SMtPZNLZvM3G
Zn6dHLs9hrO8PcqlyXcKr90Vr15/RUloX2FtpXdEq0Mx83A0X1a5Bi/4KNqzt6CPw/BYed5WrNQx
2l/yV+SM2dXrixmVu2sNz5MwzmHwOz9LqnWeI4TpMu2/Z1j9IPljrDG/ZqmiJ97p185KIek1qalI
rtKFADjXtoN/7dq+W+5xaM4ZwUr0Y/flKCZsIHMQrXPC9MuML0I2hb5aVpPSz8Pj7Ld5NvbAlAo6
GLBUNfDz6S6WLc/zscOFfBXEsPTkYbt2tZGwQgR8LHDGe/B0VZRMTlRlRzTr9S5Ie8RQghQQkJTp
sRPyFLktD2T6ApZu7Vc+l95lhva809xRucUDEBx/q0lxN+3Fgn9xNqP/WaXVfF1WP37sW688y6rP
yXAAcj8YpHjBCD1Nhggl8Gj/QTnOtr4uz7nPYCzMa30cmH6dgjCDj+bLb1NVP44OC/Da46EfLtO3
1KFC19zV27mqrYPFSOMIK6z8zQ3qPuMknTfeYJxvgCHyV9HG1V1sBBElYRtcOUwDSm5frHvLvVE3
4P4RyjO5H7b2wuGLsfGezz0xw0cPD0xOqzRj2ZwW2sEtnvKu/EIVH3y/KbDWOzMJFBRgrob2Xgxj
WX+VxTL/ghLCow8XbYRBSgRTe8oJgngGAhg6x5aghe8jRnkGo14ap3tPFqN9st2aefPC+PpkNEqA
swVggigKiU99Z5tlKjd1VSI1GdOgaY8sabW7I8SrGOm9ci7hUFKZndAhMllzZt/090sEtfHDy7zU
2eUgyX4UQefC8GtvWS69y6MniXQoo8uoljD/CAfpWdc0B774aIUTXx0ZTsMmrkaX49wP8vlujeMG
qYCwUe41ukjDrTdrF16JO2bhY52m5EqVptfZo/Cxj1y9qdP+tiflAd7LWhh/Z/Ghfk2Br5ovEa0f
arjKWn1yw5BnHKuyjrztaln82laYe5e84etLBDhdngNrWze415C0MR5c8LWV4xt5aWS4se3ZuVBK
9gUJP/f4SIo9ohjvCPu2+4FTP/8+TvBQwrUOvlpDue40/LJDaqX6UCrFAzN0InIbWB6oJJdz/QkQ
Jytx1bk1c/zaOcNFiXetHbzXnT9x5duhxAjUW3cZHNIdsR0rhOgq3JaKP5aptvmcHBQOSU1Z8EMW
083LjBhsJxdZNwRX4662/G74udRrQ7qOn34SfhJzBvrajbeVvXr7hdAJ2K6R3ZK4Naz5uss8msDS
dvXBstdlT7hmhcQ1a8TByZzhUaYiPcNXmw6I8J0H8uYAtDar2IfZ8BY2y4LdKxA7O62689Tc+OKr
ci7RUjnXDDUuERVATt7jQva71bGHT7exxjPcpHw/OwhMZRU5Py09dOecGc1TtsDoRo0emX26hOR3
CJ42yeizv97M0I03aC/p37nh974M+FJWO+IbTh/dpbulabrp2XgL0ijooKcwd3H/ppUXX4YBok/q
p/5zs7DgJgGuOqmeL2QrqWlOPtxNdGaOOC1LW27rcU7PuWnM1nEEJBiBTcbP8MeByxyudh1F6TFN
W/2tLAay8mgI1Bjfs1xWw91gWb5PIeln8x38KR3e6zaP/QMLKS+mJ66bePi/+eX/M3H83xhd/tXE
8VUVw6+f/+tcqOxnI/9x9vjHH/z7/vhvIZN5hnvoaFj8xoK9/99nj9Hf2CujcEMLjVOUxRIDxr/P
HgP7b3jMnZBeH2o94g1Gn//PvBvzr1CERqgqEDmhi/svjB7FHwKl/5hqk1MTsYRGLsXfxtvjBf88
elyrAZLmiOobi8rCkCJoupDueAHcnSjgB9ZhgfB57shtaeAk5OJNyJbEM0t7p9pOw+LLarLod1o1
4vfcq+YOVER2Wuol3M8yLMjKMZoAGA6H53Vd50OoWv1gW1FwDhbHe1em7Q5NrL0q8QedppvGX+zv
xTwU3wNRhsXGaCv46g7ETW4jT0Hmh5bVTtu2pgxKKCMn9wCiynsmXoaboIpVA+I4X+v1LnMnPZ1i
1PliL6syenfGiN1TMzg0g2O9rOM+AKH5C+pXYI4DbgvyN1PLc3fxYov5AK4ZOf/SMwJmFdEbtVNT
q1sGp3L2T1boTdET8SycOWkhZkapqQzDTTH1qNygWtV8cWNGHJp0IeJK6u9XuChFvw3qNjsOcYB8
uotn+S1v1vqWW6c9yL196O8VRsDNCuA43erIcoipJPLzKv0oLTf0WTW6eFnP4UHypN2lTkeToEwW
XsqmDZsNCquQYiedAmfvT96NIIPJ5edAv5zSXASLf9BTE3YPuUnFcFpKAui3niJqjCnzUj83YFvv
HQd35G5GL3d1FivFlZvXs9g7LVNB8Dee+ja5Pj15F+NZ3bAlF/ue2IZPMcggeqxjbL17ZP68YR8s
2A6plePsyxqmMIkyub4PV0+NL2szN+NGxlq1uziUcX8a9GB/2mJcDihxVUE5jA8T5kQZmnNXdtG3
nGSYaoOxxhwoAJfs6KLsel1FB0i4lM3wOBkN4nCExPESD2EnGANa6gd7e/NzyoP2HXytffXCuji2
5DGdR6uSWC+zKQy3hDdFAPPtYD3FtbZeqriXT/E8teMWHXi4dWVO5TxmJZ1MHTrPupbETbXOjUKG
VJZnjcmqt0Z07cMNsRYkjL56gkynyE76DIRzouDbfPiymH80rdVHGyC3K31UQ8Xphp2ctiWqvhYE
TNjmm/ZmV4qsRX3ItQTYXlruW4uS2IfpkDa/utRnp6/LMEAK0cgVC5EJP7KbNXTjCmAiBc3ooWPv
1u4EvfM9rlJ4YDbP4RI3ZiwaSO4Zsl+FyDvDnpCWHxH1+XjoRi5Nru4hSqpgVGZv/Jz0w04U6hr1
fkxmF/yLgUF6pn2Gkn59tebqtnznZv0MQBPSL8hJ6P+Sy4GVHwsXtKAclWxd0dv8RYArmfXa3oBa
ue5wjdnHoMuO/3B+/yd6gz9LW/7+CihpkI7CRUB6++fDEHh2C2uWVyDBtVvDo52V/81X+MtxS/Ao
HCLNK9DdApY7Irf//3kFVlrsv/G2kPTx588gViLGYCyJhK2z5XvHtuz+zSv8kyRYIAVG7uGDB8JS
yOL2zy+RaTtv3TLlOhgaD7XIqO3ntZfR1yK7TSSRkWjFJ6PMdqpIXRWQzp2Df/Iq/Mxvt/R3ZbBv
51F+nVv2bBsw9Mv63tHTySM48k4cUp94q4tt2aWkP6kYPf/rH/ovu1wHSQNOVswsyJjwrIa33f4/
bM0J05rboA0FwhhxsYefEe2U19i7xnj/5pVuP+h/PF/xBPFKSHZ9pt54G/g/f34lyyOt3K4tsqnA
w6RRV56ncIVRJdftv/5I//kLAeJgW+m4/PB/fiGsl4Es2NgDmyTYseiIxmjeiti8/+uX+edvDhH8
zeKJ7ABV5V9vQkwGIMPEAmkwqLfuZDc4CSNyBmlWTfVvXut2qf75u2Pbwcb99g8iVty/3PBFiJTD
LpSLNX4+KSLUyNglYm6DoysP9//6c/2TTBSfDx8KsTj6TP73r+7iKmBGFc25B36fBVrwZt8SS88x
Gvs2+ginpy5jJHZxIe7/mxeO/5DR/OVzgqpDB+w5GKnRm/35pzMkZWcwyl1aCX98CcVUBsnSxRj+
iJDL7pWJZ3eDbzb86dRWfZcNan1yDVG1bAZaj9i/vICH4AFwKxFUOJsq0Mxpc9a11HM+SQjaIL+f
fFYVbB8sdS5x4b0uscPV4o/l8MJSV3xL1z7+DjmuLJI+ki3kbL9NSZcO6hFmhRwzFtBuYJatl+nO
2tCUuhf2bMMJMxD/dRuY6bPWRsFEgYH2GuhoDjcdJJgdcJPoCUar6Z+yIfQUgQLeOt9Jm3Tjc6aN
/Tnc3KZ19cesxk3bcWMCa72zdQh63y3i4olW/BfPh2xJiGZg7JfNsY5IoBj0uoU+I55NDwP9PEba
Ce7iOWuf25VMw9OsfcbP2up/Fks2PDC/bk7SYc0lw6zeeYMUbZKXC5DYXrNcIAIkIBDXM/3E8zfW
9gbLFNm+aNLRPgE3xZ44N0J/loXFmGcdV11uh6WS871eW5INU6eVV9kt00cajc25zVoXdWRrP8YI
5h5E52B4Bv1ziVZ8dNZEKbXJ5FiWAPTt5t4BFSL308Re7jmb2ZARetf2ThJUPfHV5CFk5pwF/US2
kkj7OWCANVTjgRBv0hFlFYaYd8vGPGsVZkQqFFH1LV7ju5LzjjDkOd3DUncfKQrjZwPCwj0AKdzX
8FQ29mglXHZu+GYFIr1YXdwOG5mO2UUXlTJ3/JjOvm/DeTtH6XQ3NhkMM7vL5izxdKleDHfNzmqr
AP4ZOyPvMpKuR3qvk4f+ZciI2F0Zy79p1IgavOcI+zQoR4+rGuXcA8VDyBKzbKN9ULKiSYaCSIJx
mNZdz1KWCbTbFSeHjMLmaRwWW+/nlGy/MwO34D7Oo/Zk0piHh1Iw5F8qrh33wKK6DbIkF7KiVqlb
1HYvg1fUu9HJ1nM3wG6be22ITewbruWkcJpony1NXNAlF2bfD3ZYI1ifchbbjLcI7GwKtLj3psr6
8sd0k+3tSJcfrOPix7V5Jriu/Ohv6/qzO6fhqQYvVG3nuCHadZGx/xJUqoPI6Kq+SeKC4JrtjaP2
vV2HUg9bb+zjdDvxVD94dGLzBlZSTYyV6ELrRHZ3QK4kteVXoEadty8csjDd1B32ylviZ7yR1R64
L1LPwHaGD4JW8r1nEaRpLaZ7mLFZUTp7+rcjjHcsbekwVbLg43Xd+BG1ttn5WdFzc811NG0FnsSO
LNh2ZAI7ptOxXyLrlYgeRuXKSLTFZTbmPxtYvk9pOhXWxjJq/dq5riErU9frR5yXDqDD1GYiayb/
rnc0K5yZU3fPkH54D9w8+mDYgXGFNaV7sFjpPUxjyfuw/GJNnI7YMwZ7wvoI+9wVB9UX1m7MAPFt
lZfO9VY7cwZiyrNzsiA45KYD0ZL9xVuXr43S+YfspLoIVa4/yiJIIcsyq212NMBMnjyZ2+aARLDM
GfqmxetSEE2WyN7qQN2kVre1OcSLnV3b8rdh9b+ttGvip4nuPTjYsa79sz2if7jPQ6J2d8LVxbJF
vz+sF4iYtnNLTcC6KP05bo9W0YE4CVI1P9JdmvbaibIe3+Tom1Thmq+9ttgOhQb5okgXSkaO6H1a
5jam5tmZX3jfaguMwnzY5TzpbwOd0maEJ+NtFK7oYD9M5WKd3ZLokmPOCojQellOB9UKtrOpEe0h
RL/5M2gwqREl43R3su3I/BwXa92FdVx4yWT31tNtAJihblbFK+Y7/5V9lL9bSqXvkNDkGQylLNu2
0bC8MaUN1osg5vhKtPw8vrAqxNRRFEo9DFaZH0bcw59mFFGRMGfPHXLYUNTs7CaP3NeaPOwNUWH6
DJWiC49wtyJxalNhcIE3yxoHSQFMzzzT95XrXW0XRbMPh9XxHsLB6+X7kLam3bOIH4tHnNhg9ORo
3430f+J7DX5VbaPCb70HQ/14C72YHum+Vu8oCAZJj8Taw66anOwLmungSenR8TYr2YugbkQ6kflV
4IxUu3aZg+wj6Phdv4TeuKA+gCwV7ctxFdlxNu3ivA1Vo2myQMaew27Kjk2v4+y6TMIlFYul82lx
rOZZ6tuKCCIEUUKZP/rTNrKb+KFmzhrvZmeR+m6ZZY2MJowJ3hCIwdgvpl2POCIlgbjYZEtQ74k5
tTvub0bMZ8tfCZormV08TTF3y3GqgLoceTZ0R59xi/zSxUh2Czvzv0qSQwBXMnBgrCmm4Yi0S37N
LLO+rxwA4T7zCrXvAe6UW07b6dQyUuUuCcgtSYjvEIfM7saHYS2m8CJ1Pt9co0sm9lU/dy1Aj9h9
8pi78s3O5qB77r5sKDobrVhaPLtVb9MSpO4uILZtt7I3XUjMCAhdl+VSwD+fKUcSWN+0+4hYeiba
ojnkK0qqpEbYc+rsSeB+jAMzgEtvUvXkNV6od9U42c8y9y2CuWN+96S3uxjtKiu+J4smRSHXX71X
qOBPHNMExeb2NLbHNp3H8r2qsth8kcjHNmGv2i+tZhnP+q+3GRF1dTeeG4cuau+Q/WUlg3J516vd
LTxM7QiqN/7sTbqU890Ee5RAJkqruQK8/t2a65r7boqMl8ABq+qdcgtdJ6Ii8p7YKDV8WlYrdgQr
2ghVXG0fiZ4aq4tMTekfi8i1qq2AH2yoPLPY0okVt5gQcuGz4k/TD7p4ZvDCM+WbGUTBY6yr4+hL
IIgFP3dzBAkdK4ujAYaq7FTCGtZJN63++xqjfmIVPjSHiYiGirO2q8QxAwfin7J1rNRdzzx5G7Vm
yHeu7KvsCYTCOG2Z61XtJoJhu5WWyvbsTSDJsNJ+iWAbT882+VmiKMq7KGuBuzOX2ZrMPba2n3/J
vVtir4nzfTbU7YbArwxdzJxJjL3YsGsWi8cZqsiujlDzQG4Iokslarv/3VpTmDhTzwytLfwDkc2W
4llblUMSpr2cHidpML6SP1PFR/ZvyBRiZX8DuK4rDhLAg9YKiZS839lLoiH2oJ+HNrt5E/Re/W6Y
nbCcaAjnTvpmQSM99CAlkPtMF3sZGueK5wAW7wyT77Pk4UphYMUZyM8At3NTmeCM1C8AjbxKct/D
Jvow1ZRlb7GtNNDnFZIw5WT4Lc3Sbp/jSIUXYgzFhGV/Q0YYIQWK4v5xdh3F8kf2wdmRImLoEJXN
Lo4NS7i2zCNnH7HUAu2ATPJElp0c900DC+7OW630UzoVxaBEVv+NNmpcN16hF+s5VGy8mDcVEhRt
nC+EW6fV8tMJVdp+ClSdxX4MpTVu7bro5LNf5RwhQ6sb9qtxTq3F8HbbVBFZNcz54p3jgrtOerLK
N7PTuy8jaPrbYNJe7hYGhCdLIEdIIi+1ogtPDLDGeczWKPTa9rfybgoMppoJ9IbTUlVn/MuJWpQL
7ygOchDwa2edqoVUn5AgvmMZl+k9iL76Rff7gVK+ZzKEbmviBrBnd5D3EN6YTwtgdGtCHbnioFuz
lHYDweCjcUrEgGbtI9RxpdrRZfhfRmh/m8aT4++68OtXbrnoEGrSMPtYOxAPeuu3yLizNhzNy8nY
iPnu/DRv7fPKMpCqcVHZj8DT4wEIoLZeWR+6AGabiHy0Bm8je2C3s/diZVW6XUTpT28aLhFdWFwy
R5uHetf5FuJJ2iyys1ncXFDj2kADIFKLzdA2ziHt5nQ9Feu6ZCeQF16xEb20D9KodtqYejLlyQoM
QsCOuBF1ieoAIZbPRftedCF6vbGetdkNK3q9SzWu5tzkjrucOBbzE00VfDsiw2yQ0qVZfvA0KNWm
WiVh7nNuO3foiem7wNbyqmrASFRP4bHMBsSBtg76oy6z3DxFs4ceuQuc8mEp6/azDfvpesu4JJW7
igkjvMG3nbZKm8toFebdnoapS0LQ6nBmFcZxjs1smMMdsKiyvTRM0EOkXbqULwMsOEp/fs9w17q6
endpioHVpnJ6mqfafbRm1AdRz6J2l8/Bes5yezhPfu19zNLJuk3GLl1dV4NJndt46PKnILUdbA9w
wDFmjWzyrSlbzK717PlLFQ7q2LPMNbfeBEw0img/KfTU/dAETN5bVqf6E1PH6pNtM6512OSDr2K9
J9Mvra5+m6/f2Jh34dYZOhe4dwF9+obW/VoiRJ42Lo/deoNMiUQ4tB8E7g48f4Yk7Z14a6GI3gYN
vBSEU6G+uKUxwamMqeOH3qdmiJEOLTURtkMcY7OrpmG/zGX9pMWc7Wy7DXcQZVyVGGVHh3jKs+8l
07UXveiJmytFLtAOdfHYdL391glaVrXa1b3PLGpXz0EPRBo99zen0yEDOtGeI6fovuRrw8vOGkrO
zsvN9DUOdPG7RslNTT7H8yH28uULGkX68iHoGBMLnolbQkaG+6XxHISpgehfG89fSO/Ki+2KjXDd
c8shEib8MdhIE/wIese64v4fb9YlWz1SkjbfRsIwSHXhwydy7SmAPBdgPMdEpkmxGHw6TVZBzgmi
rX8Iprm/VEVVX7iixdY0XrnnrbePrtOIF+PVzyimnpD18xKlW6BLhBcqYHLa7fqbg0bclbGJvT3B
JAiLqd9Rzq5Kfe27UecH/jbvS4VxDzVRhwKcTtb9EdlhtTNd25zMGgqzwUBtBF5xepEUu8i3qJXW
sZk1Myprvkm83N7ikVG76TrvQi/XmsKuQanIefBmWZgJHTrJ9yAfvOaEfhS9V9UGirQbHW1jCPIx
sKKgerSKaP5mdZl8ClpBIKeVzeeaRc3FdGnDRYd/7gsAXnmcFrd6wkgd7lhg+xvFrvceEVJ8DEjb
LpKI5j3p6fcgzQ2B+T7euCZD6PTBkdxzn7GOaNGN5TnxrjttW/EBuLSwEjPzBoAOqPS1DebosN5o
YUGXCnZ+C/U3zKVzXiB2Q69RnhCzkiPaxO6wVWhq7uSC2DVmjfOYgzMB7OrPabArCqm7BO75Cs/S
c5/H2gQHfIqz2szBJNWmLZbq2DgpE4vGazdgKfuADbkwe2EsHjzh0qQFgYYj2a8yr0dEpDbBrmaJ
S9r0vuTzqlrMj5ZD7gEDpe7ijdOwjTRLwzSHdusbzjVfkOAE1+L2h/pYyrd6QWhyqDg/lgStR7Z3
9RIj4HN5VoMpmS444rp+Mw2d/yvrq2bHk159H/1+M5AN+pT2wp2ueh397a14fkWGED7LsZEjZSs0
1h8rHsqvhNx5095CE1Y/8HVw+8x6Aisi5kZvBiig/HOV1j1R4AELv9tskDpgjgiXRrO5HItysJeL
yoT/0RSe4DBmLrrtXBqLfYEm3STUr87ORvcYb2PRhiUu4LTatzmCcuxc048pDcYdmJMHT5QoPntN
J4XczUyXceLWCZGmbibuqYde+dGvYGEytUjHuJvBydf3WKXeO2ge88QQjF4yLn11Jrm8F4wre8K2
FDqvDraQwyJuZWGzM8VaPKfxWu4xbYS7WKi02Gu20aA+ay6CXcc+CdlOmCPMsgoRXvyJBeoGjWT2
iIm29shaCFyqX648bIYo/Z6JUEr0m3VhiVfKgy20feqRijn76iYT7y92rQtcL9bPAQnNSvT4Yv9K
x8ASZEhJkjeFyfd+2q1n04UNW0kR2fnRqK7/CBGLH+wQbPQtqnQ5wg/mpU3vLtzZ9tQ9OiTD3s81
P1xc2eOugk27tdHoUg+JIf1ClGPcJm1LTjYsgR42ii76l0aPH2HUTdc1cpYnj+yny0pQMKesYLV2
5x/yRyI4yuOSDiQ/dB71+CHs/PGdVMwwvLMHOXPaNm1zZSa/UB42NE2zk+UnGBOeon9qgzd6Q4NS
XpmdU5l5OmZjPfzUFJVD4pO7REQYl0YijD0S+rGq7Zqi6WJ8Uk1vA3XwJzw7fgdE+E2/qwZSVglf
RDCShDY92VVFjYqPXVcWY5LrGR0jZWd7zU3E6UvJ5rmbcl3UayxFLrYFo/77OZ9iVP2jy8HRIh8j
Ljhu8ReiQSIwaxpwzzU9vQVSA998OqMp0GX26EwJJe3jQ0qt/4GlITjkeqo+LAzjehsaR5CgXJLf
RfOwmEPRxvfclo9VzuQgxwCGfWL201NMyJa/j/uiVomiTo7RqzvuVVcD2bFZquNtqbPuXReTt+mQ
xnZJjb7xa0fLE2+cEXdTgr+ze4PF2KJHXsvefXIbFsXpVHqnQPL+97axZLrtiL0DyTw5/bIlG8b0
yVB7DAZdE3TXNFsiXNbNr8aRjyn+KD/p58i5X/yiEfuVNXy9y8K0fiYOaTwUnVP8dutq0dQJKYVn
ZMH1gZjOtjlZllhelhJsB7dCnq1J2/uKPUXQLB+ZRn+/oe2Z37wUlQWYoqo8C1dNjJRGontPzqrt
8TCu1jiBa+s7ufNkQIzx6EHqIJOFyOx9acHY3qGSZD852NaUvsx1T1RxWKDn37NcTpeEhWB6jTK8
JNh9ddUfKlW7F6sYHIjSENkR8mMsnxGNB/jDs86fWzYKS/FDMBzHK27J4lJ6qvW3RLwsCN2XpbQO
qFOCD+QNcHo0lVOwjfEoHHSj1uoxE230ogMJBnzkyr6gROZ9hDqzq1NsKstCCM2QJUtkThLXA2BO
K9wys8egzQEuE5rU1nzIvCevtHXb9mNiTIf1nUarfpioe0+KM3A+KsQCRAlrx3kUWQNePa2UeLFu
1S7R6K7oj3GD6WwYlNqRLibvO6Lnn0dR+czNW1v8WkFD7mds6lC/4Zgzg59dPW7sIC8vNd/7fna7
gAm0sPfUJgVSwiFdD7WVdY995oxHg4yANqqL13vyBYsHyjrzRbk9/J1QzJqBgh3yXwVz+hMcrt0h
xie9FY+Ln/VJp0p/Ptgwgbyz6ytrmwc9cTxuZCOKJrP4glgGQ2o0MIV/Gh1u7E3BRfwmV0XJmK25
RWkgMvmGAKBadhXYlny3YkPhAsqYnyajlZVvRcc4gLOZ/I2krlPcGF5/yQYyepG3t1jagCvSxs0f
vFiV7pD6tM8WEuNX2CfkqdQ8sX55siRlB8/XVnFWDIcpAGJWBwGRXzLqc3nGIqSfh2UlAhDtr+tc
Cn+Mf2Mb75rETkcBciLte3Nw0QwW+zjMyNbJVx1NSTaAX5hVhe6lwZd4UrLyLL6aqTlUWdV+k/7i
X9PR0icbifqzTe4fT1ciHJP0V6y19SgtDAtkvxVhssR+J7YsOpkczBSgoM6VfZOKVsL+1QtAV5tp
LlF5K4XF4lzlMv9apjnS1mIkcJ39CNczO+X4langPWnHLym2yWbrBjl0IxAGml+xQT0yzCONBvJY
CdDy2DdBiESlX8bzohiEXIg1iLO9Fy9td6cHM2gEsUqxMuCn/uIRnTDt1DiVaxKnFaHUnbNa2Znw
UjaEUq3DxUtTBnz84ujy2aZX9b2t0KRoxWKIWJAyT3mTecaAfmFrhZqk00ebneFTe3voZkPElRfE
uuo2EXf3dxZ9gvgQ5XREC8artys6MVNgqtV56Umsu59C6IBdxdyRr4rubT8zG60OZPjxXFBtRHtm
Cnjwd0JM4Tu57cXZMrJf7rGaYJTxZ7d1NioXdxksPeIITdM6ScU+4rPCuVHsO8yV5qvW7CwSMFV5
ceg07k4ceWGzm6zUsKpjavOozbSe8xh+/KNiPccni4asxp/lR49F4Qzqri6XxtpKFVqva6/tezvL
1ha7D2Mjv2qlvVP2atPUOYFDoRMH81XqNfzq2rdReGYNgbNzVR1cuJbSPXWUvY+XYVR38yC8TypO
viEovLo7sut6bfpxZZ9Tu0OY9LIP14MjowgjZJaVzktLKSY2kG0Fdk/EabzeaP0fzs5rV25r6dYv
dAgwh1uy88p5STeErCUx58ynPx+1ge1udv9NaF8YtiG7izPVrFk1aozeoXDk6VQJdHOgbQYJeDvW
W+E9c/tiR5t8nSE7Fg//sHDSXWBUYfQ9Yti2nNCm9kJRNKa40gKII3FnKC9dbQpT0hGp2UiqSAho
IT02U+2p3deJ5UW70cvzcutV2vgaagHk8HHX9281/QLwvXvK7UC6+okqevg9rYtyF2RpgthFUufR
zi9TEGC9JiMmxl61EzC05VqNq/AllYaCHpQ8ysYViQnrJREJB+7iWujiZzTVDM9J4PnibYwGGpTE
jZ7TFFJWFonE1ItFohFD/y0Aeon3dZfXFGsS/KOjWHG19xtiiH9yijjDm6Cnkv9cuQn9dLqFqpZD
jwspfc0su7e2DZOAxoogfau63iJGrkyy6FTXBYGuDdLmm7G1BP+pduuc0lcQVd8Uz0toIh39nepn
SmYDix/fg0pRQTv20Yuv5eSVVLdzBdZOb8i2NTRl2GER9KVDOoa2i7rzpOA+0gRffPZR5eDVyN4y
bjSu7H2SDFJwCKky8yb1mX2bbo8GzTCzvpeiDm1EpbL0p0DGDztdAd2t6RnVi8Kznz4qoc2Dg1vr
+ZNHQ2Rz28lyuomjzPumEwhVdtu75BpDMUDNwqqGH3R95oaDElDQ0g3M5eLI3Ns9xH1eMLE7ej2a
Dn0TPCperIwIq7pF9lGMYXcfB7rIa9yL4o9UBIFgi1JVv9Zw3LwOuqFQBtZzgWR/kB3MsSh9NCxo
Z7MthLeR4Bh5Q8CRE8kkk/ImuSWhR6dbHggS4hRSrf6MIHe/aVOtfJR0AhNZRfElLwb/LkPza6VQ
cqdPJW4POmkTlFo1Kge6rdHL4KE0ohWpPSixWab024RG/xyGNZVPQyzlpzBt5C9VzC1/5QdKu4li
AJ3fAmJAcp8DuAib0qOxqzgv+1ILm1tqbsZ3unTMG1ifNNLqpVisrLRwo21XinQAGjr0xLIaik9t
JrcIdtBswSEc1De3ivGwbYNDMuqi8XcNb2Kqlkkl7eRG5ZEVpFZdrEHMWmuN4sRvriz0Wkcw6sDD
aZqsmrK8A1boP2Y9HCI22yrNbJ38X7ZKBVCQdgpMtnku5EJ+rIIm2ARJ29/DxCZ/SmUt3eq9pK0L
uJN+FFTvXScNYD9fQ8UCoYAMbH2osoFdoqKx0nai3q4RWQnNA6Wf/oNMUUqvJ8TWdjLk9U2p+N4d
jarGu9joIWUGubnPuwbiGS+i3hlTg+a9Inkk8CmMpcSkFP6/OEvuus0r6zEsGzJVscsHebqy8RJJ
fFCCBvhkHteI9+BOPmAAmCqqKACBZ0QTpEZQN/ntesR+t0EHzvHgmXLlI7KMP94RpIN+ReJX3Med
m7yEUtV9V+A5TW0SoxVRvWeVyqMfwJ22A8eXHsJa1Xe9RZxra3GfsaNFIXkewDdQzgyL8Jcou+M3
udKojIhU2sod6crhrRjFWkRuhiyjnahJ7u47pQFt21mB8ou2oHrriqpbrpQ6LGs7FaL42fNMsg4A
WaTnjhwmkRRZN/rjkHvb+AJlTyuZKG+8QDHfktHNtLXeNkaxrkL4Y1ZtkqAREipjunctT5jkkoxc
2BBR5KUTUyPcpbE3xq9DQNNUKyTdrUxcZ9GcjZfbZFxpN+D+Gmkbj0n6qJkEOQMKcyaZV6nyeN6I
LnHLtHAbtyKofiDPaXrf27GQOSilNhW3qCKsvKT17hrItNOVMqR1+w4pcIc+yYAkrlsIWr+H20cl
62ySSOOIFzwihVFaGbhJwakqGrl9SrojspZrfci3+Au0+HojCg6RV0fPfpNSlmcpbjTNGN+otnvV
fSBKbkj+UPF21D+911wIOFcdHcqepJOkBqjngSghTg83RirwhOVRz7kYmTCYmYmeVz3EB7099H75
s2yjDknOrG6/a6GG03ILP3msstrqVxH1LRhKwzRbm1Ql0ucGq8/qkCY3Lm7snieM/tDUffkkBUOA
moqYUrFok2pjuQLvFbOO0HJrcgRFp7BwAy2SShutrCW7xsQPI34gis8Uzkj8FvxWRneu6u4HLpv2
UOt689AVLfjGuCgVb1NqJg2fsO2DpQlcPZJBXjTZoxKq8l0PFaFyA7Yu6/eKHpDiMksxexTQ5qG4
03JUqPQHvDWK8sErVY2z0dG7TnxzI9GY9MOlAfSlrAFS2rDxd7el1dAwhwCDazkabAnyJkeXwkQw
NG73ZK7ld53I+wO4+UCGXlMoO6iF9KPJXLoSOXZu9tjnfbRWtaidNIkG9dBFQWl9wFNS3qba2EMs
ybIom1JNkEQtayEvbKOhLykW4+ghbJmgDWGCZJJbSiudmqmpp09UIfzhBSRBXH4S9pTwbdDmt9NK
P/pdiSJt/IhLtf4jT3mz3TbEMyulivXEEVvVMuxSzcxkPZVxIQrWTdSoW2A4z7iBCOSSmHF/DHmy
LcdafjMkZIVdEltrZlz8BrQvxwtq3H8o4MUuAT83d8cjdtRIR1AzjSeJsTZ0qQ9V1HStjHKN0teC
TmqdAIDuXu02DGT1lk6BYmJT8/I3JfdUtMpEYxUZsv9lynzKrlT7HEmvBuIOXosSmSm+uPdvBrPq
P6wxCvRNYOmluMbjWgCxuAy9D8sszS9vGGV6hWh50u5AJ5bpmgC+jxwtz6S7wSoJbSSzGz7rVA3/
CfpU+VGYbSUABkvN7z7IptpRijwpqeZ75pdP+cLCxVN/IYXaGXR7g6nGdQklZSI/TB7CeqANQgKX
0dmWMeT0MIem9UQKExgI4kTBSwtDQH4fuWIHl8UQagQsape3D4nqjwdfavufIvfqLyUr/IGGbBm/
k1nytM9hK/mUc0l9GQoaMqmyBzRkTuGZQbWQ1NKGfDYsWZ2cSuEtWDRoPtzElKCzlq36E5YA9ybs
/ajcZ/TeGasGRz3YYUsxmSYLefLUHh2rdlJ7FuJEaoFaJf1aWrQeR5fcd+QJ1bvS9Oo/fkqA7yix
73KZcLXWh4Cufn1P7bx/qiOhybb/r+4Rh0vLFhceREq2Elq1/W02Fa2GPhno56hJza2kN+Ht0Hvd
DzmsC3KwovjtOjr0HNWLpAXAVAvGUAMM8QwamnVSW/nNoNhy9YxS7V3CwbWMcX/dygWgLbVI0aQQ
isyEqs4A3SKkCMJQh1TjJ/4c4Tmga8/K7qnl5urjdVOnEPsJD21YsNlBVjaRKskTqdIx8hp8Vh5X
CRnd0efFJrqvUeY+XTdxYc4sQ9TJ8iiMR5y3NGlKLvRNhAklf8qNVzoGSeJfN3GOgjZFVRRhXxch
qFTnlMURzZgt2WqVojSyYLScBtFWBCY7+soCPNg8w0CbIszI3OYWDFQwbp7OV1oYiuUitGsPuWuH
pPW6AGJ2c6f3PxPzAN/5gr057SALxJTJsgVGBBQ5PJ+nBrOcBlZwtrT2x6PTkjwUpUNabgML/bU7
DxVCyr36Avj6fMUm2DMYNhkhBB0uvVObskdR0wIbZ2fts5w1uzatN0g2X1+z850HwZbEcxuUtaFD
2X1qJDfjJih1QmjJeuib99pcIB0/Y/iVWCB2HJ0FIJHZ5rOZq8ifGn0JzYtaNU4BU0ubfYQa9OwI
cduyCt43F2yl/SFX7xUPY3KL+yA0/iNt9n+ylp7tF7oMaMnAWci6CdHsvP0jS4B1WyPJK0V7yPx8
1Yj18xBC/tMJ0qNMeymlhAXCxTNhCUbO4om0lomT1NQffrOjdgqEB8Be+hJJ8tC6L4uPvCMaqNTu
qRKyWyiS1k2HuhElIsoUJThHtX7sTcWplOg2LcZd5Xl3udc/X1/vS+vBVykazoDJoH/gdMHLaqBq
RRuP7db/ZLl6IxKDaaFa2G12Z0Kl7/WmjYjwmyXHD4I21QiUf6BvXmhiuLggMGHrJjxxMAHPFsSQ
qdZ5PZjZIgFyCXenZcXoW3orMh27SXMQ9M/P6yM/c+fTchyZnD7paDkghaGAP1EAw/uTa2Q8RLRz
KLY1ZQfhxcLZPTtWM2MTt92RsV7zQDh3GGtBx3BhU8g0eE5cH9GZg8AIJ8vQYIJVUF+anV0AkQhZ
pophi4O2pmiwzSNAtsSC182cuXWDhtpJHgsHAfOqPjvBngGLlFArLlG7+Tik4m+UEciNJNXbOBrZ
+3Vj52OyVPihTTy7jnawOhtTniiFUGswWgqBuIUtyPGU9p1dvHDhnu8/zFi0QU6E83TtTGM+Wp+s
9uS2Hi3XNqT3Otwk1MpTEAKgk5tPA+GT64M633oEEhJNNFPLDt07s0F1QuvXVuGRTsMqXFnNvoV9
MOqTp8ga1y2M1NftXVgxLkcECXE9/H1+uoLAJNUnoQmowk6gS9DD1c8oo9hq6t38pSViF/YEg7KY
RBhmT+dRmKpUkOEaEB4bT/yX2c5r4YkrQsVc+bW4sBNnjJAysBhIwo0pwKADnBa1U2ti2ZdwqU0P
nMap1BdJ+93RB5KKVP8Qv20/07ZbXx/f2XacLKoGW8SaxALmR6yBwjvyJrmRLFQdLaBFWvvlDtHf
HuSJpZyARlc4yvSqzcZFmmmQ0WihyNxDCPdNK13e5AtX4Nme+GPDZK1QZydOm/l9Clm5SZswQZlw
a/KIV8uDEX8MzcL5lWTW4KRti3BF1akQAe9BWVCbRc1trQymFEOCBNIH9V8RzEthFFA79kp4MzTa
b1fpajC85JryNt1FA+1WJdWbtRy6/cLuPDt3JqG0Tq4UvmiOgz556aNT3lUQDfWGpCF5r3YAB6i3
m4mqvCpqG+9HyL5sT23ShYjnfKKR/IaJQJtkMk24Ck6NqogipVQ6KLrXlh2VP2Vx3LjRrau/Xt+a
54NTVEVny0xaXIiAzpyKh87sWNYA+SbGqTZvaQ/SbhLwFnng5Nbv68YuDYq9qYqo1KnYnQ0qUdou
kCySAVGcP9K7uaflEdxfd9vKwu66qTPXzCMITyKLDEynmXYa99GiRZ4StqOXQhwUo1DtvldFseLN
7oBIXqf1T4qC1+2dH3Fo7FktHTL7P0Kqp/Z8KVJytH0Ne2zV8kZ0k3hF1TA79HD2LXiTc/+FKRRH
kY7htiYYOTUVVChda1VEp1BrRnuJ/B9EyEOy6gcduWwKEvrBg/Xohsr4u0FhfMHNTNv99GgqSBL9
aVNGK/Zsx/QtBDDUiQ3CbYsqCa1qxeH6XJ6/k4gsj01M++ho8XLJbAypBKGeIL+zy1phWGlD1uzL
iYURYddsrUjpVwTrj9Ol8YPSiMXf3n3TFyAJOb3XuPzk2RckMBP5assXSKSJHRrubzM943YfPmNj
SYbvwqmgQU5TdB69Gq+KWWQESngglUeUF9f+ShIOonWXJNyy1cK9t2Rn8rlHs1oKLX2KsK3jUwHe
SXfQ19oBTAlFvHBJXNohMEFrCrTLuM1JOvnYUOHGkddIVGKLTHoqcu9naCwpNl04bjTbcc1JvAZh
lp65rc6PwLnFvIpKwGh2pbSOJqM942vFwm4/711GIOzY0mwn9LS1mn7GrDUqXTfB48jG83/VggqK
MXGEkjxF8wON8wKZ8YVjcMGHYRplUoPkFP8wG2TY0IMLrIb3pvQaeA+U/1RxV1SPMMeJFNfU4DZr
D2K/RV2nLp/98pZif2NttAjB3x8L33J5wv/9ltk0qGEdQMXCNPAtQ7b1akTqv7vwFCjaLU2IurYN
+pfYhRW3pUi61qPNMCxciRe2FRGBDvMxfn1iij/dVlKrK5leMh15KUpkfCG7bMFQXB/ohUOCJAQ3
BhRBZBvmb/wGkCj90ORw6X/5LWfaBvzuLxrn1jD7/72piWhIwc0gv8Gz8nQ8hdcVah7BJEqR6KMN
hqe80m7Ae/10o7xZsHW+fESGyNiQgNRIPc1znUInFwW8HuxiRdgWhflTiWQ6ja1vfzt7mOEhNAkM
GhKwstMhDS1AoQFWdduo21u/T6hAg0jOhjWvz4XEyJ8b/PQemlwLjCIiZWoSn9N2OXJnlgqXet76
5BnCzjCfcrL+e09WhO4jrvMi3CghNZQ12XHzQ1XqPqTgN3JbCUHUIbXsDcGeRk39PaYx27hzy7z7
BeeSNd7SegAe3qA4l6yyRCPIrUcKChuqafHvwaW1aaWPgfYOwWbxKJbQebJl+po4tGtfc5Rzm22v
6CmpKlhst6oS9gBTIGZ/M/TRe62COvxGMaPeh2nf/HKNsIak3OrDBWd/7jv+JDahdCG045aenVct
jwelCACGJMU/gRU6oflVBFAfFfdhuIcF+Pq6n0eR00sRGjdDNtjLfy70o7UggFXATEBqI5gjtEHu
E7U7+InbO5WbTBndv76dYZiFfhbtFIk3sTlbehFhi1qqLHMSyLH9Zq0p3cYY6dtPFwyduxx+XbGo
rRsw+hH+n+4xWSvbCnkay06zb4p6E+oLq3Tp93n1kkbjABDNzVxabtFr6GU0MQ1j9k9NjXvsjPfr
S3Pu0FBoPzIxmyvY8+HVBQ5oi/TYUJu0OS2O0axqkPPXLV0YDBAq8nDKdCErczG4EcR6aFSZiY+p
qNvCkqIsmbgwmBMTs11dj23X0bKFPJInxKsk6lFhzcRuN9Kov64ysX+9PqQ/JYCZkyG7IxFvswEM
6hGnGyBD5ytqzNSyAajB3J0f8iiyycnBLwF2BEIeECyv0Bk8qyF06D5dIFl6k9EEbdBfIMnh0/Xv
OT9nOqUdWrahcSQHpM1CRascwzgwBNeWUvVZVT36QeH6zKpdOPqf5igtPGrOV5Rx005B+cDQwDzM
AhAvynVBbkSB8m/g3oaVARd1PS448vOraaKG4elJNmHKc89eatQj3MwDGgZ7848gE4GaGzCtZgsr
eT5zWNFB4pOKMbmaZictyukURt7Wc/JK+lnnkHnSYdsLBp1AZZfSlmdury/VpWGhRoi+NgLbUzhx
unNGKFJbAboux8he05z+2cCAP27JQZ0fCIt6BBJeBjBeRT2r7ph+5JWeRf3DgO81aNJgi+4FZAxe
9GxonbQQgp0/PSdzJo5KnwQ256/q2BWM2iygV/FNaNXcT0CX66ji/DX9TsFN6ghL2Lqvra7P5fni
nZqdnUJwV3BrAL2A+b8/AEXb0KJ3MKF76Pt6g0NYSPicLx0eX5ElBZAGz/k/onBHtxmkBSlNin4A
bXRzqAqRBrahu8llYSF9fMEOVyXxH/xE1KGV2RZRYZkr4A5lWDDUahO1nngbxZ/X5+48EJju43+N
zK4wmsGGISZ4hey8ixzJA+BcxQ4sPA481NvY/e335ct1kxfeTBaFdXwGO1NF32922Nog7wAd9gGP
suDJ7+SNSqNUX4o/Jcl76qMWVLD4ARiXBF6xCtTIuW7/bLtYPNlF+EA5DxJVqmkXH61fQ1N53E4t
vp3YFjZk6T+t1NB+FAqC5BLVqFVcpMPbdZtnaznZBETAM226b83ZkPuORo9QzwKnDCEF1DVYgfDL
AezXHIvrpuQpwXNyKWGLkA5rqGZStZi+5Wh8fmhqQBekwBm8DXwZtp8Cph7f3Rg2mei9QaUv9G7p
8rrx42mqIfF+hXVQT8JNjmqL0NyX7i/D2GvdwnUhn90X04dBekrNZZK3mzvZsRw6JDL1AAlakvAk
wEIiMiutwPaCNkvuoiELdAecKXD3QNCbepdlsvbox7KwFoOycXdJYHr+ocQJDTZxpLICmig/deAg
21XZDjld4EIv3JhQl6mOFAFyduj7J14vkkL5bIwAxB5lyLBZ8EBnftYSFfwBzzXECAgFpy13NOWx
K7e9IJahk5OuueUBNa5ySP0dcWzFnRR4+u76Gl+0BxMgB5csH2WRU3tIHLUSTOMhatfxQa6/eQFa
M/g9dSFwv7BtKalTmSDE5cDMn7tBTFMD7ESMayjuOZk/4X/ZeoK5cPteGs6UROc2lDkgxuxEst6o
MHR0NsThd0n7atuNrnzl/oKru2xFk9iDPKvNedUvCETJbwI5dDxxX49fI0wIXv8YtF/X1+bSnKFR
Z1D5I2bBeZ+uDdztXIOuFSAFGzRIWGgJpD9qEEA8FWYLwZE8LfTsrP95HnAT8dw5O+sh+fnMCGCi
lv1OfIc5ApWd1A+lpx6+7sweQInCFyjI4j9w+hubFJjgW0xD2W0Cktd4pIU6T5x2JPLZUuEDPW+I
lfuF3lb/im5V/NMwKm0HTQJA1qE1jW9qmEk//n6+yHJMctVIwRn6LF9dNJzHTnQDp1GHSdHVVq1s
Z7l/jRviiB6bmR2ZVHYjcrqYAfBGO//Oq0VHiyIaMd+vj+fSNtNVUt861XYqsjNfYKkFjFuqwHgS
g+p/2qvqh2RGxTMPXeXnqPs4wOsWL1xo2CHkIofD3hZnl0tlhQoL2YcOrxH6kcRWuGPx/kFcvabf
QUzXHbmkhVDvwij/8+jl8cPb588df+TxBNcUCp78QC87uAiLzkl4BwxmsnO7ZCEOWjI1C1HMkRxJ
EZGkiLL3nJYv0LZgjD99dcGJXzi4J0OaTSOcsLWmpNgBuLryqmpt1MGuGf+alpSsN8ynBOUW4ptn
d4UYiKVagrpm5sxVI5X3Ls3n0I9trm8K9dwzqBbPTh1UIZxpxmwbKm2JmGEz9eKFH51eEkC+XDdw
YbqmGpNJYEqejXrMqZ/L3Tzy9ayJHIgcfgd1sskg4gCxu3AFXdjcU6kXZie8G6/a2bkVIbD0BR1A
KaQKtyTWqElAOJZ+UeKiTWhYOErnsSlwuKlsIImww0+R8emoUKODgSCNILqmcwx+C+jZR30vpjjJ
jSFDGtdAoliiePz3mw+7KglPIggVOtRTu2Php66Q02JBU72jRNoqqwRYUKX19UW7dGEA/pTIwZC3
QI5ztmp61VtaUqJx2CIcMQlQCsGTZb6p8L9BBkBtoA4Qozoo3rbN3iEC6M2XEirO9kee36gTdH/d
Nw9kbq9/1oXNSrJOBIlDdAxWZjbrdMEXWkCPGkd8S8clffLVwsJe2kbsIpaUhkFII2ZOxBqLHrkP
LJhc+wPtWtVDTUkbVpBqCQRx6WAgbSeiREbeQtJm0Yxn6LoHDwH0OR7aM+648iJtD5Xpwogum5kS
PtPTQpvHZqOnVoqJY3S8bHR06rhaNCko/kdi4v8ENV6ygp/icgE5zLtlNhjZ9S2AE8Deu+pWmzi6
xgieiIWhXFh+qirEzRJ1LMi/Z5u/iIpcVFLen0bT7DQ6Alm/hYj5wjgYAiqvUyYJYdnZDmtGr1Hi
knGMbvsO08qmArKEEuLf5gYAuk5oCdYfkRd9noEr+hr1K8UA3F5bK6k5jDW1AnNYOC4XbsQTK7PN
PECdPbYhVlrEwaYMAeLk9SAA/xMXHpOXpg1iZPAtlKAAcs6WH9piaTDzIKb1LtoLtPGoUIm4dbC9
fv7PshDTtHHwOaBETmcRjFLKrlrXfuy4akm/JCQQVMIPgwXdsMZE5kW9aprf/4tNAKoArcnizD1u
7Zbu4KEP5UAIuw5aIuJ9Lj2VGZmr5BHatOvWLvgfyO2nTAu1/KlAeerfyXxreqbAV6igv4ESwD5p
jZXecHECijXahcv/0rKR7yPBgeKxgQLKqbXCNWnL0OiE8kbzMKlPSKa2lquF18elbTglcKBXl6YE
1WxMjQb/gyVMaqWZvp1yb2GS2x1cDxBuLkQBFwd0ZGr6lKNwE9m9EN+OKaW0kDKFFs7OtXFYlfpQ
fr++UpecEXVQfB3BBis2G1XQZgGDxhRsgXtzMB4gqVrYDEsmZqMZNL/18knmtcx763n0ypAUouc9
Xx/I5eX5dyDTljyaM38ApT5aWDE7wR55E6hUwZ4V4X+4WilPTxhN4E0Ux2c+AhYfcUR6PYapSn2Z
QDGt5e5G2YfGNbpD1Hgpf3fJWRzZM2YPxsGEHcdzMw5uTmtkVfqZk7WeYXty8c11YZIOvK2fRZvr
s3nR6qQWRG6bRM88ROliT6u8oIidMYsP1Bbz+Jcs9TZdOokiOY25YO4c5IRLpCzwX3vTHjpaPblL
DZjJsAdfrjNAniVAzyapIoS0L532kJBh1yAjCtfXh3kOrZzZnW1/VYLaBZGJmHLpuIVSRS2eBgVe
t23NaIF2ZOjGQoy0aao9LNzXjV90kkdjnp0LHQVbWraxTdWEnQMnoNgLj0PsIV+BSK+W/H1wczLH
sxOi9jB9+tk0VvnWk6BFreBepB35+qgunsOjUU0762gl4an3GkRy4EOw4BxGDbWrGtptPNS8gyUp
ivN+kGn5yKzTyUNEDUb01Fhcx15bqaTwaw3yWb+BqqswfiI0Q/+y+xrussZWoTCDHUNBIxDuq/CH
q+tO63222YL/mXbKLDdF1QmBQbLRYB7nD8RWBuPV5DVviKD6lZhQLTT0icemt3A3XJzfIzuzXaNA
r0dOnyELMnyEo+wINRwm43c4If+HOJWtRzaUJC8Yy1kQ6RWkPGDfYn8Kg2UrGWRjUIQvGLk0bURA
YMGBqF7AMSlin0CtDqcoVEaml99qMfL1tfn+97uSwAdxZxpriKdnYzHyVvCBYMQOqubpqy4O8b6E
9fHWly3lXUuij+vmLj2sdYuXF7AfIiB0TE43pt9OxIPBABEqJMttvScPm7XfdEK+4dAI0HQad3G3
qtzNdbvTz843IW+xKfZizWhMPDWbIYrRNp7I5SQEt/AvqduoGkRbzLTqESFcP37vmwyW1EVE3PTD
p4YBh0okEWRymsR9M8OFNQ51oCAO4UFzC4VZbdwKfv8pVAokLZQ00Jw0P6D8Hj/qLh9WdYggcBUF
z56ifO8k710xy+he0IdxG7XQbnh0yCy8Vc6jEL6PmaElmutUnD8gY0GshKmXyS6U1zr/6NLP61N/
fmOe/v7M76VJhTaCL/HIlraR8G7IEJo9xclWM1c5SsDXjZ2fmlNjs+2lhqkKxxqDcWOUlH3IP6Ft
gjroupULtyMbGG/GSwhlQXWORpCruqWySOIAGLutGu9a9F1R3oS0twvtNpLfiu6majeQtMnRUi1f
urBeU5EJeB5ShlM95nQrp0abxYVSa7YsfZOiVexO3Lbwm/42NAeUU1lBq6l1a6t7c6Nq41p3i8kA
9fw0TecI3AKlb7IB8y0jwJpr9i2bmv70NcQwEWRaRXCoVQA9NAQIDw1Uu23IMdYdBKacNNv08nps
oANfdeqjnDuVvysIeQcXevsOoY1tS5tw/9JB6CFODdCRU2j+pjNVZ3BhMw1f1HI3IEfXm6WdVj9o
LlpFiKTn3xP1V1W+WOaDam3DQdx6QCmocMTJS2Mc0nQp23khHjsd+mw3B4HhjmnM0Gluh94NRm1y
kYji+CotrSvgpqshfNbgfbm+4y4copMZny162PeCECOCDDPBpumokjOPL7zU2WzeLQ/xhVhlYYGV
WWwNgXNkVh7mMrg+a5r8xfgQ9ZDDtI4sIWk0fInwQF4f4oWjezzEOc4hyOsWRrtWg9pCd7wcumNw
mAGiJdfNyPK5R8aOwQuF9M/U9HF6ftxhgOijwc4wohUNN2HpvqTxL0s7SM2TYQg2JNpjBNfWR1dG
kMhsZOWL/L3daTqkXp0tkJjMlbuu31bQqAlCvl74wOkDZlfGyQfOQn43oXEDblEmAlad2jyEEK2m
aoI5zjzMLs2veJDsiWHW8B7H4HuWgwdO7BrdhLS3nCGAGsp6Al5Hz8WDCSdjadzLlf7j+meeg95g
EOChoQEXVgzSj7ObjWyFOAwV8+iNMrLKCDq/Bf4e2UQZjFEIb5hqPJukyCnlWcUH+fKm/4IrZGG2
Lu6ao6+YnUcZLQkjcvkKkU4C1f0qwHqmcFcvDPbipjkyMzt/oglXUewicd+VlvKcjpI4oX20m14b
SzqgYGhtEBF1Ilcmewnt5Bpd7MYOJz2dSgnMhQfLhfCeuUcu1jIBNtMlNZ970RpzOC41Oy6eUBLy
y72ixvCJJ7ZhrRrr08i+iaw/L2P++qH18CRb37oS3NDr9Yn54+rPNuvRl8zmn34XRVEqvqRqRzjX
dg2Q3jSayMwPFsT80BBLUMAJMurIz6K48cb7fnhTBXeFsGND1joMB1tuDiXljspcJ1rthFCl9WpN
S9YnRF+8NfPt9W++EINOszd1/OoanKFz/DlcUZ2BQKoGMPjTldHm+SYg411W6rYHL+K2o1ODIwEF
L9ULzufibmXJJnIMuCTmFycEVXrWBqOGkA3iIk2Nom8itF8w1cYLO/b8NTSN8V9Ls3XxTBc24BJL
ICB4p9CD4m9qyKP0Rl8Y05Kl2dFAkFyr3QhLniKuXG7uMSV3Gj+qzUIM/wdRd77X/jum+a0EYa1p
DD5eMCgmLWJIIfnH+JA3cCsGT40QrmVcpSc5o3AviVtZOXjBjWoRFb3H1qeSvxvmyL9874Y7yuE0
9j6kVuKExTpDRwhacOtpYaNdXO4pg0gjHCXYP8f46MmvK7ELcoIP1gX3vvch8S0NqHRRB657ZRPJ
6qYXRzI5xgpqy++R+7NE5dlBD2s7Wi06yUs9gZd3/tEHzfzG6KtFTzebZqf6uMmG3JFE2HSs28qX
HYRuyOjcVOJjV+u2Efz99U6JauorYT6gxJ9tk0ROhC5At9lG2YJ8lXDntvG6jvMFQMKlIWLHoE4x
lZHOILxCFYFUNrgQek1AmR3FDBt1QXQEBrhtod0UNvy/7tal9xICRm7YJBoAy7RmvDDgS4H6xHUy
ZV/Iv5vzPlZ0B4bQT3AzIZzmvaesMkt6V2p9JfeZY2XaCxrKe6hYby1YlSFvetI76SFQ1Y3WRgsp
+suzcvQts5iiiSx49zRmv5mSItoWYSxRv8ug5oAXV+mcUkwO6AQ2ycIRuHACTuZg+vOjE+AWdBGm
wJOQlQj3sdFtgjFdZ/XfF45NjdYIBojLo3Q829cxEAQpmIYXhQcIlB2rXqgGXJ7AIwszfyq1iHuK
KQNJrHvP+OiVfZXsou5D6Z+S7ABqUZVvu2xpC01x9szjnYxrdmjAKnk+mqiEgsabNH64gruNxYOQ
PpZogtSgysD6LWW3Li6ZMsGwdHrKqRudLplW84jWB0aq6pwLV90lMHJnqbXwhp4m7GxoR2ZmE1oi
iTMYkxmEqJy82/roSKWQuz1n9LpBvLzgii8E1QDj/h3VbCYJ+mX48LilouxRSjZCeAdAPPB+oZJE
4gOWZm5GJ0u/JBVl6G4h4rg+pRAQnk5pHCaxVMe4XaXyYbAUH2Dmvmtj8385bP8doyFKp2bQoyPl
FjPGXHuu6odQ/xzd5+vzOPmJ/3vV6K46NZEFoi82PasWjYItdtBvCwsWluZqWsgjjxFltQgnBRYa
398qPW/d3jtMcgjXBzLt4vlAwNiAA6ExcMKgn5rxClruTZElqUoFdlZUocw7qajBwdwI+hJG41KU
TAwwlUfJ2SiwVsysoZqgVSErg+5NO/zWfHmX1rsi6x09hDfdehBHCKt6YhIjptFzKxrV1uxfrAZV
tS9LvReVr8z4EhRUKB+tOl1VWbZSuxvB+GHqpRPV8kJMd8ndnXzwFPQdrcKkpxUjI8rdFcnVgxwO
JGSy+qdi0XPKH0SA8pPgHdrs9MYfxsAROvHB9Jt44TsurNLJZ8xWiUQXr0yYF22/IBEh67XIG6Np
9xFMX3CxoGTr1eFSB/zkCmZb48TozDN5iWyiP4nRZFynJLK6dLDLIF0DE3UaKPpE5c00FlnfpsN5
ZpUQ8U9OTYa753TG1axXUr1nQ2pdaVeHMIalUwDYvTLvY+MhHcrfqp48l7qwv34QLuUycfP/NWzO
nJPXKnHMLE9vydem+ybJv/+wN5qvWbmvQ2A+Ixx+NwWiYo22cAf8gfqfD5qwcMrFiGc5BKPJJBf9
Fc2u+zxZ+6ZVrNCsEW8lF46KFmIrO067zlGt8MWPEzhlu9F30O+QieQAcEnGkn+74H2YjH8/aLb2
vtxU/5+08+qV21i28C8iwBxeyQk7B0lbYb8Qkiwz58xffz/q4h7P9PAOIR/D1oMMTLG7q7urq1at
RWKTyTBp28/6bwM4pz7fOOJW0Hf2mRVxrU2z6v0JKzF3XY9+RzR9pnuca2+n2d9rOGHD3CV3ahVQ
G8venEDmnaN4OH0s43YHg3DRflUdMqipO89fN/xh3RGXyvrSNu2Iebgmz8usnFiTonsbp/tUu9XS
Q0/f0YjC1AQo/D7TPZjzrptdS8sxJ/+YVc/9P5lpNHJQrnYHhyTjIh8Z8riL9i04sLrZ2bDWFv73
Poaoq6a3kiqR5QFrd+EfT6UPECerlgeXW0x6srXvm63vWxb+wlPp8yImkpd7QzyJQHNVocSsmPqw
W1RTk7ZHRvsFmekm+TbNGy6ibNkTHFEqghSxCKYjjsYbkilKNLihcihLdAnvovKttz8axiMk6+HY
kZJ8RPoDTehf8biLlFez3CS4WKb/2vgFlzVnM1P6eFke42vezbd1Oh/QSHW76E2VvKT7POkqWY1P
1cQXbdzVa0n3hd3o/yZfhHpAPmaMCq3EZFtbgpuH1C8Ppv/oUxDLeC6Vfzkh7CEb6Yb/x6ojk2Rb
sFO/78iTO1Dieq6tVjPcOf3mpLJr5F8h03at6s20b6ux8Szro6RLG4MVF56GQuh66BsgVFAJToT4
p5cHWhYlGxyLfAvJvjeASTAeNOVz3X8oio0DWMzdYOA3cwj4bVWG50yIS7Qaae8e3UGv74AQdnD/
qk7nOomx19ItHJJ4ly+DWcxQhgXje0EUZ8AJnpMXgBI4l/3aK6akgIgfeaSGyAemoONszdFtUOfp
Rli8MkiT9kJYLWj2gVxQGCTardWiY5N4IxwBLl7W7UjWfkWGJr5DEF5xr59kq+YglYJDA4CY/vvw
P3GbuisQooaMm+v7Xa9AVqPdCvmfspX5/p09Ot2STCi9JVRtl4vTIZ14fmIG8NAu0oa0a9ZAgkyE
mVAJzEN3piKkwXj/NfDfmhyC8i+qdaSmMqkfkZ60zeP18V7kOcTvWCbkZMBtMjpy5/MdZuy7tuof
UnS+shfOSb18hFvCzx+syMuUPTI5rh09ONJGduNiywgTIZzNzQxiflL5AB2RdG+wAxesNDoNSI7m
crKHcX1fq8bGPl1x57PZFw5oH1UpI4ZllVReuI/LuxoCjzQ8SP2NNH67PsOrprgbKSbT23XB8NP4
TqdWDjsHwnQyWsdS3ad1tFP7ne9vHAiLz1z4FE1YYNuAwpqi89pJYelBTRFjdJ7nFnTql3krlbJu
ArgtzIoAD8RXaizrfV4t+PEQrd/fUr1/p8HX6zN2EdT+9kmQxP9nRIgmwjpEntDk1SI3tLJRGJKb
vaQF3desd9K9acf6TZDM8sd8TONDWpbDQwtAqqerQYpuE9RSt/IP4sNZ/CDhWK9CtN8iXWbU6s6S
vToEomDvDP/eQkkxfHWi2wpe+M7ZoTwVGV6tbH2AmAD53w+wuCap1gHgF5IDapvos5XxAVaMWKbi
ZdJeQ0NPfkQ7s0CjABUmp6Z2TsH+p25sRHcXd6loXVgPadInA9FX2pDkY9g+zZCuqtEPEPHD8EW2
D2l9aOqNEa/72T8DFmYcVbqqz2sGrPnvafJhKh8z/e/rbra6MZ1/TAhZ1aKSZ6SlMEEVVq5/gm3L
7Od+BsywhRvfGszy/0/OWD1D+SAtmD8tnp6K7l1y5IO62X20epCejEc4yZ1E0xII97HS8vJEBVU/
Duiu8hSCLdtyNo7tJWS8PGv+mT3h2C6cPDGMZfbG+QUpA915Ms2HMT9GAEraO8o41xdrbQppxaXd
CR69hZH3fApNrUrR63USryxfo+F7EFOF2MqbbNj4vQ1OlglpRCUbemwgv01FGhFstALJeF8fyVqE
cTISMTBVqeMNZoWVLNU+qYO279qd3A+Jq2gbe2jNIUgogvDREeGlY+p8zgBA6IjRU9MDYxDUh4z6
xPS1Q320M+4H/3h9WKuTd2JM2E1Kaphjr2Bs8Ie9GbzGNALX/Y/rRlbn7sTI8hEnK+RzEBGcYcTi
9lH7x8w8oIqNpOHWibc6GorL8FoYSyOf4G52mwcokXOTluBGip9jP7gTes+Gsq8rdW+HH1PKpQp6
rHPudfVu0p7D8Xu9RTi6Otx/vuI3ScTJcAFR9ZFU8hV5TGfL99G401Dm3uJZXLMCUzJhPZQLPGAE
N3EcrlIzAYoP7Y+e7Bz7SRp39lYWdW1GiXKX1zd1e8MRZtSExq1BpDD1mgAFJudbA1x0iDegFb9T
seKpBPsP7AM8GhY1gXMHmeAfkJ3FiiJTP+zSapGxSAv7JoHKDe1L9Oooh8xpvQ8Su3u07bncy/Ew
FY+jaTXQWdmpXf0aJLr1gMAVgaN6cxwi9xuk6i+5SdEUA2ALHK4wcrk6QJFfoPRuZ2370PfaKB/T
zBgJEGq91He6lgdbxNar0whBIs2CC+BTbEyvQkSspwY8tlQ5T0Okegqt222Q7P98o5FA+o8ZIT5O
G4SUWpN5nHytd7UBIUWrcGHeeI679Oa/syV4hp6Qcpd6bPX5Nzu9z5PHtHzqtoCsq0EMkRP8UCTH
tIsUbYDEXKOxhJ5pxL866DAquXOR1OThrCN8W79Ay7grYNKrt0CfaxsMsrSFitzC+0XOijRXFamL
WLNKUXe5v88UIDJQqP0peeYSppFnYZA0L/JIEq7kslSgxLcYYVUH3aGMrb/T0tA3HshroTCs4DYp
FSwBoj/fYX6nhxJYdN6LRXMfAdIN8nDj3lqdL9QeFs4w2BfEHKbZh101z/QrIomc7MbxvVZq1xxp
6B+rrS7MteEg1AXIg44+8jXCnCHDVFTTxI2SICJmF699+nLdu1cNLGzROnRT8DoIkbvt9IaUpgzG
WEC/3W3c/vw3Bqifo1LI+S22QDpBPAaOTgskvIJ/kelC6Czc0o+4qCgtroUoAYl+1h5ye2HVi1rN
qjpG+21s/KMS7R2VZEC2QwxVMz4H8SLi87Bo4kLx9m9G949hIazoy4D22JSWS6vKv9OX5umBugE6
WXO307EJd4bSpCh/h4wtUL/B07PTxr1kG4fJ2IiQlnNMvJtAm1NGhM6YN7rgCZRKLDueAa7UluIj
nPVzrMl3DF/qPn5xxsCEejp9kGENuD6Dq8MDwAQ1HoRSjtjNnJmO3vo9ZqcehjCl0nZJbCFVr33O
pb+um1p3E+52OlFNOuzEuiyU6FluLr1Yfal5pv9gFc+TCS3erar9Kqobw3iV1E9Wv3GBLHv0YmIX
ZgnSrpBRi7g8HfJZAjlGaCL8qYLOyf+qwPfayVEfDtdHuLqbkRLjqCA5CFrl/PQr9D60KhVTVcsr
q1HqGz+It+qmW0aE5zacPjmXPEZgc/s8+PInCybo6+NYnTLOPaS3lvhSlBGTJstB8pFTaZK6X1UQ
3ZYQ5oKNvrGH96re6mRee4hAkfgfa8KANJm39lCww1AeJ5CWuz2ZTxfZN1hBvvi986QYX66PbzWt
SZMXQHFgMHSVLBNwEjoj0ShlkYRJNJxehznzUA18QyX4cy4jkUd/iZGjHJuXSO5oXzVn2qmdvuvs
cm8hkX79W9bn+p9PEWIpv4+nNK04whxj8CqJKOoJEdvOaPfpuGFqZaIBjtCqt4AVeCkL7tkgXY5u
LZ6DNtOubJAM34XGjWllu8B+RwD5+sC2rAnLGnV22yOXyr7jvWzOb1XwdQxUChA8mZw7M7+5bm7l
IKMj0mRgkBVxCQlxYlPWxqwONO6BBzmSfuukv4z2A2rJGwfmyjmNKAfNBcS/NMSL7DH6WEtRnS1N
dRTL6k/mAJvFXa7fKCn6Wyqv53Ijbbs2jwopW3XpRYKAVhiYnXUgwn1OzXR+GSsvzMd7dY9G/b5v
m402yxVfhBiVRDTaQhCCiOx9smTWgby0czYINI/cUS5Sf/hIFrh+Yr2Yf4xHI3DA4KJlBHEXxThh
bHNQjH6C/KcXw2jfSbbbUlkY2Gd/7hsnZkS9jLpRS6NdzPiE2HHzWDaeX6r0LW2c/2s3HDIwDtUw
+seBkwk7rHKMri1nGjvnsgZ1C0UxbDu5Wt1Pqf4qjU30akeT9tOvzPYw5TSwh7HZha4eIkK9sf3W
/JSZpSjHUrInhE9BiFlBhFTlmhjfI/kdCs50XnDRdwb95U7jRls5uFU/PTEo7Pe58auoMDFYQFPS
pQibv6E/7KpF7A3ZuxJu7Pe1FxtY438GKASdUmirWYtEEE/wh9JuwNa0ML8scS68kQdJ5sCmbONU
36/70tYwl+v55OoAB5WNfcgwadt6rQoOmtD8XIT2UXLmlwoduCHfhIouQxFCmLOhCjGo4Y++1uRa
6pXqr7Hcj+g367eB82A5t5b+7LRvXXaojBTh9tvB33hurZ4JNtQtQEYWXVHhquyGdi6Cgmlu5QCC
gpvW0g697cn0Hg1bbCMXmKHf5wHvU9SB6HCnufZ8cpNg9HspYnI1s5RJUUfNfhgmgCKZntGy4f/U
g7ikt3ZQ72Aa/Cghwr0bLJShSQA7XOJhdnt9tddGT/UcgSRqyzzThAPKGdARMHKdmfdtJAwgyIqP
cXOwpeRYZfPxurELnMwy/BNrYkaviLWgLSOD/FT+3CnIrld1Bar7lcPLCwt9N2TxLq/Vxyo8lMpO
9axbM/pUxg8c0uiuI7oQv4w7aafEGx+2EnLyXUs5ehGQAGt7viwSElyk1JiFkfJkUpXPXA0bE712
fYPVpK+Wt6oNy8i5CSfxw1pql92cRFaym/oEKNBkDbdoTFYRqspO+/H6bK8eIKcml0862cl61yYq
oSdx50IIWH3vuzdz3g8K5fUvI2LAiAZK367bXJ1I9hCThT/pInEoBIpBEteMMh0c1Bybh8Hfwt2t
TiT6q+STFmoGEcyk+EoyA8VAh715kNN7a/wgqUdneL0+kNV9wZvfoIysINknLJddaHVlFsu+CPKX
RJPuqrD6ONmwHXfdU4hk/HVzq/OGwocJP5DGy0owJ7fB0Gbgnz2tq5r7xiycB3PeoktYfkQ8ZfHA
/xgR/KGMSQyGPUYMY9w5SYWsSLKr1I37Y93tYIakOs5uxxHO3S4l7srjBFaEXs9e60Ghn7K8jYbw
RoJNeE70m6507gfjl+VshQT/j+lFyGBhQNTE9lgTJSPkjh1i5E7btdE3RUJdrlYPfeh7Y5cdM+N9
KMZjoGyVf9accmHGAhoJV5UhFqj7iiKxnQPhm6M6fu6ChvymPCePVa8goBq0zcZLZ20pSeKCfwIW
RC+gcGCRszUkkFYkU6BY9Lvbmdsh/HXdJ1eDvVMji9Oenh/j3MhDiJFechx3LCE4D6R9ajC18SK2
PB5nMmB57LyOloOwR/TXf/kBwq4oqO5JacYHBFJ20POjNX8L/Cd9OrZNsO/qV1X+ZGt/U02+bndt
M56OW9gnTd1qdqaxmEZcoNNwtM1xd93CWoy1UHlwRALJ5OVzPrN1oARa00xsd3hgNWWv9G+xdNSl
mw4a5JQe0uvm1ryT5BCitAsWkNzNuTlj9qG5DTkyFeVBcQYvbuHpiN8LKdpfN7Q2c6eGhBC5KY08
ALMC+X6Zf+zm/JOWzxtjWfN8KpILBpm7+oJmL9L9VLN7Iqiw/WqTT65e8n/zsD81sYzyxO8NuU2r
7PfLYnjjtrToSedN6XWB11Yv1RZ39OrinAxIcHInceQq8lmcKblT6h6ZCwjo7Ngdt4KcLUOCW49S
rHZ9wszF/p1iv/XpY918sMKNOGdtfUgTUwOhMeWSvGmMZ3s2fZs9m9qF20vfyrK6GYJ8435e8zQT
OCZiuir/iQ9RP5SNWbc4GuwkRpvbVzq6KZT47bo/r+XRfgtUL1zrEIiKBVW5ja28Q4AR3RHpvau0
oypptNnI3gTN7DCGcLD+0OBArqb64HTBPmBL2WXgpZ294ferpzHCA7DlwzJvoMd87pVaaQ4U9zKO
/LmlTT3qRzcZqcfqBdj6An12xyuiipb5yKVbxyvmrV7p5VASw4fTDxC2helUaWblS76LsCHvDol1
n6OEB0IgyOR9VxS8l7zr87/msqcmhb1h+EMclAG1eaceD1H7o4mOxaDt5vbHdTtrkDvW+Z/JFfaG
kTtTZC2EiZMxRvCd5245wG1p1XdBC8kZrVE7q/2hzclxGPJ9rEaQ8/xxF83yOjr9CCFw0hEqsIdl
gpvMd1OV9D0amfav2fhZmT+m8BGtFi/Rj033LxJwyPT91gNdirTCLNvaFCYU6zlSlfgmsFCCKvwH
Nf7Y2rvY/BH3u+uTvRZan5oT5roqiMokij1eEM5f8qna97pJHzzZxSUPp/ypIu/vWaV7kgQD0TVi
Iuf7Jmqj2LEbqB1RudpN1a4on2YZup0tCpjVYfGw06g9Lwopgp0wmotOj7BTZR+XTdFXx1EJdnb1
aG+lEVZNQUq3kE2DCRPv87LOQrOOK44CWUHn70aTdhmCAP736E/l35fJW8pZNPKaZJ/F+nA02WML
up7Iod23BoQyr33yLJuDZykPTbux29eujlNjS9R0cu8qUVIGoYWxvG/yYx8rMmJ7OjRrHdrY131w
y5QQgCXJXOmZgilteLKmn6n0QrS+YWPt8II5jQhPhRgasIownIa6ahHjEGVXuUlXeOBNXCSWXOdf
jebEkhB20WXjzE6BpaClCVSjt8x/6vtv16ds7fg/HY7g33HV63KRY8TQI7qOPzRV5CrGUVE+ZVPl
NuNzVe2vW1ydQMQPUdsh13zB1MVlEyAxRrZ+DJ/04lDKt1H6Cc69/86K4HUToOpurLBS5ojgKYH0
PqfzXaSoz2nob13iy0oId+hCWs+LjfFwIAlHbQhGQolt8ueQhO5r2uIGiPXMKnU7KNBS6VZHtJTr
x7gLaBT1VcUz7HrjG1beHnwCLBPwWZDGErf0WAL4KJdPgHVNtfZ9vSuN2x7+QNn62W+i61aOqqX8
CPSfxBr0xsJGU5uxaOblRZAZPexO0gH5uk+6Od7QDnCfBeZWA8sShIgTzMTSLbNUXEF+nm+6WanH
TtNYTUB9+8G092Tor/vLytGxQOwWgXKo8WHRPbeQN0061Rr1sVB6L4OnbBrdON3ISW/ZEHxSTyPZ
yipszAP0WfZ7YkkPij0ero9kZX+djURYmyFKDC0o8YQ6Luju99LqNtI+KnBR/Td24K4/n7EZ9l8F
snc4tvXeLeRnABFdXHrbIOllccXFJydAdp0/Fqb/c0MqVcZKq3lWzzXAKrerpzKB3E5xdr6CMiLY
ziIs9llXOXufnPhtOIzDLWKhzsNol3xfiuj2brar4TiHYXzARveLJhw5cuuwyuHadHzEAOuYtGM0
ztA1Z1MC3Ldlr1k3HfUL0EdFo+2TtFRdQ5rHL/4wy9/ioAkenKic3scgtfzXpFO1b3oHc04RSmSB
B9kKjnaqmH/5UTK/WKlKR6hk9/mxLMt8APsVDLE3j6iHHWu/tfoHp06k6qA1iRIelSAIv9RGP3yR
6krT4Csswm/lZCuRKwU+2mh2q/Y3lAPzwxDXsbNxy60dJwCiAPjxHgflJdxyc8nllykkSv283bXG
sSZoLfWbsXoo9X1mf7juSmsb49Saer7CQdxFU6xizaoGKtE0qLWha5PSuG5mbWecmhEcqUlmnGbC
jAJ9Xvaa+B/67me1WfZa5kb0Vwh9wMURmULGKdwGtW+EjgYPo9dUP0ttp2ZHTX9OQsRTynspPgIf
cqoX09x4Oq+9JGkT/8fsMvqTOGtoUcXiFUBeT/urh2yoyD6kKNGY/d4welfWnxtp30KLsIXnvmDd
I5pc6HpVDk0KToA1zw3b1dxKwLEyDxW7n3rxPvfjAVBU0L91SXNnBtPe5hmwSI2MtNkkxisX6O0c
FneTZh2vr/DKvXT2KcIctLWdUo3hU/RBMaFBNnaSUQJZbgOvK5Jbtdhi+VkJnxg499ICHJUtkSLB
N/080rMh89LC/FikyNDYZeIZmf/UScXfVBVumqn5WOr2X9cHuoYJPzUsUiQYmZIMktIjkVbMt76c
EuLYmeW1kt4+ymYPSUmZJ/F9PDdWcZeEkn8vW2lEV23ZhH/7kyZLXpuYCin1rH+R1Sm+iTMbYUsd
KjqVrn+//RYmxvi5D6jGu7EeVnfh0Bt3kyynL3LMNZwHxQaqdM2FiUUp8wDfMpDAFDwpDuamDfsR
XJPU954Pll22G4NTQf+GNkuyr+vkE3mYFyM9zlWiucq4Jb2xchKBIAFztyCOQHYIRwRoxlnSIjkj
DMi+aFp4dBrrs6lsIdVWTiLEU5eUDzkGAmHxeB3i0TQqVm8aZtekkkHHWxceM0AV1/3koml/2ZyU
MBQVFI68QMfON2ejDNTB7CnzKvXbyLNSh019Vyu7bL7r5TcI8eCEDMMbrRrdlB4GWXtOo9swuJE1
T+Xvrn/N5ewuaWre7BBwcbeYQgAkp/Es4T8LWj0Dw3bTTbmXjn98ykNFbCBxBFYcbxKJbbqwt7QR
WAEKI2R4o91ovKvq53GrZ/QyJD03Ixw1hCpa1RSYyWA7GPSnyUk2ZuvyMFssEGObEPRAayyEpEY6
RUpmYKHQuv0kv+XzDjT/MZ1hpbq9vjBrg9EWvXAdJgmE0IWY0TRnn5WBoxQxu/alzSNKvG2WbQxo
xRmpg2rg0DAC2k2UOrICw0LlCzPm9GYgiRoq2WdnyGlKST86Dah7GnRSqUfUuoZvZFHADNzWiD62
6ke9ix995dNolZ6kbfaCXl7ZS1OUSfEGiR9Y54WDhxqfptdylXlB7iDJqsFIF1nzM+laF9qXfTlD
8jP9GPvskDbAoIyP16d/pcJ5bl9wpjiQjN5s64xShHPoq96tJgkdWSV8mv2/6yY6TJJOWxZB/biV
SFvzMopI3F6LIiT75vyAKArAKHPesCa8W6P+Uc12S6zij/dzslXluTz2GOY/tkSgSDTQBxxG2NLm
Ftgs9CnjvRbd21uYrtUx0eRGxWKhIxeTg1DvkWA2CQNoYXIVuaAj5tBNT2n7nkvHjaVbdZ0TW8vW
Ogm7xl5vusTCFi9IQuRfskKIfGP6hadbP2ayzJF+KMAejZ+uG14ZI+8hcGScD5CNiDUM1bGjxtKL
HJTa30EuuWrORUnXYHxnbUqvrNrirY97kDfkn/MxSkOd5XFXIomsNhTNjqp6lEuo3ZvObf+8qgm6
GSQnVgywo2I0WbZTpQZTha3maCqPMyrUzai4c7cxfytFoHNDwp4rtak20xFDXXafhI9zeRy1v1R7
P5KptDq3z+8pfMjq56K4tZt9l7xeX7/LyBHzOgU1bmdoDcWETW44aUBsmHu+MQCDogEehelhKUpa
H/Om9KD4TraaNVb235lN4f7VOObVTMfmrKcHJz4omX9jaXdGu1XW2hqccKigimbE5UjPmYbyJoSO
DGpyu+SnYvi7Vu+9SD5E9rfrE3r5ZD2bUF3IRxBzTIiJMLjcIvF11za7WX+fG503tzfG9e2fW+Mi
QzWNMIbu7WXLnGz7aZR7WlwU3uFFtNdo3E3qB4l0W1KNh6obwFV0G7fn2iY8tSgsnmF0EULJ6H1K
Snlsxu9SRluybR6iMHOlzShq1ZrKg5Kax0LEJmx5sG5xmNSMrx2L3ZRbkNQA8p+KnRrQYrP1Zr5Y
O8gfNMPWwBURDBMcns+mP6hD33WKRM3TQwVs4RoLTdWL5Uc7fuUBdX3tLqKdxRqCYKBsCEMvrocw
MvIm9bEmOd+bjHYl/f26gQv3xwDQZZhEEHUkrFLPh9MXjYWqErz9OeBTspZ9+9QUn+MJMTUUC7Lm
phy22Bi2TAozmGYDzzOVNQqm95R6H2TSBXyEKYjL771teM5WN/lFLC+MUbj31G5u+5wMpjuOT7Z6
0NSCYPt4fR4vzivBhhCW+XMwZ1aIjZBz0Q8OzgCx2Lir9I3NvOYQvMTIXpD8wyWEzQy2FbbpCDt1
+SnVMq8uNxxifbL+MSDsXTNppzkrFgPjR17pivK6yUi2NYbFQU4OpNaYtDhpMWGHwQG1D3fWt3xs
w4TYj1AoMZmOZZqa0HT14LPsbKzD+jSBoVaXNwgthedj8EfV7NE+Zgxx48LMXNcfVPPDdZ+6BAUs
TmVTugMXTveguNh6C3chKKRFwSrZBRXENvVudu77zot1yzWt51Cq3aqDTq/ZydWGR69OIa1bILag
YIDF7XyESpCYCYzrkmv5j1X2bDcbJYbVHXPy+4KjBX3fx6i7c7RNtF5q/X6yXXl+TLf6L7fGIXhb
ZWqBMS27v6hTN1NufHmrbHz5JmKdFiiktXRdggkWNj9dpeM8jKzTCLWradD55QbxU6152nRbGrvY
f6r+uKSxmKRYpwM94jDQBP8zm6qteplRJXSzye6kfNIBBFXGzXUXXJu8UzOCE2QRdPuRihlZ/WbB
kWL2v64bWPECUNTURRBX54UgKqyrYxkiAkI/S9W8KeQkq92k347O5+tWVnYrVvDipRAI/4UQImjx
Am2uZ8lN9X1OkjCsE4ozoXfdyspk8Row4f4mD0KNVfA0ePksrcsRnIudN8d6lcMNyp+LUZDygAsf
RLgBzy3ZuPMdGS7EukDBQk+XnpLhPjH3mv+n640J5mfh+KGd3fmtXXVyNPcBWPR6yEOPngc5/aBr
G7+/+MtZwWH5fVIXKAcZpkUB83wIUi8HUTYUoddqfyv1x6G9G8JDPuzCaMPQhV8JhoS5Chwfn0Oa
3VOLmX7Tu8h619O9XP/pkiNPACsSkBuQMISewv7QslxGCH6gr1v9u412Xb9VTl4Zx5kB+3zCsjZW
zAnsumdYz7N/oP2mBD60VW5aWRayyCy3QV4N8L/guYmfKb7RLlaqx9RHeli9afvCQ9Vh3DqOV5z4
1JQpvn1Gp9CUEVPwVunFsWvuenvjZlkbDVGzxoN1aSAVj+O0CPWhazUWRf+pl66d3/sNvQYk65IN
L7vY8Sz/qaVl9U62S66aM8VgLBVoi8U5xYctuo+V6eLZzaKAk6BwJaaI22HoE70xQi/juZG86eY+
rjdqGSsuhgmgzLAjLsRAgg8Dcvbt1oebINV+2boblBCtxx8KZEavH4+rdmh7XUpw3FqWsPdte3AK
q3RCT5J2sebFwc60n+etxoSVJSH/DFoHgUFVA+F+viRdpKmROXeRhxiSIn2Ksrfro9j6fWHJe7XL
w0zh98vk0GQvbfn39d+/nKVFL5sU5+/32MUJHIWDozV1AIQgVtsbx2+fbH1ubtsCVEQ1hltVwVVz
S9UccAzN3eLic1SPsxNDRFBNe7MpoKo7ROz6QNo4KC/3JPl0mnEYGhtSFUPZJp2R9Or8hGbZZyVs
KDgfhvKlU5tDOXy/PoPLYXV+x2AKwSCT6hi4ADF1n1QGNUAdU8iOOa9JLo+vQ9rcz1NS3xR9E3nq
NPzQmmm8T6Lx53Xbl96BkjtULfTHW9B/i/CqIdBGqbaZTkhnPN/K980WWn858MXR6dxdhAJAqKhR
nPt3EFdmmpsLsYLR7S3JcB2rvU/K6EtrTV5PstpC6PFfDIq3JulpDgiGdm4y1roopGcdDHr1Etul
227VwtdWjNtzUQSns1sWDfSWmsW/wc9GhXBKjG7AbnReqMbLMTpOg+tvYUYuT1VyOAsQgFOIBj5d
iAf7LK4duwJK6OcvM7Wq6rXbeoFePt6WbD5nHU29OowI4vupVIuutKcA9r/oi+V7Mhyl/c0YoNwa
QBf60tNSWkFQb6KF1xyvL9jlpj43LQQNZTsqyOZiWrXG21Gh49KkpfnD/Mewz/MhWkLySEnbYWyV
EAZPO3XN5EuYl4d2q2xx6RxngxGvjdqPhrgZGMysgEwEngHXwIfGGV20Tj4HClJ39eA2g7NxYF26
CGaXkAjWJYB84j1SDk0izzpj81Na7ONjXXz2/zjJvcwf2QPuXAhtLrGJVdBL/WKjcsz+ZjCcX3SW
PrfSVN4QdxyuO8XqgP4xJtLA946WEKtgLNR+GfJ+5pgI9A3Hu3wJn49IrOFbocETWcOILj34+q43
H2J4gfNMO9TqXaPs5/KnKn29PrBVbz8ZmOCFYTw7k+Jj04nUfFen8aPRTzoP40La08G31T2wNY/C
AZzJfj5aBdIesvYa+i9VD15nox9iy8Ryy5yElaETh7MVRCyV/YOIjKKnawUboeslAfqyVAuJNEiL
BZi4fMSJEbqXDH0wGIfhPEqo/lWPhe62nTtqN356a0SfLNT0AtlFA7oynvWUVgxXbTeetJc4GuEr
lsU9+Qon10p60PmKEU01zVXD0VVhy02+h+Nzhorr4O9MFO/6reN51WlORi8EvWGNqEvZYHeKP6om
khk3MEzvaPa/7purGwIziLVTq6dtSpjlZu5gN/CxI+nk6XTGoZiQVvlUJ3yAu+ECd5GVHYrmd1Ag
Xjd+GXMByQeNAYrFtrmGhFcdTX3GpKjYTir7jl61XUrqaxi1d7OwboNuy6GWS/M8Mjk1p4so29Gy
q2JSkflJie+sX+Wo7ALf1ZsPJc2EdV7vwuKQ5cPtEO6uj3NtLf8ZJ7N97kNmJDeTGmA4R82o0szb
IKoPlgpmEnrE66ZWb3UdaQlel8SXF7d62jVjl0fYsinHuL02u3Y3w5af7iYE34xy3C9/XzfaU6Kk
N3wrcN4NDqHVPXP6DcL1Ts2uzdOBb5Cs2P9Eina4z8ycR9Vc9F4uQ1wxSMF8hINquisjtX7OxvrY
8v7aIO77fyYDHPr/FqnEx6mCqhCJET5ENoFhtLu+u4mtn1J7SIxDgGQ9bcsDk0Sybdw6vi4DbZxN
I+MKo96C0xHWvNLiCL6jgiMymJ40qQLyvKUavupWgMUN3pP6Qrt47lbq5DgZTNFMc/QOl12i/eUs
zef/Is6gDwJdD6DwlDCF6ySWRk0qynqJM4y7zixuwo6mjOnHht+uzRfNFhxCFgX8C90AKy0jxY6X
kLDniB19+3NuoRButLDA+F2qvvlQ+sRt5oNlHH6MZfG1aazXSvchfcm0N7/VtY3TafVohPyQDhDy
ZmQfhCO4TyUupprScNJke1/zP4BjumnnCjk0ZJr86FXvsr0xZvsg3YgYfqflxKOKRxoJ4UWaBuia
sLQJPOMa1FFeUr7U5niMav1HOiVu1n6YlXanBOEvxByWPG5PHa8vv7Uxt9BQq7eNkRCoqa7pfLu+
QsumFT+JdbHJ65r8K8LYJ6upqnbCoaMRYZX+NdOmI0wHru+PTwVtrn6yRVax5t+nFoW4qUTLYZpm
LJbxXCEJpu8aOf0WkTcxNqvmy4ReG53g5YrUzqM6YCshmnaGyLXKz+WwcQOt3XenA1r2wEksURtS
2CgORiaO4Diu3CiAM+rOD3n87K+v1tqj5NSU4EBF2nYhzIaJ14C/a/I9WmJW9O4nwU5FSmoKOrfs
No79dZMwyYOS5TTShNs8HsooQQCbw9avsBR7daLeTo7sdqbz5JvQc2XPiTRvMHqvnRuLPj3tl1A0
QFx3PqdSVhtTqHAIajqQW8t+ioKtGGlt2Zbx0IKw5KBEREVRyhFcxi3Xt2lN5Us29QPAPg4MYxel
JWQRQYsiZ4Mw0MZlvuaUyMJAvE4Gn5e6cADVZcZNKvcoAUzPiXZoUf8Z/s0lAqcXV4ij65SGhFWT
23HII2NA+7D7Ls1PQfgWOW+mfbjujqsjgW1GpSpocy0Kt+FsjVPKTYJv2NHHrus/xzVdKcO84fWr
Fz5IFAvWF3LRFxBt2o/8QB4nQjzn0Qj3ZnI/5IepPtbdi2zsC2Wv8UYwH5T+078Y34ld4agKR6UL
h3Bejo/84CTxrVZ9KDJpYxbXjuDT0Qm+HgfRHGSLKFFo6aVXa9avxeiNE/0PaVe2JCesLL+ICEBC
wCvQ6+yrZ/xCjO1jgdjFztffxBHnuFtDNOG5zw5PtUSpVKqqzKS5b5a5vY3L1giqPF8ZuVi2iyEf
NPdAJKGebKvPK1Kj1w/unsyPM+eqs1kwTtpdqOVebmhbxn5f3s+lU43D/F+L6gBa2GRxRwAs80nB
fUfcuu3abOTi7X5qQnFJPG5oxThMOE4IADJO1ibi97z/VjIf7SUTwmVhs3Kgl0Lkn2F6A+1kgNOV
wxZapVVPwoKbdGglW+8gCvSHpA8IpppiORwbml3r/Xi4vJkrVtXNxJTGkADFhJUOd1MJgv57M3qV
2n1N97Lyq7WJraWzfrJItXbpErdNMFeOiToBGM9VRIAzjL5wEk5tKOcN0n0F4yZs0KSGPqJn0cgz
UdGWYzA2kJ1bMbe2JOXgjZmTjJUOc3b0kWK2Ox82q1oef64RJQVhcPi5+z/P66htAZLwpqpxh/ot
6IDjrWF2/B0Cf+xnjMHdrVsY+dNQOMmtPTRy8kfJtTt0d9EW6xPeX0dVml41lgOa5sves7D2mebW
hKYfOE1RLT6/YJ0cuMwGr1cUYA4hP9b24DndKux77qqqi59f53iw4iZ31dF56E3KgnSokfV9ZV1r
TmXe88y6SoceTzbp7sbO7AOkLzcD2JK9SBTTyjIXIs5MTAEgGADmwL4q4YAVePqABxnLJMBsgXQK
l8XljVyKODAB2TKAyy0MxynXOZ+qsLE4crKCXbnNfqg3TuGn9juNdKB4dkOPx/BKp3np46HHCLbB
mTz4E2teykjW0GLOOLXrlO005J0AoV5e10J4Yac22LmDSEPHxFKTI1ZXAQgpBh5M2U0Yv4CMElD9
9gupBKjc0YIEtGTONJVdrOuRs5bgPRobRxody+G7E6/klIu7hqlWPP3g+YCVna8oq2gcRRNMOAZc
/mef3YzNyuMSNEwLHj/nyTP1MfrAKvlFIwY5JmAgB0onrl5mGcgflp50rxCLKUEAGJrf0zp3D2Es
tFs7F81RZEa2EQCF7MNCjw5cyOadDqH+UYki3OsGn7ZCszheFawgu6Lj4RZs2+1RZ1NHvcnOp/dk
BK8Z40Mae91A9RL0oo4MslG0N02c6sFYs9KP69a8qUdbu5NVODTQxBmnXWVU/MMURnrDsrZ8CMt6
uKYibu5TTbZ4bUYl+O2SzAUJUVvzgOvmD2dKQFGd0zo0oQZXNs9tG8cb2nTxrWVLqw5iKwYNU4kO
KSD8kQ1GwAnSNa8NA4UPNq5/7MqJHwyrMjZuiETHa1uH7qNyKEqUnCt5HRMy/7JQHDqodwRm1eZQ
DKYRKFLdot9WzJJbPe/dbNfyqt2jytgfWJjF3NeniLzwdHKOPasHMDsMOYk3IU3H0qOZTq/NUg/3
vHfBH1XWel17LTZx20OSK7AwpwX8H8u0fdemMaC6VuduBeviXTa57C1rouyI6qP2LJKs+z6FTnhX
lz3daEZEWszrU5J6MbqhNIAMK8VcoZ4Y38hkumhrD+wqzVrjo02l+R9axPp9b6diU0gjRsIMyEEa
aHmRfssS1ldgcS7SX3loDUcBOvtXYXTdociNyZf9mN3gv7c3keNg8Dy1yU2ojQYaKyQ6OIMpbszY
qgJZTHHpVSj3fnMrkz30OXcFhI8lKQHAcdJ+G2acpzsAyc1DYdbNQyJItQUqzW18Qch4xMBX/93u
Ih29XolisQNt410PcJz0KHhs7x1AM27TsBIlON/nGA4liyeeZPljkU+sCEQZlYe2qKp3TlnkepUh
+w/aCQyOpsY4WUczSps3gfnIrZjS8hi2OnnO25KEB4i+xuADNKcHaBzl2ywZLV8LNfvBsqvw0Bi1
pe86GhK+qdoqNDyWo+7qU5GM3S6t6+EhLbux84bUDa97S8uANNLafRiXmuHZQ1X8AFAneibYl8ir
wE37xA2rzoPc7tLnQtDhyQSh2ne3BHcsT1298UQp8uecdNWHlaKiABwRAxwkSqLqW9Gn7kPo8pp5
eUkImM5pduX0A99MLTDeaVH3z2Y1mtLjmix+D10/bAw0FJ9NFgPQkjpoFnmZWYD7OYvd6IkkISS/
YivqPY7k/NkcTW1bhC2JPL3QU8z8h0P/SiTvD2GaSdfLe8au+tIMbzlpcIAL3RpwijDMGGVld9X3
if4+YvLJM5OK4qdbTpiBg7ewbzOJBzYIc6zhUIWxhtDBZDJCx2+SRyq15H4UU1t4kJipDpXDkm1u
NaiXWVMkUX2wBmA5RPILc139S2m77SFzUheNbRQB73K80XIglKKglIX84E4Y3SIatoEms/GHnZnV
dqLgbiJdPkRebZeg4ZjGkV/FXYzU1R1ZuKuoyJ4GhOutLmqz82CIHwq3rLYY9EhuaFmIRy0coz2L
iIXjkIATwWFRs+EEPPrpOHVbMMEl75lbax4do3YDzgp7D8oJ8McxbnWBlKONop9hYiYEtKl8S0cb
QpC06jexyOmm6BKr35WMSdd3MmpNHmDEtev1YJtrAjOq0wiPMonusFWCmNXrQCW2AcC/Ib7N7WTD
jCR9diAWj7m2etAgFE8tOfrA20yl7+p18hvk8MBSDkXVvFaFG25GIst3m4bNvovSZAsehvqdcK3Z
V1BI9qXWNhtpyzIg86ZHuTZ9o0ar/+5p4ni2nRQPGAywr3nj1lcQx5gOBhwRDOJatCZtsdQKADPg
31tOyR6jWBsh3xUKMCk8TvFWRy/CsN9N95uOfvLEfK30knFL1wRFFrO5eVxwphJAMVkxKzEDVRhz
L1mrdxU44FO5Nli5mPWcWJh/wUktj7elyUFNgaZuO34vjV8ztb6rQ+aCoCAU/3TT9J42a6DvxRSS
6gBiu6iVY4BsfqmfWK1qW7SDhqQhmUcf44PVbdss9qBGFEf7If4W0l+iWnmLLyUqqOrZmFRETQUp
17nNuI5AWDy3r4vwNo69nm2bctfXN+Hao24p7To1pGwpdJxGt5u7ypp8buUb4Yd2TWRwyS9OTcw/
4WT/RBXKKJ6/2mQfhswCzzH599Y4Q4ELLznMeM1kx+cWCgyyUXPuv7n9VT/ubHfjWis96TmhVt9K
YMYHiBSkB+zTGLdRZ7VudHPLdnKueyc9NnECrckY6rFmcDm3X/okJ6bUmQxp23WZpVhN6Dw59B46
icbaaO9nJDt4Q09tKC8vgiwvdyPYAA+hD945pIggypz0wA4lWFa0axOThVHHoFcBaCBxfWRVnp4b
XiKG/QhNvgEvtkb/bmNI4PLqVzZaHR9y7KQK63mSQvKNS177FpWFI18bhlrySQgLAK6HUWDjk/43
69IaRA94eZrydyKfI/nyhVXMlVeQBIB4XlW/QhZUh2ON10zmbqrKa4AyAcmjk69NUC76CkIEpv8d
AI5VWZzeFCheJHjekvBoav+pOjA2rbQY1kwoEUKHyDRE2WGidZ7cLgZEItDXRBLXbMz/fhIiikR2
DnXwZHaK31WySYq7oXz8yhf5u1OfXswg8Sl7LKNEulZZ35zie5j5vVzrHyx61skXUZ7KsWFGnFmw
k0PzhbyIbqUuvLZVym2kVXgghRRbVWWbCgKDtfVq/DMl/xwdTtagxFORmGCSK7GGpj6K9pt0n5Lw
4fLnWNmmP5fuyRd3wxzT4BImTPoWpZDbkF+4E2apB0ymol6HFOzcpUa9TUY9Q48qM44xxANxY+v/
LNIy7xPSNsDwwOLqqm163dHMym1wyscMwyz9vaM9tNYNxwA7W4mKS/nAqSXlEFbIm6McACV/1Hc0
2nPpeJQ9gPi3+Pcp2HlNDIp9M5MrSj7n+2YaZVjlApY6I3Do7US3Xf+Vbw9MFObwUXvFnPm5CTlA
rsgI0WhvyhvLLbwm+8pZ/2vAUtaQ5k3BnGiO7t1L3m9ZdFWEO7YGW1o8iZigAkAas9fYrvNl2Hqc
V3U71+DsXc+3WpV4Yu2iXroNwTMKHAbaQODWVfLAopwAh+3RW4sAKc/4NmGjB5YuQ2wuH8elJh47
NaQ4GISZJc2a2VDdlNcoKiXHHEWNjd3U9T0Qn6EvOxDGdox9H3SjDthkbVMWEx/swmsZ95Kz417+
44foHptKcpI2ZComE0fXTra6OQBO/8j1qwZCYoOxUnVcCkOnppSeRl6aFeoqMDUP9MbkoYckx+Wd
XbYA8qoZDQaEmxKHSAp6cjGXTpt6Vxa3pFs5TIseggr+f/++ch+4OVi65IC/X+W/RCsCnqNa4tob
Eq9RSf+ht1FzYDztADpC6oiZf8UZ4YjoaYHDzHc6Bnk6C48fbWtxMCuiZtVMNka9bM/kUKNJimsM
LN+OqP1NdYvKWOcJEAAT8BDFvbtvjds2dFH4WtmLpffh6Q9UnBjotHZq571otW8Ou4/YMYs2UQFd
0GNV7sna8MXi1p/shxIAUHO0XNABobOIhlgdNx4rR0AL9xwFostOtBRqThemJC+5KwAdGbEwgYFJ
8tJot7q+EgEW/XQmW8dcAvoWqp/2Wm6BEQIDF8K8jhID6fda93fxWP+1oMLv4zx1C8x0YE4ASgVp
/Vzb2zx9S+trLVsbx15ZjKsc69Blsq9MLCaKy30h4muoaO2/8kn+t1/qC70m5jiIEKtxWbsrSI+6
Wu6ldrryWdY2TXHpqkskNUJ8+REQYpBi2DnItZKAdk+9SIP/35IUfx5L8CiCxgvXZkMDVrxkDNhu
Z2Xfls/o331T4mGoG7Ht1tg3LvY6hkBlfTP2NxVDAgXVHmPnku3lVS1fbS7A5CA9B/uCOm1dijHp
KW1xncTXcXYMh7sUs8em8Q0ioi2IfKhHDR+dYA8vxa+c23kyC7V3AviesqP5MCWoT8N0VB/zNvJ1
FPqjNQWV+Y98CssnRpQd7Wg+amw+ua6zE/ZOZjVG8ldaZ4sH6sSGcstUeTxZkwUbA/hm8pnUoF1x
vjULSlLI+7KMNQ0WsJdeqBV+tzZUu+h5aPwB3mX/EV04z9cK6MKwIsPUVe6IZ4GQ6mUZ1NrA5Mp8
GxRIYLoZH9E5+cD01+ELPjhrSQJNC9F24GnPbVdJXwunGdBAtfhD5hCAe577ukItu7zuatvPB/1B
Dj+m5hVz8Ruq/TNhJ14qoNZFojqjhu1PdQINykHSwNozYSTgkLZHfU87zYI2fZlcO05hvFxe8ZJT
YqshnQuAg4557PMFD3FvzFSocMrIMxKwyed3Ex9XjtdScDw1olyLsD3EJYWRiPyMbTR09qlV4in5
XLevl5cz/yX1jJ1aUs7YMFQj71qkx+UA5j9QPgJg5JtoEpHm/bKltY1TThpuEpaiEYN80f3gfG8n
T7a9uWxi6SDMCHhwRYIjBC+Y829jmlVVxz1Gy/Lww46hmIP+c4mOpO717gfRthX/cdng8pr+Z1Ad
hnLSFtPENQyaBdmwAfMKEOLN0AS9bGb5I/01Y56vqywsQ5r5/JGSLcs3lAZ5+kToFwLVye6pj34L
MvDgaocVIt8ysevKlUrzUiA8/fvzv59URmwA1QdIF+FJMkASDXKvYu1WWvz+820IbgpAXtXncSfq
FJRwBuaU7SfZjL4YXqVO0UxEH/QQj2gTrYGFFw8q5l0BaQAEHwjb8zXxprBRs4JF17iOQ+BRxDbn
vde3BvLm7WUvWNy/E1uKF5ig0LYsif2LAAHVGGbmV2LBZ+bFOZieWFDeQbkz5lQOsFBhIlMcS/lU
8EdJ/bzatWgQI3cWR4NvwW8NXJef5ysvysWExrb+UKVjhuVTQhP2GTPaEB6oRUYvvMzuxhcaa2g4
S+EUAEeHOVp/Q/WY2iy7YwBBFf48g3BjAN8HZlrK5cqeLx5wwDWAVADRzSfia9vkfVWHBL+oexLm
pu6PjbsStNZMzIf/5FiQzB2rOKWYZhb2bdKCTy0Xt7lc4/hdPBsnK1ECPaJv58QTzNRd2lxZdl8g
GTGOYohZUFvi6LgphMMFv6JVsfbKWzwlJ7aVuNw3bWx15WybFOBW2srkqYh24MUB/OULZ+SvJZXI
Voi6c7iEpaixPEl1r1nTZF/5XOqJt0lh27KAhZQiHS23JgZ+aLbSmlg86ifLUI66Oxglxlfgdp3x
ajuw8XR5mxY/iEPA2gR8FKYH50We+FwuBERvKvSiYlSHdAtU2YFIb7TwHk2wy5b+NMfVBAOZLd4J
CCyAHShLSVJDpGQGcoAewAvJVdf9TkNQIN5qkINqik1P9nb2PoY3pXWPltxl60vrRG4I5BOFGA7g
FufrDJmWC8jgYh9F/SEjzJYP3zFcdjdYzySpVw7y0gkD+hSYJmAT6Cddt6LAM8mZB/1MqoPv5yoT
PwbieFbhR/lVlwR185/Lq1s0COoXADrAz2mpzD8a5D/NMmxQpnGKq7F+r8FW4Qy3kdNDuJ4/T9kY
QB56ZUuX/B+XqAMx9Vl3Wm1J23j22bkBGElCwWAH6YbualzlgVo0AuovjFtghhm0w+ffzXWGFqVF
vKUlrbd1OB2qSN/VnK18scWBEpAnQwQJoDzUMZXrW/bmTPs3vx7i9GaUdxP4YiNZ34JVbYNZ121U
RfeQLn0cRe276cflz7d0yAFXBv8UwEAOisLni2TulLPKRZJfQf9QG6674tdlA4u7CAZcNCPQCUYd
9dxAYtJq0AmuUzucdnPnrtT0LefOikfMF9SnE35iRrnAdALlUXvOS6C967UmpnSzbSue6BeAz7MC
+f+WoxxmozDARYs5UD9EThdjDifJPioD+L21ntTiuToxpLxUYidkbQkCHb8wQS/vflCMcaZPDb1r
7SAv4n3tfKGl52CMiyF4oK2uUumVfevqskKxnifHcXrT2d6QX+iuQosYLXskWJapXlsaAZOO0FCw
cYXw7QEkFbgi1wqhSx59akSJ9SyZwEWUw0jGnHudtQ9u/njZpdcsKIGBkDwrICGHMwPpHGO4s9KV
T7GYg6J3Z80INsjRqz28RB9j3kucytr5phfACl2N5pPWvojoAaTL0Y12g2La9JUX3olV9eUSIfdM
rfnB3ycTxmNeG2l7pROssuLPrque1VM7SsDjUu8HUEQlvlGxfBeb40M3fJOTe8+mnxnwfJ6d/Lj8
xZaC0KlF1SfyhBRJgcOUWAAmzBID7WPyz9KFeLicGlHcIjNrk8sQy+rcHVhkPYjxgoOUrFFSLkW6
UzOzd56kTYVd92SwYabECywdRi9jP5p+X+orQIvFybxTQ0rkpqOR2uaMzYNEq8/HjynEB7sJy0fI
7UGwCST0lomE6gstPcB8QcCHojKQ4moFwBVc1OZ8Haadfmxy+7ZbJfefP7figDDhzoSboKL6pJ0S
WkU/YP4eJuzqtpqfyeXkxVHrZYIAKVOhWHO0SR701tvA38xyjUlh4ROio8gcBgQLIKoqiQPrWiOL
TVwiOhiB+mInMKWhf7fWCLIXvP7MjHInAvzLaWLDTNNgCLwZ7hpa/W5yPbh8uBaO85kZ5Ups2qnq
4hlLmdbiBkosgGV7ycNguzeyCD3Moqxc9Qs3o413MLpoQN5+7qUJQ9MrUeOqF6x6pWaxidrfUQjc
ef8El8JM8Q837ndfWOOJTeU21qjWW1VjziErkNOTTB48j0B1WzQrLfPFb4Z3AvJaBlZClRywrGXG
49lQP4Kp04m23ZQdq4mv8IismVHWQwbJ7V6HmaHZVexe1Ns02l/esvmzfzpk0LfD0wdSj8iYzuNU
E1bQGMPwvN/1mNWPN65EFQcgncxrvtCjgXwVZkRAyzwzUSoXigtyYCRlMDVEfdCyPYFodrpWP1jc
MgyK4K9B3hcUTufrqTMCmITloAoDKB3YO0bMaFp85eZfOkuGjlFbpOLYNhWayPlgarzVgAIVxi6M
UAoXFKR1dAzczgXoZUAhMS5WvtTSygxABEGeiNTvE6RO9CwCZgb8l1EDiSVXZlVgu12/jcm0sryl
wHdqSYlI02QzABOwvMilQCjT67xzDxzcg7hpDpfdb2lRJvrtGNwE28inhzCoTsLUTVAULQeIwupg
kxNsM0p3pZ685OUmwzt01q3CK07x8spu3bSIUYlxkxwKGDvoR0bOFbO9UWwvL2hp704tKfc+JOcm
ILyxoFzbgtnDY/aPzt105OmymYXkFpyhfxc07+tJemFops7xrzBjTXd27+6KolwJ4Msrmck6ZzHz
Txz7aZZC/ougsJTlv0dAxN1vdrvp12S7Fh0AdFH/taKEuDgxSBXNVdO2vC/awwhKkmHlVlgyASYb
FHaAbp5pzs/3Ks4yt+1n8Hsz3g7WqwaKWr1e2aw1G0rYkUMvcdfBhkO3lL/1BhjM1rTklqIOeqcu
CPWhsQUc//k6htRMQCWG2wDoxR9lFl13BKpHRGxTMJBaleM54I/1LvvZ0i0+4wnmuhiGwdUcyCqk
6BuOdcVdCZDtrUDArrLCAxGvz8oNEJjQv71scumsnppUPldXmikvdZzVKrNvMffhm332syuNTeY6
287OVsLq2gqVL0clJtNChl0di7LwGzp8hKVWH9Kufis6/V13ebEJY/c2wzzYyuYuf9C/m6v4PsT6
kiEtsbmTbQxQ40LhCpQsXQDth4+hCN/1wriBCMDKGMPSuUbNEbTGqAPiplSuYcixmGOpzbGwv8Kz
gQyJN8W+DH9f/oxLBTPMUUFCB7AUAMHVuQ8KIOMAdDvih8lu9IT5Y8oCKGruKk1cZcl742QHCzhE
i497brU/L5tf9KK5kIUKKigNVDZg1nWdBBUykvfiZ5NkcJx4a/IOV9pHpomVD7m4pSfGlKBPLD0O
wQqGogy49Ur2mkzJwa0h4aJ9JavGn/vfspQYYAGJJ5jEssYIgGrdubJzG3khNK6H4k40eiCjxnOm
1dHYtRXO/35y3+T4SaDJg91IlHszlb6wWs8CqgNcWTfDOPoYl7vnHehghL4P2+YpK9mdHfcNZKDT
XZW0nrHKVLn4iZkO8qAZxQ4qpvPfBDRtKvt2Pj6oXKfR1gVvOg1AdeCtkcQtHtQTS8rqe1uCBSPC
6unwnRIvS/cpmiGGCEKeQ/ljxXUX75ITa0pEKkYwEJB5XTEYTPTxLUSd1IAI4eUDsmZFCT5Rn1ia
lc6eZGEedQPkp4dsbMXIYnA9Wcr87yduQxqrjYxx/kRt80bc5jpqWdCFr0DDbSiLN3H0kWNW9/LK
lnrTs9rIfx1DVVIQXSSqcrY6WOmWxPEBjJW+0eWbzm72yJ7RXhEBSDEeu45sI63cOPxD1/h9Gh0u
/5KVPVYlgptKYyHQfnMZ2gxoZIIbM96V2prMzlIyCFUHPAxAGAjGZCWi22ldWm6CNw+3LSjJsz0A
67uvrOSvCfP8Q2LiOQb1PSJc3fGjsCMMk0av4TStmFkMMycrIedmCtIUTjNiJXTkB1mXN0b3aOQO
xkDYimcuNRsxAwf5TQoIBqaAlE2jblNrJHKRFYKTDopukwWpdc8irzZ9G6ZtG95ZvZfTDuQPm3oN
cbpqXdnPCKlqTSUWaqK2VNAHFh0jx+/LK3D8pu0PILJxHkHD3pkYs+o3lz/mYjg7Wbqyy7XdV62c
38hFDIYy4U9sx+M24NlL7kI83L9sbalCebbTyu3IeVRGGV55fjTdWt2mxJir1e2mWCKveiTaY2oG
g1jpii860jzhOB8I8gnbqLlpr7sFbJZhdMhlBxL2epM72q7FEi+vb/Eamgm9APCnqFYqjtSNVjaG
Jl7LVgRRTOSpWkt3KV4YE33DtbUSUpYWNs+nu5DXAZ+P2oYcC04tjRZI+IldezJJfzWV2/kmZ7E3
mdbL5bUttTjQ89QBrYCWuwlZhfMDyQvXqXUL5jCpRnd1Ul43dVUEVsOHAwiR2K5l5GcTV7U3OG0R
kAEc/mU4PWWsXOOEXwqmCOoYD6D4NZ/4YM2sIQOyrNQXqXukbeXTyr5JV19ZC+6Kztf8HIU0wayn
rdxZjeCd6ZAORcT40ck/yu6hAFvvCJEchu78ptYgyWWv+NDnrwqbKI1hPJZAokVtv2qOGcVFCJsi
8436KXYkOIIPRb9Gd7VmZ/73k/vYNlsBVUmU1Efbb9qnMd9CIVvSb5e9Zs3KfGJOrJSiB52+g9VY
aedFDkBbxhPV0Rl/vmzns0fMuwb3xJCr7tqqc1ZxBKWDZl5N+tR3D7l+V63x9n8+3OcmlNgVWeXk
urOJwf7B7YMhA15gnOH3tNYF+HyHA3Oim9B6+6Nkpo6fNCAs0cZ5VngoH7h0H3WnXalZL1qAwgxF
nW3WR1H8mhgiCuMQBflW+o34Rsk/h9yZzRNyiODHm8VQlK/eRuVYD3+K7/ZLTbYkLLwkvMsBCbr8
1Ze869SOkriaQ44ZvB6lL5YFPE09boNQCc0gurKepf1C6wnNHxSOwJqmxPW2QeJWMlSmpHtnFv9J
e3PtYlxwLgtxFem8jcqKrcp/SyAh8jFHethaJQSyn3UofkZ2NpO/eLK4cd3flImHhrTbRDzoXb1H
g+O5NUmgGxJsWgViRLX2LFj8TQxEqQQxfxYJOz+7soXKGaD8SFlZehVO7ZWMjR2prO0I3x+nte7l
kjloicD1UQOE28xH/CRUFAU4HnobH1PWU/k+2iGIYrIJ4qJ+kaYQYxejQcFr0kK/MYdYMvco7Wxv
Guz+yCESsnHbKXU8IEKLHBINzsyoJbr6JUQR6d4qOrom0rb0e9EnYRCZpRiNUKfhwqkLUUfG9ox4
T3hhogfaNByduLgetOZXHrdrPjLDdM/7MwTSc1AgNilcEQ3X8w0aIZ07cGdOFDUJmYRaD3rSXgPb
FdjTGMjKRRknA+6232GUce3rzH/8k3H4AgXnx8xQqBgHcqfW2gmpzdC5gez1vaa7W1vHJK1lbbWW
vExxj5QH47Tmc1fylULVwgGc1eMhVjYremIs6XzpOWLNlIXI4Sz+o48czwSH1T+HEgxy/Wk8gAYD
INFzC2nHh4p0Iaq24YZGh8q4GkCQlL9dtrJwTZ1ZUY7UkEcG6Bexi519kAMgttWd62wu21h4UBAY
malycI5Q7lI2q5ZTPMka3aHcGrYJwAYe567h240x7ho3SaDE0CdBWoCIexDNcItJMxRvjN461ln7
0DXTuPKLlk4KXNcCL+BcsFZ7ZCQOe4oBQFCjmr/RSfAy5zbUtfvW7dGrGIKV5S95KlwUPJ540Zlw
mfMvSboabe35SVMaIcRSsvraBdHXJqqK6r2LmdgiU7hr+GTfgvD6RjiaDVGIZMVh/2yyel7wASBz
auC8Ykbr/FeElhMNXQhCiqFkfQOIcEZ0n7OMPmsuKHKapJUgeR+SPLrCDBecLhYJ2pQGQOYH2xby
eSAJiKoazaYfTsdJAD7bqcXVliVHvRrzaJNM+Ete3bD6uXBjIyjDcmY7y5txwyeWvZissWYeG+NZ
b6j2u8rraucKzXy1wrDap82YBSKi03UU0wydkDCMPA5etPuWy2FtUOnzMxPfHokZ0nXkNUyVMUgG
PLzNLk99xwTey7Tvc+tngzZCYkiwc5LtsDbEuFByhkUQBMyXydyXV/ZfdIz2rY3XSjtuXOeB8CBv
v+X2c9R9QPAuRg2G3dBV+cal843LAJ1ZULSDLlM5en1qjhZkJFK/j0CuaszKLskdk3RlGGAh78Gd
Azks1LNx0NVp2j4FX148YBI6bV1QuR3i8rtw3pi9vXyUls4thl2ga83miKLWrPpCkhbYntSnTr8x
h/TA3CSIauql5J0PdOV+W9y7E2vm+YmZOrMTQsJaM4FA3DQ3qX1fDSs7t2wEtPgYRp7nUZQPZEbJ
wG0X2oND1v/sBzbcO3b3UoimWGkzLzsgpDPQnkN3FtCi8+UIjPDIfn6dF2GPmdMf9YjJmqvJ9fiA
zuDGtI8dkKnlGk30nLqrcYe6BIcNWkZAcCqpvUMbO2QZdpE1L1P7NJRHLkA+4CXaiy73xtpbZaEq
ACQAxvRn6QOAb1ScfAsBvwxTdPCR5gW49YH4ehKE8aZJPFu8kdTnsMpunXJ32TeXMoJTu0rqL0xQ
CvYO1unUzS62h30/ruHCltx/fiNhM9G3+lRLlU3fmCmITmdodlkfqn4/Vtk8N1ywaSX7WHLLU1OK
7ycFx9QbMmDf4VCf4mzvWKmnZ+kXDvSpGeVq5GKsJhnBTAhQcTncD8mbmxV+OP6KwJ55+QMthXzM
EkG0x0XMp+qc+lztr/O+wUkDVMN9dIXrudaDDJ9aCEyztUK/ueQPDMEeakcENGZqvDcqraskmZMe
zHE2hueWT+aEL7fRqoc6fAUWXKM3Lf8YCz9z9iT5XZe3kV2ic7Nzuiud/pJa5WXlUzrtcxbE+RoH
z5Iznf4+xV9ZVZPE4sgHQBktdK8bt9J+IPWPJl7JPP7MZKsRADce2GvwWsUtpAQeIp3aiCzshDQj
jHHt0hHdjJk81muSh4qNQWQQL2nyTVrg8k2/lwR0QH5a/bTIMRlecweUo4Ovs4eBr0T4xcz09Kcp
bt6aJUGbF5tQZVdgo8Lmb1AakiIg7rPItkwEXbIvoMHGsyD/dwgWAd4S5jEvBa4l9Q1RVSh6oBIF
0WBwnaN26oXU79ck85bC76mR+eY+ecQmdenmABgiATDem8azmp2dbUn03Fv7LLwz1wYklhKBU3Oz
152Yq6rR4vEIc8wSvsM8Sm4HgOXctdfRkvfiqa9DGQCVX3R4z+20o2Yxo0C0JUkHxOFBTo8RiOmo
8ZGusW4sxA1cl3/miDHdhpreuSkAY0UWU5iKxRPjEnBO8BEXdxxci8QHIOxylFr4XmfWlO/VC5On
2gBr0EuZKnA+Ap8fR9RjppfR7+DZxcjLSmBciPVnJpVvJgBEzq0OJk1JNnrTBn1xo685xsIHOzOi
hJupFyKUczLF+8yr0iMajthWD0zrXbWSUpmLXwznCZhZlPrQZDn/YlkuaErHeQ/Tp3g49PFtkxOA
9AKLb2j+HAvqR92vOv8Vs+tw2ttEBj1lHtG3DqjI40PDtzJMA6PdAFnlD2kLps0tMooE6njRXe/+
+yWIbsnfn6tsDeJjm5sx/r7EjIKL4SVD7uzqR685G/vXZe9a4BWdlRb+2lKyMekAozPNWUpY/Sis
oNa+xSiHuo2XRAd93Mh4W5Jr19iYxX0DdqYx9yvz0bXe0izalWtX0FL4Pfk1EJE+/1BQLgt7Xcev
cbHNaKxyiMD6VqJ7dXcAMbkX9m+tHHaWdZ9n/8fZde1GrivbLxIgiQrUq1qdnPPY8yJMsqic49ff
xbk422qaaGIMbBwcYABXF1UsklWr1grG6QsdB5jH2JxD8DLD3PupeZBXk3biV9Owvpu8J3MBRKS8
mJjiAJTurw8z4jCvtoSa18YwU7SvcTMGUXUo6uIrm3hlREiItqWxCbAmLKX2vQUvdh9vHRVRsCw3
cVwWn6twwUAl7Cujn8Ys5W1p5vzMwuOSQSjy2Lggm00vy/Lb9HI+WGXrhrleyP2haAQos/B59E4H
vjease/mrUYPNn1cvnAE89Hh/5kQP01ljpBrr2Ciqa+z6K12tlqh2N1yL6BajvlWFJvEWhPo45eO
aCOOj+UwW9/05KpRTZNJTaBz4ugoE2LSVPgubDCNZnHhxTA9AgU9p1foup7/FrLOI3j4PmwISWq2
oXUBmRHEV/O6fLdQc283mv3HjL/3w32GY9Huc4VNuVt452AmCi9IsWxYV11vlQBSbezmGEXvMYpH
5Md5t2QnBdpN/5kQTtvQ0GmOUjxYWsPtqB1wCbeDpLhZvK3ZKt7fKm+Ej+TNUcasHqY8yK5HxmGM
vwMefd4d/jeEmzY+0oc7wkdK+3lsDR026nj248y33JeZ5r5nXBJVg4ivzDlTwuY03LoJjQqmxvKX
oV1k7Xs14aG4P++Q7DWPeplhcnw0Lsnio21JRiihQPtpM+N2B8wkJFsMP+yHS7d2NqHZ4CVX3biU
7Gc7vGZudM9qxcSpLOmtf4EQIhVQsCBjwC8g9DjMf5zhySRoUV+AhKeku1hXecwTtbCwmCyzTZCS
YZwb7KWnh9LgLWwaDRt1wgYyKszP4me33GbhxWQt/uR9Iyghd3g7/vv5gfkDoOYxgw+FH3GwNm26
OgSN6N80RWmQd/th2p7/mJKVxGAN15GCopUHEoVTz6rcraY6hiCZU8ebju4cfc+Ij+6bb8cBLlqJ
quQlidG1wb85bfUYcUzoS1RTiE9nJX6WVMASH5f+KiGKXpRka5/YEc7eQccwupV7KJZAfJ26KGBP
fvuFA/7EiPBUdaveLgpcSzcMw1BeuCHet1HFySzJH6APQBmSw0sQCfzfVwuWOtqSk9TJNmiLXrVl
D/Wq5LIb423J5zeHRLFukux7Yk5IV2DEgT6HjpjLzN9pHfuxafiZtoXuOcVaqqZCVdaE8GvsHjeB
AtZMJ2iSH0Bi+lZzmNLANu/T/v18rH8OCQvNOyQeXC3xCHEE13Q9dIrehSaF29aoXkDEcPCLcnfe
yOf4hhH0wSFCjZ44uB9OP5e95OiAThH6r+hGW31QazFepw+udjxv5/PGhR0CGBmavbguie+pZIlK
vYphxzDeUzDXQsys/mZC8m8Ae5M7bpituDF/jsNTg8KnyvSxNCAHDMfCbVMcBu+i7d4gZqWUaZNc
a9aWwBR+uoTAi1Rj0cHSYjkEt+YwjHduF0bXBkmSXexBDqPKm/K3xZzogRmU7Z3eS5/Or6/UXejo
cukKVDTEJk3YeA3J9Rhwz/q6BeQ4M++p+zbZQd0odpz0S64s8YhabfDcTvSmcGEpHavAww2udiDz
NQHleWDjt8G6tzrFtUcaoyuLQkqhVogpcAKLIOEux+1iugC03obVF7qs+JLor6G3idccDs5T16yJ
FdDThSHd3cTOxjZafxjAzqb7Tf8eWg96/DR5N8DFf+Xb/WfWEgIIyrpJ5BTcPwPcQ2D40u4cb1t4
W31UlDWkKeXDQRHwYEQNaAdKWNKsrZ1dj8udMb+ed0a+HVY2hEPG0LTK7RkDlJrzUpTbHB2hbmkh
NRcDF/s8JL42HwcVT4DKM+HKo8euPswGPBvMJdAALJym7+Gi4rhTWeEF+1Xsh16R2xUPkJhcsuSx
h555qtIFlUY70iRImijqkpYQ7VWTl+HiwUZt+8WS+BSQU5ADMFS7zn8pacpYGRLOl9QrutDgG3lC
Td3SfkX1tUe2S+PXKtUoScpwDFCtENc0AGwVQVda2Gfe4ka4GI5bu7gd4qBzH4fyBriFtAzc/N+j
HOo9gNDa6BigYSCsYMJINNA0RrEkuXKNu8x+zf/9loN2zMqEsHYxODeTcUbRPy3uOvOuGZ7rcrPM
t2b/78cY+j5ISDih0bYWhzvrHn0PdwDMhIZ3mf6Y1BtKNxaOmWQ+nA8H2cY9MSUsG4Bn1K0cLBvN
3jvt1YEI9qasZr/tr436xUiuo7BXvBgksX5iUljGTLMsEPXCO1SoR+N10feNd1Wo2sf8r5w+h3jv
7GMNhbQ+zGm7zBSOecbvefgB3bvQe6jZQxYfQlMRe1KPQH3GSzW8LSPmoX5sGTT/0DpG7XEAFiNu
IWJ4RXrF15JkIggNfNgRMlE6DiZJO9iJllvTDsLqaVBhrvifEJcNi4Y9hD4IwEdCPBQdZaUZApAe
moBi6u9EVTmTGwCxGXjbUJ8TH3OE4l3sLhjuhVoYJOXNx8UuFaP+UhMomPFmNyCNIrwwZYY9wmm+
T3+X1YODWZjzu0b2vXlF7n8GhNOOdYY5LUWOAlN+ryNTm+mtmz0wlRaw7HOvzQhh1ST1gHMbfrD2
uBQvbu0noSKiJMcBV5j6zxMholjURmxK4QktX7T4zYOQOqQ20zn1MxUXofSrQI6bUsKlP0RFbppa
o9HqaNnb8ZXVVZs2rxWfRWVBcCbF1a0sOVAF6kYEFZBKpRUn/SArF/i/r24CTVehLeAB/KWx59h6
IjOIfEfFF5HaAKaHj3ChjyAWrqJwKep0AvCqnG41LaDlFcnfz4ev7GRG6/g/Ezy8V25kTdSmVgUT
1XwDSdXeCyzAJqvrWoNUcg1JVtU0kSwXmxRYW7RDURcXC7LAtEEriKDHwOZd7bSBCc3hbA405wr5
uQbT7Xn/pEG9Mif410G8AwwzMEebq9E4xO6LS4K5OVQqLLH8W334JSTLcaCgH1pgqJ++O8m+RmXW
UjyDpL6g188HsTj4RDjGaO3lGBVBj49UT2P1HLOjFQHx+pgkX7hzmB+GRHHCuh/7PK+R+PX5MORP
uMNn1WYAAtNRjCBIF21lSCg+RCYFfhfQ1o3DvmlZ6WMKE3qAihCQZmgP5X9wsGD2RIw4HVD5BOwO
CHHiW+hqNTTQe0zoKm7T0oyzMiNEmtElicEimDH1e017rbXgfCRLr2cAPuMTc/ZzXG1Pt2qZOEkR
cuxRvUAVTmOXNEkDEpsHg42X+ngzFQXgaWZR+4XXKpoCsjUkuARwBlL+n2C7AzMzWQqE3kRvyzTz
7eQwasC9Hs/7KIsHAJ34GYTqIBUJB1k3kKWliIfS2Jvhn2G+nV1VDVSCYUQZ5sOIyC8I3v0ezBsw
0lcbYNQCk16H7pvl7j17YwAwUTwk3r5VKSzKwmNtVQz1mQAVwa22xWUMHc7q34fS4JaLsECkg1BO
rF005rBUS4Xw6CbN6TeWm7R7gsHNelO7qQNq0F73ckVMSr/Xh02xcAGARJtSbrMuf+QuRKrf+n53
PiTkYb+yISxcPQ6g8Fpgw3COrDX8sbEBrrrLursFFcs2DEptq5vb81ZlxyLB6xvEf5jCAFL4dK9N
ZDHQf4DRsIPyig+ocDKAnk+roS/T0b09mmZQtVV8rXUhCotzbuzP/wBZrufqDZzSB08JEVueZRol
fYYfYOFikZFtjU0XepmvZS9mobhmSDc37xShzIxSs86/8uoOoOekHzyvx+u8iYMlKbYQvK59iBPj
1mSrJkGlIbMyJqTJpSyycKrR89Oru9kKuvE5pYqQka6dx3UHARjmfGKn/mgRc7MiGxExdQFqDs13
6Q88MwFyxcQesxXHizRUPqyJile1U3cAmcGhObYeGX1bmtfIW+7zQr/UC4qTE6MplgrFK80mK6Pm
qYtZVGtmZMDFHMhQfoUavlCTxJQchqIx2oK7mlgpzPMKuukMblnJO1k0fxl9Yvte8Wyrxijkn+vD
kuAL2jcTa3lE9DpmdVrf8TYkvh8G9PfevrCpMMCORoeNQ1R8b0LKLSKdM6EOAHiQ291A6X6gT0CQ
D6FKIVYW5n/x42ilG5yR7fQDOSmdY5LjAy1gBEircVv3eBuaL+cdku1c0P9w/WGMZaC8dmql1O0C
9Joz3lHuj4S8T8AB1+Ft6yge0bIvhDE1DBhg0AmkgEIK7tt+jBqGdYu0qz466uZNNl6a5X3vKPrk
0rN5bUmIBR1Aip51/AsZ1X5pvMukA66MFATESlUfGAPGNMp6b2JkY2rb35X9+oUFhYdA2aAq8UnS
uW/osnQeX1Cw2nqaFUT1tkPmiN7P25GGx8oOfyWtUi7VtAz9ZB0rSi8T+9JKdlqrOJtlecn6MEGE
pkI6ORBBjuHKNHybPRR1p0MCmt6IvM/oT5nzja7SSpVGIyA2NvBDDtp8Qpi4dDZHI4RTOXpd1rxx
jHcG2n0zVty0peGIwi4FMBMoB1uwk89xbyY2giRdDmjCVvGTNm7b6tZW1Q2lDvFHKvzBpUrMgVkf
tWWUmIjGTDs6zTv1hl9eBna9plbsMJUlIe6bLIznsIGl0bwHC5yVfyNcMCxKt+fj7i/eTazpQfP3
P5eEiw1ewkC8hgZcqun1MpQ+cZrNUCTPVWs9NGl/FesV+EufzOqliNkd5t98LV62I32z8D6bq2a7
OPHGrZOjNajYhFSLwA+91aboM7t2rBq/Dey2rbetrGudBY32cH4JZAUIlIMh1YebHU4CIXqi2htN
YwA2hk7fs/59GDZLctTri7najL/Pm5Kd0iCIAw08rlY2Fdse1pwYIwUF3iadbkvjFhQI/nkD0hVb
GRBWLCVaNac1DNROFiTkau6CrCa74SvVx7UjwmnmmuWQOz3s2PH3OF9827g30p/nfZHu6pUv3NfV
18foP2Ca3Mbc536Svk5VtEkNhtn4B6pqYUvXDcOMFlQ1KESwhXNzjAa8AGfYairQWL5Ora9DpkTV
kpRG2sqKkOQhnjGi6I0MzLB1nGTbhT5QWL1+R8OdRZ/OL5803a+M8X9fLZ8eZSMxOMgt1q9DgL5b
4M53nvHEok3bHOpYcZVSrKD4iC5cDaDo+e9B+dqX+6kCDOspUnF6S49J3Nc4aO8vLc6pU0ZVQgSq
XPBo1uh+MUBB7HTXYecez6+ddJ+uzAgpwY7RhwjBKbZhUL+OIcJtfjtvQPqIBY38f44I+b0mJE8t
UDlsFvPd6nW/bg6j92JZD2b9jQGxBPUpWqpyvXRHrYwKuX5iAzTtUxi1K+R21IVwPwzSmPm4HAfE
/Q0lqh0rHnoHN1TvbYrZRuu/lXrxNGBUuk5KkD6Pz+cXQho2q58kJCyt1yO7ivCThmTEs+yxqjAT
8dBo+/NmZB8UE3PAn3H2AzBLnMZNXnX5UHYOaiFmEIPZKF8WxR1E5sjKgi18UC9KnSaPKSwM3yY9
mNx7w30Fodp5P1RWhC8YJlgsUrvIidmfCQQRUep30/fOez9vRrbN0Buz+VAHhnvFwrIzlm0y1XAm
R30DrRjb2i2QIDhvhK+5ePNYGRGLytSsdGY2MFJjZCePHr068JJ7EEG1yWVbJkE1qDiLZfl3bVHY
1roZeZhdh0WnBmfxpjexA0x/Lq7G32mhamkp1tAVAoJ6/WDOI4xp5VPaB9PwTBQp15BGg8fhXWho
AMcpREPXaVYz96gJ2U375GL48jDN5s6tl1ewd6Z+OtJxP7XNHMRg+LqgTvY6ljXKf8nWi3+BW+LK
zscdmZZOAQiT5RmuIQEtCa6V4Qrr7Jm9xXQOgKeDhlpHDEaIEIWqH4njdypZU9kyr20Jy9wARajl
kO3bVPXoo+e/WZpflgolJVvotRFhoXFsR3TmMPtiBiwhMoIyG25yDTzCX2qBoxptohGGxzXID04z
Fa4mlLXRhIPBCGwwFbPix/ltJ/04KwPc1/W9IKGR5+YwEBkYBATsnPSxHw4vpbU1CpWwoizvgqDE
hfoBON6ISPPWU2vW48niDcvv1firHnfnnZF9/fXfF5ypWW+5UUjwelnYJiJtwNynblLNjMiWbG2F
//tqyQo0YcIc43+bMjkO9j7UMRI6bDKK19DjF/wBnQeGDnBWoWx/aikb8xKyzDinZivZ1O2O9OHO
dBV5Q/pRPoz8vZus3bHDwWx1GAkxMEbdPRtUc5my/eICc0pMhDLw/4IbBZSUyinBMUXqwwJ1uMIv
pofkK2iRlRUqFDQK10bF04QfZrTLjfcJ1C7nv4aEVxePHC5BR/E+BKpc8KPvbeSXGRYcdBYK64h3
qNPfxtMeNFg0PFbNN+zQtNtXEfRysF/xEjr/C+QL+d8P+ETsq2lJAwg1L3+xTUP90Hku29dpOJ43
I91GH36KFCiRHkNAroWfhsF8irMhe/RUVxfpJvI4DTvn8oQAy2lohzNpQX2Cx3wBbp7m0Y6PenEs
222iQinJTnmwr/9nSMwJZjlHCUPpBBUnc7wex+dZO1jda5MfLFWnRLqVVraEF91YJkU2u7CVoBWz
gGSiihVnqcIb8dOU5mS1M8WymTnz2xTtiyvaX9VdYKXfM0fR55cZg+gi5FZQ60RVSDjnlsizsp5n
hiktd7FpbnrXPvZLc2gND5QOk981laKRLN1jXG0VABA+kiWOMpIujOMwwz2pjDch0X20RwiJQQl1
G9ZHm/px+AcXNz+pb1Lzyk2DTqWWIX2LrX8B/8irfKjRZjDiAb8gKm/MKViiwB53VXbNouum3kfJ
Q4i3yfkNJ7eJQgOvnkMrQKwEAYXSdTE0WjY5hhFGC22bu7i605pL5rRgIsQ0e5n6mNpWmOUfULxz
/2UPBfiB00QIJ1lGaZEXDsx6BdF+V+nSogYMWYR+0vJj0XIwKfB3+xpDVRs3SQhux+a4vOt00fHL
0Ogc+vErQBkw7qEcBhIajLUISbZGjaLwFj7BpZd+0b3W9L1SsjzKNurKiHjmTah7W6OHQSfa9hBO
1dHFUqytLL/xhgi4+THn5IlPTDsFwU7UxTmeZswvo189mFZS73dR3SkHLmTpemVKrLUY1kzHOI7y
zRRlAbRRruKJBeY0KmrQKjPCNb5PljJtTJgJm4eWfMsags2oItCRnXBrX4T7u1ksc5eHLN9Y2pay
C4fe4lKVjIqPI/38Hx9HhKtk8+IOmg5X8Brx3Zr4rgosqfJDSCKhbuR6YcCCnd6POepfsGF5PvtK
G9YD5R/IqXnGFK8kKdXLumrAmqxFzUvieneNoUGSd7rEROu+NbvD+YwhXbgPc+IFJM3jxF5CRPVg
9/vJmO4XnAjnTUjDjDMlcDU2sCgJYeYYoT1EOUy01S+CEdSUbcfo7Z9tuFzWELoHwE3iPXKa4nun
jexaq3LoIM2h5c+hrt9h0CJxA6sosnh73ppkwBjYMpvraqPAxxk9T81B9TckgwUaLStP/ERDLrWv
QjTmexet3021pD7t2cHI7kjT7SBiojhdJMf4iXlhT+mDmUC6ucGKWjsNpWVQsQ2BB9Au0W91TXFB
kR1lJ9b4mbM6PlvMD6VpDGuEPHR4ii3dFrycvsteeoJzBsWJq7D7woY+MSpsN3sGxW5nYoVZdVtF
I+5eqqu3yVdJOCtPTPC4XfkVEVrmWga/NO0+tHct3RIWBZZ+bYevqbaNC81vfpNc2yVsy+JvLOk5
JBIv3o0LPFx8OTq/9Ohtrp/oEKoCjD9tPv02x4YKzF+tUJGcAaNveQ1qxByQtZccBAPDD3vZjRXd
582TtQQIPoCDVdNwko2KtwbwhmBsR2FQLOvosxXWBlepDSc/IS9OeZ10u/M7R3KI/h3KBxQY5Q9X
nFPPNJ1MxAXpQ2uSvTv9MrPdHLWbqdhPKnFGScI+MSVEUA04E3VKmGJGkGlAgB68Yj+ryCUl+fPE
ihBEmE3vvLqFFZruJ/O2BTf8+RWTfhTc1f+3YtzNVZRC5q00qxgGEhMM2c/xsGOxAmYsA2EAQ4iO
N8Cm5ue5D8YaUDEPmDVwY32L4Rnorm3z9GcaBrFxRTATlO6yGMJouqpELMstJ5aFvK2RDFxqhE85
1PdQcC3zQE9+opAAJui4CsAtq3wKS01iNg1Mj+gGoxAjXJENLwkzMqCo2vV+BtJZTO32IJbs/G7u
/STvMayIW0Twz18RqOcPo6KfOk3mlOMmi+WudO50492Zfp038XfOXsgZaxtivb0dOns0dNgg1fhk
9/VFEs5+AoB9i5GutCNBR96b7NUxHnEPr52rfGJbg6K9S309xdShzY7x4OzmHJIAzrMZ6tA5+xVj
9Ba4FX+wi7tptG8TTIuf/92SfXrys8WzNB6YYbf42QNegWa5G40XLw60QpFSJWcmzmrAF3XcQVBR
FzZqZLGwamfAcWdnsV5iz8u/R4gOMLNZhF1iV+Dy0BVOU2IxGBiJzzv5OU2AFx/0s7iggBn+E2nU
mNU5BsZjAAOyx1K/LDKFd5+zxP/z7nMTNkbRBO/yoYqbMMHfb9Fr8epok+jpztNfz3shAZPADLBS
KJWh1A5bp8mIdzRtCOCBeyF+aEDxme50sp+gUhZFAObe2ktQD77rXXWb+sm2/G6zgVZttVtUGUvm
LnRqgRmHJhaYJ4SY6VhlJLMJd+vyT5k6V92s7efeVIDT/o7une4oUBNDYxpMDEAfoQVz6u6i671W
6chOo+MszNeALnk3WO5czqU5pL6edYAUdvUClZyStFBVyTACuORGQwIjjss7A8/qWzTq2xhjlV7r
BGQMze3YNsME9fQ+L3wN0pCl39Upewrdvn0alxIrSPSUHswwUR1W/PN88gcgN/AxoBbjiqmv7vPM
sZIGLSsrwvOlgvxp5mXgVNco9Wszv5qbDPe5DJNmifYF7ApWE3dlsKkCYgrM2OlqasbkQSACO7DM
3iPnMoz3Q/jNzvfnY1QaGisrQmhA4WJIbD5hQtuHNA2MBiQXxvN5G59vMQBUYYrNcqAiyiHbp570
LaD2FRk4GLe6M3v7mnlk74QLjo/Sp1qoODxkyYOPl0LRGsrMVGwDtjXRIqOHSw0wzV5j+ib7cd4h
qQWUqnAD4EIQn9JHWIJplPHjyXV2nhWCQ0Ix+CNdspUF4Roz1+iUViksTOX9AALp8VFPLr209T2V
kPDnRI+P43FiE/BiG/gf4eOEA9QkTQBxk+UGEEi9PoRsW4y+TSHpuD2/bhIuwhNjn7DgTRg1BYdl
N3WQm9fjvM/rLU23RnRwrN1EgrK9zeOgDA+UqNRzZZG+ctTj75vVzRDaI4AKcEf1+qpBKdw7RCpV
N1nCWJsQnn4V88LQWGCiz4J+OoI1ACkeOgCJt9PoplUJgktqxXw5cbLgMY+vJ76rpyJNrQLgnE1U
7druTl9ezeRA29uZQffhDyXHzPpeaSNa+pB603+0tqIiJtsHyE44QgHfw+2QL/lqScPaiZKewN8c
NCeY3fEHU5GepBZcDm8yQYoDMOupBX2pqtR0OPKItL6RX+uxipNLUpxAqsAqgpCL86eLG6CpNb2G
jgtOLRv9pMt8fjC8g5ZeR922dILIS/26BUIC/ylK/bKdtzIsbobUHaJuGGAYqHRP2xvkZ9LdGPNz
W10Y/w5QPHFS1KhLZuz9ijtZReWunX9Ui3mhsTg4v79VHolbrC4yZ+aobQYCNWe5zYpL3H9D56fe
HYAfU1iTbej1+gm7rQfeo0117hOa9u73trtIxrfzDsnSMEbFdD6H7QJiJyTHqrJBp9th8oeGFnqd
TfwnHkzNH0uopbApWragi1GxjsgWEXUyztgOTB+lQshPGiOxxxEcefrYdeAt32j6c2n4s3cxqkiR
JEtocJ72v6OfGDgW/ANVolFqDmx1HqpipuU8VZ2z7DIX1IbnV1KSGg3wC6C0zcUEMcJ8upEjHbK8
I/gMNjH0Lo05vonKOyCmbzSjuqjIDdPJjtq4Dp63KqHixcXpw+yn1sDU44pgI3/Ek3fAaBXEV9wg
il/IbB40zbloq6cmYpcDawOc4yBysLzNDK2LZIGclPtsJexg9dbGMhSvTyL5yvhhCCvM+OMGISJB
migZSrdA8NISkw1aH6UXzC51c5N5cfKC1+TyRr3MO8akHw+JNadB03fj6FdmB5nXbgn9eknZt6Kp
9LsiNJMw0MfOzg5hm/ZgUB6n7qKYyARt0dkhgWuy6nefDNEYmFo+/c7A3vyHhWAibq1pnvwxdsyf
7tDYx2Kc08s5ov20wVm9PPReYyAo9PQtbOv4iDGXdgeAWptfaUXvXaf6UCqarp8fuPhkGEoDTgJP
JgijnUZKlnSGxSr0+I32Ak8Fjfyey+ssVE1V/dUGEG73mBRHf40PO2GQWrj54uE7dDWz0PsbmkLf
MMaGa6zp+B73WnvQrR5kFU5aTT9pYfU3xTSihaEPabVNp7S9GN2pecjSEpXdDoR+z01spXd1pvU/
K09bFEsiCxbwAtlAynNOYDFYol63IBuCPrQ7a/FecxZz69Tesaqa5kgIqkAzpaE/l9bw7wc8xLGA
R+XnI2R5hW+Bxyuq+X/7o+09aAp919me36Cyj702IOTwzoo6qiHQNyA4Qdmk1Co/jPVN8u8FJQz+
4rLOSRfxf8RErtVD3ce8HUWdetv36U1Ber8fGsWRLrmugKABWQ6vRU7gILx0inyokzEdUYemYxBr
2LTT5vyCSU4kPAhBEYiJNgtSU8LpMDLI4Q0NHDHnTQMKcWha9yaIMAe/MYjCluTjoAttO4D6cEUb
sUs46FaVDSE60az0h+J7M9125TZRiWZJ1gxWUJnAonGFHiHGUtuLTTpzK8WbQ68TVeNC9feFpxSb
h2XIeHeYToWva9toKhTrpLIgfPVET5wuN+FBYaZHZ0gOZXU4/9XlX+JjjXiCWF2064pl9TLDh7qI
dh4BIcz0zUEJ9t8HuiDeQlF242LGnOvm1I49GBUbctjJjfvFnvyI/ujIjZcwxYpJ7h0ndviKrvyB
olQ7A8KVY2Dybh6u2/Gb1r+dXzJJlf7UF2GnpE5ottMAG0v0kIQAhufbwk38aDx0y7XZ3MfFUfd+
zF/IaCeuCeHmgEZUiykPZwuynu2mr/VNVV4S1adSLaEYdKycO6+HeyF9tKvbJpp8kgbn11BlQwi7
uVzC3Oxgo4keFnooxw2QzKormnT3oFiIaUU8YsG1cxoLPTXjyGqxYLUHDLodeCAdm31eWXP15xnc
AvFLkz22IdQ2gdDtsydMnZ53U9LjQKjwOzdU4FHQETnJyrYGZLpE2Pf1jrj3Q74DdGE31Zsw93wd
0D99usr+nVjWhqQmv31jw6HULtyIXSdd5sZwcTXNDxjlA98KbYNm2J73TXJ1WFsRAQuNl1NQcMGK
3bwWVWAt13So/LRFBtmF+et5Y7J44ch7PjbGKWyFmFwqIy2pDlRR1gRNA+khF7XShy/YAAmDgZPJ
4q/203AZccvxag/hEhfvRXTVgWhFdYpL3SA48CBcidu5CNctxyYZ4wnhwOEKjKP/UK5Xkf3Lwt77
MCKidSfK3GRZYKSrnkL0zuOvFLzstQVxpXBFmZMcu1erKx+dSae/CFV8z7LrCKAFADaDQZ63ak6/
Rj672NMj4DedcaVPQT+8De6OpMd5fPnCZ7fwCEcpCJCyv0pgqxMDlLY5OGnx2R39sIRB1BxD8/m8
CdmJwblEgLr8q/kt7si+7Aa9W4C8MbK3SrvA+ycoh+3sPITujnr71Hx39V3pKkq9krMdVqFShVU0
oAEvLKHN+tBBSxeJHIISJtSy4/BQ4yFWqoAp/HsLDx4YwkQ4eNfQXBN3jpH1WWvmKcAETr8tSe2H
FNNsmIGZAP8ytoBlAFGrATU1Qld7SX+eX11JvJ9YF655Q5rqGgVOA7jWyS/ojVEr/JOuIwZsMMuB
tokjNrkyd2g7VM3hHhJ2qr1P04PGrpnqsJAkBxj4MCP40THSxY0HMyS6gsjiwA52uPvCUq1MCLew
xdRoHaU58Iyg6h1bYICjp/MWVE7wj7XaTVoDnmPC1wolCL/03tkA1bJK0Q+UVfsxuIMHF55cKBOL
z1YwVaUayMWAxYDuWhXjaccwNkD8orjBgxv2wL4N3uOqfJ7651CF+pJUnE6s83hZ+Qjl3CHRdARc
PiT71nMf9aG+5HRZEXGAyMI8+JQjENv9+aWVZMQTs8IZGGdJhMcUnF7IQxteZfb1ZLyR5jtRTVh+
/oZ4B7rgULEgDI7emnB/yNsR9IC6m6CZqjM/7eub3NH8TGeK/PR5HXlzAZR6ECvAG/DTm6Dr666Y
nRTdu9a3+utqehzreTOSow79Coj6/jvOliNNYAvKwdgFYkF+qnInqyo33aCTrBnPKXvQ2rfzH0m2
disTYund7p3CC0uYqADjbKxX0jtBOwfnjXzOeH8RMzisKI5hSH6cBuAMmu9xnCBJXbvj1knaYFTd
IT6nPFigGCnE2xl9TrFUlluaU+gx5Mvdwa+0o21uBwIaruHlvCMSM5Bf52UTjAXw4D51BFGWD14P
+EDeP9veJZkgAf/UG4o3ocwKMO/gtkMjC/UN/s1W+9XWZsdIwwhWshDDI3X4kOn9zbho7dHQQ+1w
3qfP25TixfFhjf+albXUtZNFI9BkL+I69a3qx1RkT2b0RhfzMHfv541Jwg0sriBSwD4C6zYREnqS
VCysa4SzV0agUfgxATrlVI/njUjCjfJPhCFToHpBF3XqEcDIXelylrIJuAvbx1XGvcdJSX+fNyNJ
B395tikX2QYsUUg7M/Nyo+Z4MDfcpcsrAw9QEmP0KyiNHcC/KBSphibRhMNPP725UEQ5Kl4Alpig
KxdusmzRco9F4JIlFW0XX7fCGYMiengHcCS+nsvw5PYZpvg3Lh36wBvZ6NcGxa0ab2TMHWiozrQb
a9RG0E0v7XgcR816ycMWV5FYH6pDUpF0CQaCbKrnTsf2/ZhBa2BAZr1qm7G/QgW5uamNOeovKze2
7pzFwX5b5mVndjO7dMxc/27OJb2cYtoee4RXjOGxHInZWiwDzcM01UAxFHnOe66X026x6Pwz1mb7
vmzD/JGhk/WtSml/aXnptLNh476iQH1URWGyIJ+84cLKHOd1qBnYndKZGf7Uj90cGJFW3JQxAM2L
nrXRZm704Qdn9Gx3IEArj72zIG03o5vfjUXTLZfoso7hnQdk6S1GXeiwGUGV2PlTwcqja7P5peob
tnPjAUygpQF+ABQ0nT2LCbQCQgq68yDqZwwALSbTbjOz0F/Tegnvy66N0T9x7fqYD1oSQPANyjmD
VbQb1K1YcVlUaXmBz0iiLfHS+Y9Zm2UO1rQ0fwJdUYV3NgjDd0Xbxu9tV2fmTnObAm9i1+1TvMuj
/tW0xu6tXCJoygyMJj8h1kC2TdRbkNYoMnJlsRblt84JNf98yH9+Q6MmpnOmPBcwCQA+TndWjIOK
aTW4ks182VjgfjC1br8k+j4GNXM45H8STdW4km1mlCS41rUHQjaxKGKHkWsVOXYZSXf/R9p59daN
BNv6FxFgDq/cScGyLNmWwwsx9niYc+avv1/73DOzd4vYhHwmwA8GtFTN7urqqlWrbMhH/fR2ih1G
nSFITr0qMqfshFpqyOhYJZv9sbi9vmxbNohlPXOx3az15vzbU7C/2vj9pD9dB1gJMJEoMrgtmHdF
iUL2RR181bLoZpIbpa58dwbH+VZE4djsarcgPeohgHnMAy/kFOb2sPhdFMT6vkv1/O8mNBK+X9ze
V/E41Pvrv9ma6YiNEp8hb0eqXnL4WRhMY2hCjBj7z4o2+Ha0UWhYuSyx/D8A8Qucra3bdGmp/xY2
GvWXVEfGEQaGNVd3hb6BtGWKtPmt2M0TR4xWbChnwL6oNmdGrd2ODm9SHt5IeFMFuLQl9mL8s+Am
4Kn2uvPioXEYWRtfZBWEwiLxJFjUuy9BTCeLq5H56jvFfRraY9bvLWMDYu2boMP6L4T0MvSgrNpB
QpWunb6nlr1PeijZxUgFc0vdcssYaXupZV9Wo4Ix7XyjNXctEfkWC2ElPnLJ6BAhwXuA4SOtVzzM
+oDfEyyE4ojq4DE/2R8jhJXN4O1SrsghnEFJ6zaVap7OCinKoIpvGHZaZOHR6vad+hBFb4/6LqCk
hZs0JxzSgNbWcgr2nR3vUVjNyhdTRcldsXfXncDatYGKJqLGDKqBzS6B1WE59K3HEo7VLm5jv4qY
kXfDGCrfYl5ysrUpVrffGZzkElotNedCAW7OAz8e9rP6TzD4Q/Zy3aq1vUecSYJFN/XXlVRUznor
s6CMRAw/gJDgQtrQli1tpg0UeWbsXISqHc8EswlqU270wTaf7S3l5LUFO7NEbrTLl2ap09+jTyvL
Po1G2pD21x4WJPEoFgXJx+sLtwUnbfN4Zrx5m7FwhvEzc37SZ7er6ByKki/XcVaqGSj3ETNQs6c+
DIX/0tU1HKcm6GmRH7h3c2vnWc+9/lGbyXzE+6g8dvN24XBtrwvKBjx3JtihhHqJ6UVorIclZAqj
LERHn3Ff9v3Hfqzyg9a8H6jhKN4GKWLNQ3mo8GOi6jkUqS8hiR9HwxnRGlBGsz8oxgcr7QPUGgr1
tnLrr+hwbJWqVhF/awGgCyYGWl8i2n1ntnWK2y3nzKHcpjFtOB1j7bueBkq0q806yE751OcbibSV
KxjSlGE7LskQNIelJxefuEjtkbJKEVm3Zf/gBPXp+p5ZOW7/I8Jow8yiIiVZpmTMQTd7Mt9qmuYH
a0FX0m7aCS6G8+sPkHgH04vgiVZQyZal8mwSwXippCQhoj/1zqnS68N1kLUFo/NcaMbQk/Iqpa4t
btSkjRB2s2d/og3L2Jo8srIVvHMEafM5C6NgVGMmKqImn3xI1KNm3OT5u3L+gzhdMHupj0KNQNRK
fLqzSC8tpmJ2Z8Gp1Ggi7b1dFf28vlorjon6I6UoSOvQi2QWcTomTmVUBgIh2p0+3hXmYXb/Ka2t
Z/xKw5Uor8K9QTXe4V/p01tZ3s+xCCm6JC6PXh8ON8XgNYvvFJYd7h0vch9iNY/eh17Ul/umzOv3
45hlH+PFiO+yXM/LU0B7d+LXdW8edDvIPopU+Ts9mRDu1ZnMDovcQoKzHcc28JOS7quDHcezTuIg
tj5mHvIxO4og9m3StnXDs0dTio0oUFhxmavAPvjQaCST9HblWnIwp2HQUCDg5Waph3ksgp3Ztsrt
2AnAupsPuj6aJ2vux1Mz1O7u+sd8fZKBp2cFZWOKpK/GiDIpdIzTirIiciX1sXPS8Ks7Qxgpgubt
Q9eBEmxOyDsQ0GV3OHmJlhQJ9cWsH2bf0Yr4Nqps16ddZ0sfZM0qvpxQ+/IMnRfx5SEgPaOUY0ar
bTRX7X3p2tWTnnTuD7cySOFcX8HXx0F0SeFULRf6LQL5l1jENp7dDnSQVtVjbVBKYq7xMJ/MStn4
VKtADmwu5v3Zhi4LfYS6XTtFOlBmhtw4xxrv1fg903gOrVk/X7fptUPEpv+g5F6ioDJLdemAmm00
/trice6rb9chVj8R2i0UMl3De+XYazPnzFVAjEO4zwPjQ8oMviidN26qlTc/pkDJps4HbxarLj9P
H3tk8bKZ+sp47JfnOLtXkpdQv7Vo8Y4ZnVnfL8xIT95XGXTMT9dtXFtGVAzEZG2uFpKsl9iqojhD
nFoUiBnVnPfFLo+P1xHWVtEVxG9CKMiKr/I+vVUGNr53F1cvzHpb9Kc/OUvCy7sIGwkxQrmeM4dp
2SwN7ZtjeqPmDC5YbmKiqOt2rKwUYSAFHL6SyZViXK6Ua5V1XLka8h+ztuvTA/0jGwgrpweOPNkC
wTBQ+e8SIa9pG4yCqNgVxUMQvY/rB8f7Z9Q3HowrdogOL4YE0AFID6fkDBiSWXRpkRa7kQGP5ld7
a+rNyvfGcTJgmtudoofsQ4u272Z6eIpdhbLumO714tHoNyYurtxINuQCPoXIRrF3L1dKzwLTJsVV
7GrtpOWfRvdUOl9M+1a1ngOLiSk09V7/+KtGwdIQAwIguevisXAWsmgpTPVwBHBI3lnWS+R8S2ko
+79hSEbNqRr2pQvGUjwG/SMp6yT+eB1i9dv/Z4Y8IKCZlhZqNxDmMh81LbuZ6RJ4OwQtEZwQ/qeX
S3IozmgWNSoSxU6heTW2HXL06R9YcQ4h+cs2diLSO0BkS+N7tDsPG6+T108/QmxSAewxj7BOdlm2
NSDdVTfFzi5j3yw+JV8prJLi2NtUaqYf1xdsbS8TrCISJihgTBO73FpsOS/rm65gANbjPDA+mW5q
lZqajf7gaQ7sk7o1tmxtM2Mgo4boEUCiXvJkfRKVXlUO+Bk7xp67PPmr3xLiXfNl5xhiJ54dmMZo
FF5lYCiFH/8ztF/UcJ9EGxthZekcsp9i/jnZKOr5lyDRqAdTo4xcWta9Yid+Hn206YOMPF+z75kZ
VS8bfkfsLCkShtJJJIA2EyVqXTqiY6szYHKe+Vbex0W5N5kfYO+MDtLFvCU2tvKR6NfgieyZXAev
hvG45lAQi6vFrulnJMR5XZqf6mmrKPMKRYgG2PTKCi1Frk7pKKkqXTnEaFAPu5Qepn2lFb4Tn67v
8C0QyXnWleZ1wQSIFUDwRl/MKP5g2JrQJRAKtGxo6CNyjKtq42RPE8IEiU6u3diPYbW7bsarLf0b
AQxqtqL1W7o4u76qaJWj5D3V3r6o9673rGXeTt3wByurRYBBqzdjukVeX/z92ckJyqYijK7IhNcd
Y1jpZJq/hG8OymjEZ8wvGRK+OuGfZIvSlpHViAlWRWQ8Gf2wtwrG74UbfnTNlHMU/dKUORuDPgkE
CvxJW1VPWtw/Gs4WP2kVxmC9ePKbvBKlUzlMvBnthUa8IbPedZPx4EAe0fP+7duYqchEaII5JDrw
JGsWRbcbS5QoyHc7EM1qw6eAdH2Tvbp6+DDo0hDTkLLSiJ8uQfSyLnhw2pBCLes4evGBvszTGMLl
yZLnSRn3UbQlwfPKi0qQkg9I3Kp2po5iRR6b9FQf4uqvMOj2KZ12ZnY0mxNKV9eNFD/xwo0SF/C+
Fqk/WB0oQVwa6SylXVkdhVrXbYnZHTRqqgO6DSd7cZ+HIL+5DveaBSvwRB1BQ62YxJO026MAkeVe
TOYaSTP22aGyKdufymRXOp/T9EXTnqLoqxfeXYdds5JWSJMpQoQQMAYvrSRGHuO8IWltNHdhRH1G
lIzv28nzy2FDv2nFNZF8otBIAYNOKk/eNUWaLXUJlK2rt7kRvOuzFBmj+p/e656uW7UGJYokKuws
rgz5sWoWZTtaA7vFsgfVb7Wqf3CjuXtXtbXid+H8B56KpkmP3BMVJ5GZuVzFUXdbLRAS0I1uH6i3
ImdNtuzNpG92CDxpwY0nZH31gvSgb7B7SHGhqu/sUyd0/CUrnmIto/O0KI9zUXy9vo5ruwOOtLBN
3O7yM6l2miFrxAAGd7B+ZfN00pnCvIRN6yduemztLRWxLTwpVmqnFi5VBF6Vx/+oUcdQ0uluIgPf
KvWT3bw5fPm9oP+ZJx3xuSidOktZULdAaVf5xJjeY7mlwrji+B2IywT7VE2Ik6VAtihnDw08bJhS
/bY2nrrBOsC4e/u9f4EirVyY902aiPz+FOlHtQm+9l39YCw/w7jZqP+s2UMuUNAFCWZIDV7udWOZ
k2RJZjzx8JyNHq1kih9tOd+VG4bkHGl3/iGhK1/9Jp3XTYDqEAJR2j5Sv6jxl6BN/CJon+qYka4b
/mIVzmGTQ3WDqS/PK5ynCHaB6H1ul+rOSd9lxt/NWB/sXxV18WFL+kV8C/lmQdeAIIDAhlWUfC6q
9L3aDkQcqef9VDIEHYt4gzy85gAJzwweT4Rp6GBdfiQOEbPbW3wtWaJbtS/2/Th/5yVCV5W1cU+u
7QfiJ4dHmshIy0/DWIOeVzgUShLnBi4hTOibVs820g6vJVc4quco0uVhm3FeeGIGW5eZ+d/KYtl3
wWQ0H1C4mj9ryuLQOW5XJ4oqGblJp71PKrIhftEk3qPujcNHOz/o45Zg/euar/RrSYfBi2criGyM
V9DvycYTHR72sgutiLla+7I2dmZ0arfugbXdStGIqwa1L1P/HUmcBd8akrvOghzhrmq629g2bpe4
fxdk083MUQya/i41m7dHfKJO9S+kFCQPpT0HRQgkuhx+Z9r+5P7sgj2EqwOVxCLeOI9rJ0SwdknS
mygFyL05fVYtRSY0AjQv+GCgSD7Vn6/fbKsHhLZn5pOKt6tMEtFDq/DmRiDAQ47vBjXXktNkaHXk
J5UV/NVFQ/Una0i6CdkPXn5kmi/P5DDPgxkK9lBXxKfeUb8WanVXVqQcHP2hmxETzLem0qxaKfKc
6HGhnCl7mqheJiuhK2LnUBQwFxXVxOLeLD36L6yNrMNq/MrHEk4NwFfcO91JUoakcncHXUZL7Oib
3HlOeEzSn5PjK8b7Ovjo6EfT2XANq/6HY8BBMAVnU1rWiLr2kpqijNo6PqNjPsDROwYMk7m+YdZC
E/KF/wsjM2Nadw71Xhw6tQkPYfeiUCyoy2M0L8w43nCpa5+N9C3fi7QRyi2SSaGlaEz3FIHeBJWo
Ddy/vXp0dko3RcjRpKfrlq06MRrhTB45lA14e1xuzNAbXIp8fC27N97HzXPpOgykLsdTZoVHfcm+
TYvF2IrHxN7qcVk19AxZcitBx0Sb1mLPxFn+dVS/LKnxVJGc3VHQOl63cm2bkEuk4EHgTH5MCsOc
eiiCMAEqra3UryzzH6/L7yisbQ3cWvNdlExxKQ45eE1WL4w7g8mAEx2TlN2/lbUX+camnO/quiEQ
wSOKK5dvd/nFkn7Kx6IDo3AgEDMQvUxg0Js6co0b78PVzcFbnxQPHkt0gV5CIZMzL+NCtdnuOle7
6zwjzB4INqvJNxllAEV9SFrXt0c9fW92VvSsR3p/70Jmf3uehkwjUnm8ymlylg+FFVe96yn8ImnT
fSaepq1NT/YFKrIbfnrVZOhUIoMmio5ydSCxtChza7wmYfCd4SahnzJuOWij78Ew/r14+kuUGzu9
LD5oPIeub9PXX5ZHK66a9SZR9EpyxjJGa6yIdXZU3w6jjUR8uQ/RuCyK5+tAr/0ZQPDVqHqK16Qc
IRrDaPWGR30iaN8V9vcpD/2suOFBTmVkw6bXR+8SSth8Fq8g71UZkwmUNjNVzzt4JcHi1oW+BSJF
YoNltbUmSjpMMgnbH54y+OmbRwTAMqb2wTVDVoheOcmH0O3RqFNIKj+l78bOhpvcyY6GspUKWjEF
vhEhAj1ZOCy5cDhrBJWVRla9aJ2/qMqfnACHHFbhxjWzgSMrMTOkt2Q468Jey2c/qpRjq0yHwNri
Ga/CoPYkbmfiEJkCrnjDrLS1zarNwbBT3dL1PbtE56sP3u6sNKosdFmTQkJEQH7HhXWDp8oQ+4/t
ys/dg+vs0uTBLeO923y3q+jo0hO0vLlPRTglGBjkXjRYb6609ey4jZIgBtXNsk9oQ73oFWGPqjCh
jR4gi2a3PPQO14/vip8QLWe2UKFEXkneI4MRJlm/xCWtP+pxMH5k83haiMhnZgZdR3qdeWUj/ock
75IgLsN2mkDq3M80thCTHJTAOizTd0sn1jvUW7X5LUApHMm6MoDKBWDU1r4zEjG+T0Z63L7Ejnto
la/OFmF8dS3RPKM/T3BA5Juld8zemtq03GnQFufoadLnvRr4g7MRIr9+t7GS/+JQSrj0g01ZqVVg
Y1iiGWSuv5jesguSnWJ9zb0vrrI10uZ1IKJhEqJCbErsMqR1dJZojMIGN1Lb9/pc+Qbq19e3xsrJ
RkJKSNhSBRBh1aVBU52RaKCnd1e5uurP6pgc0g7pFuY2bemirxlD7tiGcizOmfwipKKWKZnuUE4P
K9+yPmyGVL8D+MusDIP1RN8zHgQGoRzo9A0c3CbgFE9WW/hVYN07udUdlTl5jFTlMW9N6y7Qx3ea
oty5bnOr6OXnul4eKj0M0YHnFLbRB2pIJmHzcFcyAidQiMhC1Rg2TuRr6VSua0jfov5PnMKaXK77
2AxQmNKopDfIPlZafqNGQjBe3VcD89EmKNFJsFOnn+Fi7RMtFEp7G+nGlS+PuAAd1uTKSJjJZYO2
CqhAzorgA9yFg+OHzTPCVqc3by9AaJplVA4EGvlc5lle59Uc4giIw4JWPdlI72/OzlsJ9yh78Djm
aedAm5GD6T6pC81IgSmn9FD0n51ZcGO76WaphZxOv58ZPKVVjD202q1Yc3UdeVYKdGIKucWRMLA2
YgtsM0ETa+p2U6XdZ9EWJWDl9AiG+b8wwgOeR2BFgwpTD0xcUt/J7PddtDV4fcVri5KgCaOS2BW9
k0sIt2acUK7g3Ozm2QzeD8VXhHW66dltv5rmTR9sxC4r6QaGKJ3hCWd7ZlI3d24wx0m5W+p92bxP
Zz8m+a3tx+XOVL57ht+Nn5Xh5u07kiS+wTMEihXhzCUovbhlXkHkoz6hPs5GeTeF1mOsfH07CrUr
mr9U9r4uZ22QmIRsmTHF0crmQ9PNt3XT7qH5blxHa5vCYKYoVCs4dq/S0GPiRjXxEJuCFhWj/UXs
/3Y7TByErsMPohInhct6QkPAYLdsbvWTZt0ZzBTINmxYOz9Q7ESrFxQhNt/lBwnoyC4pnLLrGAdS
NLYQGfE374a1vU3NHqYg5FNuO+kmDW239MiHsFL2fU+rCSIm2viURvsi+NWM+7zciGPFNpKuIvgh
oncN9Qdy5sLqs72dDU1DPzpNzgaanE4/+fr41JUfYjf2syT2663ZWSurSMOhKMqqUNYIoC/xlHmw
al425S4tRLeu+3MIuVwMfYs8uLLjRN0S1oi4yMnVXeIUhlYFUayKULJR7pZRR2Z5sLakOtdQKMKS
g2T9uCKl1XPTmtXL5pIhI/cTA6W3WjRXdgMNwDwxkMuFPi6ny/TeQW0t4ucrzaFSSaWmVEM/ae07
dPv18DRvsdRW8USRkvgUJQe54AY/xRo7lVVzyumu96YTmXjf9v4xnB/ELKjzOSfqxm9tP8bD2Qz2
Q4nNU7nfpUUch6IeU0IcLqbuxglHxoxvKTr9/hnyNscsTShHkbyVgwizN6ISqdtyF5J8QBgii29j
9aEjImY25vBZn313+cBgnzD+K+tPw/IYbfnzta1y/hvolxsytaZhqguz3OnBotwx8Ut/NGvr55vd
oJBU/tdMyUc1RqqxkJiZpOpB4U9GIN06CI5dh1l5xfwuwUHOh7RCA9alLbOnzohti8NFGNFV7k6b
mCsSP9blloLimrsQxb7/j/Q7oDpzT1azxHGUa+UuM5ab3ESPxEsOy2g/v90getUoO1ExIc8prVuW
anXSk//aheSeHS/8MTXxg0rEi1rSVjSxsngUSpFVEXrz7Htp8eA25pkRgqUn1X3fhx+W2T45Tc44
DveYpt2NanzQoNdmtY6U+Xtd+2jbzbuwtfza+NGk6Ybpa9HN+e8jL3FX8+xue36fxQq+lIN2MBvt
zqqKuySNPrRkNjJ4kA7xKtWmCBGRjS27cgGhKcjoIvRVYHjJLmcc9DkdO8iJRev5uXY7aTvGCmZ6
vMsVorpv1z/0yn5y8deCAAdBiBbay5272GEz5+iUMXWM0c7Wac7+WoYNf7aFIZ10KyjTzAuiatfE
hb8Ep2IO9/Vm0+DqNjqzRNqyYV1NqtZiiZme3O6bQl9Rto+Sw/X12kIRXu3s/EWVR0dsjy02I+BC
yAq3PPt099N1lPUVs4WQBkOREeC/RHG1JXHYhtUuYxi7RgN9FlN8Ol4HWTflXxB5TkCEmI66NOLT
Kw+F+Zg7N8m8m/oNNsTqdiZvQOMS3Xmv5nDVhRMkk8OCKa1B2NHdVkb9rkdlmzZ9fTdqwUkft5I9
a8snEi+0mBDrQMS+XL4scVJEYGnKdt2EzKf3Ts2Lk9dpn68v4MoNhgoLGUBcPkAya7BO60Sbq5q9
YOsPjBc+lcGP6wji4Sbd0gjnicFiKFMLFahLQ6Kx7fXGIDh03DhHSw1hgDQa6S9vi+/jnPT4xTDf
8H+vMRHopc8XEXyG4Blyon3JFavzTEKsLt4P3jfTOAT93Wh+79XdW40DCGlo0aODw5P9fhxoRt+W
hDlV/3WyvwXNbdi/NPrdstW0+fo7XQDJDr0tkabKRu5MrfnqpLjsrfHx4jhefiZGftuUi3nLoQgr
J8hac1jKrrOJMqb7pftgFycl+tKEN/V4X+n3YbtB5lz7Qudw4mCf+aAyLJK+6YHLqnk3q7doKp+C
+Lsy3XTJFvlnFYvOP1iIUJmoVV1iDQsz5DlpXIbqS+cmN6a1PJVGc1Ca3qeytBELvD64ooNdEPVQ
jeNPab9bSpeEpbgpxjH3Hec4up+D6nB92712ewID4VnUDBjOJisLlMngzuXIDOa+/GXNz3XyLpqh
gWw8jtf2HAxt+lwJDCmKSOumaUxzNByBoj3ZQUxG5Om6Ga/9KgPAcao8D357BmmperWuiqpOql1Z
7O2KWZw/Q/PRSG5zZrOmW2TNtV1wDiZ+mbMdl9dl1PeoCe3cxfTj9NZyniyr8h31tt16ca1tAdiU
cNrg58Hwkq4+5GzHwopYuJrZG1lzEgPgrGhLYWAVRYyT4E4S+oHS6kVNaZE2ziqGUD3NHupm3rPi
bKmxru00rvB/QaRVc+tRwdMCsnA4y9s2/rlod6q2NeRt9eNQYyBeJBfDdN7Lj1NUVeukMTBuat3n
NOze8DRFtjScvju9/aCHQb5xhFYRGf5MmZRKCtzrS8TIigpLDbhfg/xvccW2zq5WbpWx2nfl6fo2
X13Df6GgBFxCIabXtUlZsh3mG6Tu6rHyPYuwbgNmdT+cwUjH1Q6suu9HYILsYA/f+ui5il+uW7K6
aDbjS0gvMh1VpqAxUMJsoNpUO11/GpJjZ92pXgB5ZGdvMfhWjcH5qFCe8Q5yEiait340cowZ2/hY
zcYugeEzMZT8ukGrn+YMRvz9mVPI8tG1mWZZ7dI+Jze2m+LDrNl+V/6BKxXdLv9rjljYMxxaRDMd
kX2eD4wfNnr3pVjCP/n8ZxDSSSU3FjIcB4ghfLbix9h7XKaNvOL65//PCunMtKbX15bYyIhWHaPw
vk9PNZIVkcmcmc0ntdiuckBytmRyaI8Ux9jWJmB9EdGXOoqegeWkWN/t3t13Tn4YFnNf232CJM1w
ky7e/2095ajBdmjqQgvst3vt9U+DeQrarYTmxi6XZ+joGbIEbgVG1nh7J3pUO893tugzG3tcpqrW
djkyTA4QLdx73WFwj5Z+52wldVb3Bg1I8J7IgjB693KHG+ocRdoEylj9ZOZHPR+G7CkLwp2TbsVz
q6sGnRiRD9rUCOsuoSLTaRFurnB06iejPmT5L2fLl65GJmcQIjQ6O69JmHWGG2CNXby4xY9J+yv1
doP70R11H0LNdSe0vnT/2SM5IWdQsnI0eYM1CpJHcb+PpomOWH+0fpTWy3WsLcMkL9GG4aDWJWsX
NdYNtZth+mJB/dCMb3r1MOh/EAvTqPDvl5IcBpXytAlN0PTC/JE5c+xTsTwyPuX2ulUr+S4iyf+A
5J5/6MkVtXeWsAsPTfDJKvYO5cMluZn6fWnflDHePboJ1C3ysDDglZM6w5Xu3EWbkC+mkXUXNOnL
4CW33vTJCgQmnWlestPIRtfNn4TNZ6BSLqoMljYKU0D7sTnm+lNVj0xyPentt5HBzPn48/ribhw3
uQwHO7pOVXHcih76MD2hTVc9Z4qzYdXWUkpHDm1eaxlyYNTyp5Xsqu7OQRdu9m6icTd7frsV2W6Z
Jf7+7IiHWRUpkwFeMD843fuy/KTXH6+v3NoD6nxXSgd7qLOq9gTEMn6c5h/GvHEfr1APLre95HQn
NwjtZADAnbqXZVaeNS/xKy16QmmHASjWfVw8VhkdArm9deJE0Hpt50uOpHH1Wk1ioG2zfDHy/l2S
hfeOM99lZnzXeOpuqQqEqO2DNakb/nLdhxF/MhOFhqvfzuDsyxW0ufZGh3NOFHOXqT/VJDpF+XLU
GDCTN8kDnbcb2YrVvcLVBt+V59wrhrtBg8CUJeLEWYwEqMdDoZnIvmyRd1cvgjMY6WAzurLxkpk1
7eLhmLvurhnjxwHp49z4FXlbHeWry0gvKKlZGBeUIi8PgN10xkCPJHFBJ4Qz053Xnzr029TF18sv
6eBfPwzrxv0HJ93aJsL9LXLunLfyRYEL435py/3SHo2td/GWXZIjIfcXhFMLUJ9+VAsaqe666b4z
HxX1zjR//d+MkpwI7WJKmYtK+9z/5ZinAvW66Z0WP3jJ/jrQllGSKxG81N4sAepQ6XLfJ8FnL0Au
67ks3k36n7gV6jeCA0sgZZnilzk7YJ4amHlKj/4uit3bMvqiGtYuyeed7UQoHVFgmX6qYfYx8LZK
usIK2amIPDQth+iDop1yCWzZrdUvI8BxrN5OineP+3xKGvthiKKtw7Z235xjSUaiIFiUaoEXmfT0
FIX7sXzqlxsyNgdP8cPIRG/N/YMjcA4pfqWzdTXzsKqzGPPa7J/cvVf6f6aOOSkBmrxbotZr+0U8
nBGghANEXewSqumHbsoQ89gt6dEJaLD9rrvvgrk86vreDbdUulcvonM4yZfkpWNUfQtcTUzpmLdZ
pPsodrshxTLvnVseqvxXb9sbh2J1u5wZKbuUKOucyhCfUHlwp9NQkjaE0WBvqYmtuf9z6ySPYpT0
pnXkqHbl+D1Vd2r0IZ03ImXxI17tfHLvzFGkWIaq2OX3ojTSh3bNDVO65fuhCp6JuDau7C0IyYUU
DOl1y64hwKqCd5z+Q91uPQJXF0o0hDD0QTSsSxuchFEdM5oJ4hE9Ulr0rVUnP9lSkFs9uP+CvKJB
k+RiVseEK3Tm+fvSfYq96DYmmTv9aJWPSaw9uei+Xfe+q0sHS4xSplBnlrm9BUQClznapInm7433
wdxq7VzdyGc/X/o0k1rMgyJC7Ni2b1wvfoxS6uRhqRyC+U/yGigIulTmoVEZhvSN7GiI0T7GFuqd
mR86Su7HfXdXR1u1sfXN8C+QKaU9e2fK9NQCSK14lFVf/qdtZ8Olrq/cfyCSn1OJPJ04A8TK6HTM
fJcm//5zHG0cz1V3apEHZxiQQ5eq5N8Kpe1m1wBmFjzeMIt2Uc5gNGuKd4s3+VWa3Yw8+a7vupWI
CfUi+oRQNIVg+YrAUlhJBJ+9pC/kgDC8OSDV4TflXvFergOtPZ+FshidY6ht0XoreZ8U5Q87tz3Y
WlZ/MOf8pGTLMWB8ZtYsN535i2r0e4v8VDLb7xJrq7y+Zic8HZiKomOVPy99n72oYzEmkFXMvu73
BsNpDtqYen6flh2DZPRir0ZIRF23eeVIQ0CHXkrpm+4DmaCmF30xBxq1pyzoMyRcf4wzrZbXMVZU
B3RoqyLp+1trV85iD4vV2nlPIciezQ/5AB8ItO7eZcbRnTIzTUqZlA8km5x7jRBgpy/JXzTuwhyy
h9SPQ7Sck7cL9ohfCc4rXeu0Ccp13mrW1XwysHuwflr1xzRM9+gOs+qzH9jeht9ccQEXYJJf66my
qpUN2BROcGYUa97pyEv5SjT/uL7UK5cCSBQqeZ7xgpLPSlGTcfFaQqtmHphAF4WDn8Wxstdm5bae
Y+vYZJ7mIxDzq5vKT9exV3zQBbbYamdhHVP2enSPKF4pi72jX8bR91VnHMyt4Qpr5+TcRumUzgn5
wbai+hLO7XuHYKcuTkbVMBoFUdjy5rpRawvKDAJ6WRBRg0ghgUXd0ujZhFF9ywzd2tARylLt6YXB
PRYp0OLvOEMkuGyG5LPa9PnGg3ttSaGeuUhG0niEEqG0pBMCrv2kwN1bqsZPlqb7YHVtvY8tBlMt
y9Rv4K0tLW1BlpBzMIRO8CUenW9DaKZYW9PKOPQvXnvXBzda+BB3G0diLVSmX+RfKLkfbilz04pN
fII5WYGvWcNuLqOvVmfvUj34kvbNLRzFn3Ol387qHzyNL7Cl27JoLdK/ZL54zSUfBsZyh5b2qJTN
Lh0yv1ocxx8s5cP1jbT2KYXyJwoSGhkU+SXiJrVbjaJM3fOfre6U4LMWp/s53PAAK1c09Ob/cPTL
T0j1sx0SAxw3GPcPxb4saFyqPyjp0dUP101ahTIMwStF+gxq7iWUo/Rpb1g4mxIFwzDOTyhp1Uy+
abQby7x3t5oUVuGENAZriIuTSUaBVeXW79JKr4bxTb3YGnIxsGTmvJzfe7mn7bM4eKgypuRdt1Oc
MulRgmQVmSFUs9GTkBkGRq3TRzkT9VT5o5DmQUtX3RphsWrcGYb4+zPnmaSFEagjGFPi/OiG9D6I
4x3R9kcio1snanxDcfbXzVqDdJCiFYOrmN8us8OGfKzdRfAfR+2Touy88Juz3Lbjp5zizuZDfM2P
noNJl0PZ6wETw6GdODBaouFvM0HCFUakavyVKZEfjPex9WauKkMreYFRpSfdRiPD5ZJWUTyoiYBU
tOU4ad3d0sXHfrSP15dxpY0QHF30e6gsJJqhlzhLX89tLW53fWQupvExjCmRoWgCwXqvhz8pwPDq
V9y9lW+1aKwtKmqugnDHcbBkvbxETSCXV5x1lUoZ46kPefxZdV56+y50ngsjhpLwB3f8bykVGkKE
DLt0QdD8Fiatwppqkf6xp2uxz/VDRO9Jw7TKjXVdSa1z1Hk9/w+WXPl2pwjKSMq6munfETq8eRAU
O1hUn5swPsRFeat3U+2rlffoquHLdfC1i1AoHkItQ5fzVW2VEs/Q9iq3k5cNeNJnj3sfkpHvKeGu
qDZYEVtg0tlYFpp3Eg2wwfjphSe9y/ZZ8qWuDxNTzq/bJX6U7MrO7ZICimZp6c4VXLZBe9Gzv9Dj
+IOfT6ETBiXZdLoNLs9CqHahW3n8/NbLP2rR8EPPlf2fQHjQL5hlgJqiBFGpjeGVlJQQE91nSCeq
DCa7jrDm7wUXUkytcehjlg900A1jQqJr56jdzir8uUUDeKtnZs37noNI9zSKkIbbiByv4X2unds8
2+uLS7OYscunx/zndYtWP/uZRcblZ0H/aK6tAjB9UnwN3RBT2/jwq2vm0F2MtA0cZ5mnTRY5dvSG
1M0cQhyicTrehdlnLWn/CIdeSE4lwnzyt2FKB6dF0HtcNxpPKnHwIYVLvde0divvsPqFPKRr8XRE
bXIwrKhJmrUW/sdTm0Nn3yXx3up+WVXqq8UnI3h++ycSwgnwtOEDvOrS9hbEfguHV001f+nI4Chb
6YW1L/QfAJ1Nl3tgrhc3z1wA7PEvByNq5y7a8tlbGNLJiSiCtkUCxmwfveTJsN4T6V5fp7U4+twM
6dxUaq+SYgdiHN5FCWplt1W/N9sNP7lliHRgLPTY9d4A5f+R9mVLcupMt09EBDPoFqjqrp7c8+Ab
wtMGAWIGAU9/lnzi365SK0qx/YXtG3dEJymlUqkc1uqdYc+6cg8m5oiNvcaaVZ4fIAyIodHviWem
+IyjqC8wbDJy4QQE2VEY5eSlRFdk6f+oyT/nl02p0JEksaxHkgoyrYhtIakFLrsPTF3mX1SDJuJS
JnqO9RH6HknpMO+0thzLNtPtwQuNiHe4N3Mr8d3yZbbGJCcjNm5FYctP3G2co7qh+6oq7vpu0X2M
Kn44/hjpolhdb7DXAiovIXnlGH6jW7OvAG0UNPnV4roRXMgFpmeTnP1F35QA1/i/fQ2ls5bjqTe5
otcso7fL8r0DBhbfAVBiBc+19fQ/7aw8VV3naThizhip3yA/1BkgLGu0Tk06GBSNAYXSufOtet2a
AKuJQdbeZpE7ZRGois/ronK5x+smRUL17Hc+Fc2O3npv2bE9P4zDo13esPWS6W4snSzp7FVzZ23L
IPZo4Tf15Ed9AZL1edjNRX5fzATEfrNGPWXSQyAbARINb1h4+dPz0Xdjs3ainw6zOumhWh22xzq+
Byw7FKBDjsAO4sWlVzw1hFyZ3dru//P64rmH9x6CGlS15Sf0HKa506BvKc6aHO7sB29CHMfY4xfu
fFXobgOVuhDn+ihiI7uMtPqpulXHC+KDRzgOc+POtRDJeyNSSTQewRRSAgRuzf3dag6RuVaX5zVV
mOuJaMnfVW4/Dn0FTZl1W7S7qnutU40IhfOGCHRfOr+51uSsdu23KV1EJ0fRPRRTYri7guzT+Xp0
NI0ISl1A14UpCiQBwfl6uozzWloeDbCMs39pr1d581rw5/PLpdTlSIR08CrDz8qUQkRNd8V02wGQ
DyBm23JJdFi/YuGlFwhGuP4oI9nE1nOylC02BvCijF6t7dclQxP99/P6KAJe5PdRLBIMLmihkA5a
UNZ9vgWwOOKB/g4VnFFHoanalD8SPpVfS5uSxZogwTTu5+UmHA4sTf67EsAtAaIEDpHAYDjdd2Cn
2PMmqm0ZMxc0rwHJFPEv04Q6qg05kiInYoN2csyWI3Kf3PfRjZl9XRdv43ZxXheFtwU/57+6yOlP
N2WTkVPoUhAAJAJof7muir1RvBHnrt4ezgtT7Y2YeEd+WQC/yvMZ4YSRc8BXoHFn7W1km/wh4lub
7wKMwGlWT2Vo8OWo9EMSGvGkiNeY8NSBWxelHZ4M23i9mrpKtWrpUNDBizoA9h9s+tQMvDCfmQ2g
zjgHEDY4l8Hf21zYSCYVDXlw8++hww7n10/lDQBHJlrYMXIL+MxTiSNCXw5+MpQBFuALzl1kG49e
lUXeakTU00wV64RJgUXnoJOhskQMXO/Auhyvy9WwFfvVAiS25voTKyX7nmO9JEcqOj/CUgw7zcud
CSg3UDxFabFjLBnSEa3g9waC8PNLqTLFY5GSY+15Oa/ziIgYbVZXZU3eRwwYO26uq7GqjAQ2grw4
kPDRCyoZybzhcZIZOMULuhjt8rULXgl6M4ODRS/TXBNaq9fxX2EyiHMzsrUJbAhrs/ySVzXGLqdL
8D4dqFtHRrD9sv1likLD1A2KqHzVkZbymHZuFtwvRMt344XR1L0smR1t9BaQxJptszTraUtWOaWY
v52Fitxuv+WW20fm4MVNud4E7bJjppMUZv5lCT9MP02a8MUw24tisKPR51/s9jlbXFR5wLgGuqW/
MCgBJQnwLGQmPvXgOEbltAHO5uJnl8MAh03Hf7qt1/hr5alE6vM3iK4gjzp1AdaAlljHgAv1zech
fRqdL319sf3M1re/UMcGqJ0lICM/Dddy0s1Gt8F/loUbr3gQkgBDiLqyuFIbRAGgbRbAhHIpAMz1
LO9cSDH98gHfEpdgWEoB7MKq5mq0dJeCqpEEHWx/5EnWszXbBleGcArPWjvqzZ9b/rVZwE8+uXsU
Ym43a31OzZdg6GO/0iFnKw/JkXDJy5WLMVdlNsOhmtV16D0xM30q820fYGX/YvOOJEnOrXWsDcRB
WNamvES7xlp8nXTjEEpliBiyBCyDg/n0UztsFz67Qw1laP6zd5Kw3tMBI/k61B+lm/4jRg5P2pIy
ry8hxhwwL9M28SJmSf7m6B4JkayCjGS2aS+CbP7U8ctqeCyyw1/syJEIae+NpspAIww9LA8KgMvI
ztGurHGOqsUCXjLedPDFoAmX9iRj5ZQ6DYQ03Q24FvruJtcxLiifjij8wAEJCD/g653uO23NqgwW
E0FP+GNan7M8iMDBgBnLuwl+Yikiu3gK2V+UR4DO/keq8CNH+Ss8XFYCzhdcbCANGM3YRw/0+Q1S
2DMUwtMfTaCgY5T7SToU0nE24VfdxX4pHbxOqJN9nxYP3R2jLmejcHvo6XItZOUtxN5yHMdXf/PH
AefTsH5ikjnx1/Jg1GsSekPkFD/Oa6awihNhknUHS2bZOYcwVl1NS4/YI+JcUylTrt6RQpJ5g89k
c6wZT+4NPTGb/WJXjyWmUXPj53ldFAHOiS6SY+ODYQ4t/oKGfnnBsO8+GJGBIl3Sh+R2nZwXoJfv
/EJnfrolFD8/Mj9/s8nMmdgvlBt9tDawBvCYGhchvl0Kgk90k05WGE4ZUFihWwYgAxaCt3nUtRHp
9JCO0YQU3lJl0KNYnGt04GOGgEARHUu3IkY70UT8/Gi5clDPNGAzhDUEF/54E477pbfFeYq8kcWN
xibU6wbIQuBX4lkk30Qjs5hHBnjvdm0SZ7juqI6QSBU2QKF/Rci3kDf0oeixRtYijyYeEetm8WIA
tgQAUl7KaLJilAd9nVi1l/gjVTq4OZmN0Wogteq8aHAeGPtol5s5X6Js0ZxfzRoG0vl1FloOnchk
+QCW5+tFaOgucvXJ/aOM+IIjm2iMuWkHIiTgbRfyaMl2vLhgpQD+B4jzBa8vz7sK3epJZ5ailLZs
DAIBoIvBu227p7yMJ5pw5+t5SepT9Uc16eDymrCemZAECOd1QsbJimpL0+CtundPTFA6up1bD+NE
RSC0oo8z8elbX38dMeY3m1/rIlntaNZBLumMQjrGmINCf7ILvRzrdUq/atNounWTwhWrm4FSvuD3
jyT/Zqz8EhBib2Pr7c9vj27p5KLPCGKEeRPG3WYupn72gFgaMoA7Ats0v/XrpLavPB0elvJCBIIq
EG49tId+znPi8k9tuMCQZwll5sFBiiYwfgRozT+vnnKX/pX0Kd/ZW9Rk0wRJa4/Ror6J2uFv7PtI
gvTkbIJgmkzhzntAwQbzD7AmZTpIIuWVcSRD9nVhNxS9gz3yqg8fvN7ZHcrUSzViTh49p5olU7oG
AUgeoC8aSPOSa7AMHnSYksVZsh8cq4qsMFmGm4l+aY2L85ujNPEjSZJrMEkxTaUrTu3waHqJZ+5I
q/MMagP4o43kGZzMps3GoQ03EDPMO8MZd7W9s9ox6qy46TmYQoAbjd6315J9NHPMJ80J032B5CiA
z4fwcoSWQ/PTd36gzHl+FZV3x9EqSo5iq8iWskVoWL9m/JFYoMm4T6fnxUvYAE6GVtcErTEQIpWJ
va1O3RoMeXEGNLbAjNMt5hnAv/J41pUrdKKkw+Xz3t4mS9giUmaG2K93ur7P5ZWngyHVSZKOmINp
FR4MQhI30LV6TY08tobIX34soeaAKb0fEIHRvAqASKQ+Ty/7bluB8IrxztgM34wRJBH+99G7H3S9
ucrTdSRGPl02rYZM5Ki24BtmQ2Z+46eajKrStI9ESIdrDGdrCsTjiYdP+fjP6h7Om7ZOBenoeEXn
A5cXK2XXRWSWWWJOF076z/8mRDo/q9uFfBbrZM8+GMUY5vcvnOz9fxIi37Ks74sRT2U8zXAPFfZu
M7wooDogNs16yS/nfnYKdxAJPCt4yd2vNLuo/gJFChv+r/GGUizchejEDEXYgwHv2Jtf6dzFfXNT
0hsLo3TnF03p2Y5kCfM7iooNaudl0EFW1n5LQcuzddWrWTigszV3IyFJ17G957OP81KVl+2RVOnc
jKPlV5t4MWX8q9u+GIC5nnt/X1kWqkp+GNVlqaOX1HgEGXWyyeeUh+J+H1vg++cRSXfAlooMXSeH
zj6k8xT4dW8tQjV7PYRLwvibFtddJ0I6TWO/uSauO9gH2QfLY11917ZYa0TISf6uDo11yn6v1nM1
3ZPh0aUax6YWgVZxUUxEnCo7tsrhnSkO0rpNUV5clukLmofO25nyxnH+yJA2Y/LtdLFCyKDV+kLZ
GNHF3ZdLGrVt81G7ugZkpVmjHg/ULSAGIx1wepi63kP/k4MLLsD8AmDFIjLt554mXXuVFwdTlzVW
mjSqyy66QjHs4Ur3aZ9uJVkDiKPmh7tehd0hb2IWHs6voXKfjqRIHsIrKyTg6xUHx7lBv4y5vOWG
RoQw2E+JJ8zRgI0VeqCj9nTdeF/ZPsuQXK0wVWZeWuVuANqgvSRDduEGS7SVb3+h05FAyf/0k22U
jgGdqnC1b3zEJXE6eahTmKsO1UW5fEeiJDPfwrYslm1DEwUpH7Y6j2kWXFeLZjxPaQpHUiRDt2HT
QzZBil9dhA6QnO+ZeefpOtMVhBKiQezPRsmexwfK+0Ighm9ZgkHDyuwjP7/r2t3SvM6Yw6bXGDSh
6fU8PK4FQA725K8eNIGYSgICikDZlGzFBcQm90UiHhlyZ7nx1q++zm0o7fFIhrSaDirlrodcqHg0
5U7C2Pdg/DZuOyv92bm7TjdJqty8I3HSqg5GNpp9CpVc991bf1j2s0+utVkIZSAZAMEcEJhI/cv4
g+FaeU0t9m5Yl3juvuepxgaVln4kQFo17uYubQMI6MeLkl0BkgngJufPrcrB4o0O9ETh01EYPt18
DI0aeZjB4zlrUz+2+XhFPLSDbFPhXY0YLLnLTBAD2O6gYwxVbRHaxkL0DqF39xOZq73Ui0fqBQ7D
fwyCB3QnLfZ1qXvGqlbQAcq4g8lzG/NFkiGArsdou9wRx8tOUiD8ZN4G5jvn4vwqKixBMPwBMwFz
vCFKTaerOABj2KAheNJNzIMCrCU1I+Cw6aCKxEGUnPqJFOnemEkXLJMPKRhqv29boKB21R4Q908D
8tY+EtfnlVKsHThuHKBPCIwYAEufKpWPVeWGi2Bin/Jd0w8/nHGJfcPU5KmVYhxkHcFzDTJOOfwP
AJcMeACwXM9F+17P6GO3+nuiQ9NQtcsjtylgxWFssDnxGUdheUB95rk5+KfTsPZ2YVcWj6afv29l
VuyoM92wtL0rC/+tQRNgNG/+bZoxJzLHrYuWtCOHcvB0qDKq/bRBnCwav0AhIgMIzLON+eEO9NCi
cZKTZovq0beiAPFuDAKlPCp8HQCbUqTA+8GIPdZbxrHLlyADdSBj8bLsyXSVej3+fV1Bi9rq+vJV
OVrQ3f2RJQVTLvXnwnchawUkK8sv67mIBhqb2924JY7zsAJOoDd2543WVviVE6mS1fpgTG+GpQI8
ASsFPssSFLe21Qxf0zRcb8OROl+s1Pd+pXwJ2302TmDOrHwzPWSmNT/wtapRV7CtDoXOxTwQa+7n
eOgH1O5aZ7JA5mkQ60c+ZP6O0wyOZUTf9RJVttNepiXNXvLaXaukM8Z8T9PZ0+RtFe4as1g4kWgV
xJit3EDqWA03DAGAvHkgVXOeJnIAIGHuXvDgtp413YKqk3ksTAq+eQbLNSYIw0SsbUfc6M1fFgaZ
HyeDVh/n900nS9q2lRpl05WQ5WSPo3torYu0jP9GhOhTRaeyG8i2b7cOxiEmHLfK+2ep70H5riW0
UmqBcE7wsGMCW55en0hTUN7DyZjeelFyM0IpAblMXdeRagwajVXg9AabKdrT5HyGXU2lPf1eLdpE
6+p+z+ofbKpubAzmTWv1s7eC2HKL2GPl5QbOmKyk9+cX0xIbIl9GjuA4xc3g+Z7sT8vKHK3eERsG
7oEdmGPeTGLwvUcw49BVBZikPffJ7MMqMk16vXjU+AiK6pFZk78DQoqh2VyVYzv+HOEWjtw781qL
bsKXzk4ecRAflNudN8ZWecXI83nVVR4GeluYI8PlBCqCU1E1xtzzoSxYjMEjDDxMWRqnNd471lqm
ePUMxqgrtColAqQIbKhoE8R1fCrRDGteOkJi4fwarR1H1b3bLn1dDUUnRnLYKWhludVCTNncpUXS
prdTAfPSYQWorReUbygF+riFiNjLo72aeFXSoStZnJVBsZ/bJipIcVOs6zOZ3vK6uu2rKe5M+jb5
xr6utoNnv5/fQqW1oHNXoGkEotnt9AvmbGCz6+FqGl0wMbzClqOluejpT6brolE67CNJUswGQkpw
a4lLsB+9hJTveT5F5WJGOd48dOKHNuWaLJAqFoV1gk8H0P+4ISTdjGyde0dcgAiIl4iVy5r0k6tr
ZFB5OleELWgXA/bRJ5NcqQuCxxor2CVF+bJgitbckvO7pIwgXNcUkz9gFjXl/lv0qgZuZyDQNTOg
DV0t6+sU7vvtJgTGHxggrCAJdKPBqmZk0Nv8kSk5koym4DghkGmD8qgBHSE8Wfttdu6cdN/ZyeZ/
ybt4haMz3js7rgBD0ZjJyA5+cyCNLgRXMHxjWBXlKAxFCxgm+aiQehCPdnwNb64zEnnur3R5aIvI
SCNuP/lptGU7C0w2/RevvHaaJMVga3c1TbuWf1R01xT781uiMi509f5/2hSQ7EnvKStlRu9YA4un
eZkjUwSoY9sMmiEslSNy0fEIKnjYFrC1To8nWRoE6dXEYs/8tQ3vrR8ABC/EIP1fdFfisgboLHGR
W0TS71TQVA7D4rmcofP6QLDfG70PdUPUqpMCZ4e2QJCGArpHct4DDZsJwzgsrlfvMvC626CxLg1r
0ARrYuXl+xioq3gtARhFQLCcqsLLqskqgl4sPtSERhu3zC8zMO6uerNjidOP5sM82dMVW0fTj1eW
12/nTUOppyN2C+VBB39OPwC8TXTzJ3yA0R2y+cNML5huu1TOFJN5/4oQPz+6OLrWWfGyg4iO5TgC
N5u/o1uSzSaa30LAFO7+QiPAkuBZj1XFn1NxTlc6Q9gLcbMdu4zc5ou3W+n2eF6MUqsjMdK1O3Vo
XBg7WDug+IBPHfR9VBtv/vBMjEOrbfYVv+2TnRxJk+zEzqi9uRzS8LAfq/cNOFI5e8Hdm7dvY7hr
GjMKf5ndAfiL0Xk9f0e/50RLd6G5DWnfrFjPNr+wzau53+XktjZi1l1kVRJ21UVvXvltHw3ujzTc
5e5H3h/S6Z7qcPhV/gXvboHmHniYzZU21uvQ2eqFWAOjEN3bl22T0OyVbJrHmupEIGADXCTI5fHu
kE4E4VW3WuCBANO3ddEv1j4c8t2aOhozVV6ToH/DlLENZilUSU7tNPP8eeC9uCRWQOjsGM+9f4y5
n8poTe0i3RM6pTtgyY6PFULWIJ5r1ErxJmD5qLmxVRqDvQ0Y+QJgAbm90y+xinEK0nKGKfM9cb7W
LDINXaO16rgcy5AMuERXXpdv4nLIki2ISvvSrgBa2eyBNuD/RQMvBqqR/QKnmthEaWknQITiMoRC
/YbrYbKLqJiKv3CcxzLkiIMZC4JRyEhDjBaB+9E62EP+PWDD32R/jiVJBolSQ2BkNa676nlo7vzx
y7LdmsUX+nT+oCt36GjRJDfNQt6hoxs7lJZP2eBGFfij3QQEa5t7gahb41aUNocXPR5kiOc/8WH2
3uiPlSUGfrzrsLio7AdfB5Wg8hdAU/0/Eb8P4NG9Y69O3/FOrBt/2/hPe0isPma6MTBVbHUsRfJK
NrVLZ+JQZAQjtj0NERAszm+MaqnQ4YkhZ7CvmgATPD2eXtki5ehZCEWcGw/jpgxNp7pUuCoO+Z0J
N+FdkaSSjidZMH02oPiIogjyihcbxjEZ3jx2m0VLezHWZVLw3Xm1lA7wWKZ0sfh1afnwgvDn2Ra5
9c2Y9RilvTbZnq/xkN0BOwMtc+eFirWSLrNQkOSanmOCzk++Q4wxK3p0xeOdgObnWcCVsV/Fispq
/93RoR/8TimcCvOAnSvyfajmYk5QckNeVk11MGMWc/JQm8YUpB/O0Vru5sAHI97PEAB/3HtvrTUi
WY44eV+uLCrJP06x3TKkiKbh0l1uSPA0mgc/fMymGkykVRIAb0fX9fl5XcSnErBjY/89EKGf2phJ
ydpuDJ9aDTvKHy32gcfbbOKNsvw6vwOfzguAdwUjKfyyCdgL+Qk6EGDfDrlfgZEUfPHd5o5RWW06
3tNPZ0ZIIZ5IucLDfNpnDLy3fk1RnsCc+3Y1NMPLQmyQwtX+y39XB1SUNpDsHVSQ5Jze7IxpSTZE
C2aefWNIl212Fp8X8ckxQxeB44W8P6pUltwgUo+GUyHrgYRu+7E6T+MGqOslsrIsqumr5+/OS1Ot
HDKqeMZhisMOZGQAp27XcvN6lKlo/+pZ2U2Y968k0yH6KcwAAbqYzjUxe0XkKqwFZjHKsgbRj+m8
BevwMCCyPa+JSoTtWZjDE07z0zPRXPi0EBypOG8nPwZG6QhPo4PB+nRwMODn4mjjPQqQ/E/p6Z5i
0BgYASy2KoTg/NmpxzjzHg3XiTdHU1j+dKFBlgdTADaIK+hPpUNKUzaTtXKxZiGSCP8YVsK2+2l5
Pb9sKik+0G8AnuEhdUmEgRxdm6vHkfxqPJG+WR4K5zsmlW7bOgSD4qZxxp+z0VAIyOLIR4kjivTE
qajOzXxWBxDVA7F5ma5mB9WYS9JcGu615cXLtvORLCn4RxFco2npv+uJhz1KeB6KMgCNORVOJuCU
tjOrAcTdxHlwEYQHvCcjlDQ0glR2CPYkGCA6pzG7LEUIoQO6WrJCEBq8YvCY3y2Z+3BeF7UIhLuo
R9pAOZV0sRuzz13AF4I4Nju0A8fM5Nz+OC9DZReiixhvL7wTMEF7ul5ZDjYNkK3WKGJ9D5HOCj56
kBab/5lEDjaBLTFhebB0PPYkMVNRcuL3WC33uunILXODBLP2mj1ReLkTKVKwi3IHdywKKX2LoX3a
g6zA/clqpqm3KNcM7xCB649cqDx8MlKvIM0MMZn/TsEOWaVRNyTa4f3PY3Fi0f6Vg8vodNFaf2y8
gkNOVQ+J0V1sy1enudpyO8p9UKKSuwbZiS6udFBFiqvpRK5k2nZHqmxOhVx33GFULa5nEhVVuJsX
N3KdRxN5gv9shQARtjz0OADcB1mzU03rJaXjMoK3Bb4LuGRNREcepc5rqhvEU2zdiSBx5I7coI+m
fMtZIWhwKvYUUMc+oLzbXK99+7UE3LRGL8VKEpSl0ErhBRgcl7sKJgMj45YDJzG05StwzZIxm6YI
c1hRYda3DpJyqWtrZKpUBCkS3seILcJPCZUysICIXEx17Cw+QM7maM4TUoPeodNkhhWnDR7+N/az
uFbkLCeded+FAVwHcvRXIavzyLdQC3ACHcaLSiMErwFI78FWh9zt6aaR1WxnXkKjFe9+Ci5e8uCA
EqV3NCunVOhIjmQcuWm4/kxn+MI0uKBWFtsBS8ph2583dtUFSY71ke7iJc2RqWLQJ93qpCw3gCTu
h2Dnr3HrX4FbfQGyb2ckA4Y3p+2aOv+1yUe8lTDsCAtBIO3JdYMaKMJimryOCcYILKPc2au7s+zm
8byaihjqWIw8sJC6k1UZFcRkOZ5B6VfudE+u2SSjbV02rc4YldLERSxSiCgiSsUQunSLwcMNSsEs
zLa5Nt3vlP7K5iHJ8fo5r5riYgbKM6pAqAd5risbpGUMJrqFoJpD63uDOTdB9+28BKUpHkmQTLEz
1z5jBBKCYo7rbI42a3wEQ4XGFJWKeB4wEsC+g8BdWrWR1iubQb8TD2H2YAbLk0N143PicJ48l3+/
zMHQ5OMFSkATcHp4G4r/Zo0HY1/Sx1T0VTXPAZIdbhuFT3W9A9Zl4N4Gv0wA8tdsvDi/jirXAQYe
wAqLEMeWMeprd+hSbwWIehF+KZCLqvkPOu1Sc9O4DpWjdwRzG9QMAYsvHeneY9yyKVqSCie4RVd0
sjR+lK5lREh1MYdWRJnuKrOUuiEBQbCBJADN0OnKVmBKrLnr1kCXdN7cbDn4YJH7GlTOdTt6t/U0
+PHm5s9+HzxSvvDIK3Pr0LvcvEpZd/Dc3tm3Y8eizHJezq/65+oCNh3dKAiLRQUKcOWnn4b6F/KO
oMiIu26IvNyJuO9G/oxqCl+Kg92ke48DWsropsgrythCx4xX35aY+JjRtj53POq8f7xON9D2KR+G
z8J1juevh0Nry6kb2H/KixwBdT0GCWqlUP2fsh0uGuul3mKjuW1Zcn4lVOc48NC3icufgBtdsv42
MEZUzqs6tjpWXHZm5calky+3jVP5fyMKCiJ6IsBNlM+yG9IhrQmUa/rtlqwoSi/msx/wp/MafW7e
hIwAUtDJiwrHp2YjFDx9ZoqodAMVaFDmL/NIb4f515r+dDg/hPmYR95kxqjlPll02XmAR08M2wS3
zGRpAn7VhgKhHOuKOrjnyR3TfetZnK4pnprcipwhBuBh1u1BO5GiJW8lz1OucZiqMwcEdrCi4uoE
GLv8jgFOLfX7DBZkZ1E6fQ+Cfd1uMdX1xykVO5IjvWTCLsiNsDGQtp9fxuV+rg+mh3ErlMfIrdXu
W/4XsRyAHIHcJdw06iunB5bCSxopz3FgQ2CLI7tuGDwaekvjJlXH4ViMWN6j8Nsdx2KwwAoKgKF7
HjTRiEGLUNcTpvLFcD3YJuEYbbn4jXPAGJkoztxyl+a3rAfidXBJzP1Y73IdB7dSoyNh0kblZt8M
rCpwvblm1HXXNr0YAFl5/sypgptjjSRPXw7ZgE42aLT2eyOY4hqDhHlzM9IXe/4bA/+jj8zaOGP4
jlcZRGXWRxteLuVDbz93Oi5S5TE6kiLdDz7h5TJ4kELCA2nf1vYLes1nrrn8lYcIKQ3YAd5gGL2S
rC2r5oIyPPYyJ0vI9Mu0KbKtb8EAEAeD7i3HjMNVF4iqDEJAaREQ0+BZJHt8WjQ26wMYBKL4Ham6
qOizXaiDh/s9Ii+HVcdipABxtICXYxCIMZAuf5lKb0bP80DHYjd7wfrkYjIw3QOcuvYitIhMLGkt
Mn/DlcyTlVgZhvjCuTJihARW8xjaxvi6TBYVzUwDCdAy3cPU1hydTqRvgu9s3cjj7PdVi4SDFT4V
aUEeFh+oPDNLh48OvwXVWHRuvFcdmHjHvMnKfWa484hiE/AzonxEveuh50ioJbibBoC4Fh1AuG3H
LPc8X5x6xzl3h30wVD5AazcnGfqgvW/TbgNBaVH1VTS1YxAHi9fuO/QtsGzEnOvgNnUVLfnUkmhF
XfCO9KO1Rb6/1D8NUIO+r2Y50ogGaGGMgE+CV9Xibgiphy6bYrdobf+qnAMnsYPMfOLdvBS3k7v6
91bOyLID6ALPdsFiV18AfDwl6FvO/Ch3MYfmVuhhwqytmb7mLVmC25zhuRgX3Am+WD3rD3nWB/ul
mOG00zBDyNMNITOhfRG88KLLxmia5urC6sdmz9ywrfcFGQdUG6nLr9EVuXxLzbyYYr4YLaiG7LbS
BAyqQ3hsQpLP7ze+gb4Px4Ohajakd1P6GCC3FJbP573X55IgIgYUoQQoMdIEoKY6PYdDYbq5JfKY
6/Klbi4BmleY+7V7ASht1BbXaXBwjMvzMpWn8EikdNEs4TwEtYHES4825NbucmRB2oes3T7Oy1Gu
IeqOqEejbQ1n/lQ1MnTbXFeQMy79JUfvf9MVL4XjP7YT12yXehn/yJIr38tag7hXZJw3/9IKv5vr
w+jSeA2/ue1u23ZDCap0HReM4pEh2qpRN/KRT8f8iOSp0eGR9WgQRi6Q3GbdfcNv++VHln9bm7jw
9isOLH3GOY8w1Wq3Y9TYCS3fx+r7+WX+7MlPv8I+XWZMIYXpmOMr5hKdjulTv5ZJbS5xmie8fctp
TAfNu/WzAUGi44muZAEsLOtde5hrpflYg5XAi9vO2Ls0PPBUJ0aR44UcPEhQTfZR1ZQLcymf/bba
GtyE3H9yCTh+57y/HHNy5TsoFjO75HHu4JE30v5AG5BjAZM7/O+mJb7CFwjKeKxhBPF0fVMLPcpW
iZieda+U/CrzNXJ6rKrxYbBv83qHMeJ105VqlEt8JNQ9FWqytMp6F5u6eNtlYfnvYz7tm97VRAGK
cwPlRNUB6XTMnMkZCBM1wrQBmCog2IEsyO568sxw87MvIXgv+h0bblmqaxb+7BeETFQOxZLiHpSO
DZhzJjL1MJ+B/eqHEpDld2m6opfw1/mDoVzDIznSwUgJadYqgG79cNVU30e2s/jDeRFiG04jjVNV
JNvoQaGDNhWoMvYPm9lECwDEz0vQLZZkCKE9BF5eQ4kS3dTw2oeShg8BMHwxV6MRpXQkR+sl1vPo
AcLasEBVBcrU4Rcj+GkMfrQtAA9Lo9S64VYaDYDT+e/a4USJ7nxQgYCX4VQkcbpp4SGyvfbognLn
y0rv6pnuHR2uisoUjuTI42g8H5zVzCEnt+pr0NbsRr9KtirT+AqdGNmyl2p2JxNiJoCLEIwb5axP
WqZrO/88mAKCEXiiwAdnrADcleSgxaulZogMaEv5hroJT929DYi+NVrK0WG3GLpC/irsjDtq0nnn
9Gv9NeRsvrYHwQDJe/T/nN9IpeZHX2SfbmTg9C4CaXxRmM5PTWr9HAI3CZqn81JUFnqst3TcrHrY
2jXF+gb8jYwtWOswgNo9oO0gNzcEZ++on5+XqNQrxEsZKTERXkgSs5aWbW4jCUxpmO6LzvSuGmcu
UWSsdADhKl+CqSnRU4PeSYSDp0sIfrcxa4SoaXJu+rS5p7Ufn9dG6e5RlhLWA5JXUJ2fysjTshg3
E5WADlj8WY9h+kvbvBznPXDbLHJv+3k0Tpo5H5UHw/KhGR55TwRJkkzDIKBVWJD+9ZYsCqwxrrb1
wFx359ejZrc+ZzcAwIJEtmh1gzS5pysoSddv1K5R2mPRZiTbnEWW/9HbtzW/qvuX86upVOxImpTe
CBgfN8YgLUe+KwTfuDki8zBEjQ4vR3necU8i1kSKFqdecpPG1ldDLfRaPRNAzePeISyh6LwcByMu
Aivh6xu6uOO1W27TKtinxaqxHJWu+ADkv9CWJazn1HAYa1pQYuEayvEOTdmPKcwThu57k1DNHn7O
58BRI3+KciYIdD/15W1hSVoqCux0GG6RIs8vUhZOybgCFpZsK4rsXm4/n99J1SlHE6CFewgSEdWe
atfOpCXURPtv5oNwq2fVEGcdT3dTa/06L0nlwUR7HpAKBCGmjE5n1GAi+H+kncdy3Miyhp8IEfBm
i0Y7eiNSlDYISRzBe4+nvx94z5npBhGNGJ0FtdEiuwpVWVWZv7GEJKO/qLRv4jB2JT7HkoHdVaWa
PzJ9qO61wOsAbtGe5DnIvXRlghev1YbOBIsoqUze2eej1YJW9/rIoBieuraidLRznwvL7tPv2nAf
RPe5eq/r+7God5fHvjjLOlUfjGCpH80x6pJpNKrX6VyWhB+CiqUQr/jUW3mbLJTgJW4SQIepfRuQ
NmfpRi/dRNbAkm4M2bfLYZ9lD334qCfUfva+fhCrG1nejYG66bhnSN+oOlwe5dIXNkEXqKwnIHLz
dAe3yExBRU7ApPvW7HYT4rZ+0MwbJTx2fWAbRrly9i5lPbprqEGpbB3Gff49Tb6mVMWMuDd/jBIP
k4cEMHuFEJXRO161Jvq6sEFJBDz7poREd3SWCuQiy+FmFRP02yyui0E1cYkrfWSV1TDYKhSZ9nVt
Vu7KKBeQARz99G5ArqFqCx7rfJhZKDdxkhA3HXa9et9pdms18ItbHr54qtxa2qYxf5v00WhQOJL2
r4XYJ3oVGFH4qjAL2b7n8V3UWISuRuooka+64JdaPPre++W1s5ToT2Ioc1TTYGiuppfEqCz1UZYb
O8HZoBd/hVp0AyLhQE/9e+0N36hv2nIjHfNoTX50YTGd/YJZcqCMw9XY5BdkOAJb6KVV1R1qO9d6
3TsaKLshCNfy0bQjZ48ommUf5hEQAj8BnIpYiZpRUrONkHujvhe0rnxrRs+dLAC7+smnfPtYiIKW
7GQNm1fb1QzPu5E8NToYedYquyZWxavQMrs1mtDClQyVXoWmqAZ+m+fx+SfX+zbrs6nAoIXaXhjN
XR6soaAWQ7CXICAgl/HJuqfVk2gwBpIxulrHQqbqCyrj8qpaOLsliNaTweT0Yvj0xm+GwhobjddC
khzkwsPF76YMZNvy3ZVPuRSJSt+kSUdu+AQw1bMwjmSPDB+EHdVez8msKy179OQ/icMdD+kKRZpa
ruffxYxNteIM4Lsk4rUk/hKL4lD1ZNpQW9NpWdySKj1xGo7ICVIlOY8lC0qu+kY0yevdud0L9Rhb
9A9SHGGlci9kL3pz3WhXSfvi6yvg56WteBp5dr9sU7kM/JJbiTjcGsWtlB5lSdhoyp3hv0jj4fIi
WboVALSfUEIGT51Ppkuh6nvJIGbZJrfUGzWTn4b2i9XmW8/LdnlY27XS3YpidGMK5lUlud8uh18a
KyheLBSMqVz88RVOag9BU2sNxnLTqW29Dppvy5mCW7SJAZv4xmK9rr01larlEXMT0ae6O2yj2e4W
+kHxXY8R95H2pYfoKQyS00t1tIl070aXOpgrOK7mykZz3xN1jXawdFPBdopnJb1yEDjzA0Vxfclo
a3ZLVt2YOXf5o9lVNJkH8N8H09qa1t5ydzEqdCFlwF20Jj639BqUdJxYJ7UOLr5zalBpBW7VYJe+
6cKjRCOqBhigCr99coMuHOLhqLq3eB79+y8NcBc5hg9gwhzSD/LYK/zpgIGDHt5EdZlg4lPnt1aC
9HoT3Bmh+6ONrHqlib+UmmDHoFEAdYGq/fxcU8o0DuQ626iFgk9xahs6l12QPyKEj8sjXLggoQRB
axUdX3DQc5qrm6ulaGRw41rtF+YgezTtnJp3oVWXRwOR/MvRlr4i7wmALYSihPvRpTjZOk3sovNu
8aTg6vP8YWEtY3QiRlvJLPZd9dBa4qZt3J1HG/Jy6IU5PYs8S41ChttNNz1mKvehc8NNnQJbir2d
YqzpnS5lYUJxeE1ulyzX2R1XGEZoLwn5oR6VK5VeLCf/jS94jpKX2yhR7ST3d5n5NOr+9djp+0pc
q44uDtaQSU8UK9m0s2yRjkEh+ymDHYXvQMgqobLz+qmiy3x5UhcyIdQQeg2oACq0n2cjbUyaxuxJ
rrlSc1Wa7ZZUvdEL6ZeQ1gch6Y+xu2a2sQBJm6ygOFDpZfF4mr9Z1NwwkP0lZhQcNfRetCvJ25fx
gbdnah780UmMr5pwk1o7OXzBLMrGOVcz7pt/raLLvZoHBSIqnN4qzqbnZ22jWL0vDPyOkOpCtFeV
L4Z2a5YurfhrK14z51j8ov9E02YUgrYfioBGOzONMUEtfqXW4PS9audrKW8pIVDMYH6puE0akufD
cmN56Jpm5NEv1hvQFTRbmqdUyq99JXrqrfLx8gpa3CwkHxkqGDw6Gi3n8SqxFwPeitlGsgZgfDm2
HLuoEW01v0UIByVfN3hy09fAROQu+HI5+MJ9lkrVP7Hl89gYeEtiSdMc3KIHVjy8kfw13Oq0A2bv
BWCTYAapfaBmOq9fYPWV+6aLlGQsmFsTFIAmDtwCg+PlkSydz6C9JiwfVNYJs3I+FK2B7K7WNHOr
0sr2geer9qgm3mNiepbTan2895vsNjR0ggOiqQY1tH1v4GLoaS/Iq9fHNkuGlcv8x0E1Hz240Q9z
F3h+c8BAMnBpCBs+bkklv40lu8PJutDe4WVeq+LEZScBqz+sQLdzrdyrTblBW/0QJA+lqR8irbZd
eqehHly7pr73ZQFI/VqHb3nqNMVAv4MKlTrnrLRVE3qDxSpIW8zkw6smegtdGygJWsUvoZof1eBN
qhRb1rsvchLvwrC0S3GN7bG0UFgeqGTzHOFyO0ulfBApiGjLbQIFok6gSv0BMDLI9KpcuaovR+Ld
Y37QFT+umidnMPW7Im6mJ2yoygdT8g9VG2/12NhfXpJLGYtOLZ13jUowtPXzFdmLihBCVMXZByxK
Xh2C6D2AUqyuSRUsZpAJPM1zAO2kT2XKdIDGVYeQo7PCdeWtj8/PThPLmouE0L605mB8lRpJOiS+
kd9URiXdmHopXatpjqieZHlrGW1KxfNFb03lF4CsMEHnBVpMmmVFm6wqqtJugxs3e2+E33K9NZBN
lvdFuo/X9tnSVJ9GnN1tBj8vK2syzQzTb4W4iWXqwsN9p6w1+pfOhtM4s0eem7hiVjXEEeR4JxSg
zqx+I/TVEattnFL8lfSxdLs4DTdbQZ3iB33QMZFx/TaWqADkz13wJApO5mZ2Zu0ur1cKnksfjqYB
ff5JuWp+sxjDJDRShTOWEgjgzKTs+3JfgfaqtmwZ/aqs5ULZeoCqdwNu1a9iXsoPgmYNylVtJC29
ylzqd3qkYOzRUCjxduo4DI/ykInGRhkVJX4g+xT7vEtV4xC4Uf8jkuAXbLTBU7b+6JEGPdOLrqvC
qjtHhjRaos/fZv6214TyKhYzYRtMy1ZJZReJn0aU3q1arA5y1UWDIyaWEDitH6bGpupd804TihDY
oGTmD4qnil8KWYrfNDFBjkuQzJFbfiV64kYNJBcqYlaHxybpFO6tg4VGGyw6foPZ3LWGq2h2LAre
D6kMcoeqZ/msFEqXO0NTdNsmrMXvcBfY66oY6DCDEs/Xd5pfyFdeh22wXeddHW+SqtP8fZUADADE
OKlKSLE68bLEg1XICHvWcSOPtpX34DvCPi1ITSjdX3WRb6Fd6IXme4Yjx2ZoDOt35OXSMVGsYE+V
YHCsGDLWFaB6tJ5qxPrsImOSba8Kh9DBsa/ZgB/EeZB+DJmhS2Q9ug3cBhEN/Fi034nl1j+koB7M
TeRV5a+mktLnDL8o19aKwXRqU7B+xxqT+mRkhneHeYYYbrwhzqBEqOONiqTxti0j7BMkDvu0s8x9
m7pyD7u9PiZ1E16NXZceKW/JR7Gm+F30eRfYcupjcltWrCuhBDx5pWkDPfFUy8ytLLSB5yDbmCJC
17q3opwL5WFIJcNzIlkUbpOGFWsPmZy9yeUA9MUFJahuymEsCqfDbC17zPvQv9bLQVE3RT4WkHb6
opjMybJK2/aR7+1Cv6vuBG2UntWyD0agz1ix27KSydJDrrVpvm06qfFuhbpUbvpOrrYKV9+fUN2L
PbIawFJz1kOy8rBYTOoTv4PuGnlUmfOMy7JmzST4GIcIq7ny3i9u5e5bFNwpkZ2GByX7XY7OoNzo
5irtfbr1zfI3bxkqO5A9J/X2WTbN2toqqoj7APzgG9hhd5r3HuH5gdLLXibc0LU7et/XRRLYVQz2
Xc1WUtFC4kMrCwQ/ODI0vOfdg1QQx8TXmwxohmTLm71203Qqe1FE9WHNgG8hp3MBpovJP1zA50kv
zis1GQxuA1lUocNAodpFUyKC0GjJMfVXo1SiazgFYb6S3ZcCw3WCuwhtTfskzSEJsVZJtUBFqwHm
e5cnOl3Uw+B+cZVgZTUtzSe1FDQJZVw7yO3nV5F86MjSBVhpt1KpnhVqdiWJfRPbqNsinUTSapzR
k6LUHhu9WxO1Wbhv0b80gb9Q0UGTfRa9VoYqGDuiq/g/V2LD8eUe42DN+XLhEoBAINx8lYcAEIZ5
GAqQZu7nXAKkeltqBwwoOKe/GGsPxKVLPQAJbqnMJO/++eoc9D5Xci+A5cdcvRV0ZynBDZCINjVI
dGxRdY9f4YfRAH67U13dHjjavrtt0xZ27HnRTepJxrVftdbB93R/67q5d+0HnbCV1LilVFHpketE
dUc3NNYRCZfL1l8j5iyVopgtwP3yBPgF9Xu+KKw2SDWxwcg616kR+KPtx+k2Hr/7SmpL/neoM3Ls
JKq0suyXVsNp2Nlniqo0kcuQsI3WbfPkizIM+3jNCHD67bMUhqqKqgO3mgA08ytoHSvV0IpciVuq
057i30de83D5urQWYlqOp6+IrGRje4RIkogv7PqPch38+5fK1JmmFYRq6VR3Po9RFqLRxhUOUqaY
P6WV8MNz4x2eAis39uke+Wm2TsLMygBNEJd6bRIG0/Q8vs8gJfjBbWjZsbVV2q+Jvr88dQuZj2Ex
JLisOiq/syWQFNQME61C5n7wnSyr78PR2Na9eiXXrmMkw8ppshgOeYuJ0jr11GbhwlEv9Ebi1u5S
Y5XGeKsVOgQI1LwU/zZfM0layLUqnee/o83WBcSLXggHopXC/dhVtiy/V9Ftre18+jLpWjJa+nTQ
MyAOsoPRd5qtEDVCeNPvJjMX/S/V2FrGvu9+x+EXq3Odonnv1bXG+tJkIgEBrMkC/0Zh6nxJqkpP
tdyLCjB2MCIzN7fHWO3tJgo3g28Mm0Zvfl5eLQsJg5oAN1co8dN9aPb5Er/PrGxSZ8gyAGK9fu95
2l7mTmxfjrM0Mq6HCq911I8/CQuZw2AE7DUQtdW2Ha+RFbUhzvgll8M1tudyKDpoZF+kIOZIWsVF
02CMgU0Z5VsmioDQXgbQfLl7GNaqtEsLRIc69p9QczCtHkTcoySw6ZC35PKu0wtHHvWNwe6LzR9J
5dRroitLV1c+2D8hZ0skaFL0a3pCGhjrFfmLxb1N7JOtKkQPYE/tbCLW0uOaDC7EfWxZm86VV5BF
C5eBCSyFmr7FpYNG0vkypUHZluHIDMeYpAaIVltCeVsL4tEEKH153ayFmhLCyUEQC62sCJMiUNEX
B7PQHIGLa91HkPVWjpyl1AIQH4oF/mt80dlOUPrBKs0B0GnYplsXdwJHFrJnoe+2oZFszVjY9n22
cgQtHXOnMWfpzPBC3W9DYsb42aelQl3w+fL8Le1vA6UBleojmIr5ZnBB86nVAFox11x0FmOU7IHZ
mSuyuYtz90+U+T5IIaC1YwcaeWwsShTCaxBZdxNoVzCwO/LUfeutWaAtbb2Tgc0r+1mdS/oYAbPW
/a96/GC6v+X+GFTbMX7wk2e9/evyPC6uw5MRzk7xsA5kMZjC+e6t2SNTth3L11WJ/sX1cBJFOV/t
gUYPUZnmsTToV3QhZfTIV1Z271J+PJ256UecbKmMbo/UWQSBZ23L/UFq3kv1UQt+6dr2DyZtUqwD
ImeS92fDacKmNqSMSWtpBYRi7SjBAbcky329HGdx+Z3EmY0orKyGFjQjUqbl1kS/zFzcdFK4i2Lr
m+aqV3kU/Um2OAk5yxZG2mnhOBIyqSmHuo7vP1UDqpk0DrVffrvW2l5cfhCUIdgBz6CXdf7NBq8y
Y9mYkpMn2HF7l4M/a4NHLVprFCwuDgAQE5EPybL5thrddpDFhEBV/FVLboV4B0t5k1rbgnrSH3y1
k1CzLZVSiDN6hVCDcCNGsi0nzTaOrzxqI1F0o611kxf31km42WJUAsUXrXKaQrHYRb577XVrLuKf
nSjQl6Dg8PfszRZiElhJoDbT7A3fU/1pwEjc721zuKoR9R93kPSQNIzzQx0eMITb6MFLZz3p9cOA
UFslfLk8v4tXhdNfM1ujoESRhlf5NfhhNeU1PTzbACfaVp6d69cWVzBZhG587afbVQWMjz7P/NkD
8AO3QFQwYC3O7imCjjWUWQ0oHpjytwjxcrno7oSGu4kU7Qcrs8e0dPrye2rFUK7dNa/C5fgUZVD7
4J4CnP18x7R0QrtAgN/RSPpRUVp8y2I7bV5EvbXVREFlErJv4v5Q9fJNFVeyw1LXD2QsxH6695NU
3Wz0mdK0YEcZfdt97VLdceXSGcxJAL14dS35SJl3m/cRS6Pfelr0RvV26+r1TZmsGpIspY7TnzLb
ZsBosZapmYjUgtrub0XrL15mYuEdVpbbNKb5Fz8NNJvxGtr6RMLiqmZw/Y1eFRPLgNyusi962+Dg
uC+ovoQ0C/y1ztFStWWyOJloqXAy0Kc8/9iACaK2sJhuT8lsJQco8q6Ij4m0DbF/iMJ7f7hL/gB5
eRZzOpROjtFRZWc1BTELCvnFVg4GJXb0MOmAiwT9N4gU3dPlGV465k5HOV2JTiL6Y5AnrURE5CpD
4TrKkWHIbL/fKOJtGK9Vqqfs8Plz/ndOoUicR3OlYgjlnM9ppNlVkFWHHCC7Yf11eUxL580/Y/qM
YBhLIMvTmIa+2WRuwW0EW7zgObEY5rjWylxMiZivQV+jgGVac1hNLEt61mCCRKcG251xI4qPmhrb
ufHF1H+C1I2zwQ7Ut8y9b9KV/bG8D/8OPcfYVL2gReZA6Lrod528S5rGSbAFC/5ASGGykvpAMJF9
PnU3jLKHJiUTKclefXdXDhvZu5XFzpaUqzh0jHEzrpoiL27+k5iz3WCMY5xKGTF1SgeRsYtF6sPU
+sOdoF3riJK6W11wAunH5eWzRIU4G+tsTwStKTSxRNw0aTeldSzrO00nuWPyeAOOUxRqh6qen+0a
2Xb1tT2y+E2BkYNkmqyelNkJK9H/A28IKj7OypemCx+Drtt0/mssrClKLe7Gk0jTLznZ+3Xfxmha
EylzYyf3fUeBHJwL6fbyfC4NiPoxq0cBdIp27XmYTGp74DowFGMB0oMRhtD5PPJoqqrfI6lZef4u
RgOviQMEf+q8DWcWZSIJIgQhQYbe7yrgQv1NIhSPqEJuLg9saf5gDP4darY+lVyOkfchlC9ARI6U
mpYzJG8n17X95UgfBdZ54jwNNZtDQ0v9tk0IlaXXlfxdth70/K4pbvz8V4SL6vhdlF4l9yC3X7Po
CfEpa83GdSmnnvyAD4eyk7VCE1avaClz9cnek+RKNG8mY0lTfkiCte7T0pF0Gmp2z2kLV60scPGb
ajR+R/5rlAZ2prdOLrBwwKG2arwyvYsfkkIloEgQX58014VQF6KqdfmQqXYEU/zS5L5TtH/A3wBf
+0+Y2a1JMX16aCphuEVe15m6GwkR9NoBRN+KDdjCHMKmRgFRB/4MG3I2hxiz/udzGVZXbWNXtZxO
TPC/8IyHkKqao5U9BLa2KlfuEwsvIiTcIAeadGgpKk5TfbpOUMb3k8TPNloWCE9KkxibBL2nlQ82
LffZdqBpSCd2csNDSmq2HcZCcbNE4WGMaIjeOGKARgg6Qt9NKhwxNkBSucKylpfGhR4/lXvMKjE7
nY2ryFoqhsUEdoNLoEB8jpsWiVwc6RoNLQLtgBvENpBVO9KEo4LaoGF4W60O9vUY2qXXUbnqHFfv
tqNufBEzyTbNmEpqhPJS5OSptYnkyLmcNBYyoYZNGklwkpGhYnL+KYYe46k+B8qYVhUuntxGQjsO
35P68XKcpbWmQXjlD4bLJ3NCo00Fqlj04/t6r+E16fpHD9whcjlqfTDYx/9buFnWzaRyFI1xCue9
ZJZvS9Zd2N777kvatfaqqP/SMwBBa8CAmNyCGJ/TapO8CPpK1CEvd06Mu5xV22EkOZUMwNeutOOY
3WZrZMylLzeJdgPqICV96iJ6cqP1ftxBcSidWok3afxXOnzpxDV23EJS/xAH/2+cWUJC5pfugsQ2
0sxDi+yPbmuCakvjJs5XMY/TS22+Zcmsk3WGIvMCmK9Gry9LNSCWIT306oPQI8DW2sjiNXWLoPwO
mn2W7xBbQsd2b66VWhc/owFWbaK3Tm3MaSpO8lKiG6GeDP3HIq3FX1Hx3dB2couoJYZRqBk0+7hf
2RdLKeM05Gyh+rXbp5XOV9SrcjOO1nOiCCvZdvEDnoxqlgd9XRk6rSWEUPg3hYZEIxqkbRncalH8
tV1VnFwqgLDF/57FD2nAk1mU9bjKzZpZNIruvfTvDTxKYt+7pwZ2lSvNs+CZO4tCZa2+VX8EczqL
PjvUrMyqh9xitH51jIptEfbgF5+E5t31Xk3/JsufJXNbKl9ydeVOufQiOIs82yiBIMvpYBIZhwpH
KFHuqf0bTQ/vSz17qfJ4N3RP0N32gtc6Ufg8KK9Su6aZtzr5s1pIpOhD1uVMflS8x+4jOEantjZJ
eN9+GDGkI2+xr9Waw+9iLkK5GGMT4PDS/KgdBk/sU5WovuSk9bNRPbjdLkxXFvLSGYKs7X+jzLU/
o9BtMkEjiqZypjecrrtROsjad7myy+7L5RNk4fZAUUCEFAwRE9ub2a4JjCGF6k8qskzoNtFez18H
S3guxdSGdIVzh2zHmr/SIVkJOn+qq/CM/p/f3mZO1r5o7nXIg9LXqJfeGF5g6+nK8T8l1FnCneB4
kBkQ+uAmONst6MpZHgA87kjSY460lFweh3atBb+wOs6CzDaGluiJWysEGfuHmld6bCHMwB1MWzn0
1wYzW/uBYEogCqY45k+/7KiFu7b5762XADAC8JveqB8cyvMzIi3wzcTDgkUYb9T4lX6cOW4HDXnR
fO3jLM4bdCWOd4opn2QsLBksdSYSKnfvx/avons2vGet/vevAAb0T5TphDpJ12NERykWiCIYFEpj
uzC3urstmm+eUtDCX1lwS2csEs4SZH6dM0Kc7ys63V4lT+GM5L70fnZKgTv1q649GuNB6rZdg/jA
yrpYOAAp0BoGlHjwNFRMzkcI6NhU4+kyGGs15q1o2BjbDLCzeVOowcr4lnawQRYEYMuVDCjheSxc
WzPZNSfcKbbDWXS0pBc/ezP73tbqX6OyLcnAlxPV0ipheSBWxYUJ+M4sUQ2FHnthR0QNwKJQuxtB
RZlhdB0ZYtL/FGr+vqfnEGlFNIUSuk3URwdB/qpAxh8zc62PsTwqnlAWzvT0BGdXscqT3bz3tGwz
1GX8nsIR/2nmkvAGUjt/rgzZxV05i71roPfxTTyOxo0+yNgzSJLlH6PGyDLb7PGdR5o8kRqsn/2i
dUQlaVfubwtnEvAGWbImqC/tptns51rfV5AiwDTTjqW4qlcPWtbaMYQwJfOReft2+RMsreXJcQv+
K3d+1ZrlUk9v8javiOfXhR1laL1867mO6+KDGfwBUQXEFKwRnG3QGp03NwS1zBplGttYlNLXXvaH
rWzktyUytQ7gtDtsFIIDg1/BdCw9ow3UMiY9Dp6Kn/arHyuQQkOQxVqpu69mKg5PQDmk5zHoZWmj
tHH9rdOV6CCrifa70BrrB5zVdlu1jRLaPT2fo5pW2hs73htsvU7MJzOMtGgvZGrXOXrR+v62bPXo
q+YLiNbrSuWgniP99kaFeockedLaw2bhZML1hXox/UhqEnMXs9bzMakfMJBGI/Yu87KbOFUAwxj/
PtGhMQL4kr4fykBz0DtURRN16SinFm7HcDxE+ZnatxX9VLqVZb+Q5sim5G9jkqmQP5EL09TP1GBi
wRU2NNZ8wJOtuip7iqj9Psn8I9/j8sJfutkSEiIcJHvY63NAkSmUZV7g4AjV9LcY7cm0ttQEdpxs
2j7aRda3LHv1lNcwXZESWGJmnwaeY4z6vInEWiGwiqJkAaS+EpzQetDcH3Lc2kW3C9wrq9gjEhtY
mBc/lMZb4H0bs7tqjVuw1N09+ymz06WvscNpdH6KIJQbDXGtTqK/nTia+CM0qo1SHuTkxhsd6OEe
MiVgY9M/UJlEJBsLTSD/oLrmRGpDceFcKQCkXeQxQu3e93VbzFay3NItgVOULQN5dRLYnKVV2ajl
xNUnpDdFsm4Xyz/cZG9OC7nchcNVieuQbqyKSU+dxdlteBJ+xIES8hi41Gkbn1yF3Jyf0kUTYjr7
Jqu3shU7mv6Yy4+y3Dt+f1WpW4ADl9f1wgFyFnM6CE9iqgYi56oJblOAczPG8PyHH1OnQItjiGNA
+AHdXI64uIpOhzk7W/uh83pDnUKWWzHbZeo+GfcTUkIyDrlU20F+tLxbqsF1gXvIY269Xv4By0Oe
pBVYQTyZZx+XB0YetzEESFG8zTOnqp/Mmu75uAUxkpKyL0dbepczw3+Hmz+qoqCIclfiq4aiv1Hk
Q2bdDe2xKTZCgh8wND5Xf83FAw3nRH/vS3Ut/vKq+if+bNNmqC1AV2e43njETEgNvuZw7MTNELz4
yqHHi9kLV2IunTenQ57dErqAs0GeZliWH/32L3G8U5vfl6d16QQ4DTG7VOdtG4+9yKz6cPIzUFSi
tNMAQVjJAfescvqyKyfAwtUHI2Io0ZCA0G+cI8SETrK6UQEUP1pXcBfF1rSt8mfg7o3Vb7YUitoq
ukSAjJVPvmNWmaju4HX5phe+Z6mjjWCpoq0CW64f14BvCzddSOuThjW8HXQ3ZstDrTUTheke2kRC
Xz694T2+DcNfbXG4/MGWcir64tRPyG08TuaXEKkVdRexAs6xRsP2ODVUqGJqrKJRX9UYnw2VyInS
W2J6owsmTN0kbLrYKbw+WWmULE7vyS+ZEsRJzkNlVxVbRcSe3O8fq/FXFrzVIAOGiN7ouHZoLs6v
hW4Y6msqUvaz+TU1xSsRawAZNGKs4hqC6qA+/ZZZxpsQAxi6PMsL0bgWofcBJQ8xoLmglRggX2Nm
YYEQZPLVzOv2IAdmCQs6jx5bdyiPl8MtbHSQ8AYUQJKp9snvyffawCwseBtiOJp2U0SguSQZi8Za
XdOcXBoZzTqc5TXEDzAMPf9oAZ6rFnZCxUZS8r1fptu0bY99YBzqplq5ck0lh9k5DKQBsgGvdtzx
5u2UputoOlaEMsP6kBj93jfWBPmWJg5KCI1PNp70SZ/F9QWx0BXcacOaZzJ2Ju84WmGgMhp/Xf5C
S9sOnQjcTkkoUBfmV5mColuel10B9gXks9hcA6jYWq17zEVjL9blXSQXuGrmO8k131diT2t7PpEG
ArNc/LE2pu5y/s3o2jShb4zFRnaHbe2O26yOkRlrd3pR3na6zzlf2YmAvFmi7dPBD1eqIQsbffqI
FK+Ag6LdNzvpyyatIdSLxSbvdHgh/YBgQNfe0ebxt2ooJLZoNNL28qCXvuxJzPlxjzgGi7KVCg4m
TJWM7yKPoTRGHvpymKXtMGnbypNGB+yiWQ5LoPAJhitPjClrL3b9r0LSDtpYHnRF2l0OtfT0wZ+G
w8gkf3GTmW+90orVUaMcl3XyJgVOqbaq44HuhNrvRCLQ1qZwkvY14lbRtt7+fww/G6rZgxbzCsJX
TW9s0aGG0BF0uy5XwZYEwrAhmd/3njDYRej9NLTwxjXLnys/YuEWBa9QwUwSdASV+Vkah8w4AlPQ
ig2cjwcd32lqK/3Ocosf0iBfha6ybwBvN77l2aSPlUv60seGSDDJnoDhg117vo9SsxzM0jKKDe+i
267qn1BJfRI88a0YrW+XB7q0fE9CfaSTk7NxGHITLItJqDqHUz2kyX3Y6v5GL9W1WuxSmjVpcwIA
YF5RPDsflTzUpgK+n8ODgihPum+dqv26PJqPQsA8A1ngIQwgq5OZ7+yzJegZjkMk55OTWqE6YnE9
Du9NdIhjxU6rN7/Wr3XvZciPbv9cSO+hlW+K+FbId8l4MNK9OgDG3ObeHletTlk5PD9/Vey8edJR
MjHRHJ+LP1a95qlZC+Nbgj2HK1eTeJtB/hVaT5cnYTEOTpR4v09Sk3Ozld5qlZaeIEo+OLFrNCXC
juYVGnqr5gKLkRgSXLIP399ZvveFvHS7AH8/eOuYFz6hzTO4933y4/KAPi8cqEIfFe4JeIDsz/nC
sXq8M02XOlPdxTpW0DVaFq67RmVfGgw7gWL6h5Tt/L5aNYJWlT4vjDbv42uupcJtVspwfME5ekNX
rfRBPm+8qYpLiw2S6FRdna1UyUW/ZHQpOZSGy/2p2WuNsdGzNf2opblDO3tS+1Tgpc5py+imKFGc
8vjujUPivsvx2+VvMyXj8w3HMCCWMxbYOtxuz78NhqftoCcQlRMNYUbbTRCC8K8RM7ND9ag2f12O
tjyaf6JN/3+SrSTJDZQ4IlrQadtRRLI1NpzLIabc+mlAyFtYkqrRV5nv0sJSBm/MeB+JjXInxOZW
yr5Z/ZMhv8pjg3xJwxOwWFNPuxz0EwZdic1C12oegJ1wqJqdr+0HxIX6ZB/ogFEoO+ZrLKGF5TcZ
43K2oRNNvX36RSczafZ+aLW9Qu2pKjBZ2Amj6ESrXlMLUQB7QQ/R1Ym1YM0Wudt32eA1XHtjLXH0
rIfMK1CXCDfyEH4dQv1Lm71qQuxE7iMMl184219DFiktxSlQ37r8YSX585c9+zHT/58MueqoirvT
HdyyHgUc4vIapePAiTgC7dr8mjbZdQuEwxqFbdzd9v2wksYWJoMHIfVkDj+YgnOmjtwjuBxmfYFY
oPmFd5uHnH5bbaIqXrvBfb4Hyyq9Ttq4yGUjyj2b9iyXgoC2XLnJBizxWrxS7XwUHwrD+6XpzX1U
RMYKkmBhYwKxRDkAiDP9m3krQKux0kQSqmQBjzcg167rtNhe/n4L04c+AWBteFbsy/nDpgu0wAxl
GW3D7Es+PMXpfvj3uJJJZJFdgWQReqzzvT9qZlS4kVZuECNwegRMkNVFENn7966yxKELPmHcUJqc
z1bQxK3XxcQp0BBHw9xVDkVwNIXd5RlbONGmZ6DO8TIJCM67JmXKgxSaY7nxhBs9fZKLw4hB4hrf
Y+m7sLNxQxS5dKGTe76tLHTz+sJQS/Z2A8HPPDS1tQs69V9XOpgzlvIEloMeaswOmshTEzqCzFky
YqrxaLiFDY/XpEb2B5N2Emd2xAwJatyZTxw3UXb+5D1g6C9IhKV2NqzUHRay/tmQppk9SUj/R9qX
NcnJM83+IiLYl1ugt5mefbN9Q9hjD4uE2AQCfv1JfOJ73a1RNGE/vvDNRHQhqSSVqrIyc+JYhd/D
1ARaARcCtcIJ4qoBT7YxvLbuO20hbb1GcKTIT59P5OI1J1Y1zqx5aGF1BuoHHHuB+WsyQFiGg6gK
PfsAnjw8kjk3gaQ/gKjs8vQqDgoAByD9BpDnUl6TjqY26FpWsKRFPaWIgNMBQvrvFxCNmB7qkbhz
jE8yxyXyGu64FKwY5FAmwOK8rwV9yueVOEE1EIQ86IexfDyWZW6IwSR9XbG8i/KGoxEoEgjjLk+V
YmMhcPtjQXoHQxViBgUgLNTBweloqHUAu/3LKHCk4ihadE11yRkaq7YE+FG7iA6QGEaZy1gT01Tc
RTiv/1iQjgdt7PWxqWFBBPc53WgMrHhAKychs1YKTSpL6HxBghKk70DQLSt24tjWOMKtQa0ZTeV1
y5F/QhDxs8pjnuwvL8yaIWlheF9meVvBUAAPEwZENPGcRV0JKIW18qeiyQZd1qaHFIS93H2OZAsF
fFARi6aDyp6AfNuXprp1NbAVvjtTDGZnLt5t+33ubvFat5w2BAS891f8UOXpJ5/gLqmSk3ltyrbX
pwmfMANnPrgPdrWSn1fcU+BMQG3fReiwoKHPDWh6xQgkoruIG2YoELa0SWgabYhu/MsLpzhwTw3J
pXVfm7qe+BiJPgHyDQ77azu/Wl7HeBk79tbKVtIRa/bM84FVlWYMqQt7fbFnddzaCMG2pRMZWliX
H96as6gOjJN5lK9I3wFeyuGYxxnCDjqazn+k/P7yDK6ZWP5+4gsdtzobYutYKnBwj6+lcUvXkBdq
b1gA3chuGXiDnZsQTUFylmMUC9agOfbpJrN245oEkdKpbdTB0KgDKJUsoYAKlKfNPQYyFjqQ02UY
rBViFRbAFQYOC0TFQK7I6DVC2oQ25tRELgLwECCdGATi3UpUtGx/6bWK0hqabcHng0tPflPYHpl5
EdgNxOvaWHN3LfmCssIMLcS6v8vWEKKqISGrhEeFj+rCJ1xRQ213bjNk8Fyqz08ub16mLGj/PjGC
NMwfI9KJh9YLBiEqJD9F3obQTLjiro0Lw91f9mTFzC2QC2OpyCylEunQaYrEKBjEpSM0umXbZvAA
toEOYchYdde0gf+Y2E3znNPGWTGsOBSQlIPqDR5neKE50hbiQ5b0PiAXUa4fUn/TB/etuzOKm4Z8
6zgYQR4uj1NxWZ2Zk254O8XwPXtps5vcTa9viFZviqZFtBdDLWTFHRUOAq0ONKO5gL8isSCNLbWD
ui+DAbFlcxhKElGgSi4PR3E6nFmQhuNR6kCbbMRwagBIGIm64tEub6pujC8bUs3b6VCWv5+cdJkA
ASpEzxGo6g+dqEKWQla+uTYq8DCjm++ysbVRST5fu5DnrXTRRv2sNXdlRsZNrzXpQz0HDzrj5srY
FKc4NthSRYLM2XICno9tgsRcPTkwNwQPrDy0+c9gWPEE1fQthHs2ysUgIZDBnENDxnIy5zbqoGrr
hKLfCwKs0dPw910a6NA4MSSNJTETgDoJDPnFHqIwhX7vDbHdx1P2mA0rgYrKvf/YQsR8Pm9+PxQA
IsIWH59yceX/Q4oDBSfQSOHWW7r7pHhhSrNxdHsLR0Paolb5VqAHXtdWUjWK8h56TKCrgy2KXM0n
qjTBs2ZGyI4tlMbJGNOujFM37PRXk3/hdOOPR6Cw5uDjsourfO7Eqhx7leAwM7tlbH71s6bOm9ma
G79jX/6bFel5KSoa1KXA2BBG7ghaJEpaXVn+Gh+i6vJAO/FSaEKZCdX2c0dIAgZyIRuD8fSPiu5F
+ThXJBzacBaYyB+Xx/Q7FpEuecBe/1iTzjwzs6FQlsMaysPut6knzjXxKPQtSieZgcO3LJCQz+09
N1InclhXHT1ANw8AAHQbXaN5BJHy7pAVpRuLlvsbTuqflz9RubiATf5OJy/6M+fzYeXU5iJw8YXl
vSC3FO3E+uM/mAC9EVQ9HCSZZBODT1OflJgEZ4Yc8UDQf9/VYZkkK+HH77hMnu2Fxg2Sn4gPkJ07
H0teWWwq3Ql3GDE3A3/r8T7oMzMuimArmnfTC8Jm6KOxBjRFH264NdmhaOZt13+d/XuatQfNsK+Q
fLhz9CSugzXtV9UhdPp91vn3icwzm6RA321F3rh9U64Bt1S+ffr7i/2Ti6+yC5vYNg45E4eQVR5m
PsRedlUU98kAuN1KDkzlOafWpJ0EGQatMIFjQIvWt6ldkgOvzhoAVHW7ntqQ9o/b+7NoaswYWN4K
8mzhpUdic1pxUAXyxkQhFPD0hX4SBWhpYVIw7Y8lxVBm81WkHvoyDy3grZV3APeG213ZyIk2aw8y
1dhOjUqr1QVW4ycOvFUML5Q8OxSvpZt/6NvD0BCyLjzSCPtlUFvu9UMJ0n5Yqckmb0r0uQ2vM/t7
+ctzM9L955d+opMGCwUBqbmKgwnSL/MMnq0phA5laFsr97l6yU7GJS0ZumY7of/2jIlDExJIF6BJ
8Co4llYRi0VwhIL2uwJUOmjW+CJUnn86p9LKmRmQ7ZaOOU30h7z/SvpdO15dPjNVQdipCWlzaaZX
zToxEE+M9HHwzXCCZn3ntc8t+iVQGVhJwKlOJkCfl2ofCD4+4eiaWXPyLoE5l2q/pkL8YBAmuTwi
5aRZeK+BYAPdvzK2QaTJAG0V3O9547/lYNMzKvfGz5wVM6okOVr3/tiRPNFAE1/TUtjJyvyla17y
Pji4EwXFwhRZ09s4aztz6J+6XGxSscgC5pE/0ZfLg1W9FE8/QvJO2yuNXOjLlTdZd32SQc+q2xTU
PmpueoUiycaBnkUF85fNrs2x5JgDMR0wfsMsaa0QGZ+wNgDDcg+XrawNTvJNK684EJ6w0tLIxzDG
Fwvq7BYAJN8puU5QBr5sT3lQnqyodAnolUuazFvs2ZssiQFxYsEbWr3+wQparuCaC9WMLLzMaKZD
KR2vRmYd9XHnpLHobyxjJcpVhvDoLwXOEmU9ZE2leCtPPfQkLoPJq9fWNsP8qv3w3Ngz70B04NF4
HL5Pa9qxysPkxOYSN5zEBSnvLG+qYRPqTKT4GJ0+FNNbUNzyVZ5DVQgCjWegjNFzCCyGNDxQe3tI
B2P3Of5Ny2767Ka173j9as0PQCL+/Yqd2pKG1ZvaPPUVbNk0CzN3UyexDR0uTaz4+9qYlv1wMn0g
WcorF1JUUdbTTTX6kFb6mbsmaAs4+uytCFHK5j+NTEamQiylb9p0mcX6rkp/ecNLDt6fQF+ZQJVf
LHV/4MBAq4/L9HxgENnVheahnuh44Pmkt664msHAmvBrs95dHpHqZDo1Ja3VaNOx6l2YgkJUUn3X
vYOT/vpvJqRlYhVQpng9I9IxwAaT32v1ezP+PZh3AWX8b8rkt3DQ2aRMjMXn8t7eFDoYYo0O+gA5
Spd3RpDo0eVBKX0PQANkztDMiwzG+RK5vPaBZFueZ6P5OqPXNZrdMW7FdK1ThkYM6w09nis2Vect
2DkQLqIUt2TYz20GdmakrUCht6zAQ7ec6BzaDjG1ny6PTW0H8H0LtT9g0aSxpeBestEg0UYBEwdI
tBdQ7wy0NKqnFedbfkh+FwK8iQgYjToLOux8QEA0FF03YxKb4XtXAyBooeV6N5INCJEstjHWJHqV
++rEnnRhlTVLhTnCnjnvKxFaZpzyr55xw+q/RhujOmGA8GERrPWgN3M+MLPUDMrzoosqA8HhRvCb
BKJg5uFv1wlWwBtgIjREdljGJJU2ccxpplA7L9CEdgQKtx1jbe2p93nSgHtCSn+RtEdaX5b5MO2g
QP+9jXp2G0PEGMJfZQ1WzPt6rY/y81F0bkhaHeGnGRAxFupH1juoyku8kbsfl2dMZQIwaRsZWuQ3
P/UtGj6g9trgd3DpY2d8uMN7tcbfs2JC7q4dg55wc4YJczoUzsHSd9DXvTyKJVo83zbLQiwoeiRT
gMheVuzk3qu1ZtK54SNVlkOmg6M0n1YrKRvVKE5NSNdCahX6OAMxD/AZyLPqdA9qlk3Ts79+TWEk
lq4jMQQCDOMT1NWinFccJ1olnO8kKxEco1noBmChRyG4v2WOueIBn48cWLQtgJ5RSLTRSnc+d/YE
TnEwTyJmANCAprdz4O6GAd1dhyyzQt6G5Vq16PNpembRkjLcSQM68X5Yblh0t1fNZmzyb1BgPM7u
sNbg9flSgimwAIJuA4lDJOnPB2f2PsmT5VICecs1SfmjWyKppzXu8yiSx14f4sqdXi47o6K5/tyo
5Cqd3oCLVcdt4aXz/VCDnqH03/1ijgLv2+R5kK3Mt1PrU4C9tAe36m4hoLLTvRedJnFgD1fM8bY1
SVdeDUoHPpkKaZ0bwIiSpMRXGXzeJn17OwIKXGXNyuiVM46zEalkC7ey3FJn+3nf+yP2STl+c7kd
2hBygP4myDzmcd95Wnh5slVnMR4pS3ocHe6fKK+5DlLEwseoaPmVW2zrG81DOX+wwbpG5/tKuKEc
24kx89ybmsBNPRRxkU3pIGLDyJ50Bz2AaMp1xw+Gv8ZVolyxE3PWubk2bXOnbTGVc5KEYoB2jqNH
Y75Wq1kblfQU7zVX14YEe2TkQahZ37M81vTvRvE2+Nee9vPyein3/smYljGfnNQDZOmDHNkh9I2Y
4ZibccN/piM7UOT7/psl6fLsNNbm+hJKueyjIih1miHpnpn/94AY7HacLACnohMGqlznI0JzpO0V
RoCQzbJD5G5v+UjDrCP7y8NRXnEnZqRVQmMnoqoaF0PNiR4nVW7swXlgbS5bUfvCn8FIy8NyW+/8
HoNxuyMa97aW92UQh5rvXC1q/K+Xjal9AYT1AA1Bp1mXondnZHOQaPBv8CtHWo/oxu1Cq/HCjP09
LTAWCdxV/lJwWWLD80Vq3NGwEhezZ+ZgpXUfrebNGzWQPD0SZkRGveJ7qlMJ7310NqLnBrA6eRqt
GVW9DNEua52QtLctpDqq+mEavrRrFI2qSQQi2kILH9qKPmm3M7uf/IIh5K1SNGsObWremWaR71jt
3INEiz9fXjOVGy4FSZBYgfcf+PXziVxgM3bJ04WXpdiUZno7peP2sgnF5AHPhMEAQgypLXmtKidt
/bkAJDXQHvLhprDA4VHHLrIXfr7i7ooc19JjjkcDekdQq5bfW22Fm6yqsVBZAf7V+T2otRj6i2Gd
T9scWQzPAmOxLibkwOZH5qwBxADRwnxJkStaL9Geha4NMAnLRY+i8svJIQTQSxPFfqcosq9eOpGN
wYU+Q3WOkGeWaGKjW2l10HKrfOeV70YDeKCfQNSlP0PGYr5NJ1RhCdP41i9yB08fXzsKqx1ue24I
tBg4FTyitkjzjhb+7guhoxU5nVF/Aabfz6LRqDVw31TjD13TnMeu8b3blgYJGCnLbA944fgr793S
uh0TGxzH3hKn0Vl3P9yRV11s0cw81POobUQ608OsZ14Jhk4CqkebZMXRqZGTClG3cvTQGbg5xdM4
uR5QBzYTIXGrwNyBF91GZ9dc2tmmMGoIu3a61wFmKzKxodCZ2XhJMnwM/Rh0YeYVWR4FRR9YUQKR
lMNkWON1YWjlsaOlePbJXL92WvOC/u17mBr2Y8U8ALX1eR5C7gXghszMctGaMq1tPgj6rfe4H81G
TR97JLv3aRcYaGMwwRvJRqT/ASjI23pju0QMgP7q7s52qLVxC704GJSZG2rgVetCcvIKm0YDj0Db
HbR2aK6cYfAPE2AYA/JWY7bhg9bzd5L0RnoFBj8KnGZZ+xCsd/Nq09itZ12JbDQjTqoyCK0RTMVR
SVvok6AIXD/ZbV48mgxt99bcDc9l3YJORwuC7TgkQAc0ntuHvt3p38apAJlQDw0ON7aDFKBAo0iK
Ldq/0bTZ1EP61M8d958oHfspGtBZ88YEL/e1DersyJ1LsgUR0/RT91Jgalr0+29KjQwvUBsKzNhg
iVvt5saGTbN1sjcoJjb+lZ02wTOC7nI/gUHBTMKySaybGQRiQQgiMfRtMKPnx9GsPXaFKo5tQ8jH
1Des0bMqrAJUGUOLQRQ+rFjgoXs1r2vsQVEN254x+zUvU5JATYuxK63U9X2DmdpyhNk/W1rbeCsR
02MhSZNnZ7CMeACZy01v8XGLerZ51WWs2ScaD46WoLkJqymBgofO0z2nongEB/N8AFQdue55zI1N
lYDG3B7nNGzrYAD9lOOINK6pNxygHw9JgDEfjbiZLePDygcQ3nRDjvBpMMckdNMxOVqaRp90rxK/
grnPN1Mwk4dJVHwPCLbxC0RttQjHwp+vCSuSuEwd66HpDC3KS1BJhBZGu3WagQA7qqXtN7BW52bo
lXX61SwKJEHrvPbFfcJYeQUYqIbEqM7pgy264ImbTXpfAmTwVUzd5G11YgW7WZgJ28+e1h0zg3q4
4J083ZScuA9DTaF2LXyNGkeu0/rRQQvHtam5xUflIDgMxRwgf2zbndj4KeuD0CX+IJ64YDQqioZf
ubM3xU5ZFhuCNqFp7aBWXHNQgALtwsKSBqVkKcoSgVc6flfiQOiZHmsz+KzHMpq8IAaKA3pBxYvT
/LIhVBpmODL7kFz9mNIqZtWNo48/Ll9QiiY/PM1PPkaKxTpdr7uULHcuTcFb8FyyMi68b+NoxXOf
flTNe5M6xyxBuMlBPdWtvWqV19bpB0jxBYUiu8/GJc8liquC9XHfsJh1JnCmNnSMjL1t841Ls7hE
HQAcPW8rE7Dc8vKthfEjRbEQF4NG8TwK0LSmAEQFt5bb/iCZHWddtrVY962nbxWUVcJ2qDbcrdKY
1lkY1ONKEKJ0BmQqPIS8ePfJCTjgzaDC5QFXDXTwnZP0P7BVrgZ2xVDqWBmp6n4G+up/ppZPOXmv
VBqkDngPoLhWN3EebPSi2VTowoFQ7DS8uvluzK56cyXWV0ThaJddXs+g3YHcgzS9RKd2gjwwwkdc
fs4sXqGSt59nHeRQzIvqljxqa32jqqALPS1gVUH/NnjwpLguSzVtpj1M5l0eCWgxp2YGRr5DQiO+
JqmiiCENCEYh7Wjg1WLJlPQDyzq7tiYEXdY7T0XorTUcqfzj1MAyvyeLhmPQbCofBnre5GhMtMtb
JpIvFDr3eA3SJr7sJMtuk3eDhSY7sEb+Tm1LywU4B+5tIMYiNjy14jUr3lJ3JS2onLI/JuT2mGzS
ploTMDFaY+yOXdy1u/80CDmwZ8lsC9eEhb794Q/73nv5h+IGhCQWZQ4UAlDfkClfLEA3JkIMvB3y
DOge6IhUTRdqhvGFmfVxyPjDnEFauhFrpTDVfrIWyjEICKJtS+7qJRZF07dudtHQGWAP+KGXGwRq
WjZvOvo86ivYV5X3ocktgFYYWMng4efeBx27vrOWq4oYz021ofMPzbtGnHJ5vVRWoHRjgJIL+xU5
hnMrfYYHpo4YMCrYXYfuzmQMGwtX+t9DGixghf/YkfaSUwdc5ETHaED+rFfevpvpsULISJm+UiNS
OTnk4X1EP8tOkiuIo9ZCBzbDMuH6P1J/PoJkZX951lRbFfSMuDeW5zkesOezNg26jasbpRut91L0
mTEvbsY8iZiJitE/mFpcHflnUOzIh7gIWkKpFyxBQhfm4xVjv6BYddmGcsbQpb6I76Fv3Vn+fnLQ
TQbtm6DQMJzxnuhOmJgr4DXlfJ0YkOYrzdJ84FPSRSnKx2ikCu1GhHRNl0DB3onNgv5QYIvxH2rW
5+Nw87zJKuIuPWx6s+8YQabG4dMUa1mhHbJK8GMxN8iC1pZTGlHq28XT3OjdSyUgn5KUxrivrJnd
1C2o8jd/P8en3yZtAD77LWgF4TItGwBXHQ+VJlb2sgIiuIwf8koLYxHK9tIN0uhFbgkfbLdktvEq
tJ6M5qswsz2BDl/NUG8qf9W1/jA42Uooq3KgE8Oyrgkw0H6XT5j4pDC2wsu2zFjTGFu+Xb4dT02Y
52vL5yozatdBwyDTX3lt7tOk281eFtWenYakScG37N53tf318rqpXPfUrvRioFYLOTUdQyu1+4b+
aLQrr365bEJ1BgOuukjSQqsVklznQ4Nuwuh7CZYNnU8eHpnOnQu0iP7lshXlGp1YkRywB8sGqSZY
EflPvz70a4AX5e/jVsbRu4Aqfz82Tg6R2WU4KSvs8cF81cSR6CverVwIF1SgKJWjn0lOkLfA7Xij
ifpv30LaThvDqXkYZn0l5aq24nlgnsW1i9fH+VoIkeF8EBjF1D1WYtNM9y1ZudiVJpAjxNWBYA+E
3ecmUsPnAxc4bZvpd/hyC4Q8eK+6f/GqEzPSevtzid/1MJKmODg2QfvB3nZf9XKloK103hMz0oQF
VEc2o0wBmJn2ZX0k3qHXoOETXXbe5WM/7f4/Vmyp1iuCnM00hRXTi+biqLffQKYUGAd/3BhrrMjK
EQHLh3+QsQF+5nx9wEPpjlaX86gwjvmMLpWCHIr2J5oRVzDIygQA5Pf+z5I8KgeJIh+HNkY1RX29
9d1rp34zpreMHQirECYdePFQQq45XasJKufzxLJ0mg5INaScEfRwZoAIPJb8aPWvY39bFsex+XvU
Ha4lcG4tXJ9A3ck7l6Kr02UASgLFetdCI1m/b0WoQYB77Y5V7qwljl1ICJBOWP5+cgQhqCjKIsHK
5aAn72wjFMGPITtcdkXlOXdiZHGfEyPEbXkfFFg0zUlCY3xEzuiygWX/y76+1JhAH6MvCDjpDU3q
oQQpNtZmxtuZT1k0p/SmGoMorbsd89qVN6HK3U/NSa6QcguIuxrm+iIJqZ1u+/Y3yeAa3HhtWNLi
6H7LIWcJO4H/vcyu0Hc1UaRj932xvTx/Ki84HZC0QEEvHME5DDkoC4P+rMp2plijEVeQXVhgElq6
v5eM82dYc1f2IIJejle2STVIqtDrlL619gFEhn1xrWePmh2Cmi23j4X5TFiUZCtBtWpCT79AOuD1
BO1VguMLeHlHpydkNkNk15EMCoMi/4drEcUFbCz0YSLnIkVBnk7K2R9x/ubTnan9bMqttZbOUS3b
qYll353sK63tBlNbTEyV8cAKqPK6yZaDP++ydyiTnqd2JD8kUL2pewY7PNgF9HuvbdDdmVYfloP+
OBZnU1QGd+OaGLfiwIWbWCYUxcCs+UkbYoaYKAICWDXaJjSMH0MPdmHwDxpPY4KyYL+yBxSb+syc
tKmHKqcUhSzkSNL2vmEstnmxHYD+RAS1MqGK8/DMlOQaM0IyX7hLODOUm5aTq7RzN5fXbG00kmu0
g+ZZE4eJobybjbfJePLnJ/YPcRkGAhJvH9odWCrp3m+EHbjVjGtqFE8oDjj5gfGVZVG90E5tyJg1
AyJUjNe4oSafxoD+xkFahqCl/8q9KjTTZsNB/gQxH3CsTQ+XJ1H1Oj6zLd0rE5Q6AkfAtm5/KeqN
IFe03lf569xsuuwldfbcepqag6hjW3+w3JUTRHFanVmXPJJYmW03I2a3TO0o03+2kJ4lWRomlf5a
1WvELGvWZKcMaEbJEsOBssKwftkDtLbZEOrlNcrLK/O6fLl0X+O5jSBm6aW0gRc+P7isojYHP8HI
nKm5dRrtqCPFJXh63xQZ0l3J14qh+s2NR0GSO9/OoZfw5fInKI7Osy+QboKq9LXAIBhtMaJi4vvC
QOGtNcAb1Kx1mykn9mSw0iYBpU/Z6wyD7XPnOtPSbW07V1YwhMSkaED7+S8DQ1IcNyzY7uXIUU/n
jDIweUdOcwDN4VyhmLq7bEI9oD8mpLOF5tBL10aYMFCpHr2wJjNSDEcy7AryetmU8g5YMBpo1F5o
2CWn1FEIz1sHpia6hwajbl1Dks42Nzl7rN1mZb+ptzvY3oB/WbT9ZD5TOEEjTJ3iOIMucQfYX+Uu
Ffs5LKbhhjpd6AAyarrpxs3TiBpmWEFBu3fegaZZiZiVU3zyJdLWzzJj7OZhiTCB5RRQz2HookMn
URuLbOWAXTMlraZuioC7GQatedAydIHJ4iRu2z4shl+gSVmbY0VZz4R+wP/mWIol6gJ05E4Nc5P2
NkKLtEcb9cJdnIIM6Dlw79GpEOZrzBvK29AHUxOk1JFnkcFG2my6fdXCaNKTcEKewnfrB/QNGNUa
1a/yXDmxtHzJSUjmOA0a22xYSpH/ytGcMGih7q28P9RGQO4CvW4f0CXpRMn9jhNHL3kkOMITv94W
nb/N9DVVC/Ws/c+MfPOSbtRm4sHMiMZ6LWbJPViFRLCS21mzIt2xPrpRs5EyzBjZO9MHD+4LFqfB
3wtbIpJcCHH+/5xZ0o7ygXuZDHTCRLh6+EHv8ndtYM0bI8UvY7CyzeVza21Q0rlVUu4HJMHUJeTD
nTZB/gyGAJpuL1tZtuanazRAwWvp2wcmQNpLjtf5QTbhXU3TzNrYtZvG9pT/Uyh5YmUZ64lL52OQ
AaSCsyiHThKecDsT2lYJBOEAVLo8HuVpH9h4xS+VcHSTnFuqaJlbxnLquR50hUyUikDT+p3DNYI7
DeDo/2ZNCgFmu8+QaYJHjC2/tpKhC5u6A5XyYADMZ+kQexRuHpZBUK2cgUrnOBmmtH17YgPdsWQr
2umpLtEXCFAPm3fUtKLLI1x+SPYP0BhBlAE3J5owpPm0vaHnLMfWYj5wURw6tVUeTqa2IcgA6nMX
l34QCYvuL5tVLSOY99DCD2glGJAl529yOwUrAZyfj7dBGWXtU2oc0vJHVk9hW6zJVCofCKfmpAus
AoHWoA8w52XgP3NuPVaElb5PrHtHvOT5tuwjRv7Bd05tSjtvqEF2SSlsphzaw/aBtTQcnVuEBrr3
4K8hBFQPcHPh3/cWtkEXh9j5xhhH9KL7ToVEUP6CTgSL7zoN+c40LKzjwmINdsPRj710rXz/W3D2
swf9MSzvfdEkrlbD8JCwJYVc+N+r+qXBu1KDuKDfYH9Y2mHiJOzdGlDSNq6cfjeU1g7SxWEQ9Nuk
LmKdWVtXW6OMXgZ96dsk7+ZNlzJLg3fPyI2aySNzvxTjyg5SBUeATEA1CvAJ1HklG20Lzdh2gg0t
Qz/WFDAt7DIxoH5N+w0AcbdQnRUrnDmGcv+cGJUOpqH0Zn1Ma4RIXvVSjGLnZX1cA7Cb59UWbYnR
YAMy3Xyt9fy6cD4sMt/YxgvVtdACORoDdaxtzcc2YbvL+1rthicfJh1cupv24wDCusgawUWrvZn9
fhh2dHq3nTxk4MqobzzAwfrDZbvKhYZ410IaCuk1GXDBCjyCgUzGfIxs73h8b/opStVr1Tj1QYJ6
Is4swC4+ZeyAFC2BvMOmHtopgrhdhEb3DUfbmIP2HFBVPttZFQ8ekKRztjK1qpt8KWX+n2npDLMF
8l/Bcob17nCVN80Beh8rrqyexT8mpDOEiYXSmmDxAqByIUyJI4SENTL+/7JYf8xIO6ZmwJVRZGyi
nIxxFxQb6nYbAc7my2aUV9vJhEl7BEW63uuWq83PD8689avHAIc/ORY91CL3/Vrj5NrkyZ7PQWVS
TVgfasSduHHdozv+vDyiFReQgWZFkYigXgJUrXoerbvVME75++CDdNA2DTCWTEwKZl+Ei/MyBHbH
26cm2F/+fuWpBcEbUAOhJwbsg+d3FFRiKo922KVcJ0dB3NAyiienfnbtet+69HoY1zqol1/8dAGc
WJR8oCldvQlMWHSngwttd6ANtL1T/QQ3xeWhKVf/xJC0+iLQU+AAYCjz7/rOgeQlYEVrvDzK0QBR
i36ipVYvXzVEzFoBKWQcAQIXTEnHgz6BmSrTv+hgGeazvrJeqijU8IH5gQYZMAJyp5TdV0lSle0y
qH1nv/lG7AYoHqyc3UqvALchgk9IowCVd+4VWpVADsXF1KUujVsuwoI2uD3RE5HuWdaGWrXyhlBO
4x+DMq4m41WdlwIGm2rnm7dtu+HVL91/NtYYjtYMSe/WVPOhZdosI9OgVcFjsJkR8sM0omBeqVqp
dq7lgS8bon0LY8Ty95MHWNrRoPH8AVAhE129w8YM1ur3Kgso3APzvJBMY/+eW6jBIhkEDJ0qKIFE
c43Ggn8ATQKCgu9HXxMkcF0pkLQ7w5qNBBYCMkSpAKotzhDJamLl+lFe4oC1gGYevCD+px62gg9F
0ggwNwTGq0eROP7leseBPBPztXDijFwNaymtxYWlY8hBsACyJjxacYFLjpC0XZmNDdTrR/elAjtJ
eVfbOzyyfD9DduvOXzsoFKcRnvqon4ITHHpzcpbSNEHz5hrgeNabctiNAeiKAVofcC/Rtbqwwi/A
TWAh1YuXB/DDyx448Tya1/mAvlQ0bwb61q+n77Otrzi3cjQnJqRDnOUDTj4HJoyuCSEcHHNxN6yR
uyjOOh/0RZANwWGHvmBpidymL6y8hpHZwtswRU8yhkO2KDRcvihU3gdDeCmAHBt5DPmSTY3S6tBl
tvALXY0Qw0DFZrB3VhKCRIQBe0Nv6uzpsk3VGiHhCHdHLz5Az9LYQI9RF2ToQcXsl1uW1AfqtStn
qirwx7D+2JCSZ7OTAbxPYIPUoBeA4KyFNnK2NMZtWx7PaNCa44xvs/TvE51AFIG2JgCqCPeHfC4F
rM4DX7Qg5btNkl/5+FStKY8rXQPIMkCtsak+JSv0EaKYE8q8Ea+fm8AIU+vdowWO2dfLy6TycwjO
/c+OdIhnLEeLFoedqo6IBQX1W4OvRPgqcBQg3KaLPAHQvEAln29XzcvpCOFBeF9ZPcxFUu8TEH20
swU1B91O95C+m3etXrNjZWQH6LB9DQRYD9mclo+XR/s7oy4divgUsKWihwaFGzkHZNjMSgwygoOc
jikNu8DrXkWVpfceHev3yWZotCxE7UGZwXVIPHTMv81I5kZWj35GyHIVbI8fr3aMeOjqb3A5HUe/
Ex7k49y0CvN5vk8XveFcq8cd2AabY52l/MUBcWULnHQt9FBPnfyejbbzE9zCwRufTCR+oRr8mgfC
qOMM9FwPeUIMOHAbjhBwAzGpWdxV/fKCSOrJh0DFkG8rMlUfItOmNESjg75JQYh1b7AGgUxj9OaV
CdqNfwCPYPrARLaIbwaQ1zlfSdAGVanuw1tQfT9So93pGjsmafoPhy9K9+BsgjImPls6350xLd26
mBfWOu+uBifLhCpw6EDi8bI7qM5FiEEhcYU6qA/OG2k8c2OIwSuXXRZApyDoKZJEk9vEjTc0T23a
TeGcVmZkUkOELnjDNybwJs+XP0IRsAVIky+i2bg9UU48n9MsGWsKKiFQRFaIr62noiYhSJ8H8TKm
08qJqThVzmxJB6adZIM9TbClBVdBu3MyfgM5S+ppK+G10g5SIgh1EF9/khktBuzBOcW85pnpP0wm
aoSOBjapwAXvwew67OXyHCoum/9H2nVtx40k2S/COfDmNROmLL0TX3CapAjvPb5+b7J3R1VZ2MJ2
L0VS0jRHkTZcRtwLbDTkw3DScZV4Boh8TCL0J2NeFthtBwVlkMNaZL+gKM9EsCmf+Bx9C4S+CdjA
dABVWgz6a0ua7LZfY4VfFoOkEvwo2E7eJQgiUyomdvTV+qPO0FHsP8bC7+urtYAzy6Dk/gjhjkEW
hFoTs2NQGT+JCvQIjclbLm4l6VlJPQ2QKGWPV7ybDoVVa2djIfSCcHilAElBFRrfWDiHQponP4DV
egPmt83QZMDNv0n0nR7aDfrrr092wQ22AN4uoiMSrOJY1fN9y3ow9041O/LlsPVj1ZPG8R3PAPsi
6A+qmlNxVreaMrxcF/uD08BZGshlhblw+dHHwckdhJaBg+G85EBKMYtnGCMAcGbubM2bxpSIMqGv
P44+Au1brNpHc5JJKMevUL12pgEvBpUnef2egNJdbYZNCZS8VO5XUrpLhw0JfLieDCUPrYrna5Oi
zlesNKyN3Eb7AY/qRTHuRuP1+lIs7cCpFO7mRLOZd+i5xuVsyuFGBRopIE/NRGmIqEfzVsyb5CER
LS8w/IyW43B3XfySbgA1qIq+WaCTQMmfT7L0AwGNRLhR8dh4rVzcKNq/CBbQ1/VHBOdEpX2cKTq7
tJoY3fdi9hCHA2X1X9dnsrRduDesrxS+i8bD46hTk8xGlyMmqS1U0MyuXM5bK5tWxBhLN5QxNyOO
Q9uiwq9YZfh9LasFeGFCqSpIauHqABlDG2wxS2rN7UNNd82+Gh/NruxvyjRN7BSQcfghAYMkkRi1
EzHEsJFJPLbA7wE2cWGLWi1MtA7j5A7su8oR4BENmiGB11o2QwCsD1EcD35vzDs19jOgXctxQCrL
r15b3wK8VihlLWn1NjoMTT3fW+pQPjWxNe96PJTbfVvOJokyHbAeBeipAqKUZRxTuNYopwXuTf+p
aGnQO4VcFBshlyw7GEP/zhzkChZeNgYX/Ks5YGvV3lOq0YqJ3Jg1skHhXd0DJVqUKn8r5P42KQR5
awiaI5Wz4ualMbnzUFp447amW8ALz56qCepBqxCZkDDtChD15QkK8UbUzgMFTVU209zML1OtSxkZ
jLi8U2Yk1wnQQFqfTADvcdDL2T+N6Sh5XZUlv4QgkgB0EOl4sBTAJ7yiIxf9IBPk0xJMDkhu+WBN
toQmTw0EUSiNMw6gmi5vOpB2bFWkf17wLu4DIynvRrsURvNGMrs4B0zF9M+JbhQ8Cf8ZBWeWUuQf
y0HDKAZrPoyJASimzrt+hZZ0kakDDRS9heCp54nJB7jTjdrX0MqmBMK6EGF3GUAbla6QFh+FWKDv
zdyW+lpWc8nJMwHOCqJfGZXD/FuRZQEkUmmQHMmlgxzRQghQI5oj67gpxbVc05LzdSqLS11kXTxm
Ro9lLI0KgC9dmrlAdHtq06p+aCzhX9AZYNtO5sZZugj3XOgKyAvndCRR2qJmchIOZhT9TsL0OBlh
aQPBI3fEHGgplTHU39c3dUkv4h8AZgzqCjWkhc41fDEBPiZtMQCp6hEMKVbh+NPw4QvNWjHqkmYE
iBeyakgas07ec0nqWBUxHEGYMtV/zdO+p1aFAtxWwUO3BqoIESXhtQbck+sTXDo9p2K5HY2LsvAV
llqraoNlWiPDVhP4CDkSOGss0cxW8X7LqSxuN/O6brRYwGIClI+kOTa03FyfzfJ2/WcReYpCtOQK
TQw5NDJvdKC4D8O+Tj6uy1i6Ayez4FG0zE60Zr/FigX5d1QLBHEIii+C27bqV1q/1iRxSguoBkDS
ZuvVovevmHqqDo+K6UzNihuzcgZ4Wm1ofWUaM8zIrAPHmN3CSux5tqvhEXhSK/ZgbU7sjJzEOjnq
qvo2wQ6JWUQ6ayRhCThNp2pW4u9FOUA7Q7U1ek1VPhToAqtVZKYVlTa0i9yutWOpmsSQVk7cshzk
wJFiRRjAn4aqnwBIVLIEFBLhffddA6RK1ZzR//4Xp449lv+3HO4s1AUaUhQD6ybJqWvp1UHU/Jc4
NXcwaGuQP2tz4tzaIKumJjWQO9Ys/0NH8ocEKAVp6tQkQ2E8/P8mxh2ICQ1UVTNgYgJOXRaQWk+c
Un7ywzXbtWSfQRL4nxXkVbk8JWmnQlAy5sToRgfgqkS0XmZlok2U3GV1CeT4aiWfuyaVrfXJeUcY
EmroDYd+jXdDKtqlfgAfLJkkoKtk8CPdsM3c6yu6eJ1PJspZEjEcDBH8aIjze9lGdEciqXtM8gpe
skDbYq3nfu20cBYk6uoeDXAQl2oTUfyt3gNYDKQya7yIi3KA6Q4iKlQAX3BoDFORS9OEjLxuFfvQ
R40KWokEZLT0fI31c3EFT0RxU8r0xOoBHsheaODN/aWPG5R2gGsgp7X+L4rRLWQi8coJlHfA1XBG
sZPNocxyKCpNAdH1VPxlhOmukmXgacE81uq4orCWXjZOBfI1zpohdHkvwqogsN6KpbrTo2bfBOI2
797ApHirazqRQhzTTMQ1SbfXD+eihUYYLIHkV7LwxHF+H6oxLcAijF1MhdKOKwUwjB++5q94NYtn
5UQKt4FFJhddG0OKyACGu34rhrHbJQg4tWLlgi8GOCj/AJ4VglrknDi9YiLzUAcZZAmtI/epncgR
nG9bBnpfrRIzsMdAIeq/6GK2kCxHCA2wSpbJPl9HudOrLB3wTlRNvjvqQ0kkMHzpQruSx1nUX3/k
8JwrUygMfiawR5zEAnfYOxLVQ96R3vRiv6da/alZqnP9iLDNuXATT0RyWevRlHNNUCAyxYZZoQ3v
t89oU73HUo68zsr+rUnjDOtslgzrFgupspLKx0B40K1jqD6G6NhVV2AQ1haTM6yDnutqLkKW3lfO
LNhT7rYzXPsXoL1UgHdMVjuQ1yRy1jUpBVZRBonSFLut1tuxFTjDLNkBbrY/Zs9pNN7q3Rp9Jvtn
r20hdycktGP1ZgGxAciwsirFy5O24kgu1Yxa8O0ACoj2d7yvcIsp5wa0S4QsaCQcwv6lrt7aZq8E
tiRv4gI5BZDnuvOcEj++N8WQ6IAz1/ZGt1VK8MRG9PqZXVRrJ4Ph1rmOsqafUky41x+ybnLKZI8c
9YqQxVU9EcKtaqoMsTZUmHGS7JR6BO7IvwCzw+OljH4hFdX6F4R3BrYqbXtkGwUsodR/NapPxJwA
NGdl9xbX60QQU+AnblGiKqiSriAIdUukQONloLxI+oruuhSiAr1TRAJaRrIclDDnQmr0qwEUiykS
daBCH3lFpyK4kf7xtpyL4TQI3qADJVGw96Ys905uir4zRW1qXz9hlybtXAp33AUUAAERBpMxZ9nO
4pc6jUjlfwza+7+RA9BtVnuMdxxOjjmWWpzq8H3UFizuprqpLaMkytB6gOxbI9W+VE+YFLA+UDkC
fEaQKpzvkMzAk0cV+fsOxyCcHhV04Bp2CFAEwF8jksetXTl4l3foXCK3WVmo6EmQirBn+nyDGIe0
VnB/fQUXj90PGJ8OrhvN4s52b4yFAfpzXCIl/cjzQX1F+4vv+Ym1Bnhz6aeCj0pFPSOr3cZTEOdM
paUwj9Kk4v0hKXaA8OpblFkgM179wtvO9UldmkmIAlOUqQF7SpdlTsHNYtV03ahB20q7un6V9Ccp
3oIceVKgjVYWcMGlOhfGKbpIlINCmCFMTm1JPSoawDMiIppuX6O74rH2nXmNM2pxKU/mx23aNIAJ
PYp0uOFpT5QuIjMgtuF/9P5mFTJ0aS0VHd0tFh5CdJ0nKUKZg98XgoFtK8goKGS0kJrvK0C49HZX
77PX61u34PGzOso/8rgzn0eGWsYG5OXJc6uSVLzJyndEGNQqjsJExtE1O9pYKwpr6W4je4vCPXin
eKnkDudYjkKYpADXg4fhx8CTt8D440ihRZJyI4vPprq9Ps+lewfoMsAlA4MEdW9sQCc2BVQfczJV
ENiiSbt+N4qX0f+6LmLheVsVT2TwCcZKk0u5rQX2hl4/zvlsd91foO5+V1nmYpLupFLdlxpI7s3B
q9AblcyvqDNcMTgLVU/no+DUZpxGIYaBmQ5DSUvto/Lz+2wsXMnPaQRCvCGAu3wQhMir+w744ulK
Ec3SZTldBe5AJYWkZWgMYn6s5VRlSWb1dZYOWnxnjCu5yaVTdCqKM0cFEoaV0WCqIvLTdVmTwLCV
7ktpXDh0SbMx+n+jfE4lcpqu0JTYaGZITKanuPKA/B0UGRFAC9H2z40ROKFIa/Gf58bPt5RTeWMN
ozczqaPxXCDjpq7Z9bWF5BScmUla0zBOlyafQwJYUjCC9qTJo0OvFI6i+C85qjfnXHu4fmWWlN3p
cnJqQGj8skRJL9SA0hNtfFSTlhgtkKXD33G8jf555M/WEXG4IaFYGGVC50pgbqu4QV8YIo/se2h7
BPwkt+xMer4+q2Vd80cMd0jwIt1LBrsB7Rxv/GY6qq3qiHK14sEuOX2ns+FOBWAgArFRIEZsHvKB
GSX2KkyNWN9cn8//olL+TIg7HkrlTzFwuVEqhoT8mLaOFr3qsy0bnjKgK8xlYaJG59DGI++Ka7Fo
n4AFjtYMlKgxcpnzPTPHRipmNQDoZKoNv7NEHT09meMt3r9NvDJmfv8glGrzOvdqZfd1V+xUvOY6
dZwJ7vVlWFRseHQGaBcgsEDXez4SISyTxEwwEkH8DaKooXZLYV8gESau+VNrkrgDxAq04jCDJNMK
aGE4eflUiG9BFTpFmazYi8WrfzIr7hQFSAKoXRkil5m66INCj3mlTigeKkmmRWg5f5Wil+vruOjB
oe7wPwvJHSdYZ8GYdRwnzfDAwyh0jgiygFinfm333b01IUbv1s4R253zrAPu/olQTtVYlR91IOgA
nlV5b6AaUNT2afOazpLTSIGb1y2aE5B2uUeZa23tkrUKyLUtZZrwxP9QUr2LjBrLnIHTOYyfGEgM
whhVdYxo5WXwp/352lQ5X8cftT5KGkzVqDs7GmbIhLA5fq4SndbWr0wBQUY57Fst8SpZ/2WAG0EE
sHY/Dgex/xZQOA/duU3FT0sKKd5gPGUUvDjyH6o63rdNQVNrjTD1JxN6OWiGVwjnDGQ/3DmslAn4
tS3IljTpAINHB/DHqOFmjm9wzUFoaqK4uR8fwFOsD0+DtdPFV6NbgyJYtEcg7/ufQXCHRKrmvsZG
Ad1e0MEnM7wjOI1ABDPZnVgBA7Wxx04zVo7mork4EcptVyRnSZGGEJrURKkwc7xJlmvkcFCVixfg
P3Pjw+kO3PZmr0FM2SUGqItCNQGvQtSgKD6UQNpVj8/gX5UepHDIB2oMYbtruihsSJxF3W9VilWV
JP5kfYignd0DwN46im1mtiTILXW6n0e//VX0SXWQ+sZHU5uhNQ8AFurcCfxjoSsPiWUXFiKnNhqF
jrRlaXUYReWD+cVMq10Qa+0GBSTKvjAqZJYqQbofgaT6WNRdhIQTSLM2fliar1kz+LukDlCAXgx+
Z09diaydMsw3uWGlXiyMltfkDUiMBFDtDWaXH7K4MWwkyGp7QovfM7iIhp2vWyCcAj8DsoCWmR9T
lAjdghrd+AvYf+Yx6+ayI41hymjYL3pDd31NzXdKOCau5huinaPmE8SB6OMfykb5FbVJd1c0UpTZ
FrrV8ZY25/bcZuGTEPc6ScPMvGvTfjKIotaA7tPnWdqAqlrLUQU56Z8iFnAfVgHr4TU6EeXEVgnS
5coKx41p4ekMtWsGQE8ZxU1nWfWLOffTE7gGqjtzHMPbBk2ZO7NPpG2FbhwnHXrxO6rk/r4oavEX
yK6sLfgu8C/6Zp255WRUE50nqd3WSKjvggSIbcCDDBQbGXbzGQgS7TGsJr0EAKaYf/kg63H9UO98
GqDCYiOZWZnB8KW1uuviSdKJHLZW7ibmhG7Q2vc1gNL5STcSpLTliZixLD1MYxPcq74csq6P1L9p
wLV1h0AQ7K56ZWbvRh34DSnioIyw8LVgApTbsDaimqt3op+0O7DQCkdLbxlsjWjGDtAIpm+90VVa
zGCW967bqUXLCCpPVQdUNFo2OHs/pTjXgO4AXXBbqKSdqqOuzqbjd8NfWWx+JnV3MHKMWium7XXJ
y06PhXTKT1kasCzOrUVUKWBXGjM0IEqN6ytNQgvTAgtvpbq10gfoHhWgmPEoTsQUoBOChEi9KPKV
SI7Z4QuVfDIK3k63dWGKSF5TJJZvAHHmqcJ2zrwqHuzr8100jieCOLXbA/VXQIYcwNxV15G8S3pS
xv5BE4VfXWSSfl6jRVx0QVCbrbDKLdNEfvF8gYU0sQC0FAP5dNgr0g+UT208SlBObQDf0e7HY2w4
/3yWjFSCUfzhi2+4UNFw06UTZIr1ByOBG7RXHayMZveqrT2HL88PqQ6wxJtAD+IjnSAEmRhqMkBM
JD4FIwAq9lp6hNq1TdRvGaobgUNIklYmuGTIgNGMgmRwJ0gX5Ne9FQVl3+YgmphzogHCNmwjp0T8
c30dF8WgfBYQEyIE8RVJQTdlVe/DvSnmTZ2AAEw4yu33dRnMw+aPvnYig/PAEVwoliJDRmCUlSvV
aASvwOa2smBLF+xUCpvpiVPoT5PSVRKk9EMN2MAK3LoJHWS7HoMVL3/5QCiIevHuhfw93wsX6XkZ
CwJEaUPtzINGBihRs5pp1RRbrWp1kiOREdamDUaktev2syV/lhNPcCZeCwCbg9wbeutlkaHgnUwU
QPIF+JizjLrxY3YsyQ3d7O/39rdlb9YqeX7U8h9ZpiwB/wtCUHYPzxRM25w7NRpCMVQRTGVpD7Rx
wCFuj7ZABIJaF6egoQ1ua6rjC+EibZ2RDrZEfRITkZRUsAfiO4at2d3KDvwgql2MS9bwzoO2f+ni
OUNIA3EQTGsglcPG1du9jfpv2mBcM/kzLoNGFG4mndzB/ntUiZ3TwPapYZu0XNG8F4hGCKpFNEyh
rRlYSpeFM9IAQ4z0z0jMaRulRArs2iLQUfpj40o3/kbI9jrpsELPIXn8WlsUmb8BvHguLOrFuC/A
+DESISQgDpLvTYPm2/fbgsKvVIC4SqKt75abz56mJCc4ORP5BmoCXXstAT4cd+WBws0qtGW4L8i6
IsQ+P6NVBhpLpYp1Ytv23raP9v6IP7ns03WJu90Sgt+OruviT2RLvJZsPY88ePj2Px+ImvMP8kA8
/Octfn/Az+FnHfbf8Y2yT4oPm32jlNj0/t7e4HO/gSybfcMXxSf7Efaj7C/21/7l/mX/tS/tEn/b
7/H5tWf/F4xzv3Iifpocz84pOoxFERVHOA2KLFn8lmhhLo5pZhKNFOT978Op3La2QSYnIpHXuyhc
tzP6e3AraiqO/zjvUm/YD6QjL6Utku8vkwauYU87YWVs0sVxwc1hPCfg+hOBCqdzCjOVxzorhDSk
+7eMJCRgS/35Sh16v1IheoF9ijsKsAQVx0FHqzdknZ+GEKgNvpYjQpC92same96hsVOC/bhuaH6w
+M+X+1wQZ2kGRR6TKfKB80uyH5UFTFOcbt1R8DcFk2RfGX7t397so+Ucb12yHdnEvbtPlRxUUtma
Uzqa80nu4KYSvOGQV895pJv7r6/9GgvXhSFhwTlwxhWUNIHsGUt0vjDdiK5wuUEaqvyMVYo+NsRm
/W56Gz7GX+mKpb/YBRw/nEULpRzYdGwEt9/AoJH6WShC+uZ+uNvfd5/OzWOwqpovq0VYFQ+ovvAO
BRZm4+LNTSiVLpyziL5oBHtNyAGrS6izWTlVP6+7p5vN5gP/CMRfIFhmOL7niyf7clrICG8o1MvR
fTv+/eFCqxyhXNjn34qCKQumMTymP7b439nXz4fjECcnhwOF2rjffN9v7P09lMPXy+b6ubwwDBgq
iNB1RlzEumlFzoxmVaupftGBg5E2FEov+tFYdLPWJ/nzKsatCfDF0BgKpCRkJ3h7LQ5FlmQTFp9p
M+haTNohK7dsaYcBWichBQh6IfgEXIRRK1aWVRE4GBOy37/s7eO7673i+rw6K1ssscjhYjonkjj1
KeaB5FshJO2PR2wbdNO/2Bh0HEvw7MGRDAr08zMUFVYRN9HMBNj229H9TTwcB7pZ0bWXkAU4AKdy
uIlIfVaESQE5x/f3j6enpwBuyhMUD3NWZvwZf4No5+DQzeN3SR+/HwfCfn1PZCIh+23l8e2n2pVf
WhQYoGrChEKWedjHGg2KYOyUcFLYddnewiTDRsJQbjYwlNeX+TKJ+jP9P8KYKTpxWQcDVlCrmDCY
fxj+B1h5THXDDPR1URcmgF01gHmbAH7/MTZcMCoiLTK1FuhOmdfBvI0tu/bs/jMX4McdWJO5vJYn
MuXz6QVWMnZN1UImCs0JvgH8Dt9fMNsEHuhv79W7O9wdDs7KJl7mebnJcoa1q3o5FBMIhgYsiOs+
eb/ozZpSWbzvp0vKKVojkOSyjtj07KNBLGjPOw8n9XntmFw+jXHT4SyUHqW1hLZTCHqz3a2HyGbl
dFzEMz+nQ4eLjioNVPLwLXxKXORCMv29U3uDvIGB3LFdGP/S+fxRlXTD7sBK5evy9T8Ry13/RPGz
bJYglp2PhLx19O0FyIUwBxNtbRa/wCN0HwgsJfM6WngdxHsF7OtPTJUSBJT4hfVfMUw/iGUXWuBk
YJxhMkFFPAPY4e/bgkNkH3++4eKwy8MsKkwlu6zsG77j44Dffy7Tj/ON1cI1XrnD7L5cGRVfCi1U
ftWJZ6NiI8OA/rbebBRsLCwIcH4s6doIFHak+REAaQB1WMC9gB/DrUtRWKmm1mjyZIJ/4hQWqrAo
5BWzv6E7pibte3fNqfnJW50JRmOpBrANC7EtCioVTlO2cS7EoanAIBXkNiAByWhGe/Ibf5rJiO8B
86YcjIFgKN7hjj5sH7yt42BI39/3X/C4ti50D4KcPWKh+5eX/f2mI98BYvGvVf/1Itcoww8ABg+Q
aOHeowbpXPFVgq7FnSAmoBIj85v/3RBlM3+kH8G22MYPJam95Gmyh4812otLg4KWCQss4ag9QDM9
EoDngoUUHfMjWlWZ9bqFPX16YiYFa/A4EXhVm7V9uXSs4FPB1YQ4IJQAn4QT6Idqi7ZRWSC6N39G
m3TrzpvfiifsypeIfoBvg+oEzxgUQFVrfjtT4mdHgrlzMNLwtoCmCCflfK6DHuqC3hsQ/Sx7b72d
vKTbYfAkL9nmXrOpVnTCRVwoc/K4I1jlWifKJeT1rvQovfVvMn1IqN/Y8t1hOMgHwxY9Y+XK/y9C
USGPXguWQeGSWrXaCfEQQGiaUiOw36P7+dBvPhuwmHzne2hAF+8sz9Wag8nHwH/P9Y9YzluIfCsC
FxTEWjKdHu6zb5ECdppG4n749TrZ2fYZJS2rBfVMe1zsKDYViSugdqAF+XxHOxF3ZmaTnS1S7bRP
2Zs881h9t/bTXZyS6TbEGiN5ROJnca8717XrRdD5M+cT6Zy3UlnNXKmA3iaTRmZUQbzA4ACjyncE
T35dAx/+aTO6nCueBxDryshjc6e3yCKUnACciMSH6rt6kaHO0r2+lbzxoXgbd8DTohU4CMmailgU
DMcWFwcBBLLPnOAm8fuuFCA4yxwURTjopam8fK89pGQ4TK7pWvfDZvRiZzX7xc4qP+VTyZxWFAzf
l32VbS/mRuRd6ap3LSHBoQlsnZjkudnk3r2y1e7W9van2fZMNLA+wLOtgdgRSSegbp2frB4MQwBH
z5DTGZHgDDbWrULQQGT7LgAQ3WifOO0+u1dpgFQtwM1f7gYPyPLQXjnJ7ppbnIG976g3N7OX02Ir
k8B+TldiLplNnx/jzy1HnIra94ta6rlpUqXoQKZo6y8jMRzQlDrKzXsJHwglgF57iHY9zbYhiW+0
+/TB2mY21IAnPBWOtl25DBeuBmgEoNhR1s1q8BEFni+YhSYCsShVPF67hkyihsiOb5dOE3iTTASs
4fy1IvFCnXMSudMRWCjCSsFLQmvBjV4EFCDSiub74FDhOqif2v8hL82ME7fiZ5PkvJkWHDUoyIbI
bpcLxzKDwN8WHan4FmWgySJSZqNFyrs+0cuoSAU7MIyzpWBpNez4+dIqgj73+aiHtLerm4AYxNwZ
t9kDwAjo4Mbfuo2SA2Smk0N+8604A7lJqUjMm4z8NZDg4/pgLjMw3GA4o4Zn+kZrC/BTT8gHaqzZ
TZ0I4CUPYD/7aB3fBRhKRQu8DMhEL4j/j8uIOPncrqNtQK6aGYsxIReZkeamdmUnfQKUzEO7kTaz
9wzQATcloFqx2xsgdu26TU6tlSrHS6WIYZjAHcJrOHIeF80FdQCnM2qRiGo/G430KBTfRvvAMbfh
x3wj3mpeQLPQcayttHbR2G5zZ/BM8sVpQP1E1UNy46BIpH9TvztvvkXpjES1o/BeHZoIt3xNIV76
bXDXJAl4NEhyg9eWP4Ti1OuxANoyGh8UO95mzuBYDrZegCOtePF38GQce5MC6cgePzvateT6wVu4
BecD4A5eZOmZ4qPTmIV+rrCZIyIdzO/28PZlutNutIP9uFe/ZUclKMDK98mTCrwlKu5uWjwn+gSQ
3WsjujBPWBLmxKKdD/fSELkRpelcJl0PPytU6OCgN15IoYqHv2Zi2i04I8nkxuQleYInEtAvEayp
KyO4cH/YABhgLtDrcAR/ouWTbJBqjkJiaBhAH+EKMh2g3gZ3A1n1PS713rkgbqaVGqepDOpNqj2m
BwOcC6RKSbmPthl9lT9l17SIv2LdLlMy3OQ4g5JkORCHdcjEA8STuBOp+qvDev42byNaI6OXfeRr
IpfWE2g26G+Bl8OcrHNFa7SVUPYiXGX9fbxFp0uFZyXY+34TeIaF98/ZcQZ7wqnK7LXDtKBXJUVD
dILOKLaZOmdaTL0epchsU5ps4o6Mj7lrUVTdOQ3wTqmAZ2Hr96zT+Ri440ya/dqb5+Jyn8jn4wYx
jkpFHSEfdE73xlavYU5Ne6aFNzjbmZX/SfTx+pVeUKJnc+ZrT6Kxj7tQZaFJQVBYT5Kd8QbK4Y+E
Vp8jJm+Hzuj4r+VxzbO8bIrBnQVsEZwV9KBpUGfnO91GMhpP5gDvRQflq3bnt2ynbpVjDZPmoA4l
J93m+lwX9OeZRH5947bBJUI1HBUnqr4Xm9GOb6dj8NBvUpIdRwrtTfN70Y2eQftk7FZ5Uy4yDOcz
5tc6jyVfjHTID7fCrfUYIPatXmI7OZhPU+DMGyMhOa2e5JtZWNFSlyEpJ5pplxM1NUphkvgKm7rX
H8R4g1iNRr8ni3ToX78d7HEn7xFF2MrT9TX/wYU4N5XAskVgaOD5HJwX/H1O/U4X5LROqOpFryps
E+Z4KI4KQqW94IA+ZmsdRluF0kb5hz0T/+kNqMbbcRc9+W/Vl7pyBhbuGMbDsIIZ4zR8dk6lARBn
1rQUdXP+vfogucUucHoLVRWyC3/BTexyIHQtSrh8rVRleOV4FEU+DI8UP0npk9WvAU8o9VaeUOUR
yNmTp6G0Q/1VeNYNIMHjl+YArL4VJ+0y0c1kykAyQkIApRw/1+9EZuyHhtSMVQJl0tvi8xiRnqgo
bDEJDvjBvBWhRYV96+KFfu2wXUYFEA04O8bPwThOOP+wyBMVqMRYY+RWSLQJHPmXf+hcy0M//QNa
7e+un7GLWhG8+oPWC/CteKXFrpry+eFW1HSsh0RgvjB0iVu/tdtbkCyZVPfiO902aIgw+a3d6cTy
yu+cltR6Bp8PKoyitUq3y4QExoLeG+Q9GervBSBbEzdKI8U/Y5EpmkK1gOQbFKqD/uI2+rg+8cs3
Bk4Yp0KLGoD2RQZhIWrRN/VXtkuoQdVP0Y6d0VvDNF48UvC54Xgi9YEXRu7uqGJVBb4AJSLf1/BA
0+1HRIMjGrMyhEHyne82W+BJmjfB7VqHzaVXwFb1j2TuRFn1HAa+Hia0Tl0A938HB/Gzfok9YyWm
+Gnu59TVmSBuRXMrifw6hCAgT1iPxYs7e8ihwb9Wif6VHbUHxBa0vgFSon5TP6/xnS9YY8wTpWCs
Bw38mzzsZWMItayW2NBj8dDemndqiYxHRRWfWjSg8XtxN+2HrY483uvKUWIreDHxE8ncHdKssLBC
dpTaN1Mjt8JMJE+3FYMUn6DnmNyaRHazjz5ir8/pakDF/vVr0plGOVFWkQB+uhCvBbR6QcFjsLmV
APX3MtjlTvAid9XRWlJQqCdAvAAXE4l37jj1Sgqwqxa6Ub/P/kI8fzNvBFT+dS56Gzta/rUGtrlo
AE4FcscqSTUzkDMIHKgEDsu7eXPX79E1cad4SMqKh1UVfBkXYV5Ab1cRFeHlReQExmmm6X0Gs+vf
x7eo+oca6nfgGpMd5ct/WDk7LPTgd08HPi+rOgCPAa/vJ71QRzmGvu8oKAnCjHY3uQtMQKey9dtu
C0bc7+ipezTXTNxlSCTDvP2Ry02yn41QKCPIzVF+dtPe4UVj3MXkSzzIyAFJ0POrj0RL1+REJN8r
4w9+m4QW1jXdzgdlr9gVtW4sWjrRtvkUP2ViHKaNhlv7MK9YuSXP5XS2PEBE3AxqA86GhCYv1kG9
H23L9eEvD7/ave+mu/5hImsy2QJebiyoCCxWUCXzCl/q9GjU0i6h89twU9HkkNzNO4VGa8qHGY4L
OcxRQB0Oo/XiYts+NhItjCGnQXZ7fkQq34125WteOgH60vbTtnqMn0GBBI9te/3scgXIOK4woT/V
XYaCIosLHK7Mt+Q5b0f4KnTwoofU1lxAKmz0FxcMRbQ/6m+RG+JQmW5zeJ5Is6HXB7DkmZ8NgJv7
qEVmoQcYwGgfUYD8Ge3r7e/koG/jGwVJWz0nuzUUsFWZnP5T5Ghs9WqA/juGPcETlXUbu7oX3eev
2hF5RcFDL7nkRKjVXJktew3id9pgoMNgRmBsu9yVVfVAawQ228pg+UpHt7OD8FvbDU/dfjVlsmRV
kAaH4gVoOOJ67mkqGRFiTtUMf2VX9xTQ3Lb8VZu0h8cbtESK7dpdmd6SJjQMkDzBGwWBF+/oD3Up
TbKhJPQhtYh2i/z7r4a0+UbcK/eZXTvyA4Rv1q7potuA+naUfgEUBzxU3KrmahLOUcHMy73lql7x
MG8YoOi2dQ6TbcArJgeA5aA/ec1dWpivoaA0j73o6vAJuWxNOfZZIsZaggRRR9Ov8hA9TP/F2XX1
Rq4zy18kQDm8Ko4mj8f5RXBYK41y1q+/RQMf1sMRzHsWB9iXA7iHYrPZ7K6uWt9z6IqNK8WtUZ3S
1njeHkQz34cutzmRVwcrd/m2cu1UKBWhoQyFPuRMmHmD0/3IHlSwLPBjr5JKAtzYfxVRoLcrJ3ht
vMnBMJr5uBPXkqs4iJez+ZTBDfp1aLdoX3GJCfa0t8AJrWg3eSyWy4XnAPifibdD8EwFoQmVVkFe
hAOtAIfw8liKTvggvfMvky2qOznEO5DhfbfhGgB1HY0KqLKiFEk317WMm+qgUEm5rnns3sDy/i7Z
0WeBOUSg5WvAoj9BRf/U7vQNSxhvoREGXS1CHwpuQfwKlYT4H3uAEqhRYUQqtTbYBNTs0A7wpnXt
N6jHGxb3EFuoi25BML7nXmuzcEov2aJGjkFKJ2QEmZuBCqwdAEVwK2KgAkJ6NJJDaEilJcBvkQ6v
sSU9N84ZpS2vc+4/CLQjvvvIGgfFe1KzBYOUbMfb0rysi3Pozo7kaMfc0x3G3tyelJ+/CSjN6+/D
T0I4DKT2M0BWxxwc0Og47fuFN4+TXQKpHeNLbLgVK+CKtzkSypmE+BQMTIAV07qSY4UZt8KIL1b9
nL7JVp0DjtU/YojUDbfS3qwGSzajt3WHb9WsIfr29cW/MusfJAxcH1D8CA2SQnBPME/SYWICDZU+
dsnFEiAzgultT1/zbyhfp4+Fd9nkkTWvx6+xcUWT8dVvE32MZ5LuMYIyatk0JDbJpVjTW7Sui72w
yTxIadk8B0iagsF1jPPMiTkyRiMXiozXJum7VdA6kInApOjlfnx3n/shJnmeyFRR+YW99qK9cBJe
JUwU1Rg++vx9xcvmDTLhRMjRbkQP61yv5Ms8oD9w4CMrvCMckfjQe8OZ97EV++G94YERa7BJZTfY
F/4/VNHxAX78AioaaxyfcWMCVejRFVzlHN1H0MKw5XXllZsqAUrD0tZW+MI/16bBvoFv73zQOuJR
h1tWAtJII+fwRxyKI3AQijXWz62CXfHGNeZ4J9cOlHZtBfPQZsasY98mr7AILBUPOR842nfT7IfF
TJjmoRGw4fxJPQk+Eirx1PzJgFFYqedWs7mHAHg3C4yyNjOqLB0sHC0kzUTVB9C169VGGfkCsnJB
4pw/w+EOUe+CHMQOWxsbbfMJ1COs4p35gF5cswE1HrwyCZUclXDI5STNkUTWnG00t3+G2JvJQ7oi
MadjbjZHxVPPnf2G8W5Wury0v5iMVMkdh/XScMpciUO9iND/gkCTM5pSaAao189e56afqEykzO1l
GaQCtwp9uZDPYTDZdl+5H6z7TRua0HWfv3hIZpisUpe4ZFDDlBmK5khcb2D8cmF0tVGJ6GOChMvV
zoYZQ4LFVCPzuDWfnmbLBLTeUc0Vexpz6bL4aZra1iQbQPQ6wrR06DK7ueMsbo++lxfuyFu+8kvL
MUcnPA92/iBvQyBKfo9eC4ks0si/a6e1vXMdTNkzJ1ws/VU4h/viUbBxQSfnP9xrcxROa4iWm/WO
1VhfKGzChYniqQQ8C2nmXh+jIhyCMA/QOkYdtcJI1Rd3iNHKLt18I+K5u9WcAdZnR91HayZqh/xx
+nIEFTPE9sAZgicw9dGFoWj0qgkzC9NMvWFizdt0BxWF1E/txOtC8/dvvHRDIBfFtJEKrnLonVGZ
WqZe6h6VXGicWbOLSoIVrsM/9Sp6Ck/lO1xbutNLU/wUETsQtwCdyv306fffsFDLwJNBxjQlZp2g
9UkzKEixAmITHb9hWvN/5JeKNHgxrWal94rVbcBU4UCWkjVUveRdSApRXoDOG5llpF4rUcK1OScC
MjS6kyO+Ba+iMyMjzAo3/JPvgco8GKi1+smJFURuq0aygdYXbiVEaahLUFtcB+EsVaSxi54EP5m1
Zqp+uAVvu87Y3IUlKuidqyoSLXScULS59uT2kgvVpa2Q8Eymco9mn80/Zutgq+3Ai4lK/S77zK1s
c1kzE81bN4ZlJB0EsYc3N11xFAKocsk1GsmJL74GbxhS3AIneTbQzAvs4rnHwV0NA5D/6+wg76M/
zLh5+5GhTIsiEkjiDRQYbkpzXIYXmIybv9o3Jx6Dww8GAEqD93nZKfYOGkCRrXlPwsoMfdCeYxiy
RDcyt3Q0+DHfzqwU3l7NyDs1FDmQeiLxpGmESyizGnKBqznpYAGhZFVsQVRbboJVKKIRhSJh7iHI
sY7WbcqLTB9tdYN0OdEWozwgzkogZUB3Y4mn7hHO7UjQ8bN5f14XLvQ8+ftmxTjMt8kAkdeGyiUA
7ABB0nDyfhgqaG8FF2vy0NS+mKJV3GmbyyE4Apr1lYdmGpsiYCOczYI8L9yVxDTh6sBgA6ihqMXK
UtoGaYrALZyVs7yWHc5J3uXTu7LvUfC2Uh9z4t1qykxkvpIF+jBvYMXTb4Dzdfy+/g1UvpvwMciT
DPwG5UMCBijAdU06rbFo8pHTvausqveCn1+tmVziP/LNKL5EfRLhvoj8bldgmsYOtlB4Q7Kwzk3h
xHnTUwd8zKN0374wdvo2P7heKhVAOYjkXWQRS62fwbPnx7rdP2HMGBxMZKOt9i51Wc61cIwALOeJ
fgdaqujdX6+2haJ2PcVw5xpkDYFfvs+YSKtMqAqY4UGxyh1/N3KYUGOsdOEUXZklm/DjIyeclGAG
VgcMyUN+uxrd0DTrzWh1z9W52jDbjrc5H2ABf1dJh22Bq8a5EpFkNmboAUeH9aFts8e5SczMC3Af
P0MYwo7uztK6ti6JTTjjE9blseRZP38F+ZU/Fl2MXdkGEb71jLqJme6gC2pFZ8P5I/ogG8IATFmZ
3WYzstxq+WMDQqeSR5RBt+MgLKCnNRSVMXDS28qq22cW95bhxRaYpFzKTIEWjywRAf6fQeo+7jAw
KjYCiZGecHEDb7wPTwDwz5aAwZd/gdFhd0FzQl5LPEYkKB/uQA0bTgECZGeNHy32MTM1F05siucY
uK7yNFosIauFjuO1TcqB9Ry872qIozq68le6GRwAybxie9lXPqAIruKzLjzyzegw+HOR1De9KG2t
aj0M8l54lz3E29QfndLi734/mYs++vdbfme3P3xUKeNIHWqY6V3N7RKzcRUsp2e4JMsKda8keTQJ
UkW+3sdsh6dgKxa4viT/97UwPtn37fZjLWgJB+1lgJVkG3ggenlqbEjpuazoslCEvvKF7x7YDzud
ILdhMsKOfBIQzNpN7YA6/BnIn9PvC1rwuu8EF2BsVOEBoaQuiEAw2jLqdTQMBbyi9NLKvgyAVBuJ
TOVor9xOPad2sfrd6kIWAKuEEA1pgI6iALVbpO4cxVWAppKT36P0bGVuguKbsb34jQpcfr6S8kfN
K63TYBqoThtb5iPudisxc48lGwok5zWM416HTr4RDSjrZEgCzOwufRR6M3QSwUIiYMbr2AvAECIB
wLHrndDNzpBy/f0TLDyoru2T3/djiyuo1jaGBKRut55dwb648ouwn1zRvDzou0/Ne/tkGLyN2VcG
6XPY8XMNrjsYDF4VwRzAqv3YbwTTcJRdh8LfF/oqrDXe5plEux1PZR6NBoKOuV5jwk9crYzY5trm
zsmx2vfnRLPVLbh1enP2jFfBSu0qsCSFGXUWyujgGMH2QgYdpU3U069t91lVRWHboax47pG4b58L
S5sBGpVBf7DvNzFokRQUpCq7O2bvkaPDBVEbklif4LaLgJ9BnjcgPobgp05VN6UhGAu9xUPSCFyl
M8XdZL1nFt6T4tHIbelU+fEWZVWfFXUXKiSoMOL6QgpmgPaQbu/0hlJHQ4mibocOvbYyzn8wePOB
T1AjHQP4zONXw8ZYlc+DYbNuliXnBtUOmBZBFgZVcDp+JVWmC5yBjx+/GfeQIVDNeavaeGqGqMwg
S+oxaaO7LHTd7VwuqclgKBi1RvJmp82q3RiCVxJFTr23J0feRbboS3a+mdyLTWDZuh0BOGoWOVQc
7dyz39aW7jCm7Rcw6dc/gsr2Y61UapmfyOMKD0mcrHdjE9jNLsZUsrHTzeoz/bMVzfRQ2jrjqv1e
4PWVfm2b9raq1sH7CttwOLADyq+vaK++fChr/YDU0FRPmG57zU7Ffbuf39UY9PCW4ARvjEhz++i4
/hVUaIXsSg5pEfwKQMJeKgj3jWb5nj1s+0fuS1/Jd22Kjt3vNsWFUIPRXczL47ghT/wGUPwIp1Ic
Q0J15lFGgZTIoYKKt9eCKk473Cea+cGb0Zd6/1SbnGHVDngvbTRYgZLr4IPqvtskLPj2AiwRlWB4
PvBqApCXGhXe1VbR0iiQMzzqBxB6muNW953USz3MHIFVBeOfHPxhMOfOfOA85hzI7RbAPEqkOBCQ
d0L4uY5+ctxPaiaoOPLKJh1sINjc3hxP8W4+tRez4tw3kTm6vYDqJdVvtDZQFF3AQs6lUrRKpYAz
wGzMbo0ubpuYkC/CQ7cDJPMAljwAqMuVBDK6ekKbObOAfoWyOvJB5hz5bUJ4/WPE6y+QztD5vDT4
MYi6QPAlPV4JISJde0xc7D//rN0BCwtavtjaM67ahfTm2jZ173V6HgtpDtv9c/o1rW0hdCpTPnYv
H/rn7I14pLWrYatqZnLSvII8xpnP4dtX+PVPoKJQh+mjsiZ7UTjGWXruMT0g7RQPw+XW6HC7k3gq
WUwBtwhG1LCAmIBYG8rUqOxdf/EOAKIhrAuUdlpvIqOGzQ6h99A0TnocWcYW1geYBuRf4OG45+nr
PQhAH5QXGvQC940XPcngetyKncmfj+lz5ITJCrlzw7rMF3zqyigVXkUuynI9g1EQaXnhSjB1KIWu
mpfySduJK/GgQOMeDAzZRiAl298j3MK9gn4D4olO5p1EgLGuP69mzGMZZHqGwYvAq3aJr69DaIa/
i8fQGk/5Y2wrfvySPsXnxGPVkZY8GgNekFhDu1QAWJ56EI+Y2hyassLFaeX34NbGJI4i2N0FpbMm
wRAtmWFNt6Gng8Du4iDMP+UeM5e6zWBxqaPlAmwjoMCYp7z+An1bX/KWw4+onEvkJMfsQd/yvgix
oTWZVBCgT/MPKey1TfouQ2+i4BTYrLfaGRSCZMJLuZMxSZ+B1RPPP0s/aOvc4v970fDaMLXdYAiP
jTGqUe4+XY69TTpsL8pGRIVW9zUH40+u8Sg89rvAUmyGpy0cZI1HDNdRLwOIlB5EwagyoSCBCm7w
wK/Ls0rMiW6lYwJoYnn1oi3cU6CzRYMLSPrrPY2zfgK9yIRSJITn0JPm3ozeBugIdX7muhZiBgrs
f21R/sPNaQLCctgC+jjbZzv9M3IJhlx0xYOFbsOOf+cZKnsL72tS1P9rkzo4QlFN4iDAZuFE6O4U
uBkjm9BySbto35prnVndZq2S8liOF8iEINqAGu7dD/4xDdFGmnwgYW0DDJ+CdVl3PquZtDAbeLVO
Wm24yHpFbUesE+JCjYOWGSQrLPmcbxL7qJ0aUD3+7qS3Y2oKGEzI5AVG/BGT6PdNc5HnRDTiAhm2
4nL799HO3hqzRoe7akxv+qif7sjZzDfb9ACaj8czdx+ty1dwmXq//5LbLcYvAYAUbHZATJGGyrUL
p31pVGV9Afp4xbWefuJBTSy+tIqp2jI4XHov/WAkGLdjRDCJqglWT3g7gee8NtkaQzrqI5To50O0
Hd3eh+KEJbwWW/kD5MesUERSpatXBWWNOjcgmA3gwbDWusipV4Ade8Km3sx7jDOPyO4Y3/PGgYk5
QyWZJGjSAA26XpyGB1THZ1VhSQIIAloQAM3mNwZMhXLutl/P1hselqyO7+2DGWZRjsL1hpc6bhdq
GwOlFoN6HFB88pODvrtXP0Uf435rHgUwzOA1toUzxcUMP75Fdn+bBSAJ3TjyYpavVzvloRbVZQ/v
OaAD3Nsh4aXQ75HLpJ62K7b1o7qqNobPYgK5pQagDFM+pJTckJdZB1/1XkcYng/5doD7utK5MNM/
5bZCpEJTrkVik5jVE7d2OkCG3yYAghWfma+T+4x2MqLN8L/vQDmZCtGgkFfxc9rGUVbaGVjPjQou
FPFcFnbjjg4mLlfVNj6kTxakxRg+t2AdtNlowKMFD+5YmcrYk0gL1QzS85b6oL9qW0KR3FjB0YhN
3BBoItnzWhRMbqe7GCRj2F7w9yvblAdUST1VXQXbYBD/yh7r7eUobYBG07Fso7RmS6rM8oF/Ypgl
f5b64OAmUoEpgeOhBkodMyhgofRbwiy3UcF6I2y1zbwxHO5PY09QFDD5DbPvfLtSQHUIohSETIAc
qNTVFAlDPGp9UZIujtut432xLx6wtyuUpZDKphiv6lbaPWOh5K17vVBiFTzTAi+iJkSnGEHUXoQL
1AutEi8tNOhe8g1K2zvMqdmQQ/r83drtwx8FqJ/WqDCStmMDEqQKfZRplTkg9HokfEfavl/Xq9Q3
HkD25fROizE5yavvYrtkVpbJSblZLxlnIHrxGPGi3v5qUhSxnLUlCr2gYif1HtWvdvUqBM7Rh9l1
MprCS+Izt/f2EOFZgiovNhjdX8hy44f9qMH0FzQZegQzazop4IA/gdOkWKsJ8H6Znz+hTbrOvclO
/QDQbVb8uAVJEew40kgMnaLcDKzQtfG85DP+kmYQzTsUMeYKRj/1pmP1LLvqWTXfyi8UupzCAbrd
w1wSqzH03RGkPjpakFg8WCggBkx3RC/8pcllCa7drQlTwHRCym6mMrSOgBzh/WA12bmTPOhP/x2B
h4X/sKxToWtOjTkMiWXlkO0vh9YF/NA55u7YmjPGKsihat77XV2ZCutFtrDheJCKQA9jbB0gFmrD
LxnXNyKknSHoBxVxtMDzN8npUNxk1rNIMKI+L9IdHYMrQPuBCYD8kh+ulcaqeikiobTk3bQO76Z9
jBSP80M/g7WO9Si5DY1QdvhrjU5mtQJ6TRHHl9ZlG2HqodxGbrzDW9MNvdlTvJr5vl5I6GARzMGY
e0JLFoPo1+vTuVkbIDVJjs5sT/sLppU/a2dyg6folXOZ5Pvkz9GfUweVAhYJsQhgz67NhW1yEYdL
V0ItxxEw+Ik3fPzAH5WAPN63JYsj5rYurQDfDuQgLleAQkTaHgSsmxySNfBRV1qBdtaRLchJbbgH
sD4NL5hrsMR7KKbtSi9w0tpM37OvlOlDC7v680fc4Kxqdcw6FXFxDFF7jB0eoLJVjoknMGrIolUd
uPsRdCKtzbgRFnyX5BUQzOR1UqCmLlqM4FSXdIZdDd221ZBhzOxVPCLHPAr7yk6eeB9yBGSoBfOK
mHLLK7PaMLF2rB9BZXtRUORC0mEHWlfYCm6QAqksOsNXZkECSvUJ0iBAlzl/5N1T+N6sHxkfgVx7
lMf9/AjfVMA/DvAkaSUU42A/2ULtxxPuYozUjEc9NWv061GZzFEEfRLd4C55Up94c1iJ+84y7AfJ
y+yM6QsLBwCZHsrUgNsDFE8PGmZq3mRjNqHdfdc8NtAjgXDUtjpyaAYf5X3DfJQv3MlX9qggjVsz
14cC9riVfpocfhevpcK+PJUYrRL8xEvW6VGxWPhZaSHhQi8MwhegwQPjBg1jnaekV6QOyDOQf8lg
bhHAd4VEy/kQbFTN3O4UOtJaA60ICjy6mawTH5m+k62gp+uPm8nJPeiyOmdxW51zTH797hMLD2f8
pr+/TqMORpnNmppV+HXqqY4cYSMC8tJb0GQv3MnN94HD21+/m1zKEq5Mkhjxww1lpVDLZoBJ7fwc
O7MPPttX0YoOW8EiI/6BmUWmvI1dCV3/300zV0udQGU26qYSYbr70u7n5/7wjjTMgzbL+ph5o5Wy
eM4WHrT4vFApI8xcmPG7GaoTCOZQTrHW0I7uARFPIvPyNTmVc8Dc/dNgh2cBdRofaoKQ4WEU6L8n
wKkDj/FJtP1xqaH9TkdbzQjCqFY7FOidCwAkIBNyvnEO214EdFxxnwdTcLVDbBp7zmy8rgfQuLBe
IkcCR6tujhvBAcPwXreHwly1zxM2pX+cvcA8lXawixxGgLotrwPsTVRydIFM5aK0cu0ZaRLGgNzg
96aPKCPNdv2O+Qk8vv50XgouTj/aKkfABJxupe7/exUUxoFxB10smQZF/nhtXEoTrs4U4NwxA/UK
Rc3xfVRtpXZx9eemdPzdE2+L+bCG6V8QfBNaGLTor61pqppHSdijF1TjtGsEnamZ/ctz4RHeFPWz
8DQNM2hgVeK2s7VWPqcVa4p/IXNUNUjPkMwRSDuaGkHux1wMe2iu188Zyh0RXmXJOribMBzkMFZL
vh3liDrQACAdBKEVOFqo1DG+pGEX1wEmFyzZ6s+DDEpec4JA22O8aX3JzVBQyu8M0N2jMXo0fMPr
csy5qSYkfRsAgH7/OUth4OfPoQdm1CJI85ozMivf6p6KbkropLtghdpCtJHW8ZkJBFlIe64MUqll
OExVWSRYfwz2X/DFYdbs1K40mBofA7BilN4nY4k3fRoFufPfL65ScX0eskDqU1gcrBaKliaYEtaJ
e8SkLholopfav9tbCupX9qjLNeqGQc8q2Gvtditt594yzBQ99/wgW/xbAfZXqDPae2xxhLIOfO0f
QvvVD6AOVB7VhdoU3z+g2TWiCx9T3Y9w/YRLNdBMHoLUYO76r6tGMmkgWJFwgWcRTcERJx2kbFNk
VJMl2PUTWid37zjJGN7HgyhCND2uMbNx7CA2x+pF3kYQIgKIs6RhJshAzKLilWBganXQ2hpOLL4S
5s7Y+XhJMJ8fO+DKc0GbYOaIlA8DlMdO/10RBNZBqYrRFZT98Q9VYpF1LlLEoautBtcXyIf2oOeB
WbQew11vSY8SzjKGdrP7Vcoc9rt9qaH3hToSpqAwiEVGdq6DZzioIycVTW2JO1CXgVVY91PrqXgu
/NRlxa5lYwRFAho6jGLTgKZRCjo5bvGdOdRD55VhkUwh82cH/aQVMzTdvBHI0n5Yo9w4umjhrBpY
WuWo63DNmdHhYsexqR5e5E2eMI7tLciVMkc5ESZeKkFAUxdv3tougVCAwoR2wcgPKkbW74fltj1F
2VKvd00VEgAVO9ga1p3zPm5SD3MBzwQ7zrnjgVkNurlzKHOUhwpyBw4rsrT2uXOmN23Tg8wJsDMZ
xB7hufXqhxPzTN50UimbVHEV1Sd9EArY1E/ZKrJJL2yyoi0Ec6QMdAUtKDpHD/kV7+YeK3m6ifjE
tgyKY9L/ghgHFYEHTJI1Uw3bwofxmb65wU5E07FzR5Sv14XP3M6b1yRlj/JUJe74tCTbKe84AIsG
pCqEB60CfztqXoQes7UuO93Kvd/96CZtoexSLtsOk5FxFeyCc8zVE/P9TvH4/8f8wfL6SPKOKSko
NFD+c4HkUSQYPSLcWvS6P9kOrCBAs2UgOKqd/i3236J1t8GU1O/Lu01Ovtf31y7lQ0YuSYmcYFSF
cE+oRJUx2NbvtSMANJRfzIcTay5dWow56AUIKiir4D7UTvYzMKx5jFhOsjNj2zgHwZ+sw91zANUA
Mlej7UV/Fz/8Uc3pBQwIZuh60SYG+6Zx/8CspZIwcJUrYv2QWiZ4IiCLFFqUkisSoUhzuQYNOQZd
49WMvFQ2lRNGuYsBLcBqy4OoZj52PCtALZ1eTLdgTgzMACgEUp4VyWgBNRNfo53d66vyiKzQctQD
mhQ8I1tZXOMPS+T//3gCxzw0MbIRliqnh9o63lq5wVjNbUZGviNSIgDrCeHbN1Lwh41Uz+Qm0FTE
v48RGph4YngawB2qr2/B7Dmj/RGZ+8EswPig+SIjxV62jgRBQUzCdDZdvoXWVVZ1I3ZxWouZ3UtW
iQecJXjw4LvBA6+GYkacA/NORNjODYwW28zZrNtGEPkGgF4DgCliUIzmOOryOBLSAkO86q550+/C
DMD3GBWO6UNzMbz9Js2m9Fo74T0PrFr5EbtGz9iGpVsPCpjQRidORXQ+r7e6FEPUJbu4sTLU593y
gMFeV9nxny06UCXok0TjH+70K4uUc2ni1BlNDovfr35QjA5HA1jQFjRsNav7cDsURhR+fyyPetll
5aiCeCGCCrunniK7cxKbu4Bs/Dx52icjMi6cT7BlCcDyopKNL0rdcHPWXPgaao244bAeiKtkJnx5
xIiduptfGMYWgiKeqoAPwxTaeDS8Y4zVqgzBeYzHknHgnRl0gWAshCDPW2ImHo4uwx4J61TYu7JH
XTdpIOezJGaA7AAYfZI9wizuYkYB5Sm7M8zWkU7k4inNYht/KfcM6yTE/2adunTGcKjUOYf1zirI
A2L/3rs8mu+6zZ+Lz9qK/jAMLtziqIiC8QZ8UwAc0KoMIidWMycWUMbeAfg9rFVPcQ7HA/oB5Qoi
Z97FXGMUuEMp4h8GGYkM8Q/b1AGZ61oTWwO2i1Nvoh9gBYfU652vTjNZLdGlXf1pitpViNyLlyEq
GzCn59vo0K64HXdiNX2XwhwWBGFZHhVGjPxSVlqtFQF2roiVGUw2LWhl0MsH04tfr14it3g2duJ9
dDdtEiQz6Xs6MZz3lsfs+4v+/QFUFKizuRsNnvwAYGKnkwpsku6NEHniPwG+MmsncgF9Bz5VWIMS
19WgLRR548EwH0HY7zBci6yW9mUUmDW0FEAigDLbdcRN67iaY74GeAXJC+IuKmrdPkLgDQmXgbyK
7Q5kgrzH2uullyJoBP8apg5RzkH8qhlhGNMvs8/jcucBmyIcVjjAcfkP6hbks/81SDOw9GGTQPAd
Bl/DdVOZf3JTxL7PwFFONo96B5ibGN92KQT/tEjiyI+kQhmrrFMEWEy2vNX9Ce4vG+4VNDt7idWv
vAVlUYujTulFxfyl0pKv6UY+UL/r3M48A1goLC7FaDWkNFbik3z3+wq/n/O33oOJKfDhoVdKt/IV
9AlbVYMrG2d1rW2kJ7BBYMD8iBlEfFveLa0nuLJ1QT7Or3hbeGG1CRczBrguyhuolwKlQ11zkTFe
+E7HwlUPRQAr+YyAq97HR86+OJg+9VkwzsU7/KdBalO7RAfvPTojZAwTZdnBfHoRzeY8rQqQvf/L
5/2xOCodaiqkrHUAW4XDB46KubjU5NGIBu3mE+FrIs2fY3D8KO9Cp8VLPUVfmv/vrUAAVpEVAnAF
EQ1gDamTOgaRAA2cGdmpF3jZ1+y2m/cZ+anmAFd+Do+lJ4dIK35f++1EHqwqCtlSMH8CQUGXrXJt
DoRUqoEYLUBp42S7wRvh0IqZQ4ANk/s8at44syzCj1tgDDEMVhU0gcDXe4P5kqp0bPocTwFNtMZN
tRbuOCt2VB8knvOp8/t1BkGD8UX4ZIleLR1ioEh1A7yaPI8WGMmyfsSLsS4I/clEEvDRTaA1F64u
OMZyawUr+QxI0jqSkU51zFc08SPqGAMMbYBfBYBSfG/Kz2S8r+JpFvCKtjXQV9qHxos1xxQlp9wF
jo6wTIiRmenwQh4FJDQqoqCxRW2SfnTp6tjqwQVmpTPI+y6u9iwZdnBu3NmafGRubjPZDK9auO6g
4ADWQgiDEs13Kk4Ws8CnBoeElPeaO8LLg4li3Ly5Ka+CLVq5Nm/zG7zwGIFy0ZuRsQJPBlY5wI+o
qDHN6Opn7UjqP/MzcO7Se4JK3j5et0+q357KOzU0hT9M2MxC4ojxJmAmNVEhkyjU7Q5F3kGbSg1V
xJ2xH8Cq/5SuylW8q9eXB8FqoOrlh8fACf4Y3Sp9ZwbnG9ACjtJP81TkkJqo4Q1ivneLPWZvwM2Y
v+MSBJCxWUUFK7Eisf7ajSXogSCtwwuasI9RidU0CPOY9VKDZzSHvFzEvw2SK2kvrg0XeV7hNRIu
pQQ44bXmoyTTWCjMsALId+P15mcApmQApsqjBk59dLXn9ZZL8cd5TK9WFmoIruT1+CngKlp1gGRF
IHNPvRwBm4OKhuLz4IKVd//gc8DZAydL6MjwW2jxbnmag4Ef9cYKH+sP1REwXXFQPbRd/mhOvkrA
wy2sJwZd88J9fG2U2vJYMUCJTYy2HxOGBDVzXtXbGDdW44KVdz+tGAf6NnRd2aPJGrtSJEKBsPdY
+jrk1rMTZwoocG6fDDQM252wO/1u8fZIXRukgvSUFdArvcCgdpaeWoxMgPj4PmfLhNwmj9d2qMRm
5Oc26SbYSfwaMOBtj3kJF6QL9/Aip/AnF90q3cm/X39B7LIqiwuvlGv7VMQK1TCQG7KRgxOgKi/v
Wzd5yRxErM0IOSuSbmjwYt6P/f3XeBQPIoTT4vcAW8yquS7Ux65/C3U/FXyeSEGL3xI+dg4qy+Dg
xkQUtNNAupq8N8/lI+cl+3O0G6zEY3F/LCQE19apO8NQJkVJyU5Ma9UJPP1iGkAaCZimJGPx+kf6
wp30FbMyRRyJCiMYF0UygHc/CpIGFc24bJw4sUUYUV9zuwXNxqF+Evalk/nFZ4W8ntWevQ3WYLNF
niXgnkKTkk7zJkOsOCUzSLI5PmvQUcqcTYukWrZm0FQS+onABRfCA8KpORVmvc4ZZdClD/3jF6CH
eJ3/GEMljemMX8CtADKvnF3mtO+YavAuoFwvPoL75jg81a/MQZqFewN20ZSWgExGEZYK2Iomd3XO
YYPRm32FRhq0hl6hsxn65wr8q6sstZg3420eQj72X5NUmJTCeR7SAEvlrd4XVmFnq8e+BdJesLgX
FZQDyVrcc0d+xeTzJd5KuxWobPAfGUnFhO71RxaVcoqkNkD1wRu34gNwhIkN9pgVriMPxWUQEZxr
b9g8/ueoifX+tUqd4FnvxykJuQZTqXlk9pvkC/O/GBYxhc/fDS3UFciX/WuJOq15rjZpLGN9GWC5
+/Y5Rw2bcwoM3UEktvWYPKMkDv72PamdrPWg1IQe9iAvt1fwPKuc5x6KAH5w5t23ZsVUMlm4GK4W
SMUFWR3jvtdgUPoAU0C2m3lLHMzuubkPZ6a43kLPG7yHeH5hTgFp5E1DH/hDdKIrbNx0sdvnxhNf
kD7s9IMClBVj55Y8U8OMJBJVglWge1nQNauMOQtbsA6Gd9K5twEqb7fJM9R272TZ6aAe2L6BWomV
QrDsUh4T56qUhinsCh+pEz3mdgzNZRGk3hogbZa4l19RdOU9Mib/LysGmh0MIISVzqDeuJEqdvp0
0XDHrsut8NlAGhMhiH8AvCz8s+V289sFDNASi+tjKUkDzhHbiulB9FlolG2eVAMPkmu40GF0I6sC
nG7PHyGl9FG5ht+tmBK2C31auBHwcxjQhr41yFuvow53UXp5qKBx2r3pnVP1zrgGb6bkXdYxKMvR
ywIBDri1pRfGF14K7T/tUnsr5HUiqDWxux487cDd4XrbFZ3V7lqntdoXlgDowhseCyV8IoBqA5dJ
47SlWhg0votby/iYZNN4is7CXbZLiUTfaA3gC+XQxuI3hc1rJmOtC6kwYePHMAY4ZTCNSn1jPoma
oa5gutHA3sOvgxwwttmZjuAlW+nny04qzezAfGYs5Q0gJQMoHWV1jE1Q8Ugq8ipVZnziFlSdqCOb
wTn0X6KdwRahIbGUjrU/TMlUgpAMuhEGM1ZYAqWCgt9eeU//FLvpAK70yZVd5Zi6/Gv4ErFRVIuO
9HeVN/s6DVLRkVWSMSlUOSEqoe3z1ctDYBUb9l4uxqQf5qhXhtDP7QWKhPiomI4SIOVmxTvIKFnS
HVGZ1raXXfYPlPtEfx5VXLTAMe6IKsX1IRXrEZhiMWnR0gdFNYSRV4o52uNmEEBMile88tpBPwQE
y6fxyPDdpXzop2nqtVGOxiWHqEWLrET5EJ28QBUqJdLjB0znGSdIvXshUGSBkzOD4cIFjuhLJDxQ
/EIBgTo2ghgN4ijA9LRGyhDsBLcB0QJuuiPa78paXl1Oiff7cr8By5QjwyYmpyBXC9wGjckzhDEV
+hg223vSBC4ws1wi8wshcon80yEjJKOTueiCrNU9/sc2MoeNdGSPeZDD+dsPofysSgHBGi74Icrh
Yj2mm0tkZqoltrYOvRogNVdv0KutTO7/SLuu5Uh1aPtFVIEIgldCB7fbOc4LNbZnCCJn+Pq78L3n
mJa5rSqfmgdP2Q8LSVtb0g5rPWSP6j4UMY+teKyTaeBWPR8qZvX5PA0bCPOC6OClHpxuF7vWnXLX
eKFNEXJ2zs/997p5E+WJKC5AtQOI0kHnfWrlkVkwSGglMLWL7PKI87a7iW8gpPEAGwf1lw02/k37
Ibm3MZ57P8BWsMcgYgRielPnjqPeyGQSj2njlBWk3NkObQR/IwhDppfVLttlpnND7s052goWvN14
dx79M+XPL/acJfm8yKHPlvPUKR2DYAwbvK8yO3TkC+PCwFY3RgjozoTSbK8f+81VfPF6A5U48BDf
Q4DcTQ76ttxk4FoEs7iQJGilMBf1CV/fxLv0Qu6rSjVqJK6uXyQvuFDBHZrfJs9orQNfQ/wM9lrv
lsm2flMeAhfl9uh4Oz8ta3eTT77FWb4NjfT8ZmRVkampBe0ycEBpFyrIkcOZba1DnAVMQTeqTXD3
O4+5FtE4weT23Zj4XWWYwHwLQAl8OTzLN+ON/FK6r6BBQRkkPK4bXmgHzPpOyCS6cricgHM7oLfU
2LKybg5ozH0uueePDttKEGzqIaui2BE4fE1hRGl14828lv/MM7fbA7BY+AUDrLSboJ2m2/kFY8j4
1u+X5YN2DaU01zhSROCJMNu86nCX2JyTb0bceEcV861eK5sJmXRcfN/uDFR8Gq5yId/I15ajbjUw
RbDne4i02j+g64DfWX4Ct/e7rKl6w8cnkKOqwMQa726yh43kfG69bJO+FFt6oYI24rytrc87xKkg
fGlAppt/8Q+dNtZBh3kHfRtMq4Zfbe3uRQU3CkVcpzjEECnAyx+Eor7zsyMGwlhIQQB6rhg89bdK
lvRxJA+f0RXFLXcjXN8bZv3wnj0V9h9kIB5GG0TzTvJkCnOXa+cbNMHQdADBJgsFSqfgRldVrJwA
rs7cQpaNtO11+ht6AY5+i9O9Aq9R5+SvFdS7Z9H0vWDq1w64JTxn8n0ZRakxzGMHBcn78MKOMbqG
CyeASgKEi9jvWaQ+vf44D7vqVCkEIWZekLmYkYtJ0EjtQeCPREgFjvXbDpFKep2BVrTYs10Pmh8V
KXKdwcOhixpNNbEHjpDwUROSlHx3NGA2AJMsVBNUEGjyOdy2zgkqK5FKJfBoLxv5foBwVQ6LM1yL
ocS7fwmc9g00aOfH/3mQnR50p7icd1XqiJmjgdWl9oN5kVxON7U3XXebW3BJ4XctZDFa/JqCBN9+
0D3cOZ7rrYRSR92rvGYXPykOKu1xBuaXOfZp/ywk3Zi/4NwXcnZp5nnVFur8hdfhNnwAHx/k+kzw
XeELDgVKAsGFcGHa5A5iJiGI6TrRqfeZheK/ACEdXPQhZDKT9J3uDI2NbdETFD7S62vjFYX328oF
xYZdoRrKaQ6FbiPFvs+dd1xC7b/QkZM3zJU2CfyTqHxwxV41JO6+voWz1yQIUBSp4FuQf0ZYHyUc
f35ZkCbwP+Am4Ztw+8VPw65m4k19L4kDFCtl3SefwLd750ZXxomOT0BiOEUnEIEou7F/q9z0TbfV
jxGUKMWzL82dQ8jDgw8FZS39q3r3jj7sTb5PnN5lrqjh+HODnFkkizNkbcLGYjK+ihyjO3Q2/wI5
Gbvw3ffMjrbkOkcS87lHvnrc4Mkr2kYrl5TTOeGMNA3r3OrmZTG3by1scBfeI4c83aJy6nVCZ2l8
i5ANvaTX/hWdF0nEyvzdeaMyQAXRHvL1FKENzkQnxWJt2YegCpMutWZ01ZG9oB/oMZaSX4qPiU/Q
ntII0wHfA6yAxctsptSYXRd3TdZZK5eFgcrZotr5qs2UbQfJW5B6EceYUHACb4rKn/Mu6/tBAcw5
RS8jWQtXyaUgtHaUMjJXBlvqnU7cKh3hpQWn0SrGzJ6BMC7+ydxyDmk5WXmBcSVGcCjJlnTFrij+
nB/ISn0URrJA4Y68uDGrpOmBEs3EqiP6EHJ2V/rDda2ZjuJXHQLzlavN8pCV/oC+PFHRw/dQwukH
zNOwqKLxC4SY8xRW27DxxUBDzzBF75Ja7OS2tKsmF6zc2hm3HC9npHqqdH3nY7xZuG26p2h4bqKn
ThhX/B76mkc1S09Z6F9EXpAbVRqmSt4yvJNa9jHJ5kdKRg+UzbZaB5ed9t7hRRm1qFFq1ehCIyj2
TkGanpU19AiMMAbv3UdhKscI3XFakwkUSQUfZ3JxuYwaTRT4mPJ+ssvoMJlb0KJZOnLXMhSwRcWO
63aMalV4BArxSc6OidXUfjBPRWaOdpGhl1TK91qWCUoZVr0Pbq3/wHCGPGhKj1IpwMTdc1NctxMu
z9rGTExnRCvj5NC49s7vHdHAOMsdG8Uvww6Icjo5jQmdK3NUnLwZSoHNioA4mw1Co9CUep5B+sj0
KxS020UsKu9anT9kjfCsU+ZoImexGmVFpNSokvfBqF2z5z6+CsbYrf3fU7TVkcGuDRGJ9OpeRBeP
CdkC8FrxpERJ0baGP9fJR/rGLM1tX0Nl/ji2yuYHC2UibYM2MPAaU26hWDOSKWfA0evRmbR9OCle
KzHvPMqqI1ugcKuUmlpFY/RxgBK9uMzqMdkEjfRKG9TjEdLe5kEsik+JELlTKFd90g1FhpKD1t/k
7WupowZexoWnDS5IzPbnx7fqNRbj42596JmOjbYEWlfuJeUxri70Prydqt7NofKqmtH2PJ5odJxB
ZunUxVEFvKQeNilVbwqjtjUz8aImvhpykgh22bo1/mslvFc0G5JQGsFKOgUVnMNDVf8t6ccg3Z0f
1vqJ+zWPPHEJaiijuMiA01jkV81AmlLFmXSAGvglSVM0bQyD4WVgX3XkIkVJBen+Sk0hIjUQjZac
HlB1BF+lzKOtpA0x3QLVs20CGQEqimesLiOa5bDvUBkMjqZTIIsYKbFGLGNYHNNyM7BbpUDctnoO
/d35mV010AUSdwL0ErWyaQCSRZ4aGfO4yRBFyCq7ZaYNmoqf2MvcUzpznKCdk/MqmtQnTdTN61gC
KVLcFMKGzUSORtILMs+ri7WA4lxLXLFCLkAK4KB24d4k/Wusj07WG/tKtwSjWj1rFlCcT6ljKYNQ
GCZRC5DHsQw0zbdvmilUI/uehsQFaYHDeZNYg7zuZ/NQBoqoyc3wUiFh4WawjTJ5aCCX09xMpqM3
7nkjEU0l51UYDYc2rzCVparZDbFyO6lAhQu9lj7TRS5lpY54HiWaj+c26/m/p8ZfpnkBYU6g6fHw
J0HOSCbBtTkE+yaNXvwsRS953f6NoZfELPRQmdARiWs3Ln0XorzPGkIx50c/4/EP1MX38OQwnUSz
om/RspUhhKSgrtrUQMUVGp6ebyTDTSwP7FU/mHEQDuqgA0SZr6ZyFiXlia4OWQVMGT3OEM72tHx0
pwJU2kQTBOpX6l80eQnGmVXSSTlql9DhkpYHtTvIhqNFl33q5vQR9DQJEvyR6BazErA9xeQWGe+0
BhL3c4OYcpFF12mDiSzcJr5nqm20rpYfA3nHYg+5K785juZO6S/C5o5GXmUcokAUB1jbwYsp4FM0
kjSqoZrgc2o9+NWz+sMgbFsMviAbOHtT3pQQAgKfBzQawdDCuT+lCHI1ygET03Y7GNmrYk635611
7ehYQnBuzwpUBOBRL+xocW3X2qHG4T9JNwp78uXf/w2KM1LDakzaKNgYVa3YYXpbS+WmoAddypw6
F8zc+gJ9zRxno00d+mkCgW8HjsiRwUEgoUJTEzyH1kFmiR6IL6OlgBsQGywzqiXsOlajWzIOnTTw
D4WaCZZo7cw1QBH0Dww3lipKcr+c5nxgdhyqB0OqX+rsKk+ajQHB5RDkPoLzafX6tETkdtukapkc
N0Bss8EJ8531B4NTr8bCvogkZxqdtss2PzAOdGSgAvN/m7NPvXiDe2jTzr2PcoACN/TsSrT3kubK
Uh4aVUSGv7qvFmDz3xfxkCIJsgCBTTyKCtUb+gjWKDng/3f8YtMFiq10nqY85dZtWSFE8tSCw170
Xlqf48U3cHs7yKZksCoM2DBsy/81aHchw4HsaRJOsMLz+8o2teuavp6fZyEut+ELSkPa18CtJmZD
SVDubnNQyJFNAZUvKUntwkCiV3MV3AzOQ69ul8WIue2SpZ0UZyOQi9ZLZGgAGMO2E71o1pd21k3C
xQm65POdaLG0Uj/JuRTMKcVJdusGaj5q076cH8hKsSBOI8hF/APCXex7q2qoNaBqQLGuIRPckGfL
2lbSZapddRGkbZ4tsq2bKzN/b0S0HKvOYAHNXfWlkmlSh3CPo6Jco9Vle4oepBBlbJXsGJAClKgu
8AZr9xmEDlAHjvJI+q1EQi+yWA6muUSieBi7Y2PZNNr4BQoyVAgTNzsz9wTTuxZtXiDyp2tnkqQe
MyB2dNsQz8hvRjbZfge9v7CxVbw26sKWE1Ed+Kp9guEXxe1z6y7/2FAVC/l4HbCW/JRFlRfJqHwJ
up1gdKsWuoDhNuDQWKw3cuSeTem9ae2SXsKF26ZfOhL4t8HvXdF7UN3JsUfCX0E52HpOBafjDPHt
XrH4BG4nDmqYJHE4p7/L1JVDfcO0u1EbbqpWcHStT6kFjVYNxO7fAl5xZUJCbUBOL5cu6+GW+ccs
2J+fz/Xp/BeCp6UO2qzM2xYQZYacOS3cPvlJbBBqJv+Mgm+TTxUfcsHzKHR0KFYsd4PxEAoZLVat
HgoHYJkBObqpcTtbDpQkkkygJCx8xf+3SmXuKlp4sT8dM13d9sZtBhEdvCVywYG46lQW0Nx5CFHZ
dIo6vIQS5akYQttKOruP2n3rv6r9r7qcBHtg1aUs8GazWTjpMlT0uO/mCbWmrToNW9LLXpETO7W6
66A0tnNeIkoU97ypiIbJ7bx06AZVnmGJJT1J/luXlKHdqOMmV38pXer1pBAEFVYfp5BDAS0tckzI
KnOL2oZaajUTZjYi0AUmw6MyFcdIKbamiVIu5TFSxt0Q4DPoCIIHH5rKtiU9oyHXNmuoUxv95vwU
rO4WKCzIqD6AQg7fQaUN0djGuokW8nLYJqS9G0JRTm12Ht+cy78QYKg9XdyuwBt/CgGB+pJev8J7
MGZbU9uow0+82AKIP+pbnabWgCJc3/CdyIeKURPaBZt2WSiKO6/6sQUUd+ATM8kjeV7Grtl1xq3Z
PzeK6Jxdf1cvQDhbyYxmkscG46FpgACpaveoPGJoB/AbJ868hnpkjijUonSdEJjb/pkPVv9QmXuS
ZWgA+oE9octd23Wof6oGezR2anlV0p8cDYvRcj7A7HJmxhJAM+JSSbP9YEvrTnB3WV23T7lHBEVR
Js+BqFmSDua8bhkzd0MEWobR8KiiOud31arJL2A4x1ISYzRjAzCQhrDb4q3KQbs3UzTEG98fBGCr
h/cCjDu8IfZO82oEWDlm9phcFWCAG4PfdT4J3KUIaHanCy9tBEqFZyeAouwm7rdg1bMpMn2RIFMq
WqP5sFjA6AUOABbDEGR0/aRBeh/K4yYt6/vza7QOA8pO0IMjQcqXtII/OUzRFQ16SxWyBeqI1MD9
QJQfGdwXCucoMlZUAfISoABs9J1ihQ9jGW3jzBJEHlZPMlAb/jMYzlW0EU2C1rTgYxFKmcKt5mee
Hu0avNDLwJ1EAQHR3HEOwqz8XmtzwAX5VUhAxddBcldU2iIaE7dXEf8KLWPA1KUI9roVSj9Qijel
v6PEBNmgzBCfKtNe9dRkah/O28b6oxhHFbr6IEgISpFTG9RaKWz63gfbR+PpUMVrvSZEjVN+VeQX
VuNCfrpFMUEwiMY8T9y3s/IL97PcaGH7WTCVY8cw5klBNzNKFfxBdANZvVYuILhTcuykJkkUQEDQ
2JUwioLuDDhaEjtsYM6Icl9IqwciBSvRyLiNQDOIOSUdTEaX6H4o2qepSrbnV23VKhcj4zaBbkRt
LddYNCs/VmmG6poHCus8D7J6VV2AcKYPOgtTGkeMA1F9W5P2NbxgRVS7xoIZA2TQLyZpdx5SNHXc
Rkh6Oc1aAsjM9xFUTy6g+/LrPMSqa1+MijuwDNVHGtaEzy1R5ptVx8zPt61xjKDb8RMgFTTjRNVV
dFeebqzYCHtfUyWQvND+RknjwCEZmhsH6ESY2vN5rNVTGDwy/2BxS1WVddIYFuwh1Q8IGwxK5aqN
q6KtA3w656HWreILiluiOkEZTFYASlHbSzUYnVi7G1IQMMht8NZVyR7d7F5f+EQwnesm/4XLrZsm
M+jCMkwngY9vQdBnBI/B0AsyPKueeDGR3A1DRQeSr86jMzW3Se4KLULVGkQd9U1RWV4Qbs5P5rox
fg1q/pyFE5zarrWUFINKAq9Dhqwrtmr9SzNEpaMiHM7JK0nfmaWMYRFU2gzz26+MkJVj920ei7zu
7FW/O/Z/xgQG0NMxZaaU+pEJLCt8jPo9yDhVBs7C1pl6KOex+8n6O8gPudYIfMcKYQRCk/+uHdpt
T4EHyUiMKQVwVIN7M/5b+1awMQfZbnAhKZm0TYv7rhttq4MqC56cRedvSAdFRRWaCh29G7TyZkxl
Ucr7vEmBTff0s7KGanWXYI2b+LHpDrp52+ThRZw8GcYvVhmCbbK+PcEbpkBoDuqznNdRlbGAmC/O
vCqRQZzodDna19UaClH7Ifs9ovjKCgUeYdW4KDrYqIIIDp4apwMcmE9IVMFpI3Jp09Crm9da/VMa
gjfveuh5gTN/x2KzSO0Yx7WPodFyX2T7NAJl1XtS7dLudlS2CsFZ+1G1j2VyO2q+e36jri7iApvz
C5pZksaYz3S13CUGatEhs4Okfmtu2sCV2/4/TinnFyDypMRKA7gg/VNGV1rhlNCC1gWDWj1tF4Pi
vEJtxUZSqEDp2LTX9fZDaYngtn7eNpDJPV2zRI6tIosAEZVoYYNfkxDklW6ScnN+fVZPB3AXgLNa
hqYH4WzQtDrSxGmA3MeQHyVNPRqp/GRU9O48zPpteYHD2WATFqz1VfgYtX9GdlBRvRhqWwqICANP
rlwJ8kq+HbayYFev2/4Cl7M/Mkp13U7ArVClVnXlhT+pNh6Prp9BiZCBJdb6XWfhexGDiqlE20Rb
X1KKeuvz419dzsVncHap+lOm9s3sy5L2otCKQ406uXRAI480CaBWrzQLKM44U0svery+oFWQfugw
nCrG467Y1P0z6Bp3/2lYPOM6q5mfqfObMqg2QRg5wLJGR9YEV89VJwKNLAOSxWj/M7lF1LTBiGkP
Iy3HrVb/QfFTkaduJLt681jJtWB3r54ECzRurayWsoYOWCu5/0WqR6M7EOup90OU+R6yYjM2rWAP
igC5FWO1L2l5Pg8vi+0A2lDSUamIXeVXqerphqeKwkGr/utrhHyXjh6GKDYmaJNASsEeEWmY4ubh
vGWsV98sMLhLhV+jgiobMCg5kW+tqEfTYJJ3dp4SUD8kw1XZx9dyU79Xao8icG16rP1pL80prSq6
jioldKoqib08UX0n65Dtgkp3aseWLwmOjHUP+K9x8c1BPhhb9bDEh8bydCEhi5EU2lVQQlLp/IyI
cLgLBlhd4iKmMCvEFHeqn3slrW0IQghg1vcKnaOkSL+CPpE7OAwtR90ahkONx86Y7Dp12wacF6Ba
G25lQ6hivnprBQMAOB/ABADOyFO8oKeDzzTYUsKchI523l6mSPIO4cMAIrlsZ6EIWUK7SCZqvVs1
4gXw/PfFrSaILCnJ51azkZZbaei3vagFZtVpLxC4szEJUx0HO6ZyAFldNm0Kw3cZ3eWaiHNm1WV/
NpliAk08ek+HQuPYGvIeppGFd3rpRaiokHFH0ryoEx1Eq1a4gOJmzR9IJ2fZDFXeojXDNmrZToNY
4NFEKNzMpUEIjoD5zSlFlxYy/xHKOTNRs9eq20T1MphKwQL/rdA37FEMhrYdVFQoCJ1Hl2Ps5KBt
VutrK/FiBp5UVXAOrdASaaAiRT/bLHECtl1ucxVJx1JGAdlkNjvqd+ON8VBfkRt/A8LbF7Dn4Iqx
D/7iinHed6xt6gUuf86SimWx8hkSmfYmCKNRGRvfkODQKu4Y357HWu2WXIJxnhtEXqzDtWzu4bRs
SNgHkAMCe6Ft3KQX6bY4WJMNod7ksdwELoN+sQ9ilfOfsLYfll9ATvcDUppqZGgwn2nYtPFhHBEj
eTAr11B+nwdaTWMtkbidB6LGjPQBkEh8gEtux9ZV5YOuo3RE3VXGpgSNSykKXnxXaMW5uETlNqFp
dgHpJMxwbefHCZfOezm2h8BGKD58bh79u0Mzd7RH7m/fC0S5VlVkTNzmJBOL5A4sV1BLDDf+g3ET
P9cu9SJQVI7bAAt6G7umqznVXr8rXekXWob3W7CDwroLp97hEAdjOPhUd+prtZFvpUMkurWvuXaK
Dk5Q+0AdXeMpdxNjnFicohmQDld+NDij8Nhac1AUKltz/4OuQHnp1MKqLG0SecThkfm2PqKILd36
wk6E1cfHEoVb5wqd0Og9BgoaXWWQrNPkCK1XLfxQW2T2E2ljKV4pP07ytrc2+ih7Auue9wkfUVri
cyud+FIjpxT4iYoa0DrYyigA05O82JFYRik2uwi7ZqsVzCnwypTifo9Ko5+kt5YfMZ+yi3NaQ6YT
9ZH4CCW/7SUQOaNKMc1EicfVB+YShn8jNKmkpgxWjSd5ZW7q+nLqnwzJQHvzSx0/yvlOL/fldHd+
iteuCEtU7q0gFQPKyucuWa2ULthED33yV1KS53qUPs4jiSyWO3qqTs6zzMT46HijK49jd9/4f/8T
BP8siNukzWiAwRA2OSQijq9OmynJ3PMwoqXi+Ron0wr1tp8nTdtIeJHjutOa+4pcd7rXKx+xcsgV
VzbS/XlcwQzyF/0gHDpFDgEb6C8V8madcquT5/MY6771X7/C34Z1M66LtMAqRT1qVrsS4Q7pxTT7
Q6WTt9i8r81odx5x3Vd+IXI+ZrRYlWg+EKvy6Mu4aIMoRHTTWsVAcSP4GEGB/q0iKavNGl28s2G0
4VVu9QiPWFrevp8fyercKZ9qQqjz0vm5k1EB1CczlQYpDXeU7FE++snoEkl1S+M6QLbuv+FxM5cG
08jiucWelXeVdu2zDRsvY/M19W8HoxLc4FaNbzE4zhVTOYqZPLMhjN2E+vt9xWo7ZIKavFVvtADh
XC0Luh4pb4D4femh69uRIwvvb/MahR4CsxMtFudujSCLCZMBlaPK30LJitdMb+Nwr5KD1AhyS6tz
R2aeNwqKlW+hedrUY5H4uC5B0F4f+wsF7CGliJ98/dq7QOHMIdNIIaGMEjW2x/C62k07ZK/26bEA
TUdsI3ELjTJX3WeOdEw3cmpDZtQjgvVbEQLCxXDxDZyVNK0maRXDFujer1Xcu59Q0/fx8kB0kNqU
bufoWwpp+vEZcvSOejHpYPzTBN+wWn64/AbOiBAbHdI6wDy04LNy097R74ZDvQWf4Fv5Ht6qHitA
fVUq3vnduH4pXoyds6gkI6NRl8AFZaYpQcZ7ODQ78uF/gDMFuSV5Q+zyDVnSa5Caq9T7AYvw6dzP
Fr+4p/iaxpgVAV+/P1opLuL+ZY966hjIo23etQf/jlz5kx28nR/46qZdjJs72GOjLnRjlk6MQZeG
KA2kTSSvFiWBBCifD6HF6ChD2wNquHEwVW+xf9ATh8WdPZWCF/L8sd9unF+D+Tz6FzBEr32w4s2T
GKROEtI/Kl4ylhLasvp3CmU8rmTEbUUls6vOaIE634MXqFAxrMJuBGpbfEi+5iZs50NvdDQfDMQN
o3pzfsVWiZYWW+Tz3r/AC4rUkto5fjo6pUMpXsf0BT/QJ0uv9Bq6ia/yW+PId9Jltm0etdhJbqXL
cXv+KwRe8ZOPcfERDWjy4LFgN6WCvdIrm1xzIMX0k3NrMbWcR8pBfN2Fs92UVWb7RunokOtgoiuh
aAE5n5NU2VymABQ5fq8Vr27dMnzXmTey0o6FAuRrIcvl8nGeRpeGKqWzl5W62h4pmplvZOpGXeu2
tRsi8KYXG9o8oQVU4ONES8a5GNKWMrQhMMym3SLgMCR/UEotWDDRVHLuBKXpOWRwgWERu59e+nSf
TlsTtX4QoNxMhiBSI9jvfDGaPlZR280Ll5qe1HoRlJ8ybMF4P5HOGa3DIAmsXnRMf/59YfaFCZuP
Kixeskf5NrmAxG1x2RwsL7GjY72J7Vp17sbNY7LtLnpbh2zz+W23ehf+2hCfvmGBj+4DH7lMjFhi
jRdQilCgwL3M5vfdh+rEAnk/iAd5Yp6ulXRVI7hamflTG+6pdWjKpzDxqCoYigiIu/Hog1Tm6cy5
VIybMgQd0gVaN5PebX9URgNChn+HxHkRo+vTcEC3sCPn72g2x800Qa41F3Xwrq+NSZEhBC8xGs9O
z4ExVmUlMWauIZS4piZDMdL+/Oqv764vBG4Hj3JIJtOA9U1KbI9RidMld3yqXXa5ZCeB7tY9FRyp
n9H/7/bwhcntaHNO15Uze12Ulc+MUDzxkgw6n1aS7mhdaKpdapI62Ympkfeo1VJ0iZXVIU3RbG5n
kaS+kXaq39sBDVWVZg6Xcj8Uv7QmTO7QXamBzAr0QzYqAaJdOtWoXC3QSla2jfkXZYX+UzvK4xu0
KyG3VQ6gdmWqZDljg3oEZgTBLmiov0kbXcWtrbDYkXZBd6TjGOzRCwdSzKY51k2kz2I32uCWlhq9
d+YIlSlm6buJ1tqfUC5jaG+wFLEhSfdidbiXC5puWanfq4Nk7bScgM9Rim5yK5IEC7oejIDB/J/N
8PQyoz9RlAZgdkF4IaHYf5jsNG5xzL2UkEaULqf8EbkzqxMRaK+fBV+4XJQ9G0OFoIhsjkBO4ESR
bD8xHPaz4/sLhbsZSTTJQLGEHVGC5kxvHb/bhP6f83tifQpVsLfJkEuYGXROt11QWhrLRoC08X0w
beX+cdK3DJc+9Gek0Uaq36q5ou0nB90ClbszaLOSczUA1a9/R+VTpMSgwztI3V5l90wXhUBWl2uB
xrmWhEY6OK+BJkmvkfquodtqot5/nEjeuwx5HPgWQOLi1m+viXU1yLnd5hdj6NaIzGe50yPnUohS
4KsHgWrNnIagAwHN2OkCFqGVJFMDiixa+dtpGJw0Cq/aPriq6Pib1ulPDrgFHLdyoGikVUvAZRMo
r1ppj1JkU9XW2OUgnNG1Sna0H/87Mm7ZjKq3TEnCyKyY7A0ptkNzV1ivEu7kCj2wED3BmoeNd34h
125FCGDNAqigi5Y/ReEWd4QSBIJSNnPejUNqV3WyGTPm9HkLXqBsGwbxbkxrNJrLz+dh15bRnDW5
UVAIUie+hDGDnhGk7iAf79c4YOltp8cMTrnGg886ykiSnodb2xJLOO764IdUl+QBcEy+7ZPaq83H
uBG5ybUDdwnCmSatTGvKO4AE+R/IWUTM7RJQLIBdIT8Q3xDciJTZH/JnLVp9kNw1lFlZgIOLkqkv
Bgt8IwYL7cT/3Zs26pdd1QcV0UOLM6+Guhiahq2xsX3l7QcTCnLtGR08AXwANJG0IjZzNJNT8gE/
60TTcyN6oK/O5wKDW7Qy1dWKzZwZLCRoldn2AVrpYtzaX0n7oYnopFZNxAS9JGoaNAMlrqeOxVRZ
Hug9dnqmIogTgmLobdBzwRtk7daHwPQ/IPwJznrQ70ozjWCZ109hpm8yVJz/ZGW+ILjD2igmKWsl
jKMuIi9EdKocG8foPs6jrO5fSyYKFOVAisgbn6U2VhTFWJtOeWqYQ4wYJoBcLEikaZcITH3VEBZg
nBNGXGYiOQOY1d37xo1iogtef0PTqqvTfdj8oGEPXthClTkkQyCQc2oIfpsV1Fdm4QBSbANa2fGg
exkTbKD5m/ndu0SZd/fC74ImVc/1Ghsot658lCYYdMvITZwIYNbc+xKGSx63/TCN2sxuEUzZLmm0
bd2hzFI1NwUjdgsO52y4lhURQ9raXlqicjvXYn5g9e2MSl6t9i9pLoj1cN4ARfPHez+ovNREAUTb
DAifWcjzFCZ5HTJwPCl357FWhzO312rmzF8gcydzRpO06TTwSfSwBFkxL3pNf63Aq3seZnVISHV8
uh/wHHIwRZPHo9ICRsfTDYVc1k1baH/VIN+i+nZ7Hmtl/4LHlMw2jrsgdKJPza+KI61ESTH618zd
NYHiUt9dqZGIvG5eZ87IT1C4jZuNWg4uhBqtL9WumBq7Eh0RK+YNAMifySAMJ1DYOR3GaIzRyHwA
6Kx2U/QxTooGGtOHqYIuoy+9h3Vq16YvSPKs+CNw3BILhWEgdJJ5YizLDw01qBq0l1F4cNm3B0O7
pUVox9llc1noojKnFcM4wZu/Z+ErxgBlIaiPQIlatwHrQFznuyTdTzUTjOszDvttvRYD487ALDSM
pA4BpKD7QtvrxGmMLas9Zj3RfkPKDL09uyHe6lNrN62JC6moInxlqy2HytOd4JKm9wXBF4zjMUEx
FTF3LNudt/21SqoTEM7Dp3Nv8TSvH5NGzx9Q5hJbdjTUl7WV4l0bo7YqtEOlv89x/RJs8v8HHD2+
oFQjOorfTxcThRfT2JMW3QV4TOtot5TMTRI9Z9p9LeW2T/fQkrIhP3l+zKsbBQWb/6ByvkUqEtLL
tENfTbtRAjcjDi6qG7ncBrldpEgnizj11xfyC5CzWXTYZak0YZhVfURfizU45SC4TK1OJWquQIxp
QNf2W+3VqFG/CIoe5ipHzdVghYMrlyPE7RUVamoWOlrBu9+iGQqZMV2bDPB+5SJuhLVxKrMEvQ5S
TAPXodPlTI1mlFg/oa0AV20/IGhdvArz3+dXb81bL0E4m5ESlIdN3ThXwgbOwF4SspUh2EWdvhKc
C2sNdsoSijOURgZpm59gPMbgob5/KG4j/Tks7odma6E/vC+8hB3D5E2Vt1O76xMHBaRR5BIRkdua
z1t+B2c/TWTKJvQQ4fPAFlKoT5k8uog5oKp+EGyN1RWEqsasBY16Wf4pw5A2QlE9wYhVHUTvm5FI
TpFvzq/gWjkuqlK+ULgrUWgVYaIlQIn11FVqdxjfTPmikw9hufX1Q0chxUQuI3ZUqDO0rzr7609v
taicc5413sEvv4Kz1rGQ5b5p0S+sRh5FLWGfO22p201IQaeMuGUjiC6szi30fcE6ALUXtNec7g7D
pH4iUeBNk1W4Sa0jv0PJb73RRdFDde2uAa1ZfdaanVVuOagkLkNWhJhgHUKSpTe4/0PalS23rSvb
L2IVCU7gKydJtmTZseMhL6zEScB5nr/+LKbu3aZgHLF2TuUtrlKzgUaj0cNauo2KmZOAEjqxUeQB
u/gALvsuttPf9X7yo2P88gvc6mdyF7nKDpfZSwrWe3m/Be4qXoN/PoxviEZep+rGAR9W0cckCG11
PiTqxptF5CAwCwoGZdlcXmPcvs7qMKVprmI2vH6uZPiIGGAZN/rsKWRrNkS0zmtRnC+KJlBZzirU
aRtPRt0iAVrA9bOyJYFzQVnVpkMyQ0IBTpRGqexkq5okvDnWSnDeJR7HLNJ6iIjiAwAxQs0bsu+h
vI9BOi3dBM1R2UJzElkB+An+kD4bFFmby5MAuvlsipXFCjRfpl6FYYMtEX8qmPzpJgAiWAgKEBLz
A5KBFuLlEMMKQOR60/jNzrLc5j3avUxu54MJ2A2cABAcdmba6I32tlrhRS57LZ6zDKnI9HRaVIwA
NSrDTyMyNrWbaN6494VyEOuD9kGhKuz9cimpMaCZK4Ka03iODFeLfxjFWSeP161QuGErKZzDlok0
LFiucNhAxTOkvcHQUb41Tidqu0ZIBugIE+xDOkjzLnUZSNqZfYGcoUWzO0ne1ZizpM8Be+5mW9WL
28S6zyBfoz4GRaytkyYST0AtQ5HHwxMKyLSX4tPJYKFSTOhjXNh6Bnc0H8zwRR/fSf4kVXY4u+ju
oTgU6pls4XIJjvmSPqLoakcuX9G5E9GYeH+CnRPdoLL0k5aVyxp9CyBLJGMBTQczHt66eLBd6tcl
fdNOloF8W9mXtjLpPgh0Hq4biuBOJWTJ6CF0QCbU4vSQB8VI6h7EzXpIAVfqzcCuqOnvLvIakFRH
1L8uTmD9F+I412WEgC+IFp5oaQD8lkRPqjRilAcxvT7ur4v6czVxDgUElgguDRVcyUh9XC5fCGj3
OrDQiD/cFBjAGBwAttg6aL/c7qbY9TEmbQrvB/r9bP1L7wDlD/SCzH3P3OSoOrJtYuji+heJ1nr1
QfxdKlmpNswaPmju0PX9azJDFy47BMpLz05lPf3FgxgLoKEdAOOl4AXjjmfPdEzQ5ZCnLBTgYO3V
XGj93ryGeyux34bMLkw7mZzrWv7hqPy87h9iOd9D6h7pScC9OM+ZB2wLBiDaHeiV7OCg3UfHeW/5
/W1qj7blWd9Quszs79bhe7MHtJ1qM7/5cQewtNafnMC7/mGiKBbrYQJ6Ak9XFbzhlwbB2gjA2QE+
LPgq+eWRue07oCypGxyZpwB7aZkqc7LDX6AtXYgll2IDlkrKvCACswZElmpv05friom6WS8kcBut
yoPeVyYkjO+9q+4xznhX3MWvzdfICR515IBt9qi9lggn0Y7g3oReYv/+Hz+B2/SsTHSWMjBFg7DV
BkLXD+WoucXX++z0/lae9N3wEjjYacmltu5Ot1vw1aJupYsl4GJIizCGOg+WQNqfxnP2mzqYQzH2
9PD+Wuww9BXktvRNe6SP1s58mOyf19UXPTwvxC9+b5XkGmv0EWkR1NfPZ+oYu/6H4o5orWUPIFws
wcysOkBr3AKyEdzyoPvCbBW6QnAb8R7OAmNVmc0JsKYDryl9nUTIjqfOaLgo0sjtSWI3aKmQY4ei
SfJbFHrjViFAeAerpoY6GgHvBAqxl4pPpVkaJohgnLnF41pt7UTWbDhlzOnsVPVQWGfa2Awg7Vl+
N9O7cuv9K7pQ0FGrQX9dxSgbd6alEcxWWgf5g35LY5fFh9xiyAc/X9/gLTHcGR4MDGU3MvY3wKDt
XBVHTIS/S3X4RWm3eCVETKdEpRo1gJBjogufUykEjraiL7YE/HKndcNd8EC99DA+0Sdlp+772/GL
dMp/P+o/EXX4uEr8BjzQo9O8bJ0qscdcfQqndh03QIOQsLoJ+IDdHm9gPE1jP3MqjFE6I6Y57X4n
+/ONebi+3qI3zhLzKGgkA0gQkheXdjVOmCBStBiL0IKyzBx3ErGcFoSqw5hhriOazkiwfsf8qkea
LWwbUdyF1LgGu8JL/FMpA0hIalVNOFaEYdLnVx98ua6c6NgaIEcE8pQh4zHFx1yTbgFjA6tKwmka
bVYWJvNHhaVgL8tY5V2Xtvwafx2vpXEhV8yqZqpGSEvb9pBj1LZtVG+ivZNEwKQI365LE64dVENX
oAwEEb7a1Jig8eqGooXLidDC1hxHOd14QYkS/eCIBmQsOqD+ZFAvbYPFxQS20LJ1imKywUBlz6A9
tWrqJUFx2+f5TTCAokKL9mat2XPTOYUCvttadYiu31xXl4gcA3ogAb0PFwTAQe7qJX3G1L6rW2CJ
UK8cW0ezgttsSndjMO6VlPh5nvrm8KgUhpPJ6i7tpgOAwu2KghVAj4+g7HNC8EF2QGjqgm9x/j1B
UUvvSqDipqcpogNAHVIUWM2NME14woBegfhY1TXcINwJSzQSSkzGlyvVqzkcFcsm7VsJKszwXi/t
Mb815E2C7cVf8La4lrms5uqaNAK9luUGMlmT2BGq07kqOWzwMlXy5eI8WiclTW2rQ0eN3/1F+pCs
hXPHLkwDMsYThHeD9LVt4huDPjVK68UYixyDytamH9eNQxgVrCXyRy+nejO2i7pg9aLIBYX5W4LE
paG5BjPsoXJVcJgA3lMFflbT2qm8A4VLnv4aplvT+rXxNYspXlt87j2E+knK5BFfAyZQ1xqPfzpL
dZeM3hwknhncV/mrLGUAa3qp0l8SfdyQL2gRIyaSfAYcuoaiLXdU9ESpq5B0WH/yVCMa0sJnvNIJ
OehgyjZ9K0F/zFYNV/TkWsvkwlItUpRy1PrWadLHsPdpdDNJoHRRffBG2gXb8EwCV2tRE09pFOgU
VNe4I6WbcpibMtrRsia1W8l6rGoKbk/wokbf+nKr4LnsF7efF9K4w1QHSm2waGm5yxmM5pQBbD0w
3cL4kgyNnTQnTd24lcUSkeMGkdnShcrph1YtLU8axJZmlILNCyk57SXGyH2XqY9D9xujgwBq2+pf
ELl7C082POPR14I2P85uYi3uW0NHTxBoKRv9jgB4nZDc1mpPHg4k9aQ5dTQJfZvf9a4ABcShUvfX
TVdwqV18AWdF4TSoErOw0qpZvOZNWR6sltQbV4nQeFZqcourRYPEiqWFK+rZgbHIMfSH2ogcVJL8
VvuLpl6ohLIfxoxxcWm8M4hbMxtnbKUVyZ5JZodGL0oUPbUF9acYVquUG8azfP8nc/2QqHNAewjb
lLjvlu4x9BaWJN0HDXOSTT4Q8V6hfwfzzXga/fHJqytGMjQ6FDEaCyU8yexSmr/JW1xpAqeCtfsQ
wbn1gKjlQJY+ODnO90iMAmvYX9oOcuaOwGYj0ut18xNahkXA8GMBZgqu8/LWVMcIDWQL05yU272k
+k1wrqMdTR01n9zrosSHbSWLM/U+t0ACNUCWORfy/dSWJysyHrrZ2pU9OjVVIj0SLQKeFjLK9tik
0z0o0lWv0sObLs3ic0uz7OvGNy36fbKc1TdxJ8Pqy6G3InxTkMXPYAH9lsnlXZom78HwnKEAmACK
eZCCnZ7E9qwB2i1g78QAHfX17xCEehZdfQbnb4tC72K6tKyC4K239BsFxHLB+GxucaeL5ehozQEz
j0n5saS5yQvUqSAnYg6VdyZLDgXmrja7w0XhCRT6EMTttab3Y6R2WNeevsthtzOmFinRwPzKwnyv
pm+GBapGoKmoU+tmzUtD+vtOt17AOWUreXIXTxgxtbbAI4SHa/VR3GYXKOCPcoiPknWbmEcNcWJD
d5mJuQNMqozTxqYKvdJKHLepkiR1Uk2w2N2E3Hfrjr1boJ/mbywHu7lwg4EClIs8Bxn0n2OMdr+q
dMCC5AMz3NbRfJUoG3eIePE+BHGeqYiNoJ9icOcl+U9Nn+/N6AEAsHrudtO7GgwbHl1sqB/SuDuk
HsImQqspDoSq4uVqy1azk5T6zpI3vNLyQ58dwD+C+KujyADBp2dooQ2jtwZZ81R2szYD5vVLFbom
TW4BSnd9x0TD+bgaEa9ShB4gHOO2LAnQufinEXnOxv0Ioi8F7Qw5MJlTrbhLABQpGaVP9Z9d91vP
fxGMz+IlCHJXyzW6bONjRDa6/hZuV2edVEme4b5phji3a/QPuEOlhq4Whcn+ut6iLV2L4ra01IuU
xhpEJQM7pL0CuLfuAFJ3AIRtgfdvaMVPtE5dOZIRo0WOrkinokLGXyV7w9yobwkvtJVG/BgrrCYt
zABiAinddZH2IhXo+NZbT2KA/mqJkyjoZBuM3UJWNPWxZ0aoG2qaHQ1bHHai0wmvDq4+IGwgVcol
9qg8dFKlw4wbNjgpiB2N1nQaSz8O7Y9IGR8H0E5ueJ7FTPmTA2BFdFZQZNI+EasMiFLqcKFaVSf1
q1WDQqAp4hRC88qtVDK5jG0ReYn39UMkuYxWgjLAbNVCv2vSynSYNFOvjgZwofb6VoFrWbBP2ikG
6lsmDqrM35SZMkiRqWJBgQ11ithPC5i/RO52Mjim4uS3qceIAkGJSLpDIfcb3m+5HT8JR9rXMND0
vCSfL/WkSqyqQwXh5RT7Uax/Sfp5I8EvXMqVCO7gk3iM5WKGg+2MxEdb/15OU7cIt6blRakg4Il+
qMKdejXHLqWLI4/Toxp+HcIQTcEPDXGT6sYIgaogv0qYivsLV6MiZ0/AwbY8Qy7XL6+szGoaXIpG
h7dOFvh53O1M8MxJNNxoMBJ6tZUoziQ73cCYrAZRITW8ETFEPA2oOltnUHbfX9dKeMZRk1Fxz6NF
nR/RTMAbi7orllJKHUSrmFnPgX2AmKrOfuiU/dUafkjjopeaJY2WLoFFoJwMihJmfLDCyE620pxC
N7LSirN1UCLKZjpBq4lluzEEfkr525KbmzF86UGJe30Jxbv1oRRn9UVYVCRdprOkFgit1ikxf7TB
cG62zF4UVVgrpTirJ3nUJgQ0NU4/RZZbsSBBMbp9aM3hlZHhrpuGyGGYP7lNjVjb2jmhcPR2oHRm
acs06KX192hFkpUMwnVAOUilO47vUnOwssgumse0/L2JFCtc1Q+BPPN9yVQM3FUQWCi7ofreta6V
vGTy1qyiCI7aslZyuGONKmwVyA1A2VoXR4B50T5wO7Ti2pqt775Lp8ltzrOXuexROhredcsR+suV
bO6c91YfT2axyAbju57GvkmsQ6ZuXari4HAlh3uQzzoIKfMOcpLvmmfcEE+jnv6l9CY//1IBWhSX
3Q7gphtRsKgad7G03HuNDXjM0XIR+1x4aehK+8DTTsOz9ivb5fspBV+UU/8GFZe+4dSE6/qHKVND
G/CnRisMm0VFEEAwJSdLwUBm5U5mvaXesjufLtSVFG73JNJGqrJYTlzv9Oasg7knQ5P43LjgLShZ
4bFpV+FthgvJ6p+uW47wdKxkczuaZ2YflRJks1a7nVIIkasjAFB2dWTsr4sS+tKVKG4XASkBfHIG
Ubk07CRgxpApBnkaGhaMFB2H+tfr4rb2bvn7Kh82lkHZpTnEKdZbqTwUS9/0ljPbWr3l7ysZeoqk
EZKkWL06wtXwkLV7Zt7QvxivQYMaCn+yin4ulLwuxTSt2oY0kXEL5bep5Nble7gJyiYoUmDQREc9
DA2N+MfJqNq+zChBVKe3LwrtboahrN1hfpul5oRBdK+fy9dceUry4vH6PgkDh5Vg7taLmhy/uQQO
ERJ8VuUUMxxJG9gD+qKMGETDhv4X1Yq1qtwVlOk0mgy6hCoyBl9HYvrAZByD/kGpll4xeQPvbrHr
T8f7Q0H+AgpzOQz7JVaJW4wodOx7P2EQ6/oibsngLp8cTAYW4IwBeIpdw8sgsOVJ3koZCa19pQjn
p6a01bWugZCuKwFmJetOQKg3mwrCr2IrGBI12MAgl6lrdPGh2ZU7v1VTKROZsGxVvC/mXVTcx8Eb
erw19tSqSEBOL0Q/dPF9GR6arWK+CHDkQjh3sIehLfJoGYXVUi/RbzVyYsaLDliF0U5RUKuOim7T
fuO2EYZGwKNWNCITRJacxnNVmk0RQWguZS9jiOmGOHIHQrxS1+ymMUCSGDtyJvnXbUes7Eoup+zY
hHQ0lrhzRovPFKFMazA7oJM3Fs/A5nCU6TkHSVhBn/VkK8O1KZzzO12TqiYwgRC6JD16F05Ffmfq
7+CTciPzpjN3VeCyeh9spUeEtrzSmfM6EpuZBWhq+ADiNTF9qDrD1oPKV8zn66srvIZWgjhnI+vy
ULchBIVmeJjwmKRS7i/gLtfFbOjz56W7uoniVo/HUl/EjFZgV8P4EgKwSUJ1X+m6jXfK1p79+ftK
WJhoqOtXEBaT30rpjaoTsEOAcn61ADcNvtz5YwP04y3mEXEgiIluHXPDBoBaOTdXZBnAoBhi+bYe
bAbEpGRkmCSQdlTNbLUu9iSd8P/1QZNjT8NCS7P5mGIALrWeJ/VXmXWH68v+X5bi44s4n1jWGJec
akx/9+UD0CeG/tynmPcLb3RA7ZvqTkKtxGg9i20EU6Imb1B5fAjmArcGHDJ6TrEUc/VWM3XXGsQe
R+NsTBomcEyvlJitxA9tNt30dETFTj7oYXZQ5Uc1DW8sPXiqjB8Dfcsb4sgdgZmEN72JQtJAwl1b
KL+atPYYS+yqUGS7b1D7WBBDhmqLuEsYFq4U4cJCYliJPulQJO3v+/bA4vcKbUKa7LJx2tgtsYP9
WDPOwdZB2VvB8vasCLg4H5tg3Mnlg9KeNbwpJBNll6fr5iE+/B8COc/Kajk1tAHWUWoB4IesfSMr
GNEcvetiNq2Qd6I5JmT7fjkX2RnsHRUFmE1mMxnNX4ckcbKucwEKPSib1YLFyi5jGx38xDpAuTDG
htwut6KlhW4+IiMALqNjE0S7QLsxYPF4vnTxjwRprTF2+vw4Zm7d9TbKlhuKf15gyFeWUUW0S8om
X2CSjF5tUJRGAF4BNqdBfstP5FstIm5QUTfTJ8cs7msZlIu5MzdfdCB9p+FZnv49ouLld3DXCcGY
fxdW+I6wnUsfyZUB+CNAo9Xy+hwUcWQDkWryrysv1B1k28jVyTqCBs4DDDNJWKKrCMesu1Tbs+op
2YKsXj770/aiDZbqGl7YMk+L1s8NyqATBnECo0SNAPQOOihMqIahnJC4VnBsMNeycZOJ1EL7qbqw
iCN9z/cSScSEQWlQa5zuDEDCZpPPxl/Xl+5zuIwbZCWDO5ejYTH0zWt4UIWAMoTZbPZfbWnBncho
qtJgXDYnC50eOfrprkpfryuxfCS/OWslOJvrkBmwJAkizPwsmR3ApDyDHdvmX+eQL9eKC2AG7Iey
HDNnrE7q+LPAQEP2QNWNkoZ4R9BkgCwLoAEMTko2GQObUuxIRwa7ZX7Sbmy5eLX+EcBDVATRRCc5
gYByeqzrpa4eBo+kDzas9/MVg9UCXTsA0ijQvfieLWaCVshaVivoGQAr0e4OxzuXgf7TiLv8helS
8hNkie3THMQgc2/SJNh4RQgV/TP9pMgqpq64lcxjbZALDYoSFmJM/JDJdmMmdrYFVCq0cB0CQI6F
lIHJxWKjWWVTA3hNDNB9oz2GewIA+hgP1238c3CA5VwJ4cIrIzSlql2EaOmORvfz8Jj2z7h07K5r
NnZOaIErUZw7LVigpLMGUTQ4GhjbzLvMua6M0DZWEpYvWIXN6MI1SqmHhEF7zaL9CBbC6U4pvzbG
Xotfi2GjiCZy3gomiuG/caI+ISS0Y1ODqM9CYFU85SoQSzDyXYc/w/JdM79F+eG6csLlW0njlcPA
4YDwH1WtaV+lP6RyI2kjXDxM8y0oqhDD56cSNWED6yWYW//SsqMq3yUlQmvrzdReY6CkD+/X9RGa
90LTjIwb4PL4x3jey1NGZ9Y6ca+BSFGxmzJGu/ZW4LAlhruJajOzsqGEmFQ/aBYmAVU4ha0rlQg3
Z6UMdxvNsUHotChT+8UdkCsO7JvO7EbH0J+XPutO7hh3t/NP9dF0h1eKccDYqY9AjL2+pIKWBJxm
S6MLCihCRn4OUa3UGd1zEWYFUpfcjG70zXjDiPs+sLNjAgJHz3qSyg2hYtU/ZHIehEq9FlYWBm8R
oRr9E/n33RyXOnFuo26lWIkD/H6oHutyb1hfrS04ebGNfKjAHa0ssgZJoxBh0DtJPzCa2Js4isJb
w6K4zA11yQFzt0ZPoxnkMZCRVQsozndknBbclubfz0HrGJiDWwL8l7Hck5c+UE66ERffMrnXG3Dp
c9I/pgENMQNCO/JjTMLi3w+sX0rkDGCuVCaxDANV+fDSlzey9fW6VYtWbq0RZwBzopRZT/D7SrMv
+9+DCh73addnWyle0VVI8MyBLOCyfOqOnBQlxlQVHKA8usoQ2jrZ9/KBDg0Cv/11lUQGtxbFGZwU
5iB8quAuShVpnDlx1fClopH7v0lZvmJ1HUq90bK4hRQg6mRK76AsawBL62+EAFvFWEB80C9zKWTu
iGW01qIKiF5ApaEBHC3cGnQWmgBG9f5fCBeJ1wzNOCyEkAgTS7MauQYGUpNEAd3403V1hJJMjFth
zks2gHd6qQ4pkdWLFRwfU1t4Mc/xuA9kr98irhI0xiB0Rfy6AP2C+PRPcn61N2MyRSRCXtbpTc2p
dPM5BiWtps61jQl3G4xtzpRhtjlgvtFsdX0v1sW/a9ayOeujU6sWA0rpDslnp9Pr+9lSNl4bomAC
yA8UVyJyiSYPcMTCOcxhL0tbB8N92+W9qzXAqY07C51TBfBJ2zpIXEJrILwN3UZBSHS8cAXCYAD6
osHhXm5ib5LAnCOESiYIcigD5HZJjwFt/+IhoOIltcznAQOBh8btUsnSEHIiIgs8guky1hduC1Qu
q/KvG6VQnw9BPDxuNRVDWBoQpMoNCH+VOmgf86wcZDzmwIK5caLFtrkSx10hSEUWU1YgjDai0QbT
qJ3G8p6OiHBTE2QuUe60Frpjx3NXzluPBFFMjYQLxkeQcAH4Nrd1aq4EyhhRPO+Qb9KsL2UZAtux
OoYJcTXlZwuYnutrK/L66D3ABJCM55zMz46ZVjdqbb54fX2obbkNGcgFo3xPKsDO9qgSVa//m0D+
9FEjUdsaAq20QFL4NzNkOy4QJJq9rWvjy3VporOOCUwwsYJ3DXAyXNiB5rxqUDs8VrUReKnUQN1g
iz9cuILAAUFPmonYkz/r5izHarZYp0JGNze8SU/sGmP5gNhvH69r8ydK4l0XZoBRukOcDlxBzjRl
vBHStGkRDB6sfftKTirQ7+zxdbhLHGCIkXd6GPz5zrC/5ifjPN1P5zf03u6tvQkIEIz1ete/R7S6
68/hQp9qmOU5LPE5yyaOQYGi8PN1CQL4CR3tpx8acwciKjKVgE25dVRfvwtOgJy4b11zb95lN92b
5PY35cmwwZQDLbNj7rVboYroQlzL58y1JU2FhjLI14DJmaZHGt0FheQWKFVc11QA3L5oSsH5gnL0
sr+XXjtO0crZDJioxDF9lXADJlPuGiOQsoxgl2Z4w3ctaPwwVYYhUvSEuHLRbbWOCn2fiaZ8oOYC
mQ8Fl8uPSANlrrQGL6g46W4CPTpkBrXjuvM7AiSElNn9dB+HgCoMf15XX+Tj14K5EAfF+ArvOQge
WW530T7HBGs7Hq4LEW2mCeeqGEj/oqzALbFcWnViGAilJXM3B0Av2VHjhz5veDhBZ8Fy5wNqAhk6
UEDz0B1JN2haB0QcR2H3BohoMVXvREm675Xm0CftPtKnR6N8w9iuM7McY+LKDcnDjYkVoa4WolJ0
ywLDi094ShIhEpqPgd/Rpg66c+OC2VntgXrw+pqKbizzQw6f9xxzuaHosIHF5PEXNYq9Sim/zYHs
9oTZZfVzirba9UTBFcUhkDWMkaDBmfPp2pxhfmIESkEQqWBMUedsXxdIDsZjcK+qxWkc+tAhhRQ4
RCFbBE0ib4+G+IUUY0kc8hc06DCauJ4Aw6DqP+Lhvs9+zYMzNv747+dIl9ECFRRaJrqAVT7NirEF
iSUEjsegL2VziOO3JnpPyrdOft+CzRCU9yBLA9aNjuZgPFE4JxsPeTfh+seKIqXc9f6EmtbgK+FZ
0X2q+JSAOYm8kK18pTBfs5bLOdcxAROTDCw2R9b8n6PzIO2b2qffvkjPtPaixqufN7yMcPd04Fss
8574x7k3Y05RjVkm5WmKwVz9qMm2qnyX46/hFuqi6PjRlSTOn6X6UNBokYT3jw0iu1L+PiSOtoU5
LvQ1azncYWCjqY50kZO36JRV9r2d2vmN+tAi/eZW91Xg6E/XD/yGZn+ukNXTLRji/1vDaJnFx8Rs
8VIkIJrKvlyXI5iihFUiFQE2H2DMET6bNzdmAWTmEVfvznCUvfLkFw6owuhZ+cYeZyfeVfcA8xjs
+e26YNFVtJbLRTXtQjpf0AFW2fxg/QEQcszyr4sgy2/wgdxaBnfiejlVi0SCjN5PiU2ewSHujgd6
aNzgsXhSBjd3VEDl6S77njq3mD9w/ibds/4C7uylsSmpUorVnQm5T2bZB+CVY6ChY6b3fVUfNhTe
WlTu6p10s52MEQqbj8au8JR3CXTVoB1ldxirmAZXcVM32iHf1NnzZGuvbDffYHj2PXym/lZi6L+s
/hKwA2ITk/rc6reRyYw5hBOXd7pf7ILdIXMMxTZ95a5yGoC6eZrbHNVfygGzzvku3hlfjb94owOI
6p9P4JZ/nAMQT+q4Nrv4Bt2vxDjQLdBu4UEFjxLcuqyBhpFzdlmjKZVcLFqWP7v6t6X1oMt5NPrf
17dW6FNXYjhPl4xViZ5uiEFzd9P/AHREUJwKMoL9fDM8FcsCKqiF+W2gAnFWlMzJOIcBZDHQDaQd
Kp0GGm2+t0x3jAFNA8bgIFGBd2XyqzUi15z6k6U37lxrJymmvpTejyzZ8IfCmBmW9M9HLfuwcoha
kwVBL1e4VEDq3IEXQcocazpMINs2XudqT+U7dStPt5jHJ/8BKCgVvZxYDL55Va6tqVAJbs6Myg9J
ZjziPP9FYIcR3X9EcGqpYSKNU4WggOSqV8fOoOzkBBM17DBJN2G+5Y+EDmIljrPWprNaKVwQjFRk
XIYe89wpEoEgV/sLa12J4ax1MEpl7AIsnJEoe9b4RSy7yI440uiWW4OMQpWQxIGXQaRp/cHzXBkG
Qxwa9yUMQ2kAhVoZttZ6f0MQB5YDZOYBCqYRxMXcwhl5nbaISlF7U36HqtsgE6dqfhQ4EnBzs9gJ
DaC67K+vosj8LGUp52AeT/nUJ2nOo1FRHZtVZsBgrNW7dKg3HKTIe61FcLewVAFct4qglhQhZRqe
09jOAe2kll+vqyJyKWs53F0QVcDrAsMcAig0MdDmnDfePOZ2WHjtFlPnlijO51ekUJJGg6iE5C5Q
gcuaYIzXqdtjGr1f10pYkV2rxXnKOk8MIALj+SDtu8luiU1P7UHzLIecy1vQI7qpnTiKN+9u6Dn8
8jV2vjJ366G2nCXeSa2/gfMgWd0NndwultnlXpZ7w1z4Q2fZunIrMTRE/ryus+i4rcVxB6EC6MZU
UIgD2vqTtCDvADkUyBDDlqsSmiaAQZEXUnAI+CSJMlSzKnWIubXKn9VjqZ0o+z5vWYtw9VZSOE9l
WVGakQ75oCjbDbTfS5JuR8Ht2GReSe/ZJub48lL4tFsredxLIq8wHhD00ArYf/S3iWzBq+rKD+oL
mEhZb5fMkZ4nV96Tu8pv/eDEHv9i+5D2Mpe2ImAMcRbbq2A1DyfoK6FqkQCmKdIcY4vOT+i4VkI4
k2STEUp/FjUoIlcmLxFwiq+rIczjgeDGMDF9urSucQ5lTsBPMgbLi0w6V8V9ztA+jT7V90j7Wfdn
A+h45YlJu0R+ui5YaP4ruZx3CYgyJ+Fy4puZgUoEBVwTEdHWq0xoJSsp3C5JdZ/1MxKyTpXfacUv
bTqSLrPBh8TKHNBoqVcY367rJTxtK4nclo1FWVl5udhFc2PFb1F/Ys2bvnVXC6QANRR9CWh1BeI9
Xwfp5VKeWwIpZSA5san66VDYCT33SrTxFBIMuULEShS3USwB6ZKZ4yk0Aj38UenteR+d5p100u7r
2s4OzJlurTdlo1oncCcL4Qrm/FDbX7DJLqPUspE6lQ1ISgJ5iqKMBIbsuQttTVkYeT0w9F7fNYE1
XojjlGzVITWHBOJKcsykL0q8V6Qv10UoWypxtohut4FWS5611r8MmLSp3aw/dakLpFLkBj2l/91q
fk1vZfpQ97d6ft9E54a5HRxbuLG6oicl9MU4GcqhGG7kU8tKI+vSPKBwXrrsTj2DXuqx+K45X6Jj
f2z34ZfOz0CQvU+OOaozN+HXZotZSxBcXHwAd0zyAGReeoIPGAM/GP0ydEPrrbfuynCrUrGpK3fR
1pUcpZEOUSpzMTwHPClmaz9D/1dyfI/9+KVQ3OjA7gc7P3Z29FTuvm8lR7eU5e5GSgu0h1rY+S5z
B83VWGPXmRexb2r8fN3ItiRxt2JqFlObG9BVm5w+uK3Smyn90kyPQbR1cSwngrt/1xvIj3GikUDV
4hqSagKS+29tshFQi7K8CticNTwVdIrYnVOl0UoSaAtLAghS9OCMaYYx9SvVn/PbaXShHHpMnFnT
Ny5ETXBMgaGOQwEkXwXtvFzRMmRNU6aoMgNxWnVr+DfQc6P0ErcAxh28lAZ2nDjMMvZZecv6kxTe
AhVq0m8N9W7QX43hIcojm0xAqGa7JHDjovdQdx/k22T2h8I1Z7x8VHvSDjENbrsAyMV09Ho0H6Ku
7TTjcw9cl7b9TrqliuaYYA8qk9upPput7I8h6tBoXQCT8JYHFFgOAXa6AmQ7hAKEv1GQkCkKadYR
B8ADMrDvAHAjcSyU7/StCX/RCq9Fcc62GMDlmpJFVHQE9U0TOuoQ2xE4AZhrlBueXSgM06OGghlS
ghGxy4uEzQPwCFUIS3vLBvikLwP4tVVepeFYdHdx2frXT6DgZl4E/SOPc2xdM+UR3qB4NUnPsglk
X/LEGsOfO++6nC29OK8GLk21bIxFLx39ogAFpOS90HfqHO5Kkx7oJoSUQKCqYOweEEt4tnxCn5RI
SAPAcXeOAsBVVh6i+dsEaoG8OkeKt8VCLlhFdKdRiqKVDqRO/vrPcrOaLWYB1F4PnKn8OgUzMgP+
kG9Yh+Dev5DDmWKpqKHWyGbn5NZ5TE6p8hRtUQYIHOWFCM4A1Vm1IrXCurWB5hB1cIy/GD1QEQMC
fgqZ0/9Q92XdkeJaun/lrHqnGhAS0KurH4CYB0/htNMvLKfTySAhBIjx19+PPNV97LCv4/a9T3et
esmKcAgJDVt7fwOKxWdTwZ4IS2SKwXLS9kHLKepUeivzCzHDp/1408o8P96khzrLM1hmohWO/Y1o
mMZcold9+jLetHC24+dG6ttqQgtV8aqqBYGupIU06dfr5kIj5+Y7Di1JggXShgOAL5pues/BznsB
nX9hrM4dqbyi6lynRE/Mll6lnR3BAyD6uh+f1ZvevnViv38fdQ3KMSp6LVQwpkPG9nTkYQ9BST2S
SGVyP0PNZNrjMm4G4Iyg0C1DsOijtIPoZG+u4v5O80t1gvkVnUUF7x7qLGyXXS61b2B0i/beK++q
8ZgkO9HsUJWy+KJrb74ehE+3iX/NmN92im/mZB6bnczteU5m/arLYG6UPcBWNOYXSF+X3ufZGm47
32uUP69hnl+3dbUr5Onrnlxq4ezYKKvE9wYTLYAME8uVra0L8/6zvP+7V3O2S7BMTPAqw1gJap68
PM8Db+q9oPXH66EzFj73lkNWBrq59UFz/rp3Fxs/2zzSZLKo18dYEOapiGsggcOqvSqmazizDbkf
9sZOGvaFVj+djMh64ehHzeFD1aGpPZY4RtqFBXasWC4yB3RugJ4HkAOf2a35f8GpI/DthPA7AKb2
B3dEb3AaBf/eDgzU7ldRl6cBubDWkpEJMOaFAbU/WWhv2zob0F57dlHxrAutfQM2cRLwvXp2D/Hd
vX1bv5QXuFOfKA0A4vWma2dbsxdDXs6SaK57MY/ZN/eOH8fXyg/Uzh1Dsojo5hu9SS5tcebXnaTz
52+Wt3JtAX8UtIrb6aL/1RUBPTibVAQpJFYuNPbZVvKmhx9EOS1VmnJAWyh0RjKvwgmQtvzWc1Zf
v7nPzp+37cwv9k2fUpoLrnO0UxB/w4SzSyEv14+XEkSXmjnbiFsrrUmh52aoGXr9Nkd27VLW/jM0
x9tZQedN7U1fQCF1x3ZuxFijGLGqH/OT3FuR3JWPzl3OguzCNvzpmfd28M72YTCpzI7PL6mR35Jn
2P0+6agJjEUGRKWmgfGqdvapAyr/Rnz7f3ttZ/sz9k1RZzVaJuSl977ZpAkq8/7rNi5272yL7kZu
GeY8N9iBAN30ZAV6l21n2eYeXSofp+1wzSO4stgr79J1+8KGQs82FJzaLB0qtI26eFUE1pWDQnzA
ZneMxXcTsAL3Qoz0CZxqxqXBgg+EQhignjPb4xFMLqUtgJ1Vhrv9VSG2PId3WGQXTZTld2N1kPG6
bVfVGBnVMecXVuInGYb5ASC7CNYBCtPnuIppgOiNkEBb+8CS805EhYJ3NjBWsFyO4Zi6GVMGT5RF
cUlx0nLn0XwfJ71v+mzllF4CuJULXjRnu8RFTbKATO6a9xt4Zxv+VVHu6+qxJKva/ebToAN/xigX
xHy1rGeGOwoNzIHfAB4a+Im5INDH7A9eFa+njoeuOiFLAvOBoqwjHwDKRnWBrp+gvxBqfZVMsMxQ
a2KnKFBuOqdZwoJlbPbNxFGoefImY2FoB2oDS8te59NCFRtabUtDLqp+I41VnG+YnAJdbCYPSvGr
urvjwyEm0OmTQZInUSF/JtkugYIlQ1RRlJE/XYv8StqgAS3h/q7UepBXOfwVx6WpEa/KbxC9M+N1
7q49/1upbiDvBkuDnRhvIF/jWjzy6rVb3Xl6WXASqG5P2TZPbli5N7r71H3wUfCf9rzelTC9q/jG
LW8LvpLNc9yfUDeR/p3brUsWuOMKntUS68fsIKaWvTQOBCqu+mkJDsoigyRJ8Wg230s3g8x1DIuF
BWeHFBZ21r3M74zymYwwzImhZQELMpZguEbU1JxtY0R+9mKXNHSS7+Z4hP2BobKwRSHF7vJ14S0x
/cK8vI+rNfRtJ/1LV2Hu7834Cmmsrrn3+I8eCj7Q0eqqeUB28LyW/hDybpk4i8ZsNgZIFRq6h9S+
EqQPzNJbefwRaKFlkS2gn3vpvP8YOs2U1NnaxTFRFjqn+xY0iWuatjMYJ7Q27qZe6qhdZIHYN4E2
A/OaHCBlu8AMuzMTEGQvbISfNM+Qi3J834KtLpzQ3x8slaBlW88wwXwPamzYhzyUV7UZxMHDHYNh
p9y+oHD00CyqCx3/xEITVYc3LZ8tTFaOzK1xqP2GB4EotK2C6QHWpQVC1/DWXbgHtWj24zrduJGK
8hVsayHNE106CT7ZH949xtlBl3ZNqZMej2GHUBpD03HEVtiM+2X5eA/t98CP3D0PHv2fX4/8xyjo
fffPjjmYE0EWwkW9DEJSafGkoAamVNCSS/2bn/9s/3vXv7OTzuQFlJMo6ldFUBydkOzSJUc/q6hb
6UW8a9ZteCml9Ekh633fzk64IiW2rz2MafENDlwbuaxgcbxA/jF61oejWNHwkuTApV6eRc2CQGfn
N37X9beEruLhSIz11y/ss1P0zUj65lmMnI4KFKV6Xios+WHS9WTKjYL2a9M/o+IU+WJ41r0duDyF
rLEHeg0oaX3W3cx8zK8f5RMPvLcD/EHJ2/eFrfy5JI9g8MaHScxSbvKIH+PoB18N0XSLUy1AmSVo
ll7Qhf0SaP9oS/Pg7usH+TCJfQJ0OMC4BGwCgN/PFk9vpKMw7Rhh1Fgvba8KK2yujXuwx9uvG/rw
ftEQiKGAVjBI2oEA936b8sUkFINhExJvkCtnEjZDC2Ivv27k4xs+a+VsTdodmcTQoBWIqkLbe0J8
FpQ5lH6Bvd2QUMJfFsWr4sJOeKlvZytUqr5wkyrvwf+80flJ0WV/SdNy/ol3m8BZx84WJDKWRmO2
6JiRm+ZG8Kp4sA3CcggtjuXBbXPxy2jz4UIe87PZAeqSC7o95La984sezwGT6SbRoxy4MhuQwOxv
fb2zyeOF13apnTngfnM5mhwbUsIjBtBHXBdZw5Ktkq39HZKAyd67k7dqRw98Q8PmEhLy47VsHlcb
Hmmo4tBZ8uR9y4k7+b2fcXhLbLDqNq4ZPNRBtyAr8DIWM18pvNDV+Tj+8CLfNHj2ItukarO6RYPs
oPcZMsMrP6Q37lO/HFbp1jteTEd8SAyc9fBsYzXoKHs3RYMVXQ5RGXaBbcGuPnSWEqYaF/a1j4X7
9639Tm69eZOtFGUHsSQQZyLrylt1L6UImnFhh/P9bFqxqwaBURrqZ8ymcX3p3Pp0IeIuAMlXACc/
sMBGqyylPRU9gFWAtHbrfs5iUXapk59OVwIXUGemhjrnRQSmPVf5GFYEW+0vWGeEbGHsq636EV+7
ixrpkGNxnSz1JY/dzycrHJFQuphDvXP7h9ab2oR5aBeFpRfnBsD6ZRyJH/ZpCmlYXbU/LszVedl9
mKtv2ps/f/MyqWELnaZlH7o2kCwaZpsBCbMV+IlRbwYtbn8XRvYj/mCePm9aPAtm3TYWrDDQQ+8p
GYMKeeollDi7IF+yyBqD5mqM3JWxAUFk/WsI3Se1Nfb5BYb/HLZ+6DW0si0IzmCkzzGAtVCNV5J5
MxJ7x/rlta9fD+vnnXzTwNkWAGRZDzFS7OV6YEB5l0Hl5GFuereyBTy1VT7wLijl1+C9jQ5S0Cks
01Dk7tN1ovIQ4gOBzeLAn6qrXvUb7pHA6us7j3ZI9RnZpQvGxzB/fidvHvdsA+m4xyvTnk83tmFP
/TP8ztgyvVPrWxU0a++lWE59lG/JdggtFg3hGN39jxEw7x/BPwvciOEMtaAYsWLaVOaT0d54Weh7
DxIMm69fzqcvHwkWmEpiXX/wYs47WmV5g/1rQq1LTuo4DObq6yY+Jojn3kA5AjJvIOJS72ySD9LF
9XTekaHlTUEnP7bHJd1Bhnb8roPkRLcaEvphtqyXXzf86bb1pt2z+1oe15zAvwMTO7M3jpr2qFJD
7XNcpOnL1y19Por/6uFZsAdLCTrpBC15/kOWfXOyxde/P6+Q8yUKlAsgLwAPIGg9w524jUoh6VVh
SiZ01SDpEV/7w20vV5YUx+IS3OOz3rxt7WwbLJia0kagtdF/aJNlqS9hni41cDYhmJvRwZobYN7d
LAXRrb8ers+Cx1k5C9UdCqDOuZyHZY9Q++vqHpIsPxoalXrVZEuwWfwk/LqhT+PvNy15Zwu1HECr
dTlayojZhTJNkXHm+aFIfsIqZpnYBOBSoSPZ+Q99JsGDk/qb2YHNQL3yGIvmwoz/iNjFUoPIqQN3
YeBMP+ilwMGoIp3E8/BfVmD5kQaoqAnK/REgJSREtHnhJvDZEvM9AIDgDOUDQXMWTjoZgdpW1fRh
Erfw+9grUoBdsyib6PdA/9vL8O/Ja3n9z7ne/Od/4N8vpUIZJYHO9/t//ueVepX/uBbPL6/Nf8x/
+N9fPPve6rU8Phcfv/Tub/DjfzeOG/zzu38spM70eNO+1uPta9MK/fv38ZjzN/9PP/zH6+9fOY3q
9a8/XspW6vnXkqyUf/z90ebnX3+4WFr/9vbn//5sfv6//liIf9w9i+75Z1mf/9Hrc6P/+sPw3D/h
lI2LrE0ZfEBhuPzHP/rX3x/55p8WYnwUwMHWoaCKYU+SJfTT//rDcv4Eic7DnRS6Ov58Ff7jHw0U
FuaPyJ8WrgfA1s7Rng2q9n893bt39K939g9oO16XmdTNX3+Q35rG/9q3IOaMzPmcMcNvQvkYyfz3
AZXrTMMIITu6zLv41ELmDPlg5ErtmiG8ojwWSzOGzV7rqyIOmjrOSdh1nrWvraK+1kkpIFzj4czT
jmnAls42OhVIh47fS6sZd4ypIoVOSTJcJZ4bp6HZ0GZj+RriJZkl7y0qsqeYEXnbMDJlQZKW1g2t
ExP+iBbfqbJI126SILFOIf4TFEOqQreuygiSOe6PWkOdzqbZ1EZy7HDzjGvIfLeZzku4rprkIc0M
4sKjk4+PMm/UGPGUmYc0biYSVVNh3IBdr28Kq6A/gbmoHCS7UxsJswbmR8u2zhwUZjsb4jgQdUny
hTWJEo6qNi3CGP1wIwQArr/OB2vQqLrYyPBZQw4F89Kd9oNt8WXl2s5TpkFACLUhcPoIxylziG3M
Bqx94jxzqDpvY1GYkUAU/WS3Y4yybANmfFU4UQ7NLGT3PfXTkGICyJ6MCo8EsXQR4QUUCyjo6Cth
kxpdH8jBgudqvpCcm9tedSvAvreS+yyamPfLTKg+JXZBcoAEfAIJ7WlMgmqwc9gwuF5xsISRH6Uq
rh1b5D9L1JNyiHGwfApMv0Suzy2apAipIcz7pE1ZHLmqLZ/LoTFR8+n8dK3loB7NUT8OHPZJuSON
tSi4CrRCGUM3fR3Fuf29cDSQvCBRGkFOjWNMgfIPuq5LfsXEoytuzD46uXUPwYpjY2rzUMctiXTt
O09dnT7xtJ9QLIRjYAC5tWYHSdUUQiGiDt2qt6O2crMVydTW7Ru57AupD5mGXRVrj6hFT0ikFc4c
4Q7gaTKXr33PNMagMFCtiCuTHbiEcjqqO81pcgv+QnWSBXTsi2xFlYaxLE8972GaLBKlVm4FgxpP
4PYmS1ukag1nm3gKCulZMiC2KgM4QQyLpNYkDaCPS5e1yO86N0M6zaNhUuB/+54WsxDnL9a3KXiB
drdIGsN4pcB4w5i5fa4loB5mqx97GwWVktDQ5BYUuK2u3ac6RSrJgE5L2j6xoVDQJG9kBDGwHxVD
TcpJGWQxbN9Yug3IopXo3SCmnrHORTtuEoiQQvlaNUvpN3DHid31oP2bJub4PuACJ175r42Fye6V
dgHQfn2tqOZRqawK9maYp4YF54lF7ZbT7aSBlAgLwwXv1xSGsVCONax7MGueSlyLH2vHnnDY9r0N
bLOSK85sELKFfVOavAyVl5eRp61sYQ9mf6WdoVgCPvttnBoRahzhPxAWM1TSrIY81mNHMYHi2QZz
9LjC+Z37KHGOzA8L27quW4rVxA0HcxVgqpGWSGYaHo00gc6NVdEurNnYIZw27G1Se+mCAx8R5KpF
Jlva/q0bt3XgwilgUY+OH2ZG7QPwO9M3Y6sEMJgzIw5S2fjf7MG19oanRmxA5tQthlh4JCKiik+O
Xxg0mqrMS45m7zVLBwHoyiAZaWDj694i2JWRBxKUvh5oWm39qmoexoTEd8M49s516XcaoC9wylIj
+8GdCRlXc+Rbv++HayFydleiT3lEegdV5SxleZRYo7WGz2R5lyg/PunOndYO1/7Kq3UTccflW89U
TZRj11hCSSYLi3EwbqECxHnAZ3AtFOZQ9x8n6BfKUfqrbsqHq64frH05CAVdWvgihvhYrmg/NIA2
MwraLB3iLRJZwzV8TpBFzeuye6XtvMKGRj1n0sGZ4Q8y/tX6nuLXceJVD3UxKKxgptidrNzG2gtX
e92l2G8O6t8fbhBzgjyOD29RyHSec2JtKbORZh1ddim4CYkiQcXahan5tsjsLWCXbcAlX7t4SYvM
tRtgtVu55PVJltUDlxW0D72puZDBPGNLzkfuLEToQCAMFA6cvGexNckh95JCqWbZGikJByN+oKL/
NpU9PHGyimw6azpZ0CUwW/lCMBmDSiBaS1LjxDN2tAiDdVuZo7AkQZTzSz9yaAHbZu2diECiaWra
X0VZTjDZybfz5HkT4PwdQrwNGc7uiv98fMtxISWCdBbczc/uHqzGXSeJHTx+O8qVD3eQfmwOSV8+
e0OXB0LFJ+aX1/COHQJlZ6tcmM4Ghi4BGaoFLFBXsDop1szyLiRJ3l8p/n4u6Pojk2kzQCfPchiO
AfUeDenjpSsg1zMo+U2kBYTIqNUGictQZ//7EvN31PkunPrvSPY85D2VBf77Mto9ZC912ZS/9Jff
+v8oJv5tff6/D4rvpx+vHGTp53eB9O8/+mdQ7JI/kctwQVpEjZo6WAX/FRNT+ufs2zYDoVGZmV2W
/zskduifs8c90OvMc+F3MAfmf4fExP0TiYs5TkagDKkm4DX+BzHx+3nEfM910DKaAi9v9vU8W566
SZmXwlYGxX7QbnJDV6vBqPpV4o58gYKgfeoT0l7YFN6XzOdGZ3cICFs4FFsChELeh+GYm74LVdJs
Dd9xNkVV51tVNGmGbQA87tiB548lDpzYCQsMkTYs6FIxXDJ9fp/E+OdT2ARX8lnpAUv8/Cn6oa9K
YebrCuY6WUmC2DZVkEw2EoOseCrs6eT79sulDeX3kP5rn57bhW4IxJohpAzKgHWOV8jq0RgN2pQr
g+r+vqUo0XsjGW876lQT3gMZbphGInYXs5r+zErVOBGEOkvoHbVjGvB8GF9qPfRziAjtqARwuX6d
5UDW3w+pzOnCJxQub0h9yXoNDJ8t7ihnrb23hk6sdIWjmKhCHrvZW3sliJ+UgdGya0D2j1XDCQzE
LHOwo9KmELaPM/CmjLElkFMFwIKqEQlTS/g1yH6syjey8IFkyYfe64M2gT9CJMvc4UFp6gSGOcLm
98xP5StXvEAWG4EKKCYbxOh0AzvS5BVyUnHAYHi6NnpOI9hM+it74tfKb6/9Pn3go3YiV2jjZhxI
DGMmKJTWw1BtRstWV+YElA1j0vwljAJQqE7eeXXP7hJHwGlU2QAlmBYcdGI0kru5vZwALF651SiW
zTBdsWrqaZQa7Xerqn9UcQx1QEIXfcHsla+IGRluUgf2yN3Q08YvARYiGE0QaZLAORVu0KAasKVE
sB969LbAEcGTN0UXGaKGVxS76YvXKRU5eujM2y5xHgo3rxe+QXYDVW2+7LGNs0VWDTAVkxnL1q0g
sji0rSyvHJQ0IdXbVSt4G46vsJjTzab3mQOn1rYD0mj0VSKu28FoOMJkbV/lbUd/lcCjwJtaVDzf
4cv9VU9wKEDCctR4KSNzHkEFR8o69drc3fpu27tXKS1qwIQ4B9pYldJwvteDhTBJx21R3drZhPQ2
xYsa1oJ3yY/WN5ruUCGSGQMqfcQW3Bmz0PElojiNheaFgxyLAcikXrVrCgOdgwFJ8mQ2Dh7aXQJB
klPsl+1tyvMCYTm4XOCYxm26sUqik0WKREANd8esSPGcuQ1AX5qVFJp30r21ca0la7fUvtzgCE4M
hDCV9eIPbnsP2PhoLpPC8BXi+NqzQtV3AJXi/iBAxS1zEAsOcWWxK6f3xtyBnEfmw9etSCcaOQ4f
ux+4OBQ2HMnaQkBxpvIAPatauoxtrusg72kvFmNaqluuHUUjm+XyycX+modDroSxAFc0t1ZOlo63
LYuhcyFKaalTp81R7BQMeYByFbx2A+Q/gPSuusT2cMmHbGXYNQbKDbmXMrkccKtPFlbLmnJro8en
3jekH+jWgLBFUWBniYTDEqSR8wwgiZL4vLrLAGkbl0TVBNorrCoBGBNOH4hCwBRUJ0lhbkxNcHGy
RGJcuWXSOXiApgBNuiBevPDM3NaLzvY0D4FHd8bvOa6+zb7vSv9+gLisuBsmICcAeLS9UyXhCaVL
Ru5QxRmAeUT1RECXp+IY6BQpjKiXdca/Y1VrlHK5TZOHjlRdvcxGAzreTZ16/hooOXnIpYDPWZLb
o8BOnzfsjvRxl/3UiP7yhYnA3d3iiMTFH5eottj5pgO5R9sdwI0H3bvAHWOyRcQK3+pOcW2PL1mP
FPWurp3Z0rwSAAG6PtROg2qc7ees1J+Wuej7HWlkekuHoqdLg8GnOHIMf0yXVNXyZRLcGnHViUmN
kcxwAUNOrb0fc1p7iyK32ztfV0mLIyuf5Kb2bc4KjGQud1i5JN73GYSoF4gFp1tn0L0IjYqaM2Ru
8MujPRRjBQ8Mu99WVjpBbNEe61ffLMBgrOrUuoorSruV4Qg6IZGZ1C9m57QcBTmmTmPtWMVPhSTc
kfKuMnFV0TXAboz0QH05bvdsD3ntbWswXLqAQae6ChJiqh13i3xEib8A8coCiAEe16NbvLhEALJr
uU0TQNwvHUIlKzNImTs8C1ErjayMSBcGz3QVdJAACVzXM07UmuxrQ5qQyU2dNN1xr4BjEip3EwqT
dISgc5WBMlkOfbOGFKGvAie3U7alYhzqVZ3kQ3sjamwMB0vxfkLqIy5r4D2TNFs3Vab60Gaglbtj
L8XKqNyyxj3NyHiI7FnOg1HnjnPktYJUK83leM2pUFfQlytwYVeKiA3wgj5OB5PxPrAHTJwo7RsM
tVHapFy1cPoakFwZqn6B4ze+SnOz3tddWSfXesziaQErntlMWfVP2DyTK78yHBlk1ZSuaWGmAGTp
5tEpUREbigFFOaQ4oPxSa/moPD6ogGJ67JD2ZwzGJ1l5yhOiUEJlubks28b+Ll2/eq5aYYpICyiV
wo61mepV0lrerW4VsAED9ndBzD3IsPWxMGvVPfi5PcjQrpWRLrVXtvdcJsa1GswWDjGJZtdtHwMt
ZaWpZ656p0hlVLHGdFZGP+Z2ZBsjPLfJ2IKZC63U9ohDFdEP567d7s1U49mqajScRZ+YuBI7fKgb
UPRipOPiUfykAsdFJMRU4FKMHcYIpeMl2aaGAnYNMQDZpFt4WQL7yTSu8B6ktTkSJN4RhrDDrT9D
L3aeV/N0iXs40TDTdMS0LR1drsrRqdIwF1ZdH0pRTqAeyxqsY8AuRbNpBjtGcIB84s92MLu9lxvj
sG7r3u+iCVmOA47t3l9UTes+K65TFcHgCFhXS1iTeex0Fr+2XmcWuzYrBy+CJi5tlqxuzWrJcz/p
sT1Y/WsOnzSgOM1EJGvkfY02sltEscGYWjTD6ZNAV9upRQIkdP8qO0DPu6btXrQL4pyyjF3ZQlzT
JoAm+40d2qP1oB2y8Kmht6Zy6wCqlSJq/FovOVOQjrX0to+R9LV0YyEPWHFoR7hiMMOGMJyLpiEp
RCdTle8n0XjPsIyEt7JP2l926sdb3qeAz/Wls+68CblPDZ5JWYGEaBjaOhIJHy7mFnU0dlV8b/iC
f08sBjAxDkGyU1Vsu6ELisLeSQVqXmlRbQFoGrYQmcdxnRGk+fw8e3IVNe9zqm77GppVQYGE+bKI
ESj0Vnc7+c0RUSngiUrsY0KeSqcGLL6YV5yh6lmSFwmg1gc6e4RYfj4rNFWZTlbCHrdV05nrNknc
aATqPRCdBlTV1NnO1Va+MBi03lzfyBeZZ4ij8IorxEKQwYdI7NJBsb7WHGFAA+00BkUb1A8Ple8O
Uexx5GeQc0sTtRzHikaekOu2cNedAzfgduBR68Aphzjxscx6HcgyVqGjsb07EKBdkKH2D0U/tkur
AxQb2wMyOSVfUbd+ahJUsJI8XiMJ882sCj9gIxBgVlde8RjiQdaQbvGdeDs2MPpObP5YJtidUa6w
V3xMdzBoXtdps2z84gZRcgkdG/MmrjuETgZdJ0VjAoju4JhCunU7jX4b2NqEkJXic14WCXA8ROi3
GdvGwBwDZAMLZctFjKRL44A3GIcVs/LbdCJcBpVNof9o9PHBMKd4LUlfh1hKQ2gAVrOUtbXMeqWu
Eb0j9a27HmbBtm4RABr0WVtpv7MryU7E7tkzzrf02PHqiU4dvSap0PvWM+OFKl2xNRzj2ibtEDUw
JrWogZ2iY8Bw+W5oju6jmyKpXXvFGlch/awsR25owVZpIeqgpCXdEsNNo6z3ph8dn1YVGFPw/Plu
t8yK+hxQ4tpeGdpYlCJWjxpu2UEGDdoDDALUSqGgHtq2PkxDvrHSIXuQXXrrGcj6d2rYxNxUK9Qn
+cE3f3rgJSC/i7KKka6V1Z5UzXDQ4be2TWqAiuAUR8Y6OK551gMil9EIRI/ZJ4uBPWpwG/LesxaD
gHIo7OlXTCbDopXOfAxBz6md85x6R1BICFNbkADJKXLrFEW5A4DpZpzcW5LSdlVMNjuyXno/KNyh
o56N7tLzqh3maHtiNd/DR36vZCz3qObAjzc/SOIUIDyqOuQmEjwJHFc3DciwsIStyIJ0ya0wumWr
uzGqJ/j3+laB85hXXRmKpN86fr2CcMWtYYNQkHVy3ThtsjNJ5b6MY5E+en2XnBJSM8SNvngcpWsf
Uxf5z0U/us4xTds4zFQNQG7BrBthuHxhxIMVtjGZwizPauxijVzBSZf8jAmwBkWGWMpMMm8Pa444
MnyTL+Op/ya6AgQNX6ktncS2NHPMUBK3N6pu3W2fTicTXNy1WVbu98EiEiI6yAMot3QXsnMhigUz
XKfidhALI0OdxyZroAKShWsiaQ7PkSTB5SYtnidlgozTO6eW4LjrPWQQYuz+UZ6yU+1ayW2X99Ag
4AJBr+2KKDb1EEqSldHI42+5Xe8gwZItxyJ3aVDKHuAfBofWYBw1+54A93OYsIHviFfgBqYkAFmZ
nx0KlM+WUAFa9Xg1odmXwLmmxFy4rI1Ka6xQSTFqHMqlGU0worgCPhdbfTmLzkNMe5X5HIbPrZPB
nMIibWCNk9xaY0wATpFG9+zCBecmR0b3imVtHuC8BP+DGMnOGXMohg35DrfOLKJIcJ/iKZcc1xdJ
f7jucONn2n92KMYKN8w28fIjDD8AM84Q+HYoILUbZD63JRYPAnKhNwPqF6FZV/TBxWs+dK6Rh6Wr
5SE1FFz1pOtB24QkxdIaDbCdgOcGrjHRJ5mLfY9aTDhw1B1qizvR1CEamKaY39Ytk1tWsIiVlfdQ
K+Qugg7pgytCOmiTmCPy7BRXgsKI5S5NswddDfpX0yJ8sHlrLtIpRrk01f2eQJoz4BAvPBQZe2kZ
9squNDeudtbSJKtJ5ctB4GYI5k3tL2J/UtuMlvZWSEzXBljd6X+xdx5LciPZmn6VsVkPyhwavkXo
FGSkoNzASBYJrRxwqKe/H1htfZnBnMzL3sxmrK0WbVUkAoDD/Zz//GIrqracQBRQ7oTjUObyIXEH
sHvGW4E9nR14hzYilihKMnpQYXfefdoPsUx3DQ6pznygP1OIa8xYIRoSqrPiklGwn7cGxaHbadpm
6baMTkjGLLNwIb8S866xsBIzDMa5ab8GMiJDK5yNwnXi7TT1aLccY/GaYC8YoAsO845gFnvP0E/U
8zdzNGN5drr2XT9W3bAj4Med0jBb+K+C21EQAh3shDsofScx4VxIU5DEu9InpfXgf8TR1SrVl1xn
lVsdGUV0Xn+ShVYBBVKqqrTcNx44/nRYFtccosPg2WXghq2252HZk96XLvbJn4wmX4ZtuQxiQdYX
9JNt7JNIquA2s8bW29dmUX+OuyYKo9ax9nYidB0GhQr2S52Z23aMYBAzWsIITB1kaX3j0MW6psjU
g2qzIQ1raZs7JzXmve/g+j5JkH5X1j/qZmj2ZcEz7fz2nVk1uyVw63D06rdKG1dZK4xdZmC7gcKJ
BnbJmG2vM4GWPQDunrA/TQFOIO3E0mxT5vfCbfVR2UVRhpk5MADS9rh2Y+Jj6XblFZ+i2sdJ7t+l
dmncjktHz6iL7FiPgnkqHNCwrwViotE12q3svWu1OGl/XFrB9zQv5WYqOEl6r79LdWdzO93UfAiW
rF42UU/kd9hNjreLmnaNGDGN7K2s5vyTaUQZzhsek3THr1uYrIZnt+GUpsiyLZP1GndJViAwrBnu
AieBSMxtQv+7uD7iHlBHaglTNtZpTGRycFMrHrbN7K/cADNiZubmyZXFq2UqRuCEE+BCEPtj8U7U
eNymiZpu4M5422KZ30ydk596rb63pQcP0iK9UQ17h4H2VhTBLsHA9mRX3bgLCIXbREu93DnLGB3r
TsVvq0j17wxEfIYqqDWY5r/JTbqOkHL1h2nMiPa70epuVD8wUjSM+zS1CVyHD7rt2Ib2Y5HcjkFp
7LEfYvYvqqsiKYqDHChtw1oV/jbVTGcRGo7+PfE6aAxbw97EAvuo1p68L4aBDmr2CvvUDTjoOWNs
HirP0Fddan1obNmcTD3mIVjsO69cbme385ZQL5YiuaK9s0fm0a7GgJI554++0uQSwf449b7T7vIu
6E6OMx+zypzu6jEONimf+tskbT0kkdI6NF4z9zujrr3pyJjOuNWdho40AmSco9FHMVixKj4A0UQ7
zDbao1FW5SZxhL81Mj/YwKyJHqkVUS96KYveMupzO1j3niOGXWHm5V2NMRIFTzRd4ahuGnu7JgrC
9cpma8ReuU/tNN74hluEQVb0rGdjiNFIGYl/6yUNCtYCo8Erq3GCQ+HIcd450vOJBNPpTZx3xq6M
M/ehsYoFIVmXcX+DIs25qsd+m6jhk8D+8P2S80fcTJJ94Zvgdzt3zG9rw3fPpaYeVnJo4dIB440z
MgKZJvkeWMNUIfuBuS1Fkx2chCTLbDTNfWm1u8Zr90r2/VctnDkkRQyVpa5pDoxy2TJ1HTcmLeLf
GS3GdaZjhMbCJe5e0II4mAKGuoe+Y8iFzT+f9Qc6djcPwqSMXS/bzGC7ydasqk4cURN56mM6JTZf
TNTsIr/p3sy02DeS3/8ItjHtXDr8z70HMrlx4+m9C7EEKoru6ZHaIibVeuIsTJJ2Z/TJdDSBo4fR
VMS6VFO0kV6Mn6eoFp6uX++6wsDIYVmcQze17ZUZlfWmJ8bkXQ9H48rOU/Nva1E/4o4iGci4giAY
lcNDE7v3s8Ddql/yeTvPvr6NavbhsYd6lHmUEtUYAevN8T517GKXZc5Hpg5YKy74ITPMd/YwZDR1
HCdwkEb+oa0H/LK6fjlGUxBsraq3tv1S1SdViGlf+q5+O8U2RsBBYR4A6uT7OU7TN75yv+spqs52
SpSvTy7KW+gy6TeMI7HYtw31ZiimaZuJbtn5VTOFbi/io8VI5G6M4Mdk6mAVxlZLqjo3iK+cJFjH
vcO4jSp1Ym1V925XVCetXcPcmS4FTKhG5FC0PRGNT8PnXQV9e98bE1Sp1q92U9omxy4ve262/1Ra
ajrJMkhuwEiDbUHS3omoqOYsdJRvlla6C3pVP98bJDvKGfNEgo+pAsfcb5B/aWV/xWTMOJTKjOGY
1OQHhLGsu7+BopZveY6EN5CAKkHJsWDOVrPpkk7vIs8z3ma1MZyMwsjfCOCrkgO+Tx6BAaq9xbhh
Q4aTe1JK30C7Kq/BGTEtKZ1j2lfBmzQZbxW2klgewPtKjPnUM0U+Z1GaHKs5ij8E1BvZTtUBgo1m
MZFGT/ii3s1RW1GQFmyn9Tykh6ntTiX7KOymhxH7y02UqXfoXPx9UvF0Rmt6M2uhj7luD6qqGEQ4
7h3ME1Z04i6tvQGC6m4TM2q+toTlLGHumYm7skO6fGVOZHv+uPgMgtANn+fRXwr0ykNzBOj3YYNH
htoYErPqmWrdvBYgwldenSHYdv3YtD7mctwuvlsDfzbx3xQW8xftSs4ssY6aIDOUu6j3doWePgwZ
NJ5+ugEE6TbMHr04rLLmBh5QsSPnvsM7zKUQnu0aSHIqCvE2qSmD9z6hcS2kDFocqzU3nUFkzWKJ
r1acVvtI9v732S47zuJ62gJqVm9aEVuPkZbOFYoHuqeMdB3sVgz3LuqCZXWNMqFlYbQ/DQNRqgu1
wKYoBwXZnw/TbRIEg3Y2P1SN1bBsFvOudqd+1/nQuzZpHdmHcrALfqTTZ/eOMQXFNk5HutY+64/5
sIzYk47MtSYTlBTGQH2ejKL+YHK+hVbD1xiS5UqRrhN7V3ZDvOtNB98vqFWP4C96X1DD4UNjR9fp
TAvWlUn9IRJs70yVJDaKlnU/V8K9XxGjO/Ad98rKuvZqdgvoFEXlaVggtjwUgXTuBk61x5r7Tggx
yvIj5SpSzAYPjmLMpntotp87r8o/kbjQTJuxG4IiNIP1sZRqNj8vHkHMYZJWHCv8IpqV3p0/94Na
Pph54IXm0JgdRaMqv81eygBuCALWB+0pahpmN1lnH+mxAxDqOnWucFI1bsymaK8y0xluUMBFH6Kp
0Bv6JkEul/BpnLJ8eOy1j3Qrw+wzAsI8shYRq5Uj9LjcyMm/mP1lnrtd6dlz/MVNyU2og41hzGra
VSm2t9cJzCbPCBOOJ269tkl2B++s9XJIDfRhH2DjTRnDGhFHG0Wr/ENPPc3Nmo8A9haIoL/GBMkZ
9qXd5GhlFsswr8toFcvoVlzPUkmGDwzVvOqahYhJtzZV8zDrbjkWUkcgQa6zj5XtI64BSHkzj231
2W4sjxEjgFtOn9Vab9tcfGX+5g+wc2p7LydlvQGspfwXPsUh25qyP7VtkbwfDcVggNmLFXYkG6tt
IfzhKqam6clVE7u+mfrvQSUTcZ+DOG7BL5dHlUOaG7MVWyfoajs64iDr9mEQKQvFE7tuTt5kuHA1
A4mJmtlllMltslSPqfI/S/VlkXZz249EMSSRdsOIFb7tJwcurLEB2c6v+iQK3WlgpLCAADPsPQTg
oSB72dXoR14YF9HNnDGC9mKXnldfc8OhC+106znJnbLaeZ+Jud57C7a+uibjfbV08GsnlFl1do2K
GUYkgGGSN3FT7/W0sE3qyT4O2rqfJuZfrfKgxGlM+TrlhV6XfSqlrLa5x1GRunboLowgwSqOAZh/
XCbXsHr1fpQF/55/ZAPMzTz5ZCk7dAzzkCaS3sNoac7TaNzZeeI/+HSBuyyZ3goj3kSBrDaoT4bt
kJNOOjZvUqHfDCSHcth0P2RVneE/iY1FNX9nMC5Wgz5ZbnZbDG6wndMW5DzBXX3KjwqF+zkeg2uz
0MM2sppPpii+Eo/21p0tEEoP0n7ZboPY/2FnsBc03lL3eVrGd+Usbpty+lbEsO8bdlJAEihXtn8o
G73s2kDKbZCSjVZwNO0WUDJsp+h4e9NLr1NyCTZ07jG1e+JvmQsnJPUkmIe2NiOMamy2dtQW+xLY
L170DWj1KqeK7W+LC/SeG1BLs7vSBn1Rigo2YiiNd2jJg4xFSYKYasKy7D7wfI7zkFybyv5gy6RJ
No7T+teKLeRAxbfaKTJ9yqYpvQ1GNX7gQ5ChxNwJUePACl2ciflG741TKFsXJ5DEnPgUiyDmU57t
t/SvJMFlzszUB5h2DYtCvRhv/dwUbxwKGzBfEwpyWWdQKqqKhaCjL0ZTWrsVnwiZc3/WjrZ/rPvX
RgtIshETGHWVNwZs7Jh09vqcZInqb8kp8SeAxdEbT8oZaezG1vKct34x15RvKk0enFzImeJOexiO
+JLN64pA1DS+YUaUloSDDuKHZj8N/09fCqJKNWF9SUMh9cmyqmEfuW3ffHyZjnKhg4eMEpCiAagA
8in5+i4FExm0V1WLJD7aJK/eFXjY3o9mS/MkaCem7RRUwg9Nc+CJp1Dgyl0LDQBbgl5GnypdrxYf
lWNsIqMo/MOE0+54XzEZ7zawMEQfwigWxU7Zw5TthnL0Tfr5KsUwAf+eG9ur+EtmB1xJoxL5nmPk
Ye4a3v6/VGV/xF37nxHTVlHHQ6++f+9vvzSXFLb1er9y4/51/f+Xig1c8H954+sveSLZeKjLL0X6
5Ve5xs8/8Q81zTX/gpCJAk6S1MTLt/9NTXPEXxL5mE8NBw+d3Lr/pqaZJv9q5auRJrDS12x4qP+i
phnmX56HIoyZHEYsrCm0m3/ATXsqy6IzXomjmNPa7JVoNVZ63K/yV6+WI2B8wLg5mdXXdMTrKOMb
TMJfnsgzHM+nmqF/XQYBFucb3Flcnp5exkJvGEVI4EOvyDoIzl18UmNvbgecY3eJP/sPL1/PclZm
2X8zwALofKtXPB+dZdmuhfTl6RWjvAcpUUxKWklITr+NunmhtRFVSQJ9Us7MO0JftNTw4Vg2q/sh
bIaWtFKf6RYVMic0GEIJvKScqgyuYJ87cu84AyEdhzzAmpSodFnli9oMvUFJsknTbOzdbRqAJKdb
wwGcJhXNnyM0YHlcMEcNx8bQA7VCamYQxOdFO+Biyta+z2bVoP0Yr9WQz+M3k05kiFZolBp2U0L0
k3jtCXvCO7SQNYUX55ek8PqkqnJOx22bCgfjqEkIQ1MMdIX02hCagq/MjSU5FiQuSwV1FXOLyo4+
IkHol/d+axYKPLkjQ+jYq5T/jjyXTuCE4LQwAJhZLb4swyq3a9rEYazmSWxXICxosGjCYiSil/OJ
tUITMxVuGIjRz0/FgqBxKxSbjwWKhZV+RfJr6U6oemUqrU1gOHaUhU6itLPN89YKmAwGhaHuApWK
5Ap4w5BhkXPjDBLSWpXXpWsWHxwASu8UZzJPdxntWt1sSxI5YqaGouxOEDpnKwt9VVr1jznr1aNZ
9pV1MjIvhQc0gT1t59YGI65cc5QbUOrAenRMbBrDuIK8vct8L0WqEmee2njC8MWBZ24gyzCdgGY5
amTybcxJwP1e1YtTE2PfL+a0sbLKLq/71jYNhg84i8F6qpwhgGZvWvm+SSmd9o5VzjnGYlDBRwP2
WD3Jm9QZmYEoP4+IRnGmobxvFsOorzy/MnDzKsXQVLRJcWsUN/ZUaQ1koVCVFI2u2vs5m7lgjg5I
EGEkRvu6JvEF8oabGlO6KXKLGeWyGA0dTsC8ewlnaxwIIcQEMK33aScj79rr49YDlEgaTVtXVk19
bWSAXyt5we17sNZcKJhTRVk7u2nUXgNFKE4H+vwisxpGCkWLzzxV9tQtn+RgW0YTqtzRAtetjtlF
rwInv20BvOTZrltLvoFE0RgAi0FePjAFT/Ub0qJt89FRnVfmGyuoDIYDBKMytA5C10Mtnpg9nKdq
cNK1jB2jonqTDkGZ3g7pHKNHsme3gSTil3F7C2o7appJJWSLimfkeDwEwdLMp7Z0bbzCvB7wdV4A
SULtN+sQFIqBhk0SL0tSoLFoRwhmqepSn2qj8dQn2XbdeBcPIsKPbpGqGh5UPjlFAoGghToPXbDI
P9duVvaUtnkevMviwGNs3C5m1EdbbQvG96ClmZXrTaKdsl3ux2FyuwVavZ7iengA9zXW5gWf+VS+
Yc+qFV3RaMWFvosMWcHqaxt/VsHXpW97dzlVVhKpR93UjgEkW09OEw5gvPTf1H7eGGaDj8as9RYB
V6OWqu12fuZlq/dNNsBhGBMv8TaD2YzosgEATPkWLnE6WExNVC6z0CglPXCXi5hm2bCbeL+olrmC
3/W+eAu/2GCEblSIc+yuD6KtCtzIQPMTF+1WZatMXxhCNyePjcN8Z+SQsw5VkfpFqAM/cq7yvlHX
FeOXfIsexUlC3zCzaJW0WTNFerSQqbZZlqaSzhHOU4xju626KfbDpY5hQXyKjWFW8nqY5RAXd7KC
l0qyz1BGiUHHVfjYyr58rjw9LjlVCMGzOMShG7rQxi9Z1Z6V6t4OBNCEdmO1K0tN3FDhLemH/+A6
MNCpXola+c0LkXNfwCs06ZlzKDFhUzTDAw2k/KNj+V+HJApzJKGclpBGnx6SfpYGrR9xGaM1JIzh
cmI025465SooK87wmnfR+vc9OZQDYodh6qNPdX2LFIen14tqP54WD6tBe4HdsqQITVH71PW28gEw
4hKZZu3M4ksewUx7+Yk+Ve6sb26l+LOLYM/Eq7vMp6gFes4oZ431bgSQO+bFvm9rsRdCjf8IlylM
n9fAPncpiwGC5WBYj3bEfnqXHNZuCdE8CZe89t6OZp7caJMpWRx3r4QL/f4815tZnXYQz2AIs/6S
X8xLNESzzsfin+HL0gFUTA03FJXuR8fpq5Wdy0k3Z8kRoKzc/3ye/7/c/9/rR/1/16I8QIwr6+p/
nbriS/V392vVv/7Bf4p+TJb+wvJZrOuMrm/VSP8j0Sa+4K/1hfHJef90hP+WoxjuXwIdCrP/NZGQ
IGtkJP+u+a2/bIHenr/QpoQWjv0nNb+5Vtu/fIaBIETJDxCFQGqUSMIvVBk43sCw88v0XDNhPNqm
rI5LVMgTPB4D2kjbYCFZmBsxQLVzUeruxmYhCmyqso9LFn3/5fE90xpcutz+/DW0GLRCtMmc8xe/
hiN7Qs88ZGeOA/9j5NSmQ4EyFY82fKTvI0t83IJa37rORDnvgnjfidab51DhPKDDqjftQxNTPmRz
UZE17DDPA7rOErhfRTV+e/nn/vx6Lx+elNRttGEIei7z2+28RXJmzem5EL0U25qT9BFGa9tt0sI3
zsEM9yNs50aeGPoP9xNy0RhvMe8rNGLrjZhM693QBNOjO9kLdPu6UN+LpI5wjvSiu9mS+Q+s6tJv
7B/Lu7nLm4fcmu5FMhjvX76Ri6Ps52Nn019Xp8Sw4tKszkx6JSjA07NnjdkpiPHnIRfK/Geb+J/u
hetVWK70YMJix6fLfbpDCZgeadtP6blURr4dHBOgjAndtcrSP+sx2WrXS8EpZJzjUGP7aw/6y2Y4
5NgHBx43ZKT6BzAfXPLIuu0Ms0f77757+emtO+vFKpCmSVsJskOW76W/TaBz1w6Uk56HoHeu41rP
G9epmTHAKn3FivmZF4WbICE8Dj0lrcPF92E5Mi2XRWXnrErS/ejY426BfvXKofXsVVw6fXL/6PYu
D615bQkmT2TnIi6zPf+F2k2w/F4pOH6/Cu0YYcOcixz/3qWrGLjJGE2LmZ3ZlPAKgBu1jxCfvHIv
Px3Ynr4dZJuY7nv8NYLo6Au4AXAcPkeSsxQWjxmuBf/XyPouTEEAfCYYu6W1gDxmptALhCWYhPX0
inj04mjm8sS+mxAPKVZXYeLFT8jcil5yIB5iTKwfumFAa5PPd0gw9dk6C/DcMGAs39f+a1/cM48Y
JYvPScMjDjhqnn4GQVFEQ2EF2VnBRdvqpECSXGOf8PL6Xz+myyfsUlD56CpNYISLGifogzX1KM3O
opU23Hv3izVXH4wCqDieXvkAnnuUAF0WZmUWQsJLKGdArjN3TpOde1UgoR96d7dUwgjbgJg4e5Lt
zQIugwbHq19bSE+lm+ue4koTeIzdxAJFulyvQ6Ix0Yi64hxMn3MEWc5s78Y0hvMhTro0HjPYThbD
K8ToW+mLXbk8JHP2BSuNcJoZFeQA+/rvlx/97y/YA7MjoxOu0RoscfHovaFNUA0uyVlC03wPe1ve
Zy5d2ctXuXRD59Y9kp1c4p9RkNJvXKyjyO4ttA9Jtp5o+ZZRJnEyo9cfR2mmDOcT/whbLfsEwb/e
gSviWqKibt849bR5+Zf8/vopbX+Gnq7elahyny7o0XTQKAxZdk4SMz+iOul3OXNDKPACUpSonD2G
Lem95avklSv/vsjXopo1QKYrUO3lJl8C55TNxMKbEjnv6jl1tiljVVzMpfu2SrPXXNOeanbX1YYF
HbWFjdqc7ePyepbZjThtc6cpaorHxR6BKjsogX1Yjjb2Jo5lV6vXS1tCh0ihHkTx8sotP/faqUKt
gMOaD5vT4OnTbubUZqIO691vTHlt953cedQsYaORWwxDDocE4tlDNgFZ1gm6mwAEZuPaSfOKzdTP
wKKnW0wAk5qjHDom++elAZpuzBnGddmf0xSyC5HWjQ8xLbNqvUObaSnoiCVD6xF61LVh4Nw8D0y4
WzXWzaZ2yrkjN8oYzg5YUbSD7pN3sHMzVBB17FnNMegmb0B1BdgCihcFEOUq61MN42gL30cGeANV
/Ud/cKb7MtMk8UyuqiCAmMa9P5nqvizQHoaj7mYvDOJG/Wj0rF+z4fx9BVIZr18i/+OTFxdvA+Fk
jL4o785QYKwNqK7YdmYUbSCVYCHSpvbDy9/a72UNBYAIJP6MiA9pD56+fdsfAi9rp+5sq7Y5ugk+
jO0MXpPV2CC8fKnftzEuxfZFXw5vgLf89FKmbhAKCrM7pxzIV0Zu4/+TCe8/uQqeAOs8gHHK5WnY
zpo4xcTghgTSxgyKqOFgo/8f3IrvY8uFX8Da7z29laQdEm+AMHPWs1XviyUGQZNLuv3jq9gsApuJ
D4cuEsCnV5nh9jDA7vuzE1vFDg7x1zyxXzvXn3krNnWLSaWO8wE7/9OLBADVfdek+owItNuhqf4+
zJjXvHwnv5+qgU31RxdK+UwHclHR9pzxEIZmfc6kKk6xO6sjGobixDwh3i0LfnLLiHDk5Ys+d2dr
c03wE+9I/vQt+6U98PwWd4bZ5qIgq5vcHTSgeJG9cmvPfEAYoJGgyxfkmr+t6rIylQt/ROGgM8wb
2WbG1uABhJNLbMvLN/TT1uVig1yNLejkqdhtlt/TdwXdKsALfFLnrJ6NDSg3lkxYh+0b7Ue3kdXL
G8tBaGpkbos+CvondpL2QwFevfMGf3pnjb39Z/mJbFUBWk8saKhNHKCFi+UzF6nXN2PVU6q5E8Tb
BfJPQ2pHDpvtlSd96d+/XoteIuBs5rDCv+5ib+wbJy6YTPTnHNn7e1hHDFe62MFYN1fjIamriepg
qcadMwgMptxxnLFZg/YDEjeMcbb1Buy09nNQfUi1YbHTyRoG0csv6ZlVx0luuz8BF3xJLh5IOcei
mVStz1A/8bPNg+aErEC/8tifWwpPLnOxFHy/sUpQBH02UXzv3dmO3zrIYfaeOybbyLD6Uwwx4Ny4
ElG6iOClx6NxwASWtHAzxmV4SfxX7vzSAnh9P9KhZw34HNb/c7FfVf2cRLPpjmfIPc1NVgJQ2qrx
IWlHw/jNM1OX2IWlgl0G+hx4e+lU6gwQ1KDNHHqcmGcXud52DpIm3iQ+1mObJJ6VFY5S9/6mZ4KG
GtXT3T7BxXnEJgHe9gagpDnD3I3SV/aPn95OF58bcIlJ/CgN3XpwPf3cAshVcUyI4xlLpW6XJyrb
D7NtbqoRrYJfwr4pvex75oNBRV03XEUoT/NDr0crzApP7Wbmr+S++t1WNUEf2rMFelQU1mNdWsPf
I0PmraorFwoVd8rs7UfSa+cM+w071jSzbqpoqk5jNmK/lUItHpMOCQ2J8LvJz+YtTiPjK8fa73sZ
+yXIsmMB3tCrX5zQjfA1XbQYz8LoDOT5Un3wPAX5WdjZK8GNv38mxEPwTBnZ02lRETx9tu2kB8db
/PEMv84+4ET7vc0H8/in3yIXYcjB9IZ//Mtv0bDbXiVVP52B2sZtDVV/A8T3mrvyuu08XSYAXj6F
AMF/LqObixIKC5B6oVCYzkPWfU/7gKg1JIN9K8KBAfEri/K5V4T56zohWi1ZxcVzi0bHzcs6ms7W
aqXdLsNMJpIABIVC/8r3/HM/vbwxjhuAz/VqOBo9fUcynbMIyvd8VrHbbGQcpKc2za291RYWofUG
lnNz3n0xUw9LGF6fdx2MAWbf2PB0kg6mlD1qRmVjL7bEpXXo/Xz8kTFNU688lGcWE44/vs2wjnA4
cdnCjB1uT4JT+GzPIzQFLZONp3CafHk1PdMpAQ3QItsOcyXW7fozfikosOc0fBSK85kDTjzKjsSw
DZo8VByjp/qUqb5QR1iXgw6drjO/xDqP4/0Uxd1DpOP5NaulZ9YdqBxeTwBOHL6XMKEbozC102Y5
j0tqflmMJWZ1+9m58rEXKKbqtcD3Z0A2+eSCFws9FZnRli0X7IMmejsvsjgox4J2UHjx1ZyC1Y+6
iT5WYhYPfVHY+2HCvOTll/DM+qfIAulyViti4Kin7yCJfbimOEOc8UVtD0sxw1UZDcyX7dh5pd54
9lKsJ1BLh9Vz+alpNIaQPsflHHkLUIhsERHpYdw7Y9e9cqlnBjQ82tWtbJ2LrGjA09sq0oAx0Ogu
wE6BfRiAn7dO7MTXea6CIwmmDhBENcMIn/VukZHaDjZu6rifNlizmK850/8OS/Br1loLdNikCb04
BzAZCJDO6eU8szkg8B7cd3Wps02KF8UVXIcutKJ+3nFH35QajFdqm+eeu8PIGPMjkzPosswzQdr7
LBHL2VqKj33s+duprN93dqZeWUvPTHaAG3650sVTn7O6razRMM+lNxe3kcikuTetDssHaZKUtzje
SnaJCg1lzO7M8xArCyyiQWq/9MEEOQEY7jFmcB+Es3CtIZSD6smCK2W9NypLfQvSAZGIX7SmuOEL
taDuiyC7qVrMhTYthu/tK/f0+6YNy2QdedMw0pcQCP50Jbl+MlUYBthnFeTtPkob4yCTrjwnTgx1
KBibWW6lgDqLmaJV38muER/mvBYYQbYBduaOxmTUxw7gR5Qrg+lyPxoPuTGY71/+kNfN8tfDxQow
4WO4KSRpAZKguqe/E+aZB4G47s6RabjUpPZyGCU5Kn96FR8oANq1xfUQq1xsWSPsIrvvlQbeyO6H
diQ+qZ8LzHVfvszlVgx6RovJcIgcSY4HeXGZUvVl0Co1nq2y9G9iGtoQorl8Z6SVfzK8WT+8fL2f
w4Rfnx4sToom5qeU2sw7gosLNoWJbKUrxDlqbf9bnxc5NkymHxuhLjFC3hSZzwSgpsweNvwdFhEM
mLlkYUrx/3dn5wJ+fBcrhN4DynC/1Z25dbJK4npldiZCH1dDTsbopscvBCX1W7NM8ZZoWi/9DD3I
qcPKNlDae4guvyokXredbnyibA28hOvEFTr0kDRzIlUR+FpqQq3aNLVynTDrUpJaGyvvFtoDd0Da
2KgJFyFnXqlfElPZ3k3cepu4qCBSA2ebMAPH+fbyIwwuNzmqBccVATxdtoC1qXy6ALU2RY50UZ9l
auLpQb+8HCVZ6W+c9huuqsY7N1/mTwt2tqcAcUsoPF3UW6YWWIyUTiavRL00f1cmMzoEc9oot2WW
Ylak8tr4MA/wW0J0XeIqQdfe3GAtu5xSmDciXHqn/4qVUNMefL+XR14vb6YcZXIWylOPSYFxxSYu
Am+jF4VwI9N9Y9+ip3InfBfKHrZkj+zP9mYBEjnnKYtaos3daXtw3msd4/gUdxnau9yNAwxei6rd
QUQbbxOUaTiY1XP3vlkyc9nUCpRkAwrvQyKEbQhHLNDuHXPARu5cJGvIm3qnZb9HxoFYBJVIKuel
hy/rq+XaGLPCurIGp38H8zAuNgOq3GATozzHmMUrsUmJl+EOldDih0UsPrPCYACJRKNZrYoIWwQs
rdY8Zz8Zg01uIxUi4hLnCZYa2uDKGurHFL5oupnGCZpuKZt8QkoLnTOE/nZA4zsnR50yCggVAun3
lkMLE+o6md2wXOyPkbdK99mcVXB4eQFdbmDr+vFgUbvApgKe98UG1pFea+nG0mehvX5nVqCNDbPJ
/R9fBcSM8Szti8dkZv0Vv9ScTVG6Vl1hxKWcAAcKOzd2Re6+1vj9VtpxM1zG44Z8sFPSBp5eJqr7
UkeGns9F1zVHAV9yB3mv2WT2Mh5mLMvc2sTM4r84O4/mtpFwXf8iVCGHLcEkyZJJOXuDssc2gEaO
DeDXnwc6d2GCvET5bGamylNuouMX3jAiv1F0ZNqNlzQrydqcTV9eaZxFXj8amLReZpT7xZdGehmM
COt09E81LKTBcdRoXWyoEOeIrljZsRIOpMTx9/0JvkKjzJ/OTUDuQBRNaLkYt2h7x1Dcir5B04Wt
HyH9+CVjGij1K573BwWo/o9HFJL4wpnsF9Cj2T6ZJu9kzywjmaWftVyiWdMRHO5GbayRPpTAZTdt
q6crLZKbc0RfinuLHBCYxeUcNTkqEaIz+xMUSnUT4pt8yGZcc0I1x0+0sNwOJdKLGAuU/v1purHb
uSlpMPNq0xrUFvUmFQ6226V2f+qklvpSFaR2lHBXRrlxJ8/MRnofCLrqhMOX35drReugOyFP0lVi
9O2AiPpuPCGpmBFUfWvzDARvjjzDn1k6sPKDKkAj8/6Xzuu92IccNPrpAJNQB1gWQQSqlnU6KqTz
yCfBQvfiQzjq8dnKe/Q96uBj1jr6x/tjXpXz2ISIkmoU+ulY6O6y5ana9JZ61NdPseod4QttiOJe
SB8/6nTzR+SueAB/9CnYebc9lVztqab7qSG2K7/jxjLzO+i5q5RM5pru5QK0Vd1y8YbkPPAyH9xI
N9E7gdGbAR8DMTxCHQCDDJ1WK3ckBxAc0SSkYwT5UHYBzNBc13wgO8Zu5YfNAc1iVch02XjzBUXW
u9h/aW3FWpHww9y+G2AqRn9chZJLJeLi2OhcjZXVNjuk5pIfKNvP4ijoorRIga3cxzd2B6cApMe8
UFzniwnyigCBvjnpDmWH5AkI/fdDH0GiRdPMDw240KUylg/3v/4N8LD4+jmsJGCm/o+J27xsf70C
tpWKEp1DUiKQQYfA7oO9XSbNQU5K8ABULN9oZvgBbke3MxWYw7VImQy6BVszat0zWZZz6PIcuD8i
Vu9MYY0bJQ7xLgS0va+7yUFUzm7/G71YPhhRoEPRhl2t95r52KsmJgpGtONWJnNg5Tc8ysqT3iIe
Aela7uI8z6h1zkRO1aHF0iaIwjQpwhCj8Wwij7XiG78Mtjkr9MTmZhIzAlNqkeE0CHmIHgnCUzPW
zc7t03jjlTU6lBmO2cidmisP0/yQLyffVEkUUbV2acQtLqWqpUWfdAFbT+/kCYUOSMBJ1MJMrYvD
/YW+cfyIRik5o4vPRn+7Jv5aZyU0eYSnRD0lmmYfJcpIh95DDeffR6GoTXNZB2SG09jlbsLnRxOF
1aunxiKihQWJjB/0kJVpu6ppzOsEYv4NEkuz9a2c9tfH5JNB2N5E2ilIeWRBzMxBn0FQfe5n6jty
H/0Xy4ui9jHgS1+LcNAyH+dvp9orialWflrUCHz9+7e/1YJpCuL/tzQrKgM9NlCqVU+w8ACTJPXo
x9y1K6PcCCrmziNxDNU5j1ticU0Ulov6gZPr6KdOYlf0XjhuYSzFFirsafLZKET0hQourh+IrFUn
0RsdKVoSIxAAsDv+TgvRjI9Wl+U/kZJvXgw4Vc3GsSXKFqaphO7KtXa98fi98PQANnKv0bu63BKi
9yiqjRYlDnXkWcXiZauNOPbcn/zrk0s9HnSeBmXVMwnyLkch0XcnG37rybG5PDojiki2jPYdHi3R
UchJZivrcHNACsPzSw6eZHmeeOrCCc1S/WQHbgQzO2ggOsfaTpJa+kOceisn6y0Murwr+MK/Bpzn
+a89T4lAQ9na0E85lO7QicXWNabH2HTeiRIFPE0W7rFX2mAnPBnssyY2UeGe1TO7AnYXIi3bMJfj
Y9FUP4bEhctDu+IhtydlP1gri3F9rfFTXep8MybccJYhPw5bApQLP7VROmTuYlCzJcBJPw5Q2/s/
rPtfQxmXs4JPsTsNdAlOnpm1qKPZVJggu0DrQhZaycRaGHlrN3O6sQYEb6BSHr8cL0TBj+Qs02dx
nfABtjRfNeL4ev+r5jOxXGtONisAswXHxsVuDsoRFeZEZ3NZaD6XQeWccjsRPurhxX6gArADTeZ9
uT/odQbgqRiVcKdwjmizLgbNVQj3mZsYp3YybF+26R+1tNyP9Ljtd42Kawn91OlHECvOyg1x6yjN
Hwuf961tt3h1DVsfOWHCwGuohEEfteOW/vP0AkOTNveod/+H8VwuJM7uXIxe1ge70rI6PRyMk9Km
lF8tJX52vLr0M9QCtwUV4ZXU6sZxYLuQc+gzooG69+WeoeYdj0OXTSeSHII4xNkObmf8xjohWRnp
xu6kKQlS2bTxU+TrLkcK4n6QsVVPJ2FU6iFHYAYc7BqY7sbnAAZ26ZEwCN2qxXLlxmC6ikuQ1HUp
OiJtEm3RUkFGFiXule+5sTPoxczcdDw/QFwtTpvnZVqtlMrESrn6+3YojGf0WbDf6kbtQCkwXTl3
N8eb7Q4R3qIscvVpUVCM1HTVkxCTic9Y332p0u47Pn3Jy5SgFnz/xN2ojaCQSHcXWChSDleFnrFo
NJjatnqyS3U6NNKrz8h7ow8fYPHHaY322FFpUPbcfm+1df7YyERZyQBuLCe/AYIZVptoC1xd1lqL
TARP+Mmlor+P+wKpaFsYByi+a5ZXN7YnkZtKsoHjOCn44gmLSwTPbZC3pz7Wg6dxCAX1vFpduceu
+hSQjOYmHrmgBxoQjNblKSiqws36OeIYHbf8z1A6HmRD0XdWHuiPjZpGT3idyEfdmfBUM1vcN2SL
Jl+JiUhhF9lDasS/4TlrR8Q/832Obvd2Zd2vixFzvWNmYc0Ahasw2a2FOzZqpp7QjBZHJB2jd5YU
/TFu4m8DRK4DcLD4EbnLL3qY5++csbQO5UAdOC+F9QVNeGMHExocRQ9OvJIWIr8oLW9bNMQ3a2a7
t/YHq2ZiBksZi9bZ5Wy6eYUhJD5mJ6d168OsKvvaO+acngdrNKIbL9DcqaRWB8IHVMBiKH0yAzu1
Qu2UtqwKgpHpMz7W+UtrC+QsKZjO3C2VF0Jvf91fkVsfyYtgz/3RGTO9CCNkPGv79JMGyQOt3iie
vjeWtI6p0Prd/ZGuWv3z7uSZnfsDuqNpS/kKN0AfkNXXT5NbvhR0Ag5amLU/eRryDynWNAgupg0q
eqn2XRsK/RP6C+PRcOKVu+dGiME9R6qr6tp8uS6+eIjiuJjqXj8hOAW9ezJfcuna245KyXYSNLOC
UPtw/9Pfrs9FWENvnSfDBc/CUzj/pr9C2NLplWQILONUImM7cy4iHOMHaFaov9nprDE6e98hq7tx
iwTquBvXlrMvZIrzimWPySmvrD/0F+toq9NU2Xmj6n2xPcX+qRBoIm7rhEgBunEJGqpzkvyPEJhG
+egVlIkf4JySbGrFMcTOdRQXcafK079qXQZ/3xrkYRpbxX42LVSQnWpWTWObV/7skvEUJNKmJTuJ
qqVJYWFTiGicOfmlIvsn6Ek4y9lTM8JHU6M0245aOKEAoCnVOEscoZuMQGT/jOAd9GhJolQAglZc
WlhWh8B7OgaDcmzZKgfLQX0MH4Ec1Q7y601DuPW+0W2QalApi8NEzbDwK5wkvhiKVPVtHkwI4HVR
2X8ppzjbwJYWvwKrLkrEYENrrvbVOHlkYUlLBiEScXCCAJmn+yt7a1ODGNL4UVROIJUurtyJRpSH
ZJ1xAp7z3plK7R16B9OnCaGBP5Cw5WMLiXHr0PP7hkEL2rc4LDYv2lSkx/u/5MYTQyIEzIznG3b4
8nRJM1EUPZAGJVYUDekjwkR0kJf651HmI6zPXmgQid5MFP/ayLnT6AECxgY+grGL15Cd7EzL/vGP
g+hUajQQQcj2AAFbphqDrReD2rb2KW5ltasgwm+nOF57k69uPkZx3kjfDsbNMIEuz2SnReagBppz
GgRCdo4I9Zc5yTlWjrl29V1d7zSzOPkzM5mwmwjycigpE9No40Q5FY4wNl2KKROGvEiz5Mpjm+oI
FeNls3XNYg1edWNgQiyPBIOrF4rqImK1BJ64hTSUk01L+uzUCAKkVdbt4in7hQCDtREJ7rmx7NZ2
4/+WAS6uPPDvM9AF7iAun9y3l99cgT6d8FVNzm7jkKRS1Yn2TTGlaAwr8bSlCYY6bKHV/TO9QHG0
GqvclRh4+UkG4dQMVQoXNv5Y783W8/5D98z5jKN09b5Xk8T0vaApio8UVuIJd9AxD/ZaKO1mT/hT
7Kp8wmGiDPBX39WGjmVCg6L6Y2XrOnI+uFd3W65X532iOS06qx1i776CBgCyPUnUH+sJT9JNqE/D
CTmqMEYcL43PtuL1ZyToTN0fiz4/abhqoMGSpz8EcuJc3I2HEU6agfpPFDv5IqJR6zewMuRvu566
aWO3jf5bQ6x+g2wQjiyt9J4inHuaZ25RlFIarRq/tBYuhr4H2CHcN42F7DARwPBr6CzjV4YB958C
CjBZqWj0El2QRvF2LeKzByWyIh0t2RhnOhinze8kSx8Ubiau/zCA0WO0bIajkiQSEUPP/ID0CQoz
YZzax0pONnKyODxMu85DIMbBHinfNJE1Rtu6NbpffQRtB/Fo9D3DXjf6vZp4eYOubB8fNSXVw+1U
dBRT3Iq+vYNC4T4o9BxzBeV7Z6TJlwzVnoy1KfA8nr9KPFIDME8UCsUX060aLJYD/P/8ro+ary3y
8dXOI946ud0k9ibucQ+VlyTf0hoFmE1fdsZLZMF7QWgfT9/NAC4+XMmHroKEefdShaBrxBpTF7jc
vbKhZEpoEJ/VBqFOvAaUnRY3xbYzS9RTy9HalrY7rD0mc1Z3eWYggcJF5IY1ufuWRElUcEwkT93k
rAgacZasys+wBzH4VZTyqGOycXArLKaSgkZ8JCb9aNDRnaZEe3IaxBDv38JXKSGcaFIWCjG0cWGD
z/fnX1e9sFleLwmyM78j2ulmYGwxTzTRM4QRG2KIvvK0XOeExNIWfUqaEIwJA+JyQJyePFMkTXHW
RNJtDEeZDiKBc54UWfN+6t3xSU1moc8yQ1YoS8dXRJX0b/c/+uoV1alXmKT2rANP+tJFV3WVyHVz
oZ+dMCie3DHtn2wUp1YW+sYos64F0cJM4qY7cfmlYdTXeF1FJp1J3SL0sewtmKq1CuH1A4crG+8a
tVNETfQl45ebS3eAppkny6zDZ8cMNBR1Q2UbICRwf9aunxmbeiNRAaCpt9W7/B4rGvpJRa3qNDUQ
QnBAPI4ophxyJDh2ePI5lFw7gwvZ9v6RHz7reBBfUPqZeeKkFpcD52MEmDRuzFOte2iNKU7zIxwq
c+9Jb3xMbCm36FMXOzTNlbXden1WqXTPyHYqvpC0ncXxaPTRcjOksE4Yvnwek9b+6HS4ffeGFT0i
VnNoi2p84HKJttiyeC+DJh48G1dTJfp5f/LfboXLW4NHlrrNrF5DXWrZPnW1kWKRUYpzNDrKNo+x
EQ+xMP06pZFyUHMl3Jatq6HBVYd+6AblQ2JUDlA1Q/nAm+PuArSLj7abuMdY65zd2EEQRmO7OztN
Hj+2xjjuIDqd1LDB/DMWRvPo4CyAVXRY4tHgaFvcOjCf5KFYuYFubSvqM+Sm3MDOVVPSLm0b/WHL
OjVB3723JkoCs12KfsSp7RvbCj4t5BicMZJk+nR/UueI7HJOqclCiIJXSYUKqNDlxuLZF2UWG9YJ
QsXku12cvYudIXzIxlS+x6/zCQ9NyNOCxyEk0bo/+I2bkNFh/NBOBDgACPJydCPCcU8MBMC48aF2
ksflsQ/H5n0uHfe7UyQmPoaNKTb8rOoM8CjdDYVVv7//K67v/8sfsdjgXuB0PXZaNn2eXvUHz2Rb
SWoEVot2BqoB8e7+eDf2saNSGmOpkQUjNV9EyQOMCImqtn2q1Qyfq0akyVfDFtkPHHemVwuvwspv
VRdXu7Zsja+ERMhd0Vipgc3oY9T67AbJFneUPN13EhW+jQ3w9isxEbC/OB2RFK+A4pYbETfJkQjc
AgdCUgfno42Vr/i16Qrkt6Q7ppomGz8BpvsfvoL67/tfeo1M0UkEZtFRMDFgVKzF7kJljmiydu0T
/pLGpmgU5cFrauTqsqDbU7NEYZOeVmTYAZjO/r0QgKcdfmzZRvW+0XTMOe//ouu15geRn8zVZhV5
gMWGa/RC9rKo7BOYv/qc595vbi+J1n/mPkkcQFeGu37/GI7NPbuCwyFdwoFi4I5VbA32SdNi451V
ZJLKUx893P8o7fr+4D4EIo6ACPROaPiXx8iasebczM7JrBTrJ8B+6hNjdNZi3XuPWDFHF/3Sr8ao
NB97rD6fDfypWuEpv2C+kRjoOHLsQh0l062qZ8HJC7wQSxl8MPxc68cVBMZ8nC5vnPnHwhenvca9
s4z9nFSNy84d7ZN0QnyRwlDfNeAuYTs2/yggR/+RvgIlP5Q4ZsTN8qAldintuDScUyKL6RAikost
GgJuujKkR4dCzhY/bW9b9666csZvrIhFUD1HlvC8r8r+OV5Wk3Ci8Iz30HCk7jTscfvFU8HDwnKM
YGPU+NkhuizX8Bk37lTq4YSytMm51MH7XG6GBt26yBns6Cyb6KxjX7vDpRGTE88tt3Glm5thkjhK
ENeejV58M1CrWPn460M2/wJLR5GQ8J62w+UvwAzN0tXCis4AbcgMESPwaZBhojaBfuzAQK88nzfH
I5cAjM09Q3Pncjxc+JxwTN3oLLqqORhukx3DKjP9vnaRWGLBV77vOmeawUOwxWyeanQuF+NFgKHT
sabOoDoC8Qg01PVQPJQDPjdjGs7+oGKV43NjTIs6LvSlGXgDxfLyGzvg2rTatfisB8PwYbQgP2wq
LBvN5xDvZuS787T8CCkUvHKitw6vQ19gqxWBcYTkFIbC3Zh6L+UGf+3h3E628TuLsJTd2mOTvRdG
jXHe/VvpxqrQagIWzBkExrO8lGwvwOPBTRCdZxO0NaWnPo5NEm8TS81S/35/tHnOL28VUgyQh5x5
pEi44y/np7bwC2/dUJyt1Bs3gK3EVrca1feoKq9ExLeHAvSLBN2cMS+WAifcOtMmNz4DW0MSVhTi
HXrtqMUnTbOys6/fD76K2fNopXFbLouuGHwqIUK54mxMVXiAzKFs8Sn6Vym0Ofv/e5RFPKJo+KVY
+HacI6N20NRPQQl63qurVhqmC820vb9UNzcGvYE56rNpEi7mTx1k7+D8K87OaJkfKnxD/R4zJR/D
He+xk9Faie7W0YFh6xjISFDNXXZ+olp1zbSHhKyD+dvDKW23RWlHB6kTSlnDGMwGD/b/4SPn9jKg
eD6SwsLlfnTGLOzgPYjzTJo5phXStIho2Du8FP9DnHYtkr4O48Ghs4yUcdDAYSNcDheFuLyarUzO
QlPyjWPkT+2gfMgq84/eG2dvEO/MzHoZqvxfFUDYO3R5yOx1yN9gEhaJaUSRBKlt7sKg43KPQ8fY
ldnYr8zmjQiHh2xWuSTt5lnVF1u0zYMmiFTKVGiawOeAUNV+yeHRqFhGkZBtplSxHvCiabc0oCl+
dtA6Q2xv0RmKdYyBAE+Z6u9ugMo2TbLwnWBqrJ0rxbRve29CXTaXeD3/80aH48GphQ4/C3gu7qQh
CawpwB797MhsbvG31SG2k/iQYFLhjzA2V8a7cTERVc0EfBqcBoDwy00AXTAd8f6jqlb332LK4Q+i
6X9Di1mTfbpxLQE2h5Y+w4gYcj7hf1XMqiHAXap3snMYxlCmC2H6rY7T8/3pu3Fu3blPPAuwUNRZ
ytXa2aiZBdrXZyR/6LKpir2VUNf8wvaSXY6O07ZGU3d3f9Br8OWMfCH1IHOZheqWk5gN9dgrmNmd
pVbjs+eUc8gyhBulH9SDC8DgUEeFPGeDCda+QLFNpJ71o9SnfEsKjX1JoAsfJxHNjw3IUHXnVi/m
tFpEvLHWLqHl3AWjcgt38HIJZOdmYWiP+VmkXfLkqhM1dhXTlXJw25V1uLHaLDVFQppVFCuXmI62
RdIJB778rKP1hAe8kmzUtPl/CsH/X+nPKz4tNwlESxAIvApvgcPlF6mO1NBeSoozhCYTwLhhPQa1
lX2dqv7tVNNKoef6bkLY+0Bhp8CMTq+eUSWlZmBZ1b6cWig+Svm7Lot4D3gq39VBOuz7KYnRFMey
RVhQvfVy+i+EZufjHzD9+3MNpoHnGv0S+npL0LIiZ2XI3i0IRFWNW7ix0cGI1jgmb2iyRawzi+WQ
8c08HtBglzMVQgEE5OeVZ3xdErYjRq2HMiuRfFO6zEiRjy/jn1ECV3hb6a3xeRrD0tlI0wx+0JrQ
zv2gD58CPSw/5Fgv/AzysWn2nlOLc2HpwX9Q6vScGuOMuK5Fq5WbxA2ylXN2a1PNVfC5/Pwml3j5
DZNXGVWMXPnZMItZCKENEMBuMu/bynGeH77lXNEZnBWUYUkSt1+OE3p2iZuvF5+NAPfKUH7GMhNT
C0k3rKHC3+zMTtuJyuUFsBq/G+RDI9XnYnKO93/IjQeaCjWNUboslFHVxXk10BpgQbFgsosS4ldR
Dg/CMnrfEF5z8Cb5B5/vfYcV7SeMG9IVJMiNOgyBKqkwHmjA3mg1X86CllSqgJKXn2ujRw6/1YbP
RjSJDZwi+yAMXCc2paEK31ILbF5RI8X7s3cPkFaFb0e1tctNo1jR6bzxpnN9zbxB+FJAgpZGR/Dl
wigyKOw5xhD+qJtkhNMLiuvbaPdKhsi8XrgbdXRDtOvM+ElUtXE0Ddh0my7U8LqP+b9+pvh5bMsh
xgPNa6vhj8Qcod6IHO+9DdGKutbReAvcLjcU4HPqCTS4aTog3XI5lSLIBmyPC3KoxqxfjSqyP6Xh
XIILaVCgG4XgZLEl//AC34FH/cCKlAdUqTGPl3HpSr+ygg4/4bwzfxaBqj23fNxez4eaczYoPQAd
uxOQAQMFl7OGuxAao93pQPdHPTn1igk7xymV5psWZ/wZPEFXotnaB7vEHMR7d4xxQyiNSpY7DV50
sm09MT5bHTHilirnALcndKEONLie+X1QKhjNV8Bzd9JtMKntMGEusYKsHGpVoJUelLCL1EdlipoD
hQU92xBk5Gdbq03wwvVU/3LhDJf8OsTLyAL9VjgvqBpNp1IC0pisyf6vQCWm2gQYVnzsWh2zDV2N
5A+1dszEB/2Jc0zZJPl/QdAX31rsYLAw1tz82LqosfhJE1g6DN7QSH1T6TGWmYZBUR9jmdgdVcyi
rH2N+x3R3mD2XK6y3Dq3iVXpVEjD8VcC/6jyR6+hgyqQUbI3SYoS5aZrGvfPaJY0ZVeO+tXdNh+1
Gd9GxdOm+LOI+wzFtGI4MtPZrjCq8LkPEI2silLFpjF2UxjIk0MA2GGMe8DDU6qfBEDXfa/nqACC
FNGSJ3qCQ7lpitr4rQ9D8NHqW/yKSWJCv54Km9OBGmKHDXCqfy+xDm59WHTyCd69CuGVJXiNO5K6
XRea+rfYbaMM/6Aaprhp1PYWI5jhSR/aCVZuVOMax1+DfynAvR9xrk+fCzXl4FR9VRrbAM/Ak4bC
Fs2mdkzSHQzeNPCLAn/JXTKU2U8TvVV9W2A/rm8lJ54YyBslFI3UJbVz+hKz7zhvHtoEHYwNgpzZ
iE1xP/abGs9dZ4c9vI4tEvXuvdOM4LgKo/esvduVvbZRYEy0ENdHaDZOlKu7vBizrdCFl/pGhRZD
FVrRr6DEqhLAZBil+ENqdvQItw9Tj0AY0R91akO8gEbxQYu6wX2qahsFwXJmKpiGMqoY01ACk9kE
Pk2mCVLxipFNTwmk6Xw3exN9Q9cW/yGtC8MfQRVCwpd6D09OOhHscAV4OTaWVfAcJVlSvIRtostH
EVhqf3BHcGf7qS6KD/f32FV9kYbgDDjh9pjRPeqiyBfFgUgxF2nOUripb5Wl82jq9RkvpnrTWyiV
Wqn82QyGt1K8vcrdKalCLqNvTdtiFoy+vP1GQQwmprE+l0lq+EWHpHIRYrQ4BWZ1aPtVttmN75yp
63MZV4XStsQuNbOjt2sGjJcGT11K+60LDBewb/bU1fmBvYWbs278c1ZLFMo3EmnSaqT7uZhebG41
d9L75hzNjOhZKH6X2gjz31/EqxietoAzQ1HBK1EGWcZxzZRxPNWsP2uVc8bQ8Qe+s947adb6ym65
MRChj03tEMg0+2b+87/ytaBFFifUu+5cIIy9JWmBo0lLYJ9U9VoYf71BqImCwWKLUOKn/nc5lNRA
LRA/Ducc4WGfO2HaQa10n5wxxW9sxsDfn8Prcjf13r8HXCS9AmtoTsIwnCdz0HYenEHfG6HiG4mO
+AWv4UEDsPoZc6pii/1UvaFwXqwEszfm10IDhIQMPAXWeItTYWKc1NSuN5wx1P5TeFbynI+TRhSA
H9XK58477yL84HPJaueYmT1DeeFyfu0af0irVobzoGvFQcns/qlWMIGsTTk+AZJw/SqU4jUvgvoY
8qPxKqfjgJXS2i+59c3w3BHKnXkb4Aovf8gwCiRyq1aSnZv1ZpCVtbPbqNgmXrSmVXal3UmpnQcV
GTYO5fz5i/lFCgb0TloP58YyDkkafpeuG2OxW23cIDgYXbTFuPow4vkOCuIJYPXHlm24KR1DeXbq
UYVNbK/E8zc+nwUA7EgjkSLIMq+IOyPGLXlecntIDwhIyvdCgnKsdQpL/35PzGJW5MWYSFDkW3y+
V6X9aFIDOddWCzotEe4HIR0EJA0EpO7vr+veNIUjmx4ixhgQ08C5XC6rDQ5KiUJTO0tQvOR/qpOr
e5PYK9/0ngfXL5aiVHxvyAh5s1nZ8JOqaMq7uBnQyRVMmb6ZvcVPFQ+n3IxdgN8F8TSm0CEK3Ns2
yIwdKED75wRR9H0a8/j69SD/DFOR/Mer041PmVSmB/i/PM3OADbteQpk/s/FMj6UX4ceBnVLnrJ5
gf+6E82h6I1wtMezZRQGdJESR3rKWq80F6qV9OvWXqEv+79QK6qYi6Oi9PgTjokynr2xH7f5rPwX
ZRmM/zEat/fX79Z1yIuFERiNR2pnzmL90IIr9MlmLKuNHb9ocecxFRvd8xxZc0OJnmHIYAIIs/7I
eryTOs7J93/CPMLihnJmUSk0B0g0ASxdTiwdTmsg+B7PTQrsH+0vlRgtRO9UmfhPFOO/pWqRb4gz
s7UH9cbjM7/WdMJh/UEmWzw+dLkmC2u96WyR12AkTA+wtmVFdmQy8KD9+7mk0QrjGYI62N+l1lxl
p3XvOKN69mD3OLFefTIyo30YJFT0+3N6jb6fqVsz14noi/TTWAQkXdY0U5mm1nkCTfEp8OjpC8/l
6FQV1K5Nj5DvA47ihrHJbfyhAdZ6g74NywRMT9U4n+//nOsEZ0bFUwJmfakLLumOZhVipJc6/Tkp
8gRyce35ntT/GavBpQ90cPacmks3y62c615cVXpFDdWMkr3sa75ZN8WD1rrVLulbbaUgceOrXIoj
1hyPISC4RAtQj0eCI6zNs4qoz0bmFMHqwmv39+fueo/OVTuwXh7P+NyyvjweXdnUFMwb+5zXVv6Y
QIY5dqERHcgjBpy3VfVf0U1cc3MdG1D8vFJLje2gqdJpNEf7TGdF8zPi2l2nSuFjgegd22pcA2Ne
H3/IP8CbaNagfsm/L78vy0M0IbTIOWveAGMUVjp8mFZ5CCsKbtpUN/6Uu85hUqJf9yf2bX0uLx6e
4zegIpKzWNwunkk7apERqZlZnLLkH9MkqA6VFE+yTvnEFDevJZ3ybdy4oO7VFFJOKewtbV5zh0jC
+KJFVup7wvjZECEi9BflZxc9433QOuYmdqz8uPJ7r/cbrw8vDzfWG812cVE2CVZfQ2c45ypV8p0N
Xch3ukZ8Cwpk21SJeqQXyHhLujW+K5q8JDsO452GGeq2cexyE8HC9xMJSuf+D7v+XaAoQDXMlQs6
PEs4RdAzHVY4hK+BDhieWFr3BYKVa8/E3Bm8XC4o6NxIiLAwBp4vlxsFfJa0BM3s19np8+xVlUIm
PnSAKLSylT+KITDPTkX5wJ/oq7h7ESIrhG2yphVI/9Uywe3SKd6nPHcwsaLY/YklVac/upgmHXMR
eodICLBkbgA5ezOUcSipfDXVtB0trz2PlYW7mJ2TaG9US9QmXnFW9hmZ8enJtvM6Q5cv8mBDAETf
zL3HaedEIjkKz+uzbw6ODUhddFWVbFLHTncUbYovXgeXv6+j5JXnOfvlhLHZHlGkyj9VtemJXV7G
+mswOc6ejCb7oVZFVCPZEQwZJqyJ8xu8gTptuIWmb7qRYN/VtCNaE4as68eh7OpgJ7VKewD2IX7F
pSZUXrY0CX03M+sKCTu7fGq6WvypiElRONfD6UtV6PZ7UXVZsi2mxHjB63gqDzhIU2qSwJnDTdd3
MNTqoIzSQyrz3k+j1GZfVRRawU0N7U5PS+udEgYRSK3SlB2IRTvRVvbDVYGcqgIBPrsB0BQFNONy
OyCs2VVO2savokWO3rOlvjUyp/3amAqSLkbfPtaOYuyKinbXhJ7cSox2fW0x/Fvdjg4Xjc1F6BBP
ONSYAcZAmFd/zYYI8kqU2D52wDZFWKc70TiZNrJH3/T+aZv/4otjgNAqQRKocnIYlJgX323HeNZ0
gAheaevUz0Ph9Ns6srVHQVlsbwUifCboV1aO+NVkW0TmvN6cPBAKZKyXk62kHEuOk/6a1VH40XaZ
3RjXsV1Yp+reKpJgX2JGhpF3WfyCqVutvElv4crio8FGoDQLOBK9hGXlo611TfILzNcpsgGjDZ1r
KTuhW/L94I7aiyYiir1BoZbGxjbDDkh2b30zGhPxYLeoelT066J56smJ5L7Pc/Ol9iRKTnk2qXJb
Eh6hNImRAlVFL8j3UoQNgFqkejao7XXhDkSmKbZmYXoPCfkMweiE5P5W0/ISeTJK4rkvajD34I4r
9ApDp+XZur/sV2EAU8/9xz+wCkMzZ5ET2K2oZU1w8+pRpgWs5WVUR5ppX9Yy32EEEm/vj3e1v+cC
2lsZje4qmI359/yV7oSIb2MUKYzXxq6TZzyOKMVagZt+qtTiY1Kr+reqkNY3zBCbFerC1XMyj4zi
4Nym5lle9p5qQ2kaXRmNV1kP5iY1lNQHeLP2aF1HyAwD7BCVXiaTwvtiQjMvG6ReVsYrDt/FY+yl
eGZamThmCYUn0U4h0n+6eNFY3O/WmHx1WzN+QKp6TePtKtmbfwdJIhk0ERD92cuJTkuzE3HYGa8w
KsaPqsyLo1fS44taJfx8f01vzezfQy1CLQK6zDS5Ll8zl9rkUCqZT1i0hna8vitIzwnAKeYhoAu0
5PKDYkdTEVvq7NdoNLR9osbZA8hxA4vOMT92Zak9hrqB1ZbaTc9jomkr9+N1RguoiVI38AMw88zn
Ik6ITclbbwfma2kO7k642SGORLox2+oJIOu3Pldfmql/KMz6fe/Ea6Nf1dsYnUoI1ReQLnTVF3Pc
S0dR2zyyXqdpmJ67RDPOqOpGz33STltkKORTkpb5S2Ko2fc6TT/lRTwL2dZiLVqc34HLK3MObme+
GMtAzX/xTjRe50xOnSmvak32sNEcSSMbfZb2fc2fnewMl9hNlQ+l4buo3P2RYXdsuWRhlMpm9Ke2
jLVtNXni5/1NeHXwzLkeCcmLxwSv7isGSZOEILCBh531bgwPg2q9c8PRODpmYRRY52TjI1K+zclK
gM5UIsP9/X/YO6/etrE2j3+Vwdwzy16AffeCpCTLRe6xkxvCSRz2etg//f7oZCaR4rHeXCywC+xg
MEjGltgOn/OUf5HS4kmEWnzsdTh89SBIQauj9KcnR2p5CBJTrCaOTJrN10Wl1pEvJqlKV2pE5u6k
dVp4kE0YVRhIocznTiVFkPnzGg23UHfaR5vPBv6IPvsEgq1TNH/W7GyZfw16vGpmxJlcWRcmYZN2
JcqixVycB1Y2WG5TptJJk+nG5xok/jmDhaGBExqLDzbbaOfCI6kGF9Hy/pPezfqDI1fxOW7ijBY0
qiXHKwuYf17eLB2zJEzH97Y2tUB6k/wMA0EDfa2kUF1Stkr1G+oXCRWTah7p7WZFQneFaa+rjHl8
zJ7qF52VpYoiUVj0Kll7dLf33305bAtlqOr0NtTTRt2OM5Abt41CRB7j3haqS7xPn/tUze6wDRL0
6+a0vVXbTjsh6c4+xUqiA0imRUyzMHHCyEOQl96FgvvO1yPrcIkDP78gnCtGIwAJ4LoDVzqsJzKc
4UWecK4QdNG0TO2s9fq+Vja5JncbXY3KbaSU+UZNmvR2WrQrwV70vjKkqUfX85ioinL4wuLlwtAF
5MlCy2D/O8ixUNqNp6aW1FsJMxFE009oSa8U82Nk08cQ5nqRcynNp1xJdsbMnSv7E31MfzOr5iTg
IWC5ilAOhIvDB4jSitEZgSrfZmVnelAxeQLzZG560u3TXMi1W1XR8HFAIxoRzyM5xy9AJbJaup4v
/DJ2ZSLo/vJpu9YILDO3bmf1Ks4uhHJZMpS1tc5HqtJfjNV01HmT5MZsHZzcHicIX5peeaFxkVvb
urFXeqG4jvqQFMlGzpvVkSVzWIK+nB+ASeL7cn6HlmijPYxSqmTWLfDYTb6yt/3KdsdV5F6/faDD
LXQ5DkIVjC9YnXTxDu6DPlQj/kHch9RVPVRRvN6FhOIey/F+CcWHxzlI8mItqPrB5HpkT3GFF/kI
QvqrxAUa8m1d/cceXE/813/y989lheBKiJHf/l//6yL+TJZdfm3/c/nY37928FuX1XNx2zbPz+3F
U3X4m3sf5Pu/H99/ap/2/rIq2ridrrvnZrp5FmxqLwcJn8vlN//dH/7x/PItd1P1/K8/P5dd0S7f
FsZl8ef3H22//OvPpRb6j5+//vvPdk85H3Ofmk9PX0px+InnJ9H+60/JcN6BvmWzYx4G3QsR5D//
GJ7/+hG70yJ6BNSejEanECzKpo04pPaOegvYINEWFia/8ucfSEB9/9HCMEHtEmIL+C20Nf86t6tv
we/bU+FWfP/7H0WXXwG+aMW//jwwWSN9ocpcsP4w75lU0k7YfyELwGYAIHVs3AzlHNZS2PqJTlNp
TgElrUyHPsJKYkAwI8rHduMJIaloUOkGuuS5qTanKPeJr8bcd6qnptnw3EtIiIFv0MNVZFgImbWa
MnxRAttwG1GZ9yXG1hdwP2btW2L2P7EA++em7ZrnP1h/4o91V3x5annm/xeW4iJF8M9r8Tx+/hy1
z4Von+P9Jbx87tuKdN4x9UdKF24vtGmNAfVfC5KViiwOzXXaD2wOL87f39ejbr2jFQF1C6Ef8IK4
hfy9HvkRCpL0rRlIygxaWMW/sR5fINw/9mw6AOzTDBLohnEcHa2d/fVIIxoFQiQCYH/mDcC3SZxh
cHFZpkmK71/brUMjWzQwGpIovcYicpwtX8NeyJcxTriz8Gfx60LvLmaQDeDqe09tw0+SHj8Cj248
1WAClJsG7aR08FNmQkmbnvdzhIB12jzAm3fcJrPVbVpZFS7d1YRWTZMMq4oRgerWcVALlE3Kr7SG
K/oFvfBHFCsRr+/meykvEa1KVWtbJRkSLtQPEK3sYm3bmX451SJx7R5HwkSOriSp7F2btrubKkMP
yjGJN21RRGsHB5BNgDnBjV53+rf997feEewA+fdwse/F638vjm+eyyUEisOv+t8Ywh02vn9+bzaY
eDw/SW4sxFO3F8iXz32P5MTkpfdNTGaauKgx80p9j+SK+Y56WIXQAfMFE7GF1ftXJFffwdOij4nG
PFJZoIj+fnMU+R3wdnwJGDYDqzV+573hpf0p1SXBNe0FyUNavnRyYJnuvzYjpL5eCZLLEE7ERFbX
apLbqIW8CfjQChnB5l7OGkU6kkwelOLfjksxx3h58UMCebd/3Lzoab5V8WUUrnSlvOgN4UZ5W4CE
Ozfj/FnPaBCDDnQdLX386Qm9snO9dmg4IItm50Kl/kUvdwqsOhtqSvxYa86GyOy61VhoYBITtIc9
Zj1ReDHBZd9mo4YzEU1eEIj8rhquj5zJEpN+xKyXm7A4unEyS6HH+ezfBBBOoalP0WVchJHqLvV6
5otMB288zKHCvEHMCiLvZqF8GspGWG6S10HtKUh3k9lqdnSmJlLbuqYpqt902ft2cuSyLFj4sDTc
DjZ4mCm10qvSTq5qRgt9Gkxfo6RTBlfP7KLx9b7J76exHacV3TAtAm3ajiA/RRccAQrup7zfTgTR
e4BBJEFMiQ+qH2OycSIvw0uZRfGpNLry01g6ph+oI6qXSq489LlhXUlOXb6XTVCtbz+kZSEePiOs
SBc1MNSp2fz2n1G+FOqGQGcgbKL3sTm2n+jGIbXaqr+nE/f9Ope8jJdiMRVcXtWf+qroqyuM8aRd
XRrZA25VUK4H5+r3r4bOE7Y2uDfLbMz7x+hLIyzDQNuFAei9TA/H+zGU5VVbt+3920davunwvkEa
R0SHDRlsIhv/z1eTdpGVAFW5HHmJbmph1pdIv+hHlsZrD4e5N+GLZBde5sEtw6EvVUUWXxYK6ghu
bUT5VtZr/SYp2+m3CDnfng6qEyQzhA2yoIN3tRyGQMGI8RKcerfqaVw0HrzM7vfMwr8fZhG9BAjG
ajusI1tnmCzUyS4tJ53vkrwK0UYsjsEhDqq7l6NQJMCQ4uVmRHbIuhuqMqywN74sYxkIT42CJdK1
wPg9CtzmsdDy9nZQZ0P2i7FVicS0Sm2vqSg5Nmag8Jr/9lpBkZ63i0QQDNXhRTMxKY08s3eCsfsW
cxUZbXrstd4+yFKxHixIQi0FED1ohgeHAlJVnhHNa2Wnqj3JWxd0uHMVD1GWfhqd5sgI8JXFby6S
DUxlKNP1Q7K11dIZdIxxNwRpuLW6YPJlLTSObR9L4Du4IhPeHuJfwKMoBQ9WfwKkAPN6dQcWTKUD
Y9IYa0BRs7hQ/dRlgTK0qq/UcmL+jwSl8Wgg4A+8M9HO8YkLtiro+7u6bpNbFSYcxmVyM3qaRBPF
YHa+efv2LydzeLIMjTBUUqExk7jsxwO9Y6KCJtSO0k+6nMu++mSGRuU2k45FL2blJ/IgGzdvH/OV
nYNt48cxD2JQG8ljl7T6LoEsKKPFl4zYao35WWX3QPTQcA4wf2ut3lOMbDo3hSkd6da8tg4sRsGU
J9D4QATtXzQIHScmqOysoB1XvdSIixHW9pHFdtAefHmbeW3slwqI1qp5ENRFySS/aOUdeYamrTp0
gDtfjWC8uurs9I9GLqIPgOyND1NKugFcTi8EaDYoCXoiI3UF0c/EsFFCQejIi33Q9f12arx0DD4A
ppDIHuzds6ImlVPrO9ax7QdNGd0obZx9KhG+oFPQxO9rbSh8RQga/Gzj4+OIo94KYZuYPznOVa9L
xaYpcQ8skCU6z/L2GN39ABH8/RTJcKgdScCZP+w/o342nEE48q6DXn9qRSWc2yzt+1MYffpJaYzx
bdeI8oNZjOUZWJH4QROIYrhxLSbE4cjuVyZ2rNuxKtLTIscI9+01/NoSWhRCQLu+gGkPTs+sOiFT
QOwkMF4bUTgw0lK7OzJYfSU20riEpbxA+ykpDiJJiAZxnIb9Lq+UPvXrVo/uczkxmRMEkHWKZMy3
b1/VazsQ7SlgwWR2tLIOMbPV3A84HYndKHftmQLPxRNpon9szEG9GpoCT9tRATXhTvKgYN6kjCeY
aPa3wQxZ9sgife3iKWZ4gUAPgDU7yPCQcCrRbWx2xhjJKyMd7i11PFfUQjlL1GNiPq+9q0ywqXtg
UdKNOzTraAtVQ1RH7PJGNbzBTsDvNqLZBEFEPlZjgKUXQeo3JYrSKoryILMRVYzdbnJayUP8J1rR
7JePPI1XNpJlrA6fA5MLmfHs/ivQtA3zLqnZDRF1Ra4qH6q5e8aC9FNQOh5ibhthHfOTfJHHOtgP
ILDSKyIsYCD4skB+ynZTiDDCKKudNiDKhusFpL4EEBrKSwyAdYX7wKCrm9TzMZsfpCWGat21MbWr
Vik/hks+8vaKfOU9ewH8LokxQrZLuf1zvsqEru6dttg5c9hsWfCF70zoif/uQaA4LHD4l+wAiaH9
g0hFCFSjrHc57nX3sRyLOyUqzd++EgdNMvCZxAuMpQ47YaUyZXltDLu805vP2mCmp7ORVkeu5NfM
m4PYOhAr1UGy49CoqZCcEm+oYdfKg3pbtXO7Dea5CL2kN/Jj0mcHQgpLiKZgQeJu6e8tCnAH63My
5WTQo2ZnZTFyV6iKh9eo68bvNTGO82oY7dFTq0S7l4O8245UNU+TokanupzyHk9z7RdiEcuSCgZ3
bdIG+B7AP0xXQhPV4L/9iH9pL3DPGfMDeKShQuA+DCepYQSTFqi7MhkDzW2HTpnRqu7jM8Mw44KJ
uhEzxMOtBEDSICT+207TSSio+n5zISxnQiGx8MRp8jDO3F9tKWZddlRPOzO1Zo88NYWLG8tHoufh
QuAgsJGZLCDWD1BeXnKwn97jybahf4XdbigaGLhDMlyY8ujqU5EcwVT/smW8HGmpi0lxEI84xDnR
pVKc3ql3Zt7o2WYhSUDcdbQ1PhjM0yfT2jRDdN0UfXRVGIP03Dq1c6q2pvzhyBNeSr2fQ9fBiRwq
hMcWchlq2e5iXYgLtpXiqlYHkGXycFFLCPPUsDHuMzP2cJ6ZT+GT9uvJHpUTywzVzCtVKZ2OPOnl
Jr91RgcvyDjNaBEFzW4eJOawBNsvQSay6wF5bzdIrcRtgTms0jQaQMTWvxvVlvuBMBcYbYafKu2L
/SXQFTFin4bYWXjAwhEA5BsL4xgb8LVLXELNwq/RFxGr/YMEs66X81zvwqma/cjUiw27eeHiHr22
8zJ6rMew2ozVmG9EFB9DYv2ybS+XiJILkRvvG3L5gxwBVHUyIwqwg+gtt1DUVPU8F9N8a0dWvrWB
dJ9LeAQWLmwSkMW1ndPPn2ItfAY/gBCWGQ2z5mpKqThHXr9Xz4wxHO84xTNzmYPUTUuKFtUkQY0T
Omdzn9MOjHvdrDw8Bx7BLCquHsnTiVRUT6Nj5n4X2/IaaZ+bMlW78zKv6qcjr8dhpbfcK1IbDdg3
Q2r+2X9SbQ+GzNTaXdtPkoT3RrToCwjL9mYSUATL8d6+QCpT1KuR/lHsxiXQEB/xhU54Jkpyl1IV
O6U363ZvuFLQdZsknrTRlTJZ6U/1vE6fj5zx8nocvj6EbIIlYZIs6CCGsanI5Vjmu94qwnmlpWhg
eujg2AoUNTAJmA60IOqbUMD+d4TcXnVGaD1r80DRzCPNj6EdDnOR5Q4uFR0SXMx5CeH7d7DJujE0
+2qnSDWT04rZ1sbEU7U/tnZeu24mxYgrmhBwCKv7x8lsDdnueLlurShxOMmbTylyIsoqrEdpW9Sl
Nru92QFPn6NUyf2sQfkLUECperKW/narlct20HAnd2FeuBSy+6djQ7pXZ9u5EPbknIeFnl3D/og+
xnM13L79xF+5wQiGaDI4M0QQ2Br3j2RFgZ4GmXRRTta4hdxlrkb08Y40J5fTPVhVi3iWBuiJiAuG
8+AgZOtBp9oXVdPpJ0Ewdn5Bi/k6TStM4p2+OCZO92uEZLiP8CgwHVpcwN/3j1fMQZ83Q38h8Cd6
lJuq1eHHDMi0DXYHaEqD0K+f0bOsUW5UhukLngNHsbPEnMOrXgxHUfhmPgx6lgnL/llQYUVj11UX
WqTPEdj/vg5XGlOKx7GZnUdDa4d7sj1mGVGateNnXe8H2ZPoQomrkUaX5oahHhkXyPpikpk7VlG7
cxA53TZ3wjndQFWepQdcHKz5dKoz1EQ6TUhI8LTc1K4xMI3IYAMyvTXbEc+YKr2tE6P+zPAAkRHU
HvPKE7PdNODLCj339VGKeoB8lvSpK7r0uo+btHYjdsnPLRIIu3IYp8+GKUIdvkAmFHeIM+sEi9JJ
24Z5OoqLFjOmYV13Rv55arVM8lpap4lfanl3I7CmDjwno+ZA80FFqVi2QswJZlVNv2DLWofwABTp
pp77EgUVFWN1Vyad2aZJOXyoMO9M/RgMRemVaZrVvtVr2kcFpF/l9pLBeCycZ/syjjXcODg4th2l
LBfd6Zg4HS4dowZws2DWpWB9EFmI39RmTltoVIhiG7DEuGcP9oQAh982sR1/blO5GD24Qb3uR43O
XkIROhVrLbWlySvRX8436D6haZ70fZSCzIhtCxBewV4seZAqOvukgZ9jXAS2uShaOGM8roNOcvAF
KZAB0gLBrzs6MIsToQXK1yKJwdkDaxxDF3mtYnbbIIRnKS8R2bWrIUd6w27mXa4tuEvSOWgyLSow
tg8WBLaLnmal4QYKr+Z9mwxZBwxFT+/Unkm/7/QiNt0yKIvMDwZKUbeecclcaW04JW4veDr+7ITN
tZRrbJn4SqnX5pCpyk4Xo0XwC3oz93JDKNlqFl3XnCg83A9pIkIbnbqIwTxgrCLA7rlleCllXYQ7
rhMrz0Ki8xvM0vix7NRsPi3kcpI2+Co3n0szFfOujqci95TZajMvDdvyts3CUviTbic60JdEUTwz
VoyrqVXTm3CuWUHylAEi6OrKLtzAGS3Qns2iXccglVXtBBUipZqwh9LFVzYZ1+VUKCE9Ya1HvbWi
8er14wS3oRuUyVmFTgAMLsolXTvH3T3p/KpMwie9jVp5HWqFdVua03i3yNzkaz1Oon7NdAwi3piM
6Z08CgQCGjmNgQHGor/qg6G/VhCYx6yHPT9fxaOjfjGRdVHWTe+oq3yO+zM4qdUGaTPe0qEXJyV0
RW2LvgnMs9oJTHcYquTetCYld4Ouie7iulDOAZRLZzV+K+i2CAXIRW5XnQlJtWjv2s6JL8c2EIUb
RzGhraah9L6V7ULzVPSIEZmZB50YEtYCdSe9H7tvu+hvQSP+PdzD/zn82jK0+2fww3n86bmJyQ6/
geFeEG/LJ77DHqx3C10UhqpMzY6x4uKl8RfsQXlHHo+TJUUjWyM9kb9hD/a7JbunGYWn/ULV/Qn2
oL9jEA1SCEgESSWNIOd3gA/agpLb258XsdEF5A1nZjGDfvn5T5UrRiUItrXz4upglcj9mQ7y9ZlN
IAvqeGyRw5I7Wujw2CxXshC5c+sE2Swy8QpdoqhuzbUNn26dm0GQE+RmGXHiItSQ/pkDIfvpXOFQ
BYxZPme+b6WuWVrdTaTmZupOBR45a6cLZwR/tLjZ9HT5MHuqYmYSmZSWjt/bfWNirGdLz2MQ8LJX
XZifQfNDlAxi+nAqD90ou/hStCn/Q8GayBI9Cla5KjlnA623B6TDpYe8rSPlRK/C5M4OsvzZLEpr
a0uF1bm5JK9y3riTUcuY4zuFbntm28Lnm6oguW3kqrhDaYz9ld7p8AGLRfW0T6s4wGGpqzICq9V/
hJnYhZ4+Tmm3CWJTl1cBasa4TojS+RoIrb8fLckwzsp60Nfd0CDNVs4mXDh8GgSyEMYUxm4rC/vW
EmUcwkUdA9UnIDc3UyprT/Ruqq1wzEQ+NaapfEpHNkQPLo50jkV11bkR06aHMQOqs4lFxuxrihUs
CTUr1C00lbX+LAT/W/ttp3YfKJPgWdQQHD1JiezZb3urupqHClWKMp9hJM5Wl2ySyhpsrxKKryXG
ANGytc+Q2mo/1IpW1XS5bCVzhR3HKrsTJHIAXjPVqFYZ6oWRhsqudmJL84zJmVAPmLLm0tTmyPCH
RGvPtFRJHy21aBCNZ/xUnvZc3G2r43yOq4KWk8hMVZi7SpQptquiKzb6/SDGy4yvMF3bEPqzOTpP
xcQ2gVt70haeZeKChVhdZl4OlZPHfqA04m60nflLL08jmrq23m3y0nDyszis2mqjsrWuTDusPQ1J
dcrEPM60G5S2C3CCU/klQgUs2PZ0YjYV6rfobZhTcimhXdStmkltIrib+qieZMg3naAZnkSsv8C8
0OaqK7ZTJTXqqstCE0zIYEwPTtwz7sMCYyo8srDiATU+tfRUYO3tWo3U8F60UdOsQzoMd3k72qhy
Glg9eGCQpg+Y/3X0sMK0ktyU3Han4ek48MRKnrdcKOWlkQdV6oZFnYsVCt72x0kWsuOxztNhRVPO
7AH19HABi9hqVBf6zSTcvu5q24fGlkVrax6K02IYun5tJ3zxyqqdmfZ8ZTI2pK63Uywz+ogkKkGi
ypU7K878OoW04qIaH9yN8Ha+KnKiamvYXMAR5LCTHtvWQdR9oLrEMYPBEbBWZOvLNRx957FU0xxf
kqnoIA4rg8I6rMVN2UzKRVM41odAbfvRZQ4WZJ6cNlK3DoJq/NqEtSx8RMbmFmZuLl2JWkYTP6BE
9Fo9RHyyKgoyhVIqFdNvZ2UOPaWVpCe4kLpXIOQ58HU473qzkZkXdo1Yqh8EABVPqjSFsThFGdJr
+H6czDQucp+UrqzW0jCXd84EFXQ16aISp1qjJF9N0QSXCfUs8EiciCcEa8dMvoEeEz3ZgUr0cQ30
MEs3oqK2fKSZrQxHmjQWN32bdvG6LdnNr9pI1Xf1RJy+thE2bjynmezJs4gr9qrXRbBuZ70E9Gg1
tYzUXJYUtFlE85iDzjw1BWkqunjFcDl1tbyLG6YkK4ypDDpEjh1/Crqq/dCPDjwT8grV5amVwDjN
cZEBMwf5s02zwqKVPDn1TUx23vhJJM/vs6yXH/MkI7j2QeeUtzUCmHHLi5ZWySW8KW26zHEGn9ZA
yrLYD1ULpzxE85R5LShE0BdrM+eyCSQrMTw0ISqxWpCdiIhKZViCjRYxjtjCYhCUiT6Zzmfax6k7
iqa6qERh2lCKRvWjKLlXPg6VRnkKjax6XyEqgOxLbVT9WpM0EtG0RHo08qA3k/Sh0IdyiGow0/Vz
YQWTq5DQylsrHDp9XWIa6wtratNt5aTlh8aJ5Osgm2L5rIhHmjGRiNGQtANbvZsSUuCThLh1MU0i
nK+K2R6ajVP26QZmf2G7CXUKOr552oRr+EvjjTmOo3ALuVdJ6qNiCOwzBTTKeGm1bSBvZWuMnd7r
0CHAoGhuhnWUFRjJYuImriQeZOaZPSFtqpIk8KOYvHsjKXBaXpKV/8/b/gROSStwYVf+c/J29tTF
TZzuJW9/f+xbBmfZ75bpAV4RJEi6TNX2VwLHTyDI0a1DeJ/W/wtg5ztsVVPfYWnGrGZxZFm6tSSE
3wkImvIODVgmOYzYvuWEv5O/kaLt5W/SCxUJeY7DSV2AFupQiinYhNlwIUyCIO2AHnvr7BN6SJtQ
hZOkA7nuEbWMrW2MsmNn5qclnQBJw8AGQSqMLqhgzWYVyMET2xC9+UyN/cJOoeYZSrGZcVVmg1TP
xoxmF39YaaJ4TE117TjXbS/cJrLPLaXZ0Da6m/XuXkln3a2zqxnlWFdZ5HSs9HKQimkVDTQT9cnT
7BsVfcnRDArXsDr+n7hPk+JzndNJcJTEH6OkPOe27kxFnEPqTqhzmtpP8iTkcDU1mXWWdMiSzrSC
UbDGOU1GdhPom+1FWbaiP50gYiqepaa6QQt0E7RYbFY4QJVVfEaseujD+TKYcK+MvlCksjfK6kqW
4VQFlN3JYxB97US+QVTlcYgQSuU9fYiVy1rDZlTv+icD9T8k2u8bXf1iJMPowRe7VuR5NVH7OqVI
7lKUiS8aI5VPR2O6nMJGWokwKz2nqHTXntqPStzL25j6fTWpw3uEpnezpQ2ngHSrR2uaRm/Mk37T
5k3zsU9iOiLj5Kdt01grKy5F5SK5UyD/BefeHW11lQRNtFGtWlfQgxE2+6dS7zqz5hcVcZengzjV
E31NXVifdXNZPk/Y1t/nkhrfm+WcnCilfJ4NmeWXaIiu+iZY/0/FmNfB9f8LEfHYD7wVV+5YB1n3
c1h5+cBfUHjLAbqOOaMMKoqhv/13TahY5jtquwWsBesdlj+96u8hRTLeLS1UGrXA5/nvC2/8e0yR
wMIjGwiQHIA8IqbwnX6DRLJEtL2SEBGZhUICIAURDSQGlob5TyWhsPSqNSqjve8yUq586syzUQvG
W4NZ+gl6Bva2EEyYAPyUV7hhVKd6FVRrXNLmK6GN/VlHlw7Rk2ITokftoS+RngOLru8UZSzOkb+r
EXcZwxO9EfNZrMxy5leGCM7r6ASnHSNojowF9y+HOItu8MJfNkm/FsbgQUdY1hsDtrum3xrp4j+a
Fwvp3f4MeUTa/vSQr751tX+mgy3oiB+97u9Hop5nOIcOEbX9/o1DVMxJhqozbtU8M3AmGe3tPKIl
XxhVflY7kXlRdQslxsmQPnn70K9cJEeEUA+TAOT0oSpVZFflaOdycGuQVayKWYRnWaDr56FhTqvf
PBSLbNFO4xoZbSHVtn+VCeumR7KnvpMGs11HE5RbM6J7PSrHdBo1tsn9G0oLHQAUyxBkJy5zy+b3
00q0StnE5Guq71JLXueh2DIsWttze17U8qoe8zWNF9fQtkWYer3+UMsSzTfUlZKzEGl+6xmdEK+R
xEk0tKdTfiU3kd/3+jbX8RTObpHwvh8NYAi5dZJV4izJ47OmD5csnPagqly9fd/2d2pWBygfbhc4
NTZ+pjwHMwEbhU8zUrP0TkkHaW3JovTGABp6PsHbjYH4fQu7e4zSN1cjAkCIYTE9WzDFrIz9m1cN
o5UmU6PfLXoxG0SR5hMHn7azIQ8KzLUG5zqVLMNTm6MrZH+wtFwpOE+wELx5KKr+6tWTJKOJiax+
11lIj4dVEfi4vx9Fz/2y5mmMLdApQGT0wUDX71+gUillIkmjetcFSnmSSFF6gpf9vElzy5sUO/NV
I2XyHzqGGzZmDJUmMpHIFnQu8ibeUaBrK2naqN2x4e8vcQC1u0WTjioOTBCjvP0Tq8Y668okCO/j
ICy9IGu7S0uRdA82ceMq2qiuGOndSJZkXb+9xF6ISnsRCH0A9oaXvJRiUztYYzTyTDkyjea+1Vdz
UwjfgEHhWkNxDVDzgR74XZJNFJShI2Otpn1q5dAftMa3cj1wQyrQaNCEO03KU0lzJO3U51BBi0Rz
0NY3Z1+3Z9AFy8i6P7JYDwBDrBnMUh2mvIDCmJhh7rh/z6SK5mk499N9TfMomM3NAEOwtJ2dcIaz
pNA9g/QqlvQHpfsWtf+/BPpz0cr55+LHfW7y7svTXpbCB74nKaZOvrFgzhbNBRLKH3WPxI/g5yAN
BPoIYJ2y/OhH4YNYBHUXej3AYV742n8VPktNRH8ZOB5UN6gw6u8kKQvP9qetAfI2Pi2kS0iYY0RC
TnSwXuoul3AiaZv1qKTbyEg3FZYjQxB4ehFRtPijccNw3e/TaRfa6UnetxtOym2htCKofJFY6aaU
KFam9wzcPIWgANzWi1LHy1txEgjbtyUJ2FLmO9oXvf3o0LAZ6+7EjsKHKm3uu65YB7W5DiMS6Eb2
igF7inI9gstpAT1JgeSGSYtKUfQQ6tBckcOaS2aqCTMdRpaSqW2SUTtPt4nmnAD4zV3bHDwHsSXX
yOkFq0Vyx+j+MXB6RL0wV4ulVeq0Z6ax0VIQdejPYU7gKkPj/7QIXkli9repX2/swfbOXkGrIxDN
uq3L04ouzGBeIcG06utj1I39beLXIx3E76qu0miseISOeoVLSa8cIyv9eilgKZi1E4dxUgMRuR9T
avx8hZownLDDixg3lty+ndN1qgSeqdNAvVtarw4AW7tOd1V0ppX5OlVxc0guWxtuQJuvNLqpTRad
Csnwzf6BKbsvK+9HFk5UBq7A1Djk8wkb+PJdqH+eowHgmlilWdr1YoXAPoBYFpPKqVwBZIZExOwS
cn+j0ZOT0pOiTF2tQHrROK2xJ3n7UR7Ci3lJuAHIsfOOQNtDJHX/Bixi/EE19M26MelBlfFm/JyE
eDh2Dx2dpFQpvDZ3dWvkGiGBcFMyNVgHnN7b5/Hqc/jpNA6QPDlJgjmFPIfEYWji0DzWHASXMFUw
jjnU7ucEy5rav+Jla/4pY8QLqHeicCQsaLOvKrIb4NGB3vmRK3pRHfux0f51HAT5oc5CUDsEeDhR
g/1cyp0V6l1UGdtEZmIFHV3Kq40UPTTOuanM9KFPG7m7maVdWfYrMT8gwQuki3tdycyNVkHwKaCN
8vbdPkDAfL8FP07tIPvQRTf2IulQTCK7i0bLB2nvpp3sFoBQQlFvelNaSX148/ZhX3/IPw57EJBJ
LadFLaVZI+OMDXDpLhwSQWM2C45p/f0aOJaH/ONQByGqMOK4ChmirRcTE8GULcw/vn0xx45wEDmi
jpm+A0p9PUwfG+tOHDOof/1m0R7E7Q9l7cPcHCq8XSUWQbZTLtvpc2exOkIDfdrPb1/Hq68DHAt4
dstw97BLGFstwvKC49TZgrbaVN17eb59+xiou/+yF/M8KL0sQ8FRhIn1/kuHuC3GUDkrLm+AkyfD
umLwg4DsVp1lHzQNLcXAtefZ7fJhHZtnwsDyJUxiguT7kRFfWFlfVSO+jAfY3k2FPb003vdtJ1wz
bhA5jvlVOx5QlepPpMw4z8f7BP0nPSvWkZJ6RRRdSvTy8y5doay6kasvYTus5S5zO2fetdZnuf4i
6Xzeqk6lSj5Voh3uOChfRq7BFEjPmFWvJO2L0O8VIJfNtoWIn+D0hLzbFj08v7B4u2veGgm0SVys
wzlYDzk6l3O1xT7Yi2TLD+LWb+b3taScYgN9ksmgjoZNVcmrUmQ79b+5O6/muJFsW/8i3IA3rzDl
SRatKL0gKFGCSXgkEubXn69mJuK0NOdOx7mP90Xd0Yasgsncufda32p+krBktN+Lwfvl2OrNddDN
psuT9PbSvJ+L5XGqvF/lFMS5NkfKoCvLODRXXLgyP0su3Jh7gFrxnFPRF1PAqFJP/I5h0nwdkBNp
87cBLRJClr0zO/sW/n5XQ+LK7s0+SHhErrUU92I0L6L/nCghtoP3KPsfgnBa9sbbVyAUYJfSmli1
p6n9aNwf2fZtsr8MImBz+kCxf02XKnRXcFNLEIt5i7cO5tZcJjIIknVxd/NY3m1EAk2LuZ/z17nv
d71oT26wN2ukO1MPLau8K6GMmrK93B4Xrfjsi3q36OXeu7GLOz322TOJ++Jg7MRZ61zW3Pz0p2VH
LtIzCqkqKnQPjIghLmQX37VYTUItm+8tNT93/XyYvHG/9M9pDjeB7ANzjLu+SCZzJiXLPdfQwmws
fr57IMobjRDbQ8HdXtDCtQynTIdEnCEmHZNn47tWl6SLs45rUdF/LvxHBTENoExj/7sMNExvc1IE
xhGzGFOlc8tb5nj5sSw/QJJQnOk7rnmTUYdKGNn/rAiAAZfadCDjJBpwGplM++vOSuqW4bIKXmr1
MDrQrFysN8ynKPvk9N3Mk4GolQBDxbSb9estxGzrwQ6N+VNbM/yy7JjoqBiu73uZ2ex+dtiii9hE
HbcTnfOs2ZmlYuwXsB6bd0Gu4r4yQdNW94Nnfwi9/FbY20PjtvftNj+Ns3+pKWV1+4eRZif41oRF
5Xs5/ZhuTtVmeAM7Gqfeq0KI1uZwGNrvcv2JPyXSO4UOojwMXkMhtEb4PZ8J80wYJEZVMMT5lZlM
OJZAjYCTob3cDCMp+PieRHaR7e2Zaa3q9gbnTXIG7xdNI84QCQpgjm2NyeNNqny7dJU4DKY8130b
5WZ3xxDuW8dPm3Bq++0D/gI+QVgaQGMyCQBn5DoQg1a2cCLUrgBcvpZvlcPZoa8PuD55IJ2d6L6l
a3dNJytBXL9r5zUesi6SsrzzfczgLaMSJ9J0b6+WNFwdTOHaEN6KSRPVdlY9Ig0+MjyPkGpj4V4S
RrA7bKVILtM3yx4OLoR0n6d/C3Cg5km9FgkYnkuweg+VllKi6SG9wi7syBKEdXMMkN+RRnMgoiwa
qi26fUPhy2d3XPbK/KbmLCmbZ6cKBTenm+/HtrkWdXHMm/qbP2iPhQR0TW/VXI2IsMb9ol0014x6
ZArj9g0hT2xxFxyWa7kOiXJwLqTPsmt3GFQjo+t2dj0f7bTaDdhArRRfURHwCqudPQWJGjPmrUHi
61cKzdjq4Tm7gII1M1oBxWZavGXzBUtZggFyjwPjnA/ZF9TCe03IS23+0jE4jvoVXet5VXmkuX24
ZhenyB49U91b/TeI20/DtByVuuv8MbYQ7GmiClez2cEGDfXmCH0rBNm9t1jucDbf49t+G1Jww0Z+
Hlz1YHj13SbEAblBhKojMbXqWIzPQ/avQer/tdv2DxPvbxUhh1oYYDevO+NA489epbZuWC6mdtiR
0n5CYMPexWJgkmfvB6FuVru64UhoMuFabXJFRUyLP7Ghlwil3y3USoOvrlr+Jub/XVQmteofn+yP
7dkTflNRkA07t/Zj7P8POpNws9xCZ3yruJcB2bNSVvF/Lgv+rfT447f+UYlbeM6HdeyGnbaIKLDf
JIIi26z+rti91Xr/dtmJDGJhvlnN/gyZyNFC4mcQfDmPedfkHhyNanvCnaAPSasx1FqCxJjxU1AA
lDlhjaYdElB9Vr3/nnErKgK2TQiCBDd409mUXeQgh7id0fMZhRvPlT3Zr3ZvcWiUN6FWbPFTe/3T
yW+pBu5xdt/kkyxeJJ7cJcjIVzSQlifqgDqHFL45YqIB+zzUW5EY9ntHbIxNdZKNycQ8sPPn3Zo7
+9Fd7wdLXm1vQ1D3EyPyNdfG6+2dcw315mT1uzaK2NmyazUGSRXUdym8iiCb36CbJ34wP46d+W0m
2dnLn91sq8NlWHY19pxR0+NcTQeynN7W2X2vZPYEFeykm8NeM82o4jTWeeUv2pbhNPmMSPpItiIe
0WAVbCRWyQudW9F/fj7+9Oz887H87zv3jyPWX45qLIEpUVLV7bG811kT8+HZ1na3No6/+RfFNd7e
ptM0tnvW3jT4m8r43/pHBoC0fzSjIC/RL709vn/57SNyHwcH3bBr2/1YTLvumN8XtXORzf+LNPZ/
Hmz+/00NA871lyfiBpb8jfz4kn8U1Ufz+Vv/8fa//LMBiaLiBgxjKYWAjLb5v4WzAZpabhggABY2
ZBe38em/2o+m/n9u1n3MF2g2bkEYHEL/1X7kpyGZhXQFx5iDCq7g/0378cad/MuyQxQfQza63nQ4
SdzA5PrHAVFnkBdsiyYPAlvW1THVdKc5ws+jGjmqFXedpWV7SQAOEgf04iwkNp7gvV1YWhFmcvWt
eB6k/3fNu99PYrePdYtABBGFPQ8Fyp8IAxzOOZaanI9VT2l6Nouc2Dx3yrUlNtc6v3Sy6e60PC3G
ZOgtcW1Mfe7/pjfy+8LPhUcrQysVEguTarrHf1wauLscZ6d22Wc3P8E+szJ8Lo5LEGi4djpf/y9P
zf/Qr/xjcnD7fSgs8InBy4YJC3f29zdZBAH1QJ97e3tJR6hEnvUuTLgJcVUY+re5qOeHKg2KsGtm
Rb/PERgB5LQMf+c8+mNB+8cHwcxuY1qDJQSy9I/hSycggKyQxvcVTgYcGN5iXm19zT5TmRr3QQXB
i3jqDGdNgWTlm651zXNlbZmWTNJEqKYFKktjt+y9vwPZ3i75f2+SfDIoRzTyIalC+DBonP9+ibIe
5njrC7Vn9DKnO06Qrn3gQNGkf3Mz/nz+buELxC8QYoiEAQbLH/feCBqMYF0/7Y2KX4iDTreNnex8
88vWz84vU+CcoDBgDk/zvU7JoW3Sv6MQ/95buX1ZPKo6YMB/2C9JOf39y3LaLQDNNGrfbv6KME8z
y8RDVUyYLonX2UWfCzP+z8/g75vJP38lIgNTh/DJ7Oom2/jrZjI7+WAS6jzdpNfdV/w3SI9rbxEt
6gcb0bftVHns59aw/E2f6t+/623gzx1l0MsS+ef7vhb11m3rNOwtWesKgoTOgiOYjPCkVWkKL75I
t79zTP77t+XmQrxlxsP4lSiB378tyvnNni192Pf+nB/GAJElOjIxf8Jl6T5NFxtWL26hfP/5It/e
498fYogU+BT5lvyV+ervvzaj+DMmwAV7qjZpRVAOhl8e5jOivsqsmPbe2OEPWKcbMjTwJAK4//z7
6Q7//h6BhblNtm58SB4uYD1/IsjzuU9Z8Vq1Xxu04k0q3w2F8NZSrX6XS+elm3sU1G0XW0VgHZay
z0hPSskeyVZngZuTgZV3rSY2Gf08EjE0HjNpBIcesfCLwFz6gKS824+z+FF7JY7BxioOOfbFxHRl
HaUpngNnqGSsibx9yFYKKHTTtXPS2rQrY7Jh+0NOJhfRkjrAobDOC+1jI7wlUj1z+H7rf5l9a4az
sZ2bxfKOo5GtJw9/GPr5rDjUi0jPo6/5MWbk+j3vlvxoLtavnnwg/EecSXPBGyVLAjOF7m47F9jc
Q7XwxfUsv2aW8zDxPh4LIuZP2KHqFlFi33wzRPAul9qOIT3SfuqagXGZ2/SxOepT6OJNIIVIHoJ0
Qkjr1RoBTLN+0z3DwV8ZPpfPaiH6PTQLXcXm1M7vy1YMCRiHLa4c1NMLPgJCjTbVFM+N7FDz+6Nh
01rwFMfpMKP8CwYiGyVYy11rzCXsgYCMgDRU9mwEZyX9LQBP0E+A7isfEDPzCVT2bNVIfukBpWVT
dGVUNAsKxwQUkh1cfW1Y8TUQGJ1Ln88hfSdyPbzKu8UxBydc0r77KviJ3UW3Z1PkoS9LX7urPC3t
+1APsma7tvXCAti1jhJf1nFmWa4CURMCba/LdayVge+gzflz9rqyeLQdyd+bjQmzsILy5p6K3G4F
TdWFjd6cfFWWXNBWebQl9E1yBPUlRpSo95vSiv+5Iy/GVDd7Z5h1+5fMDH6s4ba2eko1gx9C0GH3
lcAJl1PM5NnMDYza8UmBJbecPTUbWWdI79aNuJoCPnVWElCMvqPhz0EvMx6SHl17pPEMiTjFBi92
QTPrfLA+aHoaiGM2NPX91ihaKyjOUTEKtyj9KHUXrzktRq/sr5ZbOyJMTWtc40K17aH12TYuNgkA
fdwNmuPf2+3Ej541obe7HmrbcB6zehkxGSqeZej2/nqphrH7SsKVb4BEtPo5snjfuFCUCyTr5s2l
afRp55Juxvh2WYcxNox1WI+OUVZPRo0jKA7I3/QuTJsner44VcwH42YMf8Y5WBWP2H5suVsHUTc/
Cs34CYJizSIZbPanoTD/3S3C6R46BthEhtoeT5wLTSqgx5ktcJ2cVf+hWVK/IKPDwmiP+S85cq1C
l1zPjDGK3TmRPhFp9FSVG9E3Wrb60ImEjx1Lh0//Tv6YAfu0bM6DXZsqIqlMS3qU72PYwb9hPcpd
HW5vVnT62WgHb6U1rS8vnptDZEano9LdoDsb7mOJ1V+ZbeldSYAmJMOts+yBWNeiDqvA2IqDVxLF
E49O2hVIaCYS6cuqm3YObT3cFv62DG3YA4Fe9iWRUTntu5ZMEBczzRDKzvG7Q1or+2rpTd/thIWH
M0ZBtH7b2mwj+gYVcRYLMbOFddbEtlUWdG06e+bkTHrYyoruSD2Yw3ksgn1T15QywC+99Jx5m+Vg
lkjTLObdNJPBq6t+3/re6MTGgi2k2TZ2qXokSVp6zUHphWwuNceFnaH56ZMIdG0XOG3zYBiae1LE
vZURSIn6V1MRgN0HgXgwR3u+bAEeLQw2W/6pGJUbry3pWPicSy+NmqzQVKQrg8tTSFQEhIpkD2lW
5VY8lkWQRpOfB4mLeZpbXxVY2HDUBW7UjrO163Pb+b7Oze1d6utlF2wEpxjE/T4g1ULN1wx2WDvF
0evM4V5HNYASZ7MQCmiZdujsZUojsaReUtu59TpZpouG29we2UfHg2/P5b5Rst+ptU+roy5y50jA
DZ5l+vGHwCVouWKwERFg2O5UNc/HUfTr94KIop3dBMW59JvsjsS2LzrWjxqn+UCTE3ssaoVxW/db
DZ1A1QJjCdYYdBRNqss9MWhwxott3mlGSeU3UhgtLM0gdSOpqebI2ieaRMwoOVindPvnxIEl1EbX
+xCW+UUfXXVPB6ZH4LH5t95HcESD4ScbQTR9POLN1j7om7JEjXI+j7XR5gnYBBrgVWYFKWwazX9u
COu+wtNkSbdFl/gqBcpPmK87na3MYAfFu3VdA/h6UV2WwftQt2N+2toqa6Jx5c2KmiArL/Pc4v5Y
/DH4sY7O9LOj7Er8NGN4UEvPTzptNFCENOLoyNL1ueNdz95Vrce6NUYXpKSawXz4t+ZSq3WP81T2
B/YI40Ik4SkNdJOV09fL+2JR8iEosSjr7caupUrnyjUs6cu4WTJBej3UZdE8kw5WJ5s+uafV7fTv
ljMTPRzkfPuQkkGLUawYV6uR7c+5M9dkVT1NKNOi6ZGIoqnp+wTzzWMv6ucin6sdHsf8rsh6eSQU
VkTYf8jB1WVVhlU7XgKBjDBhmfJ/usK2jmNP4y1KR1mFw1KND2KYZgYuk6FFnYuj31TtakfFlHev
WOO0QyZxu0DTE9fBDLYiSUc7f9NnnYZds5Ap2pfZHsLwu7Q3K87z8XMGeBFvvJ0PuiyXB+Wbj47b
FlGbNvSx68VJWIDNWK9TxhQcxkn8LEVzX6yGdvRsrO5oavQfFIPjZaHoiSedFY+ESQ/E56qsB9yR
J7qHzQlIFrfEpHst/Qm/TwZVImwktzvqsWi92auDr7oJ8vbeMwV+hpYo27ClhSypLMZ5R7BdIHCD
Vb0Z+lT+QZ4aR2DaWritNW7YruBU2uCokyMjxIqumlIgdFNhfCFtxki0fnkhEvK1quYX6d8Apqol
tbPcSgePVzreb6u5nfSlt063OQLH91+lCpLByD69GfuUl5t30+QxD2FhTAp/vVtU/uFkG+69Gr2R
baNEnDUHtEDH++pvr24/PfhlWsd6r/NC4iREYWfejQvKpXxYDsoJqjvTnV7sDj9uRpRI1EoVtyue
e6Tbagfpqfo1CbmGVGZJv0HkI+Z8jLClIDcEnZ7Ymkdf05XHIO90/jlWU7uEYFCM7owOpNexqmzl
m137v+TkkxxXVV8xyGonGnBx49YUW97AA6jyL5XefIDPJN8FbB8QlnmMSdaY35a2+s4SfMeqfgWM
gBvEnzABBxPDugAnnKmYZ25W9TNf1ZeiUuXOwSsbs8vfbWVO5LEpAHC4aiVKiWiE3AHyKLaB9ky2
H4ahC1mHisNWLD+6FIWPS5shnFj/GMzJMvG9MkURxkFkTWVsjdj6ZJ4He5ciiHnymN0vHFEOrW6s
sRekz/XU4bYtgsPcGvdK0zdEIJSottbVh3QaV1RIpfgZFBpDkLXzQ/oYLcuzvb2LUXeIPhi9u4W+
xQFX+ONNa3Fm8bTCtGJWvdVKf2FNfC1XO01yslp3vlirGOKaLxi1B8ur00tGXyMZTqnmQuOwK/RQ
LqlBUAZ0/HneRx8MTrwhil/ETZ0ym8iCWu+HKcyr02jPzoqyqfWnkpvfG1FQpm+50o2QV2IIl9Zx
rx6By1an73RswwfVsbQWzWiRTDx0O3/FBQecSjsSEnBaKUoOhtuJo0ZzFh2V+zqu8I4RgIZmjxFg
zTdpIofQA8Z2zJuF0QbHLe3uvRmhDb4nKtpNxzaqFebCQadbVUj8w3qwNu8hq8dnBX3u3twU5DFm
s9FEMXopN1UmBAR3yKGcN6Mr10+Fdf2oDbr15LELPM1SaCdR5saOborYaf6SveR90zwDvtqSrDKt
d9WVw49Cb1vs8OTrhU6mti/YzPX9WHtUGHbzfV3E0LN1ONlH3bhvNTvLw6LjjDJwvUd67atzXS3Z
XTlibNShoOymNhNxNrV9vZvTXob9kL3DXaxvTQQ76oaZNsaqtbFL9lOElUpHu6W0JDOHd3Mm0KOp
je5plDgpnLzf29heY8bJ5RdPQbYNxxo9+2za9T0toAZM+IS2T7PuRQ+q0Jyk78d6rrvkrJfzCq4N
M3E5UPfrRsEEuTawTbexXQXTAwnpQyx18Qv5WkymbwIrkxIA/Xn1wLE5KEPg1nhui96gB5BZbsLx
HFdmb5FUJjORp6G1Zg2ibIkWAvPjhHqqGO/sue6x/bfrScJRi+Tgc24xguEMYdyFjhrY57Yox+ds
HtmOuu02edTctT7los2+20Vvx3IiITiid7ZMWLqaMUm3wTuWGW3QqHW21cB5xRBVjvj6g1ll7q2i
7MDkFAW+fVH2DQ9xYO8rxRlMwUf+VvX1NkYV+0kaB73hpfGgcRHo22qjPEFodPodPgTzTq9ketLE
ALClLqzikTGqR9lrF2Yi8ql9UTpSkT08RAXeM/cp45bc4wjsj+g0zG5xrlpnZbFnIWCnesRTnrft
zNzF95uHdFq6q9AX+2ZIdm76OZ5qIAW9vZDoovXxZFO77Fblvs2VoMYsu2w86YPbv6/K7reISOJ+
F1CrWfuKRoUTpVbn6QhIW/NYGYBS9um2MEVNh27mt/nrbnB6VYWw1z2kF3r24Rtq+AimBaJO7QdJ
n1s0msx+DVm/tjNwGP+SQno5UtZxCYSAekKZ/kuupR2na4AJVrTFkYMgZzak5XPsVs6mHYcC53TE
K1aWfBMd1ZCm/J+OLYoToQb1Vz8bPrvRGz/4Wv6RkmpRkZ/V4NkH93B7VHnI/VE/aPkNIpsL/UFC
hbpiRPYuBU37d78qe3Z2tp4Hipf8yNHcvpuFY/JJNW3v0Ud/HMgXE6FY6I6GcHf8iYlZJW+TRCSf
4VDfzCOaIa14wQv1VmQ3oIy5lF83PV0S9uVl12cb8eY0fMxrafrbnQswKWw7lb0atYVgZFor552A
euOCN7+NVdlNTxpJaZ9inboPTpEPNn0t9PmNOjSuNHGoVANX2OgUj6D9Itq2fAYWtp38yXJeReGt
L/oCtnqeGIXPMmNQX5lL1FFjJ1CS6+cA5cepJKw7nAjwDUt9nE2Mlw7T/Z7ukUgcEytEiJZo23fK
LI6iD5yTynUf3JGOUFnDjxy5ac4BhTO/Y90oUSQlsmaRgDZjuTGhVIfb4PyYlY9RvCNoXRgmyI61
49wSXLtqrcPNaul82kEVStwX9D9VWtKP9J6XGfEEJ/b+e5cOHHL7onTPUC3nR0dz/VPNGhLOWfmB
eGELrVr5kc/BFaFfutYoexwO7EGXTyRubO5DvlEleOAuw8yVDcHyEJ5feseRoAF6tN6Tp8l9YI3p
p5eP40PaefaJOf53OZBEg8pmyXdWXVtJUOrrTmRjcVClWy/nwF3znWENJhcCVyQmvrdu7A5wCwj0
xhtLukR1aKRphlYugy+OIZKsnK8zC+49aQ973Z4uSvOidqmuN84G8aH2QUr5bW23KbKWxjzTuZ37
CFbmGC4Od6vsqjFqZz+DUGo3a+SXzvSa+8ah7PX0Ozw4luO5NF5Ubid4lZYI4XM3oy/Qs2oPrKWY
KUNWb7wfMt0noQQHF6imRhGmVJFpIzmKjimTqEpoejQPaOsjsfEkEGROx/xajJTcIUjPIDitWV+n
sVHpMtgxxEJd0oKgVkd7oYR4QKbCKHq0hFeft7ybxLGwSv9XJnM1n9ppSaPNd2h1oo8PA5Q32zBw
Dmy88+RgiZ8L8WVu7CIuNOdQB3MRLfZ4tjvruwBrBFey6HUVxZNVX3J6VutinpZFizsYWoXjvWml
OIptfh835Z7tzbYjMTnjJW6KeYyWFjmhVCjCCqN+GNlGGXhAWihW7wLyNossXUJ5CDgS+2WQePn6
c5XBnWWmaFP0t4bIdjXnFwz8RahpDWLosUVf5NQU0MtT2lswRkj0Ts3h2arhtjDZ+BCEZHJQca/k
V61In+znEdmgkZcN8vGA2KSm8m5ScTfaUtfhBKjO1OnVfV6739vOxwZQVnEe2CQy9uVTj5VaOhMr
lrib/fpijp2gMxZsX/p8PXoiS6PRKAg6aD5Xd2jptOQALP1gxwGJMVtpmJTqVR2t+tSEcmRH6+v2
PLLgJPpg1WE/DRlnBAp5/ZY6Wq7ru+ZDlrd7t9tlPv25XdNAkjghjP9RGJiIS/q9elIYS8em7KcX
rxrcE3l3JKfIIgwKGj2pzgU1IfB4HnV0Z3wZy+A56zJzb6aZ+ZaNdgSo1r1TmyORFmrlWVloDpm3
W2HjuOIDzRMyuC33NTd2UF5OUeVY6OsUHJztTPOk/EJzu11/GULvg9c1LdMfrVXILKZYHfP7eeSs
gcjZsNV5oEs7cXaGpAU9IRvXHSKg7LMEqLntSNFtp6sN/kR+VGhUmtghq1w7rx2gTRmqoV3kXiMR
eD5ljpHDsSs5FYU91so20am4u6NQy+swzk9Nrl0Nf3qjjQ+CrIQuVA2C+NMcaRlFA2oqH2m4cmFm
eB5q1LJ7p/jxd5k+v1Eiit040GlUrffkaRo9O1sf7iptvOQqc67ujD1rn21S6WHg9FqY1mxzIYzh
+nHIKMKXBW36TdWof6GFyxtnBrMdGVjcUF7V6XApHbs69pCZBxo1WfmUec3t++Xmt4xLiWpKBIxD
4VjKJ0eNbcoKZUMK1kdgzKbIpqNOKjQZTBBADmNFTyIcxqI/2LX7RZqru2LzTXPzFMjaftWL9CdN
Z3Wfeot3Skl7syOYIWa/M7JsapKOAz3nJC+jl6vP776OrWJhMXzyrIlMOkt2GBIHh3tUZfgPhvJ+
qzz15DXD9FTOGE9GMpMjYQ4/EJYhiKm0/Cv+d8lUUQNKIiZBnuLY6bSmdeH4ex1M4kPVyVNfDSvt
XZJdeIxH4UZVBeG0yArrpvx0eBEU6r9pFF8ZLW97bzJknIPAIYyhauNKtV9ZH5eTxhnpULNjIcbL
spK3XWYX4t9NN1IBA4aJKdlDk2VBBEPIOGEwoqUAJ7SJa7UWpy2Yup2qLQfIG3c5zLM5xVftua8N
7e+3fmpKdC9pnww5ha9R1RQd/gjaxaCJKflCjBErNG3QfmJVmJuIyZ30eUDz+WSxw8Wm1di73Jvo
W3QeQyGtrojLycxMNklZLOCRLGwqWqHciwMf8+tSbNNz3y8f/dLKRMtS53GykCSKZs1elhmaHY/Y
U9Us1cXamuWJPD4YSwG28GhAZbHH/m19zstSnazcM3mqeHQ3xb/VCzq78xKoU6Wjk56KLPsFnCI/
d03bfWjsfWgc1XLRxumHogH6mNbanfCas2brVGCBFBSDbTDlTzaL9E5nGBJXklG9X3NWEq7UASm1
JlIvkPGtES9G+ZYZ/TbTNC2tpJTOuq/YS+9NOFVvklRP6Eaii701n+iK+TeaBJ14vnVBtAa9D3SH
0L+0wEiMSvys8xotquPmR3ucX9Zt0Q+dO7iPhRbgE5Vb8DmnbY+Lo9POmkP+dls5GMYC16IjQdO0
6zwNDwhl4dkbLPe75mbLI+glPcpSrXhlsuDsctVyP9pWRj5kK9qjphtuxTQ8BSkELTZA+9dg9n5y
g5aj73Xs2DK1+Uh55JNRUtdvpIV29+SANGAtKrTnQWvvc6WgV3bubcggxWvvKhEazaDec2VtexUs
bWzVCOD8Lq/vvD5XF2EM4gmU4rOp3Hw/SbeMHK90E9cq11CjwPtGAFL5wN2en3y3t16QdoMF0Uxf
IfoFkgYDw9S8+8FHVdkDWUlWJlFh1yoO6MAgl4ptfePkgQruhysmjstYZhqAJA5CebeoBs5/HJRj
u0So7bU4wRF828MSwyobfwCx9/GUD6l7T172Qp+m07rvC6rjLw0mmnu2qIa+fA5utDfNgZFmYD51
itzUOCC/o46J6xC0a5yuPE6KlinjPKLK11nuUtFjxNNV+lDRH05Sk1rJMUbtGAi3nSIPntlXZXaB
ddb6bNbCmdlJHc+VLXbV0ruPnYBQBoakpwvpmXcF37s+zn3mnt1MmwjNbFE+i8af9g2JIq9sUxoE
5aYKa4vZ6+r0/RsTjfXJGO0m1rWAvar25SusU3HU3Um7cyy73JUuklWAapO/s0zLAwkyeuym6/fV
XDkhe7LkXQ/QQePzDq15RfVfDdvO8smmN7p1Ds2ZpHAOaCin07Y9ioo6yoerROORiWnTTcbzyEWP
RK15D/SS7cQrlYTgFBQHO5it0HZyBtd6Cr3Epbk1DfWXxS+LHzpPeRGtLQ2yfO5sVkmY+jMMo2Od
VtnVbIN2h4cwMfqSBG7KQaLdU4sSMZsOdGvceKEgijhV0xVVQYEWu/LR65bqvRua6c4tbP0ENGrZ
01DQIpPjUxxoSHiLgDPc1gjOcJlHg0ul/iNKqC2yPVVcmBzkd44deHGVqvXLmOvtfvHd8dZC9dt3
T7nYzpzpB3WVEcFDbd9LZ0SpWfnywe82457jpfOrzMmJbwrXiX2jkAd0FzyE7uR/TEa7smRPb+Xs
eUnj5y58UZ6EfZVakpfOf6l8nVasX38FJ2DsoLjU+2J1PxlkNfHMMQ9tKHDVYG2RnK41sjAtf7FJ
82XM1Pv7wW+n92nMOE8yGD5XJmXxJtlwmO6VL7kFtCvSKrpmBHgBWCv9Bdkzh9ixcKrjSCRqHjvL
3HI0MZod+g8LmTgkBMqdAdH2tpWvFW2SLe6NOuOY6fYHQ6brFbaHZYRrLlXPlyjHxO5oUCdG7jD8
wNxBNqsSTXOc0rr7tkgUoZFEgFMkntTvoARvQAKXGrbPrdV2qacNVcTyX+Sd2W7lSLqdX6XhG1+x
weAQJIFjA96jtLU1z3lDSJlKzmNEcHouv4FfzB9V5T6nDDRw+tLwTaOzKlOV0ubwx/rX+taIK53Z
6a3yjLrUSgVMiSaJb7Oq4xzam/neR/i5tFulX1qCaSz2l1Evew5kQMVYAMhN1SXQfUhX0I6c50mY
XEQm9JPjGLaCl2wTD96qaHlbPTTjlXFdIjJhMv0qKTFCeOoKFx69ZzdbDOnVhrDYzFtpCn/bdjI/
N6mfbV3ji5OIxbqv1p53mWGzN5vOyu03jSkupg2wTD6aYkXgNYlzW4Nzuk/dKt73GlrY1SyLZKeT
dnmI5Ah9CWfYtPYKpJLbQkFYq6Iy4AGr2MS72cjN4iqTXkxcom+yj9OfhTe2e4ftONnP4SMN0p9z
INCiZxLFd4Gfw3dzJa9uJzEWz0RCHFluTaexD+ERN5nfHZ15dK6Sooieay+Pmy3kYf+9Fm14l+pK
jVdt2nqnoVm8KyjfnIgoTP90qxqRtkr8i8nKZ47zg9HXI0+YYlOmHv7nrncu7JUeBYmXJYXbpRYf
TyNfgw6wLsPEmGyHUsWPAuTmk+sW1p1dTOWRYtBCQ/SkvpQle7BcgvbUu4WfXbqBpmfENl2loEnl
7oVorAFxNdScmwJ+f8ND8DIpcQUg45XRVR+KlLjDKPqtx6j1muVx2LJMCarbGrQTSvycFltZzH1y
MYm1NXimvupKtPVCJiXc1Q55KIVyeQwzlJMjQO3K2bRsdV36tiwszZ2jihfy2kxVybrt41wTXBCw
QHqVDs7tObHUFtAJH5ucpcM8NBgCv2RSACDaLDqPRKJv7TSb92UdDjsApeXei5dV407bR+JyTLhW
WBOmUl0V3oNXNskNCph1pQLRDwiuvvtoxiQjGFX1jPeZbbamMtWTinNk0sDz0gMy5LRrFCc2njVJ
G2x4I0fLLf4AbvRMy7UFJlpQKQJyVm1mw/mzZk10DurmwMEGUihrii47wSMu56PLEpHNeJ3UJx2z
ZdxU1UzjlCqjx2Fgs5Z2DiJ1L3hE7cKFl1rLw4bAs2pc9uwdSxFCzpdN7cn+4KZ1KB6oLTefVt1n
9xA/ghk0Pv4phkAd+PAu3ey2yZiHVNEQr2NrgHvJGliUE9AgjTV3GopxN7TpPl8wdOUOywKYecuD
VanpQpIohexYJvz0h5l4fQao69jlOO4dDk7joXQl0evG7XZ4hbjLSvjqhOKhWnNGN9mNGrAK2HRO
H1Wh+b4Ku7wWgX4txtF/r6JJpps5GDmGWSkwoqVbrtKoIh3tES8iBG4mClWyqNbcCagmibs4b4uY
8/3iuNehhbDGZV/Ddvezm44TDSdR3iWIHkPQ7VmlGBQ2xvutku6DrOitrvleXoJYloeC1cAB2wCe
E3qK7it7SQ/L6P6qMqnRfjV06Q4Kdjup9GC4Ot00fMxDEUNcH9BvXNxY7aIPne5/BpPNaaCtHn05
Z88tw+597rKSg05vHhyPNgM8WxLsrqg6Kzsu0OLmEwdeVhVWY+R0AhxZuLB0GhS+zQCMHtOgHDw8
GD11wN5FNEFkInHVY10pwyGjDaIL4vFhFBn/xA+7wLs0dWONzxNU2+L1j39SpTNyl1CQ1J9hjXTD
nYebugGhwLiJfgizHheOXfClrUFhQ7XKbHUuFrRQ7tlmyS/hxS3PjDge8DAtFbL5Zbt6okTW5c1p
9rkfN1NBSvhozzyVN0YRpPrBve12n1Y64QySgdW+h05hwfe2qnR6trhZ1I3FemjajnAX/at2UDzp
lrUD8eoPP0kZ5YF3oQwTwS6YOtwYg10qNgvCz+sh27DQkrwsCg6ODyIHobsZa9i3QC1XM5I9yaE+
VkmbYl5b7Xn7WoS4yADr93wE0TSbS4vFcndLp6lxbgFipuzSTO607wYkxGXYaX4M2JNsNOiwmrhs
F2dVxpMap7mS5NnZDZ1H7fs/Qc1RDVeIKbpIXHilTRLpgF8HtIm1FWuSVsOoXRTyH65F5wbkp/2Q
0rYU4RBLx0sOCbUg+NElP0WpxydOk9earQqLIFPQ2d73ksxdlGp1BPtnv7WZExEM1NlNlvPuixlb
npqsKS49nwl3CJf0RqgJ9EXKeA3itvxqJ68omGGFHjZjwzheJQLw3dDOB9wA3sdo/OKzYbJ9NlXG
EV05wXr0rFmPsBdbvM8xd/K7eIjLW8giCSPfnF8VuTPeyKGaWdfr6TUZ60Mbh/RENx63B4ANflSd
sR7SprhbLMm6PxB5d8l5B/QHzuz2BW7Pm64QhzNv6s6DRhEmk+Xe6tji+TgLlKG8fyN7EB+DoQqf
RpciACsYiqd5HOULy25nz6HTw5EStBcZU+UPQxhiX0omF93SX7zjyanOjg7xMDkyO2WZ1VxXEwf3
rIkeijSw2R3gQAsBmLyj0AKTMxDCirI4l9zZ72mV3odMdmcsqm8qTpZkLamENbzQje0VNhaoCXuc
zJpgtywMabZZ1euovZJlLnbA57yDP5TOOXeqfpvaFB3srMaa/uj2+JfIOf8/JlvEmjL752Cd7f/6
n/rrb7/+K9pd1n/9x3zL9x/8E7DjQH/3oEPhG+dhDCWKr/knGT78u7SFBwgjIpYtQFpg+/4z4bKS
/jxOHTjNnTXhsTaN/ZlwgQyPzR9kPOEPqCdsr/6VhAvAqr/4rf3Vyu87f3CZaMaBBPhXv3VeulNc
okGYKk700wRHi0wo/EhsISCc7Yqpq5VW/04vXZ39MBnurwfFU23uL8sc26vmvUQKJvw1dVYRx+jC
rd/8WkysPArD4Pc8L3FPfU6Udq11RrTtH3mjcUfVcVTfDc4QfiYKnKldx+krFVOwCAePgefSZIij
SN0j1Spx2ScsIsUy/Y50GEf4ITr8z1SOBC13Sjhl54IMK/Yy1t5Pg1lylrSdMDgdxvXxGvFcurfd
tL9sE2J3S2IPwEp74bn4HwNR3M42nXpPjbCglTuiz8xN0kSQUn2v+kHTdgepfqVbc5fpkW74Wjj3
brnwcmKXmP7wOoudlGcnwzm0xphpMqJ0gzaywgFUXqTSH84jPp9uB2wJUMLEeW65nyvme8T7hELQ
AFOSeHEMyItz1ro54lHZ0jS/p2WiCg8Sf7ZhZEnGV6pbveJqLlKv3dva9V7KLgDF0YikcLd928C/
HhO/HS8XkKDppR94lr52Q3yfn5VQefDmuplYXaOp1W7buU+R4huTriPxMPPOEN5s9q5b+/i+GRoU
MoNLpicXZBMJ/FI2sRtc0f2KKXfJDsYt23Plx+s5Fpv5TSRVwUq7dMsI5ryroQcy+W7dRXbFttVY
3W4sL5+fAlI81Q6ogu39DEAne1sXxSxcmYlJwoSW9nLrV6sGavo86zAcdKk65nCUMbp4NeJVQNKU
n7kv+MJse8wtH/pY7ZsCqxgWyWXsN2s9RrmpvVrIfS5M/d6HpcNqZ2lDuQkUC01yyUX0UmPxzzZC
xPElR/iF/K4FT5/qEBPG287hM4Oco73vQp5IkPJU2C2YO8JfI+a6CdtsSe9ZVqeGILkHK51Dlo6D
K88r6uRA1DO6o+dl+YDGpxQrmziiWoeqMMo/s4w5acHX+SO0nOlB9HbwoaDA600okyzbDAWrlcNo
1qF/5hjmb4dkiD9oB8TBJE0avWTMEhjhHcqEt17C1+gYd95yq6rvB+pqKKBpVPGVdw6VOk01Zp/J
lHmP8xiOvF4GXGDloAAd9SrKuX2oLkdsCJLlgp9O+3skPMR3xpLm2YJp9cLvDO5aO+vTPeEv/Vik
mXuuorxmRBdu6mydvHbQ6LuyqhEGvYSilTwa3nNXpvNmET0OUAyE+O/GtHV+i85pHmqXm3u7+nmZ
44uFZeJcjPo1wZO5bH2l/fxQiqLk86AD6cbCfdys4SIF0iKwb0vCBsFuxjcGG7Jc0BEnXN6Hvits
+1KxP8MVZPXYofoAVuQy5ZSCQ80BoO7p/MoRVdluLbLzxM17CtA2i23jrnCSfD7JoJ7f7VHpT3cK
VEba13g3i6eh+9Xh0vXb1V87biCHVM+LyEn5Kr8uw8sk6fW5sCz7s6QHiLSwCQJOL3ZT3fMf9ahc
7mur2fiNCG4de8penTj0ueiE7q4It7AunDugI6bjz210kc4vykTpjeri9rGLihS1aA4YuHFtPgQg
T68m2pocNNtCHBq0FUO4IjVvJOJC3GfJXHentqbC+QAixn8vcx3kl3FnxdM2seLq3iANAv1PqrnZ
uF3I8a3t7O6ajA4+htourRvWS0WzS6LKPFYu0sAOYaJ/NHXbh5vU1xWkF95rLHrThR6JOsML0EfC
wvWRd311jcOpeDd9WENNqXqxrdQw2rhzpD3uh6Qks4IPPyO0yBOL4z7Pom0iG7fcuI1dqQ1DbfJp
uSXAN4zzbPOD2Op/Fn0FQD5g7z9uoj4vv6Yq9afVdh/fVHbHs3TJZmY/Y8Y7N2klqE+qn/oNuSUi
8TSTpz+dYMqZWItBs6tpKSbYStMJFIjESAfLeosE6DL2H/FRsHiax7yjorh3it8OEvw7RV9JCXhK
AZZLEjsCPU3n8BN80ID5ME1WLbwdnGuFaZGRNGxm9rCMAs+6iN0HrpQY62+cur+iuBn7vWPX6VuS
lO5TNdnwpmOvIbefzazBqZowLOsmO6MPu4s/q7HDycM5unofS38OjtSfU/GECs5lNWWSZSUfE0Pp
Ekj25NjwPD7qIvypFbheE9EiRZI8E/EVhUg+VFKhqMfI2z7CyiuUH3LgC9qEzoue7vhaVaz7ZytK
jzk+vDs/lFm3iz3L5QPpUJqJL1XNVnVpamHLZ3mBEmSPlHEVbgRWj4c5RCA7YTPlokdDvuA9SCqb
jgvN81NtxxDPwy4OXbQsqbGAhAupbf67C38fVdV4xTU1C+t2vZGYhYdSvgFV6k+lif3fQvYcHWtR
xjn++Jjf7Hpsb/ah0MQiKnusBroP9ILQXJdaHBE2GUxM4yG/1FHrPnNssL5UveRPo3QxBJCk4jvT
DoInA4YjuPE9zMi0SmCuuhIlG9YN+UAnPeI/s56qauA2mMhn8aOqy5LEL+dCHnOWHf+wHMIam9p1
/I+4WPBdVJovgMO2cD6Ttsc/5mTjqmL5+J5jr6MjLMjzB7AcwVff1hP2FhUXv1OWBnShN8EwbNpy
ma5asabiiE/8DKluBN5HccfdQAmV4L0klniDFIyrxlTg2yk4UMs5UU7xM/QWUleDq3wiBw53Wwwi
NVrpAjNmFSnyGw1TYeSnGXLhoLyXPz3kxpEFtNTE0yYv4MUk0vZDqZEejdHV0c/RN8UZGdV94a0X
5Fdc+fEIq2vR1+l3+QqdZRSxoOxSytIX9XQ/rk0t0drZMnzXt2CdkLeu0zIrNXXPRjTpVZdvA5/u
lzbqsXn0bjrdCm8th8GJSbWZZuVfrXkYbNapmMcZ7P3aK4N83JwMlXYR3EetrzKkYDIuM6U0JXJS
u4HHLmE8rLU1nPSda9wCWLFNFSgmRmBu2I+Hte9mJgXYbdO1Bsdhd3TVN/nwnH035VhBTcziuz+n
5ophDB2C9q4vGB12PPBwAfFrcgprBY/FM5IAXEMRj8NMETBlrbX2coywX4qM1+WRxKPzWn23+6ym
5nM+rZ0/WOiaj/67CahH7MWtSz1QAB3+gYMznUGD9rBSKGIqj913q1DaODhVGs9KsT9+Nw8lU+sd
xu8+Ij7r8Vn0XvQ7+u4rir67i9zvHiPPM0Oyrdd6I/+76WjRFglEzNDOCfDtSEpsRrrs1oIkvBn5
o//dmhSuBUrjd5dSudYqlfQrQWIMzGaWlry0tVN+kXbKnzAQWDhZ13qmCQfta9w50ZVUA+1N+rvJ
iXc5hm47kSN+xbXsCQ8VUSKARtWVIBHIJLkWQ+UEDiTvprIGShX2PuppWqb41j0qpVJkYms7/dE0
NQpOzf5aQFV9d1HVllzO4dgn0274bqtK88FhDW0WnATld6OVqrpV7Vx7ruhvofOqXeuviPtCeBHf
rVi+A/ZlE323ZRUYSy0qYELeGd9HyH/prP3/XHXa2nr7z8/J102t1Vfff+i/nJHXP/TnGVk6f4ci
7TuBB8zBXjEQ/zgj86+IIEOdk0ISfeb//vsZWf49dJyVti3Iu0tJkPjPI7KQf5cAelZoI7S6CE/H
v3JE/uba/Xsi2afQLRCR53lkfkFNUDv61xMybBclJ16/O7Zo6jkf2uU9ZSVoPBILW9bt4jRao3vP
IbH5mpZJ3mXWMp1q5oNTm4zmXXLAuyqygrVL6SWXc+aUD1JEWJz/9WvnP1nON3z12vRff7v+aNXf
Dqb+9aGzpv639TL92XDoy5JU//e//lL98evkq1kZH3/5xb7WZEPuzVc/P3wpU/JH/wAqrb/zP/sv
/6SGPM3t13/7Lz8bU8MNevhK+Gv9x8sGdeKfX2n/4zc9S3Wm9Mf//Wf+uNCClWgMjZFFEJcMl84/
rjNp/30FWawfNOBiCWjiH5eZS/8LOgs9fKEPXZWr9s+rzIn+juMdSD59cFyX67/6P9/3nzwLfmT/
HCzFmekvSgww/5VYEtqRCIAtB0DF/3qdmTaxFVijeC/qMT9bbvg1p4lL78l49jKe6qU/njqdp6e4
GZKTNaTvBXIhcim7GGd29qLvm+tGTrRv0U3mHyy0ELMxiSnwp8Z4TTcm7KM745s42Su2R8QFdDKW
dwU78gHDt+fD2xd95wTrtAHXwPnpq9brf/l+P10tE2bp1zbiZfba5rp6Q1IdrrUXfOKnMvdlXdkk
9CKF+yNMq7HaShuzrJEREjQNf56OC3wQSXiferNF7Bj7MpSSET2b8tuRds9NqcNRn6mwCpeLDIqG
adpy54atObWhP2xUXwr8y9ps/Y4BmbfUXYB3Z+fHCkNY1t1UGKI2VudepbH5Mfey2ZnKY1ImGtqf
vKE6c04B+LQkAvvA1ORsEHt5lPWCaC9A1ynGuxR+VYn7UB2GTtewOm1iETA7alHth9hvXtSC0x3K
BK4C3uBJnlikyxks7AUnq5AZjeikvfd9Fe1UlzDYVCQv8H6I38aaqfpV4yOu2xv242SHWt771ca3
g/6lJ/jpcya9VnxJ4vKLLMRlHFJFvZ/Z+98S0GHOZWtVfSks//62w/HEQddJURMmANTOrpLZYLap
8l+svgdtPCYJ2plrj8QD8A7WjjOGh8Zgj3nBupg+moiCvj4dX7oMkwNyAoUJorXzg7G99srnx3Zn
5+2lwVCQDO1dUxu9nzmz70pEy13Sk6od1EfRDGuPkLKP/gI20sEKTMkVsAoWc9hXyK9vHFjht4wG
xieN1Yy8xblkhhP7DXACYZLaG6twV2NVWs7PgaJAazdn7Y3yg4tY5yemJ1ZnQZJ4ZtssJWittF9K
MgiGMyF6mLsBVTBex0Ree11otcGiNLb3RPCW9NSmrLB2sFzAvPrlGPQ4T92QlbNF9IXg+MbLS/rf
cK9RkoCJ4Yi4c2mmMf4ROcxFWUrd0tCbQe4Wf9rTR50jbEBXnUq/woI3cZQ1pXkSMZEk9NBkdcc6
za+JI+eB5A8QGlF7ty5ODhPXNWqavBo5YWLjopu+ZjVBr/D8IxvIILvZkbKDE0Pzmfl9VxXRpyzc
CV4hY3cMbDgQWfyC8xQ1FdLAJvdjf5cVWnAJ1bpQ3ExZm+1y2cT6iP/Oqr5wPVHeodx5OrHtaaft
shQn6dcgVTF8PHrLMsNnnYy5XiZ8RpuU509xaoZuugtsFyCrRf0jcAZm5WWbJY1h80192bTk6mQ5
dvVQ90HwyEh+lk5LcC5urflk+uEKwSu/atyasbrpopJKPIPffpPJwXcPY+PR3aDcrjxQVKTY3+uh
JgloY8ye8qX/sDtLe0fXg1mHrji5zt7LJv/ERI2Ma9B8NtBu22v8dRn9dvZc3znIJfjSpja1juyl
xeeQoIgegn6c8MUHDQtrGeHbTrzwgDiW/F5YMfOwmzliEeDYLGMhAXcmpF46q/yNyzZ/IwZk4iOb
yWFjUkO1Fo5hJKIwLqa9VafZwxiUN7mjxRmhMr3uYHswqrruExWLI9V1gzraynGPVZZQsccobW2b
Lquhoc66v1zKJrKBgrQ/OJWpU4TD7SpoZ3Rj7N8cwrypzI+6jVE1vL5zqd0mgc+jT/fTxqlSojxt
b20JcX9opGLKkHVy4GfKZZaVe0DU/QZnYzNccQSB2WuBAa83I5IuQECKaTDwB9UNW9D2LQ/UKLZ9
pGiCSHtcTBkEyyZ8wmRmUk7qTyQJQ+q34S5QvDz1z4nnYLsFqUqS5wKQES7zdAqPLD/eeL72JwTE
AUI6yF17KNRFMrfXQSV9HEAwCUjdEhWl53LT6yTG7Njl+tBP1L9wCnZ2WvrmzLGrv7Ks8dZna4Ae
gDEV3dRzsmxbUcQmL1p0U3pNqvbkqqx+HwjzPS8GiNgGm+C7G3X3iH5Ivyl+2Kpvn7nAiVoOwb3j
uQjywruXGCCIvaXddRz5X/lc/HKC0QcOaJGPwZph35R5Lgk2cNziQVE1CwzXqjdkkIgHXOSh98Ar
Kjyttn/ood50zQGpeiJwzdHFC6u9a9ndGRvTzBVcYgtkC8KSMjfO8tGA0x00yFYlzM5fIaC6r3nl
ZpU6jWsm2Mm6eQ+IqMLOMAyAMHokXstLaExvLVwLZQyeBNm138RqPDc4FeypfYi1wC4w4jfkCUu3
bvza1WTqdlle8bCoZXSIrfpYLnhZO3ACF2WWFS12YWF+LGKon3QWWvSVOfXtgi4LdZaK83mDvNID
OjArX0b29VMcZCxXME/w1IzqQjX38EQm4kf0FdBW1qn8lPIa+5h1i/BfaZYu8NCC+dHJCWvgbpJo
eo6DMTjgnj14hJLqLdZT+2UhIHxya1nvZz9n0hiE2500i+jIB30qybCMqPbl1gki+zwR0tq7hDim
MLAiUn5sMPKcBCsCiNLvReCn9Lch34QHRfn3HThj19vH0E2udVFJfWWzxZ42amrPUecM70FS9M55
Us4Njtn8Dl842wbIJnlZ/6xzG0f72qcapwXrBig0+mnJiOuxLgEBH6+IGWI4brHnSL1siDUnxyIP
8hMaXfTkmmny10yb5O0IzDrnVVm3AzsrMnYPGeoC9fVg2zqw7VV0l9p8OIcsZlxlzTWWn4mgD5N9
gMgRJ5YWMTujIxSoSkt2a5dFFd9H4XikEsj6UDmuJ2koRw1tT2+FndbJU4IG+FXWwz1AFwhDDs6t
+dJD4CeDXSgiuAtZ5ObFa1fVL58UENGoCoMPxCmbMqsJG4nHUBrfpPRcEzSQOawNyPgRGwOz6oCj
QwzjIu85+YB/zqzxMPVyZdB71vg7FwFbG6u3XtAJw93MpXRhEWE7SAaUaWNpRHKs/428HRxu2tAt
diki/nlumvCk8lYfsmZ47dO0P7TEz6x57Ss1WxF1JDYzFm8gkatdMVE1Xebge4ha5YaPqmlfUU1I
A83SnsSOA96dEvG5bpz5AIonvooR5w5WjEVzh4+XI93SotrtkrSyiYlW6NAg9OZ2N0w+Sm/X432V
YZOdCEs4Fgjd7kKTzDj4Nre8wAiB0Vii0GLCyOw+uCZQRvBrmRMKYS18N+A86uHTxxi2d+lcvLYR
ELZSKhBybX6fThVltiENCick5Cu/EM6RT5mhHUv39ez66RF16LFHBU52Q5CpE26DaZ/n/bOTSHKm
vIJ+LmSjbSA1O3tS6oVCoAkKQR66n8aJQWaHjfjNB9teJGUuj9Fo3XPkgM6b1RlIprGJX3UbTHu8
c9GPrhPU/6SsKk8JpvTxmSd3aE46jR18Of24Z5kUPqe8ossNHCqFl6pIxk8i79mzS/f2j3EZ4dRA
0zjGQ0moPGFNfBmh63+kblFstc3uERFbtD+XpibU6An/t+8ywOzrvDsVlsFnTqti1h6XCQHvbNyA
JyWwLYjRIC3KN0rXql+lGwzzCcaAVx7r0RDJCq3W2gsoRxCEFoPVlDrl4glP34A1mAakEsdxZert
OCJ7b4Jyksl16Cy+f536tHuzQawzF2xeUu+HyJ1wsJHCrW88sF7TNp95XEETYAcVj6GCBZ8ng/so
85aHRiAq+qR5MApGb7zV2MDLFTjhRkRpjqz5YUxXXbRl+9MMdMcA+3DCSX7mQzXclekM0CQdGfiA
eHGL1djPKQdeHgF3+e2PvgwYr72uBxTLopMSyq41H0uthbgggDEXZzLPbMaq3MInwgIxoJuyuyeg
Mf0qYEewlOwiptA59vwnjZmHudIEtF2iqPHenaf5uuo8Tz3xGsEiW9pJH++tpnxEpSybk05SGMIS
4iKAATNn87RnKaJ+4WGKYJWP7W00tkfCzdWzDRD4TfqiKbcWrmxi8wMP9rxn08NrQvW3bdAUV2DO
/M+qbtxgM0Taex/g/GsKRIlFHYqqqzXrKuapqu/v4BNwE7NIADXK6WjLPHw/LZ0g1ia13uNGiMrd
YPwkWktWyB4yGDtMnJE1+PuqzGFytdSCWgebdxfJG5uP/miPRQIkwcO4mpFHSS6aJXYlDmctg0M3
5jkyuIHak1hj4VHInAj5YxpU5+2LsqO0ym619xJblRyoQp0VwQinxq0EUM6/r4qGV1vKptWcs5TW
OjnoRG7SPltv1KqqfvcxqMxDE+XimQGm77fKG9YpKaErZhjqm7gCtT7NAVkRYWX2q7RGyBYbgnIR
mLGiucMF5JdHLLM1Q5zbHGphu8MhpjM5v/Y5qEWXBPoE733VSvstgtPU4Z9o4ZJlibwYmiG+6aF0
0mCTZs1znaRzdpgTPdyXsdCfPW6Wbbu48W9FqupAfzgLc4qTyXh1E8Ns2bfubWmPQ0sxU9ck/G9A
blCmSX5jT243PvijV24T4S8uQX4foFvc2DoEyBPX+bWJ5gyQGy9poAGpaiaI9SGHI3cQs7dP6WLG
Wh5rD/BTN5vXqW3JzSyxIWS3jNmFi/y6vJH8s2NkNuQ5JvqQIFcKu6nf5r5zHViL9+AV5JMSuziK
lqFmI7vJuSPHNdAYHc9GHemXn1Gr57KYrusoRuhdXG2TCauzV6yqU3WKhozAuxK2zcybzsuuKJck
OSMRcvwZ+8nFHTPSXTWTfc3Sx7Ccm3k3dSCJb10vY5/aiVGOl9ZgB9MFwknLSmTheHankhyclBXl
Tn8ynLN+JnU/NocitcF2OhlvMjW2+j2CHmNBMbWo5sxDKmC5WpnUscDeU1sOrmYiScmLcH6QPccq
E9rs0TxM3nmeeTcOQZ9LhBhFcUSBV8+qG7Lbsn4LsJmfmUDCy4jjymPP5v5HmYCg0GEZio3LGZ1X
qctyiAtugPITgoXJVo8BNeJstM5QP2ymHEzz0qnVyY7m5Tbz+BzSKbvRqT0S5cD9HPM4IAYSz+lN
4OaevnDw18yPZVt6v1Psq+5VAYKguohyKpISDKcpOtUwCE5bLEl2tUxkfRdCloqKbclylb4lHUx1
xDYY6A+NSlFXAMev2nPfcd/dBq3lVxdUaEVr2qY2F14c7m13jHeIWI952zzaIR9t5P+yTGy/0oXL
PSm6p6lp0W+s/o4Gz3Nvl/ejnVxUIdXiYZzPt4Zx77Fl0obj5V/HgFz8ED8Nw+6LLnjt1ZQ6DdUn
M+uHlXf3kWofekd8VSI/O8YOtkWOLUVNH05qZTs2aJdJTJwgLyO8P+VHV1EzYQf+q+VyNw5+c0dI
5D4U1bvfe4+Zbd2SSfLPTRKnKGouwwxQSAB4twg3VyNBE6zcywfg9/cmLWnVCDL/ULUtHnwe1Zu0
8n92snB+lQIaWabZxeo++UDO3jd1cbYialhwKRBjDKg4JgK10ZHq0Iyc9YIB/FOsJm9ikiQZ3fyC
/O6TXYE9aRaGTq72r9HlKhGD80Ch80tPXDFjIc4KiEWvsr9JAIWCvdJyzLmwc7vx6XhpytF/piZ5
6fZ1Cx4BnojsoRcVi9vt7aU/836+iWcafyJ37VFdplu/i0Bkygc0Hfhk9eVYy32Yo3iUPs8twZHC
n5tdvBQXmBfU5WgN7i528kNgT1eWqm9cRvi4yMngycHaFIskEpueR2lV13VLCAOb5q09lIwlUr+X
tEodCkxgh6LLoksnn/ibTO0t8xbxHNSAFMLQvjKhxIGln6l1uOtF1NyC9zg3HKQgE8rNFERT99xp
cLildM882MLTCJdtk4wUNFtFt9wISZOBG0GZCoKLEEzGxteEL2T8ldTAJmC6frCUfReySPdjWVxi
s8/OqknY9DbHcXJuBj17D26JQd72Z2LqtolONVfzpWqs+sKreTfJFoEqMCFdckXVXjmqyy4xYL1F
KRD2lr8gb/8Nc+spZVrdxgutNEQ+jlNJY4jwp0uZ5g+Nr4IdZ8iYi6/Lzo3lK3fvrp95zBEVH/dn
PGG9B17BNZHx02zKpd1VOW1jTjnpldN1ix3kcalKBCR8wbdRMcyfygsvZRK/GHf5kTXmBEY6OOI1
u0VM6DB/uP+bvfPqjVtLu/RfGXz3PGDagbcVJVnBkmVb0g0hJ+ac+evnod2Nkcr1qUYNDDADDBpo
NNA4Z4uszR3ed61n3RFKgkK4jM4mArL3Wc6ND93tWYw08jK0XCIssZavzWbuIE70842AcHIGQnMf
kZaCmAXotcnqvU5tWEEMAxZu5vNY7tNnqraeq5TDryXVsEpwu61yA/+vbKwFQmFfYV4An0UtbdWV
yX0tszsR+4+w/Uq8h9kvThvUBUz/Z0oVBrDglcw4mPpR1PJeI7ahzrttdJ1fFKGbcxpBW++RadM1
20FNwaYJHUEwgQm7vyKILtRPjl99KCzxRJd/2NJ4hYrlUetO6c4ja3QeG8Qz6yCar7VqmLDkpgcy
IbEw7JOt60bnVQrrv62Q5ExJ691kAdSwHddt299GlRsayN2DVJxR5qdOih0/yL87ORL9H2h1hv1M
JiLKQ4scgYJ4kqoM7Vt8ys69nOP5ss8DG3Gh+RU/RbINBTHnXVwYAG8N0t+x5Q9nQ5o2NHj59bFD
KCLMa7Xr7Ha6w1o9XzjlIvcDpb7rJmr/pl2rb+BJ0UZ01NVx367DuGSn6Yn0iX0r29XuCB82Cz+o
AcNkkFfWDmUErIMyugO1S8J9ca+z+dZRzn3AMX9VdZX60NfZdBZP3Rkt6Rvbtfec5q5y+CwLk87f
hFFEGp03yZ2Mw4EtTt1bSVutKTOBfots60PFIQUXcrmlFkm7jgJQQmFu5czV1xqG4nnSRNlZ1gYz
N5d43vSlwkYXzXit2ivlUJzIkuimi83PU0XyUFOiTqV69iEJy+qnMXMKCLoROQt3p42uXeSwOBen
cDzPsUYNarxosswHqdBNlxjQLRJbE+c8kFwgfSdpHkqRUzGc8T076iwOs+TKSYd2W9t9chn1rXyM
KhQb2D9XvgddReE3nSEV3NMJIhuiKuGogsMbSUHaB2FzXytUejCtL2pqm2XUV5TJs/yrHakR0Vrx
LTCCb2WDr9HnQp8J1CheOvxK+EiKhA4bbg6iFCM0tPyw4B2NW4fyBjdS/q2J3fMp4XQE0ejinhgU
zBaz/hEPxpOa2o9pbe0F68h55KY/uOCwwRvm3iakp9Xhw4juUljT5yBDg0Gx/LN0S/mIPt4B35by
x+sG4yJY2ittqm+zHsQPnKl7UvCe/Cj/2vFCtWXxN1eVvR+n8txNsDsk/lXvzz9tkxCarBpISRki
R4FpHrvgnH5YtkZnRyeJcrm7iwi02lUjwiRwoUWwobnmX3QsU18cs3uIW9FudaUx+sSP3E5+OTMs
D/z2u8purzkXTqhsBAWdzllb1EY2eUjBhn/nJy1xb/Q+P11dz88uCVuIGSv1sVLJrircq97RyNEs
y7WxJ2hLLqaO0QfZ0eKFLKqAQx8mcDwWnWo2bs31Nhply8JCRM9SblM3Q0gQZQkimCkaiksPBfl2
bA1wF4baBvjIH9CiySuPX/kHoMHm2TLEgzk3i2MEbqzmq07j5kbQhjLoNwo/2tDa8645ceXO2dz7
vn0OvGHMtuXAK1j72Hu+jFVACSOOd8UUDBd9gO0GabSaP2vHRJo24PLDPxsYMsKWn6L6YeODu3DT
U1QIeMdizny9gtrRxnf9XIF97Kwa/gU3qSG8ywxbpGvR0q3BEqQvapaOX1g9JgTmQ/wTcVIAeQav
EgC8BCIFK4LKz3TlNBdJPUOG6awBJ8UVT6fCm7ByI3EBrZKwcUpbRGYmLZY02ZENkyb5pgwi8FmR
fpqy7CpxRyqtEOBkuWTrlXhlithE4CiKnZ0nGp6mSdG9r5ry2tDiitRt43vEXPtoLbA/h/JObU+k
7ww+leaWbW02LxBM+DAzjB8sN9f57GzBc4hNA5NyqUijUilCBDk++uYJNMIWw7b9Q9hDCOCgJUKr
qIoHbKtsAt1wU2EkJIUxQDw9e3pfOlnJ+ZsZ1pY7wusDQbOkFnilsl8ggmcjvmy5OtuSy6ZTDJwp
nGCXxH6KeazssREtwjsnATKfYooWKpl3HVXRYFe6vf9QErL0LUbs3kMqFNhWw7yQ206ma+36m/9j
cobyZ/6prX/+bNEzvFYt/F8pYlg6+/+9imHLR1v/fH6pelj+gT8SBtf5h98GUQuWDSnR4CIi+GMn
ceQ/6GMccgIIZKbO+0LCYOl/FjGMNk3bsbw/Ipp/S2Vs7CRU1jyhXdMl0uE9GgbkEy/R/QxpkcGr
JVV1QgqcJeXlZT5CJDCVh4Ymfhkx+26gYgIYEC7Xi7fxL+XEy8D7gzAEYAX0kKXNONhpFpPM61FC
fKZ2Owh3BcC9emi9dDxTedFfhFnH0Vy1Q/ZnIv630gwkHq8fC7CHx7tRuE6k9MTy2C8yhMZZVZma
E1DvfORcBFR53kZDe5HkMj4x1F9vcBlKLY8neYH6MG9mgjiaUh0knLBK8qcmn4jcM8rw/u03aC0Z
Cv9L0cQvw4KF4koxTZhJjn2gNLEoMofWCEfGoYz0kdjLAsD0YNSfbIN7bZgWxU+/zYCtuZ3tLLWd
Dgl+kz/gilQ715rTE/kWR94wc9fkP0uaiO0eTJwG5zw0GP6eGJUYbFAU3uuiaZtnfEbxiXyJo2Nh
YxBCaV6EOBgryJOMi8QAMILkh5uyGrr7UiX00VVqWCdyUqwjcxUpMNlFyMaoj6vl/38xdYaI7ACk
CJQZMMRfWLXn30sR6G1d4BQU2LE/JrOoLvCB4lWtwTohs2SjjDiXr3ojlmviPtB+F3bcf4jbdNq5
yDJP5Wf/PRloJTLZoJdiGVwSmF7+jRM/9GzREltVmZFvfYf0itIm2ObtOXdkZkvJW1Cmi7zKXQxt
L0cx8wgks8bJqioJI5ZskftEyfhUUNxBesgys5lBrGbSMXG26YPFgWZYPWQJ12/4me1OzpzsOEXZ
39Gt1uccywyuR5brbT1h25/efsJjXxU9NY2AkQVaO9Yy81782LZbDjFlcndl1mGxANWkOvMCM1M7
3PDWcqCCExD0YCw7qbHDBF7dAOlQuLE6ORQ/e5Sn73/rzDrFFZZ3D8YE+dzLPwksNqLEJGGtxKN1
m0Ay2ZTYnE+sJ0dmOcc05SohhGmzsLwexQgdQH8ep5XWMqi/ZTNdOjxCrkJRjY0Mi+OpwOMjs4n5
alk2sBC2HO9gRB9jeVVEAX79uo5JBGhQtbtCbN7+RY+NgvCTUzYMGtv1DpbJwY4sBVUZ+2AizW05
p0gqCkPv/oNRPAbgy2D66oMvg/KJbY1ZRRWmKfuPdE0ibhZzdfP2KEeWPcrSkvQsl0VaH2baGPZs
pWXGzsLBwt1b4cARd2ENDwYE77eHOvLawNijjGRvtpy/Fj2FXF0abSbww08+5ueE648PoOjtUV6r
JX/vYXDAObow4TwTbe7rSWeOdZa1ZssoDTwsfB741KBzOr7cFLX9iX5GROSh/tiH3okF88irRFPs
LWpl5bj24VKmyeapoAyCaKARvCoFuZrEWNA6qnPjxGa1bEYHGzVLMnRzTf6Ssg6DvTFOqRYCoEsT
t9ilnezx03BlN7nuGLl9UTUINN5+rcd+PPYCE1+ocNkVDhZQ4RWakFCqec7kQKnBQQcBNLZOPNex
V+iyPAsyvKRrHp5zbJlVAA+oCQh6/2eFDwWla7P6eug658RHfGyeCMzSCMzZgk3n4CMOsAX3csDh
OJoyOPcCbZ9n3Br3HovLZexksKcIm72vZ3j3Zom27e33eexJF9G4w7tkosrlfb/YFLjQUoZtbdYQ
Yh1WynDTK+nV7RU+1/LESz02WQRaeQLycIy74uCwQfjODK6WMoFTDzejn99NERHXXIB/ST++1OiA
Twz491xRJockSzpoprGqH7zaLmeF1MDYVoOfObs48e0PUVSJ7dtv8Ngo6EPVcj7R3Hmc129wTNwG
uvfC/LWIvkbcY++K1Fd/IAfvOOQr/u1Y4SXrMCq0g1EEzjhae3g466KSn6AweN9JoGp/ILWa928/
0G9L/euvWpmsXZy7AZeAjDiYE2RE1TwqNxjOhgrWR7QIcZzIIRIjsnpBJ70HpxZqggzJgumdZiv4
n+nGqgaTVDC3j55mn38LNvMFtzE0yGyoYY7tr4gexrwbh0o1sNY6cEiOk2WPGMHp7JgybXt6znV0
NaHVSzZ22wOAgzdV/aAAmjqIXc2+pBkj3ZEapS3ufeoNCzG7I5k7R++W7tqItr0vrfaXw6Z4I0Cb
fS30QIHEMPuuXNUD4qPzphYjxK1ccKZv6S81u4C/+DE0Zsq9dh4tZSkj4BnJELnwlQ5JW+AgA+ja
a5AQJYErgjUc7DHamGlG5+TtX+DIlKKCpjiomZwUASC8nlIppiLa8kAmUVbYV0Q2POnJ8s/fHuTv
L5+jiWTZER6XVXG4TSRlWDTKAn1LaN70IXZsKlKlB80QaMipGfXXNqEsh7uTt4jM+BYPJlRcUVql
s0YiDOL/fSITIrZ96EMbuKQUdN5+riPnXAUYYbHF8NVzfTzYIvLUxo9IC2+Vq1J9h+6CRTKhpvex
HssBCk2Fo3ytPGz42NkpqNK5nn44YRPtgzGJbyvhtSde9e+j9cEXxZu0gbWwR2LSWZbGF6tsVzpu
W3DGXdHpTy8I/Yz4lETVXpbunHw3cWVfkWHHW3FErLCtQeCD5gQBeeVq7gy0VcRS8yZGZ1ynKvRv
q1Gb04nl8u/1mZ/bXSo3xBoKSjWv/8hC20WDpZPifJXZ35rKGjcJHetfXPrtn8NkyWuYcN3Pt3+t
Y7OQwz+3EQwqLjlbrwfFIheZYTHxZgrhXILVdTeZGVlnMxkY128Pdez5NAUFoCQeZhZ72Ylf/AiJ
FZNeofFMiJCLrKln1LNqvK2j4ieCTjI9ivnEGz32cLBVqDa5XEDk4ULq+JlAarmUS7qhOmtKYX9B
toDgFsXlqQDaY2NRbiJsj8OEJ37n0754ujzv8DkUtGvYhrpza0B4IQanvDQquo9vv8ijQzGTgcVQ
nONTe/0iNbvd3JOcuppbazhTmcnsSLm5te6p097RkZiLruC/UE4f7HoD4WPxhOJq5U6mQ0Z26oM2
szRlfC6nyYnHOrbqLrAbJr8yl5Xx9WOFykE7R5DNig5tcjXBjd1xYZbf3n55R0ax2VhtpiDFHefw
omMFmdVbDasTyK2MvKqkOJvNJvsPHsbGr2WSEGoSg+sdrDieOcSNMTAdRsoa53loO5cyAiT8/ofh
VMKhxOOia1oHl5xSLqQd0+GTapv+Fn/3tAkqzz7x4S4Lz8HqiY3Ndt2lqEzt9uBZBJxa0aaGWHGT
Z090s1++1YFgU7T6KaW8/UhHphyrkLNsvJrNQx0sSPHcTT6AX6KO6Ew9gLfRO88Mhz3I8vdXtiil
cnk3uWm4giSZ1xNudA0t4wEYvzIDjTxy1DuNnefEdffI23MsbksmBSc8hYcFRQH2BqQEdxkNo+BM
GwuJFeYQlCN4coEz2CeKpYdJ2Hyn3H6p/i8zj+czD/YRGLEK6SxXChzZfrRGXG1/FZbbXhgUpG9n
evg/omS2PllTUqCYC7r+bODv27/9Ox57bJrrlBKgk2lu+69f7uzI0fc54QF+Q9pTwbaDLGzYX9o2
jNdkZQ0nPoVj47FyQOPkc3DAZb0eL+Mb8dOZpw5qMz+vtS3pqYXh53b2ASB7wrh9+/mOzFM6IqYj
pUltxpIHi3DdY8M3fteJoZjvdEeeKCnAkLOVfPgPRqJ6xnIiMYA69usng+dk+siQOSmbEHQGYZFx
Gff5h7Trh3eXLhTVNqiii3N6WYdfDxV4hWEFLt90ZbofG4IdvxjkBV8RunOqS7P8/AdrChuXR1gz
3mwTy+3rkURITBToItANiBM+sit8wqcBOtStF/0UXJJNT3rR2dDn6sQCc2QDoMRFjYv4ASbo4bm7
bschoblCDh46os+8g0WFFM4npseR6eguTS7+cg4e/K/Xz0dJw9OGw9qiFVm32pgfFJICID7hT3wq
71+gqV+wWFJA0Jz0Dy7alTNzMbNZMyUxvOwFHp3ZEPnyFIPQKammnJgmx14hnZalk0jLi3be64dL
59lYrnRiRcLZeAfxJN0PXXjqiz42CiZCPmlPUU073Nw4bOFby5n36Rx+TnzZbYf45NXg6CC2SQuG
MyKL5cEJJyMdHXAS19ACgf0VskSB7tmytu//hKn6U13ladRfOw0qdrKmKo2Wh8ssdicJa7JyyTiw
YuM/mN7UQgQBeoqOrjxYLfBWSc5mHOjnEnllEozeZdwZ4kS5eNkaDz/fJX2d+oTLreWwyYp9GIFi
xwwYoyI6C2oRbHWjCI11MMEMVSE2YFfRyoKJJm/tZIXkyOic3jgesG+xfhw8YxBZU9CZQHBBMJtf
0rIJnjGgQef2HP/dVwjNscehesVSr/66tJgxmleCXjku4nNdN4RnfAqLDhsqIvMTO+bfSyJD0X4H
DwnOh2d7/VUBbQpRHyLOygxCWmGnYHzrqko8R8aoSLBYiuVYKZeW4e7t6XlkZO4tHIhZQJik1sH3
XFfzLA3dOAT7QDtNuAR/SgqhP3MHJYkkJLsAEZuKNvNk08V5e+y/91EuhBzAaNPQRadH9PqpvTyN
p4zbxRKBAViSi9nZYrc4nwo1nxjq72/dM+kvaocboZL81+uhfF+jynEpaSmjI906H9pzv+3fv79w
uaDlRKfU4ps/XLYospYxOCqSEyaSYMjLNHAWE0Xx9ms78iw2v5mzHAr41n8XYV5cN3URTizMHMft
1GjPJCGFKyLqzXevWx5Tn1WEtinX9sMmCkm7mWOViIP9bDa3TotFygO3Di3cnU/UaJYN8fWKwlC2
S1XdVUtB4uD8NoX2kAF+cgACiBwSbk4VEpbDs4vF7mZIynTXhwgw3/0WuWkIiuGIPU0W54MZQYJE
GuDTWEWBHzzhzQTt3KNq/A9GWSQpkJq0xaH89SjWZGBwtXG6uFyjd808uRuaQtP7ZwSHGZZkrk/c
+Q5HKQuZGHHLKHUe+1t+NiQMWTqfGOXI58oCtVzNls4qvZnXz0I8oYEcznZWtE3mLVXLee14el7D
QBlOLL1HqnashlwEl+IlJ+xDsA5uvX6aKJStKlUQzBkV+IsMlXTNijIC2crsAI/R4MptYxn40iGJ
/uCq6nmranTrPelQ6Rbfy3AXN7m9GcTkvrtMvKzWkHsRA7By6sNlU5JtPXJeJnily8g4gedMKNup
VevvkySj8D1Q8KFdyst8/cax2fmRl/ANBiqQX0HO5BdJM5Obk5phhgyWCL13T1eXZra9NFS4hR+W
BCfdekFZ8ROXgTRxUGB2CAUwxfePwmFoKShwawOd9PqxbOhr3RxJZ5UgNPzMn/HQ+d2pL+9ILXpZ
iIW3qGyoYf1mN71YJkemzCTapYtRlO5VFmt5Lkmx/NTU4AdXKgryr1mSlGtCuoqrhATFH9hkO4Js
eswjQoXZiVXuyOdDpWFRilF7osR7MGUmcpISoMT8mFwu79wMnkghsQ+57Wyf2NSPDMXmQ+1uWQ7g
Rh58qW6qAhMYpbuKsza8yeImvZQEkewGSAMnPoRjQ1GGQoqCSpAr1cFQDlFHf1pwVaGrb2SXN/sp
9qsNGaakJ7w9b458DtCw6Y55VFRcyhyv5003GBNMTZqKpuXXiN3H+Do0lIcBXxq7hnDM938N9Ewp
tLLmLdfCg1/Mc7mB4LZyqcr7YhtD5D2TWJNPrHWHb5B3BvCJdqlD8YI668FTQbqpWlUzytTRB6pa
qMsmwuf7ODXeqyF0TPyInPQo9/NT2YdTEE9jRuwJvFz4/pCLEpM07Iacgbd/Jsvld3i5ny/DUAoG
V0VvQaLBef07IWGe+6RnGJ2QNp+JfdLFROCkm3l01l2ttrNnr4ltxNQUE7Tt+p9nEnNnzKOZXbz7
7fK3sMVTlRd8V4cVFDud+tlUNG+hqhZrJ3BttvlW7wsAR++cLotGjvdLFQVVhmT5fP3YgwS0k0Uo
MjCJxBeeDJsPjQ1D+O23+/fLRW9kLmLI3x129+BE4aSkUkNdJsGmkeOTJabmKx70h3cPwpSUUFE4
kAlm5utHmaouLLvGJKjawwURJnazxhb+3mMLpTqLddnDsESVlMFej4L/rCUriheWOLraSs61H0RO
3t+JZ3EP141lHEQIDjcrFl/au6/HsZs+G2hqOyuJ2Pl7gaLxqc9U+jRLCOqr2Vblr7b0xs9J6XvP
zmBVz05UxPTFhhj3UIh8rV9hPALlUBVq+siCJ6ozE4/oRdqPprpPsomIVpmXqt5H5BmeB3NRBmcq
KtuPwKywT0YN/aBzzsD5ZZ7HgEnl2DvfsRcb8xaDvoGzu3AsYpcnWO7AntKG4phpN9sxq1WHTWCo
LgFKE9pZybB9dGriT7Gv4045K3Fag8ucbX0Gssp4xqiSJhhBsthdj0RPiB2g5gQre6qnKTjTEDfl
uuBQGtyMXpdcp5OavvSuRfBdKwpxE/LhNjvMDrG9S7N6hpFmTnN9brop/OexyLKvRdvhaAbDRTiI
nKMrXJ/Ovalb67kcbKx3Kq1IwmpSKyOtmaOLv9U4hK44ECRPA5lP4y4IR9fa1d5oeVdV7LPuhZFd
xOf48VPcZJzsgr2vY7fcQcciQTdx7XleErGXgKhR5hp2uAj7vY3cKvgcwnxr17UsM4Vysk8/ZCN9
/A1owgx3FPAnolAMwgfXUlbDc2mW1hdnGiAvE0fvkbiY5969Kwg2PsdwPn8PHYnkrvHGzl6zvNW3
IkyTj25PeiH0vDF74NgSAdaNSSFbT7WA7NHCHcArFtWDuSIIqrqyyaH5Yhc59qyReNsvJv+bed72
8oygdOIKPYyM3W5u4x7gDxQa9mpUzemmzeaEgwFoEMjFxTA0eKNK0l+jypbffBDqX3o/qgvMYhjz
V70qiCKslKh+5EEd+lcoq2BOZ46B9c2EQrO1s9j/qqqp988U2WR3qu/0x9LHO4YXzjuPQre+MKe+
XjvI5lYDWuynyfDlF0r4jYQMpBJygpx2qDGAOjEtoKiCXOLEPTxpZGmE9AFC9n6Yo0oiQk/IWFuT
LRwZLIK18Y29LXkAtOKVmB6rlMw7FB/j2vPC4a4WPVbQquTEuWpUVWUXVM9AXEmCVWIiL0WCiyXo
1ReyaWNrNfPPf+9J8Mr2s6/Hy9zTdbOqWg++rFniJ2XqxfzcMX5bIOzV+AMytPo2QI1i7x5J7t05
ZRx+HSk25Bt/wGoPIpQIl9QsajJFLZxl+SrNS9dYTXHZhVvaFfNlraNsvEFGIZ9hNIh0M3i5qHa4
u8FLFK1E4OBWuZYEregYKlVTA/laKFpYsjV8F0TNKXlU5LNlziaVHtkDhiTv9BaZRPMYLi2qPdaJ
aIkRF70PDr8xs6tohnax7skMeqhdrctVMFZiXudVNH1Nm6kiRylPilg/VbNB/JcXjcVlLiH5wrke
sEIa9LIeaxh3cAYUhON1C0mHsG9Rhg1go75+6MyxvwtIqhlJwJDFeU5+N3keTQOPoxSgqDatFShy
+HDk4yF2OT4j10kJzAC6rheLYhDpFUSrVsE37P3+UoSQDM/A/+SXBWz3etW3MT/enLpPWSbNT6z/
zVPZZnRLtFOJM/R95SJfKsvHsp8ab+cYsvK2RAUAcXaGOsHSCibwJp5iIdaj2eR4/DPuFdg00/FL
GCW4nSeoiquptWdsvrSoU+reempXxlCLXykxlIGr0mcrcoOPiV8JIEkZwZt7skl5JwHQHbgvXA/S
Nbwkd9xUsy4C0lzHivQ/IoJvYLLYgMcgDxcEN9o5OKRo8oZNi9gXDgDIqSnAQVcSZkhdNA3i9ezl
w/1U+/1tYHV4pVRYawJ+3X7SsEda68nHofxUdywFFx0uaudZypyr8HnvE8m0L7XnX018v8N6yGv7
0bBAfrD+R7bCP4oZYdtMIvlIPY25WTkEMu8SYUhetqUhTYHTa24jFcaw8XXSLXx6bjdQSDy8YoMV
T9e1R07jRvQcR9eFZVbjthpz9xqsc3kfkZoAHRkNjbiQYdf/RMI1V6S5OcOnZBpRa3ztctJVzgHN
uZ8BKwHfkAukIvsFjack1SQU80WS9AO8c8/HrrE0mmBT2Loh2477PO5Dy+A+C59DR/ggrYRoM+Rp
6yq39bloDULBcrMyIQSxCmxiY9JkeaHc5/lG4qRc325XAV7ucddQ7J5ZZVyUvUCgpmfDK8LPqSja
bDU4OnW3AR8UtfA0xXI9z2XMBM7SSG6RHqu7OaJrDmrSCTZI8v0LLH+QhypT87e7RDx4W7AR5bdo
6Ipur9Hi5Bvp4sLE095FoND0EO6cKmsozrohyVW8V4vUNgPk1moY/WRfDUl021rRMG/ZwmpMiHoS
Z71XeZ80HCYwq5McjZVJ/0lsrIAlY+uy5N2WYwQ9NEy60l1zKCDcOvAUwVWuaRkfkrGEUQAdoUvP
RBx6t7PfA+cwk6q67tKxvu5a5YZrN5z9rYkOHpxb0UhQnfk8rvOcDf47RI/QX7tU8fvraUTld9WA
c/VvZh8jJP7jzle/3BTYLOa+Ups3FrLYeNtgMXGfxhQ/6Z5prdobs4O7uPLIGLavbFAANip4GUrQ
dw1rXyTxTO7CyHflA3j5cdq6ndGRWElaCl9hM4v4ChvhZN153iDsPflAoX3OlafozkH8peXOCqNB
QK1pggHGajo812WL636KO+euJMrBnxYOl6vPCqLJra2vfKYqN2KRP3ZR7/x6+xD51yXNWq5oaAVo
4nNdO2x7QaUC2DlN+BimodiGdibWiUs8pgJU9vHtoQ77K5xWl+bKcmlB+E/n4fVp1XAsdCPO7K4U
KlP2JSk3snaY6y5QtV0t/e4iChr7vCmneds0hKu/Pf7RR0W0QIFv0UEeagiGxAyTMGu4xkBX2VWt
cD5XvjNudFpXJ9oef91leFS68VzpJTstB9rXjwpnFOCaRpZc+DSADfKF9lXZju8sUfBCNdUmE/MP
7RXEbq9HMST5UWpg57KbAses4vTVdW6LaArs5Nvv7shvh5xzqRcgY6LbcFANmU1NguiMfDdNXBMU
p4M4VkQRbt9QOtcsZNEunsvwqoPrdjEIX39/e/xjL/R3MwfJA+Tcw/GrmAACjnBIykHQ7ckfLLeD
oI369ijHZgi2F6oWWIeQIB3c78sum7lJDeh666LcuqNBarDiYDENvvfuGUJxnmYGHQikVH9dEevW
7ZI610g7Io/gTboCV7IR+ufbD/T3a1tGwdfAzkZ16bdX70Wp0FIWJxgqTtA10VXDJBs3wxi3J17b
33URrPmou11UMZhwKaK/nohRpFEfBAxjNOlww/1bbWOR9WsE0OWSj1Lq67EZO04a/XgtM8vYkgYC
5UkgNjnXTd9TaMYRD9QyP9EMWT6BVxUb/rLfFH2O2Isc9OATyaaqgYuMgoboZfM56AVANDbgXedz
RNd41FoQ0OEpIcix124hD1qkQlRq3YP7v+9NHX513gf7cE6cCzwVokOcE+vZ0VHw3NGSo9cvDxtZ
Y9INLSsnIVE5cWkk1nw1TdB9b8+gv0sMeFMpzOChxnXE4xz8tAD2dCDZH9Dve+RJW91DXsBiIQBV
3RaZNf55qHeFQfxvAv3/H3PAU9x68eqXmIB/4f+vnzPw/5+DZyIJXjrgf/8DfyzwjviHjiV7lkZg
xG4tWJn+WOAh8i+OLAQ5qGUoTDLV/pWn6JIiQeXaQ56MqoEOnfNf/8b4G9Y/7Eq0eRZNL6sDlrL3
eOApOr36zOj/4bPjnIb4SKPlot/5epYM6RQTN+vdVZWaEapxiuQAOCGfWQEENK44RH+q5JATO8Zd
BmgTquUrUTgUQKa0CB+NQQF4zuRgxpC9ZBTtW7tLBbnaFhREKuET4JrYIiuH0CYk1oYosI2G8Tw8
mCTtTOeDjicg1SSrE5PjRf5937Y9NYJKx5oyT5g9TzKDuwpOfa4uK9esQn/vYEEewCAta+Sth1xA
Wekafmhj7Rw7zMtynUi7dvdgTErbWhdpW02fBuoX6QcIE8666mWGaUQgVIaQXEaZXKsujj6B9ZL1
nj4FbI1+6IGSDI1dhNsxmcdgH0QtQgizz0zAwJmVPQydsfROiFTr1oHNLWId2n78y+xs96GSIP6T
Mcsd/i+YclQpgnxaEx5jS7LLUy3XZlHU1Y6tBqoK/H/UWZ5URL/bqHXzbdaU5hmg3bzf+zJOvsdq
rFmRyxlvzOCTRbPrB9N5cmK7+kxhNMCBE0DC1bNfqS3h8IQrDW5JPIDp8j4q3ZTeB5jGyt7XYPOi
RxiryXfhx2m4ScmZbr5GwzB4j7ZJQDGKgQSYcOBw05yovp1nk+UO3Coz8TWP2vlZjRHzxAiJFlin
FJgn4MVLncUo05J2lYipZthtvAHZQ7xTwqHjsqYyk66Sok4sCgAVwY/a5jawrWavuRk4JNebmlkf
bhIC7nASudN8qTRetA1KtTE5c5yR63BfWS1JWPAAQCQ2jQNjOaB+CEbZQUPP0V9DhY9nCxgaMBax
NkjTAajn9Y5PqdWdYW5WE0CUaRTEz2ZgpvUqGYvBI8YCLT6Mzib8SV3VMFZ1QGtuRfu5SteD30sC
4gaDMHUvEAmlxGHQ17Vtk9AweAb8v9GK2xB6U5x8oyZofRzDjrpQOhrRD920AznWgOuibd/I/j7K
lH03tERWOxsnIaSt3CYRXwBE3Q50UrWiulf5jxMhTekvsELcfSAe4A8/D6KA2bEK8akWGAeE1OuC
Lzzh5kJiWqA7iO/UUVx4kUy3dq2tfrqhZ+rIbTBTGLwyWpYD8ry7/qGG93LlsROUe7Bl4LdyC6/T
ViH4ade5cmsTXMwUXdiZHn+Qb6gCsFUtroUAMKm192Bopmc5tQNxPk8NUe7kbHzz21DdoxwaWlD4
WXrLxaIHRYiZy9uSNN8kH1r0LtF26oyR1EY7MFd159GXI6/gWhMHl0DRIaDJTZN62Gc6mO+pOLqK
XFfb+2WWQXLt+dU8Ac3UFbQaOlifWjsaHuEkkftkVl43bYmZCL8MZqKAaNlAdNfKrbZdUxX12gq5
Nq5LMywvC8i91V0xOEWwcmQsqcnpvHwUgkT5VVP1zmOIRPlrlUGCWFPZdiKywKUq4Cya8uOAwpdz
UFUv6Rwl7qXGEwm54r7rX8N1RiFQe3V6URf45fYU0UlGSLWqXdBRUTKtKXxmsD7bdvpVEjwwNpei
U+Q27BQHdBdcfj5kd2aoomoBug3PfpcWNyoVMt8Eiuso5XVMwxvddtkVNhkKr2PYsOQ5eTXdBORK
YG3qTDLlhEdk+pq89MZf+0JDPPPzqC4JGqUkc+uaoSRjMiJGFQKSDwQI8r/VbDALZPEZp0b+PVmb
1P3TWIuUqigHUZZ6ZDDDN49qONSCNhy/V6zzDzS+1Tczz6w7mYd6B1/MTLfeWM/Nx0KUhGStG6eG
XGsUfg7QMPK+C3PIxQZpVTJc6HYo4JsGSyJLmC4ZnY7fw2VMqTKeWV7vU/7wS17HOMY1VPy6l+Sk
Jt381KqMTwLgK+oPoHEFjCw5NwQtohrptuPkACi3GzckHjxFwbYahOdTuLSM9sPcJZa1bgpz+FJ6
7UjyiQAKuRzcQDSKuoCO7lnNv0Ab//+k9F+cS946KV091034nKb/4xxUaP6jeXlm+v2P/jkzcbn5
53e+EA042mO/VaN/zkz0zP4hMQEjn8t1Fjkux5V/h1C7/wCM57SLU8NF2rQcqv+FDXI5aHGkRwZn
2cxBuofvOTMdnJi4KHFKWgTTmCS5ah7KEwe2sWwwo+yuHqHLWxV9AFN/6oljJFei0idum8uF439S
dl67cSPdFn4iAszhlqmz1EHRN4RlWYzNnJ/+fPR/cUatgYUZGOMZSxbZRVbVrrVX+P9jEA4dXA1e
OF4InF/RjC13849zoE487JgJ5fWMhzpL40mew3tcTG2cyg+FEhGHohrx+h8P5fi/n/5Pz6J/uSZO
RViTMMQasd3L1/9xTdozkdyx556xRrwfY6tYj+24KpvYE/vCWMVyuotJFv77Rf9lWCG1EqkGQWRJ
2LkpRHu9t7pCyrKzPDPh6Ydv2tF6bgVzB0D6HQNa+sM3+TSu0GjxLeKCy7jiKvT5M1Iv5AR1iPrZ
utd639RQNLtmStPIljB8aZL3mHosz1+68CIlROXcme09SRpE9dUk24euzP4m/SSDJgncLno3w3ez
eByr56g7iv2m7T8UdWMmXte6beRnyYPa3OvRLjMdFOdx72AeXF9XZvM6YxOc027C9FF+6OpNE7nq
PjlRdE7K+1Q8qDB887ssup+NV13A839lmqtAOyuGW8onWDsmrtSIepYoEZsYoVYUVmnkdsY6Xo3y
WggjVzANRzmbwUZZGVhb4iB3xcP13nqaf+qRe9VaPO628av6nL7JVM7CcdZ+ZQIdHxzgS6wqi+PQ
xI56/W2Kr5N50cyf9Eftqe/svDzJ1VuVpC79MHx4fvfBDyz4QNrtsPMbhTD63E4okZTqJZhPQY6R
qL/UL1rX84kpz6YXA1cdSXkW4l09bnV9hl+PbZW0E8stKU/NMY8dmdoNi6UwpPvi8y6EpVunOyzc
jOG1g8+qrkLBjYuNkX/zTt6Il5h9vCWY6wDBwAaQ5FtieZWEdUijXj8P8bWiVxsARzQwnydRjXgR
AtU3GzKl86GiUSVUD/gn9N/cw5d5wWRY3Ar0hecIM+FmMk5G26Yp7Npza/5spzZy2qEh26QcCKqy
VNn9j7NwmXoskEx7ZZmEyudpoQly2xVzjXVxZz0GES7pht6VTt4n+7GOvqOnfFlokGwYKB24IvMe
K4jPVwsGoxc6ZcweRuA2WxkrV22NR6MMNvii7XQrfsRW+TvK1h+W3aepvwhFWFWh3rDBgOF9vuoU
hDmm9AYuuZP22hrr6Nqbj1YbiDZoWOVJCZbQdaSPXkPz0jBM3mVMzeJrf+IgTAg79sQbaqLCG+Pe
1cfk/PdHYCxj/On+qMBV6NK8cUjXYd9/vr9Y1oRrKofWhcA5o1vxtA3FweiV3AMLg066u+J6SteS
P24WQU3gQhqPSk/4TRzwZJFogi+3rV7aNdkKeFIe6p20rTba1qAMtbsaa1XHOugdn9HhG+va5u9J
g1v1tkQChk2UtbDVfRF7M4RXtvAu7JttsdZKW79r3sJLtJV39Y9sG/rRKvAqjzYgOTayYUuc+s7a
699H489C/HU0QCZBr0FCbzfAsMR7YqpSWlSPw+Qov8LKIVkGcTYdRpKigw9jVzxmrS0fsx0DQX5W
ILpl7VdYleI2/gRDBJe46lIehl3yu3jjcxglDjXfIKl/eKh/u88bvLLmXDbM2Pdckk25R/o8gAZs
ar/YFWu4NCyjHxJj+5LezX5w6l9ImNuTPeYZNhHgqbzCLz04RBtrHZLnflY2SuGQcRAXa6vzMNMQ
KpeDehm5c7qHRWOOjy0xMIo9UA+39hLFork9R1kP4MZYG7tgMxyl03ieMOQ37JL+45JibceRW3Ur
vNWV+V4lJFHzm4Aj4HEKforFa9uecxpWJEK9ZHeBXfjqulwlp/JQkOfnFJf6kKwE/+/P948t1e24
gT5B0NNwZyHr8vPbTnAM3gvIWS7xk7iV7qXNfJ/sm7vrHTFJa+FZfWpsUt/JnYvsNIV0gKDMnhun
t3xBchJsWn+QX5gRykSo97iph2O9kK0p7526cfh7GPB2JgbP/qytCC3KAY8HjK3dKVmZuEqVYLAO
MRlS5DT7hCAbN//BvmOYnhBtq5JJ52c/qouw7Tbmc/JDf5YO/d3VF45sPEplJ6dkdK6k0bB4XDrR
1lQCUDaR5jIfqmKtqK5Q+EKyGkiB6b0s9cTWhmuVHP4+ikvm7Jc1g14EsPViFoirwedRnBJqHNIj
zQu+rYf4qdsqm+gxcEo3I7bJgXRDfmBRkK0HJ8yxONMd9A02ibt8F68q1zoVGzA3X/WJEpKfYStk
h2L991v8nzD7n0960ezLLPaU7vg4avLNuluqxViBTk2nzFzF11UhbRPLNmtfZz6GGWSTcQfdDZaT
dw03Ybgt401mnPT+lOQb0drqhFSXr6r1aLbbpvGM8KABOynuFMDwcKpfpemHPUYw2/YDU/bAFWpb
OeWtXdP1kmz1HVjF+hkeyw8ZD9jiMZxezPoeFJyvK7WTcfKNnGkAgfE0g7gdu4ANRmCVfJkLsjHd
iVj55E65enWGb/oqi/w4XLekqysMMA5luP/fkzzTi4/GVYLzcTenh7JaIS9eVuPmPk6wy83vCMJ2
OgjCcv5I+82yXCZm3/3m5qt2BWU/OZsY7L1x5lT0CyG8UN6K9NQLK316m6gV9Xydz43bEQNeGYpH
Bh5+uYSRqnzEJep9CaSvqQQTBzRrYWEomsMrmkdkViczftXQX12E+vYQSXZt7K/j2YiOfXeAZeP3
5lNsPKBytK+kpln/rSOBSxeCUAp8proCSdkEuv50riDAqtFnxKHnXMU1mnbWJtAnxasCuJxzZXyz
c9wWTpBCFoM6mjiAeLTSbooLEbahXsQpEeSm+d7UlG60zBMQIgMRWSl/IyC46aTx4RbfLFRW8nI8
REOwzNB/HJraWKQLqIjhhcg4MBuJGNI4x7ReV5c6fxuhmyYzckNejrIPq8pNh9BVIRivrdIAJfpW
KvgvN0TfcFH2UlqpdPc4mf/zhoQhUTFTGcWzZAbP9RBpPoXjImbeh0qXAe8Hq1ZhUxWuJwt3FQJN
TovCitOIeDImgqf+Pv9vaz0qPMqaxfFHUZHhWzeVJWvTGF5FeT4H4HrqTPKrOtDCqyofmorgzkur
jSH+b43h5bEQb2JQPhgcaFXiKT6PwhgrrWEWnXjuYqhdYtqITi+FjTOWvHn/9RNCG4DKu/iFMPC3
vVQhzMCYimt3bqtWgD/gtaMBjDRHESfLH4qS6C5Zjt/sn5TKfIJPyyq0CMyUeMkZVdH8szX848Ub
QY+Vmj7HOSUK1XSuySZS3y38sdLibs4cNVl31p1BD2sJmUAyl8wsCuKdKR40Cxft4lWrHtT2HJRP
uXgcx10+XqbyaWreqpa3ZLxE2X5o32J9p7Z7quU036Xz2pzWeXWY5nUp2JKK8oqgKgViKDnIL1cD
ymjvJBujWhPOw+LHCc+8n2uP6IE6scfyZMTMeljLB01fX8VXsWIBV4W7al6r0yEVPgrOHDPWow1B
YIHgG2y96osenjvrbBRPlcFJCBvlXWreL9ie8isrnrTJK8a7JnQHfc0e1xuEiW0sbVdfXSn/sIyE
emCvW/fmYh1+dYVsJca93WdbVv5Z8Czh2Uwe5flOjs6csA3dhfxmx4yisJXV30G30vqfUnGXK6e4
esg43urtFhQ8Gkjcm4ivompmoyUDQdjHbQfvFN9cM3AV7YBAtvsVEVFp5j8liTHVfjRR7FihXeqr
TCIC2S6aUz5x2FkTXllom9L0ZHXD+Vk3HvruIeJb41R3auXSTM5oPnWWLymerKzBKOKAg/OyVjel
pyS7QfuGqrLUrTevF7s2GiE8avEkvHUfIwF2CA0tUM9RHBKRRjfOKUuzhQmslPjbCwQsSqSR/H0q
famm8TvWmLNwg5E6I62+qRWiORy6MReV86y/k7sB6ZsQH08kc8MsyGH6aIQ7eIHqyGYanpR2Gyrb
IF9JsI2rp5ZcaMFtxlfMTzPjcB0P8vWO9oqdaieTo4B2muA8hg5d/hI8gaKx3g6ZRxYy1MEpOTYL
1xeufTxtKzTkpIFvZWNPiIHySFU3H4MACe3J6jtPJEtScbUQobkvB+SFO6DHM9S7Etd8cTs2ROP4
qua1RNy+B/pKZOzErXUiCuJuRho53EfJy2J3RUwEziREE3X7WT2ROGcb9ZOhkGXoxDX9Gx+/rzz+
hmEh/5Esfn62OHhIaPM5DOM7c8vrMpuqDKdckc+xsk3j5UTV77ONdgw8Wl4ffW8Xh7m36xfVcCUy
KjEBDpcUOxIhTuK8xdnf9q8cSUfjUEb7TH1b/ickhjm+PgW4QfcuWD5sDcR7xcKw9oXLdFfM28Q4
RPnhHp6vlDpil1M1q4ReIMiZfo9966XKC+GPtlHw274YN3SofKW3reyHFf+ckoO1aJidoFhN8YWW
mjyuhbfyKDX0hKAt7sKeMK6nYHrsu54g08qWp5+helJK0lSagzqvBJ3wI1uhDhAlUigGFoT6fpp+
mt3eIk2mNc5CTCRXt+/dguCs9iwKYHaok7ptbsroOV08qKCsEsceIT0NH4gD9YLuDWYl/FDoqvUD
IWPLkE2cB7t0LbIN1FASCzvhDB9jjOFUKXGshjs9SftOPlTKSh5sXbxT43P9c3BD6TjQpZoJUiUD
D7vCsLrXgrsgGVCWrbT6HXauFR3kblwTRu0Eg7bP62OjPUlhsE4JeZfL+6r1fmppRE7WWzFq+66N
N5HCDxxxzB7fEsm9Gr9FHQ/vK20dEsulYpVDX58r32h/STj1XAPWdV8xiuUoFNSraZZRsLJmppMt
qA/EGQcTOSVu2YHrdd0xVCaYAG9l9q4pD7JNpJowrrR0Rbevzsi5cUMyMxrKfJ/0h0ce5ir/8SS/
CaUfzatr4Iuim5yFx45Qu/cw8U0OL5WvDJ4F0Tn16vGQRiv2g/5EZsnMEdjvmeUuG022ijZT4gfG
qhBju7h6VbqdMrd8bNMdsKqfkWfswbYZaeeGG9HdlziEOHg25sz65hB3XmT4+tpyG7yMnegViVjx
I9xZfnGX/hSOVWRfJbs/jx6pN+sOdPi+A0vVNwa4yzn6EZJsR+dxXV1oY/anSWUvc+JNuUueoaaj
xzjVqqs+59+c+W6pGyzFBibZ6O0XETcn6BucqKCWJ3Q9l89JnZheH5cinv+9wwERMQ+Jfm4nWV4i
5gjbDHCtMOtcq7B2mQ6wE1f6XaRKj41g7Bsx/WbPuD2NLvghJktQWyXErtg+fS66LLj2sRB04zmJ
EFiEmly4ad7H/7Wi5KPjpYepNsKzxXT481UU0hlhiUziOYmpKlAIPImReFTFnkP+/LMV5yMOLd+s
mZK5FIyf1kywSkBLnTYUI08P4eaquiHIWAdKZ9gM8eyIZI2Ja4AolNbX0K9yF/x7VMjDXufyXSIQ
8+P381PGGgsKX27M31LsvrH8lDTnyaXKdoZ0DpPCGYVXg/ygsb+LNdaM3RT97vTjPMBGeDGanZi9
9d2xSo5F8pT3HzPmYChfEkwrHWO2UePQaUgTl8Rvak4JFB6Vh887kEQ+tJMaWdToFVRSyTauN7nh
Eo4oE9cVQ6W3h5iV16bzEGVbgrxkX3PUNe64l25NIXJqPA6TDnihC3S1kvzJqbzeb7zwzjwFP4qP
4DH9KF8Kj07ujj4K30fXyEc95/Wv6fP1TXqtdtJG/jGdBH7XjkPgxKJtirRRSPF1+ZWH61ny0/nc
C+sp3yjGfhxO+cpU1uX1rU9/TdfDKO8I+BX6g0j+GCGVJAtBx7bjct1rl6Tai8XL1c2rPRMc7XJc
baV0ZwHihJssXueKb6UrMgDZsJFsiL3Dv/uz+FC9kil+fYWeYxSQBGyaeQJ8elCj0TZe47e/VzUc
dL++PDg9IUdZEJCvp5GphXRoZt18jiRXqdYjKdTJXlV9afTpb1NU8ueq7srxhhYcjmkOL7b6w6rc
WiV37CEnhqy4A4s35wPBtqCMqrTqY7uMvGj2CSsMOb4lZBc7zTl7FV7Kq1PcNQ7FNQgBoeSXNvAG
ySXhUb4PLtMLSTjphJGirZ3Ul/5J+ojO+RMpocop3JdrbmhbHSI/5QdYP7LBRY1V7IP7zjc87nGT
P5U/tad+RRIo8h7Y5xeW+w+ttg1eOFKhdPyB3a60Y25wHd0ba/gD4s+8cY21vilr+GIP+r3ul9vo
R45/AAxlr9m0HyCBbJyS3bxqh4WrfFAOmmc5gnddpSvdxZx3r9tsJo7o1x4nGOFnAkDDhEoc5QdY
i3gJ9sGDiEKIsXsX3+VNuIL1oMDfIb/1UGyHO2Xdr/X3htXaIxfpTX5OdlPMICCnVB/I/WXGIRcp
PTLTUkQq01YDQ5W8OV+L9Kz699I4Tf1mUi5ROa+0cW9FxKQ7fA1T22VTyG3jLL7mz+lBf+0GIrPs
8HB9rCqbXwbOc6VXB64urPWCuBJHau1GR16BMMIZuNywtppdL+zM/lAMImjdSzNtBzBM1ve3fm2s
cOprsR2OvSFaYR3bn1Ki0x+Hd+13f0CMgggKP4bBhLjhzLDLZabNutadjATh3i/TVaOtyP1Ks4No
+obq8s1FihzMjn5Hqp1XNlQntIrkxIqdH2jbwCI3eqdIvib5gbKRJN8sttFwSoFYw7Xefagx9dRF
oUXcr+MK9d0BFaICq4ujSYJmzeUPO0h+5aoo3HZgqYPt4xDQCLBNExFFAYL5gk7kN6eIrxCIDrdW
kkGbMFRBC32DyataTS48ZjFn8sc621gs3IMYA7S0p98Rpca2Tc9Svdfl7pgXKEKvsivwD/78GhCv
kn6zY39BpLgdto3FH0emv3bbyquVGqZZF0ln6cXKrckTNZh5ZUFbYzS/2ado9X1ZaqDBUxnAmaOV
9wWNELNA6VOpnM+je11X2+5u3A9PCJ98yxtQ31AB2LPkXKNtNz4gFa5lTwIifpSP6gMRaOYRlDzp
j0nqJCDmAucRTsJ+bNlN7sjxCiMm89f8OIm2o/28Xh0M7PQWM2KbYGOwzIZ3+ygb3rW9zxpn6CGV
LRtUh7i/cGuOZa0tHpOPZaLfT69YPirJQ6jeTb2nsDwfpyPZn6/1Otxc9603b8NVvLLO6Urw2t10
VN10Bbb6zPfds7w/5T+HfXlHhBPrknKnYtCCfS+vZOA2iafNNgYTE7zU9DC3xzE9XFXuw1WPY+KA
+KrVshwGCu0v3FxOEluO5KgGz8YZjsLjsjYexCO3H/5AaRU+ikf6a+KL8kEa/T7bgRNDiwte59ml
D8OBiDVGPypnBDJu4Ui25s976lsf13lXdmV//qgzW7Rs4TF/sxKnRMSO58jjwLwz7eo3A70sNet5
q79EZ2iQ8QPBkQUNufKUQQv83efLrmm9W8dBcFTJEaDXVnbzBscOpXFAlrJsdx+Flx+q+/gF2GRr
3nVba62fk98h+/OwrffZg/Zr2sqH9M3C34gV6wgozO/CuE0eFTycLFftOELbrbTTlGWqzvo+609N
sDObu8FyBT8t0Jmvp3E/9qeuPcbqgTT4uPY73RUUt5T82GTRYXlwM2FlNStLcYVuPcerOPKJvgDF
UJE+/wCw1hsWbvfaOFrC22KnzxaRgSwKUDo9khfL7iDL66nz5eksq4e0wYTdafjc+V7oDll7L7QB
GlLyAZ9KvNnRtn6D6/7LnKVTAQkJrquBYv+msWJ2WEiTFzuf5/lKpq4S57se7ry9iNw8lEjTf14j
FlcmiRYJ7H2YmzdFbVLoUzIMQnoOAJSdNjZZMetqW4jpO2GH+jfkgj+msp+rWS5HYwb+OSEhLJaf
q1krKZW+I+kIV6KgdOeJYGg5746KgdR1an+JEgvmxCkpagvPgvhgRGPuZHnOlqqzXbVXGeypoVU/
CStStyOntLrWt8Lm199Lp9vHwMiDBi3oOr5YqizfoOvV2IkkxF9jdHZWQWun4zXV9dblsOPMg9xt
/n65P7Zo/xyX5XomdkoYTUCDwMHw87ikZD7OZZPFZxRnwy6rpv2YBKafNlHjxvH8i5TqypsSrOgm
c6bREpmGDzScO4Wa1QS7cmbk8yCsTtRgrVtCB6xXGvsSkf7f79T6MjKIuiT8Q1V2FcZGuxmZ5ipU
QVor80X+0XE9yc56O3sQ7tWVdglW5pY07xP90ugSbovfyjNLPU3R+Afh0QI0dhIkYuJlj2rho/cH
rskgQHR3VwCX2BdQ8sLmTiFeujLQjxSz/1869U7t19b5muxCaZeTfVrtqPJgSSe1nU80nHzLdLDj
0ky8U7ON1PpdTRHh0/q0oAJD6CbGWga8PQnBeaDcT4j8hRy8VC3Tjv9U8BZ4K7zpVF1pctmEPLBK
gGT02GXQRKFcopZjP3puF3GB15Glk5DICxmYU6BTDt8M8R/Sy6eXgSHGbY62Dv+Att+sASl+MsCv
mXiZy3pPBHDqKsaoOVh0Li4Oo2wza3/2pNbaZUp1dRXvVSn4SKy02NAUOX7zwG/2dVSY2P6I6Hnw
5TFN8aam4Sgc6UzZ/AL3nETLMLtX1QGNQPxLkjuq1sepL9bJMFrfLBW3OPCf6y7G9bzGFpKxm5Ui
V0qCRZs4v/SW4CMizkCRktmO9cC+ogUHzNIb7+8f9eurTesKT08OTHQ4/hBEP3WwVKltJBTNl6RI
eq82dpMCmT+vqOaTa+r/54stE4kADNUC7L7NQxvDUYtL1OUXOaleYvJVFguY34XUPU5Z/F1leluc
8eMXIzkQWRiubCs30I1SKSLgdjhcyIAHcssbam2Zls3fP9KfzeLzi0ucBzg6rSHiYhD7fF7FElUZ
G6nS+4t5AHQDerXHhwhRi44/AtOfoo8kVIDntZkdtcYNRU+j3oHQmj+iKC/yXRKdBeu+HHcl5PgA
hyLN0TI/0/DwQKvqdYgSqzulfigbNyN1uFmNgmup6yZ129jXgl0reQYHRWsXqt6kevW8tgLS7GhR
u9IHx0m61iOlUuvooRs/XB+kJ5xpRN2Dal/eUXvx9ewpJeUYw4DIkyqHIGW5d7rWIc57zu4KxWvj
9Xi9Swx/+HOIX3QlgtNDvan8SvFCY5Xs2utaxEh0WPWHfNV9M8i3fU0e5cKXUyAfwwWDqfd5jFVR
uEZxJnYXMZ3xnunv6fGRbSuPTt/iaaEV9xFw/t8f7BdeImZOCMBoNfN8eVlvE+VyIxpytADiRdP0
hGPg6E5XI/IUTYPb1Teqi6U9kFA/rnOhDb2qKL9zov36sXEfQ6CG+tySVKJdP39skXhrUtnG/JIJ
6lMWX2OnVhHxo3uoPBJCZDcpPjoDU5C/f/KvSwJLMHzMxZQf8vWtQXJD6nEd4y50mfS62WKaJcDF
0yLNuRJQ/A2++C+jjCYOIehiKwwX+hZgFFqxC4a64GKDealEad1gD0tL4CMajoWAOEiQugx7DVpI
WVl8Uwj+y9VhnmKcSflBaWbcJu0V7PdRHk/1RchFi54F+e15eFA6rXLRbx+m/VAlCU3AEN+R8OW/
DvNi3Yk1maYvev/bLAJZjcuwN/P6QqLarmrI98RajfWi020M/b9dp75saVwNWIxUgoXVfwtkW4NY
Q/HTmgvUinYNkIUV7rhIrdDKPSHoixw5x8pDUlLzm9fpCxcUCjifkkcMkAsrRZE/v8YRnwZraDpg
1+sEya0WHyL40Hl36Vphl9cKs1imJT0iWiJXUTEdGKKmp8Yb3QqhYJaZ6Lez6Bv4fl4a+ux/fwxf
ynNuD4MHhd2exj6ulDebfVJmAmTcUDxP5DM44Th9RH3V+HpRNrac0t2nGDCgrtPKtNKRlbnlEF1F
z22M04mmXlW/NbvCu+qUe6VyJpe88+orjLcy+eZWv0xM6KpLugNRB9jLY2X/eSD7fB70MdfLi1XC
30b6JRE/XklOIKe/ogpG2d9H5ssGunCyl0QJ3K7wUlgUsv8sDayma6Q8NIrLZIwKlHJ4KxkSqW/m
oLZskJ82UDJGFldQIhwWd4Hb5L9Bq5UCw7z4UkFWi7Gek1/xwjg30byJqrjY6ypstXAiCk1Tq3Kn
a9yHJWTKYez0+0AMrWMRWKmPT1VAE0bb9no63JVarOxSCUxBn19UE3eWvE70eysS4A3NneTP8i8T
Iq8QBW9WGAkbbgO0FFBYzsY7q9JAu3MLIVk9wTYQKVRaVdhiV1KcrWvuJgr2ifM8q6vSEJtTBzoa
tGZ/mg0vC2TrDK1g0triaFTtdNfG35SnX09ODBk0RPQxbE9sTjdPpokxh+qaLLnM7TVxQrwsnR7b
F9fI8JARZyC/OGmDbdelRxbzB8Q/g92K1m+xFQ+pjFXwqPbP+Hc5cw0OUMtW7aNfVr/ZteVlYt8+
WY510Gmow1A+30z8Ss7DzjLz+KINQrxShl65l9pC8MK+lXFv4nXqggI2QcmRCAOmQKG7KNbM/air
BLfEJsgVMPEDyL36czrHm9mK91ejbzep2q3irGn2qhDu2kCS139/9b/svLyI6AEWdTjlODPu86uv
dHktYLzXL7wua6XwauzpsNmhCIHdtIYCV73xuzzkf7smy+RSdWAbzVL5+ZoDzmc49Pb1WU7aX3PW
/L5G2XMWpJurGbAV0v0SxOibglz6I/n5/Iyo+rnYwqjDjvt2X0gVpZYRjo7nPHaV/KCrF8Pq0Oc8
5Tm5KthrSS/a9YAaqa22Vx3mDgzNGHWmxUk1dIaq8uI4tENUPdMVgTJcCrNxFc5rzQS7gCCWcIaQ
Ib9hZ9/lb/pYoKra1cB+KIDk/r6XU2CxNd5l0/Usj3c9HJ8yXQfTsc1cY/LylBMnx6GnJqucvny8
Sm9D5TU08Tpto1q+FX1A/s0i8EF9FYCrX9VHvVibz7nuDvmLouwG5DaSDVeqOWqm1030w6D90Cwl
uAXPjSSxu/FDKM+Yw9vXys3HTWocVP3eqB8DUDz9WcVTykzvQ264Pk8gZ4Vfhk49gsfeTaWLwZfw
ytpL2yvWNoHhGwvZlB/lpTkSCzZ16JAr6Tu31a97ATEcTC4UyxIczNuSOBOnYep0mXVSUeBPjECc
QXwXQq4thv47L01W4i9TmcsxE5BzEuHCf35+OWPtSkZcpQ7nTvUH+USKUDDfNw0PT8QAET+3DLhA
ezHMn1Z5QDkPNe8StS9Rt22UV0X9Lam/sfy0g/IYlr8z4RBhWjZ7avo8dyuYb12xC0Q6MY+S+Tgh
k1WTZ2KxnbbDfT7Q/ZhmmZA4bUBfA2pFD3NkSDdBdx6iQyGvQvOlsyBKle9yg+eXAorBE2q62JH0
xG6xz5TGZyvYTlGNH4HF2Uxzphx0HTwFI9xNHwkegdXORAxgZqsDUbrqADQHvJy27tRDkqCjZpHg
bWA12E4gk6IKS5hX5xpik/hb0t5jAbmvdLReRo5UNeovATr/4isQvlTFddVz6xOods1XZYRMQ4BA
XH+CG0Mu9mTjcucmKW3u/lX7gYBgAJGv7eSph7KUObJ5qstzkr6rtJBT2QIV2JhRhkr+wQpPcf1a
6GcR3kz0UsDg0XeVxXkXWRF0t2tyDrgZ1dpYxaorXyFRQWYe3UyBQ8Eb260EzTVhp4NHVxsTo7un
gp3PIa7PshzQFrpp3aP8IV3GyKUPLuFvlKZ7Gb0Cim9uOPK68iSc6A32b8puJGkPTu6qyLEa8wZW
hBZbNRtHFMxKY9kt4POxVYpuar4N8pOAXj306AhdI7cf3C7FvM2pIlfvVgb+jvnK4oQcbGPIjMMP
qwGY3MjGppr8pPYxQGCNqaGF7JM/fzxO920NFR2VXDM+i9FEV+61K15HurlwcYfINZ6G99lwaeph
kYfEkDZtLT9Y6RYDQbKTw/YlNDfZ/MPof868mSYSFpOiY+lY4wuZso7xntAbtVZF5ykmQda4PTgs
hfzK+30tXFL4UemGk9kob9MM+sD+2nlJeadDF8mbt3TpKo922mxy6aRy80L53kunPrsE4yWh5dho
+CrtzHqjs68X6WOO20Fwp0grOVxF1+1ij5rs026bZNuqWw75yryGI5nP91K+0zHRU/2rdp6GZ+R8
Sv/YZf510xX3k7kaVb+MH+oUgeCZKLeO9n/wLDM95nGjWZ5l7qGzX7U1nqwWjVLIUFudtmTxDdyk
fq0JEAezzS1cOImi70sNW7RF3E79eaYNGMMwzZLWNvJ28idJvCRJNmzmSh/u1bZSFz+TfT7KsRtY
QbSKMA1xqk4GHU6x80hleHNVShFs9ErrECAFm4GIURxQOqt/MJP8oSX5EYvcwssMEQ7EQgfLoWy1
12hcVWMIDtOXot83bFOZJaZEKD1brSLZpXGt4Mz2qE9MT69aJ850WJ9zsUp7CFp/rzW+HkKpjJZ8
BU6DxJYjDfy8tgql1iRSJGQXORCHox71bqWgr1eD3p57ic24R9Jihm9j1+DvSNL3d2fwL8+EG1hU
gosCcjmD30BY2mJWPGtaduEIp+7D8ggmMPllq37EDQRCbPuxCKiBiOsJB6U8nd+RjtN5KnnR/z4W
y9P/VI0sd6ISjU0TiEy7PyjxP3jWw5xFVpb018ucia+hNrN3T5y7CgrelS7faRbr+t+v+Kes+nJJ
HacxiPwah8AbHlV+VbKGEDkA0GZoXbPIB6dNjV9KaZnHqxoin8DlU6/zK6zYJvACtb6vR/lBYTPc
VuYEr0+/PoZyzV8zMYkX1bx3WpIyLfm3MbJpoYEevxmlP9yuz/eM1gBzeoXSH2babWEdzwH2FnGV
/h97Z9abt5Ju578SnHt2OA/ByQHyzZpHW7JvCFm2OBSHIotkkfz1eejtRlufHCm7cxug0cCGZZdI
FotV77vWsxDDMT8Gq0r3EKlJiov7YWPprNvKYphXdsKhyUezm0dlct0htEhoOsLyHHZuEln7yTT7
vd0DSW9UvRZ9Yu0S8L87r6qjfRgsTpgyR5IBoXivLOkfJkI5NmmaPU9VoM4nq9zryf57+P2QB0F8
PQVbpNAuZo7juE41yTGuCem9s7FWrHSo7iczP3zw1N/sZ44GOXrqMXwZ2xYxchpl0u6Yg3KXWa1E
TcP/uSG+vyCxd75fUJAt/Gzrq+ix6a+qEURlHpjtruDcbWn7agxxCWloSkvvaW0iaNjM+YTaFa0v
vNl0V/ouFj8jBNGbYE6QRrCLNjxd56Ot/Nu3eCmp29SyQsCHRNy8XkZkFvqpl87Grd8hb6oBmGwb
c6BEECb6JJUcWnz2BX1y7o1LkTdJWsy1IJKqRIcfTNCjHJefz5D+hY9kcmlkcFZ9/bvAv4nh5dbG
LfTmvdc5w77puIvG7J7Uno1VwZbTDuru2hXe2rYm5yrKOjYJuCW20KMK4gPot5DJ/dFSt7R2j94c
aJDIQ8A9mA6oite/WCV1lRdta9xCU5nXXaJvnbk5YX9QbFjbsABX3ZehjzdjzDMsU+PMpJqwDia0
UgPMpLVjpHd1OT5+MB2Xs93xr8UBmTeZ58aR/ujs1/ZDlk+JTO6KOKwuZ86zvtPv4yLUZ3MVn/gx
8CMpwmQNn8lcu/zU2lfSP/M8a5sbZ2CgIRptXbMyDonqSvYK/ksVpdOumSpzPf4zPuz/01X+Y9mQ
/Pf/+s/n8X8kP+o3GDrqTLL7naiy/PgvCJ3/DyKSFtibTfeQZ8mc/wWhg5oCxJL2MenNLNeLveMX
UMWx/gE3jT4Vb6xl81P8pV9AFRs+S7Qs81g0fI/aafB3gCqv1zvew4XI4sKx/VmIQdT8et6HxlRb
rYsmXtOMCkfnUNbFqaSDnnM6csmIabL7327M9V+T93fAiftqSv8aMXLoZHLd/PpHU1qWaZi2M4A6
EYRnjlmjPs8++HYflW7/OQYNeQ7BGJuPNdC+PXcwi3gt5CY/we5W2Bv/hfPCIVtdjasfXOmq95/b
1alcRx+pF16XLX+OTQ2WSg1PD/vM8VZlKihMtxUWl7h9TtUVUrBV6ssz6WO0BZXhmpdLqkk5vbx/
W492i4wLLYNZRlGKwalOHX25sr6fUtD6COs7Z0M9cm+01mWdhGe+s/UcsOS5vLELbx/6X98feZki
/1qjloHZruM4Bg8QLPK6o4GBFtbJNC0mdRcbITB5bLmoLIthuK8dR28CK/Y+eMBvZi1D0ldlUeSl
Ql94NIeywQvLpGdIoMff1DgOp0GOLSrtjevBDD61bENvYWh9pPf4w7C4oahzhDSql8LY65cFRD7x
YxnCtXpOiCDQlv1NxL3axqM40UJvnOjU1YHx/P79ffPCsPEFneQSGG0TJnj8YBsrNBoxwZKn20f7
p7e64mEqKF1/sFFYjhNHz5EJBCmYgjsBTsddBD8paOs1FXpzvrMNDuyRGhypWWfAG1fvX9Lrr+0y
ZfiaQf9hE4fIB2v66xvpJwNe+sbOId0hmZ0vR5vF5qO0tLf3bRmEXQZ7JnNZBl4PIiG91xbBzLi4
gDkA/FsrPQ7bf+NKaNTZDqF09LCOBinHMucjjb55ocYju8PmMs7yycnNdPP3R3Lhj+LhhzMAjeb1
5SQ5Kcm840yD1KTNDs6yLjhaGB9c0J/uGjoMPlWodvkC8eH5vbkTkCLh2rKme2Cn94HX3jWF/GCI
I2nwX4+fGDbeXTprJl3e12MY2uqluZyBBkXpSMQO/JAYYsPQ1nezWW6SShP7M1kcWhwjEoeWpEna
kBiJ7XawsNR0XrdlJ/ZREeIP05KW5JIKRUeUDtfR+10a4P9VEpLagJzfBuunDMp+FPnff5JvP0+o
/viA890lToyS/tE4nSkR12SdWDuj/tZGAQE4XY5trfA2JvENW9usf0RB7X/xShx0ae1nLcXBXp1m
ninOmwTRiJuP3kmDkBNxtfPS9YBDiOcDUWL25vf3f93labxeF2jN0uaLmOTs3Z2jGQEW1S0wGnFX
prti/B7El1Qebybn0/vD/PwwvhmHYC4fVxGGV/9oUbBIoqCP6lBtGUiRkIPe6aaES1nHsHRwxw0N
LmJ0IKvJHlHROGN76IVNT9VIkv1kkGC/NTGtvf9bvV3y2bPBrlt2Y6EdHC/5pVQ2RF7Fx81A3NJO
yfUYDU+iO9Bm6EoNXYY45w++bn+YhtADfnbl2fwRIfv69fCNsmK5x57ZoIWudYhrOasouXV/yyn2
8zXkm8JqgrCMBO/jFWXElD+bZiPWYuZUSxpGrHdlHca379/C4xWFTHe+0SyRfDkRUxxviHLLsK2+
ZP7IKTHotDpA27StPriY46/X8SjLb/FbhWgms8IpIW3gvG/sTeokwbqoZ//MHpxmS3BV/8HEOH5I
x+Mtf/7beKkZZckwcFWYS13rbG4+Wx/duD8OAbGDUBR2+4AGXg/h12bfdot5PiKvEU1cGWKwdMuP
VqNltfn9veNKYGADaKBjbEN5OFqNbCF6kVdLldNL9LkidmdfxHL8MgTpcGmarXpSSpm7DGfWWI7X
ymJxnOt+Vh/8IsfrzM/fwzLNYHndQHMcXe5YTFalQujPiaJsVeFlCmPksqmJh9vGWJhH9Qdz5kiB
ApViuXQ2IkvRzLRROb++w6Gn4YZXg8B00I97V5bxTYn1nZ6hg201G/K7GLLsZhIxwlkH4Jhj2LtR
pNfCwudlwpmpmoODc8Hym/uuiT/QdfxhArhkHPCZ4Hi2+P9f/3re7HI2cjW/XqzVM0E5YldHdLLs
OB79D+7+R2Mt79dv87kJHQowOavvBA9iMp3v/hTtiHT/4JKWh/hmsv12SUd33PRLneqZnbtOaC0k
lcT7TsPFd6+mKLud7NSGItQ/BS1ahb+9DJFlu5yc2astmJjXFzhnovMMp2Wa+0YPANHHn2yDM3p/
lKO+OVOKrxdtV1oYwXKZwdF95BtsEhVls62hmYAZvzxMHPtWXm2uPenv2jz5VOsEKWZ1ipJ4X2Bf
++A3OD6AsnVnYvvmEj2OKvJYN5MYZTvOoduuxyT5HiBKKpzizlzc2X2ZXlltd2/29gZ04spu45P3
B38zi47GPpqxXT3QLlHEx7XOsx6KlW1kqzH8UDlmH8+io2GObrJF0bLRlBHWjZ62QdAfAiN7okFj
rnxbnsKs3wq4IATMYWfFUzpUFU1KNezfv9hlxryay8tvgXwt9JbDN3Db1zNKBI0yM8WjJqUeo/pw
mhnG1rDyO6egH1CXf3uBZLxlHUDux8KFWvr1eLjpJuGMXkuDmDaCG2CqJYWKOeV7u5GgkvevzvrT
TQ5ouyx6T0RePzEhv60IqTEMSiU8y0ZHh1Rmp6mHDynKTiu3ubHy6EL6LR30eXFWxPZKTnSJp/aj
Nfp4A7bM5sA1f9p2seUcb8BEFmgCOyhMz2nl9vedslmjZkMFV4Zo3PZz5fRa3hWuUze7sRikd/v+
bTie0Us2Mypuni6yKnZLR1/HLh0mB+VEu67KK2M6i5S7ppz+wb1e5uvvM+lnADSoFUIlsLdT0nj9
ZAcXVD95qqzs2UlJcKJnbqHmrwJscu9fzZ8GQtlKsEVIDwVD5OuBZEFDy14+Ie4IlMCI93kl2kvR
V81tFucfLAZ/GAydIFYbKtccGo839PloAJ4qOgYbzB01MFCaOwUGvsTn9v5lvVl1uYGorflY2txC
lr2jG2gGVMkpjrXr4TG6quKdj0in3MoUM1t7VowZkOETHw3c+8O+2dlSJFncnRR2qdG86WZUCqEs
iRkNG2iNGw+U/eCnX98f4w+LDL3HhTdBsYtS8dH8Q1RV1vbIlcmxAI8P0UGm1+Sy3/q47rt4+ncu
6bfhlkXht5deC6LG0iRv1/mCYZlFczoO/d37l3Q8L5ba0u+X5LweYwzdlELUzLwIeqyrukWRFWyH
mJWa78UHF3Q8GDMjRElOgZIiEF/lo11l1kYJ6jzKDIVK6VGqxnwYY3vpVuOWjevc+GDSH8+JZTwa
sGhjscotZfrXF5c6mky7iVc5EglW3hn8TO9+hND+8yA+pHWOy2Caji7KM4ma1BkhrIFVZwiZBOiH
FCLB33tOXAoBOGwkqIbgyTvuDfQ8I3KKuXVVeFUOt5X+7qa3bfH5/VGOJGQYCn4Os3iz+bAtiXqv
75jpx0voxNisMeHs+lx8Vpl+KgLoon5x6uT5NVvGnUNizSILxQsdHkTun9sBIj0dfkJLmhOg5QLZ
qKPrQKsP5g9GvjcHJIpuxDixl6PGvTSfX/+CsWcgqqLnB6KqoWmmJtvaoI0w2pd+9iealoURQsPx
UQFvQRnXdzVlLW/V+T0OXrIJCeZbFSr3/HUY5vIqTOI+fUiT0Csu6dNXwamchvyngMzDSTgH42Wh
LeORDl1w5szmLL4q1cSonzq3vtI1BRHQG3GdkkuLLoZMqbA/iLZpr8NgKol/CjMIE+bQik+RNScW
W5J+PseUdhvksGrQ3IN5Ds3yRtupDs8zW+nw4A8DRLa0LIL0oLSqb1qzhndsKSxm/jyMn01tD5x3
5nC6cs2yPBmhTcIEs+OXjF37Y1Ik8sKurQA3kIc5Q3Ty4Arx4nmK3q5Cl6NXcrAIq0ngi8HDrX1o
2q1riu1UJIm/n2zKXEswhN2g13So8rSReCJYpcX4btmnFa0svR08M6WzotLh0ZQRvAUVV+ex7UM3
8kI5t6dDlznXost3hd2lSHPi+LSxxECAtYtqv2n9B9MQc3vwUBWdm1bl3kQjSbxTPt/5ou4uQa51
J3pOlb0ReOVVn+7iJqfVaqkoQFAPG17rKu0OBGnU+pvyCuStYLv1bujJECydLLhqkTFfd7GQ/bb0
SuY0j3RjTcbc3yVxZX/yulFp6t1Y3jYjoVXlCXaP+cwSEg1dY5fcuHKLHrrPSNRrxpWjzPRal3Ao
XJi7c9WvmhDpaClF8OjXhXppzc7ZEtp8YanEXgdy3qTm1FyXI+xhpmaxIv/6JfSBi9Qp0TxIUisD
nWW5lx5edFODhChc/7ssJ4ipPngWkc9gjzNNOOoc4JO33cS5bEpbXFuI3m94Xh3ZBJlpXUTN/M0z
5xnWUgU+AEwd99mtoG0JjutOVL04wwgqNg+vSaCZKKN1UMpQHuratQkwNiHfq/lb4GT+l7xwqnNL
abmNq+UXzIQEYu/Lk4yUEvDYiXFiS/tFOi70eqFTRL1I9iRYYqCuK0J4PuVjAmlF1ifhYEy0g1xE
jj+iSYXVyiRW/XHEEYZWJYOMhva3mZz72VlwHfMkTwOJFpgfMg5lAG+2XU4TBtHSZ5IfJf2kt6+y
SMErrOtpPfcpPv/RtHa5NVyhd7DXyp+sgy6pTxaYltleIVW6L5xmUCteuwTk1VJTh+vWkJb0tVKc
jJRX9usxbp4dE1ZHkxXyAqv4fMq5TFwVvGHfNd7ree34qQsE7Otc4KerC0uvo65KoseAsG8dl1dF
N38qvUcJYKa39Kea6VHd2GE6wtXQfbWriqw/pCqyQcWIStxpg27wyrQaG2zyizvbxcYM+42fRqR6
pl9m235KDKbZyI5qFRhLWJMtuntBIfFM5ar4pGLoRlaT+1sacKk47VjbGhzoq95odr3h288qM5Dn
Nio6KRNWhW0yImgV1kUrCeKFQDGluiDJ1vsRDNmZKjxEqslOT3I7d4oXSLjbNPTHcjsUHnIj0KVo
7qy6XIdd/TkZCrlBum6vLPTVFsHr26xUJWWykL+v572bpgc3VNtqjk5SrNWuGX31ens35QSqs8Mo
ZnC7+MWHvH8Az7Ux84zh8k1hFd13pLuInibzoCx/27ly64/9QfaH3AGZh0VTQ7dRA8DB9Yjku9bd
YZC+89Boa9xUlXpkHdtEGJYHctSTUyppoNLN+cUPuzXOLrmSRfC5k6Cmcp9lIfGRqzYzQb7EdvvW
N8uEajH49pXBvDh1W3e+MIXjN7ssZ2fBfoKqzJD06lnlzXOYeDezWRSHMPehD6FqbK6kC2doMHKr
3fpVeOckPGnluSkxGjMZ7eQZz1jC4+Z2FN3M83ZIsa8Ra13b5H+s3ckV3+Y5iE+GKSY7y8oBaw3o
kaukOCCgvnCr+LxLjc+V5z7m9bCWQMCIuA+vfXKUtoFyDjhymmtPDM1tY5DQFkUjy2tl6GydNGPD
fML7AYmqsdryFN2ge1NGNDmsMQYynkaNu5oCvg9zET90xMGu47DPi21ZNXrEx45mLRoQu4683vFs
gL8pZQ+4ecqm9L7qqunaMcW4N4zSOE8Qafl73FDBWVeJ1ECRP4frTJXuReHap7xyyXkY4mVtW4QC
imZamhPW3IUlcBbrWfWIhYfRl4AgHXfbDzp+joIJmXk8mvMeXeR14eDVH1lR8enLy8whSpwzM+S9
cUMxAvDsdMoxDImk3HbVgm4hDWuY0nUvFezAwF5M+W3s0cIAubhG/2Y+5EVVu6dmUbXurUoc50dr
NeyRpe5h/UNGaf0Lx0wvqL/uVay2c6DXePXi5jKDXaZoS0hUuuTK1SdF4QJh10ui1gpexG07tf1p
kbYaSpOz4C51mD+GSToVpyod0TG5HoTPtBwJE5yiseCF5hX14sZuT1rvhEC69nM0Cg8ek+msetB2
DVDVqojORgSZ64byJylvuYkcH6gdGnPKxPR6/FWazodUJ/N9OPQ1Fyib7tPcanSIZctoa4VSbhsl
wXyIk55AL209J6ZTPat6HhSh5PKRleqJRpqkRdG5CO7HaLpJbEMfZnDPl4Ux5MFGxSZAUhVPzqXh
FGW9snDstSwxQhebdhL2asxDlPqTFRO5MBr1xRhM5qb2nPyTIVqilcshHw9FBNGgpkopVqPptdnB
boJeAVOJkst8bsKvTSv1fow80uzMxBsJo1GhVmgBKqvfDBkOsTWh45BUxnWeE3YdSH/jFEagcbWM
551tnHiyuRtDq/6aBV63L1ygj9I3rIC7pzWWaq0vS7+crtMKl1pmRg9O3jUXMjAOY1WjVh9Tr9wH
UthrfiqBol7XACNZqQ3HyBEFw1xa2fUs4cmXn5QHCmHTaGlupibKL7oyA4SJyO+RoDU2KHEWsoai
apZdhTvd9uYv7jRdkokW5gc/cQ5pSPykk4AcCDnhXnc67M5jMebP5YQYGS8cWQt2PN4QvbYPhvrM
8jpy3VJyaScqgQTwuOJQ9ml6XoX6pEvR3tHHSLYQXb60OUzHqmhTmJE3ZRzeV7JSV1EcPJRGhncI
ctzsSbWkjhEW0NL5MFwxlI/JzF05K9QggF4RIsmaFl8q4QYHdx6uojK9C4UH0mrq2R8OYkA/WPnl
rWOxx10J3iUSeIzFU1q4t3mD6tDwDfPUner2LLRT9VhM421SWDdOPD4Yk7PXQdElhwJWcVx0W1Lr
OXPJKvGfhJ6dYRu3jlOuhGnl15hBV6y/J+3sDtdZhy54lXsGLgCBn/ebTqvmoYvD9lay8b1qVMUZ
R83yvp/l2WQMZbuptbzNsmgg4qjbO6ILNnUtxQvc9n0ft+OjRIFerIKMTlBTuJ9TLx8pFtlPQZ/9
KMt5PE/tMZHbKPPi0zboL7Lc1nuLGDacFzZFGJF9dhxAYK3oy40e4aXGQ4HXVy/hnLV3lRS5vfc8
gdNmYDuuJqxDpnneQaiCFM6HjXPnXTOngJuycYT/JgPM5tmTT56JP8jgpQ18KpGdTK7KPjz1M7GV
IcJhL1j7CGXcvgZVk7MfKBqnPtcWqU5DHQ07P0zVAcxkxXcYPkFkBDl+LJaBjSGhD8M9rlP/ekLd
Pwi7uQgK6HnzJBrSjMay20eCAomWBR9uG13JcOZ4Q52uxzbe+6Nvrwurexnzmm6SObUNyOfRBGjn
dFOyDjiUPPdJQNawp+2126T6axuzE/Ky5Bs+qmHVx+BX6lTdRlH9lYS/dDvgwC/Pm7YFQDWZJD3a
cSpO2t7qLxrJJivtuvEqaqtkE3pyrHcEROAw6E38V5kgv8oUNCMwMKXDVlr+rnFpZbsZ6ykxoy0Y
yjmuXmwH82k7ymg75A3Q0CAJ0g4mLKtqGbVUvbHAbm1RwqWbu3xrZepbNXFW7+LsQURYBHLNjgox
OIu4SAe5K9oesGSQELLBNAAvLPDyuTD83Nq4TEbxUtt9e5P7XVUAfo2KqyzjM3noWEZTMjs0+1Cr
o8a78XVTJxtenOpp1lGEHyRw4uQMA4SszsfKnuaajb1TlQfhZdFtFC/6L86YybjprXAo1lncleIQ
6X7xygVACwJ8u+PYXYiyC2i1x2PUbSIp+N0mKxL+bQuXwNnRzh2sTTaZ0Qmv/ZSejUHVltd4F+Dg
EIeq9IFCKhD7Nu+MTQq1dNsXkzM9ZC2VGkioml8gN9A60xxOYICGAe7dikCOxDcdTC91CSaVcCmN
LS+1ckjtfSCfGj8m8jAXomJ75JnFp0kNQbHV4zR9onkonH0jp+hHYouh2wxuIM+H3EmvA1V0d5Gf
9F9624urJQE0Hc9lPuhTftIyvuoEhOw+T9vwc1rOw7SeamIuv2WZjK45dtSsyjJ3nCs2JIH+nPZ2
tY1JPbex8xlT+Hkwkiq+SuWgyEiSY5Cd573yE6gck+ltWJ4kSxJ0YT5J3bmsU+swthriTz2fGFXj
cS3tj7YT4zr1qg4OWMlBizgbTNenpaia6KGuhr4/o9dFvgsu/WgvhBftM/Zj3WGcsw7aMucom/RN
pNnBHPvMxuhycjt9gcDnSVv5WWVY3QbzpQ0V1ai6dsXKJp51m7SfMkun57KdCo5chH1r1eM684jw
Gj9lg4PDdi/jeyO6y7L2NAPVqOA4diwF0o8pR+kdHz45pJd1ilLV/ZElzV2b75z41McZec7RPMGl
pIdN4nKKNfeWeeMJjsVjYhbjtmydoDyk88bz1kmmObAZytoA/Wz5BENAVnYWnsfTHDa7CojKEDpz
teFGXxbw3h1SWqU5nTntgxt8nebFK/2TzTTVl0nWOsVNi3GWWJRyrXtMb8y7yy716htJ2mYwXzNg
/ahtqNp6yL8KeGM4YSGxWBczSRHhxqBOjtVrUojN09yjxJtDUyHB4hsFD2Oth8nNKGpX50QCnqeN
2V10nOr8EBgSd8nXHb6gGJK9MeIxFZm5H8bZ/KFoSfb4UOcYEK4TtvcFZwFP8OJhXI2H9gyWoXNL
RnXzWS+ZxmdUBNvzoK8LvpaSf70F2Md52+jccxuPe2Gua6yPhEpshW1d+oS1VSznwLZ2MibdZFeY
Ir7KfH9a2VlPrF7LMadns5ca32y4134Fsc/vQPiyyFagtnNSridQpp1lbfVQ+azuhVxnA4xcze6Q
OxQ4BQYs9A/Y0uam2GatXxr07LOIBS7JGsqUfnozmaVj7Ny2TruL0jNOU9v+Gs3T+BwkhdjUtkG+
UKKdMIVi13G4CSr/qRIGRRfy2TVY1NCrzkORde3OwKWxtXnnNkNEkkJtFpO6TMgGpqDjwKFXqbmw
Vy0Wg74J3Hv8n2d4ZdIQ25r8MgrzJGhjvXC++lHjZ2TGXxqTNa2aPr1vULDKrQ7cH8p19pRzH7qG
U9ihLMnwpWSV+psALcSlVRE0VfFt3grek3v2pMltF8mdB5g82cZp7J1gk8BdqU3nKpyUwoFiJE24
At00jPeksLgrSl8NQQFhrDcqIIcj6e5Hv5L+t94y4/NcEFGo58xbO3yZ1/YMGMVdlYr1rtqlQRUb
J71nXAhBwHedQuuvh8uhBVkcV9Fpb0h52ZvutqpNazP1IfQhr5ux2W56w7PA+hPxSxemNDxxTiF4
JpIxgZso58ojoacliYRtw5MVa3JyJnbap0FV2tQTBHJeigmjsSYCe7waKsGqCA+Oc1hQvxQFKbU3
5E2bd1FM03ltqVllK7MwHmqRp+ejEZjVlahMIriIlo1P+rBpsT62NgAB3OdtP58OhFCfO+g3w20c
15A1ydhjlhUJdqiBDe5OUL2oV9EsqvtURNgPUz99qFMnr85Vai+REqJo7G3i20JfTfGQ5PvZnoLp
1JLJPdunaQm20DNG13F0X0wxlZpUO86HAxDrTU/B9ASAePccu76+V3z0vxdmK4z9EJIKM1MAZ2M6
xBbWIAEW11buuCw1JYr8GT0c8LF95E3Js9CdeRZZeXKI54GqeSy62vFXBWq+EzojFpA8i/4VkNxg
bKodxWuJFVR2QRqTe6nniO/diswPTqNfdOa4nLwMd1SSE5QKWONXZp+gZLR2aTzzTyAKEYbR72cf
xvg+lZLCgFdl6TV7KPcTRfFrR8HqJXbcOZtM5V2NJQcjq3cMjMxC57hpi+I+H5hZ1CWsWgF8HUKX
81mZg7ZqJsrwh7EwpQaoKVp7bownrVEAGqYbF+VqGLVXiBUrwHR4vxHxh07RT1UmZCMX7Wdw5JOy
bJe0mJqmiupa4oPIQ2YN96P7eLx9f6ClBXTc7UUxsOAVSKqh8fG6n2CPDT6ogf4XbQX8qTnBn6WV
P4jUf+DQqjd0ujtEkO7fbVfyftGXwoxCWwoG1XG2YYrbJDEKWlNDWZLA0hLnXU61/EABc9ywXEYh
+pzMzIXX9+Y2Jp3RpWnBbUxdH5OjtU5Ku9nNQbirSn9JZyXm7P37+YcHRz8bYeqSW4LW8KhFmnal
wv3bQzvg9TjIirLaMMnqpEWms3YQGn0wUZbu2uvnR0IvitCAfiIi5mNDnaUDp7YlJ45Q5fsomdZF
GF7mLfH2/XTQU7eDJ/CtE8Xj371McDiohhe/A41z76jpl/GGNiJo6Z/Lcs/TBXpLwITybyHMbP+N
oVwPlwON0wjvwesZOlaNsIflNFFSuhFUbhGcWC1b4Q/myts3AV0F0lAmI0g1nt7rcSpK0pGSyBGc
Jt/QStl0S96pNW91m26mjhw2KJTvX9obmTExziANf4p2liC0YxB0qH2nNQLevh4G12oarX2XWmLZ
ptDOMj8pS3xRtTok1B4bkz2l4GTtdLd5Tr/h/V/lzdWTYgCtCUcYDoiFTv366gfDUpNYWvseZIfJ
uVmA45TzV07LVqo4VB+5Zt7M22U88mwhuHFeYg14PZ5HLdpsa5vK3ra4Jn99RRDaenro9u9f1psF
gGGWBvgicAe0HRy9jpXPJt/n276mZAWM3WuCNcqlW+kZ93wosnVoD5v/txHt1xcWVU5Y2hTaCbb/
3gIcGQoiQRwKhUa3y8sPxSZHAjv0gyC20BRg8wL/x4r6eji0Sk2XhAhZZN2fWj4cBgWRkX0kR5g6
OdhztEuksUul+9eE+Vvuyvu65H//ufyd51pObQb+96ct8V//tf9RXz6VP9TxD736O+q/fv7xLzPj
q//YVh2khZv+Rzvd/lB98de//+sn/2//8L/9+Pmv3E/yx//8j+e653jHv5ZkdfW7TZIp+n82Vf6v
KqmLp6Mf/8tUabv/4NOJYgAS6xIwuMg6fqXUL85JXOIYK/mQo5jhT36ZKg33H+jdgbLjZMBOxa6H
ifLLVWlY4T+AHIEXgKO2bIigmv3T7Xn91+LPHfvL/fnrv383Ob4JhsOMh8jKdha7OsKTY21gjQqU
AGSgP7ndmfu2mCPqdvQqsr7Yh05hXpfx4N1NKsu9TU4FB+Ze5BlrG/vx98TwETdUaVg+0aKkFY7/
YHxs55RtpjcYX7vMJdTFRkj70OYBeTeqy/Wl2/kpee1915ZrKAy+u7LK1ngeXAO6TWTkEW3SssLe
RVuG0Mo2Xw5YhegJzfXGnr6MHZojSNIaEPywpC3uY2o20YOZGRXJW1bv3tcedbadK9L4JaGOVcIN
KMdpaxW9jtYmxObP05Q39TYzMkYIMpnjIKpgjkeGR0G2LoqCclXcg4AfWpOYg5F9vrvGfkLUUyhx
pa+zyuo+uzpLxlOpRVVulYL/u2qS2ovggYxaJxeU64s9G/yhBoE60fanm8yWOtuWks35y29T7g9P
8rXUBvQfBHKfS8cyCGj0zadQS8mm3vdPMrMKroQZ6AfE15H8QGXyWmW46F7QrJFhyScHMbr5Myzs
N9kVNZauH2zrCkSTQ82zdpvy0Na9Sg8D1e6POHF/UZP/tYX5aRO1HWYlA/LlxY37egmrylnEcdZ/
Q2JEpGrjsFmpoqB8yqJI1bDijTo9jSgZN7T0fJvWFb1h6vATfZttinHkrE5Ghy56l+oveYuga0Oi
JO3eH0WHbKh+TJIpqvaysPDLiL7uV13SheY+7CYa6s5kUZvwlQKYRKmEuZeMEfxop3GosWftOJ46
7VhBhSoLehJVibQkAoTSXTudVT+E7oR2ORw6vKUz7mp6CQk0/oLTYrTpZ+1R0NMcd+9j7UiKO61L
cOwc0OnfmaFsN26fKWC8smvloWgdEkaCjEMoleZyydmgTPzdLNPgEZBWiFq8DXPIzpM7IIwBC3/o
53aShyZDFUSlvPB+dGHqnWpP0prRWClmaoVGNkTdtuFQN04bu5GjHICQ21NeEXtgeVdtMHGwamd7
pPIm5vKbaGAGwtbpaMyp0TeGjetQ1NtHZuldj7SVI6pgmaPh+nALSMsV4luXDCTc+dTpw/VsB8Lc
sDmOoW65NSGoMYraJytdwF+9KCfkE0ZLd0KlBtC8glKLDVWf/e2ajj/NqZFv2aVySvW/mTuPJclx
7Qw/EW7QguQ2vS3vujeM7jL0BiRBg6fXl1cKmRuhhXbaTtTMZGWRwDm/9S9yqODdLPjOU+/HSUSO
uC4ixPJl6BC46un31I1QkSxd0JK5HvI5T17rGqwwvP0XMyGWOuad0C9dCYi+Egm+k50pC/fdjLBl
dEJolCBOHsphm1Y97T+FV6W33yosyG3q1TScBhHyVUg/mp/bJHaydZq07m0XHUjYgnkK5/1se5lP
xEYe92sVqhvSgj8rOLl1EVyaoSSOMXXdWRxT9NnpJjFtRqO2kilC1Dq1snU+KaveahvOEr9rZr8V
yai+p2Qp6GIJyfMehabpW2AjUqc26apj5wiN9CQkYgHsa6bS1/KDSxhlVECYzirXvfHvnNypawqU
u5yyFjcvTkbN9M/2i/HfXWKeaH0N21NlkeXVAtJ9z4Gj3zO+RWcTeF3eYlDwaGQBpWIpLk2lyZfC
xtJvS2fsHiSscrieSlPX26leqJywdTimm4E55X6wjfcp+Y7fSyES/xy2UZStnc4uwvWyLKPYU3qL
kM1XeoBSyxL+GiVoZ7CxsgYxd+fU0zNbe6V3LTNVuvKIk9HrLKlrwrk0S10ZLlmxG6YgPA7SqJ+S
A6Ymg70mM0uBHr+aUMz2ll7D7sVOi/nb15NLJbIr+yP5IiIBtAiQ7yzchyjVZrLN4iWBQKUGN223
IQHqWG0WGT82JVDLITfAvCsKAQRU8FLO5AZKwLnN6DTh39DR5VUszPBnKLTwZ2YxvZ8skuRS07Td
VijXh6PsSubBRHXoU8qprGmvd93iNTW6u6KVmn90xaEHJVzFlDaNcEo8HllID2DLMWUIc3mOvL59
WtqFH+MlQufk6ChbNkvWBveJVThUbSRTFxABy8i7I/wn+awTr31302JJ6TQ0eD074ZTRxoQuJTz+
GPP8mbDKDr0Lq7FrrCZ6IuLDokMqyCy+sHGmXbpcPIvowdhSrzHXI3xb4cXf0hA8jdPBdeSqiUj8
I/hjDOGW3SbUn/VcU0kklMor6lu1z89MfRXCDMrm0ernNlulNyHGISorS7uEEhiv2btNTW7WOSY5
IVyneiCOzli+GE9K30QvJbI8sUFYTtglxwMiJ6+KgnNRLgbxmNcRLbAQoQK2bPJxE9ZOdm8Cn4hF
iW/yOudZEmzbyJe/i8SqwoNYyvo7g172dxIFwmunRCxXGN3py0tDWPeh7ikZcyXGtE2T5E7Y7eve
be+iZUQiIPs6s0pkCou9L4uEpi0oKYQaqcssAJBfwE9NcXYLMU5D623qB/sbyUv45Vc+3yq0X3qP
4BM92Jg7POSxyH7yZHGpq5Gl0qepqAhbD3qFpFaFPfnaTqiRXldNqn9qPAreJkEe3ezCyoN395Z5
5m8VA+xsS0/19DxmmSIQ0oCYraZZIamwwWsdujslRZ5jFHH6Z4sBWGwT8dnlkfcrQkl+b2QavDdd
Z33WcRzTAp72LVOPi+qS95TE1E3Z2xOFU501QvIkllpodprqfg3UnL/ngSAOlHRkP9t44zg1a9fK
SSaF2fLJ4/Q8928qK8dZ+c4yMcItZEsrYQ33McdvvUaXxYzl3dqyz37V+G+JNWTPA897R/+oXzx2
hcO5D/gf389DRClZNGiTrkQ2C5tKp3L6RXI11JIWJm0obY8NyD9oxcmfebsISE29BKllXVAO2Gsu
nSVq6O0q0uHBNsyS6Kbs8rNyazRTJA9bP2rU9UcxJkiRCqvsKcci0hEZCX98uxaW3KRxlQwrB6/0
V5n6wNwh3dKUjaOPc7ZlMcsX05Xyz5Do5Fc18NKRtjdQMYk0QQ0738Kmf0vDSmdCVAWylgwrHpGD
Yz1+VHUsP1hqDJUa4L+BQMRbqLk8F9N0C00i3pTmLn+0mp/KXgKbS6x3SDKQze+mDdxPP5gGKr+5
b8dVIBHV03XkqmJTlUUwXtowKG/M1pR2D30Y5R/QNBA5dJTkh8qG/Nh4k9LqGIxpXaypliSKJYh1
UdK6Fo4GoUsRQJbHYdGuYx+nE0xcZuyL784m2IMdi+Ecmb5t35fEjb31LDJBi2Zak8+WoGB9xgsX
O3eT6Gd16LAx8ETWnjN3bBuNicGaR98bbAResvPtv3WskpH+didZ/HqNf8BiMJOECPl6DwvvLKRB
3sIrWj4G5Ph7kTFSnpSPpJRIkD5Milv53+RPO12PrAsoNzuT/c38NPUwyJVkfTdNHPuXEkLcmZj5
nJsCgBEnrh6EXKZ2WQvGCGftlr5Px1tZ0ic/rSumVuGy92eOeFiMNsUl1JEgBWW26FX9cjq/FLuq
9vLgoehSn0Lj4fb7hDFIhLeF0anCoxWOVnSrNISzgbKb6shZO1HYZHBZDrFfjZr5LXyUMqwyUOdL
sO8DrbLXPjKpX0KFh7l+M4syzStkV0XpaU8Sy4vOK3IAqLIwmdwxijiUakXo9jQpVl3oPGapS0EF
XTV+J58yw/KRrLMUaRLpZnnALSpqPu1mLkyRIqmOZdNTU032qYJ7ksCowLkES9tW4vVXkTZpfalV
N07XPlABFYWEixVBTo04i++RfDpl3Wvl+QVos+9Oj207xs6z0yPQuFZdUjpryPLxLRKGM83G8ipX
cBaMN+hrqrUd02jxTtvB8tPbHWpLq+hGqK4MAc2hTtzpo7dbHW99/PFnJReK8PoinhhP3I7bsA57
8SKYrQnczi0jt1lMhBwD3uAkl1wGJIHCqBtoRQRb+8p2XBdt4eR8pMgKqGCEH7YPKvVKsw0bVEG0
i6eRc7InRRqGSrOu2aIhRq2teW05oxASsLR6i8GrXM2NppEXa+YWNpXQRDQg7bzJKuG1p9ytkgxv
cZv8NDYb/SoN6yhfwW52T5Zf0Zq+INN1tl5MxwR6hHJ4mIGGJqc552NF81ZjBTG/iBgpIa0njzEY
rT6ScixD5dNk+/rTySP3y7D3Jh/CUtlH2XbJY9LUEBxJM6IEkW6PFMJAbXw51ujkD+TccWD7ThrA
udYRsLJKiRatpM3tjey4/+54JKg5EjP9IZ0h8BK1us8yYS0lm3fodzPptYF+nT13ePO5BfPVYlSd
0VCUyYDgxH56DJuGGkZvxgGyT3u3DOH5W76wyar9ezsPinBj4Z55sWBaKVnTnYRMi9BWECXkljuV
ipRXKE3MX0P8DoqKOaUPDdETOMKIGs87On4efqo4SB5jmc3xJm8N/cWyK+hLK0md5lLKK6Q3hWvP
w+6fi/v/CSy7Zp9d0zc/w79CYf8DPbvHE/E8dN/fw/VP+68/+f8QNPunqeh/h80uf5r+v4Nm//zx
f4fNqC76B8PtzQFNbwmEyX/BZpYFoob7MMC6bEN/QbL8B2zmOP8ANMbVBCyB1Q0k5D9RM9v9B4J0
5NPgoaQ8kCTxfwHNOMn/J9pCEARl99im/zVGukiJfGErLI+KvYb5PE0aIjdt9RtM1ewz45GOKz12
uWyies51hMexWxs1Hs1AKMHan0MMA6xu+Y/fI6VaVVWnriMgBOMZO1S6ruLKf5yN8TciT70jhyI6
ijHpho+WyK5XmWUNGcq124wrIvMcRM3VjPKlA6LkUu+Cd6vtppOF9YiYp3K8U2yShyYGF1sxVALu
RbSvdau4kaFak2Viv7WN6KnrMRUV1R6CyVjVyc7SS1se0AI4PxaGD8YBNdWH6abjTZtouJaiCp/M
7NOxjlxzujpWMAfbtJ7qRzTNCGl83XrPEWqk6lwhfhSUDnLWMdDU/cVGTXTUit4dl3rmdBMyyR1k
NUcXy53D9yWcENChqxeSCyYWDzK39XPp9tmbQm3+m6QBnAuR6s/jooJz7hn9PocKvGF0GRDXodIU
cAuZDEeOo7Fdj4LMFb4Mxsi5Muk1a3Tz1y0kTQKT7Ia9N5Fps86rW3SoooKowZV9P4Z29UQAfMQm
aCFLMz0jOCu4VAca3vRdNnfOU42CjUqhhCAiPPTYOvgFE/epaJ1hA6jC5w+yc0tAw1raabSqXWWd
RS10txvHsUX/yf3NHeYWv5U21VUnVCGmcSYpu21p4UyJ2yG89FZcVlPlWJa/SwTmaytGWeGy7V6y
Stv1poy6BFFzxmk1R7GztlJgIn8ssie9lEGBGcHmrvEBxBhVAJV3SPzmfT/psN4Bl8L9Xm81Mhuy
A4vtXCzRA/cJ7blR6pNxJPVKkmJqrROShF/cxixgMVN0kSLGj0Vy+1umyJsJZT//yY3bXyMKsR4c
Skz7VeJap4HB6xL23XFoQ1LeiN+9knqcvPVdnn8yMCJEbFo73ri9qi5NGYuvwLChCM+bOIMbgv52
wCPyIbFEdFqQ/zLIZOFfILcGz2JX0+KZVtk+GeBTMeDgwMhzqozsWVOoGSTVVWoV7hYDnuKVFX8u
JxLcnEStxDuj/PQ4sBfQxCajL7+fm6OGCwNT8XuKhfG1DO+Dv0JnlvaXG4nE7Ktz85hHo83TjLi7
3DeSDaaI/Angmu4f7vLp98JW92HpNr6gvrHurTASz1HFCDj4bvaQlFybrm6L99h21YspgoD2vUyH
FiOK4+I6i+qnLvWGRxNgjhBLa/0JeZLxJFkWNVqdKnZlW0anOJTqUlVVsp8qu2Lxs+Q9x5+vzzOY
0KGK5ulkJAuv6cP0FdUuCa5LK+8G35kJ3vUnVhHOj5TinGhBEdTY9bTJgE2uztJP1wXm4JbTp+7H
NpWPS1jSwJdNEUqYKnBwuRCldz/1FHGEQ1/Q9t3PyJ582v8GNJl/bFxRbzpfYuo9PfMUF7bY+ipC
i26FpFxbjam3LFvJgYRoZCqJ3T1wCY/bqG3n9y6o/F9WNE58vyGFqLltqlPEWLubvDHZjAGtQ1li
hc9QL2o3VUO0lZkK3+Bpva2Y/QVjmB/KlRjG4mycfPpeqGesnnG2BUe3ctH56yp8JZj6VeFYiHKY
RsSyo0muDJZBu0nRHeNi4/8yzMOm0dgpVmCQYUQlQjA/DAP682VknjBSfKXB8BDjS3tWuY8mv3ea
9HvqsRRsVOkgC46d3GyLYLKfgqEvv53avTmKvXM7Js6dowdvE2CFwzKT9/ckEfWPtdOPp74Ngn0z
Ztk34pfxATFVe62SxDnMtrN8UJHCei5Hp33pLDdijKRlDOltURtrq+aOFnZgkn4duumyTpfIMGpP
yv4dzWlVrAdVp/Sed/UR3SkS07ZW7bdtzC8zB8GLronP3uPPGo85iixMYjGOCXokrRcTzd1xDKhs
7BPRsNtZ2UGXhbgALC4PnjBIiaShs3qRSX/R9TS/UDScnes80X/6sm13pBDXd2jhEnQ0PS/5BHlw
qW3benLVqNA+zzTHei4V5w1uFZp12gCUvc7z7t4F0don2S3bOWgm81O3znjJw4WTd4jddqsQpK8c
T6grFTirzHVasY60Xx+Mldt/yj6LjnVLDrrTjt4vPCXRqzPJ/pSUPGhbPLchGqpiekhV2h9ZB4cz
KyvqPQihHSpU666VRbK3Gz3N+BLhzqCJ+uRsU3q3H4vy5mvxl4OnEkjrZO52URdm76gkUEerTj2X
aF4/PdqdR963zHmp0BPhTxNGrpukry9gbN7VUpX5Hr0er2AWRM1dpRpakWUgNtYUj7+a2RV7gqmc
38j9zbpTE3D54FTeBz+CnySqc0wQuvCX+8aavUNRpBADAv8l8dfUyGO7KE+D5xMOabc30JGAf0NP
1TRj2LcHUX4PTcQ8H3cBm3QL0oPY0aWwhPoqLiuiuIsnK2wiTKtIEF3sWscJvuUBKbJ1CqfOObqi
K5+ndnZpY8EkRKFssPar5RbU6uZE0EcDLp7BTe19a6UmI6dC+U9Wo8O/JLIsT+4U8KQuuW4oj0B8
8Jh4qe8DOYTpW45I92S7TffHGmODu8QNDJnCpObbxFK0m6B2koaO0c7FJadi5yQoTLrLVeCfdU6O
eUJQ0daeS5fvpZfdA3kMCtjDb+J7vx7SU953w9/GzcyxJKd/tcgb+ouPeGMNuXhP+gmEYvTiO6WL
bmN8ooDSzCl+ZKRzujHmuIAvgFE4EblOBx2o+FcJfZigYRhuWYVqCbwtnAut0wiR13bqibekygPa
r2xum47+tD9dzwkYIMDc9mSzHLta2/dLYInTMBTycc5u1R5Yueqjl4TtRXmxPKSlABTXVEzZVKRK
62xrFR1LprcdL2N7J8jk3wdJ6G6h7cKj6Jz0L4ZIoBTbqvpNGFbWGQQk/5Vyv91C0yv3LU17+nuJ
pkQRuiTXsgxiug48TtW5d6+zHfW4ZMZb3UhyS/7yJuKfKOJpeHBky/vr+wLLEXg7KdT58qKRV58W
shYvbkc5VlsyaQBipxtEvcvZ71Ln3oVne+Rqq48LN84j1AZnawx1vmwQnuNOLbR96n02s33tddO+
7cLg2fan/K2KymKHnJCHempFf5qcUGRbzMTc3LWPmTLGbaiwNoegDB13iVv0v9MyHjcDcN5p1sxr
K6ceuUb6Jjx6mS3QC+jgd0qI0otphuG5h/M7uLIePr0ZlMT3yvnYLrngFS/dPwZki+gO+CkVTlvT
0j5SULi1AdindjCfu+rZG9D9E/Awn1IsEhKw3Z13A8LLddBYznHui+k6hwvdjA5mnYPN90+F3FxQ
2+HBgcyplX+RPDY+FiKOfy1VFaES9sIrJAheRKCX+NJwG94LMdgbD1TkIZPdrcI9zzC6pNAM/6TO
4+eC7KqNbWpKfhkR3X1CjwoVusDgIMEio0/IUTrYe0HR0wgz3jJJE9vaZvAbdDkrHR/TPJ3uUkxy
D+0ItMJaYW1mqTBZJzk4jkFHSvMDCersD5QejLckemUxjpErQKSKYxdoxim557GpRX1I6sC/kLdG
vDIi4mjdJkWyxdGTfQjM0zvEavIhtumVnh36xM2is3FND1OxJUoV2R4CzuVtRCN+FhFHBOL8cjrV
eok2Mi+TLbVpzdnNk3LblQ6nfTkuCwl/VfFmWvR+KQ6sbS0H7pOBGVVs08K2sXpO/n2oO29dN5Vz
yClUeLQ6L6FxNGvFkx0m5By6Y3ouy9D/PcwWQfAmy7c0D+XXkr/Nrof0O+rKyXdUQjf3GY8oXakW
/4XMZCSIBj5vutLTdspgHjhhxfzlFzLe8pSj7w5GQ22j1tElLHv4aAo6T7KD1CS8GBQsldNaGH/+
63ctpaXSGV7a2Do06TQ+jIMf3Aljg6GEsWe2SeETvaQLDvtMVMXJmnr5FwIVsjtAHXzwebleBpQZ
X3OYDfi0/QBHWVGuy9yLvjFs9Xv6M+Tb3LhMwBiAN0PY1Z+IMOgf9ypzj+6Wv7flEf7XRfNW+oaK
6IArf1fFdvKKzHv4HpMmeeQeoItsMv11HimT8XzhnXgr/J+SBF/W6MA8EiKsPsvZCt6ox7Gh+wIZ
45S3vOAt6gUdFclUqFWQY+R0hhKHlJvzFZeTX9/BYkB4gTR6ZwEpcx8WI9vNJHj/CH6uoTyjhNgO
Rl4apjsbIV0nP0c/q3+ROt1t+fL97dg7cr1UobhC/eN8hj15wyCjVmJKHHtle/RGUVplsYJBxm0s
A0M4WrdRgV31QYUwWKu6m52zisZgA8kmMN2goKe+vjGvggu02GZ1MR28pk2/Qp8HHMfWlK3cOo/e
A57IZuWKZsBDNFSvIu6no47i6DVuHJyjdj4sa7vJJwqUwoWKe2ukhkoOvv5hbcWooEpX33tFVn/x
s8QSlmQLr6ygj89xYCNisJPGuiCcv22M/kO+UBUvQqIzVmUGt4pxshre3IrdKtEi786wRbiNfewC
aWMKDhl8Pqu2c2G8hKJ5oMQ6hzrAEhj58IDik58tStiG1LmzrdCmdI3durFE8LN4Wl6Top5PhCqG
50GJ4tSmcGBsQ9MDDuDgj0pocXK9Akla2J0p9vGQOS6Kc1Oiy5s5ZTe+6ZtT03rjPfIDddCOVH8c
Xwe7ioHMJ8iB076oI3QWjf+b/7erV2m9BOs6c+LXqEnUVaLDuGrRMMfdMhF68Ix7xxfDsC7I4r5f
XJ2sF1SXG4NNAIq47vYI7+V2DnX/LHNhXTDDze/km+RqDZ0UXUnRqU8ONh0+1sopGf1LkZe7hqel
zI8+i+0KjJP3SPbFb2LR0ACZ3iS7jrzPlzjq+yP6pOI5nCroZD8iu8W3x52xmuLNxVL400Yz7x+e
urtlIspRBopXNPSr35PnA7Yrn8ND9G1FeVKVb8KYcapayvKCkTO/v2UYZjgDIv9sjZVZF0kU/MEU
HtKOjBds4dhJirPDR9lTy6B3URa5b6z+wOpZgo3Xml8m4kCew1p5h3jQ/a4ea3XFS4Yzxp/0ruvy
CtUt29JxxL2yTZLYbBlD4G5sJ7vDvw+FYqF2+Bvm3S8klr7cepgbfqWWTS04nN6HU/Y4guvBHwjg
o5MQRKf+0H383OjbHKTs5YoVGK6XBDtub1M3B162CZ09FS7FWg4kNFDyJ8jmCIpXHN3NVrizne4G
qcWjrQtxBT5u30fX7r9zUXtfaXH70Gq8BVQ2Voz9mHC+pRX12oJhWQEto4y+ZeGAaJ9mm5BP01TY
j+AD+b29amzPlVzqw8yZflgWKa5+AKCODzgCIaataX3LiPndGRv6sZjVakrpmavGrto3gp0ggTm5
G5Qs93mu9bUHHrsbI0VPtjtZyEti9mKACUVASVYhSlgTotI+9J701O1s6jmxpY0tBH/sSpZp9Ty4
RfILMnk4odgfN7wR9VM5BtEX1kKZrx0Q+It00pH+vzbN/qJTg8bqxjLk38c1j89kDO5d4rv2RcWC
yVWqtlZrvycWooDYq0sEDNPBEXZ8U1D0c7KbFwwftMRZ7qVdOA8OVs3cnxeJoeDudsztmFBRXuig
nLbO7Kov6CZMwhpKr2I9mzS3yERFmpn7ZCNsO8l2TdBRQcc2GR3oTkk+ckvMT0i1IG7zzL3ZLQVW
pdwFaesKXDjQTCHRXDmz4zbQtk0dXjNy0+La+wj4XrD5tJrAEEKMaBcVbiWhoJE17tx6ltXJ4Pf4
gcYs3ycLs1mTI8XeZkkhaGDL4v5bBjNhPayr6jrNZfjg6j7D4wKdfsby6TofQIPLQyrDeNehbpn4
LQoICwV8ywecU/cut1U/bjKVWeeBtKTjQr47UjTOV+YXFY8PSy95EEgKfyGNh226HuVrEiOHILwm
OPt2UZ1aBsjdhFeLTYw75a5V6a1UzhPjasAKNe5qE5YO1thmekdnAffrRjZmxWageqZWsc+lNbn5
SznXsdlIELdxq5El7Fk8nYuTEAm1yQh62iK0mx6LkUZyLaf+i1YpgKw8NGQyQHX+EAglt2Nty5eJ
/Ne16lJ9P/rIAZEKpOEBTaJ9kSBQqK2GUb9Mbi/3qIDSuwqH7p8xkhlfTRGl62ipzGNre+PjnKqR
vzSNTCitCX/Jxx4Jjxrn4XFIjIQ5N5nZWB41W6sIsd2eYHlyEITuzckPzbTKBrDLXvg8EGR/kILu
h9zAm6puEhyWPBuJHZjntO2HXTdnGDDLWoifvmuie2sgT8bCfUn8kjV8VQX4c+wKMn0XzZvOxwGZ
sdrwDsufe5zSodlpqL9yvRAh8Tuc0/ahGkicciotvibw3W1v6ZSEM8RwHPpT+ZSaRf5Cn6i+CXxO
f7lNlR4aNPpfeG7jq8vf6JcCulxWHPD2KhPxQFshQr5z0ragh6q0H2ASCcUKdOWeqBXTb3kwuHv+
BiPKkYpU32ye8lXksnLmoNjM4eSQ9KthXm5XYesf3JT6Uy6J5S9LH3BM2pbVQ4wL7JP8Io/DQC7m
t8Fiyjsy4YAzY+btPD3222Uq5ldyPdUqwf96n/hYBxPUI6fCzX7amTJbObzoSyjWuqELapF7d7RP
+OUOVpX/doYs+4rinPk3icNrLuMEXMBiFym0QuWu46DDlIvULymD/B1vQU32CEsXmim9UFukcPC+
qU76YDxDW7/2JFKcIlIops0sSIOq3IpOtTDo1XFJFF+F3c3yVzfyHTPyltY9VyV6sxjZ/4UxLf0M
M8DMFdSuu6EQYzqi4uwu2g7TIxucU+xBMDW+5kTVW5PzX1h7UsdrP3C7CDtXhf0CRJp6gWoZwrNI
SqY8epuHXes55Uee+tnvLkjMc5DUybNe0MNYcWhfFiUJghqadrdoyz1p5HbzyormgUEfoSDTjYwQ
/kBGgiAG+sXKiVH3TFmd+w4thq07mwiFwhB9FXbDW2dC0kr8YdjGLW2KiGadrWzpRSviVjwoP6H4
MCuir9wu2zs3m8yWca45Tonn7qrOdmGyR33zTDd3zVjKNzssInude0N0wJxz0xqO5VubOfUrZk3r
fm4NN2I9tNFO6gb9p9bC/hMGsEKeG8W7ca6tj8VnTRmcHLNmUZM+UNY2mgdMoc59Sii15FbY+IHX
P2MR13esBNNmSqDWB8eTd/5EXSPJ5MUW7ny51mwnf0rfotzSAGetnC73dhA6FYXYqnlkIrYOU1ok
FxlmbLDIMe2ViZV5Qshhg547TVMdFCVlm8Vvcd4p6fh3KLeQuxph0c4ZRn39h3mh4uycBAdfaY/h
S2kRaXoIZQt+2gmBTzZv7ENCmQHtFehCFXbTqH9bgmC6wC/eoql6r4SM8fvF++jraco23eQ1Jb5z
U+T71ObAPbacr0x6rVtwOKFrIAMl7sfdYKddj6Tdtf9ki9BvM9DAxp0D95zquvk0Y6N3Thl3eMh1
pZjOM1otEMqOjBeBG/ZgqmmOQ406jZLyU0QWbLl9RbaO4zMGpXEi9MYi8OI5GjqS5T17iPk9m5qm
8KwX8R8fEp2vhjp6FjXlTdEmX2THFNNx9gYiv/ny2RXXIVDoTHmxNw3HseuJ2BN+W7w0Xhfba09E
0SeRngSWDLMs0nM39o1/KHzcbGwyHGBrL3E0LefRLRFjljfmjMCb8J3EgdZsS9pb5gM86q2broiS
M5Fwsf8RkbryY7UmjJ7d3BqWA8LrLENtKwxBJjqnFRbdvSmQQoH/dPXW5vET2zoPq280M2n+BOfR
0KFaldOnJ+fSP0grqSGBynz+tuYGBbmOhp7Kn6KbaKfNkM7AyyKTBh+xg8/ZElO1S2eg9s2QhRVV
ro0zbQvR1CVmxyl4wlBq7amzZm8fiLRU+9YLvHrVhUln7xtIBpg1l3Letgq9A18v1KUFkVZjHkuO
MxKrfKekdi5GZennNCy9t6mn0TnWUnWnTi3VIzsTGLqsmBEY05v3OkDWfYbdaJ+6tsy/TKebfZmD
t4Ym5itOzIEZoZtRObMdIhF0h+MkBzKGrYbrDOHqQgjMMus7t/XKD88y+XDoQ3eqNnoQ8D5lnPTI
rXF5lyvulczsRBW1M/WPZGCFhRwB0V3WSMhMMLW+7/PLTSQ7rmI8Iuc6rfMn9npFkl8nj3VXUCDt
xaiFXMxJfwAqXBzEeC9cxUdIOrS+gZXrdzMsHduDBAjHOz2iyy6in1qTj0SOR3YdWkVVKE6EfI8C
KXinduQ2NxZh+aMJdfyFE45kjCnX/NPSm90twm/ydwZHOVerCdmfyyYvSWh3xwKwr+SiBKpwzkgN
3Seo4uD5xn89TMCdNOKVg1jZzTK/o3P17mYZGl68pH4EfsuxkbfOnswFfcrK1Dn4oaBNGQjzdQGO
vSzB0pGTEcDaBrW184jy2s0JQXyIHdCIi8Qp76OkXjZRb8hlY7jBB6D8JXpe5FjA4SoAmfpWctgy
3buoqlnzXQJnbw0UonAPGbXeb6y72MwzJL9HSbA0oll/eA2l27L7FWo4ghHZuwi0gOTOlGCxnXKi
6VQIa+ZitUq9g+matrOhFLUYXPkaG3+hQNwaKhI8w/hVVx5wDx8IIkHM+Xi53aLeKrNjZ0OyXHx0
ksm7Oq0tNnVV/Bt757EcN5Zt0V/peHMoLsyFGbxJWia9EUUzQZAiCe89vv4tsNQqEi2SUTl80TWq
UJXSIK89Z++1dYaETbvLr3t9WFl9I39ie63OiOXguKii1T5UC99jgiUNPpok6dP8rLF7A9s09KmI
dnnc/ooD+kcqmv9fljOO628cQP+R5Pc987K36pnX//2Xeuab5Zj4NB31Nc8Pz+q/TWeK+IZqBpvX
9A9uHs2UOGp+6WdU9ZuqY28VKlkreHc1/tMv15n5TUXJZgr+MVWhTxG/M5PZZ6Yzgrqw7fxt64HF
YpGfo6mTL1EQYzm3COcsitIKX7iJGuY27WLl2ApTYzhpmswEYmY55fiQW9lwCp3HUY/9qg/jZRc4
gCk0NXmxoEcxr2PTPUf94v4IMe7e+7DtrrMAx8Ra0xpKgUIWWH98T0CkwetZP2SIw3VKeeg06dz7
HrpltWA3YeNqzvJacZGrIrmwkHZD7GHFMLJzPTbK5oC1UOTrgXL+ndpVxoDseSjVG7UJiXUuq9bx
t16IJPIE10Owc0Zag6suVM3iOlXzDLmkQiX8mlCOiK6HqtgbY4i6YtXGwI3WrVXDJaHSnHNIs1CQ
IozLfKXZAepsJycIeooNIAw1vKyMnJo0SyT7acM9+1h46Bu8PIxKUl2h0oCEGOh5U7grHxX8esUG
8wqtKS/KorMMGzVnXQufVqsaIYDaAeA0Sl0mcjJuuqBE9lI2Fbd+qVsmjKZibLECcLOxFwPwZvcY
JwEQI6PguBqrkohYWJ22Q7UCMwb3JshE1VPmJmQQqYqZX6OnkKdB2geN3FR+YBaLUde85gJvvvrk
eJxIyRvu0hcDTOhRm1gcM8PS6NYFUhHsv0bUZRtovDilyNF7MlyXmpVpocwAO28gkhZJrCLtyDII
agSjlq+CGrmVntMOq7IgageuECm5S0VDArtzXDmKLTTi4rhGa9UuvDZH1ohhQZnqnK730tDNpZMW
1YwCoD8uVl3MBWi6uHyC4yrG4qlqbUpCHQ4DctrrkOarJVAwYkOoQlARwDiuSWgFAJENgbKww4RK
0hh6HU6cvHBvqSgAi9Eorj8gUzsKHFbHLTOS8mGKbvqqaKcEDChxER1XPaYTGnH9OnWkIm40Epwz
zAxt5SN7rmJsaTRLr029ofnWDRYdSxdexsBG4iVPZsE2vdI4W4+rynH7HHcA8tl1bSIAGalLPI+B
HVpLTArZBczHQF9n1Zg9xuTtHnm+T63adRQ/WemJrLkUFnEKmFarH0MvMoCd+Yn1rKFNqHbQhcJH
zwn9c+5yuBACawJhFJFObL3mKwqGgtwcKDS1DX36MDfwxUGR8HYtIgC4doLW/lEXBL6AXFpCDfGj
VDnTYHc2QBTDbliFuFF24agBSMYYlC0S4fsTeKXvYbQEAxpcvRYKp2aIyxxvzfheZ/u8o7Kb1cs+
iCAw655RPsLZmjirbKerUGQWQRAWus4DO9PaBLZjD9DHDtAHrUZ1EnPVimZyGEVTuzTHvH7kDuZg
NTRaLFOj45Zbp29p8PEdLAIruynffQDmUC1dt/a9RV/XyjW8yWLiIQXucywsp9gMdKPK43GkY7JI
VSBFtOx7SCqNArY0pg65gmocPve+EV375K4oi5xxX9JBTpJLb6icZkHzFmJoqAEpw6AaPzSNjywO
1b/gIhbZ2QEHyhDOg+fCCwYkqi303jOvNSeE0DJmdm9yf0lN5IfYE46M1pXPYNp18FdAVI+RbwUF
csSYrmgAjd4jjZtcswNrnNTamdW2DQtqaWxJ6I2pN7qR3Pp0uJQDM9NRLfxXH1sPu6f//Z/X9OaP
9bGHD+m/Th6G53dG9Ne/89c2r1jf2N8lmymxvLRN8OX+3uedbwLsB9pZsrR1qm8Tef/XNm+xzaOU
hstB6UxYgCx/b/OW+GZPweWmpdqW/Cdb/GtA9t87vJyCUBDIqipiM8GJQcyIGYHh5VWhKOMqMUcm
VZUN3i5k19lUphUhWHAtcHBtkLXrUimb08KTTXAkRgjOiF3p1h4oSkB1zHN1C61IQYsOWmEHMVQx
/BK6vuUEN61UwCtmrDb3seoH1savXYx3fSgQwPSqABgZstuIhS5bFotsBLCp5Tp3sqB/UY8KZPK9
iltHhyHkNOyLcJHYs7ld5ilKxnokD90Nm6saLVk9OWExVVTims4LQDx4dclRp9ACXEFAHDbVWCAv
VWju6YDbKv+wAzL7U+vGHdGi2BBCgJeHOQLbFl1U3vwwVUtNVhxCii05Av1GakKNt0z6K4sAHbFE
k9N890xYmyVYvvsYyE/PVTpLtqNPIQavJHshDTgqrkWlPfR5WN+ndpsfZJ1RLGRNoNN/5+Ff83DC
uXw8DZcP+fO/fjyXT89vj9vT3/k1DdGdmyaCdCahrpoYrzDN/8V4UDT5jVMzWbhY800NDfTvWaha
3+Bks95r0lAl6ry/Z6FqfLOpCE2ud6lpFnr1fzITX4NX3sxE/r7NgdvmA5A3Q7GNW8XbpBQvwack
jYrdSChyh4OZfyUtzryTQOoO22jU7/NhgMePx1wjiqaol4ET6fom9QA7ZGp46LuNiR4XETWOirhi
1+BSeWYiEHww2DmPkK0CcLSDjsHojhrzSksH+9Z1VAWad0SBLBqy5MZxu+YYXDjq1phuABgB/YBR
rNw0RQZWOoRK7TeGfAyFoTwYYHvdRa52awM/C1bjUcdLRViWJexuheIhuH7zo/6Bn6BNz+HdcwIy
Rmwtq6UBTMjQJ8n/G7RBBnS9QFf/IsHSXOsAM5c0/vtuK+liUs8impHdmiq+J9MCa6rZ/OQaT1oE
zWuU52R79leoZ4Dxh5bW/oBElAyLsgVdFrKvZ3GWx2sayFPNDI63S3m3CaYC23i8x/dgN4CXIAjE
4iL4/nvobeVRKc9eitz3LxPXffZpEWxjCrCL2EQN4XjZU8lCRMHXQ/3T+ualAx1jSTVK4TiUk6tc
e+qjizzq0JW1galZgArttB0Q7vIoSlvjXIfBvPPIdPmCszR9ttlvAOlhiqFn2nBFnBFrStJT9Mrx
XlJcEMcpPpBj2/PqJT0l7RiVfLb6/Fmp7wk5krFChKMKWYKJIcksY5d8+5uPXRwMjmY9N3qM2Ehy
3BrVtWQpPaip+R25XSfYNwK4n3nG2Kfz8fkHmPba2Rd2VIvdGC+JhbHWnv1YSVj1Zd1nzwEhDOpC
CWWCiBzrHZeoVHtBdEuQC4XjnanUMlgXrRgeOc2hZKf5N8AuJc2N3QbXNBIaFIzIBBfNGBf3Lbjk
NUo5C2OrqDnHjaCqj1pbA2FOqVP5kQXKuqUWLDcego164ZX65ehQ3zxI4tK7SdPUu0TfT1uoIa3g
6POvPR1M3n9tnJcgcaQ0qVFIouDfP3dD7zIuGPVPvS3R+2aaORwOoMdvy77ofG5SQbZBhClefNFr
LUXN3pjWAheyqR2bV/AN6eb1TcUj44Y4nDY1RWBs1nlzAyG7PvVNg/SAXtoXpl3JHz0l3VP+CNSb
j1aOZShDBOwTQyKz4Htv2xeWZVi7z7/jfwxlPEiMYItJyKGBasr7r8jkyMikk495YRkL6eIHRCKN
E86bHASh+wu59CHIR//T+022JxYwdRrO00h7s3wVobA0fSgem9rpb8FhyPUAvXmVxnUSIkRztAcd
c/BBq4xHHJOwqUZudam1k4VZw7i80CyvPUYlqCQry0nNg0pNI29VGoayjbHQ7xRhFwTtWHbdAOqA
1jAOWnUR2EX7vaULKhYFQPhFAIXubIjFGiIKOaxcsfSSWMNaW5aK3uoL6ZSHDv7HF6a/eibNlsYC
RLqvQkL/c3xxgEUQIQg7F0AfZ6fPxAjQICbjzw57DvCfEqg8j4yTYekfgdZfVGwvf11TPvwB3pNx
WEoc3hI/mhQ2RS1Qae+fvx/Qwpd5/1PEpb1zyKxYcSn0VjJyna9Wrf9YNJg0rJL8zmDnmD2zb8de
jcOqrH4OTntrlhlpCDmegjuVykw4Opi9Ta8bD9Cz2fwg+LfvQXxEJwP4zv6LjwJsaj6RX0ec4HTK
B7LN2UeJnMSyfc15zNAP3UXDmHDOdozyXAtLlL895ZV2iRXXug7dTlB7MzzldiJg32qhGS3TuCvO
FARWYjkojnsFCuSh7tuhpLyDFGNR+/nPVE1LGsME2MKVrpw6oElcGLxXYn2Vd/4KtHy3/QAYArml
URzFymO9HhHezCERgFKOFZM0J42MPJNkmydRlWjsmeRn7UAxgSZyyvkm5uqzzpk3z32JH6QCWWCv
kLmi8IZhgjwviLrTMetreOcTokPyLR6ARQ0vlP1ZDxBq9JwhRu3KqOIKKwStxLHX2x+UrIhUUWAs
4Xc5iNwiuIA6kMGCHewWcExmh1S90IOhvnGz9EBDr3AXxbSK18YQX4u8lkem9McjA07OsRpbKJ1U
8iKchSNDwo486n4XaoJxYIF2D5uilylf4QKnOvFsdQfah0FzugBSSRazk5TeIuok4OkBmbm4M7Dj
ppPSnaa5QGrqLaoUIs9KJc/qyMzMfmdhJSeZMIwPQ+zd4Qo5NJXONitWhjuSXgM7/MqDj4y4k13x
pdaDCttCEhGk08NLwOBTZRevi/c/6ib8//TkGszgj+86l8958xgHP/+Vvfyr9p//BRz7fZdh+uu/
mgz2N3M6KP/uCbDB/Sbb8bNzmNKhKzKPpmn2q/agf+PIxYXIJsKbmaarDI1fLQZFfhMTrhS+GCZd
1jXnn9x6GG3vBiE8NDFVNzQbyglnYELe3q/HmjJp38p8Y5oDwjqP+sOJo0GpO+4p4qbHbanQCLfH
ClJFR224P+yBStz6E3QLX+8EenMaBejbCF4rhNIyweC8UdLQgudmZhD6h8HB9ZclV0NCojyQkAkp
F9Gz/qG9guZiehPDmg7yVEKdWHTpK5ZuUBtkSxZbI+IPoi9qHQz8chT6qB80rzw765VtZ9ArZBWw
Rg/ZC6XJHwVuoGSHPkcdbmyLbvEhsVIKiCHkzeaqCFRiE9Qs9igN92Ri5CGKtIU2lu69UQdjvup8
WM5UXxO8IuNIcPWCc5bXLnqZYADwUxmcOArYDIg9DaeCUZ2YOW2jRI94/ax7gdGM2ahL2uUhq94P
BO/BbVE26YCk0alPkZzm7sJ2YvUFxwT6wIF0bCLAEE3vur5DYZ8FWXxOq93O1jpSZ3tJB1ML1qOh
ZGhHO7UWrHCBi016tPPvAeKIkq8UDMbK1AvFJrIkGq+oE7NfpKnEvdnJLFt3JV9mpSJlM9dEljX2
VuRNuQ1Svb6vghYWs2Om1rnpmuVpino7WCEqVBIOkKWTL+IKGNrSELmh4KWLw4cScdBlZnpUn6qg
NrNlGQOzB4lv6cep3o7NVoytZ4BlDVKMFL7dkA6ROrjtSmGhTtIKUwVXY5shggQi9szLEe90cBC0
oqVU3iiIZUkJIL2ck3zkr71mdIZVoA6ZuiYxwwXalKPyWuJjjGg/lIoEhIwwL99KMzCGtfTqUdkq
MhD1cUQMUH0coExGt2CawCJUTB/2imsudpsqAh1UxMg6Hm0kitXa53MUq0ZxckweVLrUNbYjeHFe
OHFtkx5H0ZJEjDFbx3Wh1pO1QjTHQwjBYkkOd+HQrI/JPivykiQQBfHesMEkRru7palBgNdYF57y
HTEiSc+emmMiGAalCg/LqFNu0GzX/YY6nTTQnoVecBzkumpdBg0oomsZa8DPoN0N3V0CbSFfUluu
g++x4nfhSZS61WHfWW1yFAS11hIEEjvdGfoX+gJFB7llA6odZlLbRLp7W2tOZLzwuZVs64D4UFcV
A4geFCSmYGVlRApdSPD9sITEoAUbH/k8hqGhk80q97062KmhTSgheP5mKmHS+ziVJWedMwrhhAj6
aa/oh/roIX9TUEupW98Z5AsWmrrDfIPEfw2TA70gPvxKX5dBEmebgtBddR0he/IPetoVMJl1ArCW
NuCP8sRzW5EuY7fJk1NKhaxcrqfW2lMWpn1Ov8Nt6nNHDaRYNsRp+xsJ9NeDEzLgJSoIHU2XiPVF
vSO40PTXeTr9V0BbUXAA37NITtCmV+EBLYoqO9VUVh48pKDLdlXVxfAF6xSwvsY4Io/Hx9WzTce8
Qx5WSbidyGtLdxUFagJbS/eR1mYVWTCLOIsD48qgxjMRgYxerqqeyA/CWvg4/Pr8JUTa9qHb461a
+XYW3kWaVb4UgytfhqjHkpJWQ3Yjuundk0rnDxQfQxi1KriATLGEdqdtuLnL+ib4ry2Qx4ExVJM7
SLy3sy5cO443BikSCPlr5CTOmFuYk0bxlBsyKw6SIYKl2LkgBxYZbvxnlaSsUwpSNOtijaAv38zK
l5rSs3tQGUb5MvSKfAlRKpCGVGQhngIVUsMy8WOQjmoFW1DShXvCksHwiVFFEeiQikkg5+YIt3QC
sjErjsOdA5+EqFKEZMOS+dsbC1pKmNFIt8hpQOuNbe+0RiDtigMSvHYlIttmM6Zu/6Mj3aU4VpMg
+p7XmY9CUZadghIr6PFg6RkaFGBJ+q0UMtKVAyKyaNiiW1YVPLppkx03QyQgoKV9MyKRZrAtfZG0
1wntguegM2AwYlkcLls0lDS6e+HhrHEb8d3HabkzXU0WG06GrnNgqJV70mqG/lQ2QOkAy5gD+ma1
pt0LpAZspEtYEl0hPa6Pkb1DXaIwnZDIUNnZadM1GCGkJMAy82LSPlpdq8EgaAahmkaalMdJ7gbZ
stGT4aLUAG5s68BpaIAXLijAdOh1Toq9rqdHhQvdaoE1SPvOGbuOcCmm0t+MzaAduRiQ0HeaThUs
Gy+KOSIrmJpyNagubE7xN6ESIEHTndI69NyAS8pk3rqN6L6xmJW9d6+xlvN791CZJ4+0OSzp1OHV
MPU6/o4dPDo2BfSkjVKG5V2t295J53RqutFjNzrFppLe5HXS3aSxosHO6aE0uYaWnFM3rbylmTkq
2w3WuSk92muLNd6j5FqtixCY6FTXWpZ2YlWryFX8HRrtrMByPCgCSBqtRiBimgUOkkVWG+jFjYlE
iG6GWJUKwL5PmkuoxabvzPaitdLqex7KFL6VglN5AUQSPXlod/YZh4C6PBA0SLWlRwkT6bENsAmB
kEq7QdUa67TpM9DQSR+Ul7XmZo9RY5Od5pu9zcas60W0dNAg8YSSzA0ZV1aPlFMN1Bt6+OXPOJ1+
SqM0gnPTIGQYIkNG46PNgv7S0g3xCJQruI4DJwhWZP9STcghtLYQAEZN31IhR5ga6zzZCvP1Kicz
inZ2Ict7OxDO49jI+DvmXnkE/0r/AU+wiVZGH2dP0tJIl0riAMBGjju6YAPtg2JjOjEXp7iUxg0d
/rAA9+dNP7KpqgdZKUrUy7YGEVubNo5lqLbVz8CyaK1r4BfQ56ZIszHx2KZxwN23GGicG4Q7W6Ke
Kr00R2F8JVAEFSNszwutNYw148l7lrLxhsN4aP07UGJo9BSKRADKOElxEBwGO1jJ2iQGpBG2/7Nq
E9SNfqkY53XXC4Y+xKUOEDIq6A2aMZT/ajvl6QqPbGboHLibFiObEU4oBW5536GYXKkYhtZqkbv4
dGInPM/yWus2ccGUXYppO6XHTnViOZppdxfAEcAOjXZgUUL4wwsyIvXfll1hkKFnZWGPfaPt3QVx
WYW1kRgno5WOqPaELKcs2mCD6y4NLF8xNabIPU9oUldYwMDb4sEwK5y2nFQAOeEiulUUT38phd8j
MxdUUBmYIR+n95TkmoNfd5ZyLGgRPNTDiQNHHAnaMMU+aq6Og3HwCz3BFDAS9lXlgSsJfhw8OuJl
lz4EMXryndHor1KaimpH4djWfT4hScIsbDDMw02BHMETbVYTDWvt+GkWrxIydrolYBX87Ej5huew
brrTBDeOiwwuGC4zGVc/9dhJCYDN+vbWyiq2DyjyydTgDyxCF2XCOTUwNfw9PUSQbGVVZnJeVkrw
0zYgV6h2iDaBUE8bUQ4LLOdsT4T5unelX9EsKQztKOOseeElCcCuLilckod0GOJLwnjNC6/yrTtt
aFsOXcL0n4RvWM6qCNvxWsUldD1WaPJWLnlFPvfqSpCW6Zb5UxRYDRKPoWMTctosmjKVPVtfhEPz
qtuLhntIVvg2wIcZlDPUAM8pRn6UBQ3b2gK+SIsc1BLRae/o4DsRSBU+5zVK4wt7SDjQEzNn/MyJ
KEZWJLP2ti4qWjVDqOZIWku3XHRFZGIvqAl3XJdscOi0laYj47CwyTMa+jxJicAYWNFsKUjCIYnQ
vKxk5T+WTtKSVdVBk6mHaLyYOqfoYsauI57TzfhFG+E0HNdlnV4MU4b5Kg7SHG+DIERjSWCKe1yC
dsdk3JgCs7jdRqR09yVlcR3p7Ip2undB7wGeQAcxKcRz0YU/gdqKZ18b6AU7Tm9CSR09MjCVhnUF
X3ZPoOKgdyc1TbZ4Y2IevwoBx/2EAc6lZHDj7oeZlzCI1LB4xKuAipwCL2tUU5KVJ5o6uqrg2ozY
ndkqwEe30U04plyIlJChs2w4qF4Y0PxOB0Ted0lk9tVSp6wst1ptt3eWPuAT7bMi9pCye2gz2oKD
S1GMfbS0ct1/dMj5aOFbNlInp4xSD2gXo35IqiB4VMDTPlZUzm69iWWIPxHl/7KxZHisIgeiqhKV
6WUCoPGe603cTrFlzZksjerWIbZdE8iXmRq3DSU5RKg617eFK5MSdauRRNckppvXIs2UR1gtek7W
SCBvR832lGXsaQz7obfHcAPDobksM5qBC1Ke5cnQJcnL2PX9TQ/84xHlV0wovQUxrvFl0W0YWAkZ
S1P8VhG3YY2QagreRasMbaDD+Xobo4u7F0IjstHi5IfTXfUbewO1qW1xUaJeYSdju6UNkprXQGfL
7tQJLZwOIeQc+7BJagpJwD/lS6f0vrcGIK8+cQ/LiWxELBRewKZQLDyCrZwWsKTd+OnIeTAJTP4g
BTrP1VOL1VNolSRbWU6d3Riy4bROq8LBwi507ydBSmq5NSo/OuNQrGn0KlyeMeJpoa+nCKTxyui4
TS0cry4mEW5dMkKA72grjWUbsFeAnZJ2Y+5CzcsstTliUzXXGB9sHABNBqjGLjgorhNtzNwTB2CN
joOmNmxs6hxX+Z9gB9z1Wh1yllIqXBy4M+s4HpddaWfuWgdLrt0EsgdLhK1YI5dQRnXyV1vyvxW1
/1GnovfHJbWTh/iBeISHt+KB17/yq4ymOt9oPOoG5VJJyItBReyvMprjUGATJkWsX4ocmhz/lvB8
Q/WCUBcVj825CMTs7zIaCh4pKXmhLaAyz1+W2j+po30AutMmecLbdlLaWiz4kavvlDoLDgZs1IA9
iKu+tIamO6q57TKRDU25MSnyr6jbciuQeRHtRs9W4dcp2aFu1eWxEgIcocwvuZjoaHWnzFHtxM1V
+yEHdLDjWoKFyLUZ6eT4GOMCPD/X746i8Fe9ivdNoX8z++iJv/8qTlKRwWE0xi4HoyrZqOz8ubJU
LFauJEEMfKWmA6EJTLwzkV7JYy7fxRToDRecEOMmf86wx/8YE7NoFg2QZCA4oJe8BSt2fILfU7uD
lG6fOtx97/mtY8RwOponvIDJgz2OrDJ9mxR3Q1fb2AjZ8RqCxI5HP7K+aJ9P7eq/+xe/v+EUJfL2
x+o6kqxHGaLu8B2kFYY91j81rleoiEJNecQzG99I0tIhzHiOjWzIzUGVvBnV53+9y9skkff9r7/f
e3rqb3omPSWPogN1usMlopw7hlDvMOq4cIILIuw+f4/3Pc6/32PWZXIVThsmZn0Gl05Coj6kjwH1
2ytrkP6Rw/0iXn7+RrMWxt/vNH2CN98mDYGzhqCndgFP78XSffuSE424JljYrpZDaw0HCCn0ZGWK
TrmIe4esDad3yagsPXGNOFRcqy0go6712wO7iGCf2rXhhMsynwxRiqiGtZHZ6pNK3uex28dQfz7/
6FNz5U9jYFbvzhDEwidp6y3KAISZ4yE+gC/a9h+99PTnbx5Kg1lKI2a03g6dtfD89ECNvgpj++il
WcjevnRUlynkoKbeulpxxrn2EpjIng9Ee//SDjeH0NcLPjVZj9CnVnrGIv17If/DkP/oQ8/WRssY
OJzDQtxSadj4lAOHtFzv99LztcqMDcNIsnqrKdgYdHMZi2a110tbs0Ui0npM6HZXb+lCbKIhXNvh
8MW0+eCBWLM1IEHznTi6rLZOoV/4WgjE3tjvgVizqV/ldg3ywYcjYtNlhq4IhPLk8wfywcplzed6
39mUxqZhrWC5IN2VxmwCjuI78ZPey+fv8dGTmc3KvkHVCXCtJrutBWQAqdB50B3Md/u9/PS2b2Zm
jKLW7BxGYjKgoeAY2XL5Uv9ZHuPvxfBV4/vm1VPHjg0VjtU2Dz3ciHgey2K73wefTc4qRobY5nm9
rXqx8rzJfW4UV/u99mx6VmaHcboP6y1+CIzH5FaJdrPfS8+mp51SmmnTgMj7nsR74S1hEn0xh6YB
/Yf1ewoKe/tTjkTx6FVNRjz4weHGTSL1wC0j50fctuOh5cnw0nOy9gux4AfD0pxNWDK1ssgfmVVd
Ui5H1SOt3Pjie3z00rMJazQqqCREe1tdcELqDCLKg/1G+1zZ2DJBtdwpqy32kAX9NXLK9nzl2TSl
CG1Qkq2qrdCtHzWXSxMH++dDZlpN/vS7Ts/pzSQafAOpe51XW4uU7I1uSGQtyBh2lEGLJcga5eDz
9/nouevv3yfEidNynWMNHuB/mNzQF42l9Hv+qrP5CtfZTAyuqHQ3/e+m+9ylyvl+n3s2W7ko2yjJ
nGoLiYY6i9vfJO3Q7HcGMGfzNU+DmOoiDwUGKw3xfItYd7+lYG5h9B2chio25W0pBYHxueGsAtix
+z3veXQj/Tl9cGBGbc3RPoryfhsrv3w1HwrWPhgok5D97YAE48YgjKeBIq16aZrZYZmRH7TXrymn
WfBmtPtdE+PGq5lI5HfYJjgnr9nvFCpnc7TyfK/DeVRtpZr8cArjMcfXt9+nns3RopJaOvaAtjQi
hCLbXpbwfPZ76dm0pE6XGW7KDxkpCoqxO7htew7A2ZTMYpnCiGTNslN9Zwp7XQ2XX3zmaRv4w5o1
eYTf/oqg3fU+zRjbLZaHVQZGEIjnSMGIyLQLMejOcQWz1SH2vsCGD1/WOFOrIjyAyivyRTW0UUNl
2ZO3uL7tOz8xAScnkAAAjljnmZW4Pk6a3Hrw3UG5hFliHii9GV6LCrOeE1SLWEbFqlcdqPk6MQ4e
eYcbkNfxtmkL/wCGFbJs2sHJU6kZyaaKhuGg08CE9goBIIouDWLlO1QnahU2z0Es7RRmGpoLxC+a
9R0rbYazMRaXymBm9UJAV7zU6oYiYwXKe78TjpwtPaKNhtIBnQG8jQSzOF1VpbnfcDVmR4UKzlKp
u8yE3LEv3UxcCpjvX/z0f/7l5/kG+og5upuGqxvsIi1emXRL9nvl2bJjxp5b54JXHvMxJ6SmefQt
sd+zftV1vll1sFgnZmTF1TYE/7dQq4g6vttc7ffBZ+uORRN9pL1SET3mHmVGcJhp7n579lT7ezvP
RnJoKqJOJ8Bm1y8rww5XkQr8dL8PPlt6QOXZNDaZxdaorWlYHI2Vu+cwma09FbsSzlcONeCxlqai
LjWv329Ze7UzvfktMav0URZr1bbx7HXfm6su/mpzmtk+fl9ojNmcVFra1zoA/W0P7P7BHUmjcgzU
Zf7oOt9j1gKaj1BXTtU4rA6TkNuULgiq3Ovn0GeztifuYGzakPXaV7sj5H72Whn0eL/dUZ+d6MMq
Tw2L+ibHbmcl++Mu33Pi6rOJy57rD1mt8oNU8QHEfgxE+n6/9aun4c1vHWBbp/PIMAKW+12k4K6C
oNvzgcymrZuICCg9e7pqKGdBALan+so+NE3PP2yPc6dYBDGJJIGs2qZaeR5jYcXBGu53gJrbCBL8
QHAV+Ng9xpjCg6TyvN/wm01Z2wLtXwO/3SK8JoQTONWXJeCPnsfsuIBaEXVew0tX4UlBBp9eVF8s
YdOx8U9PejZhVVVROgZ2vdOnWIjatNGfEYW28S29PyPbydvvPqzN5ia2jlH6Bb+o7dM9i9z2AurS
Vz/pq+XnD9/i1Q31ZphrSgqIsvCYmyOBYpHVj2tqKy71PXQOSPaTpZYP4rBMkSf1OAY3DXjxxSBN
8WI4pPfsNQC02TwGxz95KpPXCXHiC3QRJE9+9R0/GALa9AO++YqBnhM1KNjJxtg8hzt3nqv+Fxfo
mUHz96qtzWayF6HTNWBpbmvyLkmuj8P4NOt9MEhm5G4CumcCgF5erHNz6hwRTU34Ra7s7KByrgqz
Le+GwEwPi9ypVriFnHPg+oDiOx4FGQ006HUg9yPEsuNMkd0RvhJ3v8n82lx781TAzaM1TPjkZM9h
eGjx5u37wGeb+4S3amj2MKZqez0495S69/zQs4ViCPyoNiWLclJPxCrUvwutrr+ouX40TmZLheop
PAbI8tuoMk/EmF6RX7znxVabLRaGgXnUNhmDgFtC2i7p1qzMp70mz9woGnuFFhoDI4Zl7rB1O7TR
gBv3e+Jz1ysgZ8DIfd7uINZk3zFAaQiLRPfFvH99mT8sP+ps4hdEGIf0nJpd4TTG2o4jkl0b5W7A
QbEBfBkcqj11IjeMxBHA+uos0GW2FBl6mgax7RE9lGYH58Y+UGFmH7V6p5H0a4YHQ6ir+52NplC3
d8sH7UgbKlqzG8CLbwVDEEgC7s7Pf7zpi/7pAcwWELfsXLTxo7YdRqs/xJRJ7LdS52e1RIoHoi0b
AUHV2hd71kfvNg39N5M+0XI8ICFRhaVTNacdDK5jh4zBk0G1qxN4eFMbsLP608+/2wcTalICvH23
wQ9yNKnU6A0rsw+1Bl5T4/ILff7q0xP605ObrQUuTUWzlaq+i5043xaiFjuvFeUKbWP3+PlbfPQF
ZisCwi2lSltb3ZaEaJDZHD0FbbrfavN6D3jzU8jObLAPcHWT/vDiBfmtm0VftNw/+NgTX+Xtc1fy
1snRDFdbheAP8awN+z0OMTvHS4eMniSzGatpcs8pJzq1g9ze73nMjaP1WPfpUDX6NmXm1jUyU2BR
X92uPnoi8zmcdPAQTG4gSZYfUdZdVGhK9xojYjaB0cqVeSt9xCg4iZE7Uti+agO5ZzNq7ld0tN4F
CzsyTMji6rg4rAr4Sl9Mocna9qc5JGYztIxxWysi1LfoScMdeRaEP9uNt27ICDiMyOGmtlYHP0NO
fldFYYLtLm3lyElzBU13p6yrznIP2SqRh+73NGeTWq8EsmTyFJDaI4cxW7JVPb/eff7iH6wYYjad
vURj5wAIvPPLDL2e77XQ3ppR/LCNIL7+/D0+WGHFbKPXvSRDZOmUu1QT8Zacr/hyOsNdGvoALqQ1
PSQWWnn1+Zv9+edDWPV+okt1IJOm9vTtUHrX4dhtXeScn7/0n283qjOb62kvC5qVprZlhjvbnMiL
hSbCU7jnxNbYrOSfv81H32B6jG9Wwf/j7DyW48bZBfpErGIOWzY7Sq1gWZKtDctpGMAERoBPf0/P
6p++llXl7ZRHUjdB4MMXznFsusWrwbX3WK/+YSzpQPnsr3ZBBi3/+6PXxljKZpr7vdXV5snDeJB4
0RD85R9+9drTITwI0U9yf8GWpDO+osXc/fk7+f0yZRr1v3+4xVxKpLtQ7k2jDZ9cNYynvPEdLCSz
8Zd//dV7n9rjquWYw4iD43s0GTvdLhad43/+AP8mBP7/0Qzp87+fADJztdpilXsmHnzvtpx94xlV
ZgUB1qAfKS/t/iVKC+eBK19xa8xryOxnZDkxXfrOQ79eesC9atXnWenhHyuFwA8Asb9D1GDeE5/g
zsnprg+JFGlPznd1iFOT0rTECwTbDm8oQ2irr51bqL3Qu/2o3bkYrF8HTzNNQefDqykscxdEwv9o
wvy9lXy1uXQe/kENPG8vm6HYM+N3A5j37zpNUGj/9wtteq9Y81zJPe0mJc6OwmcGIfiovP9vtP2b
53XdozctUR5q0IVYUAf/JOgI3ZauFDe6r/J9pSs2yyi3mjX2sjWl1X5N7UfGLdbt0CC6RVUAS80m
7G5uaQcF15HjM9nQ7Ys4wW+YMPvzsnrnGw6vtiSAOLYuYUPu8TJy9FSMiHgDw8B/99OvdqKxKDtc
Crm9Z9wUc54RTTeWAdH9zz/998eCdc3Syel2Ho06s/cBUM3dOkB6ywdOCVwb0SPtiMGzo4bm9c+/
7J0NJLzam1zSyBgjIzyBPJPXOXIwEmupHkxaFPd//hWX7/x3K+ZqjzLbIu+KylrxqhjuDboU96W2
FUJgwJHHblHc+2cbpo2VlR88/fe+wastKyhrm5FbyzwCvQBcLwUYB5roO2d7aek8Mf2xfnYCWgA+
Wg+Xd+t3H/FqEyungXGO2V+PngcuNU4bxn/AaBaM9M4RJAh/SbdWZWcnLKBNMs1mwBjVnG66IAz3
tYvqK6CFfltEaYVQDg12bpW/lgv5iplKiJ6mABaeLchDW2MdMdF1jBaY7jDcIgRRL266+Pf2PCC1
HsAePVymr+/HlnbSPq3CHXEb2JQxawbUAGnKZAXaNX80TCwmmdqCfHkbkUmh7Zm8c1ml0QeH0zs3
dtr0/7sVtQYWHJe+nyN2uQHWUySyf3p8bybk0tx44y3KQK1bMIaLyf7lohU5+8s64jqJxIux+N1D
zmkW+6k7bpi811twjJGxSUWe/4NYQH30+N55elc7Ztm13Nx8bu3+5V5N7fDc1Fb2QSD5TnB03a6Y
M9LMrXCeLp5wfWYOzjlnjju+dW5D5tQW3t8d09e9iz0WA6NM1QSiAD8Ac6cq0aSSPniU7+yn1+2L
3ogvaVLVBCzNBeGaOitoSg9h0N/tEdc9jIst7KidhunYWobN2PTgmndj14vHXK9qU7VOC/Y90mSr
bCaP/rwvXSLf37y0gEL/E092y+jIrJmmY2ME4ruD8YNp05aZItVmUVIzDfhDDIsJdFnW6Y1uOojK
f/7N732bVztiSncm0BtTHzszelPSPxuT/IjjZF1ert99rKvNL6prqVSWT8d8qNNpE5nlfDOmsvrh
dlO9y2q8JZfpszTBSGpeTFneeR275RuoC3oU/u4DXu2HQAsWl2nXZs+b+mVmi0qoio0ffHvv1CHg
i/73wUVpODsMdCKIkA45Y0fclEGGoaULLQoRPVqTg98X/U06l31Cqahh2L+lZ6ph6JORs3H54Jh5
Lxb6l93yPzcSAsYcFonV7Ot6NLa071uHEJ4JUSutGGi7pDg0LbOSJiXmW+UhOZwd3UIQR1FGdz0D
nEuG+gJyWELNfEzqIYfDGOjsg9rhO4f7dS+mQ89e0xVLs8/Cnvk4Z4SjZughXuzK/eBJ/5ug+81y
u27BHIexs3VTzEfQMvZrmA72mFQNXoYYvqRHPWIOT46mTaLU2K23y1wSoedzvgLpznko0+w89YoG
m48GCN57Aa5ZXpXoFmYwKbbNslh/9X6UvzCGxGDd1CuoFln7KScplQgYFZvGLpFPYBHxGANMC0gX
f34B3ol5rls8m0GQ6OlzfezHL5D2dyLVG7fTSRh8t8dgv4zN3wWL/tUmNswpqApQegcBTMVcp2lX
dejlUBdliLHRqAdtkX2wSb+3nK62rWwNGN8LB+tgCz3uJO6yU4WSKGHuYf5gOb1zWvpXm9cKeE0h
xTEPCrEDKAcL4bQdvuCiG04UGNPtnx/P5S/+3aK92p9WgD79uMIgLkGuY/7YdNlH++97P/pqcwoq
HF4GCi/AykYSWUcV/uWd5roJNJwm3a+LW+2B1fZHOSiRIKt0Plix78TM132gNNrKei50tUeZ1C3Q
BS4TWEXfu1AoHQzIFYzWbR10P//8BN7bN647Q3O375y6lNWe4q2/Z7w0+JmqpX/xfSIXVYp0H5lY
W4uloJ2Cf9kfK+WUe7/1hmTG74OiMpIf7RnvrOzrXtLVxXzk+bi4DbeIA5iHcHITlX5USnmnYce6
biddBmyBeTpUe9N0jF2+XMJuJ+yZiVd1Bk7kApDYm1OTPhhcgsWuw6b4DzZ5yDV//rrfmYO0rrtO
MW5bBrnYZV8tbdIw7YtmHVpBYBJd623k31cXs7Rs7p1FH+kx3FIV20VipU8hTWBq/kOmddOXxs1o
IjPNtlXD9GQ6nAPXT2AgnjwpPkjuv7cQLy/W/xyqjudnlQ/SZz/DqEyEB5RYlwU8Fm8pAH6Zq74L
/ezD2vZ7x4V3teUwvzyLbu2rfeRW4ZBMWMDBnTvtD2PNRm6Q9OpDEo68H14UrD+txbJguOalGk6Q
NvoPtvF/uxd+syMx7fqfT12FyMtL05v3Gt2bHXthVp6qqinxynvld6492d4XpXWkXS1Zowke0Yq7
g8J23sjsEIipa5KxGhTD7Ha5lcvSx/5U6AytfSl3jdM5z4EXXQbIuIoKNWF2l1EnX/AkpU+lNkml
mcr65bWjksmf19x7L9XVTtgh/jHaTk976RLDB0RGW2gWLp7FYTz8+Ve8c1xcN6dKA/9eP5rT3pdz
keSePR1B24nbgFHxOyPsig92q8va+83Tue5UrWYPjnaaT3txIXtqN/taKBk+/9WHuO5VFetYdk4f
zHuzdopTNjYAZ72gnfYM6FQP7qDHv6qxwjb87xpTdTo4iDhY6cGw80MoV6L8uwP1unM1AoG0piU6
gcL0cfdwXHgf7FzvffWX1fU/20HpFgWsPnPcG2Yw30bokxM16PXvQprrzlUXiTvuA7HspWVY+6mf
G3Y2G2rzDGrjz4/3nVDwQp783w/Qs62HKs35FdlQ3wOEC3bOJOkOH9Z1vZ2nyTuB+6hBJizLBw/6
nTfPvdpMDGNwuhHU9n6BP0j3nW8NF3ixvMmaQn7688d659W77m/lGGmUQPe6r1bEM2tVeefCazMz
NpVnHESNs/mDL/C90/O63XWwMtx+EyPBFz8jtCJjWrdw3tSNy8Vqq1MorFgnD9QoTmH3Cq/5L3Mq
162uqRcBwAjwXSPaMI+FboZD4w3r370z162uKSRZScIJD3Ig71ZZfStN/e3PD+edl+a617WBquj7
OM73SzY4HPnKRNvaf/RA3vvplyXxP69kJjvAoZHB7d6zOrCShUtzc/765z/9nbV7zTttSyS+Rc6d
tcjm4Ly6hbkBluI9SeFYb3/+Fdgt+Et/s59fd74GxsJdwufiXsKm85F5lZCzWpgpuw6e8zGPrOwl
rZCcQbVr7jqrK28EuOZ4shnUSKxlXF4hR0xx8eycyoCsqmPct2IqYhzJwFxCMe4CmNJ23AgIb06B
Ka1azPFXuebrHX5BrgXBVHwzcaTtpG86Ih6saP3FsAUlr6JkQWwd8ghN7DJej/elghgkEXj9LDVQ
KxcPzKvIHfVoZ4ZBHtgukyEvhwPUIl1uslbKOAeXs88mWzxNQ8AmMFTrYSD1OMjXVKcmSOslvw8V
ZuW0abSOBVz+g3QlCkfyrivCaNdiQX6eVw23zaptyvZYCPpXsHbFFFupFjcTypsuXrzSRAbBn3LI
yV/fcfcBizT54rlq2/TOWCv11JgNVFLIYg2wMO1ucxp3Edsts/lkDxC1Qnoage9k+T5qS4PPWgvz
wbdtf9m2uVve13lWnj0AGId0GJChGUPUbC53+pBaJLgLqB6DfbP2HlZarzWcQ7Ss6ZGsQpBEDejI
rATevWmyQf+qRG6f4Fi67SZCTgduqkT4sZl1HfmPnozqeFFjTc0IUvdDpbX7I52s8qY2L8FwzajD
WWHJzTZCzvmz59RVCWSMt5gWAdsn1AHkk/iVYZQxyrEIjpAFLKQcZPTFCP7Flbn5BpyhsbE9b+li
cSH/XvBa4zaCgZhMS471Ci4gNBxn+VxauDwwAHTUD2rmo7yCYo1kTK+RN25fOd0+Wio1U0PsuiYu
kKM7cWqNpUg8vBz1rsyBmH6eRstdYijAbAGDBbtsDV2z3Tj5oD9fCoSfbBKdwc0yTJZ+DPggv9Ju
Dr/VAES7uAnQrXCpne8qBHH8Vtgie+iWFYYJem9ANAVc1SdlZHKT5V5vbWQgLCsJyca9VSKrkD8H
VfdsAC49h9bqHhrEQZ9XNZjgJD104WpuN104YzAkE+/vaKWnPdb3p9Hdw8Rdvll2OsCKKjVi2LpH
QNfCZ4V62Qdok4K1Mb2NV4TQvnrQamiXwLtQ80DKHCo5bEhRWDfj6vRg++0u86Cdoda9XZiT2rSd
4prTd6TukkIBXfuns+smJ5HSTbGvhMoP+apFkg7udOhGJ102Zdb0u8hAMEbdeVZgzOVUzDuNf3kz
lEu36/xQ3ZVTVRz8SOZJJ6ZoV/tqOY2To8OjSwU7TCppWH4czqXRxVYVFvcAUYNz5Eon7iIflVNk
AFzULbzj2Ivm6qCQ1N8g2V7hqQoLPmTfC8hd5pgCA+6YqL5XpTF/LzK1NvugHJpxi8bmR8Ww7qlC
IV2cWz03/Y0N1Nd8GcboH7MuATo3nBJwceZU5clgFv69QiBzMBZt/8JxXt/3rl/eezZE+MVD4hTD
nwYnOduGtuISvRp1VSbJX8pR9Pfk8+Qjf37/c87Ccd4blOyfFiOqPnu6AubhhwvUzxpkw8gyAGds
aevYln51KZPJE8gpmFFcvWQcgHpF8FZYVsTyUvltZkDvsaW2PlO+D+/bDrt7Vmv1aYZUZZJWFcEj
7af9JisyG1N0JPKkbf3o3pty4rpB4qOVqj9VVtFvAki9xNWBPDMqXSWNUvNT0Vv5ZnFX85FMbLAF
ZJrHLg67KTZmw08MzTPwaVY+MHsgUdqq/JcJY38Xhr3/q3K94Af9NIS/WV5/t9qAPcC8oAOZ1202
c+5wYYbndS+b1t2lftbWSVFl7P0BkrtYZOu8bYwOdbLV4jUpVnUTLZ14NOFRbv0Qhi5I5ggQoeda
KhZ1f+eQrwo8een4DER3u9By41fNthflMSy5OzKx3jjbBjmfjQVyhibnhvPPaM77ZGohii141lGY
pyYkPjeo4xGXH2bdsM3ZWz0fnLCa7wfzogxtu+apLR2bSwk7/xjnChF7W7ZovDpGavamP1YOW8Eq
XsN2Gj/LYqREEwWtuXHaMPdwHuS42LsRlC7+ji4usjR/GCvGo0CdOuWWF0onAGX67TqsxZ1SChME
Wcvg2VuA7M4z+RjK1LTRGmvqHke/82IboTnHMdjHJxeuWpGkXhV8s6cBUyr+H3FsRbNCiTSiMyxF
57Ydu+JlDGvFoTUbcjP5S/ts9mgFQx16XWLa68C2iEBYbdrWlhWaeLqy2C2BvMUTkpcHzxYXXHpR
GsvGyw314OZ4KPTqqQq4nq53ATrJTbPYw12/ZsHZ7PmLc8XRuckqtzmvouNAL72hfmhXh/mJ1Ioe
lGXMxxxIVIfmNSyJALBXwrXuzwOJkNhl1EphX+pA9DbAP/eGX4ZvdK/QMRJ4/Q8duuIMp0B9KbJy
OhmTyL5Faerso6i0PstVz9vFy5aQMcKSWYZAwupbUSD9MvsgO2k7t3/lrmoPLnHFp3Hxi8StpJtE
ld1Sh5idvfKDDgt12DbP1AD7vZ+OziEVhty58PP2Db6aG+CPWRwGA8e2KpzNSPBGggTAvGVX7XLX
ykaGj1G0enPiti5rw89FVKGqv3hXfREuxk+f5sJ/4fDjvrz0xMWu14dJQSz2qLJIPDth2n1T9MHi
85zHJ0kS6Jkt1QaAa1mNSrooqmXMvsj2WxUCNvsv4TlAk2dOn9kcxjga7fK2HJ0xcYysbJIgyvxb
gXbTYXIlVU/o33t81QObe9W78oSwfnnUtqp24LyzdNtkKvw1wbjdTqafhqcFkfdN0xKTxWxSMoNv
14Lt5v+FHRhB7HgcCw23HoSkeS9wdH43usH4Mg4y+DQOQbuzlO0fwWwyINwYuMdS5uTjpdDUG2kL
7V9c+F4hScKIEMuB7fkGiYmiyhqpQGx6r5nfShs4nwpy2JgNWFgfTr3TgftvWbEFUOmHrNJjum3n
ydv3XaSZgu7ljbmk+lD0QtxD8JQNQEPMOKtt9Eu8UI8HV96maj8Fvjj5/fwytaGTXMq9gF9V0N42
+I6duBgb77tp0afIZGHr/hwzmTmbMh28CyW5nXamxU2wsJbwbBDNP9cuI1UTAuNn6Rr1tOvxp3Q7
IQFKZWlQwP/DmxLLnJHmWKVdkcdDRwMKZN+OcethgDG2UW7R2kk+pWV4Ur7nlD8nom04iYosGV4y
42bxjfpC/TNLHbcMdkNMdde97RhttAehWbYb24HZuh8NJ9r4rmvV2ymyypVOsCI/I2tW+5K6EQu0
zCFeR87snWhubH6AricH6HfG98JRRp5kVU4kaxjpfAb7ZMD6DvDDEHgWRewYltzUIE+S2sNnvq1o
WRviIq24yDAQJxdON2/wKc6jvGLWl67VMa+s52x1vZ8YkHlXx3C8tLLK5QH3AxZeqe06wa5FbKMI
1dcWFVY8kB4+4UohJTpiGgZaXh8CTD1AU2e/ubUNy3k19TglAXsdnfqjeUbKosLYHHNwsaVwqm5D
nZbh0IaMx2aahQh2ma3pr3OwFB+ierHumwpo97SGuywcxK+qX+R+0Sq9I/7kTerLaesJ/QsPp4o+
0ZwOYtjpht45dNngf9NA4KeN7pRl78fSNWvoYYYMN+taIo8yzELclUUH8NOhyr7wSmIngk3JVH3L
1fsQKUbIcgN9374uugHL8eCuNtFabhl3ahrr7C6rrE3jQbHaauKnZRtF8sLSZrp53A3TeGPXgez3
zNytP3B4YZH+8wXScv7NDv/uBnmV1QnVaEtekvygpcEH02tb3QChre+Kvph2hRXo7TTa08mz8/Bt
WsrB2ch2QoDmUDpzsMwm4cBrHwSrMjdSDt3eGC6T/ZY3UeSo8rqNZWkRJ+gAsOhG6KxktSJC63fW
alRnvpDFPNhG6tcb8MYUMQXU+FsG9EYkO1VVUzRxgCmAv27HHcMD5UMh2u67MBzgmt2CJcLA7FXG
+eAagnurTaOUM67TZ7ttxEueqkwklRH2CWROulUGha6X3MdybISs6ZAM3S9p7ZqPvHjTbTNwN8DR
RA/TaKmFl3C2w9tJ+SgP2QWNdAPeN4Mhp6Gun/JlNdjcLcHBCL49EaVTPdIBET1Xvb98NthhPi9+
mh8CI1iRaIcofMkfA3dOrNRjcQW+PNZ2n5/pWLhEoF0t/c2y5nzH4vJvW6oRX6TfOc2mVbX6p6+8
6B9Ij0saM9fn39oF3pdzyrzJTbtYwxvDQ7beFFHrHrVn609TbrP5ZJKAFpCupy5w0Xb+5pSrfaja
wvwKob76Enl0m/dLYOc7PEnNs+oH682ebe6sRVDsHC+V9y4bXZHMgvGwy86wCJojsS7SlXXqZehl
MQqPsqfaNi4vTdhGj6Pn6BeuyC/Y3YhNs0CIH5GcvaMMR+e5Dif3rhx0layFo3mEmAvQeaPEoueg
79LPi/a9bBOyH59VVZqUcbzUYjyiNXuC3cU9ygxZw8am+aSK27UjS16b403YWurJ9J0+Ucz5nSvu
KEOce1bpbUbJNT9pXeeS3ZhNdE+1yHxzt0Rzc0OPGxUigoKv3piXrzqsSwt+sx+8pZUzOhtNJuQn
SYGW23BBsu5INYJWnjqqjJcAFWAV89ACOnY783LlA09e3tgurGOHhLhOpslMn43RJkYC3DfdzVT/
FjyxkUugBTOE63JrWvhN8rKe6Ghz1JfU9KpHWQjrpsV0eVKCfxaryMPPxQQTik+Lu7tdDEG9DerJ
fZPYh7HLsMjtOMiM7C4fDcGzL1V64yHYOaaG5z44rhLephfzQjchXM97upD6pxEEMeZPW91meKTu
4XUVz3QJhxMHSssL1hmWPmIQD3bQfovHviA2TGZut18Bs1V3gQ/LUxD7kbgYwu+4xtsns1zSjT3r
6i1onKmPQX41nxlH6bbQVftk9AtngkjNHEZck9VFAdMNZRpjMHGzxDKy7jGkjfIHo07pDZX0okz6
tBluI6Ln06xlTWjaVYd+CPSGIn74I0qj9LMnkTNsnG6NtlOunaNANGJtRFdbn9XkTveg8dcXtlTE
50BAvwAdCL5wOg8vOPxWmVzqPA9RYwD2dbPFvjOisuEqn5sdpix7HZM5iNyDwW3O3k4cuxGjr03+
vTYnHOIWhgZ2cmtJLDQyRlxn+CKdbJhfaJL0nERKK3xRiD9SRDIMHLuBO3/3ysozYgQm9bYeSl3j
8pb6VQUw2ukQI0Vj5G70Gq1S/QqlxQV/JmjDgJRZd6ONi0SZ8xDrMWdyHAPa3OxGyqMOBzZX/UCl
0XPhFt4PlDTVDcgWHEQwrprPrS3c5xYXPDGT6u+Cboqe3G5e+EuWIvruDV6b9H1YnPp1DHYMPhIC
lzDUQYg3VfrLM4VcAZQt466lo7w6ziVn6rbzGhc8P2CqT8yoEiqAwlP/qNzwD501TNwVhLuVpMDP
huir51IVQZ/YeixeXDLt5ZZtUN8awLJSYk2H5EhaVozcYxeT3CmMCRmqbG3FKWh2QKgXWeOvg822
9Dv63cNzmZtFse+4eg3bmUzBcx8p+1DmlxhE9I6zCe2Gq5YHObwgjCjKWzuz1l+jdL0XMUgUDmET
FXGEIAYJXM0Ol2Nc4p9aqXrOayM7D3Jcz8rFXBIHaHeOs1ODE6WupRnIJfZI+Iq6exI2xa19kU3H
MHSgQfuzX/lbGCjO57pSHHBLXShOKm+sraREvAn04mJ+iV162M62P6+7os3TE6NbzfdgEv7GMhuz
v2Ez1MCjR9+xkpT0xV6Lpm03YsicQ9gY41MjRdvGtJiEh8WPFHjztXUehOuuO1qC3PumCepj1Q3k
p9o2N/3Y1L31BR/W2MRQT8hniUjHmhG9DXMJ6QFwvTw6uWN/QhsobpuiHeDrmfURk25D3S0vbpFx
+Qedp2i9GlFRbTLFUc+ueQNmvrvvZ9M65GPXCZKZbvCtktTteQcqvSULoOmYGOkEHkPJ5V6tALAl
87ZsNyGFK0jadZIVUXBa0bRuFsNFvL00ZENksz5Zft09K2vl0BReCOzeL/K30p/sgss9C3maMFPc
A54nvZBDjWeo3LeK3eDIsDgCSmnuONQY/LSIb0jAUVout16uojxOkSt886OxPkkzdE/wlKZTMDEj
ptw1qzak0J0vTcgPaFPjIn4gkk08iUJpw0PDRwshgTi6dpYkm9f6rsElQII3sJ8L0CUkSDsbaw5L
MTpK1uaX2ouIMloK9neGkIYbo9kTO0GP8K8q7f1PxcjdyFyt9XHI7eDIpaxgOVs4cTaRt+oj7azq
0hg+01wiFjegY4/RR65t8q7vrGY7LWu2k8Zg/ZxxTT2URricNCLFOunGbL4XvKNfe1LGmzWjMymg
fwzHxdQc3bqaNDsVc6DKXAE99SH3d6auj2ZdOYjSHPOA2BTEU2SO21GOHhHuzBCj4y27SctiDzIh
ekU27T71bTg8RXaDJd427S8NdZcD0Be5BasvtqHov4WlCJ8rabbgqKtOJrRzuLgzzdz8NPTSvGuj
FaVAF/YnTmxOtSGyCT5k5U5t4nb28m31LOOhLzpdbCume7ZtlKUJlZGiwHZZRF/ngHYcnG6ZGxLi
uunWJwmIWHVepP0JXdc4fdZzP3H9SM012GodBMfUK7VOjM7L7Tg3x8yNAxo2CRlbV5b70FNWEAfN
pI5Tf3HVWHVrOScX48K3NnCN7ilQCOzzqa9/1P8++npp0MIpHCCcc02ugMi7FpeUWc/G05SZ47Ch
7Ni6z5HhONNWTbQCbJ3KvWgUxuIweOO0Da3UfWpzsl/WmuO9NN2ouBVh1OzmkHpG7C8CG4DveuQS
VvrasEyK9iuKgHmX2rNxJhKwnlQTehtNim07hFJtCc/wMJALONdBbt5qxFEbLofRlynIAlwnej4U
NXnroC/VwSUZSYqgqH8wgB5s8qapP2H9wMMVjnJvrbV41dwTB+K1vnvWkxgesG+Nr4FNvseAB7Gv
bb9/Rav3ZBDH7+wh9454gWiOsThLTq6S8zcpiaMDWd7liM7e7JEth2yVcVHC5G84cajqyEXvjHXW
X3qfhgO3I8uIjTJP74MiXBEtDSElFqydR7e3s2dqM9GzNXbNbmBAas/wHcNfQafdM1UD+rB8CLBF
7M5IjwSihZ/Z6MovXojLFZllvnJ6A0YG6F8Wz+vCdCPeqPYXiXfOKqUnD3veRKGg6Cfv3m8u66In
CWLEOClkm4ygRe6RvaTnweoLb9uOUfeo+zEMyf4Z8hTktkkGh64ZNsHMUqfVsO0T1+rpjqnJ/DYa
6Oyhv0ph0TAjo4eJsogHqzDDTxcDy03NKBO3pswKP7VqiY6uBwC+skT+2qBQ/Lqu6bAdkG2QnrOm
3Yxmpt7AjFPPzLYOMVmH/KU1enm6iAi2HEGMKHSDe6pJ8fzkvw0JeZD6ofLr6OxfREBun+MOq9by
Z5Z5KckRv0S1GgIhmLLsmLNu96ODhCunuIoVqui8kzNP+Y00a3wpXRpUWKOK9dzVbCCbXEfdHYob
bCYcc4LcKo9k21FSq7cKXgQIhNVZN8ZMYmIwu/pbkebmqUPSfWjwFN82urNuy75g3qQP52MIFvup
8ApoKkFOEYHzshdfuy4LqEGKtDtOg8/MH+UG9KcOAcUjtTbInE1QAI/tFxeXUjlwkaGQsCOVEHzz
emParksbPCj6FiN6zkRJX1Mn+wWYYtn8LAYjoB7Etp7nafN1oUh6MOgcTnIyZyvaRskUpg7wosRL
ORvIVzI7eiP/4p+zAA3kOCvK8SnSmrhcZEsj22DqPakR8dpG+HHAx0uEaYFfQoetg70hhPMFkh6L
Yq1KepFYwtaOtVjQbleTBnHpPK02hM/qBfsfNcQ8W41ThLsb8cWih8eQb+++6wwE5obW+8Wd8m9c
usvnycnFl1BNxQ/LwzV+SZQvSZNTYiTJrZqzW9qSxVOtcxKhjDsjfyu3a1PYQHLH9EnPipHpjrA7
zshA7kfduWhwNS8YvQ4JB1JxiITh/8MSbI712tD6NUUMDrIebjLSotvFCaWxWUSDjSzV+rOM7PF2
yC1EOGlPzWBTrFG/Jwx949Y5X2A9a07kGJin1S4Cbmyks7Kw1QR7mNcGkpHnuhx5NUcrbQ+5VQvB
HdUK7/oRV3vc1pN15spV7dexjnZ0Z1onKDX6TQ9u9BbYauRN8usCGrXMOyRfjlZfnWiN/K3Bh7sv
AvhBXJyarVM4y12/2AxiOoNdHQXnRbits3p8DDOCENOapm2eedGnkhHJ4+I6nBV4EM4u2JgbyJn9
GWmiOlGpq5+lhx+4xZsIytH2d7Z1OTGgFMU9qr+NqXLw9QK1l+4lhX571XtbL9neDivzJePYpZ7v
WcxJAOWJ8IGRzo8pLSxvEdmXnwKQCNzFrqQEGDTZIdSWOtZktWXcGARlU1haO1Lx1sOcI3wieGoS
i+PpxNh1flB8mIeoajoCxVkUez2lzk3J/ZE2vIorUq2q6OT17GUU47OjJgH2YNC/Z8eGXBHaCGE+
ZrhIT/COrSOqs/GcOp5973ll/7Nq2qW8HTo905Xgj+5hdHr/RSCG+epalv196cthN3oZM7ToiF6b
khLuzWRFhbWr9WBmMQ1o85nN/f+YO7PeuJE0Xf+Vg75ngUEyggxgeoBDMhftuy35hpC1cN93/vp5
0lV9TtnTUzN9N+hGo6ssWalMMvh97wpy4jg8mDMECQufB20r5E4c+kgKPg9ebbeXqP0/prUnXG5M
K+SILXdOoeUptpsmy8ey1GXYVzTHHQ2iNoF5yul+S1xP+EBzXZg4E4mMVHpfDPkozjqnNnYRqd/n
sFDzi+1Gxb4xsOBSK7mAEzjGPhqQWkbkwL1RkwB53gnd7aDD6lA1VvS5yEjviN5IP+rNA0R2MqMG
ZZu8Pa1RwgqWfhr3qz05b449VUd68MYrp5piZuumtr9RjGjtKmjWWzGrCodZ11nXFUDN0XQt4zIZ
p+WaraA5laaBdiedHm7QftKa4a1G+2UkYYirfPWMY5ca6jCKeL6kJCsrfGr17GBL6/wGz1487lJP
2VxWlKc0QOkQxH5Z1nVDReQwjf6Qnkpcy8auv3L84VzmEXZWqmLrgqgBwiBLsH5AdSFCuVkNPQ6p
wcrcenbAc149IZtwlB8THwmitUJHrLz6h0g75b0Ej71uy8bcUbkm72zKkOAdivicATA9h5JLdnx6
+ZMiQnDYC2ndr07ecwEU5XrP4defMYdq4EmRv2/j0PgOOotghHvEp7UV4t7AKnWfyzp9j6vSuWhx
Xbzl4wn1lssmH4aKfNsaiHLvOatHidwWvRPg8T12u2HXmhNzbzlC4DFG7Iakj0DXS/t081JQi6cY
Cg5+v0unfM9VDQKYlT0ts421Z0dmb8uyamWUq+IviPe0FyzeAJcfZfMjmcnLLcG1WI8LieSF4kfz
SAIXjUQeaScGNxGqDdj7Q+7OQ6jzsrjuDBVfZq6X3y+kk4LCKyeDN1ymiykZxENKIHgUJKUjg1aA
36eZlz6mZTlfF6Y6aYcb8PiF4+OeQjUwmyredsmSl96xMwFwqY5pODjJ0v4QynPPJlEZ3c7YyKq6
WHUe+TXn/4bpvOnDitLbKZxz8BchTl17RBMMRw67xGRtM0siPCNjuiorRYBtP6vYxKdmuU8KtvAJ
aUl0zV5AXV+bGF8jY5j3dlQZR8C++WhHiW3709Zm5xlwJA+OWi9fFj3nXxOECWd1I7qrglgPirVc
ee1VOOOCwhqKXaziyPDh2FF6Vnmf5n6j0vwbh6rq760xKtNwVpk+mBYPY/pm7cr+XnVxFxZmDUFa
kYs7bFYPIDaRcBWURTObYTfU372spa4th244SHuLHtWMNOpmMHCXiGlO+0ebXAC9Txjf6BkzQZgO
U7NKvkfYloof+BnLpwvuH1KEUE3IGvjtwsHTMU/cLf1qcQrHe0bl4U0gyLkRhgJ1qbk9CcNwqW1l
r+OHfxnIzLsiQJNqUMegQgzjpo/b1qVylRkLFXh7tqCivVCwZHzSQtpQ/M58ZXQyCQaq8+SutZQu
j1uUR/kFw+pCQx9JIm4Un50+sMLwI27YEJaMDZqdhjCCvKUcEQ9PfNVKN6ruhZ3WT1HbFEnodomu
Qlwq+IeSOusKXxNn8M6sNdJnlnRrR/UqQAF8ZQ7EPLkRy6tdujZf3s0MQWuiViPYmOlHmoCwoVlZ
GT3N1ZrO6HSUnA/KXKr5PG7zmNY80uSMbzX4zLGzoLR5Dk/v6Hgc96XKYAf8RDc0To9lKjOeePE4
BLxPjnOAgnDf2pU28x35uLS85VZdbAdhodPfumR0wnTrrJsNWggUJU/M1VdN7OwGmmovFpmrV0v2
kEKV4VUW3bMUWUQoiu7yNVKPfVmjMEkQNdlSLKE7j+t56eGQdvRJ+1GDHgYeRxjTvtNLSv5A7yoW
S5LTiphOY9NTBSQTHYrUg8to2tMpjMcCDyE6G3ok+cC8fTd29jkVlvGhRTD7fV4HDHk2kNl15M5O
dGTcXcxd6UztC+jp8AHOW72ksZIP0rQ7Cs7RVV1A6SCLy3tO7caQW9iNMQM6yl5ZXBfpsny2zqKP
NaAM2Dh5F99Tc2PY7604OXS9ZV5h3urDHpCOh7IX60PGhf1Nk3jZBpM2nDCLmvEbnrv8JkHS9cCl
nFz3RW6+WFPtUV67LFdWJNcbYS+KeoF57UI6qdhF2lU9eEZvBDw51GcxxNveoZ+VZ29tPm71Nu65
/ykAp4710mG8/XCGE7Lkemb5lTa1kYsK1pq3FnTVjSvvnFKv6c3IU8joPhlgmYEI3CGHUY7qpj4i
mmlfJ2Q4F/RmDxeOl3zCQUWXK8kPwofmjJ8xGNHSmpeZVwRDmtOFYGaufG3krZMfjYroAzrcpAN5
2vnJrEp+CdFcgBHo887y8LKW08zwcqpjRiUk4/gC78r2PnvJCgsp8NkAqT/0lHZdllgD3uVolC8O
VCPB3GnTTQGF86ivYGgu6BpXe4bodDcZhr7jBtT3dVNEN+3o9MHIgLdfVlGFRbcCX5PLXWg0HzHb
N6ES7qPOmuy2MerqdTYKENAtquF/oqG+K9hPnGDGIGf/bnn4l4roHuuS//7b6XvecFJ0qIuGf/+3
n/7p8FFfv5Yf/a9f9NP39P/+44/jjzp8HV5/+oddNaDXuRs/uvX+o4c9/PH3//GV/9M//D8fP/6W
x7X5+Pvf3uqxGk5/WwyO+Oc2OeTF/6+16PQ6/viu08v/+9/+bxF/dD+3z/H1/+ie+01r17a15SAa
ca2Tqeb37jnD+w3Rr+toMgAtBetxMoP+UT5nu7+BROrTfyjt9axToFWPQCn5+9+E95tWnnC08KTw
TKWcf6V7Tno/C6Vdy9VKaSG1tBCuedL7RY/PxxZ1ZU7i9my0cf7YmRR0X8GlSfBHkBBrXlIksJFg
ozZ5TAOTxXrLlyA+/brMtI2ejcG+JurHfMHAg5F3hP5pxh4kridG6rmOByq8dtphdGy5jfh33WuW
jMK8c12OQMqQR0586xsbUjtVLwmzOi3Ui2Et8wIHJxPnyU2L2QUAScflwe4rWYZzOaLZWbZZUm68
aXcBYkZ3SvBJNHPeFVOyX2tze1gZF+2QNSe+VjlCq0AAyVucRo7aqE2ekvfY9goSfjKgyTMnS4zm
UiicIsHkWIxwW59JIxSU7aVH1zsFhLVaTMPVWhkGoDqqYdlmL86wNEuCxLTb1NGlFzX7QjxWayKx
mNxZPBjNungYCR2ql8Go58dCoyo+OsaQ69s2nbWJ7LhC/MqnfuIvh1FVR9KATDL8pyHfW9XCaykS
GHjfqpCf+O1QFiUUI0H8vpOszXFpdLX4XsEKjlS1a8VBrI4Xh41rV6Bpdq9UQIO7oUp0gYsapz0o
Sn8S3bbcWeOOij0z3s5bOnKYHrKhcczzQqbLmUcyVOF3lui+57lIeDRTo13u2rRMGHYQVxPp01LS
rWKo39UQouvPY8vJii5wYqdaHiBQ3fi27PizfRQbzDbkFS08SsmyYriB44L7MzXjjk+sApXKJZSR
7TtjDs2Hvmg0mQ0jJh2/msrJC0pqt8FdqANsjqWwQS8sisNB2NXibju2DVKsUkTNmNHWvmV82FR/
3Uo0DdgYFyc/TPw9y3EmgdW7E6zJ664oCjGFp9rwNmD8s4iubWkADzT28SelVnVHC2/20uR68IJE
edaT2szFCrLcbW6RPHgEzMX1cGlEXXe1JjY4oJtGtuvrHq2Uz+xNTcdmKQ5oUeQVU/uUOGdm0sSf
+JYZGFfhIn8hGsUxL6MMyTM07bLUlCv3hToqj76ZMIlKrUPqE4wbZdQt7boZBtSAaEpdnTPdJ88L
qSXWbkjLDiOkfSJ72WFTZE/V3Ed7s1z6t3yTsQg2Hi8oHKDAbkUjUT/GVozAo6hM3e8R67KbDqJR
34Qux95vVUxQqaa0ACTGoCiXcL2onXzaEPnM3Dhl0vHKRKGNyWKH15UgEqNsSqjXnp9JTWFpfOaE
CCjfzkSchqyvBM4n5UxzdjwM+AEhmQ1IjbjK7jUIDroLL62RRrKvvBQdRLhPVTzhCHD8BLfZ0Juv
xuK6bZhXid3ujY4TE6FI3R1ww0X1zp3G4ouscxeuuGIBD7hbtwtKF9rXzGutGFmaMDWXFNumQl1q
JoQBnOfp1rKKVoy7rQ+noCg4Jw1oJIKfAkKQ2mbwXhNAKn1u9BsCPr82weEL3+FeA+kiAk49jhM+
ESjDuS/uvFVKirdzJucy1HoaynrXecUYvc7TTPs3CjMakHM/tVFxvi8tpwQ31tZuQULYPDJYzWax
yRt4uXxxQll0pn2Mx9jKv/YF7dJHbVit4xv50HcPi7F2cpdEU5ReuNtY59+SPPNsOuiXZmgfMGW4
Rdix/p+OXGbFMj7j/uT05rxAwEITgLYg6JZerOt8TshTXtC43fUp/hO35/zeRZVjuOeoqKPmS0Qa
mnPwBpHo61RUQxlO1oDgyidRqV6fy1na1Z1HUToixEHnM2LlyHOas8USg/vVTeG6j6ejF9/86Blp
RnLa5Hrxe2lwa9Fvva3YFNaSWQ2zgrXY+6Srmgqkwsld2oXBicgEKgEWTADW5gyy1nslQdd6mWbL
ILpyktvCcTo6d06kxvl2ZWl+TTYj98INZiHdgZ5MYmeDwyTPohRmv8d+OlrBbJH6hkfFHBMUfXIu
rr3GWOfDqOzRedQetBnZh0ot/uzM8YOyRvEI6LUuEOprz5I/Lknh8xMoUXYhYwCerZMkOhnc6JKZ
i3bmIiNDK3TYmnmcAHVMP5rjTxaFujFCJJ75XeNYSXmwsRg8TTXg1F5DsoJOZQX43zZP3GCj16bE
9CC8B8C3MKkz7nauiwcIItQ+Q9miHS6kzkTFRj6meIEHrbwjeLU0DmSUuMTMpQUatH6N8dEs7JfA
+Bi9yUdTDpWLc1NG9X6MUKdg5S083pWkLu6TIs1kKJ2025vOvMSHmQLrOGhZpuMjyHLbnrl5LR6l
cASO2taw1ZXApMA+PDWejX6m2D5RC6EKlVEnvnEdQ1rQaW3FYVVSQXQzTmLe/JQSm+xcz21zNYti
fTKKpc73Be9jfr1Onil3tH7phHKZFDR5Rzcn77VppqCVW9khC4R6rg40PNN5JVmgm2CJbQakB+AL
mXO9JWZ3U4FJmoEqnYSPxZwmWsezAbqkdcQnsGlR+iljsx2ajqJWtBqbxfFZfNxbegHZjJsSNm7f
LvH0SHJ1bIdOlVYPZLuob0krWDBbqZIlGLIVeQBtIXxG7kJ19S52lG2dphuV7HJmwPum6vKBhb0s
Od+8bvm+WVHl7VHR2XcCIsE+x0bt1TuM3Qi0J4CK/oK5auludLnxIA+tbRKQ2xqh82uh2x4edoBb
hEnPMlXOT0sG1nrIRR29bYSwEz+d9vHjIPQqLiAt0up6mJp2fKsXd/50IsFHOgFV05dd5OhKC+BE
wtWdFpTNZJDRQSZbiVp3kM2hL7tBhU1mV3BEcSmKu8hZqV3LZZq6e9hbJr+togfrRsQ2Jd8sPosL
KVK1e4lMrg+jtLRC7uEuD+y5WkwffBnwn7DFBhK8nMc2qHHWv2JUMMkIyLuuO8Zdbbhng3YggwDM
hxtRNG5zb5Xr0D0YidETmWnX3ScJ7lu7cyorgtliPzfP89lLwXJLq4LuTHHt7NgH1Bqsui+y89TL
Vv2aghOfvAerqG83QGdrlxogKc+VnffFreWZ2fggM6ZndLU0/FFFZOyMsmEUSA6J1zX1gvO75tfo
T5YcFGqCu9BMSAvIAzrM7P6SrvXsMzYkeEOcmW4C4i8yetGnztqA1uvhuulMPFNU0heQlpnrRr7w
FiKuBrrouT0LHonnCQu+zYSepSftlHKueMImKBt78BtMCSr5umEWvGO6igae1bCafhRHnnlmc2Up
NH7r2gSTspwXL/e8Llgk3TtBbirY10UzPUO5NBRJg8tREF8PEEciro2M4apEYM4Dbr5yp6m7Gave
iSmXE9MrU8u67NMkwWm9rU77DV62e3TbLTdx37VAJ8VsLUTPRWQxKlFufdhl9QYj0LSDP0FrlbuM
ioB9NOHc8vH6NMXeThP3OUW4NHIwOfhXNPZo/A+2mX3aizM1h2YqMUqANndflsXOh2BJoUuQH5S5
tffIsvhM4Frph25tnkoAKx5569Jt4nBDxfBdSJA934NgaoMurtaHusSpwWE92u9uYeFEMePZbAJX
NcRiFDUaTN90U57vcVfUZUCO93aMy4l2DlU5U3HITUPg/B/z7nmtLWwSpgUW6RtdVRUBUJnzOuDd
/cgi2uoxlbhjt8toxTEOwHvj6Bc1MiMf8ZrxRxbgv7SfX6VvXd3Xn8Ov2/dPK/pN81E9DN3Hx3D1
2vz6lf8L93T5l4t6UPes7vfpG1bl39f+s/e//+30Pb8v64Zn/cajzRJKIYpUWtrkQvxjW2cl/8ee
LrxTINsfu7oQv/ENrm0iLHK160k26D92dfkb2z02CK4ezZeQnvAPhOL2d5024AZvN4jFH//85/Lv
XyLF0IC7Foo+aZMo4JqSC/Nna7NRbqNZAMXvqV0Tlu+ZEz66uujOjYFM2ECXax22SWFdd5ZF75Gh
OLRPUk8o0Pp73vXNy59Ajn/2gk4hGf9fXy6lK6RwHYmi1bYsE/Dg5xe0xVo5+eShrVk88Zj0nn3W
qV6HiWjmWyKL08OkUn1ZW7IIwF+jr5XlmndV2m2Pf/1K1C/B37w3WntS8dZ4rsVb/mtUvKrbAtMB
/QLA4CMW0tKA4CESuEJXeWEJ/Q6qsARL1y0okNWKAmqp+wsvmVzmwMi83GQlbhmbKqREtv1soaw9
tB3aL5ShyOeqgqTe4UTewCFeDS5NXKhOoG02876Vw1tk9fGuLqbx0mHkRr1dJtd1z5PmR/9jb9sl
AGiXdrc9XtR7N6mra+T/8kKPzckm1LAjFlohLl0cdSjzMbqgng9unmsiqMcC3oy6R/TMdZBiUTnM
tvNWDlEBgJF/O8lfjgYGh3fMaBWcorEFTe/YQezG9yjOmRJi50sxsMykdrm85sJJ4KeuC+Q9QWva
b66Rv6jMvJ6T5mmekIe2noC6q9KrvE6KZy9ruqCga+aOJ8hJJskbrHshL6GNUK+Idt3NuFuvthZQ
2Z7RWOSJ7J8w+bEn6qo/6/Na4vEW9hl0B+qNxWG7ryyeL1iWbvRcO284MtOdbIAlyNN5K1sPzxm8
JWvUaMx3s0DjBmQTJZtvmetHtcUnxaXJmF1POasqep8xYJHunFcQ1bQ459K9hL9Oo2On2QDn7ZLZ
49hPxIoa05dGms/K5eNr4laTDN+zYqjyO+vTud0nn8pS3+oW3DgvbAKDs8E8xgN62QlY5SIze9SR
o1eFiyrekAFlBGnBs+t6PgPkWfHNygHnjT0cRolDeVp5UvGMvDChs56slAjH3CHLMNsKxMcnCVxt
f890tO8XMmETC2grZSLyZ9sqHl1NAECetJcJ0+sREOk9K2O1a2a4pWVGNmQZsxl0KvkQWXOEtHkG
3he+lUXDEeJlBgfOBixx8iFe6tHHP4dtwZT+5npkeszuDdYBq8B87bVn5mCy+i7NfTSCwYD1nSyS
nXnb4DNHNuORvBrbyrkl72I9rizET9CxfKSt4V2i1TfQ7vVRek5OnbipVb7cpvZQlYG3us0FkJC6
rYpquqxY9k9XMqqcXePmErLWaowiHNn68oAnenJRc5qEqeWhUiHWsvCtcX1NTTO/M1p1MOTpGkR2
bLhXfVzbYje7uYoulJ6a5Kae1JwFaakMlYJ+VwxJ0bzqBe7FtD0fC/Ai7swa6vdIyBpph65ceDkO
BD4gjZffzBF+9jh/rrb6TGblo4nSCTFPnAZDNEbBOjBT5dvcB5vcTL40ac5tZ5b3iKOHIN7qam+1
FiSU0WLKAgF8LVwtXjnw8ltIOKa4qHTNM9TjaAXifJXfSni3DzNxxzsWS/PRmOLqyo5KMNQoctt3
o462AG03CIetXRx85GKxzyVXgwA0IUvTOrpAO7vMM+uzKEoh5YphO9hzgedALkl69HS2fV1LbiyC
NvonWpr0wdPT0RL9fIRkdz/zgcdHaJIE+FJXU/uQVP2AhXsq1cWM+zzzt0bM1zqbksOkQe4wrjVT
CIu1+pXJgrW0Nv6ylQutszoCITy86fcVVxhnGpfrbbnI4UuS9waGiilJyTyXRnZmwibmXzY9K+8x
s0XpHRaBholQ7gSV4cfG4hz51ZqJ6Dpl2Ntr3a/86CFTO5tr82QTaeRVA2AVlGU1qC/YSMRj5OIu
WyPnJk+j6taTcwe0FONbc3JHPK/WtkO958xBV3Xj21yIMXCEa5+xt8zhnLEEOwJveN3oBrvOms1h
dlIwZWMvAg/P9JndoP/MqzErudqXet/qaDlHLgPmOtcnHCCqS3a+qV8Z8ygURyTULcttLGPEYRG5
EN3qbZwTVXTZUqb55HmANQHWZcsOSOPM3lZXYvfWityO2VtuK9ktt1wyy62LM+6yqhtcP22VwMz3
fSNAI3jwGilfRI+8PJujvgvIfmiRedC06lDr9cAuMh+lqcuHeC2LB0sZt9zvM8rBKL8anRGmd4tw
4MTSjXfo3sQu5swN5qwo0Iiipy6yKn6VbDKHBRXD3kICfa/UNIV2ayPNygrXu9SZTVq2bWIxzKfm
sdta+2W1hD0G5ULtz0NqtA6I4hrv43rKcn9sB5Vz9HkdASLwdldu4ii4PD51X411djXxFgdGjIqb
jAfZPwJ3x1OIHiK65/9h9OuSMkgRt1/ONWZ0uxpwllWmRabs3Km7SiWCAXowwLeXtvJ2cdts7Pot
YurJsQ9CGXaxU/gM7/Hw7SyvyZ9kXcr4SDgox8C0DI/l6l6yVth7LkLzbE1PZvgNHYgucA+EaEPq
KTDmEZUxXq3bOOu2u2qqbZ/YQ4oQUcdclqIxvvRNWQSGZR4MkqK5gyN5DrgxAwDk7UuxtV64RrX9
Yg016OaYwcBGeMDjPKke+y5rX+LWVFf0BTS3q1dM15nR6b2KnfHAsax5T7nvYg+GcOWxkfqWa9Ns
RQmd669ivIKvgMwlEx5Nrc7xjjET1ubc7WLCti+23BseTGC+LFCjeYq4KAz7LKlHe92N2TgTQuIi
EhbAdi+6X7zLaG4fzSprXlNn5DpcXI0sYvRe89XiUWdkdXI75QypCGb6dr8AxRzXOYmfSLOZNr7U
Und2146kJxRr+TXbFnINVFHKc5mgsJ8iGz335EJ8ohTD3afAWCMeqGQnyR7FcWj3dv8+oFcLqU/b
tW6X7x2CpWlacLz93Mg+wCpT3WmzaK5My7XeMXOj0vhxD1pbwcVCZDeUNlrqk8VmO2Y8ri6yaMxC
L16xLCLkDuwWHn8lQ+QclXnDTsoBEafpeJlpHb1sxUxCxqCxmQpCKJjgTO60KK/Ss1Vg7Qm4smg+
Nhe8GBmuifh8m8ENr0z6Vh+7ofTCfkqtx2LsCQ/zeWcXHWpQ2uGBGOSBXqaJo0CpmWPGG5bbbRn7
lIACajqYRBLXOZHX3GuQaElYeh0X/DLgiSZOmalOVdZy++Ox3Fo90NUEC/JZJbG+1Oik3qtTEnzt
27EjHrF9894KCgUxE3dkO4S2K6YImH2IqmADB1n25UkY2PWDd0ovnp+1Jb3AnOLolrbpUvvjabiX
9tAgRt/6q+jEiwUOKoLbH/+SSYMLMpM2/wtgjFvHmOfmJdGym8J6pBcsMBC4jej6Vs433TItkDWg
3hJZ5p/Kzp2zpaj4Ngd07gzX7xLv5kUst6ahGsCKtXkGAOD61G62iVAMij9SU/OybpN5OzH5H5oF
OstPwWSCYYS3oy6J59BDOZXzRVejAts5JgdTvOJEevCcMb7VWdf//vbHetI3jmx/X1X+pdX7f0CN
/5fb+f/CnfuUXPVfk+Nn3UfxWr3/eeE+fcMfC7eEHXdcU0NpS9hw7bBD/rFwC/M3VLuIOGDGhenZ
p+qeP1ZuKX+zIeFs1+Pu41tP2/g/Vm7xm2OZNv+WHkL3x6L+y479Vzv3zwFy0lGucpS2iCP0cJO4
v7YHidjt+35llmst60UJue11U1P0vJXGQWK9Cv/0zvyzjfq0wv9po/7x83jl6CwRBbgs/D9v1AQu
bWj3+Xl9lbPjGBFd640VW/sJr81+UOTM6Qhlh2tL5KqJks+AsADSoHJnTV+t58O83JPIhOaqGEVo
kLEFpNQThPTXL/S02f/yOqWJAIEoAy0IbP0lZU3retuqDJM+hr9vbT0nwJCnrvq1bf+b1qP//AkQ
/akVP8096SisX36SYPQyN4QsSIwSHvuUVR+wnbg7DIr1Nxfz7H/zm/3nTwBhmcuFAwDkCdQyP38C
qVXAnlp1hwV1tgLmeiegyikljypfr8a56uDqDO+/+dz/yS8J4sRPE0IotqZf+q8oWy37Aj4lqGzX
CIyibPyGWiYkWmt7tGvj868/Pet0Gf388XFtIcHmxkJ/Yv5axgZZGNtEkbSBs1XwHmglp6eEZbyC
z6z65wy8i7iQURgPttsIHUZbpx5aijLeXbNGXjTbTQbqidWQCKAmke6OtLImC/gdtgWTp6Me4dPt
N9JWzG8tq8Lsg9B7Dxl+qvb417/MP3vvuEBsl+sRlNr8BYTq0lYU7GGY+SbTu6yInjqU/cLwFec1
fI2ldn/98/SPkqJf3j3X5EDi+jBdV/5aNbxJzNwtYrigN1zU33FGdA6c8nhLA3aT0C5Pb1I9Eq3p
g/bEZ8ou7Gfc4fqibuORjcAp7ewaufEkfQqQ0eM7XtVMAaqG9NzIYoXQm/AG9mldrR922cpnlF5G
CVkbJ1cUJ8SYxnPL6Q9N0uXneEUze9ehAPvC4j5Aq0svWaAgPKRrsPHyCrak7tH7DtZ5Y3fxXRbp
yfV7V6VVgPbNA0WxxA/ReJ3dL+PW3BBoYb62Hpy234iCtNFVdynIzdrr+wGozNqx26/bzqqHGhAK
JYTHij20XzRTWrdjIo9nX9REj7UWSQS+IuJlINwngjBicjTeonSRXzjTGjTSlmifCzy+t/mISxnh
Z+oe3dZ07rbMnLPdNMfmEfOgLS/TpSxeiIzADk+BQ/s9KjrvyemIPg4J4dPhbOPAwVURDU64jHIZ
w3mOzLfZbq0Xp0T+dttS6eSGyUquHwsblE0A2dRbfhlt6GviMiXdBRgJUffkOdwD9IQLIhNIu2h3
oqG92iemmjiWyrWeOtJSV6IDpplEF5aCNJBwQytGw7kndKOQ5MtYGYjQNuUJIt0i9tLjODWGy/Kc
p93OyaJsBUpzx6fZajg+E1TjjT8OqfNCgMbJRtiYaw+VQ17/DltD961ELtUHaVz3HPCLznYAmHW0
31yH6T1lp08CxDgNESioXXz4rcwJXAKXTZ+WK8fBLIvaYp8NPb5CEuUIZLEaWyYhgW9pGbTcz1/m
dJ7i0MsIo8HEoMcfBn6b/++Y1VeS/LY57HRnvBQVal+fC5wEJ7saN7YFN7cvB8QbI9h0tnztSPLQ
0Ha6JV9iNeeXedq4ijqdLa9uA+/iz+S+3gIWkrlHskwDwTx6W5zsSVjbrtfExJNDIgzHbUa/C75L
1YJYRiOL1zTQ+RKqNY6Oat1WtR+zue+DBtsuM2jai1ur0HG6y6cBAWYUJStlkEk6X0Eg5Z/T1mBD
sFFufC2QGd+iOBhLDpDN9oJszeNrq6hG6nG5rud9zE5f+nJoixsYQ/vJnDnsdqtnNWcJzBQexR5K
Cr2nnvaa4KcsnAcXkS7hddcelnviuppKSNhfjMJQRSOOiVVW6TsaFUFGmko6FW58Pg9M4yQFmh6K
FCqEkxVLnmvAf54snWdjvAFWUlMhEUFknrFAGibmJ28/orZhaABfcW6LzzVPSPPp7MkYdsMIXwC5
tXU1WTi2YjuWwrhI4IWrEOFwjNqjMreNYIJUat+aSAzi/EidS/KvpsSfxgodn+Eo2prQmzlkk8Um
7SEwrLDDlTRmShSNQgI0Ds36PcMobPud0aa3g8H24g9jPw9+2pfm7CuvVs/YBnKCI/Kiq8IKlzoh
Qy0DeDq1+n0UIy82SlLjsRry9a6cGzpgpkbFhN815bExzej+dG87B7VWhKpwSk0vhtPor/3GDeWj
LKpP0fHVnAYuZxw7HvT8h/bY9HiUmvMF8B+xJnTEWQ5ShpaddZ4tRqw+juuHdBinibSnk13dXq3+
Mi8GiVmYfZb4KgWq0FczJ4NacBechMX1E/WDeUkOhinfyZgbvg1MDvVhnvD1nkX/Qd2ZLbmtY2v6
hQ4rOIO8FSXl6LSdnn3DsLdtzgM4k0/fH1zV3SlKR4w8fdUVsW+2vQsCCCwsrPUPHO89SlMxMiUW
Rlu7ToCqBjFW9c8uIIEa5BNam0dMR4DC5Z5ASWekRofkWivDt5mdgC4eauwEAwcOL8JPjgrVAPDS
G2o3iIVNeWR9McfG+1ijmtrdOLPZg8cWMr+zulFmBwOG/dcZQxd3F2e4iMB2NahU4b8j33Rzg7ZV
uaCchMSb/4ZTWX9XKl7/gLJux73TVmZP9BdjvgeUMDxMiEnMD2Sw8Vvdkznys24JtJzw7PxaHEBo
tCZq8zvNzjgCveTXb9NOIggywNcvAxSs9TcGtjIwpEl2suPgOsgOidmevD98zrF8Hjske6kcuHa3
zwoohmyqyPyVhgqmTn8d/RenEJ9akFzfIW0h7hJrxoT2Vj72+n3FW6ELcqpk2a4r0vGr50VZyG0C
egprW5zby1oU1W04JB5qQDqaiQH/ttW5ZpvpsUbqrQiMOnT+GSiZ5ocQRUpIH9INzX1Sm8AOqceR
x/B2jASv0aqhjJ5irAdHatbu5EDZGgGLaaGlbmAJBbVdw0Y3xFf3MXXHVj/wmEjog1HpIrALxHZB
XtLbvTFtKk4ym8J5L+G8ajtomOEntHJEG0ylRJ7Gc6z8CxcYGCvQ+vWBanWO/WMdLj9d0G3xgR06
fyh6QJDBVAAipPYz1NFxcQHdo7Cho7+CXohPc79wKxrsRSatIOsKV+5nWLJ3iK+7y04UmfjpURa0
uA8U+RoVaEK8AagVPEJtmo8Il2GGB/KMKZBBNp8R5a1i5CJRAgL3FaouJGqU37Ro6DwI29Xy1XKX
mvNk53qxs2dh/SmGsGgDM64zjWxzIbT2MGu/6a4JuxPEmfeP4QOGe1xGUX8fjF4WBMfZfrbhd+VQ
0az0kTyrmQIzHIx/hBT6b1crrb3QSaZ2OqYzf6LBqwTSCbyDjm6zVO8a3eRbwM+kmj8WWfiYePT0
rWXsUFRfqu8AkJ23IVoRoFQyq3kH4MV8o1UT3keunX8TLoqKXqLF+DwkIRpsdO2RxB3K7Ij3B5eM
bsXHTETVXVLBI0ZeEiKmBHbbwV/X+t9VnSzfHHDMHzWKzw+mkBCTqdA08aEUffttxIID0lZc9Ogb
oOnyxrZKu71NF2f8Mi60dmDMWfobgDkoQRmp138ZSJh+TD1tuDskA7KPOHaZxFWT6yYYaRIfQjvv
5KNEEO+r7UB6CCivtDQnMsCKHbIeyS4ayHlRj0w4WHqW9/dNDRKCbiOZ+t5TfyfgAp7/hH0BXhqc
bW0EKaBBTG/SwfiwVHMIh76Yly8SRGq1bydnfoK1ociW2YRAbM8W8nmaTn7zPCEWWu2GsBIf5VgT
mc0JOhJ2JrFTxUFrRK1/TEvYlHteEOEPyuHNr3Zss49A1/V6R6HeBHWEMManIkY+EqVlkDhsWvEx
RibgnnsuAmsLn1ZBtb2i3JMaSn9vIxorwM9UiYSZA1Zxp5vYxR5DuLI0TYw8ctC8ypP4XkdG8k62
wEtvtFRDTcbMTfOrNgsuRLfQVDtAWzKKqrUZP5oxrBqU8jLzp4X0B4rTepP4OCQW6U9al62z95oZ
Rr4E9c8TuZDJgz3rEx4mee4/Iy3k+rd2a4KdNXWn/dCF/IcBtPDxk7E46W2vI7ZDkTItvs0VlEfb
8/xfeP/OHw2BhfZ+SBN9oveSoEvHR1vQ9ND08BsgEtqCXAQ51KFcM6PbxB/L921S6ck+FwVCOEDc
rbfw/dFEBhcGoVcfI+K7N0Tjp6Sk8L6bYkgkwNUA6SgdU278yvGR4Ugj0jVXmuUdlCZCkqVp2S87
00n+lm5G+8AITfpThjnc101Na1X0g0e/xnIS/2YSCGcGFN1CqbBuHoR7v14QLgGQSHYg6l8ouahm
LmLKSRAmLezNOhqMOy9yAT8jI3YzZZ55sLlJAE8Zs3tbdT3SYW7fD+8maGQE2oF+366aWjtDMLWd
32ruOAzBbGLK+N6GfUErcIlHLNhouv62SRd/t7RRBLQB01WtEkmNAReKAqVqe4To5IxVPN5W2Tgd
WhuczsHNcwozopf9N2CWeDPpA6B1OnqZ/C29SOwHu4d/XqfZUuKlVSTaoSqMxD26KCWIfVSGVHTo
6s9N0JlZyV5qwuoH3RB6ig2MvCHwLSJzgOnkSMO9icWbVEJeOAoo+MQBF+lMWPFohcN1xl8pXHIr
DbRZRxY4CWcHxLmsYPV6PeUe1DVnlO+l7N7At1v6IPIbrtEMpcLM4r4nQ+dvQ8CHjLkLNWv4TU/B
glMK6r0kMy74hFOzNLdTBap5HzdWiAzPIAza4O4wfUy9Ynz0GgjtgMREdpeBYcC/jkfznSwHNlyY
1/YzENvx3qeC9GUwdBxNe44mDZJOTt9D0yygMni6PC6SfJBSC7TZ1pFdw2OOq/pQwxR4HyKzF+5o
FomPs4t31W6qUEkLvKpfUB2n8NQGTkHMCaCPaUAa02F6tueSyLYktvEuqhbnd2d0pPgyxHG4sYri
j2914ODjSElht0v9zSlTsKmxAMwHVxBxiaACUVy879vC+to34BADHHAA0ni0ssqA9pxBQqW3nJyo
0vvsEHPnxvvSSnWJGne9fGm7xp4eTMAmTCmdrCcD7Yg80K2USJwLTd4uDRIKwcS2d4FGCNRr4M0h
Ww12vziO1PVphk9LimUOeL/P2mzCZuDjG2/zxgB/7wzU0OkhpMu+1lvnnuKoawcmPVomXvoxAiNR
ZeyR6xjJKj0CMpTvqvyYObHr7fExy/6RueG/mdKye+zqCgSylA2MGBwB82+jaKb3CDBrv8HKIyI+
03XPEPzIRhGMxYD+Lv4a/ZslUjFlhM5sHMiTAAm3GXKI0JZr78aUov3mizJvb3Us+O46q51++fA6
5hssmnt3D+A/AXgHnZeMx3Kin3Zv6XywCpycS3ZkBbjY5F2AlvuYHUS4sKAYoQiezRKerZ11pQz4
TZF15Eb09T1VYahw4H+829iWYUXCbGc/Fk6xAy2lLx5zLWK143hIntDxs/+kEOZ+gzpGhisRYrgl
eeM1h9xK8tlchPPJLCPihRsW8GDruEzfziQLfsCHy1sUj8v4rumAjaLI6tp/ZNam/d4WdKe+zaVj
TwhCGaa9H9oGHk0D8WrXVHTddr1RkDpOWTrfVXJCxgHaqe6g4SJr5J2TNs1vuFnzfN+N2YBy4uIl
3iETjfaAyGzHrKKYnp6eDLyZUc1PFlK4+p/OjFOJqks0PmVWtnyfug6RjWTWvkvIF99znQp3YE+g
PZQ6S2nBqZVKDJibs6MvU6MVk6U9/VlejPWPpuxCoc7/bAbI76GR1ddF5D3ZRql/QLgPAdHBGxFK
U0wTGnIegumdr57MlRWHzwjHImSYG7nokWkz0k9ON9pfWw4xqhSdtH9D91qepe2ZUeDntpK+aCO3
ZvMZToeIWkirNZK8QHY5JZqHjCDMv84q75OlO4V/AyBA9auqnpAScwpQpDEYLBht9CvuRmugIY2z
Ais+xPEd+FjXgKgVS1LSsrd+orpSNMgqImdyJxwBjUzUTXrf0sqsib4VWoFllQuK/uGki33Z+YZ/
FCPlN/pHKbgeoFpF0CNNVuwbdMieqCXHGsXPYgY01i3t51C0zVuZWLIN9KyOAY7kIEKPhaRaE5So
g/5CRYbQuZDsIZY46f37YokAWbtRln1FQYqXaTJ2Png6DjN3TGXqlEL6OpP3eGmQSu7shvflDl6y
I8kOCzRd+FOve4tQo/MzMRpk9upu1rgMQSt8MWGX+bQtbOxo3CKEfENrT4MyiwtWdmNQ9PszzilA
HlL7dsexLn5yxU2PrVHQMVblyZiEY4RHDgEwdBA6CJ1DpDtuube7il4gYSkUQeLa4TsJGJbnQWp6
8p5aSvrAg0LBIXoelIFs4d09aglN0WCGDgO4G//RLoAOh6HUbhp8I/swMbfyOPaaHRiDaNGUtFwe
RxYCo0FkDfF4cGdz+Mn923dHH43TN1MWRs5dUaF+gnxaDh4LeGcFGQYP3SxAxT96i87n9PW/nALe
D2ABPi4VxXf1IJfn0Yu6p/9CCWJewMlTFMdlKd9D/xC3TU6N5Hi9gHyhw0CgBshJWcABOalQlS8c
ama491MoKb7Xukt3eGlHBXRIHwxRUFFaOv/Qi0ZsOFSptsW6Zg06Szd81Rbz165LVgG4D9yfpMZH
6go0E0oxstw3iHX/lKExI8/GBRWCSdkol69RqxQEhLD4BzoDEc9em4DqoMwppqQqVpujsYty7Hhw
yqi7uy4l2yEPFbfaBL0czSnoWHXTP1TUphEeXrx6vyAburEUK8dv1dQT8EIsOK+WIzywsKcfAJF7
qtYNa6FjT/CctfhrmAPlhHFafvfDODwWmoUq4gJOZdG64W7AzARtjnYKsljlrkNSH7Fl/uNPcY00
Bsh4Lomcp5NVuq/fKwQPi1/smMpSZtXccGXThuhUSXpQGoYj1OMeNbgE+zaFAyMLLfwQpiADrm9Q
49Qp/u8CgVq20QZwDdfShWq5vNihtoRvEeJ/Gfg2VgikiojLgAdCpAmVvIOu5eGdYcrkmNNC2MOT
QPe69eeNnpia2mrHAl6y8U6wbL7U2m1Vg69ZWZGDM/vUY4oje4OehuU85c5Uvr0+YfvSUMjT+QC4
dctcO+iZfeNqDTKMtMMs78HO4gq5977eMFm/OAqIaFpVqpe59r1C/KE1IDLWgYVG6SHvKu0Dns/N
Rr/0fBTeKz5Rxfb4cNxep9+u6ZEfqYnqwTCAvy6t0KzJkNPMffXn8Ry+C+AXXDTNv6D3l3ukjPPQ
GmOkeTF/MW6lmggCMVSSuzl5/VDYTAHrpiXL9/kbYV5sR4ekGXMfwHMOb5YHIJHizkQ/+tDIVm7E
hgurJ3THIkq5Ov9Y6s9fDOUb+eSh6FEH3IYWAhyUGqgjlhujGCvgvO0CajDIR232mg1cYdXvdRxP
M/OGYXQ0XQ9pTXWYG9X7OQ0AWrMKTQknA2NWxs5ycPKKlKPGTaUzQ3fDhO/sLvKofBkuGQX7BQF5
1Sh+Md8I3Watd4oaVDTOVd6gbqWydB7yqcGUBnPDvRXhE3z9uJ3dRQwKYcC3+B9ofUeFnxeDCmT9
ZdKwRUv1gLXIIXchbpmB3SF81aKYczPoYI7QwUj+BwuPQymwBUdwESKscDq0MReWoyXMN7YhZ+s4
6AVpihZoqBXmY6PBjB5903xK3QbXi6Eiice9feeFkJWur8GlhWeP6WAnOKvG2qHQgFTZZTy2gqxI
2kBLqscCnwcE7+ngRZQs7hfdazY65efrjgSFS6YPmkIHTmOdTt7lsW2VksocV319Mw+mDJZOx0Yi
jfwgFCgBexWyjDEY5I0vfmHDO7ap8DMO394gCzkdugs1upCxWwWVCyvW5/p/oIDDc7uMks8TQgT7
OcvLHfLm8SFxG/CJPV529LNfZw/O1UbUMn0FEAJbBNxo9UOm1MOhqPAqvjPGME2JrIwzkKano1ds
XKNnsYShLMPVGYU8w9FXaQZEBEWIJuHPSi+7lXkeHhxLnzfyq/NR2EUcJ9uAesQKryY0G9Be+2ks
yWd1+ABJkTxPAOU3tuvZZey5RCxiFTImgLHWOCjQ5pMXLS1KnjXvSCyus5vYhuuNAvyWD/X5yQDF
wYWPWLqJMJJYpcchYltxbzGU1sR4BED1044d+nSHInUpkS09hbI8arMNR+fzw8G9TApgG6ZDLPRW
OU8iG3T6ECoKWugwx9nRrIcpD8vHwRjnx7bDbqlAn2XndlvR8MIHZGDSAWGCaDP/2kC+iIYG3ouh
1/VVIMxpQhcEr7PZ0rONs39pFI8lJeY5vs4kTw+gE05t7dZFBTTY9N6UlUArQqvfXw9qFweBFMYs
AG0BNT4dZOhJBfQ+pzwHePN2NGT+blgqb2PHGxc2o+WBW3I99DIQrVnNpbfAoRclKFWQE/aTNaK+
N5ATPVJA0nYtfe4dKoz60W3t+H2v4w63tH2GeZuTYtGDJN8tUifJg9dO2qfKwUrw+iKsqWiEGLQS
kdMxeffYuilW594cpsQMqfQFuPz90ZNIfutr+eyOS/Vg+dQZ8nau4I/01PjFKPo3nmeXB0P04xMK
KgiQ2RM9QSMdv1z/XZc2OCQ5l22O0pmhr27dxu9nm0ZyFRS1gXhaldCyGQwUJtBlvF/k8DvKS6TO
Z//X9XEvfC1bbQmF16SJtyYJUl7zTM9gU0DToaEdelRGQiUuoBdbUer84cKOgKULes/RbRt4yOkG
pHU5aItERVWi3HUY6hydv3y2DhhhWoduhn0MlceHmVeKJ8fHKzD3F23jyWaqXX7ycOFHkGSAhgZG
yEtzFcByf6aO1NHzRkAohN4Eczwn8dgJHZI+CuzpHVoR/j0Ni+lHjYHId8vHBaZzDRIQ+iHwh+K3
mdeWh1hK8Q78KZw5ExOZD/FMgyaqG83Yj8ZYGsGEVPgRkYGmClypb4FRL2wYaJWmA4dE5wpbfzg6
hbNeGz03i2H3v50o8Z5DCkMHp3PKZ3yVtS8G6IE3k0Xl7vqWUZ9ptYIQ9NQbBjAkHNzVnRbbelfr
tAqCgpF/jl6oI9oYmc+kEdAtZ3/raFyIWxjXu1xrKGpRp1gFFGghxPfYhBIHmPCZLLt/O8Pg25jV
hYMApdiEo+p4XNfruMANk6SGD86o5MN+0EtLErGi5K2X1cbGg9a4sAe5Tyw+Hm8ZQNWrPTh1jk2E
aTC1Qp8lMHCCpcI29w8GfPog7mDVdKNu0K7GaVUmZn3TjMVnIwkfqUaFD+YgN4LP+QoLg5BDAejv
W3HtM17nSIv1Q1EEtmakNzbS5aB3imjj6J3vG3IGYJk8ewkDpCunx983UaCyOENYN03JlxKqzX5o
/PG2BLL7VCELtJHhnX9RxnNI8YCfAkI3VyHV1jKdbJPxbMiyx9amw06POTzGFfax14/ExaGEDyjc
NgVbdTW1hGZfLqcaq6m+b+4clR/B3pnw3PXSjaEufCuVIgOtV480kvXVKmZgNQQeXXRekuroFKj8
xIOhbYxy8VtBaWabkuQB6jkdxTNiHUcMJhQCneEzOc1DSacj6BDo2oXoZW4kQBcX8MV46s9fpFli
knriNdB7hqZfPkicdXYgy9NjPBVbRYRLQ+Ffpi5aND+Fuwonjd+Go2YwNWI1zEMbDaq2y5sHrY/s
u9dvCy46h0oZ1EtkC05nFZkjBnYDUI207uw7lOLCnYXO0VOlQzG+PpRx/sXAw1M59lAxhICvq8T9
xQoWTgkmqgMtVxqm8VO6Fe90O/Xe1S7OhceqatygL+z+U2aiGY4gzXxUFd13eB1i++HUstiVMvT2
qGmCQUk6ZQkCgHzjSJ5vXvUj2VQGEG30G1RgfPEj9Y68se4JspBQ6/1khOExonl6vL4W518YSUbY
DyYJFc/p9aOLdjSlo0FAQgVheIMuGy7B0l32doZj1PWhzp9DMF9M8l3uYVVpW22mKundHCpCDvJo
KbM9YAHxefIA1sxGh7G3ngsDnR5v3spiL0yRwhRTRBCJF7u/GjeEqj/bJNOYj2N3tyujCEk6YXS3
EyqyAsQr7sa4y7DVlydzsIeHORPVTe2GIY5yEUahoOKrXzqQgY+GRMzp+qqc/zrKMC55lq5kkoz1
qkQ+eosYqADhQ2z1g6ZH1RtUAgHdRdpWse48DUL1g4sL7gnBlxf26Y6alAxzVWV0KkQzAES3iqPs
2vdcus2TaWYeDH9hTftRt7dO3Ple9nlIsJ8NoqROJfx05LQGhCBr6iWVtNtP3mjNz16zuM1GJFYT
OM22yO4sgzAi2GnGmnxSO6FTedlEJY5u4v0yFaC1e5p6wKjxBwKWDUhmGGEMQ2JFjgaByY2PeWGe
PPhJl22qJLyC1Z+/OLNKssA3C0OppRk++o19esjiKfrw6i1DOok8i3qIeH8pYy9HIVA2QO66lK6u
NTx38/Ce8mzx1cm5b66PdGk+PmwUAyIPN7W7CpQo3GvJqA2gGXV0HcK6GH4K3a8/Xh/lwjuT8hVV
VIqIFH5Msdoefe4hhyqYUEPNLQfO6SE/PaNHkWT4S7ltPu/RpUWT0QqxKHLHfzqn9W5qsLtHmm6A
4vGsB03YpfvrP+zSfmJHqQcYErY8Hlaf0xjpwANNCeQknccWPHBQZvTrFwjzME10m6c4wk/H2s1l
4PhSbox/tvwsCRuGqAzHiY+wilwExybsHYw2UoRAP8Wan70RbVhsnJrz5Se1Jj+iCqEqySScq2lq
Y95yIccBehImiuFdHN9gkAgCvczpWbtZ5t1C7AUCagC+PhTx8sNGlv8mA2d+0DArPzRaLj7FoAv+
vQCvopj+t/zR/6/VnVR/4r9nmu6aH0uSvySaqr//H6Kp6f1LXdVUwIlSpOUu2/Y/RFNh/UtJBqmq
o0ClyVd/9L+Jpv9iH9ErIF5YHGkasf+HaKpZ1r+EA2FPp89GSY3b4TXqTqsbzVWNeQiOME1NC0K9
v9pOlob0qRmhVCgdLOth8XRdc4PPu12hX+uk3UZacT4cok001AzPRLyfC+Z090JCCvusQ4rXyNrZ
+TXlmbGgiRommv0hsv1m+efFl3j37+vkpXjV6lAyPdrJYIyYIQkFJZrT8XSkGpqZF8wOR+LyuUOc
9qPEo+3mNaPA+FUBh6vadalACg7l6SjDsvgRvDvEJJU/xdzBqqNG1x2uj3KaCP9nFMtUZ94jDVnj
B8AH1aFnFe0uLFP/gEIRuMxyyr9HE4ajBF9to0l3unZqPNiv9MGp2mEyy048nVVuAEbzJw/YRuPb
x8Qbp2OcI859fVaXRqFPoQpWnJGzdgXcDIQy9RAUuR2bX+i0Fncdpqb766Ocrx2oAp/2G7udfeCp
y+PFXc8DTEe/028AwNkx4ou+0iXKGgdNqcqfK7zL6BN9vD7m6V7/u37YsDgmtW8OrKmvLgTQbpI7
GNlEbCbNe12TlAUQRnqj995WBfLCUIQYDhRPD15J661hgtJGvRiKE1pgaD/55YL9MqiyNi3yjUb/
hZWk/E31GwU2D3jNaiVRlC49raR3OoAZvOuTFKQ0ceLRriz/7dhUYuMBfWF/vBxvnW7MXbWgR8h4
TWksSng7rLVDisDbxjiXltAxDUSzVHMcEcbTHRIWSBEnmGSTacp4oD27pDOPxn75biHPvTHYpUV0
BFc4dF4edOuujw/m1cOkV8JlNrN9P+CvFCtXSXjh894F17iRNVycHCBoVfdQggerowxCnF5PYqKp
kgM5dvwUVdEO4HyUIOn+6l2vmr2qHGaiFbiGmRma42TapKNj3SDI0pm5+wRcGHZKETUbB0wF7//7
gvh7wE6GWh2wYQE/2YIIQtC9ehvHIrpBnUN+psRrP47I3HxuvP7r9dld2o0vZ3e2kIk24YvJQqIV
GtiU+o4JdLH9/2AUqtBUFEloeYGf7kVIbHCftLjZ1Ynfv8OiHry9V1ob1dqLc2Gzc5hx8UTw4nSU
0AltGftC7qq2QEBpqtxjMlTuxt14aau7Hh0pOrnUiv6y2l9GXl8kcOVdifwoaCuU+fLsPgcL+qeo
2/ijT7zqNg7Xpc3O0hEOaW+6PAdO55VqcY6fi4XfM4nZDeKI3xzb/mliBHV4/WdSD2RT3Vwe9dHT
gYA7xNHoEDJicAYg1Ftvb+dGt3GgViAGtc2BEfvgZHDMUBfJKuLCQ0763EEBQloNfrWlNQbOEqeH
uq6jm3JE+ql2nZswzLCIB/GMt/VQokWpo/X22vkiT2q7QHcoPquk53S+NGEQqlZEWmTXc8SuaHS2
d7HVF+3GF1z1Ef49ZaB33Jn0f6hlro4ZNC4vNqYKj5skziBJmTD6ZW19rAYEw2DF3aMqiqI9at87
i/GDCfZxwDfokHy/6zGh20iFziMNDXrgMiTcSuphXd4bZ/IjbZjANuvUQ3ZjRPdyh+gBwtvY7cAR
S5rBfW57FO02vv75IVXQAFp7oEboq6zRHLNJXbU3uCkmq/KCpkqzQJkqb3zZi/N7Mcpqi81D7S8I
fiH/GONHgUETcvQy1G4KsOez/w1e4etey+oLMy8+MAtH3/SszufhL2aRUQKYnhF/1lCZp2+J99z1
HXsefBgFKClWRQoSs9aLgeodZq2AOZlFvvtcebNEeL9N8ePI05/YCy7H6+NdWke2LNAYxqIHv4oI
YYZ7Wu5wI7npaNf7QXragxnCWfcwnHpjDrMPfToiC9yY59a4ah1eBFm3jyZE56lw5EWJVuhYIcsT
98ubtNeahx7AEHyA1NgIf5cWV2WbyB6SwAM2Oh10qr1CQqhncRPD+dpp/dQf4AthLVv6kCdjfOS/
XF9e9f94euGjE4CUGthPMmt/nQv2VjSWTosy9xC25d6FOrRHZHjYYYz1+rSTVJoMBlEkHUimszoR
GT4E2ejaSMKNfX7QM2UG1jmvT6Z9xHdISEgEqXrbq+9Wzm1V2RTzEW2sxxvQK8UuS8V7CNUO1AZ9
Y3deiCUno6ld9GKXYMTqtpOrGK1JHhogIJEwDUITus3GzlD5yeo7gRynDcXuQOfnLxL+xUCc4ySP
4wUC7aC397GnFTdVWUCWLxzvUAt3+IiKrJbt8G2Kx9cfBaUsBL5ToKJFM+x0kiKbvCVDKEdh6P0P
ucQQ1lD6jLWJTyHNIsjaMGOcjRlf2Jmg+3gok2HTlP0LzngxY94kiPMYI6moESJfYPk4cRgpRCV9
2OpgXjjrFOf/Ztc4aHE9nk4Qv8IZwfuahCquhgcXXuhdYXXOfULV9hb+FDq1uWz7jWW98EkpcVB3
IBEBdb0ulkNboL1G84wavWtGmMUl3n5M0INxKqt/mmy4uaXnt3T1h2Rj6LNtqy5dVzFW6AhxB66+
qBOOZS0lEQVB1RrqcqmcUMWwAcQ7+4KMwvXqqzcZ6dY6tjThZDXjwp5dMHjGw66H48gTN79Fe7V8
vB7HLs2I6EL66YEZotd9+gmVxkbi1BhaZHhnIWjZa8v3AWj2Fvvm4pxosvDJqAy46yCWLGntjdC3
2JUZVBtM6h/0vC/uJOqOG7Hl0lDQi9AzhruBiO4qXnZjWFbo1TCURCeKsoe2r5f5W1zp80ZyeGnx
VO2bRgfysWd4FllgSjSZNZwdaPYUs8l14zGWh1d/InXNcDWyeMhtreqibQRZWSbw4XLl56O7LabU
VeFt5F0X5kJCrep5jOGBejjdCJwiw4sQ792N2ewH1IS1n0Pvl69+k/tg/gkVNrcNdWhnlU4LYFyx
FmXYFMs+PHZZ1waZRaOIcsjD65ft5Uhqwi/iYFnNgOygVCMvNHz2RGkdsD+pN/aauhVPrhemQ2lS
xT5iLnXk00FoQEsE3aARGm6lP8p0kh8Ka6zu/Aj40a5CrO/m+qz+wlTPRqSlQ+8FhA8gu9MRF4ny
ySgZ0Y5orXX4HCNghCYAaj/omOOfGt+W0xAdZuSMbkpdmn+0WbtvnbI+xtaYPV//OZd2DR8SEUSM
GOn2reYf606MHwu7JhPxd9Fr2kHG7rBR57s0CIgfk+YoL0/qEKdTdmmeJ23tIM2QNGYSzGPqdnuE
XGt34wxc+powAykZgcgxaHucDhTaWanj7YbLXlpOQRpjDqOPGqbbwy2EyXljtEvTAozK5lFNdY74
6Wg9+h9TMSD1KzonfMiGWd7VRND967+QR7ED8oFy9Vi/2kQuGmuOiIYpDkWPVR8Xh8mxktd/IpaN
BxTRkA+1XrmsrLTMx/aMHFXgqzD68FYTJ35tmYgmEyYb1KEs3jWepb7fiyPt4dmHMQB7P8PG4U2B
ONm+xiFqI96eVznUMDShQGBSVMah63SYwl0qRy+w0037MHnUZs86AuTGHhSBMFcfnjzk7mv0Rtjr
Inyg1n3vogq3cbec5VYKo44oBy0CKi3eOglYpN77XYRf+eIOpnHoprgt39mTow+PTk9/OYClnyd3
DRKCWyXaC8dAgTOB81n4P56ldVoVO4jB+RXec7g+oYED9Xisk0cLM8ugb3FofP1J4OIxqT/jEquo
gacL3ptiKhadKGLHUL3H1mqOoli2TsJ5XgDlWFAdUzwvVHNUXvli91BvjqZG8FlRloSb74nqbi4X
ge+3H29sofMVZCjPIkXk7aEQOquhMK3VG4cVrLD/0vZzlcO815fY+OS3lvMLEZYx3Djnao1O7wV6
s6atqoyEL1gBp0PGmXSmSFrVri4LbW/70vks+3H5KXssDw2jVEI9+vRQx1Z1i7xr+/16mDnfrlAT
eb3wyiGLJKqdDl+UUo+GEXS2njfRPnfFr7wR352S4hQinihc2VsZ5Xn4VCPyYKWTRoV1TVRsxwSr
Q0PpUWomD1bZ97cclXLjS549NnxgQdRuOQhgWc7EcM20sxwbjc9dk2rNEuDTl3yV+H7Z+6YO7Xeo
SS3JLvMQF9iJHF7Dxsm4sGcdHdK6yv+oHK2b1M2CQ0gpEMGAcYxRHIYZCAWERvyxahuYg9e/4YXA
R5tEMUoAN6rotzohlqll9tjpHHy3fUdczD5CD8z2iv1t7O02dj5kVsEzeQrHtjtiJodEhta28lPc
2GW98da6sPKKPkBVjtRaIRNOd5SZIyGzyJFgL5HTo3be/RxdcvlSnxBbmLFuaL3PhoziV19lLAIt
dKpmgALwwjodVy98xBNqdrIz23A2ughvixt/MCApXl/uS9+WRxdAB4unpKF0v1/Go6Iskd3vEQWL
2j78hOCVhY2U4YcPHd4C4ub1g0HJ4bFOgUexc04H6wDyxIpviSetq9/XRtU/jaXAccCtxo/Xh7oQ
/KAOMwzNRLjR6w6fEdrOLErmJVIR/krxvPjkdQLYT4mfBs3M+Mv18S6sI/V5oC0O1QDvjNaT29BZ
+7kirqOAuNdimpdNE9FN5795/ScDC0rfUk2NSvFqbyRuUUcA6CoECm3Ik/bUIw7rLKWFGgAeu/vr
E7sQUz1yKtDRRFZVbDz9ZulUotrRa+XOKFBHC6u4TbHVoemHZERr/kK/ctBvJHfNxsvp0riUGhnS
+gskWe2VvsNrFJIB444l1ZupT+wnc6bJ2JRJ/AmzquoRRwptI7m78BkBJ5ACoNRLyW6tYj2IwS46
LSLUIQO1D/GexEFWQgoUmFNdX9gLOxQxe0ADBvViOC+rhV2ssRfDWCD+1aL8mveLeTO7g3fbN2AH
xzLSNoosl6bGk1q1TqgV81g8/ZByFJGcMAKjvWm7d6a2mPsCN+1nhI3yjR2qduAqDfDIougz4MTH
Wq7uYduVZhfNIbDoKMmf7IbSUWo78fH6Al4chXsXbhKdQNTLTiekF3VWoI+LSESay4MMde8h1uLx
1XUwCMou1Qjw9rqDWcnpKG1M282dEciWKF6IAFRbPt/aKT21/QzLWm6EyEu74q/eBg9rLvU1a03X
ARb3CXFL67oPwPzfF5VEYI98aickUiDXl/DSaNT3FHyKEjHvutPJ1WWbulbN4W5Ay97jCGgd2wxd
VX2a6odlXPqN2V34ZERkqtC+LhhzLTmQCbMeJ5Bnu3Go0WtcYt0cEG8zwq0s4sJmZwhVFKM+CwNR
/ZAXafZUg/Hs0OdGyWjAHqIAN7DHDNnDhSQJmw+vXkUWkbYkXXZU9NaDhZihlF3klTvXjx2UmHRf
/lM26H2iZ0ARl6q/Hb8+OnJjUyklJyHlXl/bsHmLKZ5MbJ+GBJdYDRdrNBup0jrawQ4bnNYmY9xf
n+alNSWphrdsAvinsHm6pnEHU7nQsJoSbX5v0kk85IUV7TIbgeL/t5HU3fDi67k1kDAQQeWuRoR9
uCNUd/mhnJGoCpIMLfSNiV24anyEWyl2k5twp6wmVnRYwSMKg+7BtHQ3C6Tzdws6envptPKgTf58
j1Js+OX6HC8O6qqwwnHgtbQatCn80Ug8rB7akUVMgIF8Kmb3U4ya81F3pXUc29jeGPPC80wxZYiY
Oq966u2n69p6S9WmVlPueCkhARWX93495V9mJBn/qdBQ/+4UerN3NL25M8dpC6p9nkurjhAhlIwa
cO/68Ot2JSbsLspdLybjfW9iXJfHTfRDCyUihp6G9mIo2zda3W7cfOdRR21XTgp5NAWF9XVUdjai
ZtQnd6EJaIh2RnRIrdR8f/2DnsdSXp2COiSQMupo6/t1EGWfJCaaRSTU8fdoiYd4jzo+XoQ2gszf
u96Jflwf8XxB1TuXkhpKIiYt2VWQ+1+cnVdv3Erabn9RAczhlmR3K9qSLMuSbwhH5lgMVfXrz+r9
nYtt2bCwZ4ABBhjbbIaqesPzPqtcOlFaMxFEh13lnkxV79/Fq8ELe6alcvTdHjPSvoAslY/4Obyx
av509X+ieHgpTET65///X4t0E/jZ2h5hqDWOZZvhkB8DN8RHGALB3lZ2UkGw37NRWWNzQbHY/vH3
u/99O8KvgQ+ZU5JaA5XSX68f0I0gTGaTcFTjXvLfL83o7SenjKLjf74SJVIqQ7Rx/imw/3olcgcn
Ni2nZJ/jpJn1JgI1ETf08/GU9XX5xoP9fZWex8yYgT5L3dgYXj1YiZt5rRbJcQIH7TsHSNbsdZPZ
TU4FbumHU9Hp6WXcw/FUa9d7+vvN/r5YuDqldMTOFsPCr615ljUImlVydVRjmOGNgZX4OOP/5yV5
vkpEk/9MWCLb+/WRskIiFNo7EeIu4qtae++2SInL/+FWGDNi1aP0jF/Pzkl0fgJFGg9yN+MdgvRc
04C2trd0YH9Y+RS3HUqVZ+70b+0keqd+t/dwZgrL87N4Qk8f211xOcehuoqiRfznkBS5EAZc9MgY
V/hNDSYLRw/T+RUJgZ9Cu0XtO5+61wE0m3f390f4p28R1aX1fwXL30wUMEOyyLdgU4bhLi+tGkgE
xYQuc/TeQrrCU3Wi137vzzVEubAc31gKf9hjCON4pFSdziOQr9a43zKjOlsE37kqhJNMVBTvvAjS
ZWKpcH50HOFvie9V06NXgUF64+Z/P6L/oWqd/YOogOND9utHOggzOj7ll8Q2g/XCy4AC3DMEWgON
L1qJzLFpHgqh/P9hwyGdQVtwdlljiuq8Rv+1tS5VJadiIwnQNp5IWPD5l1tkymfcSZo3YtdXy52V
B9QLRSEJAHs4kd2vl8q3su9iD684a8cv3Y7w+LZBgx7//hm9Lur9/8vgeXMG/LJpv8rVeg4oq3Ld
KqvpUSxxu2ZbYTDmtmqBPbu03tFP7K8aV9zlCnL1RLfzPl+X//g5//YzXiVz3mjtC8Etbonz3CXK
D+cTgeF+GsLOzZrYHIbAXRJWM4U3hIyHvz+FVyfWP1dH3IdaxaaS+psjzYzXC569awXksliv/AnC
lFWs2xFA01tthj+91n9f6ryu//UFBcYNtd9tVbbGcXVY3DbKsPof3nit5wXwrzz/nxvCSZFXSjRH
4vNqgYitxMi6qsssr+Zwv4JZ5uWp1GMzX7q6jq0P4bjk/zGaO18UFT1dPgaZzkNfr45HV3vT7A9x
ke15WdwuCg5Ozxf83zLjf67yj1kO0hn+8zpUBnvb5oICUxYrHXXXq926zcXidqFzwUyYZP4nHNnx
//6BvNpw/u+ihBr0L7g2ycivbw1HRbA72qsyrIhxFYbwulYmDTEDseekUWD20iUqt/1UrBPd9r9f
/LdPhn4+3z5qBYT27LWvjuR5Y2Zf5L2X4v1eXFhzrtMA0esbV3m1o+NahmD47PzGC2Rw87XUZ20r
hlfgnKVFpQu4AG47vK8nFR9EoMRBak7rrh/7o+uY4o3t/Lflx6Ujms9nVw3aKd6rrS6uBytv6s5N
bWso7TvHx3X4qVoWR3gJ+ha5vNGN+tP1WBec+cRySNVfrcHSeK2Tw2tJdeNtSbubKGO2EAeB1czZ
39/dHy5F7R4nR2xtkPm/bhdgsASCDjlNmpN1HPKpN5niXGZLm/7bmDq2qRizcRgjvg7iECupV98o
DqZwedczk1Faw3WZ9yNEZdwoHDjbD8tGjz/f1zqtO+Xe7C5Qr7/f6W9bzvny5/Fxfsm5p/lq9Tsi
jomBSyflI41OwixO4gVAj3JLuMQHg3X/9+v9viqYyacHzUFMTxOdxK9LciywtK5ztjWnxUsNc8Tt
MFXl8saq+P2ufrnKawebBgMCMTVgl+noh2kR4dDYKlR3dhnfb5v7FlzzT5ejOnsWZjNEwf39elN+
T+0UK78iYxODI30cPegKZVr6rdsCjes97fQHvbSVd/zvTxMvFsoAhP4Uvl89TVhMPfp9R6QuFLKX
sqGNOcj/KAfiJTFSy9FARYcOECv+17trB91CV7A83N7d9iW2hh58fD++UYH7/cNg+AEeynkkIyQW
f/UM623Li72O68yBNZZAUR6YJq/+myvhebVxlXONiJYohanXpSmslzEMj0SdjZ5DZMa467ECNPHG
ufP79oEhFgIqpHCMhII+/fWJUarPtTtFdSYAj0FmsDjedru+UPCz33hsvx1xZ0UTMdV5Vp9BoddH
3DycJ2yrqskmxsS+mWbtHn2/mI5T7atMRoO4Kiii/g/3hxLibGCNLICx11/vbzY84GLiKeLtOtEy
RsYuHcgvCr7WGyv5T4+SFcX5Qr5CXeTVZ+G3YC0Y+6KDY9zl/Vji3zFskf3iITD8z4vpPLmHBomK
+rms9+o7t3DY0+MaNdmIp+Eplu3P2Q3ekh78/r74Hs7235SYzt/Iq/1Wujbj6Uy18gGG+uMKbxgv
eK+8YeZV3lrl2N72Rsxv9cZ+X1y/XvXVPpEHGlhamVcZbEhzsY3Vchrk5lz8fTf6PRahqXm2oEch
w7H5ui7oKw17F8hUJqK1uuua1SQ6VNjdeaNzbZd13kF/yN0Lr1zyL3+/9J9ukEOMzBbfZ2ogr25Q
GTkKoRT5UBCoLMCd8KZZrLcqSX+8CkVtuvtUexlW+/W79+sVxVPuV1nobNvRHYcGDZn9Vl3390+e
nIaNECtjSiA4yPx6lSG0gDksZQ2qweTradhH6RxNPTfdxdQ5y3L590d3/qx/STp4UdwT6gHCcvzx
X10OV2RvmoxXA16avFPRTOa+96s2q+dzrSpet/iNz+QPS4CqHxKcc92c8PjVuyohXYothCcahUQb
ywJci2rnEF2QqCwAY8boZgul7A5/v88/PFb2Y0Q3XDXgzHz18hZxDr6mrc4KDp8jcCRzmVcrJd2B
ZP6tgfk/PFSCf2ytzts/GPhXDzXuLR3GxVRnclkKTOvRObgp6oMoACYSy/Ki8YbqLWfmP9whRRXK
WBxweFFEr/YWL9x3KTEJy3qaoSm1pfwx2Bf3wrjD9u3vD/MPK4HGFcucQjHt3Nc48WUFu+yVW5eh
oQ9Bl21+2pq3LFb/fBGObOocjIG9TocteyzQ80GHRAC9H8resrJ+j80bJ+hvT43yCccYfT9qNmeh
66/LTZG80Vysh4y58um+peye4Wi6n0ptB5/+/tR+2yD53qGTE3qwvnH4Ot/wv6oI/dzPRd92UwbM
xn3MUWbll5XRDLhmQz5bccbJvUdl6u3j1Hyu9zV2k7//Alqovz1V8iekkgTIZyUIg/S//gjSuYaB
z2Y6aN9qmAEXxm0dHI1bI4smDTpP4oQFNtkARGd2EnBTgmmpFTSpTesO1F1cWXYHKbFzdfmlatBi
eJd7G43iqQQgPS6fct3UfX0Rik2K730HDy/CCt7KRZ1gktc3sDaAX+cuyKZ+m6xs2Wj31qclrmf3
cVNjjONZUJb7+c+XZnJfgIt2y097scb9k3FM4L6bu3Duvk+Nt6yps+rKPtQCGmKd1Db4lSug7dWV
FdZQiNaw3vSzKvuFBnm/FnMdHh2v6tdU2822xwkdtmi+BS6JU0Ltlm30RHnH8a4D5iit77Fk7ulj
Q0IIRW5gJAqMHE+mA4vXinrt+fGDyoED1h2AZmft9w+2FgGjksNSYxrX0STHNE4v8fxRee5cv58H
TLgv2jjOKRByL4P/MrV6dU3mTrsK/Yt5MoXB13erqcWkrdXGHsSeUor9BAG25uW00eaEGZMpFQy3
Lp7iLtF6zK1sKKHSPACRs/vv7dgHTnVasKP5NEnSWchqsBnEO/SyQ/5uqWJQc+BHZEWiskl+aoCy
5NkGhcxAq2t6yM1jMKJpjQtsIw5KWmCqV0z263t59qDpMuGKNf7k5zqUn8d1bss1pcjUrx/kUFN0
hZELXaUklc1haZSus6iHoFJLQxZRmHWiX1lbwoPq52Be+SlQYVt8rPxom8QR94B9ay/bFcjgfQi1
BIYxIzORd7/v4QDoaWkLYBbpuStLjF3pQA2fZly1LfKuHiz7k9HungN333wj7iPpFu03jxMbNlcn
RFTIzOwzMCc6/pa/fgABa/k/HGM8YA29I6fSwnVvC+syraJttsGVr9MwL1kRD8Alk4WFHD/Wue7Q
rK9jEJmTLvy+f4n8xoKwg16ihF04tGu4f2av3BwrWVavMXfTGiGDPAnQMtJNnLqf/SJtisVd56SK
jJP/kHOPqTd9z0AytiC0tq3nyNNGMq/uKTNvaVGLSb+MZWzsKxjrnvno9fNafHDjfOkfmWyF/ePH
udhTxiJMCOpmyftsGypt3XZRkTPsTzHePLUC9ciSQdnj4vM+hTdaQ317WkDPmWOUD+xAKbI7WVqZ
xAOsEBeTbum84nkJyfil9+BolUcYnlg0JGFjGSQifS362bp2Z6cb49TkGD/tp74UPsaSVhlRBkyM
09ALuF4FU5wxMKxuNd/9UtDFApQtUQEl9qCtwTsiEeqhpklbGG3D+TT9/oLCUtRFwkQ5PvaOgzUi
8/E1xCdWwQAd+Ys/zQrGRlhYxnoIyhHjBKZ2dA6OxCxIZNaEDdZfv3W1rssyASkaz2t61kNIeRXa
7eQt75rB8tsZEl5bjutpVowFy3QjKQiDbHSD3L+Bixh0K75FVQkyb2G3rtFI2/Eywo2HhZc6nhBj
k1YrKHPn0rgd29fHvPX1uj70jTs18UH2cbjbHwFmkvsQ3UFErs89SRHeqsUodR0hGpLOYSwMwNY9
1qt9kFJjCZTFYq/nO2hGerqY8PKoYK0AgGrqBA/3Pf4edQ49j+NS6+DnMlZ7eG1bjbQ+h5Ujh8cu
ZBof1R9iJYSHDJEO3x2XPTlxgMVDkVDVtl1bwRjmj5oEeX2ylmFuT21bBM61BMUpU7Yv62u4dJgb
VaseL2e8fE+7n9sYROxTYUP024tbONPl+5jJgyPg+uY9fbWRfk8XxtJ/jCq/aw6Um2blJDS9h/J9
MILjbhhwnTzx7LjUvr9xT5X7vAQ13DyfYaT4xM+i5YD93KpTdAite0JubbXXUvdYIwc7YXra1LEz
PburEwkrER2GkzfCb+L2wWmqdrqxOYFBunmV0jfsd+Oz8WxdPhV9POXfQlNF3X3diCi8XybLxM9o
gabhKAdRhVlpj5s+EatqiNOqRzR6mESX/xhiac93yFar7qiKSsVf+WQHvrncRu5yPwdO33+PwacH
DBXOPIfDYLbZ/VF5G9XpRAyzw1fNN2Kpe9/taE+JXi/Bh16byVyVovYY6/dU3jZPeREtVn/h7TKQ
4dHy50LZZ6LpmKvU7FE9/8Q5dbd+bI03wfYuF/zGBWa9wnO+OrNSq8v0fK9wdmVCY5NtigtSUWCK
CZQPejGE2LMqFYz4pGR6htL3P8K1syxQttEkmZQtC2eJv0xebY1PYeV1FYcSlq47BDSOlcBJm0G7
PsoUe+1Ai56ZpPMpiraW+XP6HtNtJfzdTRDKYBcUDaDOE6QHcn3p0IXOCTNU1crWaDd22qADQWNp
D4JGkhoqZEVWU3nRkyponD5hSdx9L/qxjqhWthsI0XW0n2xBxSx1+RZhsU/F3H2Tq4keEHhxYsed
Var7AEbKRcH6ym+a0gWBze4zPUc2jd9Ewt98kYh6Hlo91N8h1C7dxTgo937c9+CeodNi+edYeCki
+4zstmVw1e/AtT4QKUSUpEs/7k6TwdjihJlJvhysMPdU6g7x7F8YaSFrQe7bPQ12yMvSRlzOs7bA
xNd5aSXliNtBihAPKwIfwkp9rAM/vyG7wW9/7FrzpRKc35fj4kzeYSzljgR7WTrQUTZo8Ejb3tGz
+uJE8oFjCAjb0ULUlk9lNnb9AC4A0Xg2071YTzvH24uLFhOGe84Zk/rNxkupdIsrENgBZ0n1vK/N
pay2UCfeFqEdwykuLnAPUvuWAeOU6qrA8kJjTdmHF5BoFoVdzR7ZmSU4hhL7fKkUUGKD5gNGkJfO
NnDtzFWOshHZFeUD253zSbpDvyWOjuVHD0DRR79Q+c+Szs69PWN9whMRwjqW1UAfyQpni/Uw1PGe
xJEkWMU0ZgxuxrxTzf0wmF6eHE/W46UamNE5ru7iqH9MnKfMm0IBNdqXO22ggU8zkHHnHXId4Rtf
83fen98DlXDdAHhecqC+KTHKEGaeIRZBl6hxk+UndlsS9KvzJd797rpwB4NVaciDSpjKWdxTBbWB
iXJT1Z8HXk2VVnsrji5T3z6/Fm91yodjj+yvawCSFlF3rL2W/0kZlhi8aKK+TNzaLp7mpq7zC6/I
dycJiVSQYNRRDJXebsf3TRtE5TF0avxsYrkGy9HFqJ2WfmzwUx6MHDTwI5S9ifDtEiIwVgn+wazd
+LCHsvM/dNAsIUQFol6AdoajTJpyUurWD4uRMevCjYsUZmxoZwPvc3w3Gcu5GIq68y8Ht1U5f0l4
RJfhapvEZTJoSxYMXMGKAituj323iffQH6zhqz0A1xERe2YyBWotsrKY+GfdJoybwxZvRHxBWPkF
SvE+vI7bOvROUcsevoK06JsfjXHV/iPAdOW5a0fOk7qsKjfrZRzPx8UUFvdi4yFPtASwt9+Re1zl
avafHF/L6KrPmQNIS3crAD0UvZWMKO+v1ZYTXG77TpC3mTF2smDwCgXtxYuxXCxVdacnx/ksPQDE
VTt0XrJYbgG6NYrrKu3zjY0Rnr33cXYs/RnyKC60YvMqmAvrgl2Bj8She27maaM21shl7d+xLDXk
7l5x8gV5ZYm7krj20cAGHTNrgOMy2P4ap/Dn+HMSVGyRFQWgwAtelb8dzVru0J2IHx42xk3qQ66q
JU8KetTlBS69U3CEBL2DrmaMKTzmS0452Ii8g8U1KPvZ28ECkeX5ZX2kCCkPsbuhBs1VmZ+Ms1l4
EPlF0Z0E8fT4CTLvnoxR2FSpLFb2LjobYdMlOyOS3cXMvOsdtTfgovSPwJtP4QJJegJ0RMTaBJXY
Trhoqvqi9yIIWcQqZG0Nr6W+oMjAv2PVqy8zqTxG4RlgKT/R1u9+OLYpvpdAnL9j/VJ+2Yumvel9
tHlHMPDjnanX5rHPRasyiw/qeXV7S56sxu0f50ZggV93toEyroKWoMDKY5H5BBTuKbCV3Vy6bScf
6bP7hUnJ98nezNK7DzMzdvrABNKYlTAoOQsEp1aKjBdvrLz1oopgsCdB3Vo3uKMrjzGFYZgpPqLR
t+ajCOdQfaz7OGouF68hHF42KzyYduMcSmTVu8thxKuuSgIhype6YHI+QbRmdY9wineZbR1Gzie2
4uEWEUXOiK9rAsZu1jhIPFPjE4CQIv5pzY76iRt+/FN6PpntVueTTldr9WlaRpLzDIFdW5GHdM4h
90nP0b2czSKV3U1f9n1n0qUoXcDQMjbuN5ol5EB49sIGXcT8EXrp8LXrtXCvXKbTT7YVRFVKOXue
8OGgCnxkcqUZMcDP0Z6U5WQ/bQPoFw5zU3wO+hHqj/HyLzGs3vvVddb7WMR7cxqJeJBPLj5TxWFH
0+lQ1fV03L1OVofYVlGelGulb/epVdax9Xb1NcSOtEl8oZdvtYtHAi4vvRtkuXLCU2vNm0XhpjBf
pOXhv09zp1cXWyPdr/vurSEzPXr4MrJ5mEO4RvWtUzvWT2ft9neboA5+dCcZfNng1D6WPg4ZjDS2
8moNCkIkn2bKlmg0PttFiwgXVO9edT8hLoivvVQ1XHCj9YdqWLBkkQOM4fd1NXm0Tbut/2G3ctbw
FuOmOWjhAb5GGrxei06NMwmCnn4WUIU/a3cs7leO8LugLZeXcvEBtm08tW/htMzXUBxsYv2ed57g
v6LstG0EcWDbluexXVDPDSmehmZKvrm+i2fS8KRWzUJWpctzmhD51Z3tdApjaqvyqcjbuBkdN6m3
Namnyg9PdC7tl2Bp/ABvEinee7PPcncYuwwpVJHDZ4qx9jnxQhWSlaIkiOg2CR0fdlcxwtEoNVwZ
er7ecXdI7A/OtND2XLxlOYU1zxqz9W4J0mF11iJZZchHlm+e9z6fovIJ5UX7uDsrdSASv1Um7hhP
VpLjwBAkXRCph6Yt/B/bELe3u6xkcaVK4XqHOCKIOc6qi5a0Wc8dFSu3i0t7CtvlqFQcP3KmD1W2
+VV/XTPhvVzOQxt8HjZXwIcXxj/aUVl+Apxk1quwmOOHMs41ZHrZMGMgXeXDtwZpc4hsFQK6s72+
Tgtv9L5Hk6sQAfV5e+2Z2Tx5+zou6ezLoMfuSIs90byZU0crcj9uW2me80JBnWa38LtjfCYndV60
7OmEZIJwdixI7nJunqejY/1M0u0+wvsqPjQzg75AJSbfSQpBDJA5jbZ+tlXdXTPud97CqV4Fxxl2
b5gyRbPchVjAY9yLtwMPwOxBahjLeo+nm6vScjRBn2yRCKZDQdjup6L1rEt/27nNmCEIfCC7PQwT
1rP3jQ5f/tEaPfnJQ07/mTaBvi7atVbpUrbxp2jfACHYXXs3r2P3tfaNezlwm3NKl5z0V9Elwi0D
zT86uD3OL91ethHXBRWVKZEv+yG3gCcntpdPPFn2DOogji8f4JBvJPsOqgh2z3C628hS9wQT39q+
HrXwP29a+rfwzucvbdV4n9yQFloivXb52khcpxLVUv9MIZ4CNBd+3TrJvMroCx1mguS1jIsb409q
TjQP8RbHaKtitEqtN+NaEKRY9mpnOg/bgbGuSQSJJu94EUizXqIq8PjdzshICMKN4eSNdd4kepsV
KRBjpST/kBWmU96J/TaPzu7TAa3YBfKuExapLIdoPRA1wdHyQDE/I9PP75w12LekIz8CNFuco7bJ
24aLPsCPMNnGANhiAZhFX0Wznr84m/YeAxNj8C+F6e+Hfok++YVr68u4KZrHcamHbwsS61vsIwZ9
rIIqVsmAC8azpSikJg4nMMP/ZyhUu/UcAXmJbSZbbBDeq94KP63uSCqHith7KreNo2MfYLFnwdyo
9mqxave6lSTJxL7A6jO3t8VzFQ3Y0pEz5CSkkYeRkyRquelMv8hk9NppS1jiwVeBv3wBAmzH+Kgm
I4Z52DTv4fkSY9oU/upTO+X1zWwwSjjlAkhrJJvwR9F5/dUZdKiydiPEsKECPFJZDqcMGXK+pyoS
EUR3f0RA31IQwyqTufnbimbTt71d4uC4LINz9IONiL5falOlzjzLF2va47sAcR9a+x5LkqTxu3ZO
Y7wfr2llDn5C4636UHTNMqbjAkEdQ9aN2At4/OQmi1t0H9ZYhHva7SP4p8Wz1Y0XFTrmKFyqhwgX
3jDpxqUKj2602kfe8WiI3Bh17hwpXhAXMe7O0LsjM7/15U3LdNx+0dAlegzFPpdXuEZyOAIKBlbP
XiQu4tJS28kqxjDMZj9iSt0v2GQ8imVXud2a92B5pvhgVNlc617PPgmYr90kFlq+r/aAU60PC9qY
7Tr3F1VIo+hgUB4++/lovkyxsqaMd9jcrGpx7CzeJR932+TdJ0Cm49e4a70iDYhQvtFk0Ld1uC9l
Rs7cv1uUFu2dhRXDUjzEI0XgTA3ugv17vlbzi+3qjrCjWr31nZc7RZBFfTTpr40Rlkz6ZmEViGjh
LViE6mSG0m3c01kAwIhzNcffAr+a+8M0S7O/7Plqf4hoHF7ozSpZOGZbn4duj79169CWx8ju+yeM
071P6yDqOd1d0b3ALQy8xCLj/mhEHWO6FMTD0Z4DvtI4WPf2IOQaRwe15mN1MVPrlonTe7a5KdqY
mMWQFn8IPEl50VYOzgAuBew2q0agVQlWpYM6RFE9NJQ53O5DozBOwDrd9CJRc6leFq8mDHVCuw+B
9/FjsmGbuLSKplBmltHqluB5IpfVrZ7gxBHtHpjO7zpqauP0RegtiIpvrTmXFLQ1TfdRLaLo4EQo
TtJ9n/SemsrvqUyF62KlQiszcKiM85gO9LR/Ojq0sP3lPVTOhR/v4+cpX3E5zcN1clNqzKQ1cF9W
Kj0iGMYr6TmixaLTdakOYaxHlXgeS1hJxvh3a703N5sl9j5Ty04qVBhke2mpZkzky3kZ96PjEGOg
gCmQAXdjNzc0aFT/UM+rY/HHt+Gd7dbEbbo2Vnc0VH29NOir4L5rUQ0kSq8jFbemC99hSeeGyTIG
63cG4tWaUAyxxizgNY9ZN4uSgtUYF3ebxhgnoVDSWKcN1e6e+Qp3TmDhcTTz6TjebZvn8oGmSkdu
r4fePm/f7ZdKeYBQJ/zb+OsV0XQicnt7dIwXvx87tagTcv36TvaF7WQ+HhH3S4x5I37eC47vfbA7
tKvsciUSsKRji+MaUzJ66sq6QONRF5udDkNfmdvGa0jVzqDMLoGQ6qvDaATGnaI1e3tdzZF9MY/j
siUj/f/Hkq9qQVnTRiW1Cm8o2IwrFlSFVqZIFHIvEtHAL05r4UYmw5h4pJWZ18uZ79xFeRqsufri
9e1inUqy1Etqqu77IdyDn6Ubeyv7VrHoVPIBhYnftsY6NqZoTDbnzva4+6ITiW1XWuKN4bUhTZgq
7GCAjgi+Nd5YKkJ04ZqdMi962Obdjn+an9Kn3Sei/T26pUk0f8yRyFk0/CmF4GW7G6p+9kIjoNon
I1KdS/SjdsXZ1Npe+1WUlaEo6cXNY06Hfjx0oYh1KsgP7mJVEzkxXTSXiWXB2EkC3TaXuesw17so
2jIJ1E7GRkMi1zld6fF1vEkzkAAoz59Tvx69D/Fsk1fbDF0+0PKxKWFM9kogtK5NsjQRPSkdLuPd
WhHyZvhxN5ddUxJjbIXYpmzby+2rk2sLzBuospu66Vr70oHj+Dgbz71H+wuE01/ymAqr1cN97uj2
3ZrBpwBWFv7y8Z8mQxJv8fjDWWf1XvT58iTyYWoP8TzVP3y34TgdN2W+7lrM713dlz+mAQsPkgM3
fz/qPmALygfnaWs9/Ho3qk8XoTM433JwbJ+4Vb4x+qJmzVbVz5/DXlCYN2bDcWuNypaRZKxc8Gur
/QPnnPeeDpp8IFU1Y+oWvn5GJC0+wxocOMjiUsmkXW1R3+JWSj+pWKbtw6ijUqP3N2APRiecf8wW
ni1E68EPgYmjlZKMRrCkdpDzelbyowDhRvlpWa3btj7vNKos8/ue43NJ98XermmOMH2LkDkUSV5J
O7hVvvECWjNde69sTbzLJfv3jhIBtoYb510UbmxWcxhYD1PU19O1zAEO02DqNj8rwpYyJRbakXOx
Th5WWT4OK3622L3+yRM6b1aEmk0Kr7R6sveSYmmDP96e+B5ljwJrEv+CQ9Cmrt3lNMId0w33zdlp
4Bj3jr5h23N70g/C+ySIxPAT4Lrnpb0qJ1LhzR0eahXLPaVfXslj7PWYvjiqsu9nQhArBa7DhkL4
P7MdRCXNJ8ZHVibjlTUTZBcK9/e8G7ekYa9jPGmrQn3pMRH4I/Lr2ks6e/W6lI9EP29rLR4Lu54r
WsHz/KVvcqq1G8SSJlnVNt4FWJN+mzl53lNptu/w6x2cuwktPGi9qWtAb5w7xKru7flTTuXPOtWu
Xu86y5bddR4sxiQTyys4MoxI/68WZ8Pjs9fwoZOSWN6NqrhCzSNFlSKxLb/2cOAJZNnPWH9z09Am
GpvyzmEadj3MywYMPZe0+AEjujxf7RBUzK0V3Dd208BSMgWxwoAa9KvV0Jg+9JKtONW14ouNBiv8
uUAdf/D0usnrMQo4cjQzN3Yabr76Qh089FKJCPkUYHtbXlYe8vjzMYcf5jgOLuHfUFC3w4YGmi1l
XfNcq81+gdce2cnmNOKaoffhRxDuFJ4xecZstaYF/Gltwy1MWqujh+8X4XTZScG/3M3bREjrha0P
pTfyf9L38Ol2oCI4N4s7Zq56T5JmYRpvfaN2Qlm8Z1Pb0ob2oXOj58762Apvcg4CME6V7hVdfurI
Oc34sKT+m+ElNzw0u6u/KpRcL9wQhBaSjbY/hEyHBKk3bXI57XinX1HwsfZk4BP6QLTUt1nhAplN
h8gI96TtxX2x/L56QqVafl6pzb5g5Qm3nj519zTVlf9jNv+Ps/NaaiTbuvUTZUR6c5tOBoQQUBRw
kwFl0nufT3++rH1xGpUCRf27d3SXAZaWm2uaMcYso8nG6RHJ+VOb+6jo1naYLLMeG08bLOkHwPFq
seUgQQSAThRquhPTbPxeLGGj7eWoCBq3Aw3CQYbY+Zv7ONVkD2vqxDEteHHxQN7Unp4KUeW1Taze
tKhNUG6aCvVXoORkAqTSDNyoGfXRN+IFNGHca6JAxFAKbXgItSRnzlQGBGfivM5+2fdK5uTs3b6Q
SpFaMoTMX2k1dqeqWHBqhaANNGcmXa14WqHRG64SM0W8WYKsCWyEibRXQZ6oCBWhKXd+QgD7YKT0
vHQsTRDmXdxE8hNwWJQBRHpePclGiYZL2UlkZ8LVD7DDIKiOWaFUGcZ9LB6FhvIYrzTdPuxFqoyT
2OpD6I9Cl78ZFd6RExckq+1MCDXeMzmrnrp60n7CuSA/U6R9adhNBx9HfVFRMpQOyjzLy23aqLFg
K2lAtmkINeMIVrdKXZN3eHGjzqwxSoLWQ68bUIegK3beZ5sgq43kRsZ8kHmO6k7yaIgUPyVpOJPu
0UYh9kpwSSrpPJm0ctXpC40ge9DDUrqkz/C69NzO0bMI+fZmcfVCXjqbJ5IaR89L86tFQFd1qfhI
e33MgxQNS0vf66kpTCT0x+kxYimfq2WBZDwlFv2shRTb5wyRHCE3XJR15ZMSCu/baNXnyEZdehbE
qP8O34PrV/QBAJQ5r6bWjVSzVZ1QqIBiqIEp79qE+/cOTgADqRoFhS5ZwdimuFlczkJuKluKSTEg
bgI4Et3EliA21uuOvkC5pGyyDt03XgMj8NSJIMJWUUz1i6ETklttHgPdNidxiu1wQJnIyQoSqltz
1rVflVZH3wtMSsQiGP2ulHCJXBMMlPqwpFl/O6tiGd/inem3YyUaxUYbiiF2NC0HVIPnQLZGkgap
cfNBFkjALCGHJ9K08nWYeyZSK3F4ygm6vk/EBFB8hBKBg8Wsgm+pGVYzbMrFAAbE05F4lHqbm6rC
TfFzcuqpk1Vz00OfVZo7qR/LH0ImaPHNJOvaFvZ1/0MfMs0T5aiv70jdU/PqIEXOGKVa/20Nefxz
prb6KyP7+qzSEbWH+o6ij6OkId5bV+Oau/FQqccOuAcIMWqw6CgN80TJYVBTZ5aRIEd0c2zejaTE
CPYR2XJeks5onCSNW7ZiNDj6nVkVql1ErfpsAT16jzJpehZrw+ztXC6md5pLE4om0SCc8CcWECo1
H94w82+q2jfP6VSKlo2tpt3irIA7ATmmNjgtc1jFSB7pxULstrSdHSMAQ6oB9XjSXJVBJ1upn9R3
TerUb4po9CdVIEC1W3Nof8hiWOCPEARVbkBZc5czQVy6oFduYlxSnc7aQ1uCWUGzGrFPBWHaoQJk
wdXPqw1vYfRhqKNGs7xkXhR0nupYd1WQMLEbsICSAyzX4K4GnAMnlpUY2DKaYdTPKwBb9mqTIa2w
ward0FLqtjBJd1KRS6tnBKayn+k0NCUo/CU7FhmepzcPYUVZi/Ju7lrJoE7+lFDWrieddsCzkarM
LIAl6i0BDwy1cXN6q1IxfScggMcd58LyJEuzCGtFqMcnNZyTB3keJJJG0kgVjuejrBzwGlSmM7Mr
j0MX1He5KivfmoJI/0TaSVGdGuTV2wyz7jUs5/yx1VNcbBDgCZiwOFCeI20uYeDPsXInUOaOtmUR
1u/RUK4IRGKQ1B6Rces2vVikgj30Fu+FMPcJ5SSKiU+6DqgliZC5tMe66H4NEC7edELQEH9D4X4q
OAl4E9S4LK/Ux7hz6nYJv0mdBJiooqKzdtSIKFdo5cg6xznS03bfy9JpUsbplNOYrCJ1qSbvIOoI
QuZu+DmBLM7tqF1PcduqcbldqrR4KSkIc6AtWnM7AokB0aZ2EFk2SSdSUYueRoeoqwrDaVRaarvh
yDf5daT2Ea09IpLjmSjM2VbNA4BDbTh1p7ANgFgkK9DeVtUxmsGj9cILsXl2VDRS3ax8Ihyrpgvv
odMgnhtIhbqTpY4cMF2akflmbTQEItOyN12DpNozScXqVQxHWfMMeusu9tDE0h2YyUJ34JWQuCJe
06lKJ5Ix07u6A7yB61Wc5p72MK5QK2x41FFKdrkCsDxCEHsvQqRUk6tEs7gdBcrv2PBwejdpvfqk
4cWwTrrQf0jKQpUfBc+YFjOSNhOoC2P0LAWxFuyRZB2PRY1ijM9VwLABzeOtLDUa7lGBHeoQz11p
yDflFS1i4dM0t4KKbbGNLuxSt8vUerEFfQ6O8C2Gh0E2u49B7dRmK6EZclNklOLx3MqAsqSqvZPH
GzF/RhNuSwWGPbnYuNyIYw2yZ1KF6oaptkAbDDmKnBnK1a+Y88MI6Lf7rZjrvys1ynRPaIbifTUP
RGnUPNDxxpPYGcGUI2tIvfS1NkcJvkOkhAUvlGCSniFHcZc1kAuAx+jB3WJkdPNbSMSBRYiWcnCt
oAwrXCI13i9aQQa7CsCpk8AA/eHXwpzepVbJ45nX+ShzfBpln2rUnNC8EcuMGEpPH8RuSn6M5WK8
ReDBAWRGivi9XWqCIi1DdUedItA2oSzCMQx7McAt1wflO6cwuQWK/2MKWvqXKkWFt2fE+OfGYsoo
QhaZuE3kCjzTtFDkxGAndeQlJi67PQhEonZCuQ6wkTXKO0A5kemhdEdfJr0QlPcCMBzWSuEZTopB
3EZtzZUg8W/dt3Kl3FdkoAs3GJXxtZZ5NTl86vghF7QaspM00W+GFuyXXVhl/DzOlMvISY3aAQ72
yAkHXBl5PcC+Bm2oSiWaN1KqGHojiXs2rgGrkU7CU2pNIUC2FYBYanQb2gz1EGNwg+K1gUT6Mipt
eVeI8aRsk6wS/UKYOnWDca1Tx+jKLlJBTZASpBUQ+YRs2KcF9U9prSSCqTNtA0bpsJ0sLafekMd6
iwWSSfbSJAWiAzr5lLcHJeU+sQlBA46p03QKH4N5SMeYbmatQnr8AKmM7EExpbpBX5kGfC5pCbIV
vBtR5w2VkSk+XYJIaSe90ryUiTz+GgveIBS5qDi7STfXj3RVF7JbgL7xTYK1yB1jXKMqasx8COAy
cWgb+F4v6JAKN7AWKWMby5i8q5E6/qLGx6hN2qaWS94qM4+NmpMQprvhQjyA/i1V18LUmu/w4Crt
JtLK+Bugg67D4RqqHshMLIAZmaCypE5TgcDahqTU2lvotO1hAGjeOybprmVLd8Qqjo7UWif5CYTF
8oHjNYCHnww1aJ+7MIUK4jVIcBk7gVL+Oyrf48sUKlO/oSZvlq5FVAzGohdQhyS+JrkdGovwaiGJ
hmyXqVt3UZ9aEWiwyMS5LsvHljI+wCoxFj8E4BGFu8SpFniAQyygUYSmuau2YISodK8XQO1nxArl
whxqx+RN0fGwDZBmVPqsp66szdPSK6NIsXJhmjCU6w1I2/GwDO1C+m3BMrgURvqHENA0TagXKa3J
aZrpc4w8guL29JhH9QcUIE5mms/kilu6otuNlBL0mwBDJCBjXdeBSxGilBKDwLGhfouMY1otRrCt
yS3HiBTh4DqlKFMypARX6D6yYxXaTEipmT6Z+5S3SZEpzanAyNGMaxbC5aIZZIpWNGp9xHkcBy9C
QXWPmIxEhkUsBIHguOX4jpOIqkKd5HNgpzPmnToiCZ8dquAE0wBODLBdSyK9a6mcwh8ukNFEbXVI
JzdXBvVntBTYQCGmE40tKDk5WisBA2z3GOuHJquzbwATlcojqp+ehzDKo52A401tI66UkxHKKGxN
UsWJ7PSik6gaStJhxLl5r5PBfEQu2AJ8RKeiwMusBUrnosjdXWPG8ltUyobmJskk7hYtLKtjY5XN
aZwLTQS7YYJgL1fXPg+UtHFUsQcVhkcuwLwu9PZ7EWXEuQmyoBh5QJyBS2ZcPWEOqCHBMQOSqxSZ
IAB+E/p7zNQyOEqSgnGsEhSNxvrPO6B21mCXYtkdMI3UicERBS8wMbLtjLIqfdbrjPIgMJ/6dYYf
17o1gLd6T88U8Xc4FaayEQVyfA5pAomnRNTpHolxEUxPGhXCT4THu595KLcjDnUaPqOxO5zmqBl4
YSo9fK+7ef4dGsDs/LSx0g+LR7rxdC4WlYg6MWskaBIDXOiMy+lw4il2qzSZjhxYDDh+hN7pD3L0
xXtZGfFoS0jDP1PFJUcztt18KMvReqdHLmgeKsZaTRVgSYAsK4L5M0vy5SMmtmJWUgamrc+NQXWS
ONG6tZynDY4YG9lbjLYrTXukBbq9SqaOqme8cjrawQIsWpRLDvhEFNn8kLLdvh1nubNFQx417oEq
RKCMkrDxzMoCds3bQjslM1SX0KEgW9/RdUykdbioi7daWNBsIJbGrNzgP6bf6xKrjBMH9KiXK0w/
gMf8B3DT5B5eawfOMJZzwQMRHtx32KfIwc2XCNPisn+UwYp/q6jdPGk6dQSV1/E2LzPlIckUtTjV
ydgjtWPFw7yVzWF6bKO2RQZ1aRRkgKqsCzZzqSQPfaW0ZJ7GGdLKLC5kG/FdEE1dZDM1PaIkQfdi
tSRcnNpab1y549Z4YRdP2EdrbIpdoU5yDx13VE2L3KqGfdCUjr+OoPP8qOKlEhy01koUDRJpTj7M
EuDEBomMITgMxDgAuoxgeJjAzf1SCQ3YamkVcylCcu2BGgEnm0HAAG/oxOxjbKbgKcDT/4ko1Jpm
nadRxRDgA3pQcZRX+CAgPXLoQa91PPGQN51kbepsTKmywhDKtxP4zgdilYqmxoncAp/XIAeN0lJL
TpvBRLRTWc7oAc8FUN0ggCaDH2kY9+Sm8TY1WAE3SQP8zo1pL2lSPOh5ngDXKM/yXMcfkwmy18ky
Ay8X9l9TO7VoBvdFooIzwvPHyaXsGqV+qeT6o5DLAHl6REPuW0HqFqc2g360ob+BZqoMsXxKjXh+
M3tdetQpaImeFCyi4EaWRXGCvlBh7KRNjmuaCUpxkszOfKBzY/kqCq0GYKksQ9nBHpI+pDNccQsl
TSjgNTfKO3ryAD6B4+a7BuLV4EnovncOn0d8CuA875dlLMGIkED92aZx+CqTTQNRW095TCWWI2bL
Si7MIAWHFXcJwA1wABD470ExR6oLImmhDG+Y1QaEPd+pgK2jdX1M9Q3nGEi+3SvopHlh0xl3XaIJ
E6Y6kzRyf0ny0lRp/GQFqXVP2ZCMyxgEi7AmuKbSNnUBassUq7j7M5btHaeBUEMGZWl3JWQHG2JV
8KFHpCr81qoT1Z3BQljgvLp5ry56jtaFuL4wiVhnsacOEWnZDESH4km5aRzXuFPDqPTLri3bsHGC
fiC3h36TfNsOi/otTLFiNgKXMd2HCEt8s6lwZxBvbn6PEP5u4zrvZHdoROrlsQmrgJXmQDpaV4eZ
PSyz8AIBkT2eZiTRzXiRnpTJQKqlBncpkxrDRaODTilDvEkL69SlwaLZBOsRTkMgSVwIURa+jbGy
fAvioZcAhK95ZsTg+nc1aZXaWUbyMM5CB4pg1RWcKbiRM7rP5yoUgM8SVtuzYkgH6GLNnWmFAI4N
KcezD1Wjo1GUVY0Tlp7yvNzOlHqXKR0DH6CoGm4zqbVOQhGhomFZVOxvlGGkmkE5vHUDzH4LxYK3
ficnqiXYbUcf5a5oBGLRjrK7R7BaJNAQk7I8ybMELADMWAuJJhCpd8GR6716iubKbcRJUh1zgQLt
TGLfvw/KKIze2DdS4luRlXKnIkvH0wKAugCfC8PElUgJxj+nkMSM1y+CNDh5CQEex2xOgVxYtRzv
0R+z8sM4xOa9FqdZ7SrDkkHTKsHYHaH8UNTu4SmwGLWS/5TSQmr9OVqCyZ0nUlZ+GOEYuxKr2LgL
RhzfIqFKxcJmlSCRFZKDh7g28CVqWl8IAD0HnJCZu/orKyaaqcfwPh7KbkbhZW0DcKAhQvcCZlal
CFm2+qHWqDs7yjJXQIvNKkGLUQ0kkLdYLlugkHInBRKQl4lMKki8EVi2m8Ef+lkG1fytzKTkqIJK
F1fAILljsrEGgWhZ/TaDgeCPvC65QrKHeFyJRsGmMzLxDY9v7BxClAIXdGjMo1QptbQJVHN5C4VR
PEAxHcQbyGTKz1GTlDU5kwHPpJdQuCMxHC3UR8XiCLlAkcDwK31EmZ0GBw4gIG6UMSXiKaLpQeqU
qsiGDaKoPfVtQ1m57nXKu6nYWrtZCLtxM7Lfjwsv+LRVyWbsErInp04ZyCGhcdbfAojglSxBn9zh
HfBcZGJbDvbSksTYmHHdkMCSYRM8kpPMcEHKQQYvVaTmSc9LwLA8N+GxzkAS2wOr/B2E+nBcAz2g
OGIGH0wQyvYenmTwI63IIDuDMhFhqJOZAROhpcqrFc1c5rCKZgN8Vka6Ik8Q1vVQw1N/ZCTbUIaV
q+gpUouOyFe06ld0hvSMJFuR/QilugEFEaSklGBzZxWY9KJ6kkoQABhZ8BeqhuaxHbc0JHe5xfOb
NevLgB+vgAUZSdVqoHBwG8FJq9mDGsNlcKhC6R+a2Rgn3qBW8csgpM7N0W08sQsbXPymUipntc6z
Lyckd7xk6khja+YCMDIy8+OKQZ3daKqnA55L0erbkIr27EWqZNZIy9XCoR14NbdpWSo7k5yIbJsI
zBPCl1MlHVvIgD+bQFyOemxmnT0CrOi33UL+7R7uWYC2qWCUrE2kaqVHF6/OuF06PaueiQuEZ8Ei
MUoZqBLB5+sJXm43VtJrViyqiA9IePTDCpNBsAm/wCgGEqSpTVWDGv9u0DHUouRiFRpGQiE1Bs42
JAkPACiev4EuHei3YUFd8pUKLo9d9jN9aL/mO69aAv8VN6B5ANKfyDWIiJyRhTwjd2fSrFk1wB8K
wqr8JvRlYPdp3W+MdJzuBSFD7FUIQrau690s7aXN18OfE77X4enTCh3fRMaWKthnrjUc1qYDtpLb
UK8IhzKgzP1WBCWowO6sjtQoLHvR1PCmmTJgwV8Pft5VjOZyjC6LIlVHRV/1Uz6PTp8wXaN0V9hp
wJPrNVLARcppCeilRBUxsCayaCHMbOrnMREVHFEvLUCb4MSQ8K717uXKJzrnnp9/ojOJFQDPQd3k
bEdYqthhSphuElqyg6v0XOMKY3iohTew0bysGzX0vcx5UxRkAOQxBBo+k3IAT2JdWalzCYA/H4sG
hqvqraT8pSxWT1joXiUkLvKQdCvcuRBgR0Y2Mm1LvXS/XoVzbYh1tFXhw1jVTcHEnCl+VaNa0OId
JAhwYPNDjQ0FeBx0KdzCSZs+aPIrXxHRuXQMkdyTdG09g5J2Jn0BQLIt05Y6PHRA+V4HZoKbK4HF
7cRpB3rO2lQF3O1S0f+t/cPa3lAHaayvJ5DxpbMTaJYwEMG/UO5DCA/KFenfuPqWq7wFOzJBlLa/
Xtq/J/p5vLPzNesCxJSqgnhYiOMqqjofZsa9AY+hgBWvO7c26/rB0rLQ/3rkv082IyM+oyFqbNCP
av1k/5F2aGetlGKVk02HJHEfgm3l4a3Kf9Rq+bOeNAnk2MDIIInzeRSGjhWr5kYro9TttRX6ZubS
nqL8+GiAt75ybv6+F6hvYz6oHlMQZDc/D2eqVmDlAie16XjNOlLDDhnH75BrpO3Xy/f3nVDR2TDo
RE65B33fdXn/s3xQuZpminkbglqud3gwcLGgD8cOAE9YyQ3p3Cst1y+OqCDEBAMeasK5eqFEhF3n
PXe+ioTxRzCT6LK6ZM0kNlF6j1qjeUVn5NIJoXWCCRHCRP7pXF18pCOESuUWa9z0xCvWUrWVWxnt
UPwfjiItiNCEl1SVXTtbyxgwOR4Fa7nURg3WubPAHE31lVEurR9y5RLgKbqggIn/vGOjAU43jRil
AyGgQy20lm0SyY03kWOlgk8u7OsjcukwWqIFegC3DGt2dsP0stHC2VyPiDRYp7FAGMSZwtAQvD7D
qbliSc5FitabZimGyCqqqEactykprT7DB4Z53Ehh/h5T0AMfmgJdWapbsy3WdsRCNzx/PcUL5ouH
AREyCVtJ4zf585ougbkoGiBRG00BGJ2SEWzamXyrkid+nQUmWQhF3agKgMcr072wm4jAUm1Gkwnj
op45KoMcl5FZc9PboDdfZYjXCW+xNGxpVtb7Ifxo7+upXrgNq0NGaxZF4kk6Ny3taHVg7DJqWcBD
XQ1lS78XlGsdyS/soiGj6KZLqBQh/Xw2LeRqwqRY71wgp9IE6j1tk43StpLoS90aS0gtlKhI6hPr
yvwujsxDAIWNZoHopX/eygDc/9TRDYxiySC+wLZKye+kQXyc6YzxgWkH6zrC5AyuGNILt4ThRJwL
tK6Bt62f6z+GtIHxbkAwZV3Tatq3hTh4CMEKJ4sEyhWDdmGKqP8p9C/hpqydwj8PVWeivIxazhSh
/rlCA7Js0hp4tzH1o1MFSvkllaxrcsUXJmit0vC0D9JIoIhnWwpfGgnmgTsSs3eu2IBGgtkSbEIR
ksI/n1ELyIdFkw263qCB+XmCCZxz0klMMEAPyLU6YExjrV2Te/v7JqwNF0R6rGoIvunnioDiYNLE
o6YNjIB+wDEdU+B8UTJc8cQujLJK4/EPxhMF/TPr2UNXyQvNohZtABGtpEIDrBPpV079hVFoZ4i0
PBKKsoj42ecVm8RomPDewViAGcmPDdo6pVs2QhddOeaXBsKhRMxe5I3jJHweiIKSGhakT+1lRJg0
zuXGAa94RXD4b6P4p6Mocll0h8f7OZuNjL8yTgU5Tqab7rGd8ezFLfCPaoL070GwrubXfz1yaPHS
qxGEurZ2VjkzGzGobtIHOMyKUhGxRWblV/M0uV+PcmFiholZVEXeNp0w7/Pqjci3hk1aE4lbNRXD
LDJu6SXT+qbRR041hdd681wejwiAPqa4d+ei+IMs9oZBWgcEgtBS/qObKMXVIIRok4hJeeqnRvnx
9RQvHBCmSBczHhkk//+KvJHHh7TCQs5REUPcLSkulN3y7+cdSR7yYpqyWl3rTOPbanUo7nAO7D4T
g3tzgu/UJul8pXnl324BmSiNl8TgqYQRf3Z3Az1CbWpVz1TobAdQG1EWSDPjI4h9a2ONJhTcNJyo
4LVdvvl6GS/sHN4WcoEarQolUimfT8oQi3Fd06/ELnU1fIEBpL3AzFNbPytR7bD1FESR//WQfz8r
9KVgKddCDo/n+ZsdjXJhjTTRtgOlWDYaoKy3TKAgeSvIROf3AQReyS7riHTu1wNfODImqp4mF9Dk
/p1LzdL2Ev8VuUF7iDrhLtHU3G6ravxnN5bpWcheyvCtUPw+e7/KaoLKb4L7sjKz2EBrDNB4EwqD
q5BluXblgF46OjzNJAPXFQUz93n/eoWOWMBUCUvNKd4g7QW0LosFROkDIzkgRzgfNHJ2GwXf+unf
l9NgGWk2YnJ8tPVo/ccTMWJS16GuAf4Hy3QvIfnklUgqXglRLx1QQyYkxoXUiFTPXGYknyoFwXmA
yXpq2C14hTdlQtQT+G29hSbSbr+e1d/uB3aZSBqdW6IeTPXnWS2oqZQwBGH35JEGNFINKUnqVGeB
eiGUdeVIXpwdkf7qgfBv8yzeR50KaCgqDai4BPAI6A5M0aQtrSnbprkmtg8L7J9r2bALg66NUoh9
WFHe8bPXYZGBKlcLXJuZrm3UqaBxzWDhS7Rtwjx3/3k9gSYgV0qsytOgnBmYfExh2iKtAy2qg2Dk
xMtUZy/wv4x6giU+j/K1yO5Pb5TPOeG1bQrRlcm64kKcbeGUW1GoU56wLe5e7sVDJx7GCRUxK+6K
bWBSPpLiut1EoCPpAyhQorLD2aAomKOTd+X8XjA6FuIn2HVFx8Cf+5jRCDqTDlEl+Jom9GimC4wv
RC3+61W+POf/DLMe6/9cxkTvskEM6IATLMuk202/CmzRLlLVnFyxuiOnWdiJIzU2M0O1tsooRyNe
btKZJxGv9Kq6dL7Y8f81V8A8nF3ZEkG5wFCZcgh+3FFBrP5SmjoFFiaG+6ElTvt68peWmAQ4DwrP
59rY7fPcVX2hPwXSjLahKTXaa7CIjDkfr8zqgmHAbaMcgkC+wl6us/7PCoMOVrOpJ1hARq9+DZKQ
WmIth+80377mD1ycEIHXqlIOvlc8W0AUkgEJSHgdDY3E3aABFUixJrridVwcBWIJhof8B0b884Tg
NgWVTOtUWgWHsekjVaT2LuEWLOiv9+fSytHCh/eV5DsJiDNfvsHDNyG2MpDQib4AOt01ysE4VbCG
H/8vQyH+bK3eNX3AP88pb6e2swQ2qZq66mgGXUSV0wTKC6JoTL79Hwaj4xVpOPxs6TwUR9ImQiEa
r3egCOP3fUfzS1Di7tBluf/1UJf2Cj+NVxBJZp75s3mBY1L1Nid9oyhafkLOwrzTzcG8YqvWn3Ju
OBFKNtYUES/EuR5zkQ36HC+cu6IFO2n34EV3GMfxOSJL5Vc9jJ+vp3XpZJDwA6YIYok61tnzp3QQ
x3Od8hmaWoWTLFDkmoRGYTj30ZXN+ntupExUDgUPH+mM87mNqmRlLbjqlVHdbKKgPpVmswcup2/F
Jh6uTOzCaCbay7RQoO/LCjn7fA7HXhHoOE6JXRsFfR/mlvBEeyfoO1K/3CPTF1xxOv8+H2TXJZrn
4EfIsF3P7nIs6oD2hRJiO3X210paZvJu8vjw9XZdHIVOh1xj8hnUPT/PShAGfVpQaALVhgqrOoTN
HTDOa32VLqzd6gtRbCFCIPG8/v1/DC0pexhSJtj6YpiHe0kKVtgEzN+9mo/6d7kOst//PC2OIJkm
GcV6qjxn01L0rInDiLgAlTE89lz+GRfGP/apJrtAUKBiljDoPB7nfqUsIDhRLAMxXqmgpNuiH0OG
WS0c4BiQ1ET27Mpt/nu3sOsaLTgJLHExz4uC9VDBwhksMH1Z3d8aSxIcxH5Uxn+27tAqRIPu5QbW
XTbPrLuZg/kBBJKijtGVXp7mv5YVbtboybVWWH9NSFckwnBDJE6W6WB+dqlQ+22EXoSMKNVz/JqX
QuWlXfTPOXpGIT7FnVgbJjChz8cPMCiIbwPJ4SYdldpOCxM5nHEeU+Uw9BXQvaS1ANLBlefyo3ZZ
X62VXZrnajYIy7EgVB0/f4KMcGcl/YJgajLwMnGjRLdqrOX/+v7znKx9tniYeZkxjZ+HEZGI79U1
lwc1zHQtZfxVADTefn23Vl/705NC2nNtGbLWw631/58HaeKibbpWf+vhCVelcNLjbS4afinJNl1v
cHAgftGz4cqZ/CvFsI4K4YjcrrqKBp3tIXhCFHsn/W3q91Zk3uaDJ5eBk+mJuywvX0/wfCgSyCIV
CBrlkHaFBX1mPGK0JRbgoTCD9Sm8Q/EkcPoxH24ENNc9Mw8AlPGaul8Pen5C/gxKnZ+6poyLcZ7f
S1Ae0sZyimw0PNITHIHMW8zZvDLK+ev8v1FMfF5FWZvrnd03CtEhksBMLYLqNAIsEdZ8LEpKDtzy
a6CJC4OtDUPgolH1pk3GmdVvypJWZdqKSIwCxhor84EHjRdz6oJ/PPjM69NQZwdf04PAWGqGgp84
QmTIgw0CK//qsq2jkP6hPwbJNSzJmV3seykCfY9CI0ZG24xUjim4LYb/ryeBCi1MCOwUKSeSJJ/v
F6yDJdF0CIpBXFVEsW2EymL2r5aX8s+nUc5uMQEJugATwSOioIGNdtarmEqvX8/k7wNAOgJ5VhNp
F5JKxtmuTJnQyeGCnBqNi/Sf0oSmQwZJd9WWMK61S/pzdP9rlnAwGIwUASUTikznXepGdBLUeaCU
RSUdJRl8RgHCttHeNkJe3wHALf1O7/stArCyM8WJvEMpN7tiG/+6xcTI9D2RQHCZK4/zbMZ5jcp6
HhkvVgwLoEZq0Zn09Jo3dXEQUB6sKWUbXTwfBOkXpITD13Suc8tTakXbF/Srszb/tHsrKkYlEKKO
wkD0QDmzFX2WTVakT6NNQ7wI9HJlfkM7BRqpmkRXYryzGf1vKLxc2rVSx6al4ecjrwRGnBY4t7ae
QwBvmaDbZ4J0zUiIn8ehqEuFi2VTFTaIV/K8wsAfSYIUSaeb3dE/bl3ft23/5uD7rusfHH5/cPm3
6zr2ll+5hxt/Z+/4msOB3+5dl7/bunv+ztvzS77a3+2O7pa/PfDNO77UcXb8NH9j8yP58euX+CXf
v3vyj7sdP83mx9ne+tf+znfe+BI+gu2sf8Kv+Y1n287W2TIuX8tPvN8c+fE3rsuPeuNPdp7tefzE
F/dg73ZP9s5z+B7P8xzPcZz1yzy+n5+3/jDnll8cmAmf6GEdfrN19s/efv1Sb7+zPefOcfk1s95u
Sibv8Ol8b3vrOP7u4K8flM+24TsfnHd+6pYv3d89breP6zKxUOt3u4dDbq/DPjr88ddn8E/i8v/f
6r927LxakydNqwJdOh3849vOf2JSnvPubPfO45WR/iR7vhrpzLh3bZPJHWfDd08vH8fQPtre650j
2lfGUdZr89U4Z95FW7cVHGbGYYtedg8P7LPDerMl25uDe+M4V0r+Z3nEv5fwLCIPpK5OUFM/Hdy3
J04L+/T1HoFyuTKl9dr9J7wDow0HCYWkw+nGv1kPtH/48w//Pb753I0jZ/XwdvDfDsfa5uIc3t7Y
S/t2w8HaPWx2m83G22xu7TtO2N652XKcX29v/xzHW9u527Lf3Dyuheucbhyb++ntT87NDadvv71i
wq8ehDNfXRVpa5mwXu6L+8S9YcWuneo/7v5XZ+DM3iG3A5GRIW78t2PocS257sf1wrNsD/xvZ2/4
1XqrQ5sZ7n9v0fO0f7vb7fb3aJ8erx2RP2Xxrz7Q+ZPSmUqSr4fyuHs6+s7v7S62/Y2/LvrBx8a5
j4fVTLIxbIRnYwOd9bfu0X9yn3YPB/elxLZt7JebD58fwFSOG3vzdD+wfC5W5GG34dx5e855ZXt3
74m9f2SrXVe23RMH4s2yv3l3WBLftbeud8IO7Q+rgfn6qP4JkL+a55lvlZbCpEicVAz2wX7B5g42
n/t149sP/7PMTA8jeuO4Nz4fwsPufv0JlD9+yFcf4czxWpA3nMd1qV8w7wdW4bDatcOje3Sdm90O
a71947ZgrLH4vBIbz6sxr77PmvP0bNdXwH1hc/w3d3c8YrA5N8eH0La/c4p89oRXwttzC1+w2nv7
jy3bbXbH3cOvXWj/elh/6MfT8S22nxb7I7R3GDvs0PGB3/76xWnE5m+du0dsLP89bR+9x+1vB5O/
fbSfeEUm2w7tDVf1++3d3fe7/db7tttvfz6eeCmcE8+B43mPrv1+y0O0Pd24j1zR/0fdmSzHjWRr
+lXKao+8mIe2W7UAECMZZHAUqQ2MlCjMo2N++v6gzL4lBmWMzkUv2srSKpVU0AMO9+PHz/B/7mq/
v8Rm77dMvc+s/pxmnvwH083hyoicLdsD5/LhwtuurtjqP//i4x3/eTEKd/7FzdMTC9H7fuaNfG69
8NzeWy/QSqVkccRwSl7wD2t3c/A58tj6rufv/zzkvDPrAFzdp0YToN37YdPesvqSYRmT6Thcs//Z
asuoy+ldu+wi93U56zGX7Iudy1/EOqxvl1OZF82L599u+cDOvcIhWPNvy2d3u80V/7+9Y9L8vXfz
07FhWtfLqcmOumLn7n66C9v9ng25LPX1sgav14s5jdwtS4jpx1qvfezxxfIa/e3TAU/H3177fObz
F7CcDv/ZEOZP54+ynJ8+JnTy0yLRuSxR+CwimqAjCGkNYjWXmjyfK6Y67az4cxgqPxYuMlkE4+Q1
I2nYU9sk0eHYG802GevpEoHf7sroQmMTkceg6X400MigtX5I4duhYdOFOwNJPQ9P+9z96+Ru9PPr
mJRpLDcj4pQf0sR2oaJujIpXOY2ZK/Q0uxhRmlrHyA4cPp/gnyX7pzNMB4OKP09dJSHL90tN13Oo
HBPudZQ09x1916iaaps5SLfQJLZG2Xzt4uFrp0A21IO7wuieRqoDJ4JxdZvuQAadSx8tZvbkCxFf
sYmzOCodDqeF3HS/IphiQy+SlcbR3nKk+dN9IahAOyJrXqTrNJ5z9Ra53vjbHAMKOVNI/pvJN01T
k6kip5YVXeT3ExI0s9qhzN67VO2DVzDL0qe1q/LrKMnObPTfrO53Q514E7UyqdG0LLuoNaVdyoK4
JEbYnfHBfj+Kw9WJJoMlRPH+gRoUR4IiYw91cxitVWeU1pWKDOjnC+m3oxDtVijPokDEPFlHDgCs
DFVc1lGZJF8RrBFXUi+Zt5+P8rvFQRUuW4K0FXV1J84RxbBh1ecI3qSxkmz6HHeZZl0lXIV62F7K
FYJbaldVe61P+oe/P7StsiCo5VY/bhRUbwplyFF90MiZHkbFGF5AVkk7VHiMY47gL6q2pnnkSn6u
bePj1NLTSBicSnJinJiE9y9QGii7kZoEaTVbrw9JWpTbyBHnKmE+Tq1NdRavTrZl4u6nZRSRXPem
XOWTi2LCrWwaL71u3wezue8R10NOv91aenPGuVxcx/d7nUSxipAT2W+V7qkT15LW8IFsSDEhCoKO
1JNTwWzZVooWmx7q/1WEnLYIqY1BPT15/Px1vj/Zl5PFVggnUGtKVQzlzidDU9hMn3/K0LZJr5w2
BsmqrKJ6BYaSPtS2OZcQ+s30Mp5OhQrtYvQVnazcSZkDPVSRKoRPkXpjUZpbJ+8kf6zSaosOxz06
zNUWVMQ5PPNHe7aUa1FCTtcPq+e0kCECBY1uDfLX6E1KXiqXkp/qwllXyJ/6n8/pb4cinYJGB1LT
nNrvFyoqj4OVSxUCZxllk16E9FR6HVc98rXtosP2+WgftgVEZGpdTZ1Vu5RSnhza0oiyjW3QH2uM
KKtJDeqjVQrW9vNRPqyTpY+QIZbiDANg/fJef7m/OgGX6BmFUGSMc1uscM+Tws/MyPhO576NUm2V
6OvPh/wwjSdDnkyjliHPYMOb8hDiqHxFT98SS2n9vM76Mw/3YQp/NklSgYqDRVmheXI0RPMUyQhW
xl441d0OJbnco3O7OLMsPo5CxokiSUrQOFUh67yfQjTf+8Sq0ZBxUmGs6qif0dM0583ns7b8ll9t
Ce4LG4utxSJXbXTi349C37wCkZNC5C4I5NvR6UFaht1u0qzeBQ853vbldCZo+GFIZoyQ8tJUt/TU
nUbjM8XSRk3Q5hqLRvFH6DKG55StdFTQvbx27HZRE57a1ecPurz+dw9KyBxPbekKYVDCku8fNBuH
rpdTMJ3tOnY7b1iVG+2g+tGZYU5iQyY24/04J8cODmNn1hnjVP7Xx8KHjOZ+3x9fPn+Yn5Hiz55G
e/80oykidBkYRd1Q7+lCWlspV4jw+dDpPGNFUZR70bh74Ebu9OXzsU/TAh+ecFm4v+7tJs30ZgGe
SlvdGzxaFN1v1sHa/92j9XQmlw3/yzhjVqDWVTCOfhNsakSPHmk32wdnXtjpCXM6yskJg1hSkknL
08xryG0ess5e4VVn9vKHq9LpKMue+OVZtLhR9GR5X4d69Zp692/G5uXx7hzXXFle+2fL4sTs0maW
TUrMMPWKriAPdSj3ESn069mzHlBX351ZCcta/my4E5PrwBPHfDDc4L0iye9+K9z9D+/u8cwwvzEY
v27d07RJLgphIdS+PBX6pB5pPA+io2f7pv+yeRb+A0qO517YGXNx2p5O9K5yomXM3uduxwaLV19m
99vDVeQehf/CtcCN3OTMwXLu/Z22PmpIqKnZ8v4m73Veyxt4pSuxjq7iXeBmm849M7HvA+cfbJV6
YkVSHYULxB+Wh4y8nP/pLnrsROjPrf9lq36yUE6LqXUJUGRETZmrFIBX+oBG1bLp9n1qnXumc2vl
xGjYViLsYtlotvHUBdsYkkWlgqItUoTizpUCnkQeP07gifFIbEk1kIP9cwKzayhavrWG0Os9xH7s
E1ieMMSy++PcU55E1D8OfGJPhjCH9FQzsHan7sVjeVXvtdfgSCIYKEr1Mt0X+/haOxr3Z1bMuek9
MTBhO8ZmuawYjTWDLhbrs9/i5XmBa3nVqliFvu3ZnnnGSH+It5zYT/XE0kxqkWZi2RiUhq3jreLf
5x6x1cCtmN5yrbpnz/HfGQBKteixXLQMaH9+b7FFaueFvCzZegUJk/2h+Q6eg+45F7kHYPlGHOGN
bJqNfunszszy7+zqr2OfzDJqf1NG6Qq+ij+szMdsHa2H9eSna7FTt+fCZr97pVR6UE5CuwPliicX
ggSMSDI1lXAb2DyygjYK4qH69NYVjZ/MN58/2qkhWHJn9DOp1EbSg0k56ftZNdtYDaJMnz1Ja7U1
6pUwL5QmhoA7zWdMuH5icxiKxhtKMOkQty1US98PldmqOao9XNMADaGL0ikK2rW07IwNPZ29ZRSd
2iJuA4uWyWloRVcmsEwCMcoWzZRrJMGtfdNnwpMnNb9Oqjx/oNFcOf7tWSSIw7UKp53yNHNZP794
EyUyVo2oIGmDA69WqOZjU/U2vwEmlJ1bi4sJ+9V084Dc4Yjd0Cdp0Bx/sg9gJTazY0mTZxV94Xgo
k4kHpHlRuGyMUkvvM6VvkePPrWpwqTkQkotydX7Mkil4NNqiLZF36vt+V+emekOdbw0Bsokr261k
qJafz8sH55tqOKqWKEOg0NzRqCp6PzE6iLOitSwQ40rfQ4STsnDCGkIUiPxRmAE9LKbRj8ka/nz/
0lAT9i0UTmj7CnVb8zqpNPOc/tCpf7l8JY31QeERQvxQJt9/JQkJzVhWqtEDgJWCgdBUF1RY/kxJ
hoGebNXb+6lSOXbjfjxjNT9uNo2XRuMAIWGC9D+TzL8sE3T2pWGieddrWvtrTVntQ4s05DV66Of6
d34z0tLobFIgSVSBKuv3DxmKBUjsqDNix4lJkSut6H45JWi5U0H09vlL/riviWIS9kLUiVZa+bRY
MrTkMS8RGvUshApXbTOC36zDM3fUD5ccXhuaFxrNMpT2cQQsT/zL3IXkJ7Rk7novkKLAHeG9u0ke
ai4LKt/H3VyurCzIVqqc6AfqLLM3I5+UMxbs49bjO1ARvTST0wBwGmyb5n4Iy5rdZUPaMFdhGUh3
eirTreG0KBXugEsgtPe3Z3exY/RfU4StEKx//9y5EeVamQXIIIkSfcJJT9d5bmnbvz8KbWdLvoBq
UHRM3o8SDj3pqSnpEeGDto5OJQyIcjpXAPpx/nRZ40EUAmtLhdLJ1ksnLbVaSna9eKiKQ6YLxY8l
tAEHtN39vBuD9d99qqWall4XkiCsHP1kzaiTLLJZbaH3zHG4T0pp3gUQ885cEj4aFFs1UNTgoci6
fWgHQZOFrN5kC8+S4sKXZdQJMxA6W9k2JGppjQHd/lH0u0ASfxXL/9e38X+Fb+XxT7Mv/v3f/Plb
iRTnUtB/8sd/H+JvDe/+R/vfy8f+56+9/9C/r/u3pu2at38cXirxj3VXfH9p47I4/cy7X8FIf30T
/6V9efeHVdHG7XTTvTXT7ZvosvbncHzn5W/+3/7wH28/f8v9VL3965/fyq5ol98W8rX++dePdt//
9c+llP2/fv31f/3s6iXnY+5bEX/4628vov3XP7U/7KV/E5lb1jSGcEnBDW/LT+Q/MFZ04TuIaDg0
edpLOLQomzb61z8V9Q82uYM90+lNRpmMDcfOWn5k/sGyXdxAurFlXjVp3P/zvd69qv+8un8UXX4s
Y2CyfJ2fcbX/nOSLyaSDDSuNq0ItJaHm95tOpYu2t1FyH2h5oA2anK2N3oai1UqxnifVXIuxG2o4
RDO5RPQ7dZCafTCUb+iYoi+ZDmL8BiVomNxoEJPla1VTQlYYg5QCQxuqAh3cCZCtoagRzK7nGsxG
Y9upgqAcwFYf7Xjlvh0N8yrSIFWu0iGEb1hldq2i/NeYMN0BDxZQAHRILwwMyEMe+JXbOaLW1DMG
mjJpX8yG8qJEa39Ek74hVmmJWI2OSS2hqAz1F4ZMb4apzP5AOMITFiqMarRo7YPCNm0Es4cR4elG
dLSbtsgpuVLVrxFVh0syKnx5Nxj16WIMBbepUjUJyStJHP+orTi5BRQ4mSt+hY4IWK12hhcqsGXW
tabX93qhAEyp9SZ4CCIR0xxBjF1BitRAzk8VjbhTHR316Slsp8zVKyEBwKzK4QVl0AZx7EBptNWI
WikSrdT4an6MyfpBdgtUXG/DTvINBLFrWnJzvVyNiYT2AIKKo32dF32ie4oR2GTaAyPp1qKy6lcn
VS30flKhcg9NpyTzpKqrHlsEZMvN2Cly5WU0KOkrY2GQFrqa2F7oGJHhSzoypWiPkVP3LPRGp5Xa
CKFuVARrwcVLmKe1MwbWVwBEw4HS3+6tl8ECXxhNUrfXcV0mwhtBvXS8BiODyVz3Vrvt+rxr19o8
4PIXgSwnrmHrE6LHXQRYXunwYTaF3QU/pkAa1c3IjD5NatAaN3Ef5V9Lw4DXjORyUiz+Y22ND8OI
lCoiz5YWb1q1TULIr3SnkO4WQQIOKqb6deG5HY3RQtgxKp3kmcUueqq0qSWAxNQPqMCKVvtaTpX1
kqgUq2/GWauPFJT3squ2JmCmxLFnlKe7irbo2l64Qnncm5d2b1SZL4s+hNkJsaMBYK7PyJqhmWx5
IPGy0NU6C1RliFgqivjWukARyXZNtba/0YqcPxjJ0N11QBKd9WSnBOLLHLVTN4Of9T3phf4lQfMa
BFljoZmLkG70KiuddFWHfSB7DszF1NX6flQ9p1eKp35Wtae0TiK0Z2vJlg9SBcejVeLgxxBm0YXe
Z+H3op7U25YGuZe21+B2D0URvLZSof2gVKJ5Vru+3ou40R+CwCyeZW0SNZjqPlTYNVzU1qVRq8mq
QUJzL5tCmkKP4hBU6XU5pL0CWeGMdcl+hEcdggy3SnOSEGQflaVNR41Q6wtlJEfLvu8AzZMdTl1L
TszKC0TCR4ls0JkXmjXeF8xVEmO1k1QbK4TIQqu+ZvmJoWRHGMha7w8aYGC/UszoFe2u/gkAY/sw
YFruog64CfUHjcqOtqfuzfz5qlulFlch5JgjbxdMqlDaXR5VzWuDDn/uq6PevEpJzUM1cTKgmwzS
2XGbQZIczxaW8RZOWlsA5CvZ4FEF2NJNqdT8ijZge9Gqok5Rw9WF7EWUQVl84dBy1qlipOjjWl13
H8ttDg9DEhqAPXDItitwzR0kohPIPpgsGlZ0qW2na7sdtXxej5iFbNURP45CrxdWHB8LvJ0Nisvp
tZBNWtitTEz1ekCF5ZUeUhoBJKMSMOjKJG3WcxjmB6eTdPMSsBLdMHrVELc3CyVBD9oplbUxKT2S
6CVqdTutnrGOONiKtgLarcKk77IyHVe6KGC+Ildmr2mzTtIVKr7mQ65UJczyPlHM+sGea/C23IKA
VsRxNB5qmAXRpoptO9qw/hvlSyWpyvRtQhfkWasbuVqp5BK6LU2B5dEpqwK0lZ0LC5ogcBn4a1l3
HVXmDPRX/ERRcIEkTyqpteYaTt++hKGMTMBs1Br6VAMwbe5RRSSvwiGtHkCJyV/DIAke1cwMjix1
NkugKvmPwZqiK45chJtnlOiVSzXqjT8rYv5fOEvVW3HXNm9vLd7S/wcu0hK1+cRFKlsxvBRktP70
txanavnEn16S6vyhkdakbZDJd+hkIub8p5ekOH/gO1GowfWDngV5iUb/5SRJioULhXO9eEkoNqEd
8z9ekqSafywCWNR5cB9EL4r8+d9wk5AZXPyg//hJdEwsVy1FJ3ZEPw9f88RPGpCPlhE9q1yjYXFQ
PteIFBhziiS5nimD7OlmGgrfCsiwX0uTXJqO6xjC7o5DhaPg01bHVbBUQiqfQiZBPgCUIw7tUCMR
rHvqW41VlKvohYddmDp7uRWZDVixF+2DNdJRvNPmJvwSd8ootuY8tcHBwXi/yAP7yyv6SGGDSr39
gunLE1BT3TEYbR20oIZTFYj0KbZKY20OeFR1GqXPel9AgjaC/NVxhpgVHwMOsLLkSgqd+CnAwLhk
ymXfyBzti1QYMEgEOFW97rJjk8UFIvxKu9K5dzMDtFu6WpNER3vqye9PvFIyTCbCoby1lHCsBbqn
w9zcq2NVX6NzHOR+Vpch+lahfZE7sbGZzXm8soqy98ScgLBIOmGtQIlqV8rQCu679Wh+l2vx7Kgh
KFsZkjsa0spRhINVomQflOtSn4vVFCDXjwtUj5u5hYnntfhQe9noFmy4WdrXgkPzlZyDAvM2u0c1
L9oV0RjeO2EFXlKq7XCrmYO9mqbYfoh7mc9BbU9Whh38aOzqGVQ79MaOo59X2+0FrT0ehA+qmSLH
2Emmkm3ysEofTG1YS0PpR6U+EBufQ2Vdwpj0IUEY6J139UVbQdrihUn+jPLiQ9rWynUUKIe4TB9i
zUDtfrIbh+MnDh/nqQku8rDVVbTk+/x700fA55ps3ipaPsIAFFl0MAcJ/LtqwoexEgsIC98tJ35r
VtdC9IgeWrytMVugiSWprB1qq8AqANnfOSbkFkcoOkUS2PGqMMuNE0UzPD4E07tJNvZI/RHvsFG8
gcC9yvrYYTxxZYaoC8L1i0FgJZvQquCoa9wE7F5DRWmWfDN1pkunNq+MutAu5Ih6wCSbJI+TSd20
mRoeFlL4fZFY+VVQtsn3GfRF604C5EfWxv1m1KYYBFVUP5qg1m7nAmW22rGjbwJZAl/MWoIQdgm7
upCTq9pUWIAStwem7RhrttiJHPnfSJrrfbE4qk2eXxKqrLbg6vFP7C4B/sT9x03UNARsoVa8hNxC
70WFKY5v361MGgnYU5G45yKn3OLFqJskCeuNily7GjshGvia6ZpJGU0+4lX7LjeUixl+r18g0jVo
erJrcy28DRKHq1Kog0IuKzP1h6war22g2LAmtMSXpd7wAAtvZnhC161kFOseMMMhUCTnWoTFfFVI
IDpDzRAXcyxzBFa5o38vQ13zCDQMO1GP8UUdR9ZascSTgkLrqoS5DLJ9Kg6JAjiFhubHkKKP8SKE
yxt6g5O09hqPRdmHMrhz3NSp2k2hfg/Ar8FARY21Bpw+PrUzEvEzQn/5VPPKozjIvtojebQg4WNt
Q2pA0cfWK+eQvQVnxQ9k49qO0CuDBzL4RaOiHR4WwqbCqCFS1Zi1bwZh9mUwO21fD4p+AYuOm5VI
tX2pBCvZar6rffoaK5V1rOHtrnMQrR4FrFzQUJoVj2OezNOG4ta5cTxe6pYwaogMR5tKQ/cqlDTq
lw1mtKXflBYcHANPQPdFaChbB1cPDRqcuqzVHQ/8inkI+j6T/SST4W5Hca3cWsJBRAFxWbNJVxST
K5dwsrA3qiZ04YY5r+5mxIWClfrTrx+U0i96iI1ldxj7aCtKudqqTbXLqN+SZoDsAQtuq4aTslFy
zU/j6bEK+32tqJ7JGJdy3K+cwHrV9Wqf6NG6svR10sqqV+vTVs6iq1DFVezL7K4FYIR6+IxKYe0D
iHH56Uag35oPAX8ut5kJz86avunxnRxg2WzjuZ4V/G8kXpt+A2jiQF3uukhmgon5SsvhbyTUYSVk
1PTsos+1i2AsN2XOl56bzRzVuwmfOxLFlc3V1GqARPfOigjougjm60mbVgVYRYeLPmhhFeZn5ipk
Qgk9VZUnC7GXDKMmuAB3NpWCWy0ZMQfqlhItvyuCS7RauGNOx1aiWLiV9XtMGldlVBICl3NLB9+l
xhE5h3Q0PKszpxsth37FBUxbqXl0U3Nn4U5cXNeadlmGyV0KvL3Jmk0jJQ2gH1ndGnKmX2WZEX2X
VH2egbkNyo3ScLxGUioA9wXmA9JEjbNChv6B1E60zZoBs0ejKx3c5gR2BPO5boA9rQ0nk1Yt8DgP
0UZjZbTOD7CMsBNzYHlzoVwWevitMjEiJre1pT1b9/pp7nbOOLwGY9IegkjmRtw12i5F2eTaHMvC
ry2t8Qqt3I9wH4mFtt2KILuxdhJ9jyFEWXCo4bJWYkDildqeMtqGlXNdWs3kdShO+3AmSppiwWWW
gVWvBgrAn1oorYAZD0o87iw77V7nQmNHONe5NpM9HJxmjQT3nSEHd4aUCw935aVNzPAnvB1tSmoB
kenysJqILHKrSKQrZZTnQ4Z4pZdkw03PSegA5qQcE/ORjeGXpO9DHz96j0DhHp79jRxql/WgYhb7
bGt3WgCYSM6/DHkZ+/gNw7ZFZflQF5P1MiAHss+cutiAmhFcnZ2RAEMN/HJoO+U50hOOcsw2+ZKw
W1m5g/PTV/YPoVTqJdikfGXUcfoUdbL0PFjzgbODdnKUXh03KB39LeYrmQWIvpZO4hVWb/AKQ4H7
aOpfAzipq1CGXWcMMuXRnZUVmyGyn5UxNDzJCu6GzCE6kWDviGWjfD31MCHKRgD60sv8aKoEkWRC
Ggk9UF5czV+Qih88p8mu03l2q96QvrazwOppjcu7v+yHOdlnotn1g/SsxPHaluuOqyJFHii+eVCS
bsBeqld5ol3mXayDfVYkrnozlkKVfohq0A/hPNzOcnrbGUSb4JCwfqsLcPdrwB7+CIHoR0LhHQht
CdyWBpAmjOdN0jvlNu17y49wTAmhTCZuHKLobS1PD4KAjUtmr/eqSRpcKODPaMv8MIJEXdd5Ym+n
qrowrcrxhrz+YiYxca++JMCVUCbYBXmzNqtUQ9RJl2ueKWqqQxWM2X7ORsW35uFeVXGazFx/CWyU
zdCVm3dpL6OlB01S6pXbSNjXSWJoXh3UynTZRJY4Cstq1miXKCt84MyvA8ncwIssv4fq3EDckaPp
QZFbZ/CQEAhfDMHtsbczbXbjMBeg8qTpshzH9qZkxlwn1mvZk0b5kUiEQ9xp0EhvqzNon54/E/mc
pa2SOgsLJdTTbSAMyW8hz1ermHcqE0/pJ3kPy3UCVZNHIZqqtQnvFeDzTSG07CvIbAZUZ/sakHVz
4KpMMHAYgytEL+ZjS6G/ts2Leh6IeZrFQUxq/VUeB0I1eLm71JI7TqORTGkks9DUwEDjXbIvJcky
3EadWduWlGqb3K7qNa62tR+t5CnJ2z52VWVWNqLXlQuhhDpC2zUuTpaZbtwa9XqMc7Gyo/hIz2pJ
3e/4SjGksk2TcSyOYdvKlW9Ejd0/KiPx4U3VBiBXJckc9jNtEONG7pPyqpm66aJTFKibrjJOch96
oiwssUnGcla+j8YstpKz3PqVFqkdPy/t20CP82HrxNkESxR524fIltkwpIWVlx6Cw2OmBXAi0QMz
LisLAoEF4wnOUm6FYfNdk1LTpHEIyJ0/KWqUrYpJT7S93EGVBbVYFsUFtrqRNpjxWPJJh6RQW+KS
G8Vk6y13e0QN29iVJzloN42pJ/JatURtuCXMe+dLMda2uM2ihlcSjc0o3Y4iaaotZQs6Me2xUOOO
zW6a9YposGTtoVNV6lMKUUjfVqYdUy6Igqjhd1Ehvo608wvXyvO48Rf+XLSzOHbUY6/PLcZ1BiYJ
gXfiRkZ010y61Uweu2LDhpHsBalhvOpykN/XKlDlnWliae7qPg/UK66WHNMWQfnhspi6GsylhSwN
uEjR9C9FVxYSYMJOj2+i3Mnp4ogko9wB1LObLWgqBTWSPh73aZ9W3cUQ4GBrTc5zkbV25wbFA3oz
2tBvComrS1LGb1PRhzutVdLXLCocP5rV/iaQWmNnT4V5jHJb9spujoGpmpIHXsr2gt6MCOWVjuPb
oxQdKbzI7mPy6pkFJFJXduSmZj+NZtNNJIReUkt6gBZ6reX9Gk16cxdowtrWKUmFRJTXHBsVupTc
X/OoeUoyGxx0V9crkGGYKadbU3FR33Zx3JaeXjpX6dDnT2VpvwRC2Fvd7B+LEdxcLlmN3+mlclRR
E7sLZPMuy/meTZU/zF2EDhOqs2kAXzQPHS/phmOLTMJQVbCYMulCgajH19Xuhap4iQ4YUhHZ42BW
1XqKx3Q1OwAaZSCogCufm9zZcy8IPJtsMhmFcqOm7VtbmquxnB6HwbkapuRL0E26jsLJ2BIxSB55
1c+oPx6jEt6cJNUvGUk6+sOMov2WyOU2N6fLec6NLc0kz2bCCxgdL4eEp0cWSQ6ik2FV75IaMe4k
kh7VQr6thbyOeuW6cyB5Ib2/D5zhTXYq061Cp7xSJXGnZ3MBmSw/hvpwm871QanV0SO+Bpqv6g/w
TS4CSz22oMVgtbY/gBu7Rp3u02CcLjWIal7Z476X4yqWVBzjur+BA/1EUO8r9/Fhq6XBzqzp8bNM
7kRsQxpkNsshWCBrVP9YJJxNwnGZzVGmaSCOujXGt19wrl+zdr6Iumwk5Nv7wSz0tRQkG1jBfpjZ
r2D88MmnHfTC58mJ0D4b4mdQAqMXDPFumoNnmPDfEFFULxS5+ErEYzeR7w0xkn4+hTMCR/njGKry
qtP7TSdbLxLVSL40I3MDOHFY9/KggyAst7DZmbD2yqr0fvTAtL20OssxLhK+d597Q9Hpu25U2cuy
6XXmrPml4CuD4CbTUzwrsgYIkqsq4MzsexNL67KNZFfDoHuqklyMmXwJ1MVPKhAT0lwtOHOlD11Z
ux2s5KFIqS9L+k1tGA2pD5U7vs0s2+bOcuIdpRhbe+68mf9O66G1sdvsrpLEto0XvGWxCRP1TsZ1
lxFbStLxcYRP+pB1+YoknU9jxpXmpA+a3PtVa++jXt6VlQThu9laCP01TZ35ZMfc0cqIo6J8K6vD
Rd8GW3Awe7truc2nDwDlPdPOVooe7gqnuFNtKsiCIdsv1VwKbRiXAAX2baVs5FjfaUJ6CMjIelUX
v4260FdgTYH56u0+mCgaVJ1bbQrENprY4JzztWuBGQccZ7hsfC+bmqM9S/Z1b9bXRE7Ag4qnRMTf
AxzDmSPat6FRXsWa3l3KQ6+4nOLPTTRpF06lFls6IPwmwmIkfaH4STQNftJIznEYkA8jl0TCXBbm
invU4zgqmkdZiO7Gw5j6GtK4N1kUQpNTq4u44fhtWrqRUjm7znL5zhT1yk6AHpviYMfBvZEa63lw
nFtkwYlUSGnvTpXsjUpNZMPZ5L3mWcR19nOl7xVIx0afrvS0lbaEdKhjzNQVTTV37cy61SuKmJrQ
r6X6Yq5tfZ1ORJAIdNwEWrcnnMW9m5jkdgYoNQbSKk76rVHkxaZGOUwdUCCCO/o669GTkJy9lcKU
nmw2Smwpnp4WV1oCRll2dshXudyHwNuZ1t7KZkoIHJyaapfYziq0s60+ytJBaq6asr7Mh5p0EWpk
aZsSCFFsP3Ucr9CD7wV5OZmqLq0abbyJ1k/Idz02dOIgkPVFlBorVmwER3bJnZEuxSP22i3qxh8M
lE5b/HjKTKSDaqS3QeCss8JcTe1tVlm7prYfgGz4/Zzfkl9Z6U6z61Rua9AbJAWXVE3XJqkVV0bi
1rVKBOf6wNC5m8/Dmis4ad60frGjeRVO4X0zcBWPs8RcKyFEZ4MeA0/I9bYv1bcil7azMv+wm9jL
OtLJSWNm7OlgGYBymHbs72OrP4QKX13UeNCZeRtRSOHaib0SIP7WkgzOK7bq731d7MlDfU2T6JBB
KW2V0Tez+UtTZc+KQwFpUOGsVOheygWoaWk42qG2Koz2Yirqw4DPYZEGrEr9cZwDiPJK/CXJ02uK
/Ty9ExdFrV/FiWQdjBzbYQQEMZrURN03CFfmZDxPjX6dGs1VMamwOKkNwOJnLZVgyg5H4rEqbbip
uOJd+UwEbTea+Sbo4gxIXqjtgmC4lB1yWLVJcFeVuBKOnfpAW7/fLsxym1+D6v14oELKcu3if7N3
Jj1yIv+6/i53fWkxD1sg5xrtKleVN8hu2xBAQADB+OnPk3br3Lb/um717iyO1LJaHiozSYj4xTuK
96Ep38LKjVKxmPsBeQDh0SY6WYKUtNdYe4s47UPZyU/4BfLYm4Z4pBk9PFl0fLAqum/uwkDZqXze
1/Syw+JwFFwn1Z+VpAK3KZoiAdD7PPIVpCKag8NMqDnz4BuKQzOxClq86y5LGUkVJFn0KMv6ucnG
aH6NOEYxygrinDa93+oaGQE/VbSZjyaQJFArPIYyN2rzPVm1srZ2RqiWdaQlmlBBJxmnAvv0Fkpb
pbaq+m0/G1b2bijCFSly2Ir24paUQB3qrHSfN4kQhO+DErqdO/vWk1R1gSKhK+gejOxWvfXM6vUe
XnqEOeTO+NIG2Tztq0p7tBHq4F2L7utdZ4aUFxeRsfCcMz3h8gkVa0ReuyOYpjK2YefnvXqbndyq
EtWvRstJKmzY6YgTv6N23HjXzZ569TYvmJO+pv07sddifY2yYeKcPRSr2Fc5WHxSYncsEuGG4tle
MsQfQzY4KtbOHPgJvetbdqwwkVtQ/mXDHaFcD6dnU2zBcCqj1qcJdjGdZTdWwwiE34TGYVlb+dEu
Xf04h/12by1VXiSNxcz7Qw71vzTb/yFz7Xc820l/qtefSLbr3//BslnhH3BlyIMxuyGS/K4Q/sGy
+X9Aal27b/6SG1noef9i2dzgDxg54ryQrjnX4DdIu+GHFMnx/kDZiXqJyE8KQ/A9/huO7WfN9Hfd
H9IKIv94f9h63V+seC1agU1DAQO76vlSBuYnP5otoFnbOW42wpHCs4p/SmwgheAnXg/lE30FSM7J
XXOuHUC/Zpbarqx6F54rVpketmc1h2VzkjzsQRoB1o/pNA2lf9NmgB13JfGRwf02Z5YXV67bdJey
Mbz+7NCI2e+dqQ+dXTYEFsOhuYnt5EJQ7RTX9ouV21aWllUORtH2RdTuyzpYzbewbk3nqKK+U2dz
ELJNPYfW3V3QTUtaVVXmXFQlBzYdZauXPB/XL8ZUXluzyZlOETRF6BiCYXqd2FKm/eyKzU7sqJj7
h3I11Xu/LKssnWjH9s/kjJLU6w115pzqLXJfPYMYg4MR+pAWTITzCAR0LSLYDciol6QphYUAqfKn
MkGTZrCbRGs1l8nC1IEwZ+tFcCmmyUcjRS0zXIHd9+580plc5LshEpmdtvnEhGON4yNRT9a9nedh
keDINN+kNO8N2rMHJu18vlViaPZF70+wKKwwr7KRgxt77YAGIIPgk/u6bhfj/eA4q7PTszPWN+aW
mQxhfrmUB+LmqrfZavwXJpNs19ic7BNPSfUWqrC/N5tw/jwOdA/HnleFWZpRo+Ds2llEKrECdPmf
zXaQM/ymx4eunaIo0ZygBE60Adx2NCuD3ydPNkpHQyoPuMqkVWNbrx73zHbeT1kVeHu8WrQWZ36u
d7ly9W4b55ooXKOKuvFBrNfz+yBDXjPzZfdmem2RgB2tTeIMDkhivgTbueQEe1cNg+Gew1aKp4DD
qtiX+TBDbiJg+pOCtC6MF9F5YlcZte0zR2rVo66jepjsW9lUoPWTXW/kCdKbl9E2ZUzzl9DpmWTP
EU3zDZVr+Waq8wpwQmKjC9mGdk2Uw4M02Y9Ad/jfCsVXyVG9o9VGi9oWeTwFom2RcnlrV+77LGuq
nRFEWf9QDZZTPXTOqKtDtsqFPnB7aRh4tXa4vyxPmsPj0vVGrshiaZtxTmfyL+YHsM6mfJYKLOfG
47bnLvSr69/mnDmMjskx8/tvhpslpuMSITNJCxMf3iHbloCU/74K/cFJapWHwKsWUjdc0SJqUAF6
VRb4H90cEC5dyUsfoFP8wnjpu4KrtqH94dYWm3qbEG45O6ObJRPGPPKpG2fgD6GEw8dGNcDu4zRA
Pq8e+rM080Wb8qRAOs5hoNnk1hywvplc/r0x9to80BoFgzARkL2mJqNDyYTW1uWHQBd99TD7QAdP
qGMB4XopWDf0QLnKrowixAKlXw5PQJOGOHVrWRJxuZLa+6dNdEOQ+ss4mAditpuvejDEt7q3onea
IcJ7K5pwgzdvLb33LOtcVVa/N/It/OCUbhXtZ29wn/JOBHctMr/bbq2PhMhzWOWwwEKZFF1fpva0
QrRYwUEMARri0Y0b1DIkR/sjqiHv2VkrzhQ535VumNI6KEQ9jcFDlLf1Q+eZRjLKkAh85M7Lxams
7MO0hWNPr7Ihgkffbp4aR37r2gxWBbmmd2ACtU7jho+EAW/k8gvnrmA1ruF43fl9Y7ES1sJuv8B7
IThdTP+xbuWxWkS/D3LvZSojETdXVm/crA8qbL9KvujboNNdWrjW0Vjm4bB2KjsFzfiZhvN7By3J
ztZzkZqI540yQv46IDWE6qweorWjkjrszv0acc5CTCg06KdZ7IcC8ikUc0AdB8P3OIEWAAYZq7B2
0Ke4SMYWAUPDyhqGgWKMzsVdVBYfQunsBLBfUue23sFCZnFVCvVq5Zwrq+oDoaJ01Ts+RH1+Hrfw
4JtFd9Z+n/bk95zWqNvXfXazURkZuy6bgTNul7wd6r1E+wnUHom92SFj6hx9cXTNKjaW79jCZige
ntnclWdbsY6WW7hnrfJeSEd74pgSXsEg81gMNMlk4OcnhOynXFMjINrtJsumj2pjguwb6NauczXK
AsBtq5pDSD78RfnoHEbhx1sUphCeaW47X+wwOhlWfWwQWsVqkOtbViF6TjIEAqRPmWYM7bpXlnFj
l/mTE5UoB2lU6aO1jLel14RrhLJz01WU5OPPWzHuzckJHzszMrzY0d2tm3M+qprobsy8R1NN4LSS
mymLxheojEcT1CseB3GjIzAyIqTjqMrvbJGxci8R/fYuKgW1ljtUDOtpXesHzyhkag32DiuLk5/J
KIelBGAtEgp+xclQ0WdElyS0ulqUTeIS7rLFJgskpMA2P0Yh47jF4gNhVEMmbkaZUh/dxb0e8Gks
AKSfZr2xNhmKTI9ULVO9EwRhoHHpJpI2/Ho+oNP0jnPjl8/g0rPkreYhlxqeEXuhn79G6wa5IDYg
GMMCcU4Le6zOfbYgnNCB9SnqZP4xMpTyEz/oI1LWV3XD0oH9bFBN2tZe+BqEjXWm5qr5RJxIb+1l
gb9ulGWld6vimlGzk0JkVsfcr8Dj+tJR5W7s7PBpUCMa8aKcCwUV7BqInaN2h4RF3CKiRp455lue
mqiV3iAsrWNvFsFHhZ5117a1eKwYH9knYJr2/rL696MVfTK9rt6FueE6cUdme3WwrLz1P3tVpK2b
SPPPYtTN4BCSacGMgbrUQfnTdwaQ8wfaivvOypdvUSfsNGrbqkva1RAvXqjQCNpZ6Sdd31Z5Olre
YHKEpY5j52aOP6V4vq78CgHdc8LXGL6YZa3vpMghrxu7MGl0MSvzMZd6mVPDbPjQ9pwZaV4Oxp3c
CpCoTPXBYZwaJ+bYVNyT5D8cULEEnyNzqo6bOZtnjmpBEgWc3/tB67QG/AH1XOTKvlguiq6xursC
hR0jRuQ9BgquKkZW5KTIZysAWDsCcCgmhCg0lKu9Ry3h+65bt6PN7y5JmLXWyRSLjdB1QGO15vn0
JykuKy2upfXaIdasWRLrGgOWS8s3STIjVHFbQgWN/rSrUF3b+3wyEKvKTpgfgjk6dCDQsZCdPmbE
OZxMaS4UEhisOe2QeYmXQzVaZRecUSG078MleBF1b6aIiyz0B9NwrEbV3HFoNBPd+IeBdfHg5XZl
o5gzrKd+yOwde2wDpceZfOuW+RBZlvMoaleA0Y8tJLBdngR2o33G5M5yKLwr1ztcgs7oD80IYrY4
9XTS1wZiR1T+48Sw/Tj248xO1fkX7XnfFnOpT4q+czDjcMrGuB77dlfKgKyuqM0tkp9G8+wP43ZX
2KKWqRGVAoFoJuWf0D+DpKpgak5hNDV3SF/3Y9tnh6DqG5J4tnHg0YZCDd4hVGDEyulrOFjGptOw
LY3Paz0Ur2Y/9JxYIlWfrt0P2TGYrIiAIjR9lOxAQvV+e0GNBQyo5uIre+pgxaGG5gpouzqvBaeK
a4dj4uAqiOXqzY8sPaOI2YSI0TMV+ngY1RFkaqoPyPLHMFHIs1PtBCW6WKidrK4Musk2/awdx5iS
qjTWYzmY5UXnpd5Le3beIk467VcX1MNM0LRH42XyN31fDdH8QeEEc/cK6KKPaxc7BCKiTL8Ppy68
dforYDjW0zuOlKDbmxHMBzMjJwapct7GQz2yWK/uRnVRbQ7L02ziveSBDotvPi0GHb651f6YE1eY
DD3GDKyxETyv26uZsuMa3nyazeigmjwcY38Jw3TqZJV0zrR+VrOtyn2EtKdIet9e7lG9hc65ykPR
H32NFSReyrwNLsPmPcIdFB7KtKhFBjL1wbmwHPnkEC+VFLUczmPlLOeG4D6648JyVwfln6pDDp5u
2ppuvJbkfrJ2iu7RWNb5XHrNNcTdweNHIRqIb5UbuP9ma7+5Q1YlDikGcWt0MKoow0oEGdnVSTEx
7uT3BV8/EgE4wmQtOafHnl2g03c7KQ72GNhpxp15dALv00C+zjtBMVm1n+eSLl9mMU2Slqpv56wx
TpqV+mYsiAsfJ/GBEkxxYVW3LqHcvDvcDRaCRd89kDxv76fRy25RQ9r33twEOxuCkhkgF8/e3CHi
7LaC7kG7uEW+PdDQ6bh/huOmXjzfHG4WWjQejcysDk0bPpdO3Z1M/HM3HtXGz/3SDftNLWKnzXw4
UMjSHjPb7vM9a5BKq2ZEkiRNH/VUaM+3lbbZqNfIbHetEEz68KbxCAjVuN1CWd/iH7zGZNAQFFj2
aVFnw3jxOFHuirWbUgfjhYoFW/5hsbvpZDaTQ0pdkRn7K9xxDhtfVwmPjHHs5Nzu6TdF/OTw8ryo
YEJUEbXLiTO23gd/CF3KCzh4Y7/V6ehpm00c7IxjpYUYvOYDV9rKUdD6/l5SgHNbd03wIc/W7VsZ
QSDG2jS3e2n295wgB7RjvNtdVE9uYk54n+MK31GyaGOMLijNdWz4ujUvYdiUbDihy7elBFaCfnun
cRggXGS0P9SzUT0AKeMsMNy84q9qxQKWexEWUzjt4jzicsK4GyyQVl2pk5mShC9duyHJG10IyEK4
/X6WRqH3Tec7U9J69vWG5Jx5mYM5MGLF2fLG0E1wWgfYgM4nB0u1PPKubbqf/XX03pObu6FGGUD8
zHHI4kmM7roz19K245wThoivsoB8V7ZmlS62k784edW9eXWu46Z3nXeWM5I0s+bZiZpBcW6U6XBD
DrV8GucBaN5vFndFrNdG3zyWoifTDL5KFHR7GGaG4MIeYET45iMvJm7RfllzoPfYxof9Z29q2GDN
BocQqOYAuhQLB1Q0WBcI6eo00Ee1N/oC+rqqw3zXdWaeGKIUhMEMuqWpDUiTvEMsHTqDq+hHJzW8
cXhhc5OnYe6du3FbNExf165QFzBFyTI39fuozKvbmjbqJ+jX6s5dly6elN64+uEl4Gs5Z2Vf4fha
F2sHWAqM67PGs1GYVfmlHuphP9WjcP5cR6f6VEs6VqicCD5jcFzOylPqUMILnsweJfQuiPrSiocK
bSB7cT4/6j6j6YsuYrmcxsny3m/BbE9HZevmBaWHS8Mz69jNXJnwPhynBadAhqkLfmWzBt3WkZnC
XFQHG8QZdayuxGNpcybaZZUNv4p0cUwAbTDN2JsakAJh066PgV1t1r7WQ/CZUpG5u6m8eQuScN0W
51QMRfOpbtbuk2nI7XkxR/pTl9aIeh4j5lKuXmH0t7PbILCcqkrCDlfrvEc4VLwUvmL4YQ81t2PP
xPmN4WzgRg1omY0NYYhbezDzMXU8HjEML9Yb8JSZx3S35JdAONlLJ4Mn9m+TnWMe2i/ziKMvUU1E
bNhWrQO6zsg+z0XDeTz7DnB59cT/E2vW/Mm+MBUnzDvBY0gmgEpZLftnUY0lEBYyXHyKYC4YDLut
TzShe2fMRx0NZOb8JLQR7IT08O5hPiheRhXW5xICw0r6zMs/aYU78OAZmcVJKZsMwIZlVk59Gp2w
eZl8W3r7YrOA1wwdAA1UK9LzHWJdyLZIOzWRBCLk145FHZyiILMv0dISHxe3ZoPpxxYooogawKhQ
FlD0du9Z6pwNkaauei76P/nXDP3exKhhVbV604WRXQh9zWaODiVqxR1nN36I8tiiUiPvzGkPo4Yu
KVuHGkuPdJ9DC5swOxN/jWfS4eaN4M3i3JElwpDvv19+B568K3hiC+mcwjA/o7zN1zgqfbs+icwz
EY5Wc89uHfuZHDEWSoCH7VgP9oLzCWxQtfcyL7kY0N+biYcU4kFe6miaA5ui9BncyQmgNfaBbCsj
bheZDw/+htcPj8Gi3hrX41op3NdLMocZv1qltOUF0Npsnx27GeyQ469TP/fWytffaxXqo0YX2O4M
ROi8wWXunOp2wPPRfZYN6XsIQIBY/8JyALC4SFgIwYJG2Yv6pigN4aVNF2TtLpLOjMd6Nswl8b2x
XB6XrFNvhkdmamJ7JZfvB7jjKObli0Gz0bCfB5PvwFc5H853Fv5O1MKg7gYP79Rh9bYOzGvuIy7U
WPV8JD04/HwkefxQhLRNe29YJt8/SJslL13fyeGtDggHRfiBxhNaFK3EI8tlXh4GE9XSreH23JQF
x/XqVq6LW3rJGpZjdWex9MibaazGFwb/QX9o/CXrn63B3NR+RjB93dBydFIjqapd0oeKnyaHjTfa
z61X31GAxLvC2TP6J3BAo0saqdeELR2lQdlT0pLSXRotFxxsbQSw5YDbhb6DEnY2VDPuSA7iIy41
9Y2xbY9EF8yqzw9i9MgIGVx5g7cLSrRf3A9iCW1OqWF5lJ61r5pgk08u3b9+/H9Nu2jA21xEXJqU
ybgx1wylJXCmunfnxmpPYTt4b39jVv4yU//dPP1zkgARQKh2cHSHPOg25di/piuXlNFic3G4a22n
u0dcRPiplhOia6xJPXpVa5T6H3z+3+sq/58PiRfl30a27eMBp2zS9GF3/h5BwTANOcPwFPuBod6A
7yZ0YtwNX3uOd6k9bt7ZxZqJeWEy0DDUI7XP+xWoJdYQ3o/1LEuFK9T0dqWN9KxZTLlfnc772GFx
miHpr9LDblNs9qt2moaDiw6fXd+Y3gedVewjq0PB0RpWn0b+tabx99f0+vZ/+XgEEmOUD0MTL9iv
13QzbGWxfawxZ2CMDH3bn/KiwuTheMtDP7vzrRPM9F22eff0+1f+j2+ThAaSJxx6zk3n2iD784Xt
eNQm0azItEubwbKq/ROwcfG18HDGxxEU1L8Mdrt+lwytFLx5V0bOMn+Nhujhs/E+AyP1ss7uNhxZ
wE7oMpZy81CJZhH9a1UX3BvepM4NTiDEuXgNEnMMB2Nv6BatV1E49r8Lbrm+r9ACT4b0gy4M7V/j
i9Bf2FXHhh7Xmb08hFIuD2XRMy72Zsls8Pvr/rOx7seLuSY+PofMI56mX4x10ZoRCz5YYzxFksNV
USsHC8GSu6ffv87PaTTQlzat3XZgAZKa13pyeMy/PzjrtJUlzxSpfeYA3G6CFdW7vi2mMQHKYG/4
/cv9eiPzcjb3ke1AkUIERL8kJDUkLjasR3gfvm88goi0Yb+uVwVQmFUs+rhzryAUGwPI8saMlf7+
DRDL8suzdI1ch9VFHASn6v/487+l1QjMEksFMURDOjL3l4IcEmNXuq72oSCN/J6Zw512xpAr6ALk
W2/ZVrc49vJuBNALehNw0MxBTDSs4t2QF9h/siZAd6ntCmuAE5aiTDLtuAgulwxbPGqFYk66fBac
MZBRHxenRL7bGgVJDRlLNBpcs7XNo8qVUaRY8lj7f/Ay3qTZaCESrjOo68Ax2WDTPZSAi81EGsvw
McxXV1waBln7DiYCHaFR++t67GsEvQ/1vPAlRgOG8mfOFmyoUDfQg125sOnqyeQHh+gUingYsdjv
FxM3chzNGb+2Ey26u6rNvAvui+Axj64+i+4aeB33s0MeISFSlnWYTe+6E5cF04A9kV/BhdREDFzb
eKFOnfxTrhaV7UVphWcqtgCCXR2MN2VYRd9Mp2Cr5BoLZoAMmuE8avr0XpooIyKgL4riw9br7ZFY
Lc1maru8Ba/OoKVs8Pf6RvSKDb0OUO/e6NBYtmPhrTjYvdplikZANRrvlxJx2mnF2QP2hhUAcEI5
Jb7TLcSv0johP8cRIEk7e8NoEbsRI1Wy9gVTVOWEXChwGnEwlpJrmcHmbEjec0NjXlvYoCXpMBB6
3+cRxJ+ROC+tayx74Wig1IEebJNYgdmUlyWYpR9r0QFfj9Gqut30/Scgu+FFRgiaEm3k3AXxkgsR
oQOzvl+EgA9NdAev3hotb3Zjxi/xF0zFgPY0Um9XbyjkjVoykOaZ8D0KBF9sp+euKU14DpwK3V2m
dSN3maqIAswMFMCokgZCwNhWmnK9s3yXAyS52qtx/jGlLXM5tXyxk4v/c0KXDrL5zWor+3HNKxTR
OVlyXprJZqvPHJuaf9r2fhE/UM7AUsEIFbHsetSjkffy98UporxOYTDC1kNsyXKN2Age+YysU6Gb
XaVMXXFXhiNfwe8XiV8XXwpMacYg8du/hknbv04T9sz5MAtnCO86Yn3PDaDltOV0+w/ZdL9urriX
UYnQhIlwwA/CXxsKoaKKyAY9jBs3LC8Oip+Nh/dK+9ZN/zblYvqnmKzrcv73QQIxAxCaxQsT+4aW
85f1FyQX00DZ9rHrGMEHbGTya2k6fXcsysiTsd0QlBTXG5k4l2yz2lfNY/jt9xf3P3acCK0NdcUm
ZiW0Jb+maGPFLTFHw8huhYjulzWbVZovztdo7Xmof/9a/3ED8Vpk+PjkWqHQsAJs8n+/gYoxb9ze
DbZ42drqs0fIOs7WouY3oqslJ+jD5csPycO/f12fKDKIMQIB7e/ZtX/bY7ZotY1G+tBhc7g8kO7G
VRVt8GjZFloTx1u/SLLRsn+4bXkgf/l6UTOT6Bd4oeswEdNU+/PnZS9q/CGjWhVEqL43TbyFq2v2
GAFW6n8RzLb+FxFUyzdPtNYXz9BTnRBkM3waCkdoxHxr98Vuy97eoSHxLhXE3pqqLKofA/S4z6oJ
5E20ADrGAgnEhwiO+JMUtqnTNiO4Ii4B3dgBMUypRAg1p3Y+TZ9qEV6lNCJazuQ9eW1qz9H6yfGm
AUNTaXTlDYsmzA8Woc+zzowOEbu9nNBMNOHDYgXsIqvoc/HaRqHUaKrdjn7o2DcC6RyC78fekf3a
SMgG5CBuTjLIsLC17AKRrVkdhizc1JnGEDeA5Wom44gQhsUUw5we4340BM7478f3CL8Du+t3zMdw
GPdvJUfw8MHFoKjOea0ESnHdZu+qIMd/H2+zNuV59LOrpjXUClXPKCVHUXvAHOU2RWuzn0XbQz44
G3KP0EVEsimW8xra77abehnuxeayvjS4B+8HaPv3REVf3xydMHENlfql1M0V+BKReT8QHsgHQT4D
FLyyd0dluBw8Usa7xGnQ21jN9K2uHa9BLTLl7MdriJdyCFiHbgavBEj2KlenqlejeyREZAV4NLzs
RRRNE+xXOUbHZcud10GJ+YMXsuGnoeF76my0jndpelpQkrUoQ7FronA49OX11tao5I6wyKGfIBVl
Z1oRM7pJuMxTfxmqDdGYmr3Lj6UaFxCfzoQ5rG5+YDWlS6nzmyrm61cVhWzVKheMST/+PgRNmF9M
QebXjdDkcN0EIImvC4maKd2vizrqdYv8FEue8WZAmzy5yF8AdbAIbR+Rq1SXhuJfCTBpdIDZTJ8H
b428/bxGs97XRDORBbCNY3ZbNuDC+17qq1R97KW8Fchzp6RefNdKPYQ3BoJ3j5v5hyxl6/FaIbLQ
OZEwEo9CXK/saKDSCgNDzzMiIcauX27ZC2dLFAkE0YXKpeXw+/XmP597j6n2Wotx7UxFtPjzc9+g
k4v0UmLfiAA/YnDEynhstdqaz99f6F8pSJ9ayX+/Zq/8FHD3/w2+u77Qf+fg/c8IsaOH+G8X+xqS
91OK3W3bINERP0e0XP/JX+rRaxQLGknEmabJtnpVUv5Qj4bksLjEDvKnnK4i85pW95d61LP/sNj9
SE5hN/aZbf5bPOpaf5AladrXprDoKiwN/o141Oar/3lH4NWvKlQXWSsCPTCZX3aETBstjUOBvC3c
wk7ywNVw0EtvQ7ai1Bvm26GSpYBcV/BD44eFJp0l3QgmaBdU1Lahnss2mk0CoUj/vPeRGsDe+ev8
2e4sGXyqoqw1cUdK1/9U4b224hYyknTYfMBGPmB6Hom39apmX0Vunw42M3WMSTE7mF1pzizsBSr5
WKnesh7WylGYzBym22SZDPFUD7hcSw/52RNAsJoffG03YF+RW7+bNHqTU1BwcNjlxLY9alm7H6qm
Lo0zT3fZvrhb6UgythGGHQ0Dl0OJLFCSOTLKCN4obuZBilsr772jj6BI7/G6riMRdIu/8PSiuMvf
46oKSI6bURZ+8RUOU7tEeJWgXhxx2E/jdKmzYmaohuhnJ2EpwKxaY727LBMLFIzYbK4oHzgt+Rcq
Ls1t15et1K/ozu3gLi9wgZ7AqtvhmGPSHr6gCVE5rvtSksjLMv8x3xRJK5Uw5nurdYSZhG0RiOct
6NpUksWqEjtU658+YSqH0cOBakkNFLSVtgu9rAP8rwj2U9Ota9yyuUfkeO4p5E/FUhFYV2YzR87K
y3LjKzv2tMZ14zZLij3Uw+cCqNnEYoNaZkMR5KByU/RdtN+GcrvL9QicKBlFnBsfzeAk8OXjZdip
wVvJXqlWn6YUam1QAmDcgmfetw1pGVgJeKeP0vFVdnaZQaa0wsp5DBZ2UQd89R13Muh2VVPd9GQH
S+USLM4iPr6XMqzWwwiBRhCaP69t/4CyJW/vtCfd682iJ+XlaeHA/GFtyuV2pd3DYdZ3dSit6qVz
XKwwISgSugT6vPEzFH4RmQg7xjD8AqqLtIzwj2X19iEu0DWe5tWp91ZpZePeN6QXpFO06vmd1KG+
QWcwu28Wd4LzMiuzKnZT08sRfnkZ5dX0Ygmv2TVTZTvP7gwvc24HLX1E1AH+G29qMnnKF2MuHgJi
Lzbu/go73a6dpNcphBvW8tF1CiYrGOV5fK9HZKjHtQkneFU/z/I0m1yDtDQTzecxykSFHQQasd4t
0Bik+ZmNEMdsHNScEOU85RDrW29Yr31IVThGWALJuoQswXBNl3pgE4lpkHLLW5DabZE7A7kVfmQq
x1Vx9k18EpxeqSNiRwNeWfogzRtVbm1SQ+25Tur6HJFdCtogDl6AUyOA62WGsPsaFAsWKx24ZBPF
betVZKFADZa5F1ML5mk8WUg10SluhHwmBgbJCi1u5WfBbRFaAVbAOsrsFuGFW2tNqrBdte15NAJf
cpSuF+m9R1rJLIQeoXc+KhjH/uhEgw7JRBoc/ymTFp72ztJ4ODQla/XzhP0PCBNFq9jVKit0Em46
e8fgmyMotDNXHkVoklCYOa5sL5FdeQ2suSeqc8fpKXrI23Xg2peh+pIvQ7gz9eoax2ogczIZVWm4
nP03UNo2c90naTToFIcGlGEvhOkt6EYG4bz6IRHl6eAJXCIjw1rwOke+0WKLNl3id0kxfPWFMYoD
ETZm98RUS4hQVTm07XVj677KdsLvv1jLya2KqL9kCJhuBszZt6vD6HUze3ypfdnNNbeTyD2y6yaL
oAPXMg3iIREPv9vE1L52eY7XkcDU2Iq66AJ8Mt0PyEPIIdwq896VYstxMy5tIhqx4OMENYwLpdr9
1grjDeWZxl/UOSchUPbgz+tJQp5nP/xiygrXV8u/xV0egv1EQ3P2Z2s6hQqtbGip7L5DKwmvLaf8
Q7gGeVoNteUfYd66nVi26nG2ZvkVgfr2mlnCGWPpuf9F3Zkst41t2/aLcALlBtB5DZYgKUqiKFmW
OwhZtlFjY6MGvv4NnvvuPTYjZcVV7zUzI5MiwF2uNeeYU4UkRo4OItmaXmHIILbuGmXCVLFpHuJN
nQbdWxZd7RzhAcrvmZbpXzNOe84SrVJ0vNQBp7OpdcVRGBEBdO2/ET9lqvwFk0CfjmgtsjCnMw7S
eucNtHb3GZUTeDga3vw70SbdWRo+bT1J+4qPcqwHugYxSpJhWndxVo9rr6wwGk6yAAOpU5m71+f8
Mcs6XsmkuY+k3mGQQ1eoM/ziCHVG6pgOkhDUZU+RqQGUEejP2+dJDdmXyOnhm/IMdDf8PHGXUWRX
RzRt00tBz3k3uJm6i3SPdSEanEURGfHD2ObaPk+66EZJk/XH7uVB2WUdnm271w5YfZmRAn7SMXLq
hDpl0ec7vBwmFkQao2qRlc58QOCivehZWd90ne3fhyQ37Zu89Y7DEE/7OssBQTV5elcYjEmvdRFK
wkOqDx49M56gaZ76CYIlxCjtiD01XpqDYx6E3Z4bunAMMjPr8R17xgqhGBJPxSa2RvfMrWWM6sVg
FskPoVUBPj5A6U2UnWq3AWUzpDrXmLTdUdBAztLV9A2kHnpfo27MX2jm41X1bMZOIxP8s1XE9QsO
F0mVw6055tMBPxkNWG3Id9CnLLiTUbLnJA+cCavdDFtCB1rq5uBCuIMOCy/p3Qcxz52N4Q8BDhgV
sWjqTkeX17FuZPaYvtqIWSqKoyB49QL3LFiajhGa6/5Zl3N6p4/0ftVoeYchnVXQlVO6xaoO3Uyj
3hYWodhkburfigHNsd6ZxmuYUrkYaMaeQ25yhFP2mf/VjFJ3wZ5u3Lqo/3cq4/RktyglfWn5t9j4
vddITD+zPI/XKMfdUxvZ9rYzku5QXcwbMRGNp1r3cZEmDp4IbEj5ojc16663ZHGbJ4omcol8HT8g
jTXfAi0RJquQwxT1+x6cV+n6QZ/FJQ53Qv+saIq3vbT1S0W/4tYdT4fUcMBNpoXyDr6Mk2B0e/cR
8AZ+R3zEN6NduCcNm/uzmYXl3mdYslzWoALm7N4ujWpdIebeCGnbz4iSyssLjaBpdBj0SM54lHK+
pXOLCT6d0XXK0iuPwudI2nZwXAyAs5ayX5y2fwOLrG8jWqwbaH5pABQBuEDdIZ3Xo7eWotijR6tr
k7CtBimOSNbbyVw3lcUkQ3YOcU2/qdp6Q35icT/NeOgbt0EukKS3rlW0gdKArc5eWG0bd5A3doeX
hBfI7dhQKkruGROW3DiJ5edbFxmEdX8hjt7aXRj9pAKafkMpLh/cAjRRI1sZQImYblKEzNqCpMlx
ZLEjsAepQFz8KGej/qJs8Ma6Y/u8fP2+xGrBE4/N2TNhbZSsNOin7I3w5jjQQ/irGUXFVTEP7rIo
/eKbNVuDWEkt7GC+t3Z6H3lhbAKYwoZYcSa8sfBlHuTcTRs262iT1jN5XyqvMRLHcY+uMq79A8qM
GU/7gG+4hHDayfS+bRKgFX2XxwGZlxwDGxBdh6LqMGy3vTza0zxj3GLELi2NBiAF9d66bdsRTdWY
UG2VbkmpN/4FVaXdzlRFIbsNk3Nu0yausIFr2mtHCuYhzHFQ1hbteCw+VbdhfyW7S2TyDWt8trQ9
TLU5OoAnhrW3rEdPcCJNKLZOaE6LNg65DjXzYhhd87ZBSrueoVPjW47kEWqvWDgch7bogqOfILHh
GWSonRYoBsKlxa1lG1ccyy7S641wLrKlGBVjjfgQtmziHRoSFp974NecsP1wI4VVHkfmXD2a9sot
7WaHBibc+NGEXL6xLmWr2RlXTTsgP8u5WCyAeTrfol6Fm8HMusNks8aMfW9ijjMR+jUle4coC9wF
bvkrbvXbLLWnjWBjORZl3q5iyFcH0+6Kjaea8WDM6q6lMvxQocgI7Dxzd4U/e19F3DyVsfI2Hg5g
8HU50I/Z00NMHuWN5Oi1i3BvbWCKllvpI1EWWmif4xlMrS+a/mzY6iu5Hc4CwkK46po63WhFx4Iz
lvQyyrpcNfFo4SQp6ocIzGfgoGNclg1KlzFPm1ulCo+XBGtlhbRNLgGOlzvIXvrajPx+31SFtrhY
5752Q/tN+THY7CwRe1r8gklevpCyBA2umPWtn0uRI24c5mFlja6O6Be5BuEl3k07FsYhTpKHtjcA
llUoe3dGxiA2oT9kvodbIIHvjjct+8ry+610HbWNkmJc0uJ/iTTM+0rVwJNaz9p0onllgIGd43SI
gdyWDxP8dcwEvOvaCsvNKMLs3vCLixC1LJCZ4sLhMACyeKzOgFk9WKf2tIehDJimvtx/C9v+lVvI
+mdjjDcTZmGkvyUS54sAutPYxt1Rw80oQvqLLGCQRJz0UOa5FrSpNQdoz6Z1M1UAhywTqlZWFeEt
zAbqu0aRhhtvdrq9kdPtXdQzmmWi7wQ5li6+S8SGr7o7VkevGrJd2YhhbcEYO3PLN5YRx4zLsB4K
rkZgOsZ4OuHEjE6R9LRzKy17O2u+f2iJc+A/ttBOaKylyxy5TKPF/qvfDdWJoiCHAHvgiuzPBWl0
k6O9YCDMLnZPkIV6G58rFx3XWOTd2W6mt8aGAEsbOOspJSjZXShExQqd/QVAgXjwLsfEcOI/Gh/y
uXIpFVrpbo7R33LZ7V8mb9LvQzp1h8yGgldqUXHXxCLdT5JDSN5ZlAX0ooCxMHa3KCfkwUrHZ5t7
wbOPkuwbUZ9Q/Sk9r5ma4GPYYtaRaIB0WbN9krJ7xEyGpyWzF0MPrs/XR/WaiX7es810gaFX9kvS
gd3LMVLegf8av1RMlueqt5Bv4hHCzxt33YHDwRclDWOd4D89FinLbs09+lXQDy+8CcNMrqlj70Jg
kZOIDrBgZVDqXLRLL872Fpi59VQ4p2IkInb0YbmPhTltojB3No0lxVduKCPAxYvqDitlvQXV2+0r
3ZuO+O0eZ7+FAe+YrJ0RBINkTOXSb+PDKDT7pg3raEdcO9UO2XmrkKCTVRURVoPK7rY3mnAduziD
rVKt2zIyWaUoJyR1e8eCPfxE5YkS3IiqcptElrcDbtgtK9uH5W87xs4d23s774wtffr+SxInxdog
3ocKqT+Cw2ibdeJ1aktrUT5KX5xSEEvLuDSjnTlxRo7rxluS4lNsksr0CeWFDusb4GvkwL1e0/Xu
vnZd+Btw0hKuaBMGp9i4CE/bSNU7r8vzLcr6W9i/lylbMY0N/VXpYRQgl8drxS+BtLYXAYXbOpjd
zFrlyvaCLh7LHft5d5BjM51Ie4Ix4mX1QWkzd0/DqjloxM6ehy/3RQPkw7EqxcHThKjbWGtf7/aJ
gUMWAGb36LdlvvSGRHucMVc86PrYrbyMDB3EBva3IZvwqKAIXSVlqB0022wASAAxD2DxRncYlolU
c6sf9WzEh1AriV5zKhcBZmP9zFzLWoW0asPFxaa+z4uabkXCoW2FmjRaU7T0NyNz8WDPzcBps7O/
mjRJXvNZwWCnpUX+yySa7ZQKdV/XVXrLsotXoXQzLE+sllHgYnFaRxQ+v+vuDJ911AhTdbC30NHs
VyCC6Aerqe735HvheyG1faVPF+9GPJR7FFvdc5HWkFs4h9w3sTK2uVHWW911wi9syeFas0T2Sue+
WYfzQLyE6+qc5WV6IAzLCHqq+2DMyBpSngU7SO9oE3EC5sLolOgRE70/AJXQt1SzjOXczdp+MNJj
NSHuKFEY3PmgzBZgy+Da6FE+/3REpsMlxMMaNPNor1QXvVBLiZChpP0aKetAPGLrF/eIVgAR4TNA
LNbU0wrV1GsdV8aNN+A4VCM9IrQllrcGjdZvk1SVX6fUmI561WWBWWMF7VPV3jtjmRzxODNTx3IA
jDmVG7sC54nouv822ZgCFoZ0vYXZetMdDmjzuYXIuMGKJR/thGsiXb68hjXpd0sU784ddtiJ1tlo
LgwEVD9EbpGV1RYwXGAIZi+gJsaHJvV+QKyab4pxHnZmTFlmgRGh27pFRCcqn+gSeniLLtf7o6iV
t4JajXi8xAQuIs0DQTrgkFjYYemtU0vTTtRMqYOZYjg56ZScMQ+POEUlDtbWnm/buBTJMi1QzVQC
3CBCLf001HN70FASPsToym/8jHZhTtLxAuUDu7Pf2xx/oox4SDiyED6HCodYiDil6mF6CQQ3PgkA
3+p2bPFmQD5EkZ1hKlHkF1FpqyMEDUbG/bQPV1TnO1CI7fBkJBm7B7pdzbzQZsNV3cXhSZD7tdba
GJm2hN6Fe8XxQV42lub9kKDIEYP32McWFHTETgcdF6+wUleQrmVXL5HO6aveMZy1GNm6KMOPKmi8
MRlXTF+cfKmeb82Ia+1sFu0uIpeAyxEEFrPoknkzuX3zXRTicn4eO+NVa9r4ESU9IE92muEpbrjO
2qbE+zqN+UEZOic/YlBSNPojp2glKP6Eo6NzUigqfNlqegV/bt52A+dNc7I5UWreePY6PV8X9pz/
JAWv/6Enhs3XcI1vEcLty6zpT7ao/JueSWxc9CwGatTY+RKhUYJ4Ylt3uoLlQ+c+2uEloTze4R7/
aVwaYlkInYpQElCpDZ4o8MMn8A3uxmZ0ck91xoVFXAJSZ/NbIaCgVwmHjh6Sz3PTj/AtyZZZFmrE
7qfmmwxN3LKwgOu0lfUjS9Mh4Gj700u6Gw3V6pKq0ZtXd7cJP3i+mN3auJ+tCme2MNTCzIZ5E6eZ
voipu62oOpv7DL/BRjAeUXHgkiSRXiAMxWjaeV/skQV9ZHPlzFKd7ETuq+SyUeQaKhNEWRxeH3tR
rspp/B5F2gtkJk5O8+y8FKn6gQAzo1gB9zqf02pj2oQYTgbJfoQBjWeOEUgNKGYCfLfas9b44UXR
7OW4UzLzSFRPtNFky5VXZNyrRFH9anMjf57TJDAdFk2Bm28VdxR1+iImqB13ENf+0qrdxeQYr5Ni
ueBi7hAzM59Hm3oELOZ0RTHtiK6Nc6De6NqOxJcTHv6Mmw/6IMRoX+syGr+o2GpXtS7EpWAOa6Gm
0lFrc4KWNK5uIoQSR4Eeda0M+4Ea+hPgH2NTadqTMznObeipowM7AzNTlKx8BMj3GoBkKfTxlrKN
x0jjLjp2/TFzm/wNnVzJUbMa125KRcGJSq5BAJTo8nIjNSdNX9h0itftmBcPXpp53/ABcLAyfU5u
iCB3Y4bMzQLcgBbfNLlqg5reWU15trJaHOYpa3CIqGFjc9kLkHprlFAmc0PLxL8XkZEfhIvWwoAA
dlc6PoAFbMsPkO81/Krp8CBtJuUwe6hG7aj9ApA0Q5w1w9/OLousnQ3ZsjAGqmtOgTM9TCJoV4nG
JFam2QT6BIMJeduwTasGoWwXwaZLYvubZ1BglXgUV5hyKDYYpfYdeGx8QqMMyqtgAHcIxPegsBv4
gsW8baIpPXqhMzxGhq9tO5SUt01oJVTRJmFttFn9ez3Hrqr89H7w4m5dtFUdpFyPH2lEyW1FwW6P
2TEJWl8MiLkcZ1cYFINDmd0Moom2o0dF2pZzsTT0Iryp82Heg23K9iWP9XP23F80b1By5PBTFnSa
yJgxIn89alr6MMqYdS3txEZLoOQVU0mlNlVA16cYYJYx18Oja05I4m3N8Q9NbrXcJXpmQj+hCmwq
YC9o3J1jnzsTmGK8F0SozmhMstGAkddAmyANB7O25WlYSWjWHGmCUXQpSu82zxwzWkNEwecsmxeX
FJkTG0kEXNkD3+qxq6wRXJZ7vYefgELOvdctj8VBeNztwshPV2VZAd9vqMXp3a1tZufQkeG9g2Tm
QEEiRKcgWxgKmUxuqevCXlNd8thWUwsv2wUrL7QkW1ue6gGOUV1fWGXymPTtuSOl+U4mfnvLg3A+
aoyQszaA2mUWOVQ3iymX7PqT3F5sYzhacnnsq8oJMrPgBk+f6ggpsbz3W7IpzFij4knJY3xAGYHy
uvVg/JVDH2hd6OI+dAtOgB38lMyPv2tT91pmCpqracX1FwpT5Dr5lojvWpGQO4xtbF9VbIULv3Lo
ycmpDLIZBQb3Jn81Izdf1abTLHKKvwsiO9JTHfbyAkIORYBT8kS8zfCminK4nXpfo3pWf/VNLiML
rOqKsnvzfY7dYcf1jvChmEOSi1xICfq+lSNh1HHanzO3v2eoY6fisjqNa3OOB+DY/CGKNzVSnGQN
hGv2VxQ0TC1j8wur6kRTuXhIVcT5389s65GLvbBvykKKZ5yiIeA5kp0AwjVsm8ZSQc1IlqY5t+1b
0XZUVDRzoAfjOanbb2bXb52vJS4werIA31SQEuDEBcuujWbtdIn5ZhSZT5O2NcP+3gY8QGRRaD7U
OB0goxbuEG1GaQzVZnR61KE40sAj0coY0o2ZdxSTBtN6aFqVy02DCP2J0O5kplIp1Wocp/KeTly5
kaOI9licIEEmqkzQMo2NAMISx963ztbACdJb55/hwDBgBIfpyw/93LWRc4Sg4O2pjnUnlkzqC4Zn
kl5UmGpcgrk/a1MTv7mOf+qr2f0+0Rxam0hqwFR49zUDiTxxLFTon4zoISmgCTEJwunGkHNFL9xo
rEfNxBm0mUOaHVVew4dEZyt/ytIeTnrvMOvx6hnDTgPje6oz2MlJPFj6rkur9JRygUVbPA4yX4jc
iz2Qr7K/tQci8vawApT/mNleTVUnZm14tWwtw6jZAaFd234JoFOktBVYf7m+5jjZ5aajghazddtZ
ddvEZBytVFp02C1mR2xS19b7p9hvao0wDDuK31rNxrWYa4weRxYEHyUEM5JpbKeBsHmvs2X2d/0U
Jdss5GgWGD3o0YnNa4PKNOUWjUN660joTggDOgRhWQJXBxIKGEMUUniSYLS3mg6wOB6o+eXmD3tg
Qb8siU7tDxvufSrwNOXcOlwVdmM7dN858mbL2aovXeYmX9lD1q5M9gYu3aRNNXT3tnIe9ABC4XyU
Cbl0tXlJJumt6RdCKOdcmH5tLpEViCfPce1TxqH6TRez/TgPA4QGdbFbQZC5sJ/p5IalHd90pij2
Ff3qN+mgYZ9SYnCAsFgDuBdatbTeUXrSYFM3JMYCRIwUld+FR6n56PaD9QNZXhH0iuZUNjTPNk7p
rbDU3pGqQCVeNIpgwqoiL6Uaf1H1vGAOLscrsEUvUo5ovRt5SFAp/dJSp93FmdffT2FMnSeJOO2y
QuuEVXHYNNOWknA9iD0WeW+rSqbsgJ/uqWAULb26l6dpGs0g1oQ8qmhkCOM2N1YFIouVMJAt4Jcb
jwmzcle4xnM+xuY3JUzjeyoYP5km48cRKeKtX9s+MDF6KaoEZNjbE+CBOc0e3ayfd/Rmzhy7icOa
cuz6aBL4iZPZO9qaTxer6yfvYCWWFzD63XNXtvqTIJ745MlOPMtyYptNyCVYdRr0wkXUo2GAEP9v
M7t+i2rGwsci+2eYr9ljVMfjUYfvjgC+l0cMN0+sSOZjq0pszAX9WVyo3Fkxmrj0DK2SoJEUqn5v
tgOCDcrTs3DkE1jnvT647lnLSVXEw/EQKv3HOAHdQlxO0cGg2rovEbVxRXN82ouweAiNDVczJYol
c7dEFUIhTtF1W+iGfmgoi64yz/WCRhfxLstxKS6kpcRmZvEivaCQX7IhnDetK9/mCDvSZXGMsFMJ
8yFpDbkUGN0fJ5fUvmjs5+5ytLlMuiy/VRIxgBBxtSPqgOkVWRz2o4FgGIW8/1iDVF5TWPpeWxGK
WeQx4O28Grl329PcnWzaOoXTBEwvM6BV7SyLyyEeSoG66yDIP0xe6K/jqjlFtrBOmdV1X+I8T361
coRThhyp/uH3o3lsKyW/j7B0zwNLwELDHvnYl23/C53C+It0NzcotBQDKS1xG7P2odLD8UYzmWZ+
ZD5EpnGfup3zlPjhml1B5/iHgTUL/e+RJG7OMxXYW75DAsy2ru5oRSlc1OhPLM3CPj/M5gPkmfp+
zMe3KYtfe9ei6JabPqGdefaIl05ueqtR99Qt+2FTYYR6DBvjBoQOTV+7EuHBH8fukpoprc2lCrvQ
XFqsCftnUJMYuoSK0tANHukFjOOA8MHG7J5ZMj5kUfrVw0thEEqetl8yicGdjAbnkaExsW/DwYIY
J4Ls4npR8FiDuZ/dmw79GEU/x9x45WyvUb/4ayz+6MdJQTGYTzCEcB30/tEnY/xeFdh42qZeTZY+
vDLqSXDihHZOJeze1kdxEg/8v14cDoEjOX4YXWu/jvQMAmE1nK/6i50CHk91jrQsPtMqGh4davQ7
Eiqnh7ol+0+oLEU5Y8t0wINfms+SVkKQ5v5XvQnF3g19+1DLi2MBiuZPqh/UY+NCy4wlmxBOKiUH
Yk6kXeQYkZNiLgmmtMNtm9U7aXCsuJl5GXfwvOfmBhWO2BCKO2WbJukz0kFx9mj0WXGFdLSrmlmd
GS3hS9tKgPBxG1t3dSdaynnQETgtWrHg5pMT2jeb7s5Q0bzINFsEmpgJibHS9kaIpEu+YA6N9/oc
5Shaa2ebVVEDbdB0jlbb1kdYX064rWm3TKtE6dCKyFeL7UvizxDBDMlskmBomKb2qjd1bdzPCuXG
hg5JGQjhzjc5JpBoYWhj3W/aWVjJS6pTzY5Zs8Zk2LZlYrS/Cq8TghgF1E2LYSI+9iR6wFxH0Sjn
EVLwLECpz53Br8SlRv9i4yz2TkACyS+BehtzU6e52yfYf+F/zJStfEz8Mhod7XEgwN07dhmqo4Nd
WCHgCnzS3rrO4qL93k6mrd2hJcujE63cYVi3yrbbt8n2+wwZWKJpxddZU7AEFgbpLwieqHGmerno
ayi+8atf6Ub2i0wEEIc0fenD5tkcOJxg9x2m0GIxVZQ17F4VK8IkSYsyx3mpe+mIXNkXZ+oxINUN
pIWHvC6nW505H5AzUse7KSx8khwN1DPYbHCkq+IS++Rkqz7RIWfpdnhuTTMoxUBNER2OY2Q3Ka3y
Cwm+/uaKyXp1CHV1KZ6ZBFvhsxl/UqGYfszVgGMUiuhrb1ituyfvpcqxCnDZ2pQ4rW1MRIoxNzWO
+QPBOOp26etrF2UULZuwRcwZZpq+LZxh+gW8j8KcbYcs1xi6LaDOPcl5I+0jKC+4Izatx52oiLoq
cNhLxnUha4etsKPd8NDqofnLG0W/qw2yorLRR9qTJvUUUqJAiCkXM84g9+RUQCAO0cX30C1pSjjT
nZNUMlq1RQoG4yYeh8T82ikDxM4SzN+Y/ED0SYbKwsQT2/WPhCDI/K7oDT1CFEcaWqfuQalNWkpY
jp2j5CLguHNv22R0sz25iND5ompIOGJ7Xts92GalWynyQp2Y3CU6kYiSf9yFqOLWbpzI7RSN+bNb
mw3RqlU3NisXXvAtJe2h0bhCFdX0EFt1uyRe6xuNhP6llLObrsgaRFkAdE0YaPTdkEYz9Be7iJ5Z
HPPsuWm4fOm63eSBP04EQrRcG2Uw9L5BXaHU3BaZRi4j9kzNIiCCtCVZ93fpAP3zEQ2R1aaLtAJ7
8F/+of+VGvtdqfXvSuv/c/f/WWymiU75/djM4/RaFq/170Dfy//w/xTZuvEvg2xwELyGJVxkyf+t
yPaRXeMjQ4HvG4TB05n4H0W26f3LQSQNx5WMS250NmLti2WcaHH/X3RIDOG72JFNrque+N9Isv9U
6kNGtV1gwWj1/1TozzP5tZZi+kFJlzdcsfwbpNiqW/z2Hv7BfP+nufU/H6//+fElhwEFdqkKXLOR
uzAdbybAqcE0ELy2lI1LBsbouSNh2WV58/c/eVGQ/8dS9t9/UvevnMMgSdy+atzLgqLUcJmN7Vco
+wgncoEIPOgUNG1SQijkf+D2/+d3yN3kz4eED+dIwRWGG4F/ISWYZDmRelvOq78/kfEn/fg/j3Ql
lldtWsd2PskA7mvf7cyKsKHtUHvRM4hKMRxqLB3fHWnSe+sB/E+pd19pvfbWxoDV/ysSl1n5zxn0
fwr3//MdrqwcGkwxRminuLUSr4yy1470NStJ92SVdr75+5O+90cu//43f1rctw72YFcGVmT153Lw
jF+EpYN/osWD8P/vf+S9n+vy73/7I2jcSKXh2B+ohBDmBWxi+Zj5k1CfHA5X5r627djTYsmbYnLd
UlkZTs5MnMnfv/17r4gF4fdvT2I1orBakwGUJfspm4q5AEaE4RXd7myY27//lffe0dWyoEd+bAqQ
hZQjetgrBjAmYeTig7H03qdfrQp4s0ojcdMq4CbXnfoejNyqKJRTr//+7Y13XtI1PYAaGWJzTVaB
yKZxuIsSyrq7tBVet3JEj9dAVR2ZHpEu+4fMVFmyMwaRV3s2zErdOAXk6fUQttwJWoR3GkA6QJik
zZdIIj74iu/M6ctu8PvvOCVykDhvKxoDntYuO0xcJP/a1Ns3MZRL/SVps/kn4oPMWPdaH+/hF/iE
VbpV0W4b+Gb9534M72pxcex46D2KNEFDjDv9Y1u5D1rZ+d///qDv/NbsUn88Z0c5NwPHo0BZRuWD
xRGceNOaxKfPzTbvMgR+m80RgX2ZIf0qyJ2cPODQKIsnqATel899/avFoh1EBxWBClqh5+kTzZX0
bSBu64P17r2Xc7VUdJh8ch1tNKlrE/z0Sm84BKax635uGntXi0U+165fxl4VeDqHaVT1kXrm2oqf
4+9v5715drVMsMHOYQxXNpjqFscm0LoZBNE8EKKm4dz59fe/chkq/7Cje1fLhckJlxKYUwXRoMbb
Tk+an4PWGYgZGbr5La6dMPlgb7gM+n/4U+7V4QH2ARJx3CmBDdhzXDoGyT5n1xhH9wggvzVWHc9L
plYLmm34YCl4ZxC4VytBH+vKsKqwCvxcpP4GPjlC/8KHPfLBQ73z/q7N9VBohnbEvxREGYRODB6m
JbX1gE25WpGVkkyEvIp2+vb3X+u9x7l8i98mZO9p2J1HhXwcmVEJ1qGxQ8D6cfn0uc+/mvBj5eog
TExOrBmAGtK34MnZuc6y8rnPv5rxGrBfrVQJkn7g7mBCSD1mb8g/+LGNy6D9pxF2NeWRZ5kFYB4Z
+JU7b62h9fI3pPLJiAsji80XjdxfaxO7MaCssoiz8pg74UAeO1Bz94Ml//Kq/uk7XC0LyNV6FLf8
RGBifYSllvnj4tSKyKXztNPnXuPV0iDA9QlVTxzDa0nmQjoP9n4IXfeDNeFPcMT/HEfdqzWhzPtM
R99OZyOhz760sXkRdZVrEDAjmVDwxj2FUy0M6RIvEMVmL7izrbe/P9s7E+oSsvL7EI/HBFSjzfFC
x45SrCoQ5+kOKmur3SUV1Z6zG7dSPvz9j70zn66hH5VmRqFb5lyhGs/ZQVA22oWOyib8YA1/7/Ov
9n+BwzFRY6sCQtHwShQYYVGr9cHfv/07C6q4Wg0Kv0IrctmeYwrxhLH6XY++l/bovlOVGJZIx9xf
9MWBbf/9D773OFfLw0QwjbDrnulLQAtFTvWEmaL44MPf++Gv1gaLeChgbZdz5dDLjtZaNJ4tHyEM
auN5PGiSwIe/P8Y741tYfw4xk24iqVTcywcnRz1sIH0/m04RO/hg9eRrX1beE0rl0N1QqgMU4Ole
Zn3wlO+9wqvlgTwIU1oGx3MgK/aOQrAH3La3yJn++7O9s/yIq6XBr9rURQQkg2qKiKHhhOsOa68y
icydm9F27v/+Z957jKslIiLaBWysUQVWT9vLB7ABT1hVHzzEO5/uXK0BIMiKyr9My9EKw/McVsaZ
fB61+9R3d67OBCEWvkz3uKNWUT0gyB9QaiXt5nMffjXjY8P2lGa2fPhIikNNy3pTo6T65KdfzXjg
2SZ2yZrX3ljWwfUUylqZf/LE7FxN71gzFRR0xiYoAPVKQi/OeGTkzSff++XX/u3w4iliOrCRVlit
JnknHW1aK9/88CT23qC5mtVi1jDTzwXffhp+WSnNn0yr0/XnftaraTuVWe67ZOcFOY3dLemIaOh1
4n0+9+lXkzbVx5C6CQHkYwokuifewqjE0+c++2qmtnbTkjTOghC7dod0W2KFFk7xwRb0zku3r2Zq
N/aAEQ2yCrTRiTbQqMWur+r8+6e++7+xfr+NGBpsfU7LBfuDFjeLAVg3RKVCrT736VdT1fXBw1sV
R3eM+dZpxl0Wcar6IFftvRdzNVNLEfX9SJkkiKZZxUiCakqipaF32eJz3/5qsmq9kzfG5FBF8lAW
D2THgsVxP7cAX7NHlVV5btyYRFDU6p4kAgipzSff+tU0jcvW7pEpciMTc0+HrWX0o+8S9fDJIXk1
VT1HpdUALjXIWsTnkKwwNC8Am4/Pn3vxV5PVgRJh1GhUA+gkEwuxbB66SY8/qLC/N26upqvhIqGV
QNQDqcCAHwdRhDYpKEb10QHhnT9gXc3YKUbmasUQJcgVV9OyzdVEmk9nOOJzS6V1tb06tRsB9WZJ
KKzSCiRCkRsn9YbPLZXXtDOC5BPyEOgHXOi1K4Ao6RqOifrkd7+ata1DfmnqUKJgcKZnVKs3ZBHl
d58aONbVjCXAwIWP3fDm42nYAm/M30SF9eeDBeHyfv/h4mldfvDfFkss2LEP+ZM3Y4YmE5dQKm4H
X1GHccbxT7Oa2iBTrfPBNLh863/6c1fzuGh6IJ5hxb6SVNjlgP2nCPBGb3jSVBs2n/y5ryYzQfdZ
D1eInVFDQKRDCt95AJQ+t1T8OxHzt1fWNnYMqILBxIR2N1Ulu53fEmb8ud/7airraGotv2QRrTxR
I42X9d71xk8e1syreWzituksg4UCEqzxfzk7k+W2dW4LPxGrSBAgwCklmXKbznHiM2E5yQlbsAPY
4en/pdQdxDiWVRdDT2AKwEazsfb67oBQLMDoECgqcfr4/8BAuYZF8BY3R6VQo5OfTIxWDqXohdbP
rEKnl9y/JyuqjyIV1qo9BtsixR5/Dt8hktHTYR78AdLnfp0nqCEy3j1UMh8/Qaz62WNVfdNnTX7X
BnnBdh2U0ijHAI4c3DXtle1OdQBfJb2Kq39rMxefNBmz6h5ZciSaJtFmMDxoa8gfi6mG+YEaM1r+
M/gM5V94fVjrrygmab5WazOAr6OgI4ddkMErBoviY1X0DErouSt9GG+jqC5d82ac02iFjgc0AQir
fsaAQ4fwCNDR77lflfi0whoRljYROCW7DXrCp6JAXbd/YYz+eKK+EYPE2orauPbMovzmiCow1AeJ
kEfNVaFUh8psw2EVkIOnxwBPoXl/RyYKclMlUOIJE1xvWY9k2WBxm+D9uh0vHBxOs++tL7IW0F6t
YQ15e4u7ldGPgLmUD0hUvQD+apLWwCA/qVQdwmqnH+BWMYL3dqEvzk0oa3FFfRUsasq8O0aoO0sz
vRxI0zYXVqHT17/1q6yllbXL0sDRCBwMaL05EPUE1pYtargSSJ+vJxQVPl6IizP/yFpU1eiLKA/r
9tgIIr8C81PcmtgDZ8atefI66lYFGYShvTxqRlFI2XK695s4vHZr3VrvmqBm3kwoSJp0Xr0djLzx
EMUn0T87tR9YK57uIASlOUidFPmY1KdCo8BUX9o+z0ygEyv67xVpAz1hAfy2hqxwjJ6z3I8B1QMk
y+3brfUuo16pF1U3xx4Qiatq3kYgnuLo0nL69rQJrKibFuNFQwDLuzoH2DOFgxL5NRdw77nQ/pm9
/s9T8F/7pJcNK+pKjTrStfZR6N8PM0K4rEWMt1XZPLn1kRVlASuXmsIy6lhD+3vbAOz2RTSludD6
qS/eiGHbnrdo6Aoj2kIfewZHGOQ1RpPBkDUkCWA3cB+BodB4iR5wbi5ZcdbCmHGaqsZLfTFBGqi8
X2Vsarcbwh8hy1+DYYIJUrVuzdJ2a9YUupvxGtzF+cIScW6orSCumcJbHJxyIX1blUxiCefAg4Ai
ku6kzLLuwj5xTnbj28Hco9gyLlHHpiBGnq/rfNoI+LcE5Gr4nPW3jCpV3sRzX+E3krhu9zQECeVm
RW1R+4CS/NFc+JQ3Bwv6Qmvn6FF+NOFtpjsykCHXPQcu5xt2cI9e2DzOtW9Na0ZRqQFga3sU0CnO
cI5Iu2i5JMh6s/HY961Vy8MpzS8jdaoOHOhjAH9IqKIdA/I/PqJdGeKmMqDxVqzHTYTlISBA2jiF
+0mY9/eCyxSGk0P/j8o0BOcuxFr+3KAGQrr0O7rGGldoRxnBDTdOUYHkH2oY6e24pN3e7eutUYU1
3SYHTeM0KyP6fVkDsDiFZ7693/qZxcq3zgGrzAhHtRSOa13k3eVrPaxJVxFd75cOCuGrMOi93vGX
WItVjHryWnj+qRinjPYonsF4x+F89f4vOW1wbyy7tgYShMkmgItrflz9jJX/8rke+psAJtRLCpxs
Dw9IGEa2N9z3gqf3/+O5vrNWMCXBCxziOUtLb0ABgGJAIcGJZKBQ1AUC9ZsxNO6H9//Xm+GHtcNa
xeZVwDuJVV66nIDSgJEtqHOHOSoMfNz+gRXfxYjKqbX2vHRsfVQVUa5RgC7XAZhot39wGre/dhPo
VQiMPrwsnVGn/32Bo+AnH/Zwjv1zGqO/Wh9QBwtXVelBVNXhdoaK4H0Fnx3H1q0oMbAOWwhFbavn
b9MHtoGBoWDz69gzVlzUcqjBfsYVFU4PGVTyfXGv9UWN2rmZY13d4ryRzM8kSQHHYSsuLGU7Hmg4
UBcpI2amFQUhgCUhlm15RAEt7IfgtLT8wIkHtYArZFxOa4eIbS2gADZaxWPewLUTHgYcmFzYZZSZ
22+wZXxt7sUeZA31UdJYJtT39F2z+OQRrqXqt9P0twV6qJotwhmL0pEuZX+jedReyRHmWG6tW9Mf
jqC+ICKqQDNHOuOqbWB9mOCInv//4CX/p9RA/1t7nBxR6tKv+Ae+4tMTgXPS59kEAAG4fb+1yVWl
IQjebE1b2m2wztxWdWihqauu3Nq3ArgjMM6CF111NJCwwBVpa82tAFA3uvD9p274z+aD7rFCeF5N
H0VNBjdkFMReoXAHvp6wfmHbruui6MIgn/snViTzMedhYzKMQdAVeAunk8x2pBlQmB7mSMm4bNP4
LVZAQzmqfAIE+TGcenroloHsiAqcXiDBYbM2sjqiTd6tqMlrBSpzEpbJ/ktTDdF3p4G2ZXhkjtd6
adE8XOhf4FGKgtCBury04dOtHQzIaY3qJIkgg1Xkx/A0EttQXoqwM6NrA+CW1cAsa0SCEIag3OyC
Fo62uxbFuI9xFYDq7NY/VhxXOTVD33vlMfILDQcdEERz+HmGwunVDZ1kRbK3LryomCiOgJ+owzBB
5YnyWJeTPBq3whhEI3iJQ/V/DPJNp+GQoS6Nb06JbrRuBTHsABeIgMLyOM0RRMgnFMYtWKRIErv1
vR2/oDw0o8cKFF94j5uMvbtgFObarXEralcIgtdgyeHv0wXeMWhx3cHzYfj4futvCx5FbIvlco8H
edTkBUrbhxjGbLAn7Xa8xg12Bh1E7Mpioj9UncvycQV152WTARgMySaQoz6+/w2nGfTGGmtL6HTt
Lf0c4YBv6ml4YYuuH1p4FH91a90KbnjrzQBJeMWxWSi55mpQeyC5HPc3W0AXRa1ZGTIcx7HK4Wu7
MJbGG6qj3WZWZEV113jgjcHh8+jRCu7qOV6j9Zx1Ls+JGHsrpIHXhWMgKjGPAXBdDMgaFEijzMGt
3+2QxqsG1QWu/sOEVLoPP6LDuhSXQu7UAW/NGSuk5bRpuOz7WZqB9N0lEYBrD8XgUZQYdJMKHbvf
CuyRUgItisLMXJo1T6tYKrWbYDV+YeM/N/Ot2D7R66oQHvgpz5mH56VgR1FZu3caAFsCh2IZ5I3a
yUtNoVBoJ2m1r7bMLapsBdwAq+EIoCUvReFgsR+7vgagiDK3ucOsmB2bfpmDyovTAszDu3A1/jV8
hZ30CyCHWWdqiVc30/UiTicwNa4426KrTKM8163bTzP2rwsrPHIYDKza/Bjq7rfo4OAkosAx03gC
Cv3dOLxFUYriKXR7Gxd3nVwEKPFtmb7/6WeCilkhGw5j0KKeHvmunqOgipIxB6JtbnTaZ1u3OHaQ
Fbp4ZDMLSg9wo49CcpznJT8AXjm5neWYFbJThSLSGPChlFdVdch0nKeLJO2FR5hzPWQFbCBWDdhH
hmVnHOJ2x+ZKrzuIKGc487bB4pT9FzDBeD3MuSFkhoFhlkZzy2GRWqQrHrvdFjVbEsdR4I56svK0
ZcGyLtBLc+AZHAbfn0OnmfjGwgwS1asZWrYVPIAAFE3HKFi+jxzFxaYI9Ue31q3Q5Qb1GCXMXdOl
X2iCSuJvaoOJl1vjVuQCJLO2IzzE0tWDpT2V2ROtvB9ubVuBC2QORCgwxT72JquvUe1f3HkdFBKO
Y2pFbrx12nBg6FLqtz99uD82J7dPt08nr0dUi7GG90cZp/FS1XdqbL02gRUotMlu7VsRO4QwP1LD
5qVDvbKnrKTxS1PXly7w5+ajFbEtpUu8FlGcGsj17xpkyo7FRBz3WFsKB7Nt+O2t2AaXgY7XsqZe
Au8pdWG1Oc3qN2LJ1sHBGZsuQdlnabjCjReOKSCQ0ECxq76Wy74p6sjtjmFL4ghYHJBcjKdtBcW2
4EHdL6Ys3VI0oRWz5YruJhnW+6YnKxxz+GcJ5PqFzeRcF1kxS3pReRWE25g8vn4WegvqA5nhnbqj
PWo07tiwgtjgNFFteVwF+vMMj7csbYYg31HYzOw59C+OY2CFcBTPG0URBH4JnEjghdzm7c8hEJnb
WT+0ohicMxJvHPKdtoL5XsSq8ieSErnbFc6WwcF4EN5JWmL9YdHnavSBo5lXxxRxaIUwj2K/jiWe
smAxDZ9ukGj2DQNgxGlUbRVcWLZRU9HCS2e9hftKxXwfNjp0eWoXsS2C65YMTmJQliH/GQ4fsgiW
S2PX5W7pbVsDJ7kZezHg8cgEeQYm1tI2LBlMAGNwFMryym1qEiuCgfOjBYwzszSYCTAmRb5cr37E
L8zM08ngjVWOWCE8LEMXG5TtpqUujcQlURJ9q/M6V/tKgj+ZtKoBtbuVMFy80G9nNgVi7cY69hjc
qxYvLcisP8KpfDlC67V8fn9GnftBViSHGtBWitLuFD7z1W+wjdljD/9MuGG23N8B+dg/+U2zXkiM
/pHovNV/VmTDhhELrMHe3/lDVHzOihBEFYiE2uxj7w/yYwDGrLkeY8WCO4CFoBbWMJWDWz/MueB+
KONyB7PmJj5sNRgRn3NQ5fW+iWCFD7+yAj6F7/fKuT63tvlRbUjx5dQDsiqnMGGH+ezO57p7cmve
WiTioIPZdLfilAK7wGTTTXzkceBULitiWzhGe8BzwI/O8PHz75hW/y6wc3PrGFs2FopqlnCNwGXX
X+XRX8DPILC4dmzdOo8P0hcqhww39eb5QwSP8qxsHXPOtmhMwfdogRd9nDZL8DNvoq8sG347Daet
F1tKLWQoapxIsgkaybnZrtcBTmpurVvxj/LQctUdPlwE6mdJqscqGi+c2c5Mc1skttUj3gJRYp8O
Gui4sPZBM29D3+12+0fG+1dyoZuBrs78Fvts2dFvIffij0jARKlbt1ghmulNA6PK4rTN9ZjIYAVO
HEaMbhvtnwz0X9++bnpkeA2PU/Cs/9W9+mebc7dusaVgWPAa1fYQoAS4ZH1rgzY6knxy3P5shRQM
MDOc7nsvDbQov5ZFpr4NJSy1nTrdlkhVmcJjFolxqhSRvke+rksNGBxuM92WSMU8byE9zkTqjy37
YvTYfYABSO82YWyBFEHR+NJ6mOyj7qZi54GzBb9UH0Qft76x4lR6BIywGatAHkVbOq79+hA1tLvQ
N+S0N7yxc9oaqXLGiyi4F9BdrVr+5NAiNPdm6sJ/Crhi92mVbx+J3x+gg5AvcEacYd9syhZe1NkG
p8IYlgKAmZmfJXyBxkNEwWmBoaVXXkGn30oQR+ik98aM7LFUStALX31mgfGt7b5qVjb1qxTpFjLk
dTsPdLUkAgzG7Shvy63W1ZtkXXJsdSWdrvAWDcBqt9SOkWpt00045HBsh29zvoCwBAv7h2wq3HJP
kKy8zlTUwGcaBthkyjc883XAu4H4Cpiby2TE+7nV+hzA47xCJgG83gn1LFl28EvmZEsm8Ej5uvVZ
8yoIJAxbkU/oH6K+EF8KmN5/dvv26HXreGhuedZP+PZgI3DUBsUN9ttuIgxk1F+3zkUeAnqH5ZfD
V/HFL3N9Rfoi++L27dYiMNEO/GiB4zS8qZ4yMiyo1NmavVvj1lm9n2ntS5jXppUPG85hir4sGagm
bo1boaoAZPbEhpOdh7KAKw7HnfvVwArarXVrtw7nghC/wskuhmdjKlFdlPQ9PK3fb/00dv9dG4Wt
/lrN7DHaT9BAZrP+FsLT7oWYybsdRm9wKpgQmPSv541XdiZSSyzStRmb65616q47oenf/wVvL5Ro
/nXrtcy2tmuZSMsp+ocGzTOXTkWeaNkK1oUGrF90j4Ovifht3ujmOutr3+m6LWxPNoHCgiGqccjr
5eLBmpfkSLgCGeX2qCxsyddSMTgHAxqRtqh4O2Hv7lAucUluekZQIIQdrg00RlFQ42ztj80hXsSK
gGUArIAWYaIlbUIgF3ajV9TTNe+apj2AXM2BJW973PXdht6Kaliu4E48LiJdPJgf49GmTUZsyo6t
W2HtTdEYZJ4RKbIv48uiN3P0zbw5XSCEsMJagslecoFpS73mOop7YNiixe3pU9gSsG32iKQ1cvld
ESoUtpPHqZkqt4CzFWBeEc0xGZEfBThjOEwchcQruAgXXLHOhLMtADNdBHxxpnDGB9QBj6uSHIqo
fHKaMLYCDPUPKJMnmqfzIlW922QJWGrWSTW6zRlbBJYv8yZnOokUkGZ40KpCfi5krR/dPt/agHsP
ZaSGDCJlYiyOkLgU6bSFo9MNBV6lrxdSZOJWUPXwXr4UXXlVlXNzWBRYNm7fbsWqyUY1waMe3z6O
NfhLPYp4UA55Ibl4btZYsapaeP/CiRf9zsVHOJT3uzbynSxdsAvYoQqxDIFMk6dDpqpvkHeHn5ap
750O4sL2UBtDWBOAHhhB323KT1x02XMcdtrp6iZs3RfxJ3/p/QK7o4gVCL16nZ8jWeLc7DSstqgL
Tvu4XNEQJCIgCvMDwF8i38FYNP/s1r61BYdZEQCHhIxcKyb23NBgfOxXk39ya906L+scKAFNSlxT
sCt9IbwRHwsAktzC9T+qLk7jUoQ4L2ekA4hhUQoAGBA03L7dCtcoM0DlrgVPO/hQA6uweXcSdJqP
bq1b4TpkcVgD7cjTk6J+P+ReuDfAZLjN+cgK17nF8gswB3JELNxL8IwTwvzNcUpa4UpDwDCrFTfb
BaAv4KnhHHUtR9V5ju1bd9s5n2rjgwUJ+nv/tPXDcyzDH+/3+pnTuK3lqjMgrmE4DODIWHbf4DJs
qjSu/SZI47FwPNXami5l2gaASeSKlhrnMd2DME4r+Fy+/xPOrMS2pguZuRFCyYinuR/WuGrFrQ/2
yVxls9tGYsu6uJdtpexwmxjWAOjAApzu2PUqZxub0TUE3mvjItUUrMk9vLejEDbVgjq51ONMbkXt
VI+i0aPAsY/P8NvvATQt4kk6dr4VtUBJGNzSseL0cDHdTaL+DsjdJVv4cyNLXp8PVAiU27DitL0t
wQj7eyj2YKHqlDACc+R14yAUwhVAI2GkjScT2XrRPjfjxSLi02XwjWsus2IW1q1RI7MlTktQEfOj
qhqpbxSJ1g+eAB/8RgTgLsDdf3jKAcwCiHBTFaiQnvS/xz1em4IJrJ2vcOQMvucLXMuPGRX9dQX9
3M8162IGQTu4Te9H0JlFwFZpyKUCa7UZsW0szfyVzV5QJ005xMDbmNX7/v4/OTOYtvRskFM4S7OK
tAW4DazWnmzFLh+zLHQLU1t+xnp8LFlwVl3bWX0lG2tfQDVzU3sLW34mRqRG85wgjIbiYWCrQgWN
eXHrGutQoLbNi3rVipRMzFwxXvJvCgY9bvc+ap3hRYDd2oeWJS1QwgdTxnYD713HwFrv3T7fWmGQ
BQEKF6YpqYEPxjOjEfsu2nD+6ta6tcI0FczF4SWHaz8I0z/mStbXKhNuAiVx4qz8rXvN4JcCAXyB
XFdW5zrJK0iCE4ABmHBbIKm1zGyEj2vcYXfyJMr2y3AksHcuLy0z54LKWmXygcd1NkHP2QFfWeN9
uocThlO/2wq0GIYHE/dblmZDL6/4ONyA3RC5TRlbgBYW7ZrPmcdSlCiDAxkGw6NiZrgwZU5pvjfW
XlsY1ijDw6JYeAp+OrtegJ75l+gRcLuQdVct6jQAufxSTIAlLZ10zFXbFmqoi4entxlYKjwgjGMJ
6jYg6svi9mQlbJEYIOyRGcOKIRde4/Qh/I09T00A1JTbeFtxBud2KDMEOs1HfmUXhoPehV7v9not
bJXYQAe6kpPUKvS76ITd+zkGwLa7fboVY81GsHt2aJxSuLgn61SD1y0HTt2SOLZOzEwjQBkrqgYq
LvoPMAw0CevJ8o/T19s6MYFnVDojWZuC534Pv3yzDwpVuN3ZbJmYNLgNLhWP0m7bgvSEEU8BRMwc
W7fuytEGZvEoaJTCC7tPchr+yur4kl/XmbXNFoeVOhy6UAc0nWQzHGSTQ+sWzm63TVsb1q8d3TTM
cFK2TQ9Z6PeJ6otLiqTg9PvfWIBsGVg74MRdjFmUzj1tuiMePfWNjgDkSIjph8/wc9I6YQUFtrYk
tZeBdVmO0/70AkJh9N3XAzirddcnnK/mHqCG1ktM72UfpGj9JalnURVueSxihX2DjIH0BoMEZQTZ
WlXBEBb3QbcCSUGs7ZVB/w/tVxGlA6jp2PaeaqocP9wKetSlxrNhyKwuJiNpXAxTKlt2Ka365/e/
NYTWzhr57bBRgzPZHAIfdBBbLfNnmLgpkFVhHDokU+kFH0u/HnJUVLO8uAH9E7dbdYKNJZrlk3+I
gmmN9h701Ot+5sPyhRDt60O9DGxJBJAcy2EEfvwHsPB875Ho4zrh2Hci+MkX0AH90UmVyO3n68Dj
SM9zP0qXuCiGnQxgVpi04Uj/fX8FO51T/9tX3H7A9sBnLfoFCUUD80QvKUgh+I4aE/+KeEcfN7xp
OK3E3H7MplMFT8YCSNK5bqurqJjGf2IdgBT//g95e8nh8ekH/qUkgpkix2mHILfoRdM1g80+8nSO
hezcfs1ugVzepE+wgy+YqLsamOIHMfm4fbp8vbC1hGMJrR+UoThUdSe69boWSUeYY97VVhOWHSZQ
XFGWAiT/M0BQJ0hJudUliT8L6d8df8rp5mBJp1Ge5Yk0+Zc4ED/dusUa1Ibr0I9HZFhmwdRtC2N9
hKQvdm6ts9dTBrliEvBxjOCnVugPRHvs9wqKzLNb66eJ+le/sBKcU8M4hnSm5MdS47v3OYRil0pk
zi1ztqoQZaiTRP4hwoMzb+7Cepmf64aM9aEFPz5OAshpHyEBFw9ybTZ6iyRGq79J1sJ4dUXt+5fG
kPahikQ/7pG7WD7KMS/8vdnq1SRFvglvhzdHhYdaf1oegJxkZgcWbFftw5Nn/V6PsA26MP3PPBDz
2OosqIvLCNQrhmWu4hAjA4v+u+gIpQm0Ohu/zgE0zu4LmIU94WXI3EEG06FOrQykmyYWN+vXw4Xq
rrykGUq1gT1mf6axxlroONOsDW/NMwORGOFpHY6eSYJGTsEuKEo3/gfeh60trwvnGIpevKwoTWna
wSLmUImRXzlNZVtKGddzDsaHz1IjYOEnYT98A4glEPJuzZ/ycH9FygmMjEPXKcvhV/nPpR+R4sT7
h3+pHujtrUHYakqeT8B9L4AWVxXlCXZwZGtkMTh2jrVG9dCWl1ukoxRU+S4EmzJvn4s+q92euG05
JcDGeHxWGn0v8+E6LJje8Ui3TscL4Vtx1wO7469aYfFuNjwq4snsphsciyeFraUEoazBUUhQ3Bw1
5B3wE01AeMn370+b0zL936OLsEWPQoFboltMG6r8ke7WooVjMkHlc35Tsyn6/f5/OTd57NDdNBDo
C95zJzLMX9a5KEI4RAfFpffiMwkP34pcuEQyIMaxTYwjfxm7tYFzqN/5286gcnC3ZQX7l/td96Nm
yGCibBzHM5cfBo7466hrRBXiLLmxtK/UjyqLX0ag4x3bthbTyQsaIfoF+HmaZx9g2tyiOFr5ThGH
io3XXx5TKnFmxXHGTEFxJ2geHKeC1U7JFPhyvm69UHKd2zYIUzHF88NSVOOXWGTV0/u9/vakhUDi
deshjaqtzcsQopIe4PECqPF1j7oR/TzAyHt1SgByW+YGM6qpiLscvwEHyyQbyi/U9MxtcG2hW0Nz
Zqp8DtOs6rJDXpXbMeip216D0oXXHZQ12RpMQUvTLKqCKzn7HQoqfbfFGpKp1633cKjuvKahqZ6V
HJLVeONxDmrH52RuC90iZIu1l6P9PvbG+435UIODNOe0UXJhhSzchFRQ5BVNvXGOIEii/6oTg/T9
mfn2QsdtVzN8OZxlRmw0S2mq26AuyyQcu+jCk93baRVuK9jmbl2DdkZK2ledNLuxq1W0g4/RBm8w
Inp6pcg0fi9mon+8/3POJHK4LWvLMlDQTCBCSPYDZAHKTTGVbKgA+X1KTd1PnZD16b6im+kqWLOo
r+CDiQThPsz8UCUGOabgoFhL5sS0Xd19nsQgb+us8psEp0W+3KCaDs/h73/umXXB1skVVWFOtMMw
XdpAr0kE2c1XH5KEH/2QO7mFA1RsnbNUw00s/QWrAujk+yFQdOe17XphOz4zf2y5HKmo1xlmwtQs
ZD6O4SQ/MZRnuq35tlauWSBB04VPUnidDHv4zOubdhhLp2MQ59aysPRhPg4dRetzY5KwIeV96DkK
7bmtlQsnKIci3oYpvFTC67COySdh4kv1NqeF8b/HIG7bpM0V3ktGeGunbR9L5G7auv/WmrGpE5TG
TN2e+pFyYlthBpHXy6eCc4qaZBikg+kw9YEClz/EHG6OU8ja2KNcZ9WacZKKAr5iB1owkOh63ahL
NuTn5qi1t9eyw7p/mkVLHFdHQAWyfQFphdvn2/I5OfkDz1Xo471QiF1BI77HYLgpabktnvPKsUU+
E7j4peD6sGU+2zdycHuB55H1HNCoNVcRHuFThu19hycwWHJK6vSMzW1DtMZruDJA1qZhV7fPFXB9
Cc/C7uv7S+eZQbWVc5soaio7P0ijsZq/Imtf3dervESGevt8zm0/tLkVyId0KkjzfoBefR1U+5Xn
NPsH7hiDl2jlZVPiqdx/9IthntMczqZOGltuA0XLkLCtmpcAcskFrx1wAN3h0Vhfu3WbFcsLo5Iu
lQ5SqrsqHRp2hbI3x3OWzQvddC5Es/ZBWo/T8kjLil3NhOmD26dbYTx2nMRc4tObnJe//C7YJKq7
YdLg1LwtrDOMtisIINgNkPJ/0pWaUJ5KyItb69YuXExi7nEC8VPQkJsriZwBHg1rJwN5wW1FXYjt
PcDa4aeqhBgzAcZXgStpmOMKagvqmk3A0SqY/HRpgmzP12KBy0rsJungtqKOszFXUC8FKWQA5Y++
iBjebVwTTdzW0wFjxbq5ywJY663DzQJmUqqCynfK1HDbKY2zCrfQdsHAej3/Oo5h89PU5VxcmJVn
9nlmxSv3mrwvJZa5UsK0MvG9uFmT2YOyKRkrVT0jQxutbgFmC+wKqrwcjlHYybZwu4YfxvaQD/Ml
zdRppr9xYrH1daasAvCjPD/F+Xxd7kJS8Q+RoRts9UM257ts4u1w8FGEQvbDn7OqU+TZMrZ6lvXc
t62flkDlPfihye/0VIxuJ1Rbw2Y4n4Wfw3odXmr5h06BPNBs2+I2uWwN21TKHG5hJYzd+TQeBlb8
AHjPXJhaZ3ZQeppyfyVg2TDA89kgLjI6zz/VZuQj080lVsO51q3D9dCKUBGZk3SU1E8ADOx2cdRe
klEBH3Za9t+YTzZW1MPDuoR7K0kLNqE4R/Vzt7EEvk9VMyVQWS3DYc3BY7n2Nwr3WrbW83rSmHjN
fjMkMl8m+DFDWgvDsV+iMaFOSroh+cAWHpPdNrZyPmRDG2UJSLQlVH7MROWdibupTKCp52wf6yHz
d4qj0mmHbN0U76JB8AnguKGsdkLXZNvla+UvqaqqTu+qTnVbysI5nI5xTmJ2mBY2iYQRrifYEE9t
d7WFEmKVbTP+eIOS1Hm8HRvVT7u6wmvOxzEHiPvISmQEDsVkwD6rScSipPQqQm4nU8DNtshnU+DF
cqinjyXAIt98nPL0P/0EMDUaZnOxI9PirTtZGb/+Gc7UrDsl53JOJPwFy89xqfwy8bcgommN6++S
LBC7PEPNCh+nSA9NmGR+rbcbvhlMUODqUJ7yJWsDOJHV2pTDkXHPz27D3jNkJ/GIY+4ZeGrVfvPN
lr20bX9STWCJX0my1gABgJpUj/ULPOHrfzFwIjvEIRmDHwHJdPYQiibCnsaqtU4GT3tBIn2f4n6e
qaG5mTQygbsVRs7+Efb74XAdwDK0wyf6o9gFXMsWx5woeAGMkW47D5RDvqtyL/hMmEfjjxLoqWsA
IUd23GCKngMfGK7ZkyHUn+9HQio8yiIbWLKb0FNTtiu73Kd74IbaX2W/VO0h9/oqhsdYGegHVUP+
u/O3eK4PGmeJD/lSg/0VaBNuR2OMmJN6yTJ9gFvZaK50PpDvQV1Ew02+UFitETXIh7XPiid8YQk9
Vw7b0OeerttTWegXhkPpS+3B/2g/9Bsiqt/I+Nh20/ZZ6oY+LZvS1YFsFGKVKaxkl/RN5cHKOYBL
XNLIiOwnHnmfYtjNHhuN2wSSHPEw7gZNts8EWhJyzEqNjIli0cKOTdG2ZB+MDFkhOJKVKimLrcQ7
8tZF/TEKxuIeMOimfaSwa44P8VDob9BKynK/bVGlv1dhn5VX4cLb7WoQgSCfq0zO5Grtq6y6qvGO
iUmr/KX9LEjOgusQZKsV9MRmVPsVJYvQ1TNvLfcUtdNeItWqqkMswnE7dqNem+swYpiSmLt5CR9q
HWTxTmB9x1O6V2990hQcWcqhUiBNrTquhl1J+4BCCNIsZO/h5v9QmEmJz0s7VDcDqpLrX9s4E37V
celXt7QAcATHwULh4WuMfldIJP4gQ8Q+BH0o1wM3GN2jmOR0n9MtwniatRoO40b7+dNsKJmeGUPX
7OoREl6gEcdpu2s34j1PvDYwhICzfPQBROdSJh0srbpELn3n4+vhbPFQaBAz92xBnF/FYmqX+2bU
sb/HYGbiEKiC/8q6tpmeN4JM9R5KN8Gvgnjs73g8IRcJZYT3ggKIINoV+dogq1WWfbwnfRDXB98r
5jvQnvD060n4/9/KbqzjDyeerxyTsQ9P8Mx8QPXERkf1haELiz0VfuPtVA6V6e02ma3ZzdG6wmYq
8MIf04gQR43OcFpNuiAqDic3x+FqKdDznzJTLvQYAomrbiPaPxW1d5DlvL34+YBxaWEMuuxFDnJA
lUSsO7ludgsn4kAnjwK/2K6RvIEBc15jyAQqgibYa6x3YgoCvP5kZDb3A3jYP8QqJn1bQlY+f6sm
0k73lSyr9brxArao0+7AyyChXTsiDSwKCEp9kzVyt3I9y12ks+ibYEhaHjxfjr/8rF72/+Ps23Yj
17Fkf2Ww39kjkqIug+l50CUvvt/KrvKLUOVySSIlSiJFUdLXn8ienjPThTPogw1sbMBlO50pieRa
EbEiHAHygft/kcbMpe6qtFjbeT7GbERu+wx/+mgf3i8Sgkw6PuWNUb+aAArBDDELUP0n4msFj70D
XzHzqTGPVbTLghYyGdM86F2bb2oxGbox8QiYghTaQ9a8ppH7sc1Cw+/EvxnEl7EsxmK+8zSZcjhQ
6aIGK5t3jUc5mBBR4pFpalyKsEGb3cf1tWzI4nNnInKPlFLIo22y47L6AVPfmQ3CBs5BkBBkkLC7
k6E+rxGIiyPA1GVsHC+Q2/YFJ1hztZqB5QFcFeusrtPbfdVznSHyghYCbO0Clzny7F3znYW0+o40
IfYYdRES1hcyZkOA46bxDDt60LR52NvtabKz/YbQJnc9ShZ87cbGfuPxWOWmbfc8COPhyZgeH7Aj
6YnT9ate4yeH1NGsj02fh1ETFXCCYRkeSnbVQRsFGf4aw0RYyi8wb4jv6TK8k74FZLv1SHCQ3j+t
PQYAopTYoqngxTKNFcipOT2pBVCo6CA54Lx6HGT3yDu15kkdzkcyzK9Tu78LE7ByxRTgUcNfMiNq
tleRJHjCx779JHMlMqXrRxmF380c3SOI6jpNo/lgVn2/72s6Z/sStB8ww2F7KZxKv8g0rIESwUdm
X5ZS9FNy6iyCluUIvoZPU5fvfu8/sbIjmu/KfAzDDo+0IOmvUJyYsmvMTbAlOKwQU/EtRGDse+XG
M2frfdebNaddEN5FvjtO4f6oeMzPOCiCmzhq9sMimMkCl/gnt27LN6PUlkkyJznWmLutOK5Tg+oj
062qDkOETiZoXJyj2Gjeqn7bnjRo7quY4PFt4RFdTNXQZUENx+9lMdtxHtn7Xke4aL7JRNrZbOD9
YRvgBMRhrnjkI9/uKEk5RpsqW2eQ4815zSh7h6WS+9E4/gOeWTyHWMUegzF+g9ZRniwlMFpBMP2p
QXpqxuNwP0XbOKosDuEajYWGyzOzb02bInAEkQt46Gx7H1dyizMYuNTfVI0DbY7snDWjNmmJZ6RM
6sEUTd+wuzlo5PdwstPtHhFWLH1wCON6ugsZisl57q4ECrWcRmosg0gGiOXqUSKxJXyzILlPRjdr
1k39GZ2xuKm8v2sb8qIaFp6weEpai7jc/NxmfUX3bBUBy9XUXJm5eqlqteQcMe25oqvNOmQUgqWQ
7ZUPAuzcjn8NtfvOYWGTj5Addpmn61SCM5i/Y5azL4aEtHXmfGtPscJOS7YkuIPZWHzPaRPioNj9
2w6le7E0g0U2Dk+zua3NmO+b8zLfGLOfLXQXbRE4O7S57+KmQNCEzmZYAWJv0eK9DtekPq5gzDoo
c2oeHoUj85QbSroTM8mSb021ZpwKka0oC3K2L+/oJecQGiOaRNmAYfQO0heWGKS2rNdC2lAXvXJ6
z9Mlljkz2BLpSusrhzym9Q7jwm0GUWJUBAgJLdxFvwlLMoZhQX7VVrQ5+qEyeaPbd3guqQyeJzVs
DGNarLHjLxO8y/J2Q8QQ/giL99PIK+Zgqx+Gh9So6Vr07m7Z0i/t3t1NfX/lkHZ0itJ2lq+YNU1v
UA+Gw6OGPwYOucTPXxHB7Lc8WHnvsFpGCEMX/zjWapMFrSYcDoKPKSx5E0nLHpBae7PsNj3o2dDb
TmrRZMgmipKc+zUcspDoFJ1GylFf9NhrsnaGzbHBpbipkKj1tTYrzSdU/k8iTWTGfUBu9J6UTRtf
owCabgnvbZOFi/VlEyRfXW2vhm5GqEWHIk2h9ruH53xYTmQ7jrbv72H18G3m0C2nY59mdtnjKUPo
fZIvgULzotswB6pk8WgIiyopCK7SOp7oaQ97EmfTGgxX6E5YDymt2H61MJs5rlWvp0KZrS4RkzNl
hOmNHxbFWxSvF0v0JKnVoQ3DMXcqvJtAoWWkbrosZpM6mHiKXxlIQcRZIXN0gqlW1lUhfgudbtZt
GteuH+fg3LStLSqcoC4PhNpPhuE5hSklF5jA6/Vnx1vD8pbWw1O1SyAkAj1YNi5pnxbVCiOBsxGx
etjV6srUrVXRafjYTVs7fBvC3t2MPnEIi1I10hz2sdB0sQfTSRRBmCI4UIB2XzQb7Qm7hi5TO+pS
4bwuSbO2T4qm9JGipkCpuBGdkzhOz+069F+QNQ6hGrJzkXraje3ZhbN5QI+23IaU4lxM9kTPCEHV
PA/Vgku8tEn4vJh5+vQzPFsnNbATU7wLskqP8blFIX4DA1met+sUPNneqyNXFAMyDg8+hRYTNuXj
NGV2FTSj8GI0WavH4WdA0dKm+/Ii1lQU0sgRmI7urqDdlJha1fVrV8HaE9N9QxOULqYkyiKp5Iet
/fAMGrK/MX5BdRxbe8ViPeARq5s5SxNKzunOm8LLlVzxapZnTYe4BEKbqAfjJydLpUE5YMeOV+iA
YJ9WbWHdFPCmrV69kEOSYVnO39KtQSBsmNDhFtKU9ouv5uCr4DWuXWM6/cq5pWikiSEo/iMKlpR1
b5HWpljSS3Vt+y7as1jP0TmobXQ9LfX4LmoQ/ehzUDehq0zKKoU/l+3hQU/grnczblrMp8o6nTEt
+/l25XBIzWAvRfI5mReVNzPZcTrJvkK/E9EYHECF/omvKfoXb5erddPJHdAA+v0SiZMh+HLCw1wr
j1ghU18tKx1EZnRkXnHoJGMeRRYSS/hk1nGmYQ987P08HFdMhp6xxSXPsonVG+2YR5gDua0sRPiZ
CXek0a8UO2A1+rhQNsWOGU6rPuAo9mMuW3dHoJssUISnn5i6nYYST6WVd8pwzE1d5plyPwEwgEg9
xpHL0js8Jz8w0ukRJZ8+jJvDc7vJtRSRS4dMbiN2uCbe5QvCBK/3HgGe9Ty8OQ4QIVuXINDwC5Mj
L2mo2CON+bh8Wzqh1wPyj0OMsymKeKBhz71vg4e167ETR2xqXaF8IDCn5Gf2PqZm++pJvahsG4aU
YGOrkLXo2xqdSUXql0a0G2AQTqDDX8aaHBIepXtmd2HvGmYbV/gkRDcIPEQEWVzDmDhbAAAdwo0g
Fx4StPG1mnZbxLJCKIyA5OB6Yx3KGMbFzwGFSD52lS4b7Cx3amEK98dypKxVtI5PSVhtVxUGDF8X
sEtlw8PlWpjmFQqk5HpsABgp7AkZxsfUDnM5ADnwupmKAUbd5zD2CpeoZfWpH1R9xDkib5e9n4uI
bbqwYR0eZNBHmNUKwjqrPHHl3Bt9N4FkylEkq1cTsfFg8HUO+EUWHnG8l8PQAGUIWP8OmHR5h+DQ
HKOprwtufV9u2DBzPs71GRgb2rsNOCqgFwiCx+3iISfMo4QTRBE3kXpuq3FSGaTzzZg3wfi6IEkh
48uyDxmsW6MDYvr2w6SwIy/UjoWjES97ePWeF+dYNmNHuReJazIoh/GE287LDG6IXBUUm2xhWUXP
VWjEL2hHxQmFUnpWIxpHvOBjqPCW4GNvClSAoqSufUXfyg5GufgxipP7WI/1G9n1VxdK8C+dKkQf
WZhHddUL0sbkGT5R3Zx1K0JSMwn7YpR9YZtjDAPNThjQ5LqZucxljOSzgXnsgh7epUDu9C3cX/qM
xXLJZwex46raDVPkTv1YBB1yi2yAa8JmdlAkrA6RxMTHNFfjt9pKFNQr0ltaUotip40rYe5oH3Vv
xcOIM/gLYgZh+zVxf5oYgIrdV6fYNO2dNE2PGXUYN63d8rKHNMhCKM2wh4fdVYtg+7dxakuN4vNS
jalsb21UUo2OfQaXgN1fFWibBJqt9rEbY5MjOrkp14b+jKI6Os4aj0jLppNcWZoxjhKM7t1Swl71
1w7z2e8JmoqrKER6WqhUl40i0CXYBHNPTXyUSqy5iftv20SWi/Z6OgjKeN4Nos2I23zZSb4U1YyP
FUi+HYHM07NKt4cNJdfR2AabLh+u4zD82HrvjkOb3AexxyeoxwfXirs4RKPoxQLYKCLf6lQExzCV
QFVhEXi3TFEPYAQQd6ZMfawIwxBO4jCPgxnWF6/5HeWXAkpImsO9uS+hUvoakRYlZaLe+ZLMOZ3j
H60cloIhTPwuDJTHKrE2k3Z3XztYiZXxhgmsVrHcb4PIPSaQjpvWKq8HuNo2awInUb53t6hPcE9x
OCCIfg/6EjAAqq5BoJeAJSBuzkxg8B/Uh2pbk7w3mDsb4Vp9wUVpNvSGvUkSTFeBT9oC+YE6Q/2w
QbMiv5mpBtK0KlFaHd6Pi0JZKvULXce3dIgHVAyTzJeaddAE1vqwmM6UWlXvXaAgKo7CcoHT5F3N
ENVIFvpoEDvzWIWRK5tlQQXXKJnpDjFt3CQHUq9pgUD65NROHc0aKr/JahSHOPIrz0VakbcINwFQ
9dK8wDz47HC7s5RAAoxHPjrQsMJ+MA59blk7HeBO/pSA9ray7rO9WTaNM7xLrhwy0x6CVKV5pwNs
SWLBBNTaDNPZIj/+ekonUTaiRns0GBiteQvasKLM5kJN7kYS5cYsgvvPV1Q776hZ1ZXlcrsbuSN5
RLbtGtNOzQOdJovzb97x4YAUDyYjXvA7gKzq1tX8zfiku595Ha8XrFivXyfoAXLPdIU3rvgdPN98
tkAJk0HpsbyvssX8SywnXKoZozzeA6y2vfT8qq9SnMsLxMoEkFcTP4gaGQPHFX4TmKKenZRAwavl
kTe7HQ6rVJb9rNvd5GTA1OyVFt6xXFbA9rKKodbJopamw13vW9/chMSyDN1fX+DOGixBnLnq/ZJC
0pxnHiNkGEblmj4vQSp/bJVe4rcwvZQXme9Ecjdoup03GdcLyhQcgO9z3y3sCjj6EucYSbosYIg+
DwRpqjuGl10copYdgrEI6YJ29ALHvUaDi02B8yuEAk8QcdPQwMjnKo47/cRhFLke1roeqwdECI9H
RyR6ZG4VWk3XLxO/bXdhrqoEomssBPEQBC5wWQqqqHlcMYqogdT5/nYKQ+OOG6OzKexkhvoqaPd5
fNaBwznbqc2Zo+VhIDO1srX6ZquQmhIQKPiVbp6+QOjC0NFcqqxslRRJaxMqgeExsExgwhFzefcw
eYJFZwZOxx/iGGDrTzsj9/16bYndi3pD7nHWkN0tv6jacQhjjUT+kLSt+WLTtD65qhueFB/24TqJ
rbyvcSphYUSimc4zMe2LG2o0/2G6hS9J30fPhvlhP9bLpbqo2xjWvliNwESnaPLIxYW1fIiObk3D
hz6a6b28WM8fTFQNgN/nddjg1wed/TluQqlucXZP6sRGuBife9bSE54vnF56gRJJtv1y3wEv+Bjo
LG8wljiC0eooBheQ0J4kiGjdFIIP0C81mYs0k0h46KQs+kFU+sSxWwAkhVb8hD8rnj06GX528HXl
RxJFwwMTFlYyg6s2DLpfnIuxQ1XTTzjBzi8S42FPZu3ZWtQj7hA4fmN+zsIFpEDbzcgDYtfjU69o
DIxoCMWzCWstf3k9wP8EpSNydCqepjarcOm7vIo9R3DtCg5ikn3tUamN1dfWDbq5VcgADovUtBOW
SUOMvtZEyat0mtRNBx/IoESKyugypIBV0UMc2SXvgnnkdyMJzVxsjU7HfCTNTw7SQ+WcVnIskcre
PCHbjWNaelLbCY0so5kTDICPMyk89Dscbhm4GvWrpgysSJOOvgCuvfui8mr95TYTP2MIkm0HCTLu
StCmI796Cvy4bFJrMCTdyvYYYxD7SqHLnS5CpuQ10OAab7Z23nw+8pXOH8PWRqzOEim9uSNuH8g5
2qOAPyqxi6b0Gm55h74f2RX26ni5Gmt40GUp9UbnG7wqRb5GPH7AzRAKXEswoRDpEkziwkQjMUUv
xRNyZ4zCRtdQIAx0DwGvsXk4uWhadK5Qi0GYNPmqlddzWEXBzwCYcnQYNlcnF99NmKx+CJAe6hrk
ycQfCQECVDQz67oH3e2gCFecPcdIR/N2+RzNQew6hs1fGGDvlEZxnUdIM3+FpHR7g098f5ssPjm4
fl++QJAAANvi8L7eYmGHHGN8rc+IrjSifsKF/dAoGZ9GcGUv4+L69Ny144L2ngZx8GSEsbdkE2Nf
YM02n7gH+1cvExGfREQInB71qnNGVHjvVrk9dit49qZHd5mRXqKVYD3n7ZmoClgTsP2mR4UKwKbo
qYxfU2rdPYp//gBaqFJZ00on4QW6pNMbH9c2yU266yqPAOFeio16sZ+Urgs5cNoi5jSdWfrYSLcf
Y3QGCN5uMK/Ud17dRakAgUD36RB4sXHsmmsCaL+hdMwDKTpynmlMW9C2k2UKEMuoyJuOFoZ7N8AO
Fdm8LqluwCb37mEzNAZqv7so+GjF0L4jXpndzNUSkzyF+UV4PWq2Qt0P3FrmKyAkUIoyYa/o46wp
t06Kl5lE9ryhA96OcSTTVz54tLXwThrPW733/aeELSdsn7W5kL1gBU7BGuzosbZdoRBORP3STtxk
FSVBU+7RxQZ5XMDMZ4uv7DPstfbvKf5fZXstHM845rp/bqoJ9HGe8dSWC8rUpxEoBHo11ZpsIwpz
3ptYJ3pVYw/DFrAlgMRG7NOyhNV1F+Sd3CaeQTQ4tCe9iO3Z+zr90UuF8l0zPz+jDm2eadXhQlRu
1RhIBBH70UM10mYKx4EFHx8kaQkXQHR3IgTl0tXVcK48ZvqzsNuGB3T0+7URe3ztOw6vOsSfKMGK
buLVng9jRz8xCyXqA/Njo5DYsHUI9oOQ/GfT6/mDDSObLvS6ducdaOrnpCtZlbQHJH2wFB0skOYe
Z+9gVYCjNlzpU6cnANc0Hs1YgE8fVK7TCNtFzwmOph2MfQWkuk2XrCZV+gZgrq6va4X9A3DUQOoT
9HQTdJ+tp2jsp7r75SI5/VDDjiMAbOD6c5lAWeYiGP0jazef3ODwBJtB5x5sIG8pRx07+zMhvbg1
fmjclTFUhnlDekTs2HkDd0RlJL+MYOgYnmgoH4+YYKF7OQSd/SmAfH6QPub9dQr/56rYbAPcmLQa
ezgA1ro5BhzGxHnagdTOsWZpWNQadBjKyL390ndh/33Wyxhc7X2lkkPVJcNPMPVLnO0u7XKuEvbz
0n6kOST4/ZKPQ+Xvg3muVG4FJkNzEOnY64Nqfo166C8OU5e4/lg5gmM5FNUIT+Q9AghMQHaj2oox
S1rUge9VaWAEx8tVAwArUZ3331bQzBl2lxCstu3HQyKUx04rV32HTZhcB56A0U2W9Qdw43TIaeh2
AJNBNT4jdhRPzGQDgkvqlyg4GmoxT+0FiWuAcZ1NXlpYD4gzNlkuMhqRGWps2sovsXfBqyHEdR/x
BCUHBhL23QK2UJUu9tVi+Nv1Y3K723rxBZ2q+U406fJjB3aw51urN3oYjEeHqNduBkHsBfzPd4T5
5Jgho+RmdcGK9hc40mHWbrv2Br96D+wKsD3G1mRy0rIb9I3C29+wK0qsiCYeR7AZ3Qixx6TxZKAv
X1dETniC9MoFdaZGnw2bok+ZEDRhkw3XPiNrSsVBJ6n+6SoBOCCAx01YhHu/vIA89vwQNGpZDhdv
nboge+ygkOF6fIWVcb0fK4ysftRLoF2motSwcplRvOUwqtTdY0dbC15CtUD+iAQogcdaaWAy3QRx
L27FrVW0vRnDHjL3QEXVllmKMbOz3Uc7gx6ZULfvi+dTmTS6e8X6CIKXJdnYgOuUmKRY0X6zXDA2
QFCCNuMt0TtNT7MPYCLVJqhosgpjeeZp3fZwRjWq/PiLjv2WHvAnzFdsbkjGbmQHzmrqpxCyjLj2
cQlX+qHP4BLQxlDwCBkeKBholwO/GD4s92wtLZ6EJQOWi3SMwIPJKsN6joaiIREu6xzvHYr2eN8+
alpzcdtNaNrQfo7zfoGmotXdxYDdr1MNFixfOVNz2dUgPI7BVo33HrPZX5KquXiBzHP4TaE9tQcL
VchSTN0ohsKhCwne4FQ320c6bD6+biYfYiwZIG0oDmSuN/Teegr7L6DHNf5ljJL+J4mbIbgDC5D4
w0YwhzqgIsX8VAZcAAcTj7hO3lqFMgKKExijXnUbTpcCIW0hGv0Eeo88qnHQ3PUgwgn4kJbMuYAM
sL7dJMHGyTsyPYedDr8NbHXvEIL6U6qGJsbH2wdoCRjrl7Onfdjl29bHF2JuS9hHI/uF44SfUdHt
qPZwhY68VdTs2RzsSV/qXbGkwDl54SO66QG5mNNLqxtQ3oSz6c6QFm86GtqmASa8uNeJ1PArnFbz
ukWMtwXiTMx+Tup+/LrWcTjkdbA2e44bjq0UQezRihK9Zz6HlQlEZcHiapR7PgzDx5jGwXjfCp0s
pw07eFqSuR1ojhNgvE20TJIswmjnT2AxvspjlOQAAKSZ7CUrKLQFc+s43zgt23u5x4Jk3jA0vx7b
bYEtSu/XOPfxPAs0i3MmIwDGkPOlTx7qdJW7MQ7avO0w6ZAN6w74auCoVa9SLQMA09vST1fMOrSD
aD2x7Sb7uHYZMCTYFQ4jHu2ekhDziZ3tbsNl67ZjDb9U/XWW4PLOYA9xqMTQI20ZkFiqyySpluCS
tLF0xR52lN4tuBaw566YTLMgmebli3PwHNBZm8KrCseGjJoHRInU0OLV8/wCpyn6OCZcPaik8d9x
qVAWC4wNuHPitkahUhij7xARcsgUIjFvmIu2Y1SCC00RI7bx6rMz0Rbkfm0akQM0iN9pWm+gR5Ve
sewU2W9suEw3m5CgTyK3tOXAFHs3rNueg7iX+pUa0HYnm1Z4SWCMsTn5ABHivxInOwwaV7htpQ2c
jq7rQNP1PmkD88sJs30kalgqKJwufTrBXlAf3MDYCrldoLpijjkrqqCvdUlgNvMroSF478iGI8lw
0AbfIB3c8R57GSG+3FWuzhGiGJ42WSGfK4rVMeHil149kmSWiAQj4pgJDj1u4UeScdg88EJB6zE+
VLNN5C3D8o7KLmX1GzJphuklcRUQdI1QRlGoIOTXqMCm4AlSGVS5WbWJ5pevxuGujlkaFrupcc7p
vXsLlpAPebOtPSm1abbnGNqBBR+iRndS14PsyxBRmHXB+C7ifIzaHTvCxJsBcX1Cm8zrCJAnxTnV
ZBT8qAAkHQ3VeZ6J+haAtFwzZydFAV95B4uYWU5raZoApI7HarxugyBdSzkn/DZqpu7NjAxFfWBB
07MgrnYI/jawQn7nLMgFWpbnStqNnyWxTQV2Z6qqE4QuO6q2mDLQ0DU4yQ/MVwzAkVM8znlodsGv
1HD5FGjzu6d+JdHjlCpgjoLj/gSVLAbJWjDsdknOo4RoDK5P84TLAHS1RKC69TjDeWyAcq1cnRRx
6hYl1+wPC5y6E7zJlH7wSrQvoxkq4BcrMQD2AksOOHdafejSsINgYcQAUQmeOnlrltqApo/jCaUY
fD4nEKKieydj4F678QIpQfbd65Nudt0gDGUENClt0ppDShdjDo0jcVtwcAk1dCu8w8E3R+YF8wfQ
ljbSmst1R5v/0iXN9Lw5hNk/VoJjWScRwrMyGWLqLmsgJ9FFlE7tJ+q2GdlrfMLln0WDcj2JGrTa
QAzZVmKPAKrfJEoCEbYkfEflGoLGqloB27uko68Vyq4W8CGdORDWkXWHfY7XO43AdZnbhdnvHnrI
t8px2gPf4HMRImgyzKdlQkLEwCo1F6rVqFG2dXAgv9BCYifylH+JyQzQuFaju71EZMsjeqXaIu4b
fPMBzNw+XDXauLUAxxOCfOzGMDhR1I6yEBu5uMDv3fSrcU38tERoRiFFSOCC3usdL0u4wcXfWdek
uahkeCZIB5iuU7VFeVpjZqqcpwEonMfAdV/YpGafRHXr824bCz2TocNeOKhPP7tw6Yd8igRSD7lo
AKC5fa0QUJsSZyGC3S2gFNq19w2ExJdLH3Ufiij7Xo0xFlKwCIivYIlyDZGb7kqbROuv1hq7oPIa
Ychit2q4VVXHWU7cRGiRIkxpOXAWD1NZL2RAoYaiJToA4FrtoV3STqPJ3+Px6IN1WkGvcpNiXH/Q
8V2V2Kq9adoZuxLTvVhBG4ZjDY5a9QqhpX5/GmCD1N65RI8MRFLI1kOgZDrjhL6U2r1wdZjPMPgY
XnuoR9d/Mi77v2nKf5uErpyg+ETpZRhiXFFhQ7P+I0y0/fxzkwK/zVpsZF/XNQBLMdO9v9gxLTf9
OvB/Mnn1N4ee/5dg/bc5R0zMI1Bza4NjVKFgPZMaq/Q4p5ACZIg2a6ai5yHqUrTA2w800+MHnbrQ
FG2PUNJDgxarL3G+6/i8ChL9uWGzv4nr/8cMAFjEdoihusUmAll023RbQeU/y+n4X2ZXfjckRfHP
VCKAmEw67L/K3k8/VkDmexbO0wg/HDoBbvpTt+53e9K6mWKlU74fqV/r6410WHehYc9/7tV/G5Ok
Afew+DP7kW0YwhR8Cc5BMLR/bg7jd/PTVLdBzZBcfdzkGJTBTPUBAWD0zw31/O5y2pl0CJIO732g
aQ/LxyiMGVJ4ZPNPRvz/lzX5u8spuUQsmthvRxD2P4JuydykH//cZf9tuaPP4APyUPcjluI3maYl
kqSHP/nA/LbWx8k5SGMvBKCKOuRyMlriYwx/zonj9xDsFaoKMQZyPyL9T14P9WQO0x7+uYia+Hd3
U7WPXYsCYztO1rQ/o9F094YPzd/DEf71Y/23+nN4+M8tyf7Hv+Prj2HcTAvdzm9f/sfL0OO/f7/8
zv/9mX/8jf84fg533/tP+/sP/cPv4HX//neL7/P3f/gC/DYQ8kf3abanT+u6+W+vj3d4+cn/32/+
y+ffXuVlGz//+scHSoD58mrYvPQff//W+edf/7jMLf7r/3z5v3/v8v7/+kfufmCY8z9f6L9++vO7
nf/6B4nDv1BOoygJ0iBhAb/4hPnPv30rCf+SghdngsFiCjqgi4mfxvhB89c/GP8LiyMWpSll+Pf4
EsptB3f5Fk3/kjCciymP4MInQv7Hf72tf7gv/32f/kW7/mFo9Wz/+sc/Lj0BtWgUQvMO5VjK8Gd+
n/6EddMMr6h5OSJbcjsYTuuibdg/GxO7DGz997H1n38FVGrI8T/oKMRvx9dIhhiWkd1yJP+HtPPq
ldvm9v4nEiCJVLudIu3i7RLH9hPfCC6Jeu/69Oen/T54zx6NMMLkJAjgJBccUuTi4lr/Ui4N34pa
po4g0ilSxH1Oc9dDrQ5nHDuDamlZ75mSbkWrgeSzfYn2fKLucNMv+d2vIxnCsA0KQbjZcvlccuBs
umgy1XXACxRbTyC2cEjph6Y6JG1Yer2DXkMGyN11hNb8NTi1YAf9/x3230+58+kMYenLqlqaEOtP
p+m176TU2zyz430CuzN+5cjv3Cwbn86Q7FoTnQiDPbyswptbHqHcRvPpvntaqSjPc1xFT1AWFYon
5LH3T0jqNNgcg04ZydLlUNqQ2cpMec9rRpwaLOFbZ2QJ7/Nbe/1sJhBnXZrAvgyIBZej5KIrA5vm
JbJ9vvMhla31Gah8fv9cTACKusQ20VF1Z7U5OgtjUp4LrVfarXyeitH/NDnNuDPKJR/2/83FsmA9
Ex9Ug4N8OZei1WEoD3oLxwQkbKVRdywr1X7EStB6ChyUvzordE7QGYKdkTfihmnrhmkS1aRuaquR
1VgBrJm3rdd1UwecQZbnITKn8+0dcb35UNPSCZ30gG1LN1c7wprJlCCFlF7uA7Mqxkp5h6+dedSq
ud5RFt4aine8JIUBooy74OVSgvGc1AaWoldpmfU0I4f/mGH69R56QL6TxW8NZansPoTspMFmvxyK
hgZwCkyy2OIqgh8NxJRC0WMXyqNy92dCNvfNUCueLhVJCH1ZylBtIx4KmYB4CLK9CV1vhstRVjku
lKSuLGsspzOuK1rSUnuB6pjsJESby6aphskzTdetNRk7ysBsV4BNPGsOpgcj1AcASEZ0AhF5Xzq9
nCsm9L9DrSNR74ct/BIm5GPW82ghX+aZkf73/Zv77SCrQGR2oioLelLI6eHDDLXIQiqf53fT9Hsq
qZevqP/OB0ddR9U4rs6aaa6qmg9h0y68uDFqL2gz4yFSgShFdvaLaJjufKnN/eAITi59SSHXugZh
oMwU3qzCS61IoT0Qgi5QrGTnZroexVapONq0XAy5xKDLY1QBfc+zzMq9JGy/diO02dKRg3vnR4J4
QvImLJPSqsZVfTlI0VK/A1OOkL7d90dTC9vfImwrqki1eZ+UM1/pdSzQ7zq4VVWudZm4rSClwZP0
SriRP/zA72mPG9Hes0VbjuNFNsY4uio1i8TTFI5cHdfC0OwszNsUFeMkfK9AXYFZChuEhnb2bq7z
7gMUzBGeyFC9q9JE/wDP2vjWQbiJj5piF4cGPNuL1Smg4vwxfuYGaD7nYip3tLWudu3yO1l0Lhr4
JLyUL9ce1k1kRG2Uel3QOd8hPBnvNQTXPSWQ1kmNEbS7/a2vNpRgLAdbGFOohkb/43I8qUd93gRW
6uma8nVSB3FKsce4d9cyCDpYKiPRzZFr1eAEnIiRqFXqUXGrXcyEaXUZfbezdK/X1eobL1emCvVB
JUdci5unVSdUpVMSr+Ez/ShTqt0nUxE5hjQSZ4ISGD7d8qEGGDZn43+ECB2vMkz1TyK5jqh7U362
tUB/N0yV9S6DSwKThz4BbKm+mc+aqRcufGN6COrYl5/u/Q66rgPN0aSpknqusxpdTHPBJZJ4CeIx
h6wDolRDTds52Ve5k9B1wQNLmjq9XF5ml19bCRyIjFWXULgs/b+mkoo+SLnAnXozeq4phcPFm/62
5rD9fHt6r7nR5bdhZINUmm9jOrQ6L0cWlGUV22xjzwrDGGntMRafDWyPfhQl/sLHoUMYhGq6GD9N
sYrOD3x9OnNlkwTzu9J2OHY0a5zvyWhX34PQnMZjYjRqsCeufH38eFuQ30mHVYIvvSzgm8y/M7Kl
IBYl3mym4gRk8LsR5uJAL2g6TrPoDreXZet7GMQ9kj2V18ZakyN1gsKpVRwJQcyKI+4OVMuWpwfM
asyAYU/K712SmF45mfmX20NfH3x92QikYuTqJlH+cqahXmMpE3YxvDSzOLdhax4REk+826O8Hu3V
d+fZgYoi2TqWPq9x+c2C5lFhDhH8MK+K6xoYparRQ+6z8Y+mGeWTFdXiCd+W8Mscguwp5kA+DlXv
y1Oft+Mj6ibOvde04AAsbzpDYy/So7mcNr7pmlbQefOaTE3Y/MoAjRpuxu1pbyyuEOQCBrUKruu1
K0iN58XcpUbkdbDuz4GelWCGgM/930ZZfUIQVFNXcl140NeyM7Rlk/ZDouzEjK2jy8m1qZXotkMA
X6XufiErmspQkWmEf0BFRnwOIcRm2LsYVUqnsOqaY4mXiHkoFTP6My3U7igLvQhdOzbVx8gxi5w/
OvpvnUP1TzlakX33BUNwsTFnpW5E8rVWZW0LrErQ8A+9uBumh2y2548yFXvi01fJOHvH1JCF0CVv
dZbjcu/AV9PQ8Z0jHA+z4ckAhXtQnC48k7nvCYddpys6MdLWNDq2S3BYDQVCDuij3YYe1ZV/RpSf
mkjCGmqtL+DPXfCLP29vJW3Z95fnVKAGp4F/ZI4SmdDLuYW21s/w70PkO6rEQ2ZhQhXED2D+84T/
oMGKRk7XbJ+R5ykoh8O9gOkZfuRTGt9u/5TrVebkcHB01RSSFHQJ0W8ihqYj6+0kUUhGmM5/QizR
TiE+9AcRmdlOMLiO9pdDrZNCRIzCuGconbTatQDhPBhaB1U3coJ3ZlfJ/+N4y3Xwdmqy6YEoM546
5YlrFqX4HSWoJyA+ipito4udo3tVrSMI6UtuB4rOYDVXASIm12kd+qOeCH3tATIAAJfIoq599Kde
e1HyBRltlTl84db+C4i79s/tb7m1rVhiCSWNJNM0jfU+FolSNRr7OKj06hOoheIrxNOFf+aL54Gv
jBRBlnpoNSUwqCv/3NmhA3ylv7f8wEoI1RYAbpb61Fp0NBwLywnSOvTGQaOOx7E7dj3E6cBM1Z1Y
tLV/qX8tTxsKpRTcLj+yP/Y15GpgnnWNyMIM+euQTBNIT73cs2Pe2r9iaRfrgvNCAfFyqBa5HbtL
QVNWahg+iRC7JdrH/jmeIuUwhel9zn/LjCi58ogy8abRNG6Ey/HgcSugG0TgJSCGnvO61/5RrTzf
qUpdxz5GIWegyqwztbUPTzWiG9RUauCphd9/g3OiH2Awaa5uoY2y6F+dyjq+Twnyv1Njh5IcGPTE
zVUoCKg1kmrmgZdilfZ5LrrhU6jB5Ns5D8sKrcKsMFWVq1hKstnX8/ImAiiKPY6pEgfeDMz3E6yb
Bb8om6cpFv57vF2tp2aywrOELkt9LM6PQDTGj5awQUsW+XzY+TlLALj6OaR1OueTUuo6/wzpGKIr
mLHUwik+gPkUX8HIKNygTXXEoE38oaJnUR+A6Vd/F7EmzmjIyQfkveOXUg+CR5En4d7dd508YcEi
sEjSQa0t9dbLXYZ44wDUsIIKXDribwjU/TEze2jiO5NfHjtXk0ftzXBIBikOrMaZBjE1ZhsGXsd+
+FnopXOGyVM+O9lsPJedWTxOWIQ/OkGjnMusLD/NsMb2MkVt81fYui0cnmNkL6uElL3gdL6lQJuY
4vk/+YBHR1zk3akN0+ZYdejMwHhLTu0cx+/nCEo6/ODiP7eXYmPFKTlorDplMt4Dq5XoLUJWKW3F
zVQr+aTYqnG2naTe2fwb0YoGHqHVInTYPAcuv+ty7EIzHxQ3mNuvSjs2L1GY4VZqjMQv5/PtKW0N
xvECeKouV+DaR01EpZiTvlUWAmLn8iS1zuQTxkcjze1non7yx+3xtpaQqI9giYXHjyVWV23owLvp
0o7JCWc+DVoyAPm3krtAA69RShIb+UbLGlImuFxCRM1InLpaca0OEaHSjMkF/XGvXLMRgBmF56/J
X9DaV1UCmhzhXFeM0tdG/DGYAAc7zXL2kYs4dighPNdFE+1Mbfnpq9N4MejqHATpVHftzOslbmf5
0pZD+1yh6Ob1TSF/WgKKeAPPwPNL/z4PjddFNbg7ybQNmyr7utuX5Ar1nAjEpxOE0lN7ov7cl7N3
e4NspAVsRocapGAwEKiXny5KTG2AgOq4Wmamx7GegyOez8i2Rdp92uevE+Ieo4Jr8eheYvvlUL1f
a+kQ1o4bhr39xR4qSDwlnJbbE3p121t9MdJKRAkotvE0XLd0YNGpNQr6jmvWAkqsWYTZGYJhgRLW
qP4S2pC7c6wCuICaMEO96oNfhey09zoymhCtkh59yyT42HRCCSDiW7V2KAmE4Bvn8iVEge00dd2w
A9zSNgKDbfJQNHBxXF5yq8VRedT4lh85rpGk5XuZDo3vzZqo7ehgZ12WPcRKBzSEaub0R5TOyNIh
KRABLiySP/TE8D+GkwW8tdUgchxSPvkrOxuW3zQEXfDx9hpvbJoldV6qUZT76WVcfkk0oztT0Tq4
6j02G07pAJEeEKi00OnZuQ53hlq3HdUBBxZEIm3XbqLxA9dE8wgke3ipxnlPqX1vqNVRn2DF+WgD
2m6Y2M2feVKrDxa9k3dVCIT0XywgJCJVNcArqK/Ywjf5VoeiSOzQHXY7tcZ/VpRxiLwk0M0/fDsz
z7cH27gDbJJWvhThWaB1fvm1oCsZ/TihLNAa7XxUQntGh8PaS9q2R7HIwpc7m8L65Sgpw09xzZ6g
cg+vPG+UQxkCdb89l628hMn87zCrrQcQcVbHtLJd0VfVV8RVaHv7inynleo/cRtoP0Bod9QEIuOo
diYaOOj13Gdj8hrIUMpV6XYROB00AC+nOliop0u1YfvXmYJSlUAyYBruc2j67ygWuQK9KMk2WS0o
Lq6wpNCycG2cEj3+LWRVs+Dh9oJufjZyA8ekqkz9fbXp7Sme/D7LbZci+T/hWKFChS7NTgtk82Tx
0F46IDzU1vDUjiIO7022e1R18n0YKunXQcEvsin9vZLb3lCr+RR1ZteBySFedB+eNbJsr5XIy+BP
np1uL93WUEDClsuTpxNn63Ib6GgqLqAf2+3VoHiYsBpYxKSikzO01r84wnQnyAOARfNMW6U+aLU6
1DY5wsWiJqhERQ1bp9d3otJGgmXTg4FqyMsNPNsqWfTzpk3yPuYzDb3xhLZa9ISnoPYgTSgFEaJ/
zz1+w99ur+LmoGT4wJpUDMPW3kB9pyl5n5iWi1kGIgB0wM6OL4fnom3nD5SNW1oNItq5brduW8e0
QO0ZPOgY9/LTlTWsfRvhL7eMExOND/iOuq2UZyPtrBcrFKl7e5Ibp8yhPU4qR3VfmFc+JOgGlAgg
EIKLOl9kEIuTUQzV/d+POjiEFtCDgAvWZ1kKDcGonlE0NenPQ4Bnbc6b4qSVFaIvaFp/qRzIp7en
ttFK4XlG7shSmlRg1nszBttb96y0S8IQZ7Qm9eYTdqyIoJtdbv/VpcRIWYr8YwDVyy2jpaM2mJp8
zpNAf1TIW3Z+0ca5BEymGhSN6dPb68ApVKRtJl1YrgN15ZShWILkql+50nH+zXc1DE1SwRPCoeJ1
uY8kIM0aeqLlAiuPPvUDZHgZwC+6vcRbu8cwyM1pdyDSteBP39ZnTaUYVBQ9LLdFrvXcqXF2irom
3LlaN0cBv7YUCSlJrpuwQTc3yHkzSmlR8Y2t7sdc97l3/1RM1ZQ8aejq0/G6nEpi9WqZZprlYrA8
n8WU2ocaMs2/mAqFev4GqsAberVgtjPrUZoOliucuj46OhKFgx12O59la5+BRhE2RUFn6VtfzkWg
mlqjBmq5TTPZD8jgaU++EmafhKPW9181i0AE4KCle8cRvxxqDvJUDFNoubWVmydEw6KzwivEzUNV
7nyhrVnZKvUJ2kMoma1tCpNQ660ZoqwLYqE8zWmbPZQawkeBMuwmc8sNuXqq0UYim6PrCc5mXSjW
tBicNTAPV6uNR9jHaH8Uypki9X+gg+FIEFhfcgddzypXiRmN/n1oq5+3N+TmdEGZsFEk+Mk1cskf
Ij9J6AUSvSCkFQYiuHCe83NdOcPOR1xS06vZkh1TuiBEW1dGHSNWEpk6mW5T6spzUCBZUQZ6eMTT
RntB4RJ/qgHrFDDp/Se7aoJ/cQdxvxoOPUKuh9fM+s2bI3DaROHomW5qpxK9ZYRLe2LlTvC9bq04
KCARe5drVaqGvkrQC8XJp6ivTFcpHAl1NMJ3C7qA9VvRKv3ZWGQlysY3z3URF1869NVd5KebjzKe
9fv4ZURLfgpBE6gM6CWad0vEezPjudL0ESlD021tNXuWZpQ+mb367fYG0q92ENU1XaKkIXi+c9us
XwPlqCBj50tXotA1IYXVIS011BnwS7jko2sj/vXbF1hyPlWqoo1UE4bwPQS70jpYIkzh18oIOfkW
WZjR61vV6b3eaPJ/UM5PjIMzWtyqtV/2z2qXIviItFLSfx4R0P1iQY2Nzj1eGPKAJD3aUAoolZ0w
twTLt9tW0lVZKrCsIx4eQIEuVzGYnKG0F3M0y66Kl4bXwjHP7UiyW2f1oexJK9RYV/6+vazrVX0d
lSKRA/4EoN0aJlmi3pYhQgZ3ADr9OU7S4GS2vXrI66Y53x5qidOrCRKFuIyo6vMMWje1YVz4hs1d
BxYkc9xe6uHHeZbWcQwQzQrhmcI/lfaPdraTHdrCemmpipIz4acKupjYs0b/OSFKDHo+9+AD5PQP
ddnfs1qWp6wOqocE/vnDiIj2j9uzXS/s65hUnkkRl4GvvEqtKa/1ns8p01o/zRjbHNSwsI/A6/YM
pNdZNhU4qVqAGgmuBPg1cdCwYyUQuVnhBkw2lmpMrStwXaEu0B4UM3d2lnMdYJfxKOWzVeXSVl1b
xetRMWV931XemIvGK0Z9fuwDuOg4hSTjWUPv5kAL3XwcubefabHDTL69tusU6vUH8BDUiTaEhHWF
s3Li1PbNtPKmtkE42uCCw+RmRFb49jjX+4bbg8aETfaxdLBXmYfdabw00HnwHDsK8iNSUv2v0ewX
ygEO6o+2hu9DBo7Uuz3s9dZhWOruCxuKa3vNspE+ugImLRkv6dPveITHx7qs/pw1a4+jtLGOlIsg
XFEiozq2/pCitAel0iZklUmpH7MKQYUpUKaHu6djAIim7Mr1z9Nl9aieg0E1y74uPGo9w7dB+Moj
uXd+UhEI2nuTXM8IWplDA9Emj1NBt10G0VlLasef4txDrwm1I6vBvQT969PtGV0fODB7OuV1smsq
7OumnVpMakQRIfMqnJJPjtbKI801b5BacMTqsr57uzPc0s3iU7Hn19t9jOsSw4wox2Gjd46AhgLE
o8c9KPDGpHi4GkQqwckiSl8tXYx8tVF4nZl8QzlKHONEPjRtFh8GRe93lnDjQ/GRpSb1BVoGoety
NDiOlkFmVng1WmqfUN+f3MFR74XVLg8ssaBdyQTZEGuncekrRq9VWuFVZSrfDak2ou6mVjvf5/q8
MgoVAVXjgjGIwZdzQX1/qtNWQjWYVd+FAUWZXuulN2ai2YlIW8tGkxEAGi8hYa1TrVg1qiRR1MLD
3Kc7qOD/6NPjeHR7f2+Nwu4GwIKrGmn0akIKhWwjRcLZK4dBO+rl3EI4UPYab1sbzuZJR3cWMCYg
pctlc8aCKFA6uTcklf2fcMKkrZsc84zPS3LE8MDfSbC2ZvXKS+PWoD6/xqKmnZYllT7nHgI1jmtb
SnjMENXc2Qwbo7ARwHawpykjvqaxb5LhsStR1R2QiyjAFiG2mYLbNxELuP2FNrYcDSEIExAFuIyd
1RdCGDaotUgUXjj02QOPjOw8s2wATltnZ6irVgCHiIejRdkF9CPVhFVMLdMW2dqYW4IKbYvIpQ1I
WXyjV/sTl5J/UNh9xorvczE5z2VU77SFt1aTqwPELoMvhMzLPTLUfjpQXCg8pwumY6z1JYhTtNvv
X00qYbCReRwb3LqXo+iERfR1C0ZBSfVYt6/6MOmnyK73wt516kTxHxcz3kuWBux6NZIzV6YCGaLw
gKGHrl91WDA2ovP8FA8CvNj0YwG+4wHYZ/AHchbNzlW8tZz09Ol2QNKEor38/zebE0qvVVZdVHhW
4UzHWtGRu8bBbmc5Nw42HQiuYLC4GpCS1SRJNDLV6GEpha3RfIxnBZB3hIYSL5kEDbI8UfudEa8T
NZuWJCwic6Gx8Yy6nFeiZTmm9FPupc1UPfM+5PUXFPIF6Ua0lGbYwkgCgWnYicabR8MheBH2kYMD
N3s5roEfeK74ISFsnGlOdZHyJajz5MmudflrLCQ6SF0oPrZRXj+hRTJ97UD57PyIjbkboOS4DkgW
6T8uX+PNN41kNmidipSf1jrKUzzGqJCp1LwbxOeOaDH1LyAC7sUYEBPA6C23g0rZD/by5aAQ3tt6
KMmAapBjD4iZOgdLCdr7t6tBjr+Qkzgq3EeXo0REa7wC9MxTqyn4NIdle1KoLJxvn/7lnnn7Ll3m
wke0l726fMflzL5ZQLxJc0SCBiQyqzb6UKC39AG+an4amzY8odg0HOIqVNDx64LT7ZGX3381MqQ3
8hPBu3iNFW2zTo9FXWUeEsfVQeWhdEjEVLizrg47b7aVjM4C1GCWPJw4/fBNSIYuZ8l/BTw0lNmi
cP1LK/N3htK+tJFzitP6o972D+aA1RH8oMdqwqdIic+VCB7qsvh2e84bIYiyNDkzhUiwDevyt55X
Qd5yacGiromAWY5EVoJR0d2jwAHmtb+8pIA/r0KQiKEOIYi4OLppCNsmwnADs9nD+m4EOhaTF8eC
caYAvlpTdawrrckAMMuumA95jnYxhqtu6KcBUnXKvf1wPuHComOnkl2QxKwydAwrtK4tEbiL6lJF
hjev/5L9MO+YJ2/Ek+UFBWuFG9ehCn65UfBCHCKhJYlnOMn4PRz15jzNfY00Yuw8pVWvPcV9gO7Y
7Q/2evWszsKSoNvgJjiHZBuXw4azE+chpA0PPGqBlFiXpF4GXefBSs3Wi+NgOPvZpH+atUw7QUig
36zUqTs0kkatYaf4Mc7CM/zK2klBrhpvLDtXGQ3f5dm99DkufxnqSNzYIclVIYoeNzPfOiRhjiSh
dN7ZMn7v+1Hk6mrwwQqzd3E+vMefUD+g8/779hJtnBwAHxQJyS7JmteAq7jOZW9UkNMU1POfusap
3Gnq+p1ouDkKqFv6euwB7tLL2VJnHDsjV2JPVkMDHNrEzKA1ft2eykbgg824fGqg0ItSzOUgTZ7a
JRawsecDtTshQom2ZgNBqnO6nZE2jij9HDYyLUoOzxpxLUawt3M8xZ45YgkZRMQ39IP5emT+87c5
SPYeg1eFebYLXCn8k0kH+MO6/dDkQ5L2EZQ3e46CJ0OMOfJ42BN/HtrA8EpnTHE4iXB9SG0Hs60p
fK4RWDziuZPt7NytT4lkzkImRumNStnlKi+Z0qj5WexpKhZsMz5ZRwVk5Q5ef+tbUpa3gb7SdQeo
czmKbYUBlipqDO0WO4fFA+PkAKc5TTJXd0LT9YReq7eUDZzX+uMqAKpTKAfLzzIPApbyKP3xZ4PQ
/uPO3lzeTpeRiFEsKPbcynS21xPKK+wZujzMvDJH3gMvnDKqPkkSuekMycxvjqg/t/45wRAHv56+
bKoD96n+YYHTA5D1h/kntd+0PzbAxnUKQnTDTqEca8w5EjQ8k7AofxqFFfxOsI+Bgqtkfvs8m003
nRxyVfOYgbX/PbYi+nPI6vFxKrIJAUy9/pDEQy1QPhSNdOlo5Jk34CoeQI5K++JBIQJ+VdtmKLzG
mHBcIZadJl8T3ysB2gQ5ApGdS7NSf0T+kP6tTFKdTla72N3YtaP+RJd30s5t2vkPUjHm6qzjboPX
S2IB3dRlgBFjXlvRTsDZSKJZb95dhIIFh7uusk5qFcetLqCHx+X8ra8d868qNpQjlnn1pzILtRfU
jG3u71p/snLVP2k2hko7H33rmxPmgapAjaZYd7mJeX+mOtYcXDnmHLgjBsmHsTQweJTW3ltlaxMv
G4tuFgPqa8mDbkg6tXGQPNArXJ+LyU9OPMDvf+k5VOlpmqNsAANMX03IKYWRV06demHiiwcjG/r3
Kby6nbO/NReSSTi1ixwTHfrLZZNBwpLOGOemZfEnPkkYU/mZspO6XgcYVGPeDLKaSqjjoZ5MDIKr
CD3O2E485EzDI43zPYbT5lC8ImkXUdq9Ih/mwdwVVt2nXh+oeNiYGIr4oFUPWP+2O7O6vpiYFVCd
14IuHYpV2JyB6kyqmfKB6jJ/akosRQ5hkeHs0NVleEiRrt9Jsa4TO0bkTqeas7yn1ukjnkuRU8eM
aFSNeLEo+R8NhM1PtY1h9aLM4vaxuL9QxaAUXxfSE1iXdVqHTTuFTCdMPbOPhqe+ENhtw87gEp72
ujUbmxF2CRuexxzt4XVV3sYCec5zJ/GmKMP9PdPNH0llKfeXYGlBLx0weqZULddyglaTAQ6sBcMY
+vBeb4rmrzYPsp1baONjcaLIInhcwJtcY5F4VZD/wyPx4iINEDuutMcqUrXxCKdaexn6CFPv2rJ3
8Hqboxpc5ryYQPWvc38okZ05VVPiBVDT3Eriz661Y/ze9BPVLQIZfzVnx9iJvVvfjTnS/ZEoHMEv
vAwiOKPrS1Uq8dpS6x8ip/UPlRXdq05GoUKjB0XFFEwIl/oqirCUUmuKNvGGuQrejSU29lh99MVO
RFyO7Sp5uBhmmeybYsLUhqYcUd7zjNaOH3EjAn0wttkvRGUS18Gw0EtjB5bDhDfmk2h9ef8hx5SH
HjCoPB6/a+BXk+uTH2Ie7M25bN9jDKMeR4zAjmPf4dPdyPpRybLg6+3bc+OJRAuRwilVBqTESOgv
Zx01UxaXVYWQhdFH1ZmLxnkflbXFU7gR/wy2Xf/qa9V6Jq1CI1mNx4dQUXTPhOL4omaJv7OjNsI4
HUCQMaYtycbXsP+M2KmPShl78NoHPFbi9IwniHqqQhHunNONzYsg4SJrwuYFn7tKSTPbxyd15FFG
VoG1QFgl5zzu9nKkrQlZS3EKI2/oitby/9/sKhmptepDu/T8JITOPc+lm2OC+yKMYa8NuDmhpVtL
/svjZf00swrV1yrEu72wcr4HmBBgTBfusb024owAFQGbmDsQoNbqMHZjCOPF1mNP2H4EZhwd+zKf
gneLL/QxDEzzEbzn3stsa2aUiMm4qMHThl4lK3hrFJ3DsqEs4A8HzdaHP8a+qL7cPgsb9zq9QC5Z
biKo5utHF7pmvtQzHpyYKQ8fkiCoP+axj7hJlyP43frC2Ik4W9PCrg39C/I9ipirHYgPVNkigE/h
RCtsz1Bk4yqTuidLuJWl85JE2YylA4q7rj6kipr1eG/HnpP2w5MaDuPjkGEvI8ou+RgE8LVJZNJH
4OTRjwbjYTcIEZM/3l7cjXPA0iKwhjwWZZC1yhp+aUCd54A4Y8/yq6PEePGoqFbUfr/HpdhYVg6b
QbeGSUu26uWR64ZuGO1siry8UPMfTiTZndhJn25PaGsUsjE6Z5wHpIBWd1+sDwC4pwSlGEX7XmWg
MkWFTMHtQbZWDZzHwkniYqBWeTkVysrUOfIw8sYkUHA2Tfojprm4+eo4B/yLocj3TGuB4F+RabIZ
D4u6tEJPC5W/qgD/+GjQPypK7P+LnUA9m3c6i7ZUWi7nxO1X9pOFKk1hmcGxmBr1LMYI3wz/blII
mQO8ndfSG83wKzEWidwKqgo6Ajiyov5Xg1+VSmCfb6/cRuKA8hTlVoum+4JdvZxQXBt9poP382gC
ohkBdcKPXKtMcHPmm47nYTKtCcsvC1/vIYXhwWNcMXYIRFfBi7cPlY+lrbMQYtdv0wU/2gYN5wsF
zeJD1MfNsQe5eyBTtE5Zlvv3lumX8UDaL6XVhYC1CslOi62YhlOM11tW5jrq0B1sXJB39v/VISOB
JClBVHVBj1M6vVxaaSKpy4M78jRn+IXBXH9StdrfSbxe6X0Xmd8yyiKisBTpgR4tbaY3dzTNAErI
URV5CrWE8jBFDYAQBa27NGzEH3bkYH2I3eRJl7XiWTFe3geskLMXS0djMGiaJMNEpe9cXM2aQ1oh
+VqLYcS+2prc1FCUUx3h1RNW3awcLVFNHxXcM3cSuatIsczBWcowZHGoH69WKkNWstZbVkqifd6c
qsWJ4FDYJobnIwntTrDQrzpv+E+QMrHpeU8t+drlkslIJjF4d2RZdB2Bh2Cq4rPtUyJ9Uqmd+E+N
tSBu03qEV+CP1e96noL3TjEUyNZgmnKwfc1+grGd/w5NoXjFpOMNht1O8RLlVv8ei+Pg3HV+9FLM
gwWktcsPPcqBx1zMEled2PbyXq0fskGKx8pXfgCp3iPTX+89poiuA1xKeFdE+cspRhreR8AiUHIq
UuP9lDQY+soy2jlHr5Sjy82HzBp5B3BwgLUQJi+HMWMRaGnchZ6vRw5mKbqrlvofYdWCene+Np3+
LC3/IzJ86UFm0uVV/IiLDm5GeX0M8+njmPd/+j2djUEd1EONhWqVdgLL3ggzrHGn9HG9JktFaiGm
kGCCOlydFKjfjiLpNLoyx13rgEluVh2gWSg7++s6mjHO8gAAPQK1c52yBAl6GagX2G7mz+JzZMX5
z4Kyf0ajPs3+mKni7gy4NbGF00FnEygY/1x+haSxxrrjanB9p1cenZh3lxjD9N6ED9DcAnVYiHVL
63i1pQw8SHv47fBhynp4lF0bnRaZvX8zF4AiJOhLNWBNCDcFBnBlxlzidgpfArXCxD1Lop3n03XA
IckCTLw8G8m416zE0NaLPhmghbRVWZ3MKjxgAvV3DjplZzobe2HJ5kDnoXBGuXJ1QLA+b4uwsU03
DwIMH6uUJ7iweHv0xvClmsy9c789HnfNAj4E/r262SJptFlFluVmUHu+Dx0qm2aGAlSL6uZ5wExx
J3JvbL2FhQcalXsbAvrqTOHf3WqIepmurbf6sx8a8Zma0ejeTlI2PxepECBRmGvohl9ucJj7Dtpl
y6wE0KEQQMpDI6YRgSBzj02/tYDcRQTOBeYGVulyKDHZ6A6KGX4L1d+nea7Eh36k3zG/M+q43NmG
16u3aAeiAURnnSC6hmW1WAcXwo+EW+uTeQjrmg81KGInxbtevaUNR0uVYiiX3et1+CZDKGJjxh/J
1127cn7OJkZuBnVat4ZvslPH25oP6AdJdsyjEIj85eK1VZ8SEXTdrR0lBSVvdKcsSP27AxHzAflK
T5rPxPV2OcqEo/AQBEKnDR3HhyjptC9Ko3V/3rvnwABB2wCyRjEUEujlKA76kyEWt7pbTmgfIkQT
uXFpqJ8b3fB3htpYNu7OhWEL/kDT1sTeWaKEXNijTt5dPTa9NJ67zNpTAdwchI8Dwl8jJ1jvtbHy
VfSJGcRM84lqv2U/RYOy12W6LsktWQc7mtRjgVWsq6p5j0M0VWTNne28/rMOWzApBPs2/KRIEvuP
mj80zSFRywSSmr/Y2JUQq4PHYm5mVKZmND/xsjb6vcB4PX2yoFdsIGjOhXxw+TnVIGuHCGKFKwMz
+TsFcUn/X612OsXX0YOyuUole+G+0vZfZZZONmVNauQqi0x/zbYnNOaD9B22YeXRyNJ652RvDgeX
k840wlawflaTinVoLlmguhyY+TEvpe5GJsJMQZ+Fh1HN9kRZrxZxIeCQAJDbcH8C1r8cr/cjWcsc
H1rZm84BPH9+Vmd5N7yJUcCIcivzNINquIoipYqV/djZhttM0W/Zt9axbiaJdkD7S1GMbOftuTUn
ihQ8BUyxlF1WAX8so7ipatVwxxLvWiToy3PgiHQn0l99qWXPcUfyyqbZcAWgr6ApRqUipeuEZuCN
Dl0A2c/DY1NaYEZluKfBeaU8/8q6tYleoFAWRYnVTow62jYdYqlujL2mfyhnTMExD2nS+jhXEjiA
lGUZUprWEXdv5lQ3DlUdDF9x4jDiE7pzRXkUva53R6xeW+2cFpoiuDiqosVkswWRnQ7ltNfkWkL3
xXuC1gEPF4DssEFozq82dBeTScVaJV1MXsdvOaCL85Qr5kmU8NgQTcI3HdjAzhP6Oma9jorEMBWQ
hUm6ulC60Z5VK+B9Esxh+r6YeufZQenj2U4xBg4rvCOwwS6GkxGUClbzlP9dCoHFe3y//Z+9MLuH
21fPxpaksAEeDdb0ouS8OmYBIg+9jGHpO3ko309ICGELOf0PdWfWHDeO5fuv0lHPwxruy8R0P5C5
SbZkyZLl5YWhkmUS3BeQIPnp74/unmlnSld5/Xgrohzl0oIkAB4cnPNf+t89Rnnq1QgBfOuanp5G
RMplEm8ZiTSGtOf3tmpcqlie+fuvFxALzgNjleGminscMjrLFCh/5PZuxoEjckbkrwebHfb2jL22
b5BQAKTI1R5m1MmMmZWee5byrR2uDnUclX4xbXAWBtrVuXN34EpkX1DR++3W71r6hl0GI8aDI3XK
Lp9ybzYKi/xNo5EYAkaArSuD7swUvvJwvkkPmwhPNCTwHk+hquxBbwfd3NmrrHdgMM4WpTVjEyvO
81AQFEOQCfLh7Tldw+zJu4j0ATsEVBIZ9anqnzsXNmKbMwmDMeF8j7f0faYmb2s0M6bROJduaz/W
b2N//vH2wOtivRx4bZZA/VglOY+ftzU8RMuJPWTFQ7+VYzlc5wjTX8yDa5x5015WzygAIQyw3mCI
OUhXHI+Vd4NohmE2dtg7QrLu0qaIkF/reeqp0XIMoXXnKbUzZwNc29/SpB62buZldmQvtdyiJ9dd
gt1YNtncdLuZkHtZJCmeL55E5lejYRYMtXjX8oKE6WyW0SCMpj9TlH4lXtBzBaBLzKB5f0o3C1Dm
0lkaYxc4nXvQpjyLYnomZ96xV0dBPsRkhJVEcjJVfWnrFFCksdPc7kPXx94N5r3GmU23/pKTted0
XCM/I3AMnJz9dU8tc9IHYye0hYArxr+CpjSRGhsv5p5r+ts77dVHIh30aAhSCDgFhVfCSoe4b4yd
xAAl1KXlXeQLxlRvj/LTHu70oaiucxgTBinlnzxUhSdQV0yNvtMrp3IimNHdVwzFqAhSCPH/0vIy
fahTMxPRZKHhRilxUv2uGKlRhkk26FAifaP/0VpT3IQdcp/Pltcvjyruxjyc/FzYW6gQnYhwrHaK
qANiLfaI+HFuFfawNAhtB+6jUzZBsLGtGT0z/oB0W1vGKMi/YwvL98yuvpUq9r8HNPWeDa6/96Pt
q0+T1IQNYseyv2LZkE8h7G7ns530UAegv0gj1GHrAWw1fdBrhZ3oU1QicfvRz0fdj7AyoTMCr7O+
K4TKvyZdOyWRZZfmGI16vXSR0fhTtZJlChnywWdn+x9+7Xmp31fGboyLzA3dBHxwqNd+9deZpXmx
3aCwUyhFDAueGZ3h49ffxWFl9PGW381Umjjl5YCuYu33VE6cc2yvl5ttTTNWKrJN3/7FSThw/VJG
1sw7UY9dlAx28CFVafH9d58IIDCnBRU0Mgd44sdPFOCcvYDk0nfcM72tORVNOGmiwepqOqdH9ZLb
wbWYwi8chFU3GSOR47F0Z+jyfmmXXcrNro24xC4X1CAqEomyFN3F1GWjhu5hmg2bYkjcB2xUmr/M
WpXvBlHFQzQXipKvnVf102/PwipXRTcJ0SZevZM3bpraJqshYQE+bc0ogN65oRtqhGbTnusmvDyt
SDxWSxMAQ6ztqfYX0TwJOidddl1sqC26v/ZO030FAHI8N+EvEwGGWqsRHMsruvokpx90qUm/dmZE
RGMu0UYbN7fGYs8AZO1EuxlzB0OhZLZQ5Hp7Ol9uXcosaODR+URBA/TZ8UI70inS2J54TVSwXOZ1
/CNwlH4mzWHX8GuO4yTD0F1HqhmeCdzp42GaBb/YyQj6XVyrPDi0gZy1bWkbS7614nn6ZjstYGi9
Tqw6dGXgPozCz3TmQblAids+jjdpPRXGZnTKzAyR8NXsUEirFaFhKCPdTkHjmFsymcneps7U3k/B
UqeRisWUAbhGYeKACSIFuLYMpnaXFD3MegdF5W1VxLN1WFTa5NHUUzsOOcLQdsH9IEsiEVPFu27K
EkuXeSm8LCodM/nSzqOvRY0/pv4mqBr/PZi6xD64SQs01utwEW9yZd7rw9Bi265KjZQqzpJxO7pd
mW/jpBS3LpDokvZR4svop0T9Jh70ZH3oTuXRKiS7Nm2NuNhYxuw2oRmb5Rcxy/gO4kFxO/qJ+72N
B+0OiJ2eI9/WGHdeaxifB2vwtXDq/GLAmKqmYND2teOCcjbVlV0YJvBnZwo+VENXx2GQe5mDb3zt
Tbs+bQtkmT1tqd+XaB7RJF5qmDmj0IaEFqLP7bJt/EBcc5ks9d0yGvKGQnwPgWVJ9U/t6Bciyhtr
zBHwWMoyXIRTxqGwEA3Zt26TlvDRzDjb0Nw0PtqqE9ZWFWbfHMq0Gx4sJ7Ue6exKpEZWCLvo3PHa
1bS0CP2Et+ZTLJr+nUgXc9m2dqDSleJWW3tZN1UV+XrubjJ/Kv3QdhL7R9DFroOUjzMDlLPTxMLv
bDY+jIoQG+ZC6Q+4ytjdjqwqCbZsle62qLWxxh3AwAjKWExJkcdNAxl6c6Yd+pZ2aog8pRZzbi3z
17zPWybN13hP00Gb8QVrei6XY9DwDgtBbyyIreHJjx37L21wJTIfpScuF376rzFpZ1am88lA1ZL3
7yn3LNau6UfrfhyDYiCr1FPJW5+oIHLNyXSxDBvSH5VV2+9NR4kbGqFoUmiFL24KcuuPftIWJLmB
V40b2fq0IPTMaJ66ReHINHiF4tG0Pq4jgp1CJH2wxss6zZ2/cjAOdOqoZPJkZbDY2yRL5h9Nlzt3
phpdD5F406ClJt1ZbZTHtSXC/pUSKmY+KUGq9ofl4JUzsrEVK3cDoJVsxQV/EJllSvVlUmk8haXv
T+B4MtH8MGsn/oZwUfu18iFLhj13vNue8r0VmQEXY+gJRnfVux+8MXnfiia+V02r/eD61+dROw59
FaEh6z0raBBfs2wwjX0XFPa8M0erLN8Vrs1sK5F1T3CtnArPvdRPd+aQ5iLs/DG7rsALZ5Fnz/5j
07bjs6BedMvsxJAf2ERTpCPj+lwH6eBF8OW1KlQYgT4ioz/cz7PSm32N9jP/1wtGubFKw6qjAVHq
OFyaPLunGCqKSKdbZ4QVGgF/9QGVm+2M5aazGeaYHZIXTvyFHxOg1AblhnmisjQSTuttgTG63DIc
zfsotRkBPCfL/dAyenlTWA1aY5iEemzLPl116EXAGvSVlzahBbj2XaDMuL2IUVYfd7xSwQc3sX0M
z6aZTr9t1F0S9q5Ji1Sg4+eFFPrUPdnd0oXgvlRGSmhY7/zanT9aZaZHKrPgGCt9ti/bJTDYtEbq
q8veVA0kXS50MkIjNilDHlDhe+e5/TvNccVt7Mqp2uRV4eANM+r2XZzG5a2btr3LEtYGtmSuNA4O
LYybOnDhMXm0fcgYUeFpt72NbYIWyAo43yDeL+i53re2aSw712uc9rLCOa+NejGiGDz3wRJEYszT
96sTDXvDVu60q3ndxt0yybraj0PWVJTmKr865E03AoIRJQjWqe6/FPQk+iilR7r348Qm4jYV0vRl
r5z3/tDBLi/M1rjWwWy5kSqz4cpoe+TJSjwc97hyEkYrzAHFJfbOicQzJVXG3nFHgmYL7+W+y7Pi
KTU1lewd4U/JTo5ZJfYFOlxc7UjVrb1wVEDa3aTEpiwRzTcGmCjCpuQnMGkD4w4zj5z+eqeRCnSk
YhU4XG3OI6Tlzc9LifXpvhtGTz/gVWumocMq5iyMgDE0BeXkhNYQ+3UIU1N+KX2ho7qQ6VB9Ks9e
vuC2jWHbUkrz1jfz4sIagC+EQrX1FFoWYgLbzEtEf4iJxvrGTAZPQxyu9u4SxMzdMODQuup46bxL
z2s0HblzuyhCM6uK50IMHZpjCB59pX/fvauRoo1BjhkdRdnG42oxL818EweLNuJsU5UE8S52ptDL
MljgmWZXLDPy2hfFFDthzQVnP7SeHi2JfA+Jqr8ZleZwGJHMZaGJd1m/c5pmZAoQr8DCLFntNmlx
Dze2mJIsBLuWfO0drRwipxuB89Ngyy71wWm+1xQMuZM6g5OFma2TYpMIa82myCrS4HieWyNMGrcW
m3n2tPdDiVIpJSIn/WrZ0r1a5laJPZHSmjaNZnKgpUamhV6Q4fc4lHZLwGyz6cYZsv5rWcdFHVm1
J2aCqZND/VJGE28WUCd5WCvljBtemCLYJuUoHxeaKXvUsWf/UqUiP7QdZ8cm88hSH3Mnd5etyFVi
XKSVln7z9NFuNlbqmNlGGglOalNp7OUk6l0vGphktpW3RlTNTfmeucwI1qLu60gsWtJEJrJ710sB
efYve54oFw+5dO+bzrGe08CFr+v2hdK3hfSRt6942CHMDM7rUPc7woOs3f5D3nXts2w56fboIoI/
s/p45r5K2O2fEzX4HEs6VeYq1ufPhjWVz+NimKQHbTfb9/moqSfZfU+LnZGVy3c8pf2vU7FUpHQN
tewplmBNTEARfqiNnttuWDeHZi4el7ft4MsnORTj5xp57iJsYSA/iMkbv3NBIb9rXKNR4Wz25Hc2
gofF3Zqf3KbDrKX7sUhRswww8hpD+AmwSzpHDipCz2NKo2VaYAzpgRjvu870Pje+I7/kvuiHa9QK
qid4zLkb+b3hdWEZa921N/XihyMr84tp2Q2XQzuOfxDYOJt706aShCFsmYT8nurjYFfGp1wvvbux
nXVgPaWGuDw4hqLdTIQ5bcPbWAQXpFHutM1rY7pwF7YTmOB19+SQHhBOSeG/+on0bjECy4twSpsU
Lih6X7d6XVjJRmmy+trEufOcwy4ki87G4JPmmKmFIIFTPvdxoH2ourm6ypQxbcVo5PO2Mrpy9WEQ
w2NZ1u3T3EoIZmUcN8u9gl/HlhBTelergKzdS3LDw3sR2mM4xmgj8gz5DL25qvNPTFg+Xo6IvDyk
tSYK6Bm11lwvbWdom1Gn3LrxiPdNSBWOAynLhePtG8OgCotEROJsikSagptKX2YfdOXO9aderHlH
31n2ssknHeAmkUDeooneNVEVeLMMS7bqddV1+u1caC4mGboivJF6VXPYUNctQyPF7jX0hyyYwzxA
wzCkpegkBzPAoQ7nuqkTIe3pZtjm0k8e8L4Nvtd0zMAAelO6hBIk313euhj6SFfXvpWYqSyk0kX6
UZmcoqEQFNemzo6X0EzB/IRTndR1qMUsJ69jlVSXjjSmFMuL0bou0fo19707iB+TrAau1mYeb4Js
Kj0Ia9N6+cgsQ0YYXjRD1CEPql0qrLQE+hJ+ep95xWgT/2ZtesCMeB4Pgb/IeVtyDcTZUXdb2uvY
pXLMBKbmUI91h2bnxouoDi3shPdmJ+W8ya2M4vdSBPkuFmbdo4lnOT9Ww2hyUVX5zkU91NN3YKNe
c1naVtKFvebFVJvMpIxySBNfLKvmTcqlx0FSd8PUfzCxHy4PSTcUQdQpR+QbY1qmh8qSw2MMoDKJ
8mFM+8hUsnkUgeiSCLyl91RlCw6uQ1UtbugXrF8kcOR2QluT3Wep0+oD+FX6j0U9oBwIM5YSWlk6
yXsU5Fttq0vXyLZW36R41HEyW+EEyD3ZFG6mJxttSUamZxGr1GCSL+V+NEv4F6Y3ZgKLFVRJ9q5X
oKyh3IEacpLVlrpGAqNSN2PvuZ80DxWcyFCSqK3rwjuM0hr6UI99CnHI4KK9B9tlBv1KaS9ykrHV
D21fWObXAt+T4Vrr+8aPUFyqrtI5aeuLIJ/T65I8wQ2HvLKrkIuo/IqCkLzpDNzUw2mpnSwKNJLR
iDcb8t3imEMcVdwzahIW2uKh384ZaXtW5HeIRxVWOIxVgL9nP/QqdNGMruioBL3aS5bb34sA047I
T9IxfWdWVjC/IzPCFMJrDP+iaBsdbF2FPGxUZF53Vxj58KPKiYgblc/tR0W/67YccpL+LOF++C6L
+4LYAUcCt7Gmlul7rdG6KfTnrhmxuixzBL7FxBs3paruQoSE7EeI7X26yV2nuZkm7FIOGmnAPs/p
h27rUY+/zTkzvelI7fLIl61+2wwtSaOl9DrbjsOodevUeMMtJfU62Mh8kH3oL0FrhVllMXHSMpOG
fFKvB3KYiY1EkYemPlA+x3iXCwLPZTp2siYDSZrPnqZLcZFDQ/rq62gmbJYl6ZZNGVR4ixdqRrKR
DEru5UBBFw3kGJ9QOXvTc4nywmU/OtxexwX7rxCmGzpCetOWMeHKL8cQon5y1cNAvfHTxr01NZ+Q
bbRJqW9nv43NcHTJnqkMZ7lHpUSkAWMNeRMFqR9QEliU/uSPHUpxZjPJ721GF+0A3y3e1dMSxBu3
6qunobc6ffMfVjrWDU5oapevN+I6N0keW23Sneg/Gpc7e1sCK6Dj4JGyS2Xdew2lp8RBHy5CFBen
MMQhgjSkrp7YrJtV3PGZg9+W4vQoD9FG90FWU3s87YkZYpxra66mXTfaVwhpupzGPSXj3y58eR5g
OoSOXRj5VBSPK1LZPGhjY+hqp8MnBf0L7anS53Ma+y+bHjgV46gIf45eKRvueBRibp8mqMBjBTVk
V2WWljddGRSXRuxYu7b2rTMCDa80vFe0P2DYVTwBdbWTQuIiWmtxnETtlI3Fn8N7XHYjp5s1PWiI
n4R+1dpRi4Jz6Cwk72V2m7lk0d3v2h86EIeslbtnre0r4H3HD97JkRM9MSXKQ5k6qAbDpgqVg99e
REZBLgecMk9snAor5CakmsRScgdJE0515/WkB1jHvF0jfVEHRiqTrhU4fH1FMJwCVymMFaJORkTG
YzVeZQX+MZRjnTWdLqK3h3pRjsXSGjQpzaFVl5My9/G0yUk2yTIW5a6VXh91aSVu+kmoM52EtUZ+
XI2FTQNQCgk8SrIIJByPwoe3y551YXEKGjsjqZ6bPU3xSMFN+wrbDGz3OUD5i0lE1Ev3V6YcjCEq
qCfvWzFg9Ch1h6WqsjwyykzbeGDhIgT6f5uWB8+AfUEqwitAQnMyiebSO0vsyHlnY1MTCq4q+wVt
7jO74sVS/RwFmgfkDJrZp+ZMRVZWarBbSvaNtmzJn5dwMerfFvRaR+Hf1VWdFtMphikpPeUZsprp
PExu6FDF2gmJuePSa/8Sff7Pp+m/kuf65p8boP/Hf/P3p7qZO2x55clf//FhfO7k0D3/7eqx6f+2
G6rvj1LU1X+vv+R/f+j4V/zjSjxhz1f/kKffdfRDjPSvT7J5lI9Hf9li0Cvn2+G5mz8+wwiSPwfg
M6/f+f/6xb89//wt93Pz/Pc/nuA+yvW3JXz4P/71pYvvf/9j1aD9z19//b++dv1Y8mNRXdY8yukP
PD/28u9/2PafnEsWyw23jvC2hl71/PMr1p9QWxHeWAWdkCBbYQ1Vza32739ohvEnfUEACBDE6dqx
jn/8ra+Hf37N/BMMF9LsbCJufxx6f/zPRztarX+v3t+qobypRSV7Ps/xW02HE7iKw70DxDaf74Uq
Mmrrpo4roIVQ4dC5oa4580Ea/vJxWIT+0eLuhPTE4Bhb22jHJx1gTRjnTXlnVr0jt1mnLxd1VX0t
EIoAwkZqjG2VPaRcyqq0jtLFTdHtHcv6Ju67Mo0CJ/WuKiOmnLxw3QKyjdnRvXKc+KEwFMS50ZLF
twZJmfd11dXDprI1RLhKUqfEs6erdccDrmji5qrI9eULJhn23VDkthcmfb0RZfqpTfT6s6asmjSx
oCgT6q3h7vU4o89cK3+b+yr+DNK6epqCzj3nRfKz6fbvMLlOKEe2tbr+QMYOgPgfh8k0KI25KLlh
CKcw7rHw7S5JW4osanPl38IQNL7LXBVbd7GXPlLI3uhRG/ftxwBd2M9zHqgfS1sshyVGh4ByQEmW
ai/iDo7WpDY14luXWVo41iFXmDf+snH/tTt+3Q3HicfPz07fkvgOK2bVNlrD8S/I8IL7TNHOFUW/
amq2KnDiPUT+aetqwt+2mTiH7DxBJb4c8CS+WzGO0Z4iVy1dSjKZ/qGk74M+AlVH+xY3bgxQHC71
E/SqAVRVWr3nXnldFOZlF8+fzXjc9n6HG7M6vD0Rx2H6n59rxe1yIKx6zac+qmbXT4oN74TZBFhy
gbJ9qeVTfCbvenUU2u4rtRfm9Gm602h921P4ZKtojnzfdUaH2OFwDoL9k9t1siMBeQNdx+uLzPVU
G8Cy8kXYWeByMfE16u20QcewMeLkncmF+IHijwFqzGznz7rb6Q+d49K2oDuYPeZGQvbl2RfeMK71
7aQOkhBn1HQTlGX+bJhFb7E5Y2O7DBMqQpM/1Zs4t/3m4MUTciHjoTGD4cNaqcu2WZE0d2PRV19a
alGXs1N2feTExTahSsA9rhpUHy5mXyFtZRQXkz6iRWNk04K/s+X+C+vzWwfX//UQOjq4PjTP1Z3s
np8l59v/B8fVKvX2xnGViuL518Nq/fZ/HlZIbv6Jqje9gVXY8X8OKo0w9ie9KiilYNlJJhx+4H9P
Ku9PvgJpnOsX6Qzf+u+TynH/dCDHg3MCggYIhf7+b5xUayj49y5GTYaMnQocgAqA4CbElePYZHmI
MmKnsrwzUtxSupBOU3EraVfHn8yqrI1PKdWVv36ZmVfi4U+T918HxScX/sIqVYzfMYTUk6QQtrWh
o3zjX+ax2jToFXNNqJZ058Ks9cwuiq1yE/iHwLsz6jxCmiDUJieigBHJfAEMcJkjZjo0w+btz7XG
4V8+Fp+JK+wq/O8BiwOtuAaWX+J0k8TLVAaehHVuq62Wx+nGFZYVtonm3bw91DHGBPUihiITwSUM
VWquZSdHQqPFYIYCbDc1J67vE8e/rJYpW+2v8kuF9SGqqa1+Jkk+WWoykVXZiBswJAauM6ei/PmM
OxClnJJSl9HvFuq13EmHblOaZnVZmp7Yv/2MP0UUfp3PdUBwz1xqAH2vPmXH8xlrWWuCkmPAFbFh
dra7RWLOjWon9zZDoxCizdt4L+ksbVPZeu8cp2sOvaH8iKovwJBcqsem0akcS8MYorip/E0hxITw
spgWhBbj7KPmln7YO2Vw5cX0VoYSdEnSNf6+mUa5Ff3oXcCrLd9pWd5ugd5YG9pp7c4xez+aPT3d
urll8F9lsW3G0tm9PQfHZxEvle2udD2TXBBGGODi4ymoZekBVwmSndWk+i4oimJX12r83VFIMYGk
rmIWwIdeIB9nzbGQcFpQDKXLHyknHnedNnRnRjl9PYDtwzmDO2VSqQHEewIYXjotN50Z/L6kSP/Q
+JWGYKyj7gaoUGcShVeGAgCDXCxxk0D4E+r5y5tIeb30kLYDzp5gJZIz8qe5lMMWXZDh49sr9NpQ
q6b4eqcjQJ+ioRBf9GsB2W63GImzbTFF39i0tqA/pr8HTWQz/FRlh7gF6QKE6ikBLcOkqKFs6O4C
qs/bxW/URhbaObTtaWihPY4aEe/e6qbq86ofb7m4H0QvVTCQKxjmj6oxlpSehC1+FHFAWFt6r7kL
ekAtZ6Ln8ZWHbc5JhI4uEturzBcA6eNxdROel7THeJ8kCbx+dyy6L4WTqxwxIyE+S6BYVMxthOIL
ozeDM6OfBjeiG4elDWfKpi6EaPPx6GVpkhbZfXEwcr1NaEdDwj1Mfe2pyOty/aM5BolxJqCezjRF
NepCWKLB6rCgDJw8sV9OXSnhzezHthYHom7ypUFnm3KyZ71boK6QgtW/p5rONNOX59DgHwILr+TJ
8oLgWkqsPXARQFIpTHXkENr6rITT6Vvxc5SAPAP1jrUse1IrBTWezLyA9aGVPQbAZQwUsKBghMLp
uavdaYhkKBhbbB5eCI7FF1WV0THmyeeB3I47KBUWevTLck74+JUHMuGYEop17PtwAD3eH1ndTt6S
Vs1BVWZNdgEXS+wSkGgmOhjEoTOsn5fDcaajygMj0CazO+UKDNBjptyU00HpdoESnZW+861SRCTj
xRky5Mv5Q5qM6hr7kFMdbsLxky2DBvfdceeDHsfdNYl/t9dXkY23w+Rro8B8oJZH4wium3k8igZg
NvHKfj4Y5aztIHl2B609hxN/ZZBVwx7HAWQDSEfXl/yXsN9LNhuyT+qAcO6yzVQ9V2Em0uHH28/y
IlYwW2hlUkYmPSH7PpkxOMATwvGFOmjsyQ8e6Jr3pt61V83sL1E/T/PT2+OtdLpf86DVd9xjdZDu
gG1HXn/8WIZTUAWa6+ngVnZy64JZ3BpWTj+9LNsNDpn5RiIQuvWz2L1AFrg+s3Sv7EXKvZ612quS
4evr13+ZVTCehgf/UB16R2jbuBGaCFWqT2BI3fHT24/6ygrC5ufgpuaFhOUpVRaoRFlUo6EOSSXo
ns1FAC48oT91JvS+9kxwCbByXQu+lIaOnwnEnpVl9EQPE0LUj8yo1x/8qsfiHSCgVZ+hlZ6ofhN0
2Y6r5zSK3+DXKUEdD9cLZDg8q9AOQPIsH3Fmt/VvdC2pH6pE066XpSr7r/ge+vdQO/yPlNgsKjsp
BPqwprWenalw/CQBHe0oakk0scDd0y5jTddl+GVJk4l2caZ0/ZAwD2BvxDQGe82rvGJnLqndbVo5
O/1WmCS9G8I7yLY8dccmgu/YePs8BseA7JCnAQPVlqzYpJnUHoxEzDcmtn/neIMvXoC19MUBTROM
U/rF9E0uVLPSWuZD5hne9yrWdBWl5iCjtDOdd+ATsl1Q+v3VQIF9a+rzORHzFwf1Oj4NTHYMq0cb
9Hi6PDk0Dio082G22jg0K/qkBiKre8Cp3Zd4tMX7imc/s2lebFEG5W6N5MSqg0iwOR50GRY5mRV+
ewJUzzdsr0CAJ3kPPBFMZL+cqTG+Ohqyvy7pH85Da2n71x3RqHzqRjANh2oU44WXeb2gdNt6kZma
+pnt99p0UokldKLjyIlw8mS89tSuJS9fITVQzFy5CNOzGA5BLdS29kx0rTwvOSd++jO1Od31RBaM
onRK/JgLHD9jaoDw9PppPsAJpLAFi3jYmxK8qiV8ZUeZXh2Kedw1mGh81hPVfLAnd5tUVh5ZaWeF
xTSKK4NrSxFpK3DpzJ3lxanCepMG+iuXmNLG6axAX9DobmX6YbYlSl5VP9/DxoFbpknZvbP04tzN
5bVloJqMngUp1Fq3OJ6O2MuEr6tSPziFW0R5WQVXrdXXnxq7RRgLBNa+Vq52hj7y6qAEwpVmB5v5
VMgO2MqoAZteDm2hCjesMrvbOqPZ3pnIYH1MLSrPYQYh/pz14yv7m+KFhfAMOT5ltJOS0dSaXKqk
0A9CBY0dYUnUa9siHv3vLov7+e1T7JWHRM2aRAcOGfniaZ1am4K4yD1vPqS5rrGLJPBZR7jDtUr7
asvnGMK4GfrfTeTWc4yMEfccAGsv/Gbc0QI51LnLQbeBgISdYbdtpCuwvtu3H+/FIf1zIKLxOpGI
F5xsHD9NLQuzxOUAFG7YcKHKDwVs0DNH9Guj0IOjU8pdlAz4JJnT29ibDFkbB7l09bhxYlXpG7jr
5VlzmTV/OokLqPRSTgPWh7TA6ZtXuUWgxblmAMPV9Wm7dPPQbprATpbIStbpM9ymvO8lwHvYHfRY
ofKYfRJpaeelkVSFDu6+cXJxEL5wztmIvTYPZOgewhcr6OQU3BIHyK+IsjEO2No2wabOcqffuTaW
OL9/BFBJ/PdAJ8vKXXVlTzGQU01YoCxVC/a7mdrio9GBRDmzvC+u+4Q4lJtQD1nV0ChvHUeftpUD
AN6K6KNpXpSklvbZxejhop+m8q50eu+D6MyOjoYFbPft/ftKOoGIBF0XWAYoLp2eA3MMwq3wiAUz
uK97XKelHnVtMH3kXLChRslAf59o8XxJB7iJ5rFosjOf4JU15XrHs7sGf5qnFxXPBNYY4Dh1cMus
AIur9726FEPfBL8l9bQmng47m/snd3FUmE7rxNVcoP0FYPOgJ469KYoGqPIsy98/urihkCFxtsIG
d0+Sh95CaiSYYu8QO7DOw6BUU7BBGrR8IhAB0eyX2P7y9hq+Es+x8AUYsnbPaHGcDGnmNar3aeEd
am01KUg8hFDnWb/kChifuf+8cjCDB2D7kylzJz89J8mMfKOQhk0ZWspvZZ5UN1YQa+MmaEtYKB2e
EMOZ3A/z3pcxiUssVT6O51Vo+yRHovbtlPqSuUBPhyADfksSsJOGbG81PbHdawOTgWrvO43M9mII
ui7MJ9N5kglmCzsTiH/Gxq1GZ+sKP3/IkrStNz2Bu74QmTlDDiq61N9i6SAfqkp0QyQE4pBIEtnw
B/Rqie9q0yg+QzAvr/V06tsv1pJ34BFzY/pQup5qQMYDltuM1JPcfZrQ+99pRWZZ0WxqtnqX5q30
owUlIgUSdoZs6fil8b3rRvmDvK+t30Oe0vqoUGb+0GopbNighLm2FUVff3TobHphhjvOEjZ9743b
Gv2TpzHw1RwJPZYljUmDKVGzFnwZgtKbIsee8m6Dxrzm7yY2pIq0MZu6qMyt+ANtmbH+mOGIEm88
a0QmV6P05eysDOBuaHP3oqvf+ma8RRp/+mbIVJMfMtguVzhhWHnopk73LWvIi6OCEtMjzDvdv5hL
oeZNFzjzgxyb4b6RVZWFVr8Y95bItOd5dXpMuWt1e4M2/q0bFDB4chiiFu1ruHG0ZblQkf1OjnVb
GC4Y5nE249tO6NoMZOP/cHZeO3Ijy7p+oU2A3tyWZXW3WrZl5oYYI9HbpH/686XOBnYXiyiihTVr
sLAEKIvpIjLiN6H9Kaig9uy0Igz+hdM/Ors+CarnVg16x+eb+pey66zgvd1J3yoLAHSNClCTP3dI
i0J7oow07htjUJrjYBX5XxAmDeNsCDd7GQdLg79aD91/iEZMod/xd4Cz1kSE+FyApIYbamCojRpG
5mOUt2qxd+YRfYewTOlE2Ganx8hl8oNOAjHI+hQXPAY/qohndqgO1DSw7X4UiBNlhhrgLZBM/b7V
VUksg1Yq9mEe6X6KjaCKyCv0m30JCdI4hPUAoGXsU+Pf0gotb5dCDHb2qQP88cFVquzvMe/Gf8nc
5svkpG6yKzS9AQap1w0qfe4Y/BO6avmPabRInIFUz9S9E6hKgaGOq3xXQtUWhxSRpY8V0ZvgjWwL
PDIhwqOrtoO6sxSDpjcwLdpbQzbmkkPZ6r/+p08RNhKJJAYrQv7VE0VHWJ3QcDaC8Up4xKIByR+H
ByBAQvnnr17oiVF5tRII0zcHo4l2jZrhHZCOY/S9QXaig07YFH6jGCGpJJpRWy/u3xJoi5wIVCER
EnQhfaFl48kqm2rSNGjQuT7XiIlOsz7tojpPP8AKqh9R8q4+hRic/zJbY8h39hxrH8s+s9+GPf0d
wCBHUESm3oYzx7K9khtKUAyo1fotv/K5oWNxyLMsOtyPJisJu5T0Y6J5HtLGWcz2OHWtURq57usC
zjCkkSkj8rtqh8GVSgTNcMDJnH8i+E7lr/tDr0UXwjN9MdBJMopeLzTekKFMFXR/ypIa+1tIYWdh
qPMnq3Kd8yjsH/fHu/1UiaBBWBBoMeXJ5cIGVVAoWjRYIJlghe+iXlFxCa+HqntUUrhMOwXE5XiK
II9t1Rhu9zTyPdTAQGBZ9MuWMVsCcmMw6smlmsLEO5atY/wTwjYFhKUOLoTJEq/VYwcub4BWE3lb
b8+VMhyFW1p18tHC22z5cEGq1pa+gvnFxiEq9Hvbjep9gcZ+DR2IPPvY8qTTdg2sBcOnD1App95s
MCVOhNq+mGpRpBvH/DaNoZVHTQu0gBQCWa5GqoDxBpGcXupG0If2ROM9gkWzHvomdv++v/K3O42x
uFQ82mxAhl2ZFr+6UirQ/7gVZOmlcI3uGBlxegQY2b2LzME7WcgfbHzb7U7jzQJkgCmncg1U+Hq8
vo9NN85m13fjJD2PVujubGvO3xkQ98+xSLXdpBpi4ySvTKgsEEqRdXx8bp7ehjqCzbAMZCkGNXsm
owC7NMGnDDtV3fi+2xQN1gEXBnsCPYybxgmYSttpLeH5JSDskwKV46FNpq2u+cqqSRIFMFUOq6yA
Xs+iFsw8FqoONAsycMSyQPksoqE/InkwcEq1aKOKsNDakjcumTz9NHqDHBWq8dcDAuxCWJ5XG7Vh
vcwofblcf9QzjPpxHGrjY1kXg30Z2lTk+wHIaHBOIi16L4bG+RArZmns3GGktYijmPIlgMAbHjRh
5Nm7RDfBMAZGPHdnUVntx0Rt++AZFW7zRxtM3ssckpOd7m/6lf0g5dGQw+R5gtvd4p0QTzo5rtUG
/qjqowYOJKgj2OJsoN0UWmP69u2HdKRUX2FIWcq7njxFwOSZQf74FcTVCYZGkStHqsbNFzPDv+PN
z0jgOLIhiRgtRJFlW6GetEZxIi2AJS7Ic8Pe/tHZebOBNVrZ54wC+gCoEX2ZZU/Gaxghy6bAL20l
IiuSRMIXEOyauzHQSnxw8W6hu0qckBfi9eSljiTwmlXgz06MVht5u04a6sKdEF0OcSqwhyMqVNFT
PM35VlFgbaPIcoBUB4LsIhFzr2/HjHqx0gs98FWljb+QmrX69zQxihcdua7qy9t3JaVBUHi8YQGM
LYofoXDRARl7xVeaVtn1UL0SCLu1euk1L944ASsXCBuf+i7ACrKMG9jNOBeYm02KH2Zefsj6tj2o
oT6cwNz/M3E8Nm7FlVufZgXIPCppv6XurufRUtsWhQJN8WmNR+91tW4O9mxnTzhuF0iqoHzfaLm9
sXPk4lxnq+BUJDUJKWhUVJehre0j2Dampfh6ldvqDspdFOzTWhPWsbPFCA4vH6QUblwMfyt64J51
gVbtm0vbqEyCqQA0g3osVdjrL0+L0c4tu1N8Cpe55iNLDTCsD61hOBlZP6mH2QsRosATrPl8fzut
nVDw0Ob/ryaBnbkemaMY9Z3IFT+rZ/sxT1AGCXlXb3zf2iguZ5P+F+kq/InrUQQGshZukKwsbFYU
ZujDGQcIocLZGGhtx0rpNeR+JbhjmTjYvWemVhDxOQ7VpMRroUjG/X+I2YX7Jsy3eH1rJ59jIW1G
OOQ3eUrrxUlWGa4HIkaYKO+VgvYTWhNT0v/B4aCHLnuvwNKkduz1FLoWDW69ywIfEQbgYZ2bdB/V
CC2JQ5p3CCgWZsXnJbXnvf0S4D6FP0XuC5vv5hLAWbNoZ76xC9rWpyybQXCa7Zesp1BEsbU43t+R
K3PKXBJvUdfW9Zu81sooqstXrZ9piH/ogZYcpsg1KD6iiHZ/qJVtSZOFaxS6jCxyLi5uWvmFoWW1
51eJFT9nehE9dDZOZPdHWfsgUjCyI+mAg/vN9cqFQAPwZdDJitJsfHRF0h7DWgt/eqG15fq14H3+
zsCIDR6Qb660W71wPasabcAI0k88UWJk3TuncdITWQXAzUoNwPxnbVDss7ADpSd6aAO2535rjBmH
3UxxN+qfK2FZOmJyocnTf/Nsy6iw4DMt47+oUhqFbolcUtf0DyEFvX2shNkRbS8yPgJafXj7tBs4
rGE2xHm5aRXHwMdgFjI2vZYmeUIHCDiUC9vGudjKOG7xANdWGcAVvA/giMBuFquM5ELVFYZFtqh4
1QVlDsM9sCWGD0M1WeHGxl255nCiJavn39hCLdOdIZi9AfEqj3QHKLU2jorUUzN2AeCLnchUb2O8
lZqONC5g+7KY/GeZC9tKP2SF1Xq+yGb0S9EHMlC61TGAO06B2ignuwzC5JEyv0jPeSj68hgVRlxT
mB2nbONA/X5sL2K2hO5brsGuIqgs5joZTIF5mhn4Ihlyc+9RhKkfGlh90fumhMC2i7LEDY4BSkLj
QcEg9bHPk/GnPdnd96hyETivu8wOd+4YJxpxATHLs9p2zsNEVWuA2T7UwcattrZiMrv4XRmTncnr
S6AI4nBU5yhAqbppflaeEf9Q07T8AV4umw5F0lv6xv6/PXs8xeiUy0cFT9pl7u1wzq1Iy11AAfNQ
n03Raz8CK6iRbTKNrD0K3KPSA6Ac8/MshKdvbJnbuxWaNC0yQgfuBTePz84SqYeagkteZTTefgwR
VT6lIwC/jfi0PpDJ2QNmI3HO1zOLFZXZtaHr+HUYumc0AotL15rjxufcHm8+hygBYI1iC3vuehSR
hY2N2AyjpFKMaO7NQ96A1QaXOG5s79UP4gkEPQU4IsDH66GiqewicMqOnwWAaDz4AXCu+m7/1uuR
DyKNoHBIVYes7HoUQLbqLCbb8SMHLQuBcte+6VXj4ijN27MkhuIpTTFS+k4v35o6Yhuo6g30HLgq
9i76CsfKi8b9PJXan3zVb79LE68sOE7XX1XkJNgmiER/jsZvGmAhgNiDOLtpNWyEttsDLRFWcH3J
menGLlP22AJlONujA7CrbC+xVrgnNU+H/egVOiQhw3rzBUIzj8eRNHsATrasrQSRoRegi1y/KG31
ATNdpD6zWRwLQ/R7DWW4jQ2/8n3sdpTAJZPZBT66mEl8PUkcWq4PJ1E/dLS6P/Juq8VTkPfWv2pQ
JvrGS2zliMGBALwJYE+ylBZrFw5tk3ZK5WLh3E2QGiEq0sF3DhP+PBt349pQLBzJAakmxgWLj3Na
3GQVgJL+XMzuQ2S1AtFVYgX6Om8TVZcZmUvVkIMsUyCZAl7PY+rVho2qnusbPVXathHpYWyUYWPf
r63Wq1F+x+9XBVpDS8DxTsL1AYkBvvT0iebj1H+Z3Lj1x/yNJlr/+1XA86UxAoXaJThgIH2baCuz
ViWmPia+ah8ne5x24VhiYmom6ttrLEwjBVMcM8h6bkqLits71PhK13f6IDw6wutONoA82m3IRd6/
GeWKXGcXFIFhJ0KrsKkCLw3d0fwTJAQFc9mo+r6t6JClJjsyzed0Pw+G6lcoF6F+aWsHK2n0/+4P
v5LDMz7wBKoggOvot1zvmLac08iwmdsBF4LKj7Uw/enVc2ce0th1sn2u26L8MNVpM5xd1OdqEiBD
fM5tXTxUlMhoew+YBm3Myko6wV0AwhOeC5iqZc6FElzSNaPhUHeypmpHu057hz6j83fX1WLY0//2
kFcy+u4XLGt60fcnxVxZE7pc0swV1ssNswi9Mc2uPRJeu1HwdcrseA/RU7ncH2XtWmBz4XMPjwd8
yDKVkIIE2BKwydJ6esbVE4pzP7kHd6z+vT/SSkIt6bNEqt+MJd4Li0XmSM0UeFwf7EX/fijole41
+hz2fiwy+4dZCLR5Yi8c0Fvnse1pA23nVtlqIq3MKxRJ15U9PR4UyxZBh7UJBJvJ8wsvSp9RlOp3
/VS8GZovpcwJJnSrPNCFy5u9sc1UHxrN83HkxfRXVkdAYU9um20ELTlri6MrgelQLOgyyHLT9axG
eSgBHmHgQzIog0MmFKM+NFmTfs2ywI4fhiSr36GXp24V71fuXyQ8AE7a8DhvOx9TAwSgKDP2Z5Zq
Ty2z/TA6UfgO/YwWeU3XPv/B/pF4Q6B9zCp95+svdUqdHDHVqJKYRv8jxdz2nY08Fj0SegcRprZH
rDXMA3RX7yzSJD8NWru1edY+mvYB+wcCt6kvyyej2c6ziOlidY2V/hiTUkhxvDxB9bxA5+TI/4Gw
+/0PXzmipOAQ2mm4E1eXgYeyx2DkHoHObR0ED+cIOcbSq04JEmp/MBRjUbqR1zBZ8vUUG9bUFZ0V
EeNAVLxksWciA1PO1i5CTXBL+X/legWr+n+DyYP6KoCr6jAWaLo6PtLeqrlXyMJ/dHMmLiPwsWIX
zaH2AdSJ6+xKEMKjf39W164BnhuysY9ysrq8jXR6j6Y3Ka6v6EP5jHvy8ARTQN9ImdfWjjeUvGjQ
uWENF9+Ykk9U3cT1OlnNEU3VcD9ONkL9NfpMb/8gKqW0kAGK3rJmUHmfZ7RiXD/okvqSImh5cBFM
/4NRgGDK17Vs5N6AAtoEjl2R2n6U5dF5TvPygPJatbEPVyg3LkpuXCtI6EvQ/WIjUsAeq9nObb+s
swqunSY+TYbi7Tjg1PRMlGarYIrOlT7GB6Su1B0yyM4TKDaalibmxyq2JCgx181zjiDjLpgTa2Nl
1+5d6oT0fXmDow6x+IVBL1PFCNqrl+Anp5Y5Mh+HI4JB6nHULHdj2leD5+vhFocFLmUeq2Fo+1Xf
a38HrWn8x1Ht81NXNgj45Y2Z+kkVlV8gCpjVA+CZ3jx6wVxvwULWdjTsIi4z2SQmK7re0aWJq2tl
91gyDUn73Yu0eA+QLHyP0ny0sQvWjqhLUkqbSrI9lrcRKx/ZhTs50Dqx6QNVgn4SXgn7++dm7Uqn
0C/FqCjA36TZwKiH2OWa8aNoci74GusHA9QYZY6y+FCb6AjeH29l4xhsAOxAeEgg3bm4EiC9VW3l
BTZp/dw9Bj1yDM2cK8/MwLgfLasAPib+4GKn9W2QWlPSoUa2aKHqqReELoK7PspUwS4tKv0wIB3u
650Vb4CoV+YTDgLAGdk74fAud2o098hpRKxaXOHeoJnxoa/K8IyQZbqHxLdlFL6yIa/GW8xnpnZz
0ieJ44d2HCPmrevPTilGXgh1shEzVoeim4GeEuQYUsjrvV+NTtYB/LX9vEryXQj29v1QK8NLaQeH
+5tkbRIJ9pKdC0qc7Px6JJTqRQ2wK7wMZYzyPWr0x0a47eM8uMk+AX69kVzJX77IIpHYk6xL5B8k
nfR6vD7GIGZGKO1iNI6TXdqgL16SQtPKfYra71+ujbvnkYqQi9h2YuiPKFknl/ufvHLaKW2AzqA3
RUK7rM610agSf93w0lVCO1oVjz9i0JZC4krSwdUFGxmBEIkFWewWS8/irK6NkCSjrZ7QCenf2e7s
vHMa234KgxbZXGaoDXdO64Wf7n/hUolHFkZks4R8nYyAkpxc9VcZT8t7PlfGIrpETon24zgBAKcb
lLvmUycGsM5aXVIfHCtek6jFiCh4sLKeTmev5FV50IPOPDejbeIDgd7DvKvdxOnOg+K66cFyK+Si
Z01Cpp3BrLcoBGsTZ8GpYe7kf5f1ow44u1FZHsAIyrgRwkGKcwq6KPqQxXP74OECt3NTBMidKXeP
9+dt7dgRBOg0SWDXTTcxwGQic9tR8dVcHQ5eN+vnABufQ1qOw8YmXDsHwHekEgNZ1O0bg0On5sUc
XwrsUrxzDeJj3gO5xnfeDgz9L7c3tB+jYoJAiSPTfUo1XkBvVTNgl6ATpcv3HM2eZafLyLy2MeMu
urjaGB89twmOkxP+K6Zo3rhlVkIRqAGeMrpsciMzc70fE9x/VHOKAdZ4VYdXexxKK5FOaeZ9lAOO
RIPZa4djDOY9eXvUpd7DA4rqhoSALYbWB+qiRi8U36B+3b3Lexe17qYvefOX/NkngTFMvRGZVvaR
yaUqIa2SJrKsdYxRrFdekio+GOmXrG6LFzXLXxDI7zdWcG1emU0SQLBESAHIP391zjPH6hRNLwM/
yxpU8VUE66IZLudDPTh9gyS26xWgJsp8602+9oWwGXkGsJx0HhZhY1K1tmvRw/PLrMWfK8XaV93B
5UuMnTM280YKvHIlgBVk9ZC1lUJXi9qR0ykZoYR2czNiqnr2Wgc6qos/WOuXidWUKHu59s/IycLP
hRKK/1VtvRJtfS30uDo8FW10ROkN3BTPU6WPOK5uAEBDV140LwdOHzpiwlGJNGN86mDylr7pJmVz
qeehV77ev5ZW7gqpgEP1np47Z2jx+cgcldrUJNElyXscNiB2tNFDyf7rD7M+wMCoXCcp4GGk6HF1
UBCqHT5w1R8U9iXcHyCqrdKoWx5igHD1lFbAmZRRhI8ZPg54BHRwlnB/3jhAK5xwF2tZ7n8SZim3
Kvffq41dFm6Wzoqj+E1tK+E7r8IX4oR8SVRQQzPMS+mUFQRErLbQRohsNRffvDxMcJTSw8w51X3e
JGcHvuSDNSpK9zgoyvQ8dvR3Nrbm2kFgZbjaCLi3rxQrHyrVa0IFNDXCr6jXpeFfSt835j5IG/SS
7u+ElWxNCgjSeuYyZTEWxy5PAzS0MG7xo8LmYWTVJd4MbjQbl9Cowr9jzs90uj/kSrZERAQsLl0x
qQktrhhyHPQOkPq4mJOWn0TllKd5sPXj/VF0+csXeSGJCoq6aNICTF/2MXEEj8fStchYEP3N/6vx
N4kfhaVNmMPoM8apMY4C3sPUesV47lRnVvDFGNCrDQBvJZdQN7LkW22aCOhOjdEMj0HRd8/RgLPz
vjX6Cv+qOXEmiBx2Nz3oePo0n2Je6/ZPjDWkjVleoXg7Q4HY0mlZoTfA8OTQgNKlG3xzfJFGHVMA
rvFF8TLDu2j2jGu9IqEuu3qavPBdl6jY1ugBiir7bhbMcG6ZGGAYhpI9Vx4eNRvbaG1NqRVxlqWn
KmCP69Nla4pQB8OOL5oTVJe4tqt9lAHnu7+mK0eDvAZ8Mph1elnLwkVd69gm2G58yR0L7yfS4Q9p
O1dnJy60H/eHWv0g4A38Y3NhLMPRnCdN3MxMsR6G43kEeLHX4EFuTNtKtJV/N8ccugwZ4uIeztQ6
Valaxpe2A9etOE2d7YYGMEFZQVyrTL19F2rRlgHy+rcxieho8f5cvgWzuTeKuuUA6lgm5jtvMpXk
UNZutjGHK1EObKfkFqA6AaVB/vmrKzcYXFHaYZZc0jDiScQ3UqSMHd2odnlaBOPZC9y4eqbq37+g
uoJly/01XLnbgCejqy2JDkBbFhdNWM/VaKbotZhTw7PM0zFRyOsKSyE18Iu2jfw/GI+4yhtQoueW
jRM0H8KKSmp0ya02Oc3Agn1zroxDPEVo+4648rx5POqZiMICMqCxu7zhQHU5kBDq8JKnojpmUWLt
hiQuzig3jb5aF38QmVB+hVfsSn3+m7aeYwxhRusivEx9Ax6kzarTxFV+gse6RU5ZOekMRQQ0ARig
XbcIS1zdyRDVaXgRduwBlLP1x1qttEuFntjl/iyuDkW5lq1KOfTmJYGaqpaVOq9DLEaL/ZyI7DGo
Q/cBp7lhg3KzctzR3KQmKHUHacouNqR0ZR36Lo0u82RNxWMvAqPZVTwIjUNVz1CdpyhJgu9WjsTz
t/tfuYLCo8sGroymLDnfzebUrLTWLbrTl3JG6+kMiARG6eh65X8iavXHdCTxPHXS/utA03xCQRfs
m31y7DjK9nbSddNeMSrzWy8kGbzuOueps/k/jraVxM+hapnR1/s/eW1hgNhrELyoPlABvL4+UrhJ
oFp6zx9qK9yHEPd8qkDZAy+fLWnBtRo1T1d0smQL/5Y9pJjAIWjqehLGrD/HTW2SCJfDsdfDcp/X
UXQccjEe6yCOD3UTIRnfxluqwivXJeondM1J/YgIy+tKCHdoErWRfdeq/1WWY/+ARoZ5CBAz3U9m
PHxycXoLkrrf2Bsr8YDXHvUJMKM8+ZZt5TmySrRyafimfdD6SIPYH5wR+9r7y7mGlCBj8ThnCFLf
UqbGqeqMEVcYMFhYjMP2V8zgMMVth8NrbjQ/gMEk39pc6b9ZLY5acPWjgrdmVJblSZmj1D477exF
bw8SFO3gwuNEwzZbYtAyLRMRnXuwsk2TvoudcP5le/gflgNGvxWWr9/vT8PKKgNDY6JZYVRYbvCC
gxMi/UKva2jou3j2L0eL30eN/a4O7W+NZvxdFsBV7o+5cu9I4in2nUj/QlhbpBligBTQpCMAZKy6
f4ggn/aqi5BgODqUaefqPzyYzY27buX0cnR5WHBwJSVPPkFfBX/byKOW1BeyhZf8oNLU7gXCUwjq
zM3h/tfJv2mR6JMKSjA3zW1aBYuvsxvLRijapLEdm328V1od2SVhJxW21zWnbVfaLf5uZaTV/+AB
JoK9lzfK2+Fw5OHMLktK+2x5WZVNpuA1RkFBw0IU4zTc+p6FYwUQg+y2LjfO0trkIm0lm4zUnG8S
YUuMQFpNiiVD3GUgUcrwK573yT42+vpPPuzVUPLyeLWOGFj24Zj3gR+LBDfwTvlhVJgQYVM7/MFJ
pKADWQ7xIziOi+iYI1KhJ0EHZyYflUulR+rT3HA5uFPZ7t1RmOf7+2Z1Esm52ZsS5rpM1ypM8qAO
14FvqCkieAg8q91RF23+08BFfAuhuXYGeRtJlQV63De9s7hQa1W0NlwPG8+VHTZUefLsgRVJD/o0
VRRYEh0bVlQw4q2W9NqHkoYDTuaSl+3I6yX0jNEeIuRT/NlN+qNU+n/Gc1HFxdasj2+fUyp4tJUd
QF43mCxljO3JjeA91WU4nzr6rHuBSbWvde5WBXjtq8AHUyEBFwpaaXHssXpVKwDqjp+WQ/YhV7WQ
szc5+36u6i0Gx9oVQ+JEW1C2W28y7cHxcExUaQxWZud8qFFMuHSBqX4Emo9ogNYOAtM7T1wglg4/
BlozW+/rtagBltKSwscyiVvkQqGZKvOAnZ9fRkGgXvQ6KLrTTNnkp5qFwa8aTWtxCIfM+Ea2kG3h
+dam2vutW0Fhn1+w3ED08Gg7eI6PWXz+vs0x6a5cgSsAGPJvb99AlB+B8cBxBIErf8qr68Yp6yi2
aPj6ZdcHpyYx5kPdx+mDKvQ/wGjDpaR+z0Cs6fLKNvSJt5XCUAKb1afKNpCsAeS2j3Dn3fUplkf3
P21lEzF5EkwDDuy2ORJaSdHFs+v6Ev0rwH5Z80sdhZgOI0Qb/pgs3Cr3TYG4E4+I8gGr4/jn/V+w
kugBSiAkc8tK5tPiyExh28xGCXBIryxn34g2O/To5x/vj7KyW+gV0qcEYQHdadluM1xkEPUIuHY3
us5pqM0IFoE+npMmtTcSm9+p6SL2k7ajDQZ9YEV6IsrdrrQ6z/P7Tk173xri1Ch2Lb2NfxANG7xv
WpUFeEF0Xdb8DJXWeppHM37WqsCovs4mqkBHs6+c4XlAOGk8DW09ZV+VoXeaS9pOjoayVBnm73It
yj+XFX2XHYSg+dnuRafsp6FJ5ydpSPmZBnDbHBWkw7vzPAXTf16Cl/k+DoRunHA3rw8dmNBiP0zY
al/KDAsBWXbW0JSCYhw9TEOwa7zM+645wzR+RJgPa3vdiE3NL2KRfdZmgWeFgDTeH3Thlb+E2WWA
nCtRtXtM7XQ07uy4/Vspaz1AJa1jK7m1iD7ZqTuNu8pOzeKStX3dSx+vKgbz5+GWoXZJCwBJpU12
1PLKwmqycs1n7JST9BsaeYa6sTdWSjJw+3hscwrYgMvjPTX9nHTyzFHVUvbDkFQXxUhQ5Cqs+dLr
hf32RInxJNAJdaVblRAc7MLAwlWTnaE6H0v8PR7aCuBVr3obZ2tt13MHQqECb08XVP75q4ur7VF4
QWk2vESWmZYnpyvCcK+loStOepwUWwjElXSCyCftG6Bt0WxdHuUasANvZ8XvAAadCI/hF2saBdbb
kX1ITNM8UDkeNo7b6jfyt0oxWbBNy5Nd2w2OMCrs+6IfxIXFC54R87LfQ3Ruj/cvkbXLEv45Arlo
QtGoWwQ84YzmNIiGvgSAlZ6OkB5StLCa2Ea1p0ncg5FNpbmPM9V8gG6FKlwSOUbt3/8Vax8M7ki2
XKEc38R9qOk5RAmqhVU0hC+gZYu9OTfu11zRxcZO/R1El1cZu5TaOYhZsMmLL87jxjFa1LX9hkRw
+oz/cvkX/VCn2lVZbEanLJuH6dTpQZE9zrGSPIUtDbRd0qX29xQ9/uc8q7z2YmSWUhxQb8OxS8Ui
uYeCpJjJxzi0vWIfj5YT73Cob17qrEjd/SBaFRm0NlVyXL+m+G+wG8lXUtVCOUHG1h7wOcqi3YDA
yWMTBvEfsM2k2LwnrSqAZS738UhNTtFsXUH1Jn9JU8M7VxNuiJk6GhtruRL8pAYH4yC1TQiWJ+rq
gCa6h2ADJyZtM9Ttc+7esoo3lnGtkkSpmVYjjRlug2WPoqwqE2d6k2WMzfGpLg1kMSyp5e1pTHFS
mOY/FVz842in34c+ihEs0n7e37Urlyw/gSoSoN0VtRito5BZeArHFDUAXzHTbNiVcTUfAQppJy0t
wg3QwMox4dqjwE+wNyX6+npqxWzjqChQHkmBt+9w2M72pqfE504h9t7/ttVVJAfm2vtdJ1ucknoe
jcTqDMW3MPzxUfea/MFrrA2g49ooPKwloEuqqi6LQnFR4xKDWb2PafaETQvAeL0Fw3v/W1b3igTJ
IaRKSf3mTVi6+DqOEwV8NWiciwcl1i9Gw3zf21S+LW+cf9GzVu2d2Xv2k5FbGP+BALM/3v8ZK6EE
QRUXMTxudGoYi1AyekOOu1BMWT8dI3+CZbrvuyY5kpqi/OyN3Zm24Zbu4NqgEqsE/ABsOWyM6y1T
05nKzXCgyx2FaK+rSvBgaKJ4lyEninlCUX/Su7rdqDCsBBVUY9igXATS1GNxBTSiju1xRNgkjOLq
q4ZK6jFsa0CKsxEfRqXJH0eI6vtoJHJqxZ8wMCTeBFMsHji3VRsVjSqpzca5pMn5rmir4qB51c/A
pdIoSbdvPirUNQB3gEOHiXfT/kq0Vqt0XQR+NDv6F8eYIkl3nTbO/s3LVLIgpICLBDrzjzxKr67V
Sa/buqWr4XuVcD82fVO97zxdHLqsc57r3HAg4VWAEsEvvfmhwdCQSqSWI+VkcvrrobFLCxL8HDp/
7KNO3eF1W/8lgnmedk5hBVsU+dvTKqXDeXzTkqJdS1vierhwcs0Zki1uMD15NKIEpZIhCZrM4fve
GWv7oFUUQvdzUaUTfMMq03eZPhTk1JaVJBt4lpVp54GMQbE8PVKo5/rHJElrq2FS9Hx7gcZtCnA/
P4bMxrek7tzvrlp35ikUhjPQVLJ4TNy/M1aGp6IsAwzpEdF0cQ13c2T0Ax1+n7TF2JcthaVdO9ti
V6Rx/yQKUJ1VljkPepd/e/vIEJ3ly5JYftOs8HBMosjSDASAoEGjpMoe1cKsx52JtfdZm0P3sWnq
7gC0OrjcH/q3W8pViobeE9hGEm5aRKQrix2AQhkeIJ41+Mns9A9p05rpYSoC/aD30XweNaE8VUln
/PAmXGTzOhanRDWCXW2LWfYwmx1qeNG/XVBsqf7c3KZSiIqAz79ADmEpfb0bSgNidJTovd8Niv3V
LZDAKqrZOcNBmL80XmS8dGY2vNyfjps0g+KbRTEDxjkPHwLy9aC1QiEXNH7nD0mHbrMSeMllUqfk
y2gWg3HEMFkUGxHzJi7Lep+JwBkdG8nnX+569Nz1JMTW1it491p6PB1VyuDH+x+2OgrYIcQwCBY3
UDHhtFpcuoKzxYv8H8OLiudWn8ONYLQ2Cm80ohB4AdkjWUyfmblFE1O0aAbXOot+LLHk8bY6BWuj
0LB3VFCyyEcsYW9iqvC9RI3ZL6pS2VdFYu8nt3E2roNbRBILAyxHSkbQ3aNsff0xVU2lwkZrwDcH
xz13ehk2hyKwtQ+Z4fA/nWSgzkABxHqe47L8gM9n6R7ISQ2YwVlrDof7K3izNWFvgCNBTp2Eho6C
vL5eBaXSgcPvaPUsxQlSfWcUVF1QQlfLaGd7pa7Q+B6n/+6PeTPTckzKazjHQfO8abK1VRn1AgCY
r5CefujMVjznVTBs7M3VL4MsCxOGuE5Auv4yLCgtC73VmRQG2d7SxL4x6eL6E+1b/azFkbdF5b+5
6emHc9Toq5GkkTUtTnk4IgbOqk/+nJnJ0QPO9uQUTfJ5NKJqN2qhc9a1svbDNg7f2kGUI9NL4D/E
GGrJ159qxzSDQIGovqLU1cnMjfijOdFLsD2l3fLClH/X1c0uxyKesXoSFLt8HLoGXM22UmYfaLN5
bAJvemobO/o8NCaO6Pc3ym0iwWCo3sEzIvklg5Fr/Gp3jnQIkZ3DGmfIlPqbMejRI/moG5/yoem9
XW+iQbZrhdX+O4Se+ez23vg+SagIbuQQtztWNmhl1xT0rUbL5vp3uGFb9diezL5e68UHyBrtCSQY
WtH3v3dtGEk29HSdf8NcuR6mz9vSShy2LBssSHZhjfLF3tPCcevtvTXQIjqkmp4rdWbMvpYr5mPS
9PUxT7M3o65obr36nN+401erh78o+WEyzT5kY7GLin7+WJnJv4E+9weE8MeNq/UmtMvh8M+SnB/J
KpUf/Wq4ZkbqMUImwkcPaz6WGKZcYtMcz0My17tCagANOUXhP1iyV4MuZrIoJs2azX72XWvUzigP
5Q9hPegb++/20OFXTsGL/0qZJvzJrz4txVrHtGfOAR7X04dIn+pj6yS4MkN12BjqdmuQsCPRARUT
GZkbMXRFSaJWmL3hF0oaHcwIBI/ZiS3q2+0HyVHkkabiDMd4cWPJiiWYQ0wDcKqu9/qUDfvBGKvP
cUf1/f4K3cYBACtsDBgEQEdvnrKJqWdBGquGP0Gd3rm4Oh+nWbjHNs/jwwAa99v98W63obTAJPGW
nAkYTfr1WpH/oPnfRdgEeFl/xkys/qssE7R7wyqMj0mGDfcOKKu6UYhZm1HZJ0ARkNWjvnQ9bAlF
2EEnwvQBckYHkHr9PtNolpeKoW7s+bUZpRYj4RRMKxCs66EKXnK1ik2ZX2dpfYnaLn0Ja3t+mrFR
+elNlGw37kV5iK5jDlgzkiaiwf/j7Lx240bWdn1FBJjDKcnuVsuyZdmW0wnhMGYoVjHHq/8fap9Y
VG81vICFWcB44GpW/MIbeHleyC07iOfmdQb7c8IS7Qfa8F5zC9kbQoJVywpFZDwKnFPZSrz5qPSf
lW1Wv15f1QvTu/VziZIIJ4h0dy9RYk5dWecKAa4EN90h8DB+FIlx8P3in3XS6IlwOti0RIcvG7vL
ktGlSqHFr5WVnSDFufHK3Bxe/6ALiwg1hkMBQJVa+h43CgXUkSPXKNFK49Gac5DSqJ0hhjhanzD4
wNH09QF3FwudWB42tEuIMUH+UAB5vms8UACKDlN5prLi3zkJctW9nV3L7y6MAgWalwUECQDjfbZf
tgMWpl1ZwtcR6h0WlG28Vv41kufujG/fYmKdRxnHhOf5ojnn2Y0QNdDPs22oISwHYRwQtfjpjcZa
h/aC9kyYgoS4MoO7Y/A0KoAYkjpqyPRxdxHt0PcGLIu2PE9Orj5hkNPdjgmmregOF1UQVqLZaMRD
DmocyR3rvfDpp/0vv2FjLoKxgMOwh15qlr3MPKrlGfVm/4NjEXDhcuWFTZoUkZuv7VtNC5rQXQr5
tbTb+vH1TXRp4oHn0c4jmSbf3P78rze+Lmn9jlVbnWkzo3C5TNa3xHObkPisj0zNVG8hh3Hr/fOo
FpR65APo06PCs9u669TOXbA01XmFbPaQ9rp5aty5+9zps/+2qMV/ORiMr6+PeWEjs7/o2Hs0uV5W
b4xKlf3ajuocVI1131RaE2aaXt68PsqFLQX8gAfYpFYD4n5Xp0GpCYBco6kzyrv+d78pCnGYmknU
N0Q2qF1JM1UV9kpp4YaiCpA3qbukzR9e/xXb/P11v28bGxwbpX0ifdpY+9bW1PvBgKVzdVZJ0n1N
7PHXohYn1PLB/PT6SJdm9Ql0SITIRb5/JTOjXnErlNW5SZL+GJSpc1ytWZxeH+Xi93DHPT0VlJa3
Wf9rl2ZdnrV2u6pzV5B60oJsw8pKPDIV7R/hTk9Th7MHJQWIPpsb9vOhOsepCoUJ0dnzZvPzZJUw
QgeNs/sWMeAtAjar0T2nRVbUMYVIR/770aA0QyUDfK5HuX53J6ETA5I27+vzOggt7oZxOePJOBym
ypYx+t1EPHNvXYl1LqwiICTP0qmibzr+u/mdiirFVGyszlOqW0crGaowmKdrdowXVhEVAHogWx8f
/Nzu0yyE+cn1E3XOjNIORV7Xp9oyUaHTtPHw+obZV4W2ZWQsCiI2SfW2nM+XUZTU7nWN0941WTuf
rDZpuhAjHPm+nPDCO9YAz+9Stx2XeEQPR9yZMPa0Q7t4zYRLb6CuiQVemmK0eTCNhx5nvpB3nGWW
Dqux8PHjrH415tRDhscv9ErOdnEY3k8QVhTeXuiaDnMnGuKd6iyarn1IJ+GdMaDV4tend1eZeZpd
/noQiVsf5AXZvslLs52DRp2dMRBWqChmurElh8I49mk23dpLhtJ0MWrFqTKRgLyyuhc+MrBJB6iH
Q0Fiwz5f3ACjuVTr1vZM68P6pDnVdGsEg3llKi/tIfSXCcg38QnKpLth6DRM5CWyPaearT8GWpvc
163unbTW6KJa2BQ1sfCLxnHtj5g3BpEp5uaTo0lxJYW8cHDo0UKYpmdpkI7s7qR8Hlqzz9L2DApE
vRtdR32hTNSgopiOV27aS1ML5oRsFSQB/9t+yl83bVHn62wUbnMe6GkdRgV5jj30jy3YDaxEML7p
QEE6IfLb3QTQnRONTFmcdU+h3lqy0/iaKRg5ozyf+pFSfPc+NZPpH32Fn0Ym0tmwCZCAX4DlS0Uo
VDQQA6lXph+sHt439NThCpH6xSzyfYCHeEAoxhJX7hYsCdpe+YYo4JB5Q6igPYZqaa6d9ZcbdBuG
bgHsV4sEdb9BZZnmRKhJfk7HhjO+SEgIodPKoH43Cjklj2bWr/rtNJmddRz1MQfMLh2lHRobz1Y/
RJCjMM+vXw17uZanGd7aohshlwRlH9sltepML+uKs6oXa+bd0gkfFzuV9EZnNtxBl8lyrttq9cLM
L4JfFtFvEsIP04s3SZZvjaxeiFBvMQYNZ9fqvhkL5KQjZnLZp66thUIQSeTXmCovDhmTiQoEGHQI
o4QYuzWzh1Fl+DiJMyow85vCVfl5rkpsMksZXHluLw5FcAGaGgmRF/eXFtAklsEqzrCRxM3aZWY4
V8K7ydfy8fXVuDTSZkVP8gtQ9QXfNpUVELa0Lzho0g17q+3PZTJbCCuU2uH1ofamXk8LD92VNG4r
RHFrPr86RhSLUwzExJlY0/xd2fTJoK5ZwaMGo2vB8riU3xvW4HtR6KK4dWHd+qGRDvo3SG5tGTXt
YFv0toU2vHXq0Xnoy97RDl6Ze1U0m776qSeJbYRjN1ufKx9T2NAsJWjTKbWWa19zceKeKvOgi17e
/WYDkp+Ge3H2JgzKwBAXYaO3TTTSWLkS8V26LEjhEeuG8M1Z3oUqWG1mCtxycbZzDIDXYcnvgG79
Y8/vaXV4ssG5bR5llIyerw6A3D4oPa84u0Xgx0WG7FGVL278+ia49C2cfN5mgC4v3Qsw0V0p5g/5
2ZGLE2M3Zx3hHf6jHcv2LdzgYD82sOvG2nn+LTl8lazCy/I8CTN9P/uocjvuIP/9EmcU4kgA5aD0
903mRXMnZQ0po+hLe4CHJI7oxFtXoowLG40+CBWwTbSdiHV37bRaUFH9E9wFqlm8g5eKDuXF2fdV
6NaY9xxfX6AXkRtTt7FJNmIrMdT+fRcyQ4KxX4sz8JDlZhh9BYmkhJUX4Ff8ZTYyRMH1wvqhl8W1
zGrbYc+S0m1oEm/n6dp7oZbWZZ67FVSKcxW0VtxaaaPBfDJW62bGSPetkc3TZwXU7Q/qxd7vRnd+
v/7pl8bfJJsdEnMY3vsT4CaOUKoNxHlUslqORH1+C3u4HPyzGwiRYh7YtA8d8LvhwI2F2YG1+qK6
EmBt67mfBcRnAS0gKPgydC6RCLVwXxHnTB/lyZo7LmIb6NaH3ijUx0wUuXnb2N21EvOFbWZRqiX9
IJJkl+22GYLoE+q3Drakk2MtUeKrxglzqt9gb6Ex/PsDRxLJRbOVlMjb9/Gd5XVe5ih1rppJN0MD
i+4Pjd+kv2drca+FdBdm9Nlg5vPbQNhJ4zhtQsY+CPlG84s0RqdfD7viUSv0r1XiVFcO0a7Uu90/
yAPQakEJlyt1f4iGvJ+aoLbF2UExegxFWUyfOoXaMFbYue5vSkpyfvv67t1zmJ8GpbnvbI1+igN7
pGvVIec54nR/ln6zPqDzniI9Ni83aN3hZu2q6Tji3xzPhWtgq1mNUZE27YH4sf3ZLeoa/eXSpPMw
gkvHRQ1I1K7Oxe7J5870CSycgg/Wx+F2Dvz6bkizIk7Im4CLC1yOX5+EC8/LdlESVlOyReV294ih
4ySUq1XijDn7+tBXAMAaXfN/vj7KpeWlEwOFcBNIcffROxI9WLv3BDJr5mtHhUX2EUWC5mML+uCD
wK/9yqN56WxyRjiWnBeO+u45c3vC8y7QmEuLevO4ztXBSQcsalx5TZz/8lDE5dRBeXT2TQp9dmeM
M6Q4u63phE4z/6xtY42WwLlmsHJxqaC9ABKkw/riCii6XNNKQPvnbCjUne5p021Cbe1KufXCc0Y5
aYuiN1bZC2HlQG+7wZtItOxCruO9Srp0DucgX5tDjip/iwtzaplxkMyNd6uyKvvz+lbZa3ttpxLd
Dm4CBJGIrfZZw2p3ntethPJC+Yg5ghzXb1INrYGztrZi+moZuVd+UU2FrbNPUX0Kc21BfT7sA696
XPLCteOiLtouWp3CVgeFk6Z7DOrAuOY7dmFB+KUB5ADegJf8J3DGyspazk7XkdWIMpdvKG5cOTqX
BmEf0xaml8kwu608JjbVX9DV55z2/YnERoTOutRX6iEXDuiWW7KJwa9TK909ZigIqXGTBT07U+t9
MJIlv++cOf+x1H752BCrX7MLuDTgppVEveCpY7l7zzwQjVomx/SsVVUT9zlamv2cLm99bf1m0fw+
vL6rnkLLXZBApE5vFKTrluHvKk91gl3HVI3ZuZdN9WC5a2aHUPkyJ6bnrT4aUzJWb/1Ed+EK0vG8
mYZ1pLxvT8utu6ymc7QG4Rex2lpuP4pCWhJcQJEtsdvL0Qr1RaRJ1BdqtqNhNg2wxIaVpQc3yC1B
Vdu3qMPA8dFCJQtDi6o2FQjobhI8x1KX1THwCq29bRLf6sN2LgsrloXX0rWegso7tsZc5f9+R1IQ
J6Dg/SO/3M9IZSrbh8aKhsxiL4fJx0AJso0VJ323XBnq0mLTVSUW51hvBarn8UTJH02UV+EHzMFy
TpSpPvV9VX6Hu6hHudDM/2V3UctECATNKB723XZO4FXYMsXUdTIGL04r611q2OSbOLHdrqt2Tfrw
0hml4Umtn8trc6V6/n2rFPoAeAcPWV3v4txy0rjGnOfKzXzhpQEnjRTV1qF+2Z3W0SFPm8DVbgyz
16F2NcabTrbdBwRBxMfXj8ulD/p7qG1B/6pZQhBDndlHRqnDri6yNSFPXoUY1f8wCkwDigJAJhBR
ej6K665zNm6MmbRs21BQFz/RxbvmAXrhQaNpCOgQ6beNyby7QMs8m0t8HNJz4lkYgghDO0AHz4/Q
as1b6bbZKfVLPU5L7rzXv+/Stg+eUHk2nA20QZ9/36D3JrwjTtgwL3nUceRP1VgaYSD43GmUTvT6
eBciSEqXmEVuWiIE07tdHwDBJQ/1kCyzF+3B7gz/KCj/HZcUhzk0VEqIs8s1QODFQTezB7pC/N++
RtXTbC0Lx8/Ok2EmBzGtYzS0mXNGksaLx8rpbwJqqlei1gtHAXknzDDRg4OjGmz796/96XVuk2ha
h96Nr4x3tXB7kl1v+KyNgXV8fVIvDgWPCnQuzzxH/PlQGDa6o1/y/qo894+Dm5Sh1GT6zm/G3//D
SOR4QMh5gJ09oalQgXRkjSKb7zTNEBk5Bgo02Cr5TWKLeQ17vAeubnEWBB8CPM4eb/AL/YA5zepe
ZNm564fhzvY1cfSwu7dC30/dj92Emt/BkesqIzvp7O92ZTV3zSrltfbs/+eHbM0vDgutxd22TevG
a6oSNfLcaKw4MxpxwvhrOE5mjZXpGGjkgM3IVBiVH6Gaxa2UDO3h9cm/cFa324E3CvYcSZj5fJlh
9ajJmdFj78SAlFrh/ZaW2SHpJBwKK673P2xgi6YflV2A/FT2ng9XVpNtJtVmJb/V9+JqHnLoiX32
swcffU2Y8sJtzm6iz0UVmYL1vqkxVysuL1Wt3eRymiKYee3tInT9/PoMXjooG3hxU2cFF7x/BBfZ
uINTQv6d67wbYwe81s0ioHWFY59b314f7OJykQehv7OJne3bXdmku1VlwjjMoG85keorVi4x6IIU
lRFPK3nBlRW7NCIUBAS3KHTZL4y0atubeVvgsMNEQCfft+UAjKFIk3el5i597JTS069c6JcWjsII
LfwNFPoCgtrUGolaOaTnIi84htIOIAm410a5dIMTlhFXUHl4WcdO4BbR2iMUb5U2AMRwMQ8+tRDW
jqjM9296uhD4jluZc3p9DS9smK3VjL4mjD/ITruoMJgoLmVKZ1s6hXGbZVV+ENbkhQmwgSuLt/fx
2S47dwMubK0oWM3utrp/PRiofq9LUIz5ecxSqZ9MmfRNLFWZrNEwma32OZmcxj1a0pT5jXIdrYkS
1YGMMdcEaIxe6P5H3c/oo6bCqm7EIMfHUnaFeyycxNGvBA6XZubvX7u7EVttKcq+k2iLAByJ7WVE
vG7qzRBLzX/0tv9/EwNezEStHbemfeJXdgX9O3rU1H/W8ZM+r1VUKVrHltY199VQ23HX98OVld9W
dpeMbSQpIkiw1WT7u+QP6eW2qVpiBk8FxUM/GUvoakYWDThpR75bajEaGPY3lkePxyGQD69vvAtH
GVTOJsxArXF7Bp9vhrHK3H4q0uzsmspScdqWNE59p5fmKZ0x5ggX3Ruu5UAXwlDSA0BQBLpkJfs8
XiJIBhATN4VAM/M3xlB1R2eaRLhqpcEmosRqYAEIVDD7R+rN0xITnBEl0XOhSL773DmtC2GCwTxr
deLeV55e0/DLjMgsWu/Kwl6aWUg3aB5uYDzaIs9n1ltcsHpy64UUyRbSN5Zxkq4wT25N5TLVm/XK
Sbk0q3ApyIqAH0BK2Q1YDLKwQAgW5ywd0y9TJ2oAV01xaB1j8W7zbgiqkCszOJK9a/LK4E9/+24f
41ZKoE3OB9h1X6pyBiOhq90ws0NWDBBHNbuJS3gc2a2F6El7SItqpN85plls9aS8dEEy3Qxby1f3
WtZNj2mrAYsVqdmpeyinrRPVqZHcetbQi4ckyfuHoPXbt2jy4oda1369HlvfqdSVE3HhoYFuCo2J
GxIbxf3mnNussZEizc5NXcz3mIwaaThgQXV8/eBdGiagZ0J+QsPoRZUJ2pNAgbDMzmrUljt/QFRJ
2d41EdALtyfSsUhmsAXRUt7Hk27nrIM7ufJcO7BeYgsGCrrYWg1CzqYs/P31bzIvbEEfDS4APjRP
QVDtnrERk6dabM2SxOr89Jh09TyGILTMj7m0pyFys1qlIdu0N0+LudRFiD5nAMO6m5fyuzSdYj3y
HXkZL8Uy/LbQfFsjezbb8sarPP6CWWoo0A+Bn3Snak3nhwlqxnRv61k6fexdNxWRrfDziIYmSbVb
FG0bXqxxKN/Y6aAeYDatzZWFvDDFMPkQ0QF6R5Flv18QQpGDN1iSaFnJNUqacTpZqZ3V56Hgn1fC
oD1Ve7vB8EgF/APjBz7qfri1VP2Iux9TnI+GH6FzVRrRIPVWhsop0yHKzF5+7zFPrO90qOP6qU61
Ygrd1KPABK6080NtbI2B+ryFLuO0yrqJX98Hl6YERhy4fmJ6hDB2t6zSDbnOI3h7Vfisv14PR21e
utApy3/UunyaDkijwD7hkYH43g3V21WW4ehSnhFKNY6IofW/EpmoaDBX9effvwr1aLgeW3eV/tDz
Cz3duts1EjBnva/84yIsN+7ROYlcoT69PtKlY8T7BECO8iySurtiyZSIQaydLM9UY76XMvcPAeqT
oY5oyoMdTGOElYuIJ6MurqQSFy6lJ/efzUEWENw+GEl6J9Wlw2xWVV8frGXx3i6Av/69f7upwlCV
QegL1ZDdLVF2dqm6tmN7YNd2swqtPmQzfl/aYFxTdt+iw92rxFDUI3mZgCjtQ7q81xNp6AUf5KfZ
bSYnFbUuGVk+LAYPkJZFZa1Xj68v34XtH4CAYIcAR3iJd076zQBlhDqTL20HGKpL3hQGhm2Vl18B
kVzYKBvPEAMlYoyXOjt9bgYtt7E4T7M2rufARK73NuMyraPGmmF3rEU1z+9GoKbuxzT1zeTadXQh
ytm6MVzKPDAvYQ/90ko9rXQIPLqd/0o0avZ4SWfFJ8MtyybsPFd+QqyLSi3Sf4X7QVtqiDYtEa8b
Do6d35s9Ht6nEUWGN2C8MJatpzS1wzKBXnt4fV0ubAaSHhqTvIgwg/dFpdyzx6EQdNNqQrKTNGc3
rHSx3lSOtUalJL5P8nm8Qva+uESANMkmqS/RZXh+a/h1NemJN4rz4JXWNyOoyselUhN5uZ2diq4X
d5L55XnTnfPrn3upmESEwSnmOSZj3g9N9WhRmEGKs+ktGTbeEip2CFNlLaISKfYm5qUpSwRFqlpF
4ygMC5s734KiPTbah9d/zKUzAQVgg44THNKofD4NvbLInT2nRH3SbfyQ/N78mqd2s1m36P18ZaUv
3GOwZCDJUIvdwp/t1/yV4pJly6yqeYCA/nnQHDqEGNGXi//9m4h3qUZs9LUXOkQp8QqFw4FRSsN7
AERrhZm+qEPKu3jlgy4dM4JRCtrQsLeS6PMPwn1QNFrvwmBzEnHqpPTyyJoz78sspsyiXzCox3/9
OFi44IjAUxHMEdk8HxFRYEj7QSHPZol4e+jbuBsivVj3TlitWMG/PtqFogSRMN1PCssu19memKJs
yoBawj3ijz6q4kNVoCWtpCM+YypOJmPLzm+iHoJg/RBUU5aGSRIAH19aR1tOLg/xQn04HZODmtwi
O7iNPalDo8w+CbGhaOx/XhAUi5Fm2qIOyG377M7s0DVRyHyeoZO3hzyYnVtH1Ngi+6a474N+vTKe
w3Q/f8hgCdOdBKMDdeiFmQd4upq6S1WcE6SDI8KONip8bB2UNXo3V9Zie3/3YxF9UCClGAXNY/c+
oxyGX5rRl2culaWLs2FEkN3dZKlDVCT0TxVp+7ek7JrqtHptPkQLdI05hKNapHClm1qETS8z9w2o
9Pm2nNPgNyCmdkAIdtbhMaTTlMZQXd0pHouJ1/jK7zdf/n4aIk/6msBEaaY+37reigau1wCgyj2j
fZ9Qbvs5JcR1UD3N1Y3axLH/I3EMYEHJgBtIeHbxUQohlztXlWgkZ/Bp8itBz8sTjEwN+xtgDIW3
F1rlzOeA09z2VBtV/cnINTe0piA4jHI0Huth/vL6JFwYbqvcc+ESY73UnM81fZrKMS9hzpGPZKiW
vxuKFUBT4FLUsdfiGmvm5ePK0SUqBhDgX8DKFDZXvCYcsD95n3+YMjDZs64vkPdtH2vQZbhB7ry4
Ev+8vOfBNCPIji0RASs99ecrDRuggsMmxnMt9Oaw+l256Ux7Vx5Sjti2ZXZHgpYpSS1RDvy5fefL
lXmij6IMzl3aWtnRhcWSvlOL5xwCY9GyUE6Ym0dTNnvfjH6qukPmzJ0XI5swLqH0tfE3JizK3Ghp
7td+dtL7Oikz+c5pOrzUWkOOzR2skr6LJjUvFW3mNkuB9Jhpd0qWBLGzJu3n8X03qdIN8xWf8WgW
SYn78KDLFsV7L/jR6qX21W4c+V7yyqaU8czkq5+m2Rq6JWFVDOxQ+7OibLbEah2rd4ZM+x/LMpfy
Lljn+ZdjjGMBNcIZVWQJeB0Rn5KVIYp7aAYCGOs+b0c4C2fKos6x6Z1sidbAW8R7lMrKT7qS4qtX
mNVXY16L9pSZZfc586lrH4x8XdewbKcJN6AhEeI/JGKy6jxQG9JCPyizKawdPF0/TonqMRCBGyns
0zS5tE4CbVjqH2luUSNclsb5oOmV/zOfgsY55MTh08nEmU0goyD69k5otErvJHSpNB6cuRRvBqkt
+htA45b1cyyDXAsRV5rWX9xoArWtpjSBqxurSqI8WMq30nQ1Xry2rZF5UknzUTpako6wReZA/73O
TaBuNLOZrLeFVdGbxQp41k2uZk9TZXvGUxtg6m/TzwY3AoelZuJdy/lNZ0G5b0jgl5NY1qaLhs0r
52am4jTelP5Y/s4Sc/hKw5hIRQJneBx0JLhv5pL/IARlOam46BdzDlFY9DAOAnNf44WXTU0EgCj9
46vasiP4jsUaDkqW36slnSB3y3SiadH4/geEjY0SRJjMvjROUjdQzNryW4+iaxmZfkdMvvDYBWDc
AO4dMB+RTQiax1hDuZZAdcpWBWCuYMz/TlLk1yLDAOwBHD9d0hicWlDGlHvnz8mSGe8IY/pvgIh6
dcjqTrSHsUynNmzxuhtCF7n/MvIDpH6j1lm7P5xxJx6BVzwsXaDyMF96905Tgw/UzqPxKCtDGBGZ
iIiKpHaHaAyy/EHrWmR/HfSUhxCa//BGFH5ZYbZZtZ/TRpRvCsdSJ03J+udiuTI4mWIx6rjDN6OM
AkSIH/K+cotQU+Y4R2x/UWCTiKJL2K6O958xWsnXFae826qY8/kAqwZvMKWXVhn3Ou/MXdY0JuQS
Udu3GfXqKtTrqXsz5CiThcJLkwdj1fOvAU9oiax6nn6sRFJ80p1m/Z5pRbdGTp4ZS1SYSfoLJ6RM
C3NzLPNIwLJMQw0bsiVOhKf8m9ro58+W2Vjvg7q0hjCvUvF5FqvzGKT2MEVrs7jvBgmyNM5yf/pV
2dpihsNYUb9sfb/KYHANFtT/ri4Q8PZkrsdZNS5DGFTrqPHvh+BQ+EOb4DRRFfcItKYGX5Z7TREP
XeU0sbV0+fIL2h5HuQtyJ4sr+n/ljdY39p2kZXa/JlkQSxjqKJlgOrmEwA7tNepH6L9xRXNPhhLt
vkiW3fRBs9y2i5d+Mu/t1Cr5h6PaWNarL6N5nZwsksGgvuaiLf9gm2tBG1a1weouqdezC5V63yy4
2kfOkg9fsrTs0qiZU7mG+J9wQMZ27lGGdlTzUziYXoUJl5mMOxxqk2Ofue5nVy+mP53rl58tNYj5
0Ltj70RB52bvHfTl0hN4cohAi2qGNM7K1hmAaFEIjAn4A4MoJ026cEo182R3QqZHq6KJFI5p176d
hakLbjo5PSamSfFL2cTNYeUV1q9cz9PssLQIRh2FWHxKO3RfvlmrKrLYp1SGXSsicI+dliVDJHPX
+UJ9r+0PhZa2VQgvc/2j0efdaGyzv4aroS1fMN5WbRSkmrxpbZLqaGqEgdgEuqwidtkzQWhotXoP
x634CsACDNjY9eMcBoHef0/TpME8SVX6D/wi+i8lWAskDDpTfC+dxW0OKbJ+bhhMPbqPXs5YUZHn
G8cCtpkTFkle/5lyIERx67iFPIzj7HlR4+vlvQkd4MGAlTBH/ZxlPaZrmfUZJjc1SD0f/Pox6XW3
B5E2qh/rBjDhOBpae1hThXWi6eE0aBuy12Oc3vo28r1s/lzD0iE0xbLWwe1JYVEt0NZEDwUXAyNc
WxPhTIq2aPy6al29g69NHhgcTwO+AE4VEVXbrpdzpSdOcuqqemP8eXbOpJgzFf/IEcLUIlQgDXko
Js38THmgahB7nQDoDVVl/e5kELyFfQTd0FvguISNrAaFt2W5PFjzWN85Iuu80E5bwE08keJ+Mdvl
0a7E+liVDXsVoTD3j58Qxx2qlXCau0OYt3Mh0Hwt29RvjvaMbV0Y1EO/AKtEDjTUCmmXd1Yz2uc8
HbIfacW1gDtiloloKcbmsbOtTByLEZLLSJm/ukWKZ21o/9jdea474wfmgwX2GDV/w4Dae841P+jp
QbXe9KceVwtJbYg9VJNlxzWod1XwFpJDksbLsHgnw1RdE1mJ46oIzc/+P0clpROutZ5lx2LpPckp
S4M/kLhbLGS5TbRwrXgtIwkMMMPMNccKlB60/DPk7rgSW2QVteiqtJfQAFbQR0bapmVoTCq4z9IM
0RR9ceZoKTG3Cm2rKb6O5ZD9V9XmNMaJJ/2FqrbmPqSWXnH+Hc1WdJxKhwADVVMASjysomGdQ3tQ
3f3qm0MXLYTMHxINOtyx4+4/D+6cBPEsE4LjmpfIpFa4DD5w6hzlW6h6vLqum7RfTLsyV0A4qfjU
LmtQHlQFADbETcq/r9EbGGNvTtiTldnP3Y2ArfafpTT1XmgKQx1H2nKKUt+vRTQVwTjHi9huLboY
y8OcVrl7U5hF/hapKmQlO+z6wHM47fhe4CCxnJYKkv+RW0J/7+MIPxMUGMuhGmQdvCOFLx6wtyD3
be3Gk7FyFqBui7bBJXhvFm7kNS3rg54jTBnWqc6zg2Nb5iGIU+r5naaldRX2bVXW0QTZgvdxnGuO
KLf9f2rti/fIpZH9G3aGZyyuJKt5s/Zq/h0YQ3rqXOUEnJd+/lS5S/UmW6z+k65LnkEk9+k/qKZr
krAyuWEj/CTkFEpb5/HXhEAmxffAHbjt5H4r/YITpq+tdZsU0u/5AkqfYdJyKUdGOdX452nZWIWp
WblvyeXyOfQQsK1ju7AG/bCKyjSjOWu4F1trdpwYkA4wohJ1BpMjEvj3gIBw5vCSLBGhNi2JYvtl
2l2HKIUM66Yb+cN8DO6rkr4d74yHq3AyBdN0Gnt6hvTPSgKvAteA/2rTGXKY+QSxwCklRqVlZ7JX
kmUQv/G/nROkkjPjo5R1+qg5Q/DV63Qe+bTkTh8KbJ5OU5Yl7bHFJRNpItc0WirUtVbhYjO7Ghte
abRQXFV9HQN9rKncieEG39dM3ZRzbn2S7VBa5B9GboV1a4JpDIbWUEe90WwA3Q4YjZiuBuKH+qSS
e9vfLJUzm04xWCQHqUsyrBKzzsXMpmNGq6ZHg0xDBnqGXjaEaOGKn4Op1vZG2Zn2QUodkaIOoPqj
sQFEIqdFQC0sXODjIegI80ZJbaZ/hwIs1mPzNHwM8rrRI9H74/dON9K7DC+ZJRKtVTY35MlGEUGp
4CXRSHYE4aG037V2ougN+plxOy2aMZ0ksLsuLP1p+IRMisOv1p0So6/F1b+LuihuJzeZRKQ8xEqj
vqnnLw2gvT7MjM6dMAK25jnKhnbsQ2RgkhrH8UlkB2MgEI8CRWYTs1UNFdFKan9lwh5RKwpyrwh5
ZTT9raEBBHlDcuCVoYlsGqnUaMoPTZ5XXYj0j/kL2rlDCBIoxKq9ppaHqVBsMhujlilE8KN5nwJp
rEKUB5Kf1mD0n9datnM8E3wo5mnLBFo5yzYeF9FTOPdn0YYJTUvQN02Tf+yKNbiHsMD7v7pLOx07
wiQ7LJog/dU3VvKDtqchI8dv9DFyE7tmWGSE31X0kX63tkOEnenuB4lgYBsqrRXv0lqnAbsoZ/6B
oRDK8IEBDzqyq7qb4oXI66ft/B9HZ7IcqY6F4ScignnYApnpuVwuu+zyhqjhGsQMEpLg6fvL3vSi
h9vpTJDO+Udvfb8mjDlnwzzy4Rze9kVq39DhId3S6yE97CrvmF5+D73mz/PlrkGX8QE8VfAx5uw7
vfjLima/+rlvJIRAzyMaDvPasU3oxeRtE3IIVzbiAxvjEdrSs2MMEoipCtQjioYoLLpx7v9SHrX+
DeuMW6MPCXjLl0YeolStE36EG7tZEdrEfLDQcpBxYKGTTDmeH7p6CEWxe0I3JWPefP1+BiJF1NHv
n5GNlzmnvofdMvKP4BOjKJOPI7SyZRdl/Yp/SU8fohLmX7QNSDnagdUpR5zifGNij1hft6WvLnoZ
PJNvm7L8zH20iBNF8xLzAnCD4la0+69BEEKXq2R1nYILvr2rKEPhtFm7/Y9janE/+Va230cPKdDk
DPHPBqN4d57NnmFGmOYsuCcAXcxlKof6klar6krmzhkBi7fr+TJo4hlyu+5BzZxdTSOyE39jcx5C
n9d6sH3hVvEVMB5qrnGaWdb/KM1Nu9zsh2AHBPvrT9dL+/NwQqvyGGlQV3JGV092CcRXHKuwLSPp
9C/ad8VYXh/q+4kuFQb3JXaXAl+BT6VDmwC0SYV6zjA9/kj3eFsLaYx1CyQhDtef023/uurAk5Y5
xxTlLLn2ZmyzxcsZrda3Ot1TWyQtCRS5s67O755L409l4+mzC+ojy02fbZz90RSxEcdMXV5ovZTj
b3ayou1n+b73SSSo1bFrcube33+07iR+I5NZvpO/NHyu8eElF6u9RRUZYfB1LuN95sYYxm0qmmNI
OP4H5MD5wIbDctw14e9tW9VTIPj/zQWNIP/s3A09W/dhKnIE2oCrhrs6KtzFmuee/+ylF07mXOLB
239Vw5C9VFq1WVk5CK94E5aVmzkEwM//bxHKG2QNt7qtjqZw+i1ADpYekV8aM4q3jtn3kg1p9mmO
OOQcz8Y24rwjpj6f5yr7j8yfpcsZBtf1lK1V2J/JRUjbIkgbDtS9MsM7U6P3YMhP3/Jwjjza2BNP
yvPkLulvW7X7Z2h8dRd514w6qlv3fxzXPCupivg/zIZt5JREMVjnHhDAP7VH6bctOZajIDxW/GE+
ysJ8T53xDlOGSkApNhQH4AFLddvMBziSXNzDXNrMtED2bsvtER9rkrHQBsOlZTO3NysdYw6m+Mjx
To3s5SO6lX0vhErFxMW0AEGNTs2v3y7b2ufSH3uus2A36b0zG/dta9btG5ZvhqEjHJoHhmbWtb3p
6xGVhNQUUmsfwE4cTsBciNKvz5uZ/P3TEPn1d5fekJvR96cXc0jpUGZB7UxeeamdSlM1yZwfqTYj
ARFpKoqm2Xk7NiwVwGXa309p2PR/Du1ln66j1pbevcyDkF2ObMt1uvt1PqeA5MW2zcFr4Orps1WZ
peR0TY0BfJaze8veuBkmVrOKgnY71ysagOU6j1JiV+twZt+I9dI8uU7WL9eo8cY5Y0yE7cAHGb20
TeyNZe9vZOkGAFx7HnoxgSdtYqd/ca+p6at1cnDXZ6n82bW2ejE2qKoSksH/T/LXPHWZj58w8fr0
uxXK8hmH9upG9pPPCknWkHctS1kuK0DtPFyz+rcizrEuhmmZuWHqJl1OM1v7f35g0qYkRnziWlE6
OPJoDrCFTgiLn6pg4E5dAGjk2bs67O7UsehvTt8ODXpAlT3P8bpxQDvuAbCRrIEqHdDW8XREk8PD
AOPt5e5w+HfTNsUhH7iKP8hywc2W9nr47oRe80g9iI1B9Oz0nuybDAs3FvbVtH7N91Xv8Z2zTk5y
h/w49SCWttoSclsn8R095vZrJpuN2gf0c19zuAPL1KFLnPWAHIV5RfXbvzky25rvqvMfmMz27TJc
rX55JsB4CjvO9tvKGPs5ZvFGTg1k/FtGXVzDQi7biTzILf2kt65/1XQrcFVYYlLRQabsYt0x6ecs
m9qGTXvyvVM4HEOMpSpxf0AIOuvtqNit86zy46c+qoI7goYzP091vX3aOhr+MMH5X8GwwwU09AhT
TjcHBPnMVdI1TGyHt16qUbj3eEjnFWF1NdkyNfX8WwTbnkKhZbUkxCGL5Ukd9fpTg7X5DO91N5+Y
BYAWk+0QBEYPzfLVu4sr4YCq4a9ea47PHsw2LU06Obx5hx2eZec1Xyh02LH9ZdOvhyfttz1szC+e
j+AlpoTuTwPK2eVWog4lGrNaPgfyIh7reqr9y9Hp+vfOxJgWa7vDA2YJy1h+dP70Xhs9/jo6z/3Q
ozf/WMkK+nAGucYXg37wG3795LcQdTUTi7h3bbmAwI3l4Xj2gi4NVSFDpv/fgQr8lyTE6KMf7WAL
oo5YXJlU/X/DDs5fkiQV88xtvCRbGnQE57le9xqHFfF5nV8hKgm5/908I5o5y/ehz9Yicq21l2wF
YWFsmdRPiGv/e5tk048taqZ7bxFJd6MG123KjmyQsDBcJjZXTeDSguLTk5jvJqxfK2fZa3g4v303
WeNwbFrjBqdpWqP/RifZgVOhfD4OsZG42fRiDoG2O3c+wfmYuzk2NkH1kKifXu03C4daHSSXkQjp
NOe5RPLMX0fUwL65DxxEHG+imiqY19nTX0gJOVXcvaE/EnJpcs58X1e2j8f8dZ8Ty76g2HJug9ma
KN8neMR8zjqb5owe+nPBNTDm2F5SsLiWWTbvYQXGfJlFSLGJ4oTJBwTYAspk48EKar//TwIwgGd7
LmLMVQbjOURb6BWhonS93JsVOy42EY7GxelZiY+ZVJU8Aijcywn0tEZK0vfPW7dQWd2YIZ64c6cs
K+p2We+MT7wbH7HVbTlQYP7YL0MWF5Q1uT8ru8ZfEvrix1hrZgzV8XxuKH1XcMJoCjmepJPR19eP
774irDy3IhFvegt08EaRS/iyICWbx3M6Q3q/w1nL/7bFdzjjZbrRjHqR3HXRhT6A+bHzs419ZhnW
B0+g57ghgE8Pp11P1efG2XHLZGiHczujoSj6WE3/QlG15KZXfbqS3xoDPVN1l7E6T3p7W6RpQFk5
s5uLTtT2mCmFF5wWeP3VLOa6sbEgfo/2bn7ehZeMJB2sgWH4b4dHM3v+c6etK04LBi2Rp5Pcv9oh
Du6nJtlfo9nr3gee0oik48U87zZYf0/tEv8cIdpB0ETMujkG7fbWI7eeHhJ6c1Y2ot6wVi4+w7Me
vBZISOuIXYKDVCxPM+jq6t30UxroDhAm2qMAaN/dJ+WiZkr8IQYsWGV9ghUYE6acdmdydxEGd6dm
9Sp2Li8QdzP9f/zbIzVquZNazy1Xzte31umC5xTklHEDKc5/hhCg962TzsfKZ/HykQz/HV5IetgT
2db/JSoIoVdYkYMCxUF7p8C05rKR8xUH5JR5Ili2n3Bh+WY5tRUfB1bDxndYI8bw7DYYhP71Hm7l
PIT8VqTOVZpJJmOgJJGLjZ7DARmaIsOtikX1FNnQtYXeh+zHaBa73PhE9e4XPZDyegUX3PnGNyxx
p8gfrD71wVi/jw46WeCLFUiHGsUmLlxiX9uy2ZtD3btx3VYnGxxJVo5jnKpcyDkx5YQUI2UsUeML
jo29hZjfF6TYieGL6LLV/ACImGTRZr2b/mvcPoIVTJvVvZObd0R5wu3ZFHIOGM9UWvUdLxNj+gVi
iDIEubE4LPG8DOUyDMsOfop14xR4o8sCKGqXNK5sR+Bxpi7Wes+04Wikm9xx7/5epYD/Y3RNdZzD
YHBPlLzYnzrZVFaaIFE4mGOorJwmHnN84+db/ELFMG6l0ul8z6U9fOjVBDdZ2y9/O26w5kajzO3O
qdmH9hwvS/Zt0HLoSl4WIITWT5aGNSPustPk4RbNxRYxIAoA9vl8vR6929qIKXlsWRT+Vn1Ied2i
g1+TavapbHtvHHNLOstUZD1eFVLnDu8rGkMmmxw4TMUXL5l99bxHYjs+AD2sfDyAwONTyBjT5FVv
6v9w8dX7xYO6G+4HKo9YCbYmGX5OZJD6Z28hCqMEFAyXW6TFbX3WydpMT+E+VzavzZGMtwY4fWUT
DWkK571gCAaNFvvdEITS++DYYqPJZlwIIhdm3eK8F9zBT9btRfTsZASfBLmT7VadMI/2r0xVVXzr
A+PX3+JFs9h1abT75eBOx79JAAX+3q7mzYviQVO88i7EXSNc7xRw5LUnUeP3K7SiMp1Tdxy885LW
G7spzw9UqmcIcRNEByv+m1MV3pFGFav77Dp0v9Ebktq/be9skjeYwyfvWB/5vqSQ9ons1Y2jbXLb
lazePggeE2tjcce2O3QF9ogWIN2YhuTQihs//jvF0ZxdgPKHuuhTCT/SRHWmT3AT2c9mzxy0gMvh
/w32UNqXvorldppM12WwqqOSjybU5BY0Wbi4l77xfe+RgFnHuzitgNRzaFOZzpxzy5cNnNWlF7oi
tkHBhZ77wzP/5roFB+mq3RqGl8z70vzD9QMQ3NKdA0BM9UbO2NjnHdXL9qGJWh0UM+YEhlsSeIKC
P3rRH8TzbA8eLYrrPy6S1BQwTaP37FRLGhRNOmfOc8jANhPOcGz6KatMCiXJ+26+e9O2mkew6ST8
8AgASU7SyhBmZdp9c9fuqVGPPPOeKtgqZ3I5FS9AGU644nOtZeT+9eC11zIVQPG3gen7+RYYlzQB
9PZcGgr/geSc4nK4WSM1N2UUCyMv/oZ8KMepsvuvPXCQzIfOuIA5LtB5seyTHR/HRHL29+ytsjTr
iCDdklUz5D3Jz32OMMK9dz3dAjKJYN0Lfw4zxSpEIOpdBtD275h3OGW06FKdWFSr4FwvFcl/NeeD
fhizhecGSvuwpWLUmX60V7MEd5MgBsdudnPKiQrpjo+5VW12QgMQ26KalP70u0OHRYYR+sh5wFR8
U/dJq86yO2K2hox++pM/6lEVa0hXbSlpJNxPFYlyftmocNnfu3TwXcjJcItfIzl7yV0Gl8pSSI5h
ETgjH5ymO/W2LrbC0UIt9VRoTKW2kHQ5H6XotabsVu1K2btrjvde2iMU7QkXjc+fFR/4ZxpnNdNT
ZsbohX84F+LEH/dTKiO98lBbRpwFPP4/Nif5ROhRvd+svOw/Y0E+eE6TeOo+uI11zXnODJNEZJgv
Yegcxromrof5rq0V92DXOEdcovg4YLtVEsx7AWy6BHd0FoU/QtZZ1HatItAuB5zsRtaEajt+Tru7
DDlFi2kFnTDC9E7ZVlVnV7vh/AbxIPlhdDvU9wAXsP5SKAWmDJ8Vn3rbIDxEZyahruve0z+B3Zv6
fNiKdFGcEfFSznT9oOuOUmWfxi1xHiPkFOkt8EE8587sCu8+Aut44zaqdKnAFTjfwZB++HwLIHFh
F1KIlCA0LPo9IAlf+sMMIOcNVXNWSR0PeStYHu/mIyICmBJA7wUglo3C3zO8LTJ2sETyS7SfTehN
RzmZQ1TFEB+zpBlvCkXZjsh1fs3DwKAbwEa1eRL0Y3+zTkK637IOy+R50EPqPrrE23FgaxACKExo
EYYcnABBdCJbtSWlErKrP6V2xES2rRInT9P2YLoeQl/nKahQm3+PrgEc751qmgbuV0POnua2Ys0N
EVpHP+ZYuLrcNHnC/1pVpQvcAMdmzzgOXAMW6/KcLy471yVcQSifDt9rRemgcw1OKjKZuhnrUG7n
DDlg82Nb7cr0gAluPFuH4PC51/t0Yyhffh2In75fabReS1+oAxIRWUcZNF40PiRBO823XGoDwkIr
QESEkvCCqwg0ZfWBGD6At6q4EEtaNbTARNsXeTLIfcLO1cv9XK9kMGmcH//m2ZPfDFzXB1Z2+3+Y
xAX3V2oPziDDjk+rEGjAa1pn6U5TW5gspT+3TkV0EBOwJfMYjgsxQXAeR5ICX4mqQaGeUD34X7tJ
e9yNnIHm5BiRIvrgxCP2foalMbxt/gtyi2lyi6ED7f5v6k3fXjCYdkOxQlsnpT8msT4vIaw8LjLr
bMuUJ0fb0fbtulrPjzUp4pp0YhCZBySuQp/jdlo+eVKZ6MgKFACJmTuSlkGSZ8WBWNO+Lv0DP36v
j/Wd5WHQ39Yoax4wEa/1pVl3HZwnMGFAAd1B08rs8EZUNWNQlbPfdRSNG5Ui5olXMEC5uGGSR5jQ
htw6gXkUUPTZRRjOksKTMIRFNFh/p0trZXnbHCm289gt80WhraqLgF6q5sGHIxvKasMgfJOSh4Xo
dh+7vaRZeZuLyd+9o1R1NG0FlAIXNLe6CKCxw80p9iipHy3tQuSmjyYFyMu65kmh2EQ41GwRf5jw
jlMsPBVc9mxcf7XjWj9pTMpIXwSf2yP/dzgfrE0/m2aJn3Y+91hkVbqxbNdieje293+TedC9hFE/
f9aVNyC00Ed4PF+FNumjF2gwVqRKkswaMO65AIuajtwQGPsZdH7SndeeSsPeRV94Oawz/ucJ3uhz
bys1nuk7jKILb6FKT36T6P5MQgRiKDXt+3zxnbizlxjlgCykqJPojPFHVq96Yyku1zC8XgSjct/5
h3nrg2Iw9X7TLZtFl2lyPL+cGnM05zmNZXbeW0pLXrZKi7ewDXlnxbRWv7o0kyAVNgw+oXXQa7XE
g/1QO8DgydYm+lxrrCL5wiIHJ8xwwrvOifRTgq01RdWsy5eh3ncoBRzQE8hfh3wmVskzEQArIoY0
0u0ZFt3yCvlN5eZuMAl0RdPmjoQC1jEI+OCOb81ks7d2j+cv1MFh/xjurkCkPOBw8PXUD0UyNWBp
kStmvGsLn+yHipapuUGiRYeh1SDUr1tyJSeYqLfvsVn2Px6am4FQyZTdNHWm5R9EXCseKD/koq/i
WIb3wa6k/DDoIpNzRf9WeFkbDpa7fZwWccGYRwnxIgONNsY3A1bTigWmBTqyt5tI1A8ieHk2HSee
Pwc8a38MCuvvTkZiczHWhMnwKtIafdNaYgHKODGzeQvqUaOjCjax3zS7o6eLoxf7oq2B+QHUJ/xF
wcRnpZ/ucES10ytguUbQCTDPrLGINswubxAsbabkf+o+YyUCFZuwLJIfyl7bnAfWvv8mnVpIqD2B
dF5rHr2/3WjXOg98e/igldout4j7+BIYIOZcUgUynINGeU0ZWxX+Yo9AGgBYtg8/t0kZbu5NcxlR
OAt7neMBmchBnn3ZnDbA1vaxm1rxszFd35XLlHnuqUu2dfpIlmqM+dEC2JKANlx143oqNCQIDe4f
VRkEOojuowPplNF/pHIOUhMWsakbFEFUIyRRRGt6amjdKRO/i765SbOafz19w2G+BdBwhXElTuF+
dJoJJdcai3MTtmTIZmTrkcIXzPNP45NofV7NSlMuh1EXnPjXHn6EVW3kPvZ4nuUyKIPvVBwfXtNW
44UkXzLOkOeF6lTxoALvoqh/a/vaTR6XuKrRJNTKq0+2UWDlbubEd7uzzYBCTbL0cDXrdTIl/DIq
qHxDGFJjMAdErd0K5RFEy3g79lS/lHpMa1uicWsa5CQzcJWea0VL7pyCAnpT4vzcx4GNia/rl+uk
FOhuM3YxGHxo3tLqBjoITaWL2IGjmULPml+5PLY+WW8EJPrvQwpgsgSMWDO/1R0ThmiWV61Fpm9t
Y73/YtnE1WkF5/7eHhIxEXdkg4NiTuIrDTlsJ+zXMdYR24QlvGH0uiCbiU9YF6r/yBxEg3MNy3k+
Yn9oL1k1uMkd56buSsbswOdumBc23+hw0QqxtzfnmnExvUT88F8u39fCXKsScekRJPe/5Uoifs6s
Afeci2T0b4D/6zsc8M52i3k06656l2Mu4sGyx/tAjcvLFIOa5/6YAubJNvXsPedma4oom9NTevWI
5QrmwLuJCGgdLixEDa6+umv6OxTKnUV8GUkM6AmI2pknfOwePYSkA28gaMYJY351N677+tgofv7z
EW/uD0gy/ZKlQfa5orQAzycRaHLBoV0eHgSJ7pdYM6fLFQRmU0L4eMG5yywkBmh7j/LLAnhvi1hf
EhO6pqQdx2Ld3MY5zRUCOYNAWRr/BLreQe55wkcnDhYv7ju6S1ZscZ6qIezBrz6SMZicBxEwAZTZ
At1bhG5HLJ3f+M7xHW0GCJtaqiwuTe9Gjz1ar+Zln/jELX3Vg9wK1CfisVfWG78Fh1kh8+TeZJfA
EeKamC+9Fxe/JSF8jvDt9yWbakzC7qz+s5Nqzb0F652+MYvs1+yCtGIQHt3JvUCxMoeEsVr8ZxCo
SdGPHKO+WWTavk/SdGEeVH60vh7gvMxRXQ0GXDFCOO/esjj6Ye89WLgDE0n0BMzV6zOtAVH45kz9
EZTItywQcSyC9LqdGDwaiJOaUjLRirwzrXL4mubsuWUxA6aGAHVvEC5nvwJU3u1ZbSHPTZb1Fsli
EOx/N53t3IHdAsVco5jhoapU/eXMa6Zf6sCBk8NgNATPYZPuqEUBhczzEWz6E+FstyJdRaGXL/qI
h0uoED2dapU5kvTmXcpisol+PjYaqplgq+mXYgKq8ZlMzi8KipkS+8jHvZQFgzavKX4P9TcG/EUy
HhqFCWY6ZvvjoCDEfVYAQ0gj/C0MlxthNBdUjfLtu5/sYQjeEWXvo9e7v5dsTX4GKPK36363/Brq
vs1++FWLSNw/hjZ7MO5c98/2CK7IVCrS5eIjr0XLG6AZLmYfUvf7IUCQHtZ1WbIHb07gEUKlux8R
ftL4yVGb314YfSr/5HcQJjQSZdoBz3KqlY02roV9aCNwp5PZYv0346rVhWzmmaNaTu5I4evCil95
ngTjJ+ftW4v2cMhjMW/ILEY24OcdoGgqyfQaq5xJY6CjdT56nSN/XUnBpHoOjN5eUwtYuDRTy3zQ
b7yqFImeCo9KFcm6T0Bek78FRc33TkTVtpiJ6SJO58LlwL3OrvgDy2mH4wbARyt5V/EKZsUuwCqL
bhnSifllXsaCuGM+YZrN7vp12Dbwm6sOettPa+ZHfuEBf/8SnelNjtcz8E9b0iTho1wnfsdQEtL8
SH4FUuk582f52oPFHuedLpLr05gBvuHAaPviiOXYn0MkKTuSy+taQ2IH2ifuay5BHUcf3gygVDDi
esOlc+S83hvdiVdvnQdZaNnuTrlZ1LgwrwHa5BCc+ttB04ZzptR8CE7jXNfznfGWtrkP01kzqQYa
LSZfDfPnKMz+NBKOQJTX0k+kqNp2atk25SiZubP9Dt9H23/gbE5uSAbdXpagQSZkl3n+baKk/4Jz
TF9poQH63vwKmT1Fp4++G3XfehzOz2ac1HqyMBIoObfdf+kZhOG2obVfQs0lBHdJ1BGzkVlVUfU+
Mmd3k/psRhlkD8CRXlJuaSM/eRsWrlJWfyhwz9DeMDGF/hpSrTFF7Cuyt72O0q/aZn59aoXsbIEA
Ts43WbMEX4ODjPUU94gn2CDp1iMid2nnGN65s382pP7vVnJHXLnrWJ7DY+ncb97OOV9AV/jrbSC2
6rh0SNN/oYbC7ODvQ/rq0XC8fpsR4ymgqsQz4CtpNX3b0p1DWqaauDpt0+h3I7o2uQBxwIpNtRR3
QbJnmBdIqu9vuNQVEtOkdk/0B67DCe0qIjmJ1/L+mA+YiJasyOZu8DLv+6TkdFONE8Ilf6n4o3Zh
KgaZyQ3v0mTglA3WSf7Sg+O756RpOd9Z2Dlk+ZBsR53o4+W3x4XyZptYrkVDDE5wcqMmSG8GwYB/
wvUUzkw5Y0QGVFVPCf6WGQVZG5vhr+3T7X3fnWW7cxLX3Haq1uHL7EXzHubVsPn/6iSBRQtHH8jf
kBn2Sx8+aN9CRrNzPji+SuTk7YgHd16y87FFrF8gtbYZzp5jPYFhwWzPjeOM/8j3YB3eXXf9nETf
TmeEWaiTW60B8ie63iOm9NF9pyhNNq+4bswbewoOOpvuWbkf3J5oJAIXL83KbbwzsP+h2NDY0pk2
jjPqsBFjuUGK2Hlgw3xqUVi+ESEAuRYuzfI3QZmm8rTL5vskmOjMTqsNLEcenbgH+eApIt/WyiJt
/OiTmvD25y5SkeQSeqTJ1x1RB05rceg87BuB6upKFT6kNM3Yk1dJpstEeejCsVgj3DCB4wOgyJ2s
L0Vuxmt4DDUsBaqIv8mGt/k20ebANe0e8XpOfGThReXaYLkEDGvVlcXPRKGhLU6L0zCDkVc//RW8
js2dGjGpASX6fl86JuCY3ZwpBK3iD2ofhgECA93+gpIE/SBy+dFnLTj1MnXkac5q+0ROkon/HHyT
pKowN7r3cxIOeKLazdfnRmRbcIpNsHc3fWLDhe8r4qToj17h79GNFSXLDWn1uWWc5HFwYT6A5Ofp
k6QtLF78FIEoYUKv8qLZzf64MzqrHJ14L54OV/bLyYlTlFzMJWHIlxuOnNDjoqvtvGKNkTepA8QO
cXugkV2VxzMnUbrKkv6QKUNfsyPoFQzh2PRqSsNO5Hf7CFka9dSxwz0miZJ1mTSqTh7iYPf+BJak
YnhUbcILuJLdL1JkZv7dyUT6hdAo4u+u2rC5pAQDCASEL9Vl7NR4uhgw0vRGeqZtH4/Fm/6yIu8v
nGqduOCbEY+OjLf5Ymwtonsk4dkrYVTi76i2nUgzNM0hIuBxpexrGkXDWk9gdz4kmgsaDdUo2E0Q
mRZYCzAfQdbWYEwTy+KZfDTK+xYRcEEju4sOKrS1Cp+xUXniXPmqfSB0+VAnycDbPUn2jPO4BaRs
Zc6ycmZSePhFZU/Y3iEz1B9ZWImnkH2Dlbnu1H917CYfc4DJ6inNzDrdHKurvie9DbpfLjjE8XbU
2gw3qdprxTOKZ6Qck0VnDApdIm/bOuGG4Qj03qxHxm3Rhz1nHSM/hy/34EaKKLuTJHvWG8OLY7bQ
KXEmjC/A1+JrcrTzd0a0x3a3wR0iFNyG384wMifSBLjQ5T3JWJyipu8YolrbnOhRvRJcaSCQIzHT
PqzgCmO5uIhycbIHXXjqvMSJwOyP5M9oG6g6T+MLYoZZuqO0I57SU58I1IOa0LXgJnbQi1za7fB/
JRv6qdJDht1f3Dip/sSGj7pu1Ua+EezbNzwiCKs2iwjmmn2DckcN465uI5DvcxfvdkHfwLM0YH8b
1/em1Y5/g2iRvME1iIy9LECfC4fCkP7GMRx8R0zh/+Fs1/FVOdXVZ7DGpfnhNe42o+Tnplbfm85M
8DdoSqtTO9jdcAlForvx/Npn2o53VkxE7eNUOoDjH9PShNsl2Fm4YLDqaXhsfCpTcPJV0/bsNtEs
S73s+qHT3Yi6FCkkC1QA7/eIzWJyEcGKA6p/CGZ6JEMlNnvjeKDbOQCrd+PPfeyi6rJ4ebBoyLYk
/me8j9pxCb/RMNGs59i5gjFSZ+KZDzR+oirm+8kPWDGmtt1rABboVZ5/BJWF8tgOrRD1EmCPB8ZM
u7xrkykbTpmLHq3DXYfynmjy9MIZ5+obp0GuihQik5yOYOWvyNF3puho8evHet1G9WSy49hwPSYH
WgUX8wPEhcLhIjeM9ZdhrarkhQ81At9i1KkKU7nBWzVB4xazJ1h6k6bJKqR3I4dx1iAQ3N0Nk7lG
LPBQ+U6UnEcsDvddx0P/PXHJSfofaeexI7cOtukb+gUoUKS0razObrfttjeCw7Fyzrr6eeQBZtzq
QhU8g7M4C8NmSSL5pTecqNaB41NpAZmTlaH5r2kydrRD82L4bQM7mD2Kr3o8agx1rRvA8aSbMk+s
A8D2lI0UR8l9VxgDWFQQ8S9wpcB6sU+L9JkU1P0JwDGBJayCrtpC4DKpW5EDDV9kFQbfQRWp6VAi
3GlTT+DEBz9LKPNQZX+KT3TxLM4dLfef5lDWwwb0bHxPp6iObvB1yPrtmCXN79EMaXLTEgLlXyER
yAaqcr52RPo+H3S7K+ebgqMc7FIRRU9RkMXwMRRH+TPROQf5Dw4guA/BRjs3wMgja9clkE+BRjK0
3flTW91mqRX7W/p4zpcKiankCFOQfKbLkrj0VG0k4Y1hRgVemqQY0HEYMKGVidF5tAl8ptzbOhVN
+WUoEk6ZacZIWCKOhumBnettu6fZ7aSPwHLR1pfjBBdlMsvgEaO4gqjbp+OeGYDw91k80OEuNcv5
hIt6Af6kmgb/nkMGoGIp6T7qgTC6Uzo7ZC6+crgipA0tSULtdXaN0RD6Xass5F03KkgGimYAl68x
qPshkfNrVNug4xp68u42s3xmbm6iU9mYcT89ZazDW4GXEHGAS+oR+tB5tNUBC9h7C5+NYZ9ZsAD3
uSE0nRuW7t6mq8FVbWVgiuQI+CZxDmbkZOI4aoxKUeDK66PuRIBpq2ayopOQfiQOfRRaC1rMjh/b
dvALEG2JLB/nrI7yD5zfQnq+oQ2jB22CpnEqusdQwZvdFmXYAw/lJZKRI1Zl6qXR3aMHNDo3blnn
D8EEfd1zJzRGALskM5VENDlgXfz49wyvtfYYblJE0ZhyI/0p02yn3CColgh2Wzynu6wN7WJXM0T9
0WQM7veq0Yp6Wyk6SaRYc/ChgQUwfq9aC5uLiIwt2ftAQeSx7Bl2ncq+VmSOmCH8tgiRMDoUbkw7
XZpxfuw70Q9PrVEkEipfOn1WA6r9LCEzB3qCVd86xRjoR70F5brp5oDpBAIPXOx5ADuRblRF5MkS
gC+bMZEGP9SPGXvQoksBJ+ua/OWGKqi3gTmG0dapp8rYZwhYe6PL9bkFW4moqU22XBO/xrr51PTB
LBlT4aVUkDQJCFlBN31qEt/5EDDhMUgdAPDvdNHi4G0AQwLdXISQnHPEmuFwpHYzbGxfVd+ZhDC0
d3PXopIVIcBCXk5E54K8MDkBHTeSvWmpmYaN7ETEEAwK8R6xnEAdjJoRgDcBnKF1lQM2JQVL9IaW
IGC6XaWGSNvGSUNs89F5FN44Ax8/2WPm/GLyAPWKplAc7K2xGq39XGTTJ04x00Sol9PGMabCOFo5
yrPIJ/TipQJtWNwV7jC1N0Fl95854IsfX98F+8wtil9Wa02/AedG8MUqbQIB5pA8yw58J0HDge1U
xlm0192iZd4Nhc49amMz19sx8P15X1sWVRTb/akAEfWbEbq7A/G3MI/oT9ev89TPMT9OkgsPlBsQ
SfqgemRGVZEejiBcPDL3wSEvr2tnU/gzt57lIuiwhWiTF3ssO2zQLkvBsxtDROA3JLXTl961249W
ZTRfx0xNpxRRouimolt9q9BFWyirA1SbFNsUULsKtX86W358V4F4ezXD2slJLQujBHTNxc2WV9W4
R8HKp6+JuYo6OYPmJLvJCiECuQM6G6ED1OFYAutDwEGrHPAITpA/YQtWfUXcNnyOpkT7anQ5451M
EU3uUMJKrT3tyt7eAnN37lQ8QhvBX0cAe9Kx8LMSBTwi883htMxAmewBsae7Dp7uvhFj+UPH7HjY
d6NAdgD5BBjiyikCeRxx63DpCwIwem4n6VLgEXs2FEvu5wbkXQRLxu8kokK+/WKDXY6P9BLGF5XN
1RcpEkymLKMIv7fceuM+pQv9o9LAd22AFAfjEQ16/TtbAp1QyhSdukgN4yNyEmLRx5ttgWtInST7
xu2a5glXlxoItTUbP2U151QjTOPyXaHQzt4Fsyo/Rmj9WPuq7IKnCMGoXwRzJXdal04m5bRhgaPN
0/RHzrxuBHBeKeqaeRBg6qyEwVbdF4CHZotkfi5hqIKEdRL7pEyKs20Iyp4Wkoni8kbWqFFsTSNk
riHGwEWRIkK8qGVM0x2ToOh9wvwgX/FdH2CzWJn9GKiAWsiIXeu195XJ9L9Q44c4SoP0VgJb+S1V
H702WslZzjhbfxqlc7dD3y5TW4SQws+qKOL+VEUz7AwVKPekuZY5PMAGw9Wrd8cO9KQZWdONI8GY
kjz29ESKBMfSTdKO8us0jKAExs5t/WPCVPrWgKIXHUq8UnRSo2ZpHkN/FMdZm6e7rmqHzjMh3Lk7
mVC0wi8cXHXLrLTJOIQVv0LrCtrRsDLjhEkoChI722jj8iEPfAQt2L36p4TbIj8C0MLZSbOSqXlO
ZBc/Jc00/zTgNnijAYdyGZNjP9/2RRXgET/ZM1Qkh7a160vX3IqSLMDLZSV0gCgaCnMiCpPgaKPE
wEzeFkWwGwX55ZG+fGh8G5txeClErzUHKIzyfm6DrD5KBCC+Rh2VBU3WMnsGvpkPm8HmxbEN0CXY
EjHR1hh8OT8XaWdPGxoJE1jdWkN1LTAkWJZOmyh5qPan4BTQqdyb+siAP44yQ5C49NWv1nQoElqQ
Be2mHeQoqHZm/0PWZZZ2sKAL/NTT1JKeGEzrv24u7YzWitSf/DnJANgXTve6GEY3oMPqklRB5K59
MwOrxNgdjZDHHKUqAa0/YGstEiiPlQtgfz+VvT0fYJnnQGSh0WxspEe/DzDn6aI7dvPdlVmoeR39
to8VxIR4Axc6emiBD8cMhUrxZNAbZ8NNFsMBcyoi/x7iYQTBM6ndx8ZI0/EIIRP3XXMZ0YClqT5q
RkunSs9NN9zbbVpxkrS67R7dIRiD/TSkeIg1SL4XJ24qki83M3DyZWemeAaNTpKytRQiIlEOiiQM
GJdxKbWOdSxNYYPk+dMsyhZKKG0OItZ2gth9axdjz+bLgDORQ4WMZhBv6cAEGgyxfiR16D7GRDpk
YYgp3yS8rvomCv3A3GujohVBb2Kw9gpxkWgH51Y9m/5sgHW3yjDDp6JWT21YceE3HfmellXQYtHC
KbnKEUh0GRO4aWDt5sQvabiZpTroDKoAO+WhZW87hjE0JHW9eCZfI6cbCt2A49ZwYx1n25oeU4Pr
dNNPzNUGO46WbLqmAT33MqZJVkThNhoBAG96HxelW6vU02bhoZBV/qC8UQopENt85D0TVmxbxyoM
Iv30QSDE9cUvqgbVhdACgD9HXCYH5Lra+kanmHkOBpXAv7fLCLAQTKp+U8Tg0O/pQNATC4pGfPad
xH9qg9m/1xnd+LeikLPaIrahDXvXHYxsM0+GnEDvCITTxlbPfmM7WH7Vws7/PIEanb1Fius305AI
J7McTMTGaeceOfAqpE1m+G52hy40968l+vAHQkahOqImh0viNKWTpBJCD8HTVFk9+mFl0JKX1GB7
u2b2x2cIcwhMtvStk9JAz0PEh3m2c+qqZihROMZO5BlAV1wG7RNzMmYX4GRifydm5YBiA+KM6UaS
dvkzZIfuaYq7/oOVFQ03Nkj2Bhh+OH6pxVKqQBzpbxBhAEDmJJkabrnufP0juxEGhZysvAe7ZtvG
PvDpm8AABci2oUZdFPf1drj1nRHQpK3ZyGQyzcu20gkMPdgkeCv9VzFyX8BrUIw3dPH7r53hAP2m
ZKmfw7YEq48Mzm3Rysje+xMzOQSbAohovhVEv4KqM8YdWHE0XxaxDHMzgwHxDzYtmBalAMv9Yvtm
+BmN9uJjMkYcnEjk7WmSha4zlwnFLcycwNzEbBo0/0l94r2dWMhJTJHuHgs3tu4Y07Y5Ntz0vR/z
LgWdQ+fafmldp282ZWfVHASAQD6dhYDgKcgkm4fZjyp3E6BSZW8bI1/o2wEpzl4LjPhVNnE1Hyom
L90TP3V8rolTKPJrlUszVdpWu5/hGQCsJIxJXpfNyDMTc/MZrSfGQWnqlD8bt1f1xgikQ9RIOygb
oDoAkYi61dpNsLgibGPLz6JjrY8lY4OuxrODxpDVPJizG73Q+5f2AxsxRSzUlJ2/Nyqb8MY0gFl6
0AGzpn9pV8FeTwakYPirfbVH9xjBgljNaOBBZETdn3cL2YpOEj1YNB1UvKv7oY0PDVq2IbVW2D+Y
Zq8v6gFOeD/PluZ8DHwxvWTLYaRTEVPwloUrX3QgIega2GVyG9ROaiGt4zavPVPQ8ZhBrn/IiA34
qOX4wQbMoQqiRDd8a9GE/g+pBHEntEygaaQc39kGAvT0DRQ2Henmshg9ZInsm7rGa3EDowWYxEyS
xX6l5Le/GfRGvxhANcmgACHR2wRfqT5KM7XKfV/3EokbYvO2gV3koUDRV0f+LEw2zTAyL0hNWeo7
C0pRdnBEN31L1UCTe+5DN9iZFMPZN/qzzh5u79LdsWpSaCo9zToBLexuequnpaQ5lU2Komz3O+M0
M4V9b4RLfEAWGqJEOlgvSLDpH8fGTH9q7JOvTTYW96EIpoUv4nOD2v6U/4Shry/UZIPOmYt63X9h
puFix0BGjpuJ+HXrstOn21Rk6ZOWxIm9nQEIxxtbgT14RRIjgOaGATG0NHSZaeHPFI3EGabPu3Ys
h+cxjuf2uWB+B2HKrdvPGe1JQKIo0L8CuRicI3gyqwIWlHNT4gap7E1VUYOeBr3Qmm9MyvV8aw5R
Vd7R4ihuClKt+ViDkzH3oR5ocBnAdKHOk43hB1IS85sR+CSi+QyOBPB2Cxpu1uOqRUcHy4dNxaCp
oMNslfFxnt0JKlmekkeXUnfZc2EuyJi5AMdDRjXHLVA0Rvno5iJ5gEVTx3dDmdpgg/QMFFYSWDmw
4VgEe5u2ckk22S+D0Qr5xQ/In8FZt43IyT1gM9LaAtTyvyO9FcRPZWfX8QEPDDPf16Y7AM90zOoB
5+aq2hiRzq+GYWOaN6YDDhy4tpMeUyNLwxt6pQUpHL5EIObzZtJfW6fUflGY57zdoVAfJpkJQJhT
XMsNepFd9LEK5uZgBePU7VNzpPifzb4BCmv5xQGYXfxkIHGERlRRlPNDVFUWfrNwbHB+A4cbZA//
A0ZQam3UDp50+vAGXc5S3fdm5LubWU2jsfsf07dqATw282a/xyLLyPIyR2tH5Ol+QA54PABH1wv+
qRmUQhGX06msp1zt046INXV8OBgTyXBF1vOMgqgkwUFXE1lXypXlz//SxGUaOjHzKTsPpWgde8PC
AigCktek5LymCn1OLlHhf+ZINCj5b6UgGi8yoVB5Oq9DH2Hno3a0j6TpPEyowmxpFqlvmj9TWrjk
gQy5AaMVJOYwAGPriuzmOYVIZeEZz4RI4ce00gLV2NJ0zvTOa9TcHjqEMNHHjvrjZbXNM+KXUqEK
55jWYudgrXQotYCO7kRF4nV+/ZEPGHyxQspG/oLm0UqgnqpSmNiXFzXOvmWU7w2QzbgGrc1McriP
g0//0Rv63ngC1+AchWloW8Fs5kDWhWQRgJt91sh5Vw5JtcHV1N2WQ3HNjffc1kKv6//8kEWM9K+t
hcxSrWrJS+6zDNk9cFeOY0S38ET7K96sZz8n+A2coBZF93fSrnKUqRJ150lGyUfLsewHiV7cFbHq
s6sooXhblgXSbfU5ewArndFYVLDYstKoEvapGGp7f/n7nd00f62yksS22kACyxo7r4QN7WFNEewd
BkVfkODKb+IaZCU5X3/lPJz5VHj96LiXGrrCUHj1aDjHu/QcRecphBD3jPDbhy4ZfFTb4Ptdfr4z
bxFwKDAbCX4JmfqV8nmHyhIAkbjzcKgzIc620jmAnWSO/q/rmOwG3cL2xkCDdn3ZhDnXOagWdl/c
WA/FbIIdncfgyp54L6jLKqSRllCQI99JzaLSCELcZuf56CwenKIyP/nuqI03cxSbHi1B37ziyb58
/7easxhR6QILAV2hHL/e6yYeJwohosYjReg+hzZlhhanyX7MZYCW8iLyn8gC2TffNK8o3v5x6Fit
rXBLcCVi4xitquXb/n2iGcDACItmr+01aXgJyF80l4TmUgCXuVl4vQKI6NUd+diJAYGsKFMM+6br
4CkcEt2tqKt8yMSM6xFssVM1ZVvIEb59yuHRgifIEABl6Oq4wU2mbAbyJXjvTQoXP9vjAwVkNkPs
BOhgOosXVc9WeeX6fL89kbcmMAggNALTmpXtoOGmRRRF5uSFTiJfUIgC0jCH+ofLm/P9eVtWWfYL
NzSuSKvzVidaIhhvTEyt0BcItaHdan1oekM5N8fLS519IFe6jivQTkSP6e030+Gozk6gWAqj7H0i
aNIuWMIrp/rcA+FugXWcJYWk5/52FZSj3Lp2Be6CoIu2U2OjeTBT1EFiuGYzeOYA0OTUabNS9SgG
dG+XAuycQ2B0Ri+gQCo2aTYgDNUNi5YRyoVmeIe+avh9cDtwuGaqTeGVi2X591eHwGF5Qyi4qowI
VhcYjdU460Q1erRLNLqJGaPbYgC3R8fhtqr0eCet4pr7+Jn369AMtLEo45rBsvntQ5d+GcWqrScv
1iK8POSQ7lXdDXsLvZt//5QstRgkCKw7cJB8u1QgY9TjE/ZmLMZXYY4dPC/GvtIS2ZWVzr7Jv1Za
bZq20tCO6bLJa0lCn4FxyYfcLSa4MmbvVcibMJ515OHyeTi7qMtg0cJBRyfjePt4MOMooB0YHg04
jh+cmOBnVlK8ODkU3szozO8TQ9gflxc99/kEMU/wUoWjr4XCIbAFzHeSwQsgvdxUGWwrTUCBoFtd
X3mp55ZypCkA57mGiRTh2+dDdJoSdShHbxCogQ+igo0U9f914+BeiURn3iQ4Ct1mAkIswHzq7UrV
JIq8N+TgxU3fPiEfah0mXEM+MeWt7hw/AM8Y6T8vv8iza+IRBPuMGAhU8+2a0URH0VgmpT044YwB
cJPepmjL76IRxSTEAXR0fybg5eJ0eeH3gd4yDOIBRrS6XJw93i4MLC5PEESqCHp2CI+auXuK+cWv
IuuK/yzUSYIr3/H9vc2CQreJszh8yLVbVs3BG0KzqRCx1xpqRkTksiRqrnzD86uQ0pI8m9zdq91i
NDmyjmNbeVkxgiRxwfF/cGNpXnmY95uSh8GE1iG0mu8/m0HrVPR+W3v1gJAZQJ5mPkr6icMuRLb4
9+VPdWYxuURv7LjQ8rWd1adi0DWpKgpbD6Ud7bbFd/AQjn72MOnlNaelZYu/jQWWNPHyZSsubgpr
Sy53sG0GCn7jlWVTtb8QaqaKMrspfUCZEBh1zxyyv4H14z9hXZRS6RqE+suPe+YTon7E8SO24wK3
LkuQfpz9hJaqZ/thd6e3HcgXCEifL69y7qWSrbhUcxgH2euo50Rzga9U0XlhZoYHf86+w+HN9koA
P7680pmTtpxtXL4Vxau5fh6GC0NojKr2ZDzrx250gpgeNirQjJ/77ojWavvvXtPUhDj46pRAhL51
TCgLXBQsNAo8vdbGJ6IBckJydm9NKLqHy0/3J4FcbRkCOHGHI71AWZcb7q8cGupfCCQGNSQBGTS7
WZzqaobn8HU20CzETWPXxX+QZIfvuBCYe+5B/cVE3/vKfXbme7JhTBPvEYu8bR2RADmPZmUuEAbg
vS+I1jKxdKJGO00ZePvLz3zmi7oWSsNcZ9ghEQbfPrJSWSq7KOq8CKDXrTaU9ie/6jIYgA2NIvQf
MYfZ/euSAkQ5V6cAq4KD0OoOALST52kUNx7eEkg62HLPGLbZ6eidb/MB7vrl5d6fQZbDfRFXFZ0x
olplMvNAuytsndoLjbDzUL6A9smzXlnl/TdjFdLexalMp1e3eo8pEGPhD37tRa07P6Cz4xzTwAVn
vWi8XH6g9VJ8KV1JenVEHold1iouaJVAsr/TmKXXfXXTFFYDaFUVh8CO/jVh+bMUh91yEBt033k1
MoABUFanuoeFSH4iaXmFSTgsNK3gyvtbf6X1Sss+/evoGUg5JElb4EwRlsNh6Hy5Exo6Hpdf3Tom
LKvAqdEp0w2qrnV90seTQaToDM8gG0Fq1ZafLctVHjm72vetEe+Rg3TvMUtp9iPihlcO25mHxKLL
4mwb5CmUYm8fMsEjGdMitCJN8Bc3ueZ0p2jhHVx+yPWR5iFJh/AmwfqG/qa+2oqoeEkRcbN4eWJD
Vs8gpkbod2IgEwHwxgfmHy19lvX+d45isifh5bx9qm7WyIZ8TfcYDOr9NpuT+LWuFUJ0l5/rzL7n
zZEHOQBm9HeRoAf4M2m5NKGzYN4KjTqeEVdqaeRCukHp4MpyZz4WIFReIO0wF37YKhjYRQWEHCoC
ZbMNK6mK4zs+rvIuP5S1vJ2/Yw5vj4uessPUFQ5464vDbGVMMQsgjxPfuJ+jIg9pcIiiealKDTiY
g61bRE8lCA+5aCZsLyrTJNzOyGMCZe3NrRZEBtInTqeiQ+Dq9Ym9bTTb2nEBO1dzOGF/wLUKT515
3oeizltth7KOfJqB7dC6STVLHOSQRO5XFJmn5ltYmj1QbKgFJkMxHE5uRl9Pui1SMnm4xZ5HB0YO
+HO6En/PfWAHizZDZ+ahaFi83UhjYCJAg1ypF+pO7M0QEDexlhY0E2CfXX7tZ84IbVNeOx7uZ1pJ
cYykBULys6ePYf9FYV3jwU8bdp3oyv/Gqb9is7zEmNVHthgdWByUpT+yLhiceujyWWc5/PkQGJqD
7DcOk86nAIuKLaq35iMqH1g+ZxiVXH7QP8nfu6VtShUqFtqg62ibpUHcVBXIK3q7gX1b5iJ6BQ/h
PveaYy8mqw5idmEXPM6dVr2aWVcdgPjLl8ovzC9D22ePPS3D/eVfdeZL/+n/Albnpbxr12ejYQRR
IvA/DRv7FNRtc4MCSPEJMF185QWcX4rRFtNXufT13m4qV8xoG2iSL93qiEUWNWgdO8rvCw2Ayf/D
Uy1depMmEPf7KjBnvVlhqE60RNIEGhPq2O0u1cLwGQp6+3R5rTMb2FrqJ0mLW+AwvXqsaiIFiRtn
9sAHzMnngNzu0wiY4L5LkQf6aZqTdiV4nV0RauPSebL432rFUMuiwEjy2TOGUkG6R0sSABwWL11A
HzYNrllSr9sJXIzESctmSkDW9q5+a3qtVFXSTl4SBuZuNKFB9iVIKuAZGaDR4KfuWvIfM+8/a7In
uYjJeBg/rjZLCKQzC2wu4FwVz4BDIHiCBj4WQxr9fy61hJ+/Ep62YH4d9M7kzaYTR/sc14EPWQI2
aKOlujld2ZpnX6aNp6ySFmaG65wAjWDphMBAPLcZjNsBZf9jJ9L094KjPwVzWX5GELe8skfPHT0T
Qpdghs1YaR3aFlBeOXR0K234Rw8jyoLHtqwjhJEgdV8+DucuWNr2DosJR6r1KY+bGuJ37o7w9k2G
FEFRnWAsGjAnEzTABrIf/LCwJwWLe6VLc23l5dj8/R1RPY21KechQSZuq0yBfnIn1ETH3D2J0eh+
9WEDpqCWRX5laePc2ssMl8OGp62zDiuVXfYM4BO+al/XBZG89XsQjVPU79AHjp0tHiPhuMspi4at
BG3sTVBcY7T3ffcGRS3H2OhwAcKtk4sAbWvo0ghDTqPvbGq7anApms0BovSAEND+8gc7tzfoApH8
MJcQ7zLxLMx8Y0L4zKtSJz0MrqZ2aAmkZI+6c2Xvn7u4SCh0kzyOe2tdL+k92s5imGevr6vpEBRh
c8Inp9jpwTTfoRcyHS8/2rmzhmYgY0CSfJtW79sdATLYCgJUX73e9V3zIDqruwfb4gdPvVWYjpf5
i8yEkTTt8+WF/8yL1rEexAhMBEI9mfJqZRkQ53QUL7xCG80SsYlIfK9d7F+8VlVOfRTgIJwDFl1J
tB/qJETuoIIJA85ytF8HdBTyRwgoiYmmfASzyS/E4OxKrNowtkRvIDk00MD1U1H18acMTbRFPMcv
O7gcYR3cAMefP8Uoj4JRmmwJhBT0mvjWBjCzt9CT2p9zO88ISDhAhHYQaaqXaYgVqsxONQLQ79C+
u0VGx8Iw6PKLObMD6NaiFuYSTciyV9f6GOeo/i23A+dlETQrjVS7jZNw+AbcNk4PTddF1eHf1zQU
LTL6/LT813lXiZlE2LcaHfhCR0emKvOJbcfNsAfw6hvwVnuaHv8vazKBFrZr0dJdJSB1QHd4rFlz
EsrnIxgAmlvuhoOtjePHXnevbLglRq32G4ALQqVu0X5nrvF2pyNVaPU+6vNekGHasPFb/Gu2Nord
14AzZ46UoDdtUyJJSV6w+oAu0rBw0LLRE8g/hEhO6IYGJj7DphSR1gR9/3Ce7+Jmir9ffqNnrikh
0FYmf+Z/DIXfPuE8xI3UbWZ7Jvri+ELIaHL3ePVY/b43bfPK+PLcPmWPGrYw0L+hH/d2NZGN5VTB
qfKqdu4QO2pRBBWRZo471c4ImEiUy6/cw2dCCCMMmy1K8UqTZ7VlnCIMWiusZhBJ6Gvet8nCFJZh
IoE8Zt/RyrxXubLGbe60/pWYveyO9e5hXLqk/4aNGfBqaeTRcr2hPPW4U6oTl3+6z1oAerUjYg8r
WXGS+FXt8jrW5k3ZV/WVt33u20qX4hqHAove3Wr30gLOSM4NboU2/+DgIeThdPBjxn7leHkTGedW
UoiHL70fl/xr+fO/coQE4Y0hDyq+K2mS+RjGNk1ViAdavkO2h4nIxp2z8t5SHTRhzF7yb1VT5SdA
Ws5nPcstUIiQHH9wCip5E4FbaT00lekjXf6dZ44z4Qq7EGGSRdEee/szwai0ys3G2RMhNE6za5EA
byAkX1llOayr7w51BqI9fUW63OusRTMNrAMRiPQMon569PusK2+BXQc3HcZAcJb7obag2BjxrcKB
E/mnIJ+/0sctsCUdE6gtAOjzo64iQP8KbvGvRgfZjaSyaeFuMpuq3SIxpuVHBHygmFBi4vHlZxN0
j9h1Y/VDag3qtmhB6+Yt9WE6nZymwm1ZCpUMSJpmCrngsp34SFFSorzfclnf9dMU/xhFWH4QURD8
NkuZtTt/MAKIvD7Oa1tcSnGoQSK/vrGQqQt2mSanHGucwbyx9CbLv15+k8aZDybp3htLJcgscl0E
pkjHopsQ2J5EFcD/AlC1hlGR9BPXhnDL4b8OJaAv0K7D5kkXjbDuqyx0xxMEADRjuxEx0ZwvFW7p
rE2/Fajx7EpEOvMLafFztmjYkaWuxwuOgQRmWhnCswpg8JvANj7h+jom28tv4szFSYHI8AvndIv3
sNxyfx0w3a3zoShtHDY1LhqE3toKoZ1Y4TQctPBJn5k5hP9e3dBToSEJpoYl1zdnMEdmhAGAhUpE
JuWJHMKNDoOJE83rJAx1bfS2HL7VqXGACNnI6y1l/zqfCJuJSeNsWF5mwe22oDAca4kRAPrr2Rew
3MMh08sPl1/rmeDA5qKTLAWDDWONHKKOVH2bh4IRtwKMigzSYjDuZMNTXbmk0lVPzyqYk1uo0cE1
9POZrYMtPchHcDzcz+7qmw7ZDBcf10Ugquh2w3tCXAt19X+/84jqwAQZm8IqWcPmhggHlWTKpZd0
9oBDpcJsOzSuud6fCQDOAg9a8JvM89ct8ri1XV+QnXkjIvg7F6UvDNdabW8VjBEvf7N3Q0x6GBSE
NkJWrmvw9pb3+tdZAJQPoxejZq/uFaxzmdl3wmmjfaTZ80lNaqJtnLWvouutXag58W7G/eTKWz1z
Hhf4CV+OLi6/ZPUbJIQEFKdi5dlwkL6ksd0idW74h8IZ7C+4hQfXpsTnnhqEsViafCZIWWf5RX89
tdOksoT5I5fUN8fW3oY7M+dQN1273DFYwr1vwiQnGUY0WoNowKJxVrvLr/7sUzuk/OSL/Jj1cUkm
fRrDVFcId7rikMDW3eKZg44V+IJdYan4Wv1/5oi4Oh1skwCwgLlXgEgI8amM/U55EKBiB+EQN0HH
VuS71sHgRJViMb92omdQEAhKOXqDuT3N/8mO601P/3eHKr1zjNCm+Xz5TZz7YTRBBW5SJuox+iqT
MAqE6Qddszm7jnhW5Lsbu+uDK89/5krkTf/fVVY3hI1wEpbokfT0BCFYN+y+4U5vfhkH8b1HHvim
GVrrSs76Z+qzuoYJNIyvGfPCqnFXOxvBevJ3h5Bb1lmnbUqldfWhyMcSUxR8gTctZi6QdlLEBB5z
dC4gLpUID92bcZdbd4ne9l+Rcp1OeN34/dco1QQuEGaOMM+EggriIcC2EGCEuxts62FInn054GmU
mL1EudheWPRaOn5moKPhgxgEjY1Hn92oXQR85RgmLdpsFgbA0A8R98c4po4Nf4c/ie0/O/4ISKmw
liZjAC4/2DUDmg9I8Nri2jz37IG06PtBToXtoAvz7YFUiGahMt1I+mLF5B7imEzuWFdKD09GgvPr
pqmFq22MKVInQ3YTwgwmUFjYWaEvj5e345nrd5nzsBvhk4DMXp0TN+qMxftFejNjh30sA0zSYhOL
LzfTr9wBZ0ImS9EmX3Dny/jw7WMndgLnyDGJWkEU/kogPKFqXOJSGNTTPSy48dShT3DDfN++llfz
L6935gJxoJfGpcAkdrVyhjBoPM3Sa2ZE4XLb7LdijK4Nzs69SgailIxkWZh/rfY/4oxTEjnK9oZ5
xDIxMDJuttj6goztp3//aNxs8BscsFNkj2+fBw8NnGKsjMjs4vqcJFHxHfytdR+1YCsuL3XuIqFx
jK30kqgyFXy7lJajPFiW7I9sVNZNYGvVi8wy8y6iAr8zR8TYlayv5FbnXqRLqUWzhsPBFfh2zSBG
jC3Gk9RTVtCpvUYSlm0juy/36K7EVyqF84tRJADNJmk1V4dR1G6VYeJjexGe5twMxaJubsQnpJ/E
lQPwfilqWJ2EEXYe6bG12oZTFNmYMXMpu2Y631b1hJi1b88fyzm81thdXtHbHb+UyxZeFXR3STVW
S6EDkXCpmrZnQ7qHKk2QzxBDPFzeHPL9kTaWawzA7oJCe9fJc/vQD80utrwhsCv3ODLCMD/YXTGE
t9g/YwOEOVd3u+yrXznuFWgbE1YREWuSF4wM9RdXADLc1llcIWdlxCYzdGTcFKKwOKphwdC0Rr2L
/db5PCoJEd0Izfz3DNHhY18C1j/4hRS0K0ff/ylTiI0bzQ6DT9DGiuzOQSXN2cQdjcgNjAvN2Dq9
L3+mXWJbxwjxwJ/KRngBDW3N/g+/XutnjX3fI+6qzo8W7d1iSz2Lw0rSmyX2h5VqjqFbduoF4hn9
rmSeq/65GdM4v00wbvgw5/aQHPy+nH/ho1hnJ79A2n83DeCDkNmszJcBqjyApArI7xaYV24caNDh
ByPSfLA2AZoBP9PED/t9McUtCiIkzPdJqUms9LKq1W9wY0Qr0NAzfdOpRWw9lVYnr4TxM9GJKTwh
XC0FI+2O1YGIWl3HUyGx/hdn59UbN5Ku4V9EgDnckp0oWbIlOd8QDmPmTBbDrz8PfbGw2EQTOrtY
7GBm4OoqVvjCG3yiYHwakb9ywp9yHfEaUnaLbWi0aYKjZWQ6GTLp1DjRQ0c5EpkFu3KanXBpI5Hn
UC45pMJOVqx1Lik6MSAhKdOiyKMXG0NmtD8SVMrwEh6bB3uyuiMWz4hgJDSxSkl3DpEeJegQaRrd
JglFIerLH2/ve2VZg9XxWoBscLRIJGjFri7gOS/RmsxK1dezqU8RELGl4l1coMzBVnPCL9YMmuUy
FjEyLS2a6ImXO/Is3cHS6bK7vMrH5KTHOTaVOz9suY7XP4z2MlE+cG+KlqsfRiMMxOlUomEVlaVA
qiyokmM2DbXzMDly/2OWnHRyRZvapYfGo4xVAC0t/Fd0rMQ+q3k3yhcJASjtoGGWWyEQ0XU/aNRP
76tYEb9v/9qNS0oF4WMv+GpCj3UqZODviStqo9E2z+WXFNPS0Zs01B13VsW5XhRK8WCMAQEzmrl6
w0QPJcuOZM2Xh8L5lokQbwfgnO814lQEb7CwyVF/HlAlGtsMJaQalwVlByJw/Y7ytID/R4aEQiKo
QX7jP0mYBAsc7aCaC5m/eOGT2kjI5irCI4jJh+jdTs4lAyC5kwdsLTGvAP0dYPIKSOjXw8YV0k5t
Nxu+MwsVF948uSNrUHcO6cbDpuoawAA8tzQ62qsFDjI4/bBTdJ9+AH4h6Kc4v3qnCp90sNLJ6c27
hiyDOJLSNCy09f1ESC/GAr1sv6xyw5/wCnmauyTcqYBvLByZo0W1ly4ssIfVlOrBLhJkdTWfmDK8
C2TEbqB11Y+357L8KavjCoYD3J7qUPQlHXj9eYq5swJtqAe/iIPA+eMMqpkeYBjoSGK2HMCHgu71
zpgbO1GH1QDlmMjgujNezOZoWyVEMKXW2u+DvOBUEB5xLQR3DhWCgu+mEjO/2xPVlpmsZoqHgUHl
AyYK1brljP6z/1sN5+p41IQvUtxOHnK1BjWHaj9dFIBNzQeWB3cr3Ea7RVU2pNuNDJhxDI02qhb9
eFg6QxVhKhLneaIcQmQWw/cjPONPQzzT8VogGw9WVhdYGqRRpXykltqS95MOYLuccuH+0PBdSb9V
pFY/pC5SykvKhdEC6VJj6zRkKeqxOaF1+JzZIjfdqNynaW6tPXsKhCa1H5kv/3oVrMjRLL3uOj9J
tOklwOsFDxHUBgG2dOpppJKNa4pSD8+3V39jmy1NOnD7dOpg4C7n95/Fj4oaVTcdJLsCnepDFiKM
jkKQ5UF+tZ+4rLqdC3e5VdYfmwIlXUmy24Uu+no86l890TOQ8niMjKehUNpfqHlFHvoJqJE23fwL
yE3toQNV7OyzjWNLYskdZJA3sNKrbWZUalsFDd3QXm/RRkN57GyExni+vZ7KxoIyAqdouR1QD1uF
1/VsJ0NdmbDV4h7xks4I5PZiJorqm9VghmzYMp1dfIwk6ZAhSDTfGy174qXHhzR1MVUOut9NiHfA
iYtOoHimNioIoFIaPqk4Uus7v3dj23Fb0mFbWEzX1CKcR7AvbhLaeQg/0Cg2qw9TlqHLLzot7d24
CTK/HLvMOdxep61xuaJBFgB+VtU1vKRKNCRk0P/3pdKqLlnfxU96U2ILLFLlPc9ki0prE3++PejG
t/lbGKfstxAl151+IUZk1hcmoWbPFbKJMsZPtrCPY19+DrCf8m8Pt7Hj8P6jTcv7KtOfXh3ppkhl
XeBm6bdtjwiIJRwcGvQq2wNqXAlkgEymG7tEm9ANHC6K14dqNmoag/ha+gao6PkwhFr8o6C8tOj9
FhPOyFGj+wqivgLQRhq/yIiwq2eh1wbe56o+/bg9741vaxHSaHwmgjdgiK9/zhgUEiKzcuvHuG7i
6J3F1lPFPj53vVrepwiOqUcli8q3V1mWSJFjoS3f9qrZM6epHNOPgFsoUAcPAhwVszRsL4Kw4Hh7
ihtxI3rMFD9IbKmyrFOPyZlIVOOq9cs5UjwjNBW3bmTHk5O4O41aFZyVQO5OMWfpFGGw9/H28FuZ
GJuKVhJ3KQWKNbQjmUG5x2rV+YhozMFBtXrEiQq8Cz7EKFgj8CRqA7Ehi1fjqMWZTok1UcIvcoQc
8M6NvhHhWcSQRLAwB8ElrO7VkRQb/Uc4PCMu1AcTtI7p6tLYN4dWlM1et33jCHODw2XgXAFKWz+T
JLuAuLoWltdQgt3rov5CmtW7DvY6B3Tzi52cd2t2FhcklQy+NpHy670cYdpWaU7S+ag3Q9+uGw2b
obGYwm8YdbTq+9vfdeN1pCNLesZDxdZaj0Zrv0JPsenglfWd10sKSv2GUvp9okgna0Q2eFQs46lG
F2rnPjZUJvL6YabWsoTNTHNp0K4+I0CXJCgzqERw/VKOqiBUPyhGn88uNQyZ/hckksc5s4cXJ4nw
WCx1e/qCIrg0HEDzBZTYbTswj+E82zby0JWMm5QdDEjpDV2L88Ncj7E7YaygHNCFqppjO2TI2LUh
sJmznZbjIq0+IxMaaoHyJ3ewpUHdMZws1woq60WpWilzZ1TNHoNeMf6kliJFJ2OkZeBrFEw+lmGA
PLBoih7IR9u/OANSFCcHygaCgJ0haXy8Cd9KYQ2OQP/PTIH14lN2MOAnorMTBcOfMkLqzoe+11ke
ljBGcWhQnQw8BRvhMXKNHCVmL6wj09jZZtcfnqMMqpNamUJOtsa6mMkE5Q9RNh9B7Up/WSQZnD84
b/XRGdF0cCVR3sA6SbhvA5eQTd0DwW3/AOIiyhaycgX2q8MItzdL4j029S55nltQNkgXt/VDSDR3
pmGUPALzaN9PcEu/3t7112eaeGnpdxB/cKn9vez+iUHjlkbbnGozQsy8CbKF4qiMx5w7IKdymgbC
otvjXZ9pAg6CQJaadAfdmddnOkutqMYICMaB3hbHGFnzo9HI/3WiH3YQFtcv4euRlkP3z8xGVS1i
rCxkv8ML/diNTo83k0AZnzfxpEb4AhnjVJ9vT+867GBQTrGtEM9TilpFoF0ywUyPmJ4aUEEdYs2+
E2Pa7AQ39Ievbwyi6L8Fa5q3Vxd/kU9DR/1kaZknxfBZEwjffnfqMtV+VBb0intZj9ThDO8Mf/Uu
bhAdDxC/Rjs+Q23xqLeqU/uEKiklKWBsiVuZUzcfMOhVsQEu89lwNaWrajfDM2yR0quq5D5xMiri
oZlWPUo8oGwPXDR97beVnokPxBaziimALX5XegBHNorrDkHqKJglPAEUnDPrdLTEoY5a7lalVTrk
wLMA3+EQozsBn2bS+g9SZBGFAu+Oxo8AgqRPZpygkhlmYR/eG8LGbw7f+fBPYFqpddArdGsPdR/T
dtTNqHXnAQ1Cb8YQOzlT9K8eaWfH2XGpLs0IuMTme51GSYQASVf8KgkST7oRKE82MPgPDT/+Xh0c
TE3DKJQxssQ/rD3MM6UIRLqTpH4Htdmg6owQ/GelU+zUi7AnG5lepz4OnTInX9sZ5zqXsnhHmT3A
UJXnMW+q73bS283PLispiiL+5UT3BhqC0+MsS8nnbpqi4FDX7VCeED91zkIttO4XTjnxCxKieXo2
TSSjLzaeXuUHueTI/CqoCTTMV6pCHBvNFkxXN6svCPyj6tUOfZIdq7Hqyw9JDUnNk0fDjn+oLeXR
u9ZueFokFkbzlLxR0Tc0CuFccAMIYp/Di47IjAcHfPKqQ5E+bZTpDvdY2/aKCDLe+6wT5gBCusBZ
wsYIJPhmVol513UqFl9Uxqnta5R7v0pG0wrq4Uo6fszmSnUONjwY7X0QJ3p1hP+Qp56FkrP9eQiB
Er6ba/CEn02EucsfYZpKiqtaTXfRGpTYqPXL1ujqCXqh76QuCAd3HHuiq5l+tX7fzLGeXMK8bMin
WjDlLvLAkoI79mTG+HDPdXtCOpFXL7MbGgByYmjVF9HG1vClNaRWdbNaVX+EtRa192VcYAgSthHS
RiP3r3yZMBIdsRhZwjmn08r3hmFyTULDtOQTPhUy0o4mUr1jDtz3wIcomkNHLT5GitZU9OTYNXin
g8ubszu5xBbZmytD/Y7rXoC+Lt56AOCybnrCWwvbPTvEqcpBwFnjL83xoczTqUZks4h6LwVd8TMI
GpPaUJon1X1hO+Nvp7Vi3qih4rNTqBqxSY8sQ/KtDtKCm2HfGmNASoxzzDCLMF0yCJz6eJrVzGuF
3SmYbNvaz8YABHGk7UN7H2tR1JfyqGvzQ6g2cnwoRinOL0reKzlYtQAN/7hyks8lvsb3JlZvdMTt
IHuSjc40jnYCav0Oho+Y7ipHiduTNVuBzx2cDu/JJOIHDEjk8pwNZtd4WHlzsKxoorM4RlMevpOV
btAuWSYPLxkaTL+gwWO4q2dIkXqzYfbRYRhEiKNOJSXoP5pNn3pBi1zoGROC+WFq7PqeVWPRaV/T
x6rpP+XuZMuFcpwTB/9HkChm/3mUu8b6DfGjx5227fEA410I8LFuVN7eySgWPz3wIBC6eLJ+F1h+
KL9GVRafx7grPiiZqnwyIMyE5zjKYn8Y21w5TCV+Z/d1XzfNmT9C84VN5uWWjUG/BsmgveD1b4i4
CiH/NvwIHwG2U0B8/dphfl0iVGKb/lDboeThWGE8Unk2dI9qi/Oxj9XkD3QHAxMqgHCVuwBSG69t
hsJExRzkhUuBxKpO6NtJ5dkMxKAccBVO0pOwkRU64F7Z2IfQMavmw5B3as8VOYXFSygBT32Y5hnq
OdyJxWOEHBElZxj/g0fDxfbF3EwUtZJU+0Vvrld/vfnJpQnOgwvCBXTuGkVQl2Ke0Piw/K4ukkuE
adn9LBf9Tox+nXTCqoY6QKQIIeNqfR0nFpUjaRbl7aF87qcm/Yb7GFbYmtopGq5hVnRX5Og9u2pT
l2fscOovt+e50XKjHL10qJcSinNVYbfTyoiTLLb9oIvDmoA9sk96ruo/dNQCX1J90r5XhpE9NJXW
PMRxaJ/aUDUH12qM6HsoijE44geLNwH2EspO2WEjjEQfCjUJFB7UayiHZMaqPfYSugRBUHvcbNVp
dJzxvpCb6V4WhfH24A61R+5WGhwA4tXl9/wT3HUhRoZdxVokpP5PDf4po0ugkl0CrqvILWLT+TiV
Qf/59jfYCO/ABivUHAzKxVewC7yl0ENOJ8t3UCA5UIcQ7wL6sqfbo2zsNSAk8Ay4VcAArc9yzwnv
nIAdLWWak7nk/QFm4smgPRaann5u6qi4141KvMNLcniem7neOVIbQTpqZiY1LRUikLbusiDYmKhd
w+piGtQdWg2caRXCxxlxRbvcnuvWxtHAmJL9LCWMNahEhn8sj73KXKl/ugF27WTdvPt4CjiPCny3
nXO8OTXqU9SHUZu4CtDVpG2xq+AcK2r0Qw/N+m7OHPM5C2Z5Z2Zbe4WjSqse9NFyO73eokAg1JQX
A2xlGJH/ZoPyaIhher69ftdZDtogtKhwaoVDhwzQ61GCyVRroYy2b7SSfJ8koYTLbGSxiF11oelT
eoPK7rk96PUiog3w96GBBbPwcF4Pas7Y3qeCmq2KWxbqmzh4gBEwYCAI5fj/GYq2PDuENu36LGDW
Ugfy0FDJnOLohPCn5ka6MZ3zJIh2jt31B6OqCBSNtjdn+wpYjZlbHBG7234dwaaoIRs8kNjUO2Wm
6w3PKHR70CICjEkh7fXazRngqWTQLZ+bPJCPgHLDzNVCw8IGTMqFi3Ip0uxvX0QHugUFcRoOvCKv
x5STltOAdR/qteoSNnMKFI9YS/LMrh52yinXtxewdBMxWbSg0Ahdd53bto063JMMv1/8KVy0f8Lo
MtRZArR5AK5+GEfNxl2e4B1vZVCeB5q6Y7Nzzv8Ke70OiDTwKUttfqmFX0Eu5DZOmgB9P18brEI9
gDsxi5chrZr+3i4okXrgqp3cy0iRPgo8Tlu8pGSco+Hwx923CHXZ4dBJ+FRdoLZhIiaj5Frf18lg
acdJGnAuUjCZ3CNIb+xBkn0COBMm7sJRfP2lstmSKkIsnaKFMh/jRMmxF8NK4837YYn9kH+i7sWe
WO3BARtQp4kdwy8WM+YupUngVjHx4Fxn6p6C0XLPrT6EhlofR4qy8cIpeD2lBCeWLpRhRUjkxF7v
jNNXMQ9Wgu1KNH3QiWBqr48s+V2sdbsCFxvrqTFDGjMy1RKW9PXgmixCLTUB2dcWZbtwMlOvm4y9
m2ODxgywE/E0mLNIPwBtfz0M6iit1dS97aNb2z3AzGN6E17qT60qoU5HXjJJFNbkTq3J0gkhob6k
ZAVpIWkDlH85VPC9N+cf0LlAtVF5DYkpy0QpXaQWuhxHnbnASISafna006S5qzpw3R5OqvFDTS8d
FHLaN99MwXOE4VRk9+Jg8TTIR2h5zi9b6dDdwjBXe3RysnzSP1UqPZR8MOnW5gLNW+wjnJ0wYmvx
DbqxBpQjmFRr1FMu8oC/mdi+3bfZEUdr7aIBw3n75YYMJD0Qbh2qp+rqBSwdOTDDkdAzhqHvjZ2V
4jlQ4LBUT3tX2+aEgOwCj/mr9LEqXgo144rF6pLgoZUP1MCNQ0Qkt1Pd23hdF9LU/0ZZTYiCXlLr
esqyqfEMaqfKT+EYiI8J1kI7Q21EDwyFwMaCweZZWsUowRBnVRpGtt/LyoAf84TrJJkO1pfUht45
Nc16SPPWTviw8QRCX+I4Lvh2W10zmIK5w5NMoXipR9jRGNk8nOQBA0kaCuOxwVPpw+3rbuuz0dax
MBRjf13BAnO5GYU+DJafspaPM5bbHuAze+fd21rLpQXHzcq7zj5+fQc4GYihWCDNRgXS+Vbi+u3g
40ldZZzVu6odJB8rKbGnML6xWeDX6QvPjojl6sGwKfFlDXm3n42YfsSVFPo4v2Eg50T2Tii28dm4
vWnEkQHBPVuHmtzu4PQK2UF3KipISFJD/SVp0vhIlyd7gEuZ74DzNjqtgOQQAwa0z8tB0/f1ko7Y
PISYEwY+1d/wAaUt6zdASe0L9Snn4wj+8VCkHRfinDqHVM3Npzopg/F0e/dsxDO0akn5qbcDmli/
X0Q6JdpwZXhXmpTWMYJPhvs5mUYUS1Ar+BxRfnBwr4rSyHPUIiSCU4oq3rnkNtZ+0cHBUYpaB7qX
q5WwohxSNQhsv1PkeXIdWconUKDS9KeYA67UyIzKndt7490mn1dRAANQgADYaj/rBlKi0ehIuOnM
sT+C3/hQ4prniXhqLnFUj27hRLMrCDfPt1d847zCcF9QmXBftKvPPoS5UTkzxUvD6qwPg4mjmlM4
2c55/Xu5rQITJNuQTiKVWaLE5Wf8U0NIYJGGs1NLeB+MsoL9OtpUQsEC1E0HMAYuWG75P1my0g8J
DGnsrZwpfi/jQPpDVWZj/phHaRK4JsFhREhtzONjGedl7oIvR2S2UmpT8RxJdHi0hFKsnLpOsQKc
mxIZJ6E+dCh04jg/HwVM1nctxEqUS/pMGWA3ZTiFReZk47A+xUP6TmT0GVwBaN24VGGofITG4AwX
BXQ1vY1QaM/t0AZfUOyJn7umyNRDil93e6SVEnXnCRLs04wSFhjxYbEF78hXgalPtY4XbbrYDotY
H1/MFCa/lyLGN+Kl3ivv8Z4wMS4z8uxZFFFuHrBSLT4KojVsH+2KSKMLJLyrjBhYqdeMeQMcs+6s
9pALp8q9DkM60+1CBd85g/7QM8+MANqP+ErvRv1Y08spx+LJKCO8m3BlwFHcLrJR/VAkiA8BGddw
UU1Se7oryFT+5Ean/ulDAN7VxBofh7DPvyNPmTruSDm79WQa1z8hGmsfmzzOf9LSDL71Tdj8sjNc
GO6SPpk/QazCHs9mqg0iHL39Dh4tLK7EkrITxmFUSAOKB3hlIi+VwWtLbP1TLllmtPP2btzcS/QN
AIvG88IBf739pt5uNaXvJYjm8ZdpVE26A41iH3W9iHcewK2hUJRGLoM4nChpFVHUuB7zMwhU5KIY
nxBiKT8U+G3dxZi+7jwSG2d3gTSq6GNADrh6a2nwJQF2crbf0TG5pNh9Pk4J1lm3b4iN69BeqBDG
gvKj7rtaOxOLKdzsLdvHu0T6yges76PYkWNoKppNylTapTjcHnJrYuBQQP6AqpIJXlafK2nDhAYf
5ewJAQ7JEuIhUyGu3h5l60sR+7FuDmVmSh6vR7GjQalj8OL+0CrzIRX5eND74RdwsnRn+23OhxsW
wvpCyNWWZ++f2083pcw0I+Zj4VF9wYkSq9Mq2OuHb8/nf6Poq/lIsECLrACIRiUs81J0MM40jmKv
gwB7ub10WxPivaImvMjeoHHwekKY3tsptn4UORSs61tqIb9byUp+vnkU3t/FGG9hpl11GzBFtjOp
iRw/bEV+1PpyOillWbz9FEEglHmUwNQRUq6WLUH7IcfuzsEfILYVMrQhcC5YTQ/dzqJtfB8yJloy
i3jpokXxetE6eQ7yvG0oaFd9/zEdEoACqoaOGl30OtwJYrYG09lp4KvAdF3xEdRAUH7pSGwgYwQH
KPagcFsxuviL7bnDbQQvDlBgnNKoX1tkuq/nFZoFkYtKoT6j/CF5OH3SHw9SO9HcqZSqDkCAsH8W
Eb54Cnn30+1NsnE9oZXMpyPFIXRa3xWRhpZVPlOUxdE6d6VJwht0iCodim01fUTVJNz5jFvTBY0I
B5d+Af9d7f05oxCXAM7wUYNIf4H7xfpWtMF8oBeUPUoZGEwYGfJjKxqU8m5PduurQpOgQYrkFOXg
9djolMX9kl0B753vOlMYhDpGYz0A/9DVnftx45BD79JwPSEjQF1rNVjLBRLMVmmBygvNY6M5+aOd
q9nOKNdTQpKCkjrV7aWjuF5OofXYLLZt4DvAHS4gG1q3b6Py/WjtOoFscNZAEKNEZsDScaiarmYE
wFShSx0FflFT6DmQpU/RYSkbxZQxNPsTKUUzeFjImsOh7fJ29MocK3RXr/QCg1xdJz48WmNr7sFs
r/fU8sNoqcLFgLO2VgCR0Roy2yJe4pM5DE/UPdOfSI3qJ7yIlQrBvbbTPXUKm9jNSgxSj7e31ebw
C5CKsjWX7foMjXaJ9YasBH7c90buYZ09CYSOQH+6UtiW92KQtS/gIrP42A1onL05wtBlwjwKI6h3
c12tLpCywR4T140AiXBYP7rkOIdCrsSxCBztOQ/TvT7ORq7Lg0JebSMdQ767Treapq5pu5WBL2uY
qgu9g06K1IF5nnpcT3ulk4+GkuAHUtnDB5yMMZrUh+r59qJvbXwSLhAkFEytq+YEnguibZ1G8qNx
0LzJGWHOZl1xVAvL2Dlj1yd5eUApmXJnLDz21QJbaWuG5VBKvjpiVqEn5NOWmmv/j11EAxPFNB6e
RbT89TtgzV1fFYW9rGoynWQlw9CxK5LjmKIh1WOicsjSQTvEFnKOt5dy+ZNfZ5e83/hFLLKaIKbW
Ra6oh5gXzHrgowBserWp6Q9hXxeeLUvFe4kOxN7ruqGbrUP7Xs4qY163AvGA07H86hx/Bjuw5G15
qn5HKyysnw0xm/mpyPvii9V12qdWFHrmWXjbW14R2HGJU3XZ/BFQ9560sqW6c3sxtm458JCAqhdR
C5Dcy2n/J9o0UnvO5KaiX58ZaX4SQ5q+yGaiItuKTt+XYZKV6gR3vPguS06ou4jkF09abKnNYeit
ZPZqqVLSnS14XdkBgko4wqkzljrT6ke16SKF0liWn8Ty89Tn70oEyc+x0xp3U6hkR8KD37htz4cw
q7Ovt1fkulrIOvAfchjUIq6cAc1CjTQzp1oYKuZDX6SHNGo8gEjZY1ZGwN7Q3bzcHnHjbAMdwQGX
Z9OmG6K9/gRhKFJJq2vHd4IIALgji2OUKfLvSpne3vqmsktQyXOGvjEvyOuh+mqC7wXOyI+tXPU0
qekPUL66nc+3OSGYJgsuB9GtdeCRxhpBKiUYH5getqYkfmQYUA1f5kEj2Xj76hnQ3Plj6BQSlr+e
EgJUqh6MpNChCagQ7GlxQA/HwPE52MsBl223ujkAY3Nh8e7RwFy3TeQS1rot9Y6fG0YfXzoBhcwN
RkwyXOynxtKTzRgkuirs8EXG/HHvsG7cXIxPmEVOwP+t0R/UPmxCLO4R2Zbmgw0x4DhrXX0oLZF5
kNb2lL43XgKA4EzYomELnWV1R8M/VZVpSeb71hgeSIZ09PXjvZ7n1qwotkDSIiDngVu9N5OQ6AOQ
mPjh5JjxnREq5Usea1zDcmUF/RGlobdj3bmFbZq5SBJstN0HzCVbNSSLswbtP1Vum3dVPgcPVOKy
PWrn1llAaRY5GAovWJus1nCS8t4Z2KP+WMkDQq8oHzfUJD0ZmeOd6uzGUHQH0e8G97EohK6Gkmfg
Edpkan5kgaI/zgOdD0pmhvSnito0P94+d1svB6VZaFbLxYW0xmq4tFbmYUa2yAfZWf8Zcg0lMHDH
cuomGTnyeZrLcnzWmmFGdz9sUIcRDuzpQ5qqDVXYFjbrcZQrOdt53zd2rQ1qghIUe4lqzeqOQ/2k
TvMQCn+mS82XWQ6/jEYhPd+e/cYgzpLWkb6hTHXVKZOjQFNwbjZ9pVJDT6FS6EsT6P7bo1wfjaWg
BVQDHDvv8zr0bINa6fUF1dbbZfUkmb0z4d4Vm0BF5+RHPIX6zmV6fcMx4KKmSiHFQPtidRZTZC6t
VkFsDx5f8NSZen4aY6d6KcGNuPMUia9wjQrPSYx2p+i/OdXlwaeGBzR7fY23StBpiSwsQO7jdAZS
VNFM0kxPhXBLJ1J7uyoCOu4GTU7eDRrhV7dO6ph0+Gswm4EYz+UYKJdGDNabn3a0fpZilIo0MTHg
ai/2Kiqb1IgsH/IyPC9ZC98VzfzTUUX59vVDspRC0bLr6bivnkHd6kWqDsD10M9WH9XeARbdtSjQ
NpJymuXY2KlSXodJdBoh0iCaR8cY7d3Xz25jiSQyYV4BIUAGPTHj5jiiNOEJKRjvpESfPFR73upf
roMbWljZJq8Rz/C64wcww1HntqKn2jjmIS4xCmFDVcdFC/7T7aN3fcCBtAFfWDpsDnnKqgoL2Kdn
/DG4jGYcPYl2aHy7UoY9g63rO3sZhicWuTUWcc0KnrQOgUu4fZfS1qXKkxSlPEBJxI1XVtO9FsDm
YNS9wFcuJ3ytloxYss7VmAeXSTazc9tXODOZdXCJlHoPBvy37/kqVkKzkrY+MQnFcuOKvqZge2bn
ZhPdSZMNaC9CnsM6yn2KEFIz6d2vKa+G8VCiwW66cpOhRdQbXfGjmJ2kOIaWUaDlP471l8Io8/+G
gqLTqZ/7qaTSkJU/I8aFK1YPdeDpRm9lXjLXgGFHzZas91rIN1PdMMS51s3mRLcQOor7zCuLEnnd
XEUa7TD3aRgceEynL1od1P8NU5qAvgfY1SMfBaCDm31C1HhhtHoaalz8w7kYimPRW53wqiGo3xvS
TIkrn8MI18pZy7/wL6CQNTeF+DMnYXMBV2Qoh6hwFDzbhz6D8CHP6fM429Bg3rhhlwVf7HTozFJp
XOdMMBDzIsAL6S4Y2/BAq6fwCxWAw+1RrrYQCExOIGeQjAsk4eqakSMJiYJulPwWTNgnXa60QzYr
/WMU8KbfHurqBP4d6q9aBCNdYVntCBkIwwCdYTVtfNREo97PRb4HItgchXeAetJSFljH9HPW9yb6
HhTThsw5IyEpHQv4aztzuXrdkGtBvmQR+QSFf1X1rmanSYRtBD7NRfUYWF3mKZIafw2cPrnTmzHe
cznY+E5UuRHNXYBvPOirh4dWWGvOuBXfYfGNXm0rW+cALJ4bRWIvK7oGdDI5TOfpUtDFXFTwXz8F
pTKpNbBMyZ+joP5EZql1h6WY9k7pklm4FDeEOMRZnw1QHeeBoxKZ3R3mgeFzoibjs1qM8stoaF2E
N90o9W5Zqol95OAWP2k9N3utr41Pzq2Ezspy3/I5VmujzGYydlDZfCsvkie56ePvkCvlHdkgbesT
MATdDtqgwHNWL6QSplJWmw7EKluKacJH4eDwJmukGFMDV+6SitGe3TaI0Wed8L+SLiFNe9zClc7+
kceOFj1pRSgJtN+F8RVPIBhTEVJR2iUt0mZy6T921nGQuTzvBYo9qWdERhM9KcGYGojF5GaChqza
GWcpjqXWA5Ke/ihGXUxeKwzwishiFtxwyAtqR8Pq6/oUaejTUeqWwVqAM5r/UAWu4b4FgbrnFb31
FQg1Vf5HXoTM9OtdIxmJYuBjQB030SMu23q604IaQuntW2TrKywkJNSDUDq/ukVEqw5G0ReBX+tS
8as3tOihUrJRd81YmG/GfHESAJgtTytCnM46JVIEIh+U5wM/S0QK7XBWXUPN8ncg6cTx9ryuIvVl
KHgSVKqoGV51vVFR7wMtoDsxxaPuDSa6D3ma2cdJnsW7lsLWWSow1alH0/zv9shXxTlGXgTouFwo
4F7Vh0WEUqVkD45fO0AU3WpKjUucUxZAuLH2JBs9RtXMgNflxnyEs1buRJ5bGwe0BIk7olBcOauN
MyizzHPaOr5RBNHdEJmzhxpAfro9y631BcEgU7RFegD61OvtiVjmLIxAcnzdapC4Q7VRnDMjyr4t
RK+LJA0/msFqPUB5b64YsL50nJbniC4HseHrkaUS8Bae24FvDLN2rhpNPo+gnEAXV8VbKwbE75xl
Tga9NGovy1L/U/xtdYHC37JfA7tJ3xWqXNwXdW+dmkrsZZYbX42tCiJkUTK+LtNNS4kOzZXwDjnx
9nOthQvjMxc78n0bXw3OzZKX0F4mV1itnVnCfRx1BOg0Yad/QlUM50LAsD1WzeB8n5Vc414ziuic
p1Wws2O2ZriwOP7CdZdO0evFtFLJtju6YHdV2Rtn+PfacJB16DiH2ztzmcPryBoIMrUAEnR6UtSq
X4/jdHNa0DYI72aoX0dw5pc5F0cn7sYL7iZ7DtsbK7rwmOAQUupgN69WdNKmWFejML6LtKo+Zpnl
nKp+MrHXMZNPWq3WvmrnzdcOAsnO5rzKMBeSCnxOjh/XHE2/1/PEhsRBhLKJ7zITjN+oCOPcZVn6
ETqldp/NzR/48cFOweXvDb1aXMCcCHDhUEFjan2DT7kJzNDKsjuoCVVwpLYsISFkl2HrWoPdj8eu
LfPk1MVJqV2CUWnFXQ6iDdiaiMIvGc6+ozuhEvcLJr9quEKPi+pI2R/bENXpDTdry7ZzNcE2dVtd
Cs+KNJqa2ziNYXONGfL7MdKU7K4RZlfdtVETdG5pddinx6hf/rbzCS6B5MS+qPpGdavSiR/B1oZf
TRx4vwahPPyJQxnDrrAG6+VGnaP+Am+RfStwKgiPJmJA0aNh4MzbpYb+TIN2frTYsJD1Z9mcPISW
64+39+vmd+Tck9+CWL2q79ZOofRDhmYBNXL6XvmsdIqbq85guG0eVuZ5mLBx80YIo9rOkdx4qkiq
GRgHVWoUf9kh/9xv6LXE6Jjn0V1i9Vl3zkQagmNsQ914LtO2eWDDDz8l8NLvCYt79R3arvS1bk//
uk7KPv67p5Z4nMtp9V7Fipb1gxbHd1OSdulTZvBsg2ekYw+RhGvJ7VFUnT0JH+WfMNTHDyPORfIB
AmgbeUptiZdZaIm0k5Fct7X5WagbgrtH+g+KzOq6MschCNuOq7Is2lYcGaitPFFXMFtGmpCK6+RK
bJwVRVSd93+cnddy3MbWtq8IVcjhFJgZkiBFBUq2pROUgjdyamRc/fc0/4NfxKAGJR/ssspy7R4A
3atXeEO3tFbhW51tVr5bmNpBVbn3nYAUIyhlMMm5QqqYA4AJ2gFxqMNZP8kx5zlrlui5KMBYRaWN
U6tSVad0ho2WMzT+efsTyUfdHnoAi8z90Hu8LmCiZawn4ZVxWJmi9V1lsZ4ikuqDc7CTiaIujosJ
KDU25XauvrhUgBCtWCWm0gT2hCYKq1ymdj0KnftLyeEpo13Q2pvkhTK0cyIv54rIde/cD7P50ci0
6YSGRXuQh+4vRbOdx4Kgua2fm3ggi8niOMzKqcfjSjVPZbWu/jAOR1Ph3S1LOYv3FmaYEmz09kYQ
U5FUNUaID0WV24/ozlRnJTKsz4ZSdc9zWqMQplZFoKIQeulnDaaXERV/3d4ru8cZxD+VhOxEXukN
tHiMpYlGIjNoi/OVMWdKDtyK5n2nFhlKJpjHlndzbiZS95vw9g4zjXo91bExfa1NTfF83a6MI2vq
vSDLDpauFNgsXcFT1bxcHaJIHHK3jT/QYZ+Bshex+sWJ+u4RSU30J/QJS7jbb+O1P7k5OohGUYmQ
j+NKbhpvPwnukyMTRCUNmbogQN/imvKjBpf+vZ4X9WulD+2ncXGK6pOejTXKJa06qD5svwx9nUJQ
lHp973xCASf7siKjW/ilsyrfcQkcq6BaB+2z0XhL4qdV246+akyKGaBiow0n104WugpKIy5jbeoQ
gj0u1nZqOth4Q+a8YIhQWKEB9w+fqUTgYJusSfeN8UVVPJbYH/7C/Hek8i+c5ow33CtUHZmbAAWg
BNj6UmSfsqVtfylZWk9BDQ8AgDx6J2gjlUlmnPOqjjoi41J/71yt1nzU61t02TKj/EBpqNT/dK5V
PwIQ7YyXeJ3zc2l2a/fYdnP2s00K6980TqZfBx/kOpS9+R6bI9LEi7vkBrtzsvLv+pg650U4bVCZ
+Xr/xyvByAayDouTAec2xgwLhdNEHhQuJqA3a8S0q5pG51Sls/Xh9lLyR282mZxrSNdMxkPOtkyp
uhYBZqVPw7H26sd+hTZv16I+3V5lJ5Kh/kktxNwLAevthegAgsVvYM5CWuLD32aUp8+VF6WXCuuc
gzTzWpsUoCRJJsgWwAT8aROg6c6i52vFWTgpXvu9m9T12wKz8C8VYZCXoemn95Noyu9aO6bNfaom
EyZLkzE058l0o2+3n3sndHDv8mYp69Fd2E6OEguE8diSn4B9E89uv6JBhC/LhYmvc7bqTP/Hswr7
4JPuFDGuSzuGqAFC9UrtQXiFUrW1loQtWltnyAiQOxBAfo4H0QcYmMRf/sNDykEcbcodrhjCXMMa
85Rhlqb0mKRa+UusVQ5/LNLoK9P/efVNulDGQYTc27su8pXMQACNXCFuiIVIOzGzDRPK3dQ3KnfF
mDpxP91+vmuMGTuKekXi0i2cZ7b38IJDee/oSxKKJIKiDEBw/KyaBaLdfWQie9bExQcFDubPtorm
h25sCqTWOnxaz1M5tUHfq5l2adexPfjQe6dKchMhMrDZr+aEsQ5VQgwJ2b+u5c+T4kx3U+R6T/ma
H83Sdl61FNyjWCQPkd2pt3dRkYx2VTdtEurJqH5zhG5c+hUW5O03vXNcPARm4TEQLDAM2xxd7Kxb
b/XMOGx1LpzZWE/pEAWLmi1BlEO5GtB7+vPIBJyDa5aWHy32baid5grVzR5T08oqipNpx+qdrTGQ
t1H5OIjqO+cSbC3C83gusOK2uYCYWKaoxZSGzdIpj2PmDs9rmilLUJD195dKqfXh4ITsdBgoCqVA
sUT/MFR++9kaEL1arHFCVKMQ71oy75fOcZdHZEXVMEmT4dGyO1dhwpcpw/n2x9zZnfLQMM+SR+dq
Pj/qq+2Uqk0bsTHKO9NJv46tUn/Q2/bf2wvt7U1cJeCmgF4HCrDZm0sOymiUx7NGa/g9cKHvKnCD
gzJqbxGSftDKSGHRRdy8SUxlJmOlERFqHSY7MwqiyTkxTHFEA907AlwGEgADCu1qkyiWVqVJz8MM
/fjS0oa+Y3btXMy+SAVERrUJUgG3+mCf7H0ralWQYswdr3HYdoVuGTZ9RBLFjD6IZioDV8MXxq6X
Izvn12i5yTgk/51WHjQsAuumZoexYXSx3RQhJN45uuhD12bvkckf/idMC+VH6CPId819bJ4M+o2O
zwyj/9CgNgF4dk2+ZtmImqSTRs33DqjQTzWOh5eq6NFcLCuraf3Ja5yjZPz681vMZWQ2gVwxsAz9
7UHiCJndUi5F2BguPkRDpJ3RGm4OGgd7q8i5mSo7ZNdzG9cbSHadmA7ZVKWnDF2U89LmzR8fTLax
QdeGTw2R+yooDMmc9H2LJONqFxc2fHEnhNY85AK2xZ8eTYY10EnkEJihzXZ82Qo307tpykJHAUvf
FF1zFnV5pC50fWbgTtEB4rhoNNu308By6Ycy7rMsVHv0X329b9c+QB/DeR/1TGZ9vZk1cR6BnBxB
MV5rsLebmYkUaYGcE0GS3M6CbYoplCXTMgQfZMhEpNPdYNQHMZ8abEESP9NW05sosuK6u6Mfa9u+
os7q96bQhy8V8qDjacoGKJXcpjbDprErf7Zlr2Ei1cYI3iVgAuInr04TwK/AxP+lDTm/t9BPtQNI
EeZ700vST61mo5fS6p4ofbcujfm09lqB51/fu/YZrVIDSHkS68sd36tagrRYUW63otEtYDB3poCh
rZV94AopzVJ0pZkGdaOaf61GDV169CxCTlYvFIBmIVzEhCz+9e29ch2DeJUWeTu9M2TutvMFYPHg
KQ2d67Hqs7sCw++zXjd5UDu5dxDM9zaM5NrD/wWrcyWQ00RLMinGnIYzAqc+iFX7h5kLcL7OKF7g
pGDPNnd/jMXlEmQeS4ylC4cS9CaEjEOvGW1OmgxyRLvvFggvau3hBzfrygk4Z3tw9q4bf8BVKOhs
ijswzVcdnU70KB1VWai5tVWc0jwxf2bCjjRJBsxRiuUGujiLV01nEC/OTz1ukSm//U2v8w9ptkG6
g2HankxlluRKF43kH01WRcEYLfFnetHFY7dM5ZPdq+2DqYsBWRl+/8Hae/uJcpMxB6/9GlEuAGIt
+sTaVVF4gcQ/Sg1lE1Xc4qjhuxe3pdOZTR1CJ377qnOlpcQp2U8RIsLn2a2a+9or+4O4fZ0/Iq9N
MoXqCR0hlJ3e3kHFYqycWzsPdaUM6qIs7yL6777aIu0C7OIgF9d23h+eQ7Jo5ZGupTDirMgVqwZD
E+uDjjLAEtv3Gei3z25SddFZRoP5ZMUdvGN3pJvjizZXnsYSVJFI0yKoFHwL7+0J2bAggqj+mKnx
kVjKK6xuE3/pLMsJFhBQLs7NO5ljIh66ZtxlMc4AdyvwF5AwTASwZeqRB3/SkJ5Tz+3QDO/jaDb7
AJzXWJ/ToSk+q/gv/g8f4HJ9tNW0frB0tZey1sLEoTjNnLMNxS47qWPqQkAs1KZ+KOh/KSE+OcUY
uK70g4oQYpnPZWR3OdjMbOwOtvHO3gJohCKII0tPxAvffnWbTka6DHwGDTWQz2Zper6BjvSBQJ8j
VZy2L5LxKk6dMB1ATG5e5GqkDfc4QCPPFfMSpujFa35tMx/zUVypxCOATjS3h7S1tI9WU5tKYOSM
L/zOklQ2HVheiZrXMkVB5qjVSxSvJqIeMNJnfx7UnpZuZw6o3o1u7evYHpQXbwCcGGRxVYggnhf3
HfUIEMbFbtQ1GNQ8/Zn35sAocrV/lMNqfLLqZTJ8DYhc6qtdkmbnXJ9d+xQPitWdugJK11kbWls/
TSPjXboszvxXLYzSDMZpie/r2pp6v0w19VvbpNG/ZRPZz5q94OLgAIr9nE6F8QMKPYLCfeU13mNU
Id7sNzQ+o8uSr+NXsSal4hPEUVooYiWbzuUAofbJiekO+vU0KeLk4aP8hQxLyS8rRmMPS16ov9yo
ciZfMUX/o2zHhfMLdjNGCwVVdJ/ORqq9y8x2/ksT2K5fXAjwFnnBYhyVuzvdMaoYIFo8BU32q1t2
sROciNACfxDdjDQzvdJTZoo4iNVyfi/7hM9el9VMzPrqXan0w6lnhhI4zqAfRLPXynq740A7yYIK
HNc1AD/WjTKfFvcB0RLDPHvxmDSnNuta8bx6c8vJ0pM0fsw9b8ruyp7sAIV7JU/vu2wWlt/33uTd
AdOKlothTGjQlw7SKjkiuZZv0Zp3nxibLMO/qibSPkAoibZ3yXb5og5WV2D/uiZIxscCfs+sjGr9
qRncsbnUfT79KAsHewB0z7X6neuu3jt7XWzzJBJbfMgsJfvHbXB3hYxh5iX/2dzxy/tyWQKlc6bM
V1AT+JrWq5pfSkftgYsvKYXJmpjl9AlSOQdmQRi9CsdlqMOpSwc8hQkw86nwFu29aqzYxTke++wg
mOwkPhQXEtrDMScxkFfMb0PbsUU8Z51r70FXscht9bL1/J4a6zRp7AEl79pTQqZ7sOrepmNZBCrg
ljNg2o7noloCdoXiPiTIE/iZDXpjysv6lDYD06yhLgK37KKg70hHVb2ZHlHdEndGtxxBbHfyEa5n
yhF+C0zfKxwJGusZow9+CNSy09Tm67Oiz/2ZWZT13A/qjKp96Vws66gRvHOZ6lLbAjFIVWp2b6K4
A27AMxq52VWvukRdpgZZ65kXKdV4dzvn2mlXclExM6QTwqe+alXMFaNWEx+ABzef+48I6+D5m7lg
sP3OWJkB22W+fszSEcl9p1WZZEIIG9LPw6Ss3wwd8YQWcUbYTn6cRmr1xwgzcP9kMZIhSSV91ayZ
sVyZpJSIq4jinKflGhrzVB6ssrfP5eSM+AZJ5ArnxV+U5QLJHm/DTGG4BXD285J7Qt4egxfOQ+5g
x2wl6VEmqO1k3ZLZwKzdAv16haADmT85fZsoD3FUdPPZELEUTSw9C+wKf2WC0O8bRIOtcfkxW+n8
L7Go/8S+Ybha5YuGaW9i9N7Z1iKrvSfbzPVT5DTj3wtAM4Z5TqZc3Fkwv8+oST8dbJ3dXy+rWdJt
INXbOQ3t5EnTY/jpzUqkAkfKTNvKig6QgFaaT4uBjQXkz/jS1Jr6OEexLnzqYiuAD2Y+T3ilBJ0y
Ku89Y1YuqzuoL/HSTfdgUZR/DLOb75JCOdL02UmLEczjRqN2Boa6rf4Hb3U6LwFyTBwpHrK1TO6m
xiz/zeY5/5yWinbwknaOMgQZqcRE9+S63ZjkLZySnvWgTxU/CxgmbVCPg/gQc+kfMQ92F6Mh7mCC
jSLDtj3do+yOcZ2tPCzzkJ1oQeHSgqvBPVJs1uX2x99JNOGqExolQutayrFG/w2RGJ6LQfIcaCtu
B/ViGQdV6d7XkhhndjSPw3d7ewPxhKRTSUWNUAA9adq1OJu0iO5iEqFTUutHGLu9F8htRxccStpO
PxUqisAeJHqYS3s4WWRWZwUTdR81jT9vohLZpQgY0xgNK+5NY9OMImcuYvlo6dI/wUxVkV52Mf0q
xvQgvu0+FUBd2neSJ3YFDegnxqxDrjyYzZi+GxRvfqBr2X0rtcTxb2+Lo6U2HwyzGS2Z44zjhSjL
xVFdWmtwib/EUfrHsud01rkWbP7HtBRsw9u94YABnKD5Rg8ZljyJPyyGCDB7me5nhyBy+7F2bgja
IighyIKa+ZmMhL9lQoro9QxMCXzzfIjPnblmz0k5ZifHWr+1Q/Kv2WnTwcW88yZ/X9Ld5ABTtVr5
bK3eg2an0MNwt5tfarRTR5LT7ghCsPd8tAvArLyinbcpVyshNipmEA+Na1fPCg41j3nbmY+V3aE+
O8UTl+DqHPTV9p5QeifIrgt9tS2glX+59t0QuXisqnloJwO913rVL7E11QfbcieO4IUphbUYbqFz
u9mWC/6tWteTUtaj0p9WZBlPk9FjnGemaUCpbp9v75e99aQoq8SwoSq/nQHDDo6GsULdIR/G7JL2
0/pr6qyvZt/rYWqP3kE9vvMmqc7o9DAGJV3d8s1TLa2UQkisSZKgSWxhaVBivHOHtOSRGcXuUnyr
1/vzmkc71ym8RdgGIcF3ejIqa3mm62N/GFy4Rrdf4g7Ay0IHDcEulDgYqW/nAZZd4HpmR1J91NMu
81IqQTNX5mkGl3GnaM5CIbJCrIWg9iyMpv+rnPIq0LVGeYxjOt63f87ekzP2tcEtsJeuJlFGy/q1
p0OuQvX0vECAuyenU84xndoDVMrOcUR/hp0jrz2uP/1tuBnFGE3OCLcPL7Tlqenq+F5LFfUi1rg4
i876MCt1dgA+kUdgU2CDCuAeYlxP//S15fNbiFO7skDYflEesq6Kz95S5R+ZRYgDveLdl/jbKpsn
a9SytnFLUh5GO0upx7G19DOvTX10oQEv3f5ie5Uk+Hy4r3wt6ea9uSKGqFjNHvu3B2gezndM0a2H
CSmK0xjBECAV9YwPLY5tj300e39pbW46QboaQMna6I9Z7lQXEC7ktIIy46qWNgTFe2aQmjWLWoS9
7RShF3tHFky7rxeJOylfA3V/W7EqaubEWdnEYWdYc+gWgGhcK+mfPa/8D8M63imUANIkyZfevNsJ
RGHWtoBo3TkBgql71X0xli+3v+DuQZCqb7QfaMxvrwiECDzhRkCjIzyr/MVZ8M6yc5wGM2RwxyLt
giFPDnya9t7ha+AGvsP1tNUJAZykzQ4CuaG5xB29Qb3GHJa3mUeQhm8/3u5SUlSC+MY/tsVITfgs
0C9DPxoGXrAsOWYbnVo+RMi3HeTr8nNsjzegDkS6IZBcA7uZoIlabanVEGgt7obBVZFcGfILIqrZ
qRym7CsFmPWlj+f/0JIGnGiTfIJkkWyOt8FsmhHQQSyaKJ403l2N5NbJSYflYACxF74osGiXkE7L
2dnbVVDo1ybL5agDPEYLRCjqQ67r+cEdoO1tSApHqUSAFROsv7fLOIPGuNVDskwR1hr7SFS1oGj7
cdF8G/8icR85q/EvAzIGqWLV5uYkumUUd2WxWrJvNY+NzySg906O5wCnlXsj8etiLX+p1Sq6M+1N
/WgUtLfNpIgydQ2dFFLYtz9a19dkxq1LeahGdQlXVxQ/vUo3zrYza//hwDpA95niIUp4hSZEJ0tM
alPQ0KhL9yRhVH5qq8Nd01fjJc+Xyi/rOjvgmu19lFfbN7Tb6NK7mx0GstFLhArcTImmEe1HDQtM
jCDOuaV8tN0FugKUrP9wdCUZ3qY8pUm37Ux5OjwaHc/y0NFi8yWvRRqgxC1+Ls769XaQ2Dm53mvT
m1WoSrc7u8xWrekyYG5KhVIS4wRTPBpprD1jjOZhL2nF5Yvdm816B7T0qPDZOVbUpgR4OpF0erYR
yskwP8IBNg6tGfCtrwkVzCYKuOrB69xdhx4YnTCJM9l2Lsw6spO2s2DJi7yZ/NGanMuEbfuPP3+X
0h4Q7J5KfrV9l0mJksRqjjQxUUoKGTYjarUABmXeG4XIzveBF0MTxPLjqNzfe0Bai+SzHji3q9aM
zrDL7iLarGIox08MtFroJuLoUt7LeKiH0S9HgMbhDG7CYIQvirO0UFaTREqyrmnbuSfIClJjt1lW
2phT1TjnMvPKyIeaMs10b5OJYclqDE5giMpoDpLZvSeXRFowDKA1r5rZtTvHVlbDvi9NdXnu6D7A
CJiPsvPdJ6fAo1iQYFCe/22QswoEEhvIKg+wI7T7mc50iGdWfYptKB5GoejgQcv4GfTN7HvJMD6o
vdeehsltD7otu79Ezt6xTQBieEWzm6xBGTm07kOhoGRyKhMgDPDCrbQ9Vfbi2PdIEA2IOKotjtM6
hcq5QaRFXAygBq6fK/aUHfyknQvAA00PdEXWoleKJBbQSrFYefSQL2lxEaB0noxs1i4SPPgfvjaY
NKl2AYD/She4XOsIcbGUfe6oydnq2+yszO0RAWmnvkY6ET1l0gmEDbc32rxUkdG1+FLYOQiqpG3i
+1HVciBAIjo1a/bzdtjYe38g33h1Ot36K4aeRzFdF7V05rWh+KsCaYimGnGQGfPiz+8y6eMnYUaS
XLztHNCfaNGmihVEzNLorjO6TPFNWzRPY7daBploohl+biXrX7cfcecOJc0mKpKaoLS0xVnWiKn3
uKdSKuHDcCcGRYSus8SPUeZifYEEQTh3xlFiYuzgCDwIJQQGQj7l1ubmThro7bhMkt83SmWe0wbx
pSBN0GJh/lFRjkHkHMIBT2/Dz4xE/ByEi1WX0wKSg4oZcdGruamcIKE4y30PVSP3B1jQddAKsQxn
Nymmj8vqKWBPRA5SVEuHOfOx4si+016cmayXa5leeuSP/sGaMY8D+L7iq9rDPPnQeeOIyxwgqPus
Ea4TjISw+CCl3LveCVnoziJmCQJpE7ccJWnStmloOStJjaj87ORP7dJ4l9bJ6DyXSVc/JF7uMf9p
0rvbH30vNAOhd+HnE56vFFYLCxJ5pbWIeOt6eh5ao78r0+gIRbB3WD2DXgjYKrmU3Hq/dRbqkvm6
OnH1KW1W3FuqUMGpYvocNRYWJ7WRH/QVX9HVm1qHS/b/L7jZVaLBYxjiAaqnTm3TX+/KQAp0v49n
AIL8yfPNBWOkAsCbr0fofDkpk5Lbr3b3oWkBEqXoN1K8vn1onMXRUYGXRsho2vez4olLusZ6oLSG
5cdefTQpvQ5R8HcYJpCPukgGvk4af3vJSttlY4JmDP4lI+7Co4nyD6yEsx0VR0XQdah4s5S+ebQ6
A2DkZVK22XWqH2u5ToGHmlLA7M547phT847LI6kg2WF/+015KCndzMhOWlhsvmlLhs10k286Zzrv
M/LAQwJCObtpVIx+YXf1xzym++cpHQZUhf3HpriSMQyiVOOIQh7fFn55Z7nrrA9JaBhl8j6Z1+rJ
HdpmfcgAt0YHO3jvY3JOkD9AX/ZaCqsbu0lXcLIP8zguno2o63FTieYPRd1nB/f13lJUhSj2vpIv
tq3G2YwXMxMF4Fbba0595mIyhFTBuctRv759JPaWov+FVZkL4+yK3qaKqlHjHmZsuqTK46Ipxa/O
GPuTsxjz59tLXZ8+emD0GkjBpPDdtm9UDKWycO0Asab2VDpuC8uY4kseTfmJJsl6vr3cTsrHetJ+
TZqgkfvJ3/Pb6RNdtqTxhGYuUonu51FUkT+vEWhkpdTO4zAsINBs44Ijw3LC6Cp/arCxCuZcMw7a
INe3Ca0WmAd0QgCY447y9ofYxZSMzcgPiaY+++DVlhcYNrUpsgVOYM6L5aetAva7Gq0DQ4+dbv3b
peVl89s7QOSosMZhycN2VdUOpE7X9NZZtfL83eqi0ec3Yk1Hn9YzBOJSE0Y4YCrQhEMRqZeOi7nn
7bXGUeDYuQ2wokHzAvFDjvCVpME8MMQaqc9DvcI2oqo6+65X1vSSjTPlXlk0j8bYZad+HF0+mkju
snpS/8PWl+qLOORR417V8J2pYVfBHgnz3nKCqBLqV20Y+sDG3ezgO+xtfXo90jqZtuwVpGRU45YW
EkSqvFn/RkqhUgMXNZqT0jXOS0Un4SCA7L5fEhiSVWSn8XjdXAdGYqJVYSlJGGVDcdETjQ5XupSG
P2iRfaqNyDxbgrhV61ry3mrp2WJBJA76B3tPTSYjMb3kr9TYbzcfOvVu1cWw5bQ2c7+porffj0te
XZDV6B5NMrgjgbHdBXm/GHSCD7qicjhalkWFR9zUXLaWVarFp0XJykdnUpKPBdrQB6na3qVLoYPc
AgoPRNBNhKmTITcajG7DckCpwpkmXAarGaO6asgWStsxOonMND7dDmy7Twm6Q+I/X9v8b19rEpP5
ZyOaQ8Ib569zk/R+pSTZ82RFDGvj9KhLvXfLM6p55cZAbdresnorSrWv3CR0Whv3vQmpGK0cvy52
ZKHJX64YByZ5sFAt+1Wx/Lr9sHs7GRUnJOVhlhDPtz09a6xp03vYWEbMqXAXjDVELjUNtaE7pbfX
S4ltVqgL3blgFDC9o11mfKpGrOQPynUZKTe5jkY/FnYdomCIP2++td1ac1LMQxwWzLP9AoGFl2ZS
1IMkY3cVqkxg3AaHZovecnnDbuEyK1rS1vhFZ+5LiyTh3wfvdOdCok7HOYsxP33E7b416Hu0g7TI
UStltXzaRLQR0zXt3w1qg4/zQocgVN3E+YeTW+RgXxFN9asRdKlfDGB+fSWJVuEvHpvRxzZ0iIPV
xnMcN4jW6k9DNUpvyTrPlaNLXd6V288gW3UE0T3jr4I820tLjVLcNlsvUKZkfcrmpHPv0iE11fuM
HKcm9dT7f+JSHa2T487qoxblzfe4H6Inuy7c8kQuUP+x/YC0PyeLQvAdYNlVG3OCh1FUlgKoTImn
y9z2xiUBS/9LL2r141ytR0J4e1uFzIWGIjoJktf9NgywVRxlROQ51OGlh5YeIT40wKH9cHuz7PDj
0OYngQKlRLV4NQ9D70dJ6ILFYVlkhetDkku+J5FtfulWvWUnlBFqhlCT4u/64GjzO2Uxyns0i8QY
rLBfu2djqXPnrJeyJoHeOX9NHBuEQOPqinvvWIUrEBUal39A+Ts/xJj16p02c+JPtpu1CB+sZflS
uxGGoj4zHbe/n1AU8871UOP3ZkFDdf0V84npMs1INNwvvbus/mLW9SPoPi/2p1HLX6ql0e13apIN
DW3YIRZ3OliJbw7/J/n/+gR+OtBaETvnriFFOsOXaeOXgze5s3XJf3W8GIHNXUUyR1/zel16GLrq
YoSgt+3nqeuq+9ur7NxJzA0JmEQrmmPbODV6aY0AAHOXJqvVR9FM7aNdpV1YrHn5DPvwi1dH2j+3
19wpIiiLCCXgQhgnbifc/dh0elmz9dFZaIK5NMuHlhnwCQZJehAAdi4/oAOQjpmlIxm8DV1c+lnR
roCGlrb+2XjuyDfNlxfMPrz3UexVw0GSuLMevB16BvICZOgtQ+lvCfQSuTGgkhKIQGQsECglZODS
FgoNq1gxxBxAt1SzL7ff596iDCVkykTBeTUbxKW3aJdhjB76VNHO66T/cJK18+2lQZqxWY8sIXY+
H/wN3iXMUQLrtkvfOmkHQYn5xCDqiXw7ltGb/9oygzo1soMvuBO3AHPSueWefM0N377R2DSaWG0l
/qNuUYhQMcUDM2gcXKQ7rxDJTnCwqItIMPc2ATYhYTc241WhMkS5tDrdiRd78hIg0J5Y63Mj6tg+
3f5uOy/yFSFErUm7FmzE20fDMNbqUBNUHtrJbNE8XJVL3mSMByl2D97izlLMVYBCSC4EA5bN8xXd
kiWIlgFYacf64lC+vhsbIymDtjgMXPrOJ5NpLsWLFBe76n9DAbUVfTWK0EF3uTqPkQYd015Va/Qt
axS2n1JG/hSDk35Ly3IofVMb5xyaVmH+m+dZ+46I26wnQ8BcPje5jsbzHCfuxVxc7S+4PK4dJF6j
exCvBjhCytR3P7RRV38ZbmxjmFJn04uLm9aRO/nec5Fk6XT2aelctVrNeaBDMCt52KSeQOx+aU4R
ViIHEXlvldfeCl0PrFe3x8vkJrLmmBrcMtfivpmQuPGM5agXtrcKqEZYYSSopB/yXvg9UMVanLrG
WIQgAfunFF5W0NX9kbni0SqbcDi0LDPpXRGmFlACY7aTi2636n/Y3DIcSd4BKc72PgGeD5MdcknY
lKoSTAb9IuZv9cUEnHoQJ+QPfptPghUgSCCG+//Erd6+NlAjc9etWR5qUZyKgGpCnCO7dD+Nml3G
J2OynAvKv/eGkycHRfr1ESbLp2362rnEbmVzhD3yQludzTxcK7PC2ClVfcMclzBRhuWgeNl7SlCL
DLAcCbTd4sISxOcqqu4iNBJIbndJl3XDRTizGwdFBYH+p+6M6BWYpRGF/bxAwL0dGHfXZ84M6ZlM
EvLa27ecinxiEs1b7hurejTXKX6mf6r6bmcl92UyZ8/Q2NQLjLLuYOXdl4yoFZh+ioYrXnevO30K
TpyVV1VbAzzi3R8WjM/Yd/XmaN9enw5UgTh+GMyw5FUeVE1NMXQo+YcpZGw85pfkCWbecHf7ZV5n
eDAGgCARt+D3X3mHZEY1MeetIEwjqVeh3jdb5Qkdgq72x6gltrZJH72zabwcDY12WqqSrIAeCOp1
JJfbfSTUuBo6Iy/DGgmKL1Et5ndFkdnquUQt7GfSW+PHvqucEwr7w2NuKHEe5FVRF77t4ir2Hz4t
bTtY1WBorsn0MYjqDE2Ngt5m87lNSuchsRL9BOs4+fznbxywhESJyjxwK/sEyljvBzspQ5DpBdrC
nvpxgbLue0XTfRbeUF0cUJAHQ+edzgcCOyg/yUEAMoLb+NCNLb3bMi7Daqyby2LHaExo1vxhotN8
Ghz919IO3l0uekQZi6460/M4mgXvbWi+NDuNvomsWzbnVpki9AqcPBQ0yO+G1jWCDFzvQbjffVJQ
CUBJQaJcT5wV0401NbLycPZE8RGj09HzVX32Mr/QmkSizKflqe7j5OzaaVn7VWNPX1YcDI/AyddZ
owS0Sht7ANfuVbSI9Am6OjZ3IZ4q+eo3hjP9aHJon0hnzvG50vL/cpiZnhGUNaDQVzQgMaAlPJAX
SAoxVk0ul+vj1DH0D/Ipslt/yNMxD4Q+Cuvg+Ox9299Xln//W8JA+xtfoy4rQrdW1mdzau0Q82Jx
0PneXYVqlxYFczrQz29XmWmQxmUb8Wk7z6pCSIAROqdpPHin22d099MBOkHkCfDflahvok5UGx5X
XGTq7cUyfqFE9QOjLz2oPKSbby+2E4KJBsRBerCyNNTfPtXQq3Ps5EYW5pOuZ5+Zk+R/6zhm6O9z
24nuMEKoH1R1mO9vL7vzjFD7GGkRF+AFb1s+vbmYTKktNN+7AQT0uFIdBFFGCyzV8+5Rr4bxoPtz
3ftFvBRhSBRs0Q68EnwH1jk2qaDXbFcT3XV/aie9fXKVXgEV69bjp1XVR+PSVmmR/K9Dkaq/lFPc
m5///MEBy0rhQtr7Vx8XRSU9Z+k0dAFEv4PSWp8aXYzA5Or4KXGGI1GonbkZzw2QHj1q+O5XXKGR
gMhoBOUZ1xgwyUqi5jSmi/kk3LW/E46NdUiSI7m06F2AV44IsMJ9zJVY+0paNx589r3dJu9d0FUS
vLW9dRFpH0yTxk5YJzkdzWIwlfJidd7yF+pc6WkczO7Ba7T4z6UHwTvDlwK/IIFW295HjIpblJdM
reI4Kk/mWhUn4V60Erh/Oj6NvffByJzq4NrbCRgkqRjSyN7A9UAaoBAIhtFjVKZGyLc0vfPsrfUR
F2wnLWQVVAClhIJUzXt7gBNPLz0KJQRPLSUNIGeIy6ot0Wkp8ay9vXf3loKoJ3eRxCZvW/oVgJba
WRFx8tYJ/lPbC1yf8t6LUHMecZC8vdpeiICiBMGGBr9EtL99sFaBZdwlShaW6oxTWwq6pQdAcO+t
6Y8VXNWfR13qM9pjgJHoDmxzlDhbazMVehbqXdk+MOZ2T9VkdA+UiPk5i6zuIPfde5k04WQ7mor9
ChFXISIy6Mr/cXYeu3Ejbds+IgLMYUuygyjLlnPYEB7Pa+ac6+i/i/7/hcUmmtBstJmBq4uVnnAH
xhunLg7iKRSnHlUdv0Je6HT/S+4OtSIz6djvUE5yZV6kBJn0QCoISmpRqqds7pSvPT5MB1/xds9D
KFPX2joqn9xym93YdZHjpPWcBajSE1+SeZ7UHjrk/QnthFkMo2MvwwuyUzMCgm+y8VWGQWDYw2Y2
u6zpzKl2Ihtav2Y/Ix/WXCwkTV1JmXXf1Nv24OW8fVDW32Dh+EVmj+reJqKc0x4poYWI0jAGNgy3
+HUepeVNynp7U+3Mhst9Xrm4fqGts6RHXOj133+Z7zM+WoOo07Jjb8rjch+ZKAzaxCNq16auabaP
md21p4j+njeA/HHHWizveytLDk7m7iJzMCmh4d3Ofnx5MnulG5BZL/j6RdyfBLLpl67UtVfv2j+F
cbqlK9AEtsfLUYCTlkmTIWQ1x1LoVfxf3tQqlh91rXRwse19SgWJS/qhRK434O6VRy85fc1QYV9d
J8vqz70x164lCwfe1CyfQVFOZ6PvjCOO1o5ACtMkz1bJymD8bDOyrtF7RaKMETRjab2fKz39VYwG
6N+1EzFeKE1izpHHUvJE561urk5vJScegsE35y751IkYrAnijq8u6fCzaLsAOCK0vsF5RNo4lpJm
EBdGZrOA3ErDDwJZyM6X2hbQ8P0DvbejYBUAH0eHAYLhZkfNUZ1b2EWnQYh4tuaij2V/auy+e70E
ILPisAKIXUlW2z2VWDTeRVKlZP1DO55TJB0/24gDj+h12PNj1Rfk9pCT8whFQi08yCBUZefIojyE
3iyQzVspfUsf87p3ijQQQjTZB7XoZzTLtEhEvrIqD34t5npEyqlUErTFpnRSF18Dyaa5qoL4m5vY
eh3ji5CWlSslIAP92ejs7poL0X3rZ7WGkjHUI3qOS2ie62KZk6ssj1roikWPtYML8PZZQZlt5VyQ
DrF3t7VNA9XboiqzNGhltQiKbJ793jbyay+0o/2xe+GDHeeYoKRDCWxz2aqhozTdOKZBDJjqXTXq
GkplqFSdFvTZTkmTzE+2MSHnBMHtf3Yfg8hTsE16/S5FwwhJOjh69Jk2N1LaJ0NkGAjIgjPs385i
lDyrKKyDe2/vLBCj4kVHF564cVNMRZI4Lnsb2EKRNeODYbXSFc0w+6hAsLd6jIEQJouHHsfmi4rR
Hivk5uiutorpx3Jiel0PY9PJI+uAlX0byVGAABmHzhcw9BvFLS7tCWLKRJQj6v5JQSAey3ZKlvOo
jL7Q7MW/v067uwWsJF0z6lxUcTafcMhmtBdXJ6ZcaPI/qAEt46m3ylF/zBWrVPyWYnjj5qgL5q5T
ZpX1nAyl/U7OeihM93/L3mdGk3ctcxIQ3WQe1GwjyV6QdI8hCfm23oZBnDrWOcWh7mDau0ORw9Pj
5ZzcqCbqoEgggwLrrcAKjr6Sy53yNKHz5WHeQt/3/sT2FpW8ktIpC3oLEomxRpEtKSOl6o3Sm4E0
PUYp2AMnCfVfgDCP4L27iwo+BKYR+Q6S1Js3Qq1RVKfkhvNNOKm5i8Zh/qj1ul5f0TkWmTdVVA9Q
p4o+LWWcNqc6bKNrNtfaUX1m5zsjrrwW/9Ez04m/XgYmHV9l0tDromQiZq9QBI4ywK3S61hOzcGT
sTsWlyv5Aa1YGA4vx1LzgaXGiyYA3qxeTSdtT44Fny5TIKHcX9Cde4dWL/UmRqGFvv2+0dTqMTRi
tg9agZei6OpzKIdHfJS9N5BYB2NRqjE8hX+W+a9inbbM0HYhUAQmaq26iyDl/AtfKeUHwCb7raaU
FVYdU6iWj0M11jyGeA/OP9FaT50Tau31595Z5OGkI99/rdo+kv2pTqdMcTVlwRZV0VGt9lIy79bF
3CRbATy2ddKXOndef7SBwJAMk3uji7KN3PAcp8OMenEgmRqWvI2tuHkRZdfMzI2Do71z2BiKq5Nn
BwzqNtcoxkQb1SnJgwp98SdFGnrba6EjfU8GaT5rergoB8d7b+NBcYE0REgM5nvdLX8tU9wL1DoK
om9cKpanodPtSyNFPaKJg3OQTuxE37h4ADol/gWTuZ1cvVRihNZHF8iOkmepdNIH0WZmdeHj609Q
5qyAvmaDHSU8w4M13Nv0JDHEMaCMiP3XD//XNNGSArpRMHaCjsdpAYx56o2kP5jh3sdclbF40rku
eW9fjlJpoxL2azfNaYrGdIE1GWi0S+lvU+jpQV1hb6uAIwXbTs50S7pCUzNF5r7P8Wkz01OixvXj
LEUfanWs/NKypwNtoL3hgFGsoTukAHbMy6lNiA/VE3C6oKwK3e94bb5EA/RmSR+zS6EZRw2svU9J
yZgYDM0oGuubsMVIMqvV9SIPBLr0fqZOoc+WLP1Sk17fMsIngHIQpUM4/jcYGPIVtFRAaQVyOIaP
Sj02pzQqjhrKuxNC7IGmCSCpG5VD4NXDoNuUufolsryZ2uzbqnZ0V6DP+/n+DX9bfWVCUHEgcFNz
vykVZmMFOqrOs8Bue3GWuBfpgcX2O6CzxaXruuwhb0L51VVQBkXOgniZe/IGoVuC4GuaKOMiaQiV
jUgZecvqf+/PbG8XQkqhLkmkRdtrnfnfx7jAMl2FMhtooHihoLdu5TTLOVrGxpeU8uA7Ho222YN6
U3Y8C6hgj1VivKnz4mfaZNlzz9Hz6m7JTvcnt7dDALMRq1PmQWt9M5yjLvAqyigLlhGewQDkwJNi
2KdRxQm4P9TuzAAlA9VDIfYmhMSHVyBozGbUJck5J5qaX9Uu6r0kTeRTG8/j+f54e9cv+x42Oyjj
W9qdpgrHKm0KL06m5GdC+ToIV1Xl+6PsfUBiJ8QteKZve1y1jpWvM1SIwNmjczKg4Z4WKpXXaFDb
/7BWdBjIUGm3ECRu1sqmZJxPJtdhlKrJuQqTWPOlWcwnxJ/H4mCwvdWykNSlsUOV7KbYWkXCaiON
u1CKZUiKSjx5iYWQsyzo11lVd4RA2bs/QN2ATIU0CIBu/T1/nTJQJzBPSp6xxSnKz23Rdy4Cusk5
qTv5M/oy4qQm0hFsdWdQgkReGDJhVm8bZbEPizZb6+R8gC6oclST3bw3e28x+8gzpQIz46Htvt3f
MrujckeuylA83FuVJslS4ZhaIg26EqvDhAz6ktMiOudtbD0i01OehaiU1+/TVbCT3qShrLX6TYZT
j44Y67Rl0KXL3g6liD+kSpL5hTrrB2CxnSNB3k8xDH4RucV2KVUr1p0xxJdwtmLFPodm3ryLMpCT
D5VJanOQWuxsVO6TFfsBK3JV0Xi5cWbcPHItDsnHs9z60cRNeBmHprsYySR1Lr3W6eDR2Vs+mhCk
aKu89g3smI8oynHE4hFanOQlCV4iqh5HVy1Wx3MJPN7TZayw7++Z9WxvCvJrOrC2df8ERJvlUxt7
GE1s2oOmVOpnS5nfksaa58TCl9OKm+SyROV8mTHr+nR/4L3FZEzSA6TvbutSStkOGcATCnEIe6Ue
fj1I/xYTLKbRNMP/sJYraJ2yP/f2TXlqUQkZUIdPAs2s4t5DI7/uvFqrY4phFZSqZ7vkoT94l3be
CR5A3nUU20ErbKM+PGeLNeKFDrf2WkynzJ9sPLgOFnBvFHTESLCI+LjDNwuYmg20qJ6ad1MYtZ8t
a7mxHsuDW3sHesZ5o+VnQfwhsdpOJo3yqUY6GyCfQhDhjeR935ymlp5bjmHqZahWlG5XNmXtKjCB
/CjSjdgXCUAT2dL6gwrD/s9ZwakraXq1Qnt5OCEnVAUIRsILDaxHNFaFV+Kf8UYRpfkVl/D6W4lO
Od5RUnHN6bv5Q9b0T9GMauT9bbz/S6isrmpuO5Sx2JlzTq5CQp1nRusts568MVIpYUubuRN0YdS/
bZVWPy+VsbxDuVl+ils85XHR6V/PcwWkITtsB/rPaB5tvgrWwKYoK2q9bRb/ytGcIWtLOxfRVfUy
pVLzH7YeURc3P9f+LU44yjsgKIZJSKmk4oNhNdm7GKjCwdnduSg0In8FV4dVLG9bwEZ8w1widNMD
wGfTqdPsX0sX92dC5frgfdm5C2H8c0lwjFbe9nrU/g4VxtCerVKGjN9W9U89rtL5obC7/K0Me6F2
u7gowbw0mF4M9mxKl/s7aW90Cr/Iu6LVBGB9E6hEwq67nHJFIFF7pQEM3CZtuuqstHN8zRrdvLT4
DpxULrKDddz7wpQh6elzEfO2rr/sr3kPUaQsS15Q6paz5ZRaku3HVphdqFRVB/fITv8Z8ADwCKj4
XInbHYqSC7dwN0VBJro+kOW+xUakKLyii+ZPFhr+bold2sWK8Yp0abK+niVIAr4+Arw4XMzbVj+2
ERPm3SzxMmYnGCriLHoBz6bvEp+VPfiwOy86NyY/E+oBZd4tGgTP8woNxjZ8KFMHNSbJGN/YVrx4
rdwufkbf9hRPcvTp/j7aYQyuDEg0nUEPkFZui5UdkXcV5bwIMq4h80lEFl1hU5hFcRJNhcPLCFoM
9WotqxR4w5P5ITX6GAq+YYajN1u18lVRImwLbHv6LU9x3vhqhhWD1zaF9CarwyiHZ60iUNvifmVd
RjFH7xNl7nXchPr6MawyIbvIckTpuW+76pveVspyIZfKcpcmfP+TdlETn2l2tV+wqE10Fh3FVH/J
ncS+loa5JH6hRNVzCT1w8AekIfNflMdJ7tByECfRD3p0nZsqUr6qar98wn+2O0JK7BxHFGOhptDe
5WNuu64ZkokQHJM4MPKwuRQ4NZzHAR28XKrT/6U1DZklLGPIOIl8vb+AO7sGOgIFHBTriDy3bcM4
VJq2nGhyqXVcBfhKwt6c4+E9VQ/0McaoRRA1O8LO7xxM4nd49NiKgHbextZNjmXO4MCOLIaoPjki
l/0MueyvjarlqPTk9WWOytHrLPBn41wN3+/PeSeKoVqwmhYCY1rBEy+voMoa0wxaKAEaQuQPXWIl
ZzkX7YESyN4oVFoA8RHH4NSwueDrAo8sZ8nWFttYRS4+vqNf5eV8UF7cH4Z2xFqOgHG6Dck6wfMQ
g140JlEWbrFExc8yro6cLXYSFLSNuLC50P5EmC+/WbTq1LDzsXuMHeOptvEjSjpNdTsEE/xqEkf9
7N1pEcyiHwNph03ycjxtwinKKQmiy16qg9Tu849zPh71WvZHceiDOrzF/Hk5CsL+xhDx1FPvQ+Xf
jxbZ8KIsT9TXhxX4HQPr5L0jCt+iN6wUGjtIJMSLJr2P3FGpyLcqq4O2PEmA3F+/vxmJahG0Khlw
ystZxZWipkUDZi4vsT9raxDZcXsoNLh3Z8GygQVMWAYqZTOK2Q9D3YBACvRIk95ynCw/RdztjbCz
DmXL2fK5UUpPUebXi2z/saaCd6OixHFTQhKSA1csAzaqCBqYSyVjSyek4T2swW/3v+ROsEKHfEUF
w8mglbnZhVNsa3NbFEkQmfX4vTLKhpkl3acZoPTBou0dsFVpHyowTaUbZ/PUGTU76fF0xv+TPkTr
BL2a555Zii993H+9P6/dwVgz6sHrtt/GChDubUnLdMy+h6h/cowkdotBts817tynmW9x0CvbOWfr
tBAXoIRPkXuzVxKhq/mkVUjUFOlyJpBYHgRcUv/+rHZWi1GIZ4ndoNttQ8ukz6d5UWbMuNVEvJs7
3HBMuoFvhm46QnHubH4TjA2RJSfsNtgyZbyDMECJAxotjh6kcpanvimG9lrZkmPgLWiml5ZN+sVp
hHlw5e/NE+gopA16SuSlm/er1Cp8Y/AZCuYpbzM/nArlY5hOae3Lsbqc73/UvZwTPAHIFLqcFDW3
Z0DKo7A0G7MMcjQMT8qihX4mz7mbWr10Hi01vCaK84lEEQ9ko3QgJSuxbw/ZwVHc2bKrGxv+Dzw/
tArX//5X3oDWfBO26VgEuVpFDyVKON4MVv1sFA5B2pgexSg7K7ySCNcLbsUYbaetypWkN4lVBpM2
yy3SIkn8TZ4ltfMtJVyIXBLzXZfFib9ASPz3/jffOS6A/ICOgFWhvbZ9Lhp74jEP9SLoCiB+LHBo
PEey1R9pKO0Ef4DTiPsA/mNcsuWwq4XoDQmWZpBPY4Qy8Qg1lvf4VHaA/Bokvb2u7Yrrf5gcFUcw
Pwid3iS+UVqjh9YqZaCHcvdY6G3x0E5pc5Be702NnAQWLGU48D7r8v61XcCh6nUmLWVAZ8j41Y1C
vYaKlX136kqDTRMh5YT2cHaEWd9bubWlTGHEAHy81cUFpgJ8MYxLquLZcMpaK0F0U50O4GI7FwCd
HmgGdISQcNjWx0IK31CP8iqQtbqSXWA82vc27aoRW8ro0NRs5yRQkObkUZtWMF7ZXN5NT4Q2SiEn
ITSd4WpbU/dEt2X81jlKXPqWBnTSw2d3UMBfLnNlXO5vmD0AMD8AIhStSxKGbY6ih0rGrrHp4ogZ
cooY9Ex2wYm1P7vYSTHia4xaXEeujdi1sqj4V8O1/ouIu/mfplftlNpyHymuBNc6PHi1d1aCF5sj
pADy2oFc4R+PhqDJT4vQUpUjezlbWq5fyXzkg8+wcwESgtAB/3Mr3RDCJCD8JjWwnFiuqX1DVOMb
zBEHrNFW63Uo1weX0O5n56blEgL6cetILhl5BLsY5MfghP3bLjWNZ2L/xj7jtrrY52SWJYF/4JzJ
fofksxloudl+RG0VFXdrkFL5QRSZdgWDj5zl/S2x99nJdtZyILQ0DLZfnm6pjqdKmdkRVWoUv6Rk
gdsuIfERTob+epg3X3x9AFYbwZvir6Ta+Uy8gT6Blvw2Qt15Y7fDeNYoPnx+/aTobUFDoQS5Wle9
nNQMYyhMVCMPsiWr/EVOErIrBOYKdbEO8pE/Ke6mE0OnfAWbkoTfhtC4bBpLnDRF0Odh+mMqW/G+
n3IRulPmZA/K5OgXkwqM6eppgfaOXRmnqad88+rj43Cx0GKzSZBvsSqpUkpOWmlF0GjKpHswC4fM
B+u2gtoWtT2SCb3dNg7FeiKINd1byX4vv3CVDaMtx6DLrfXarLIl/7KY5k+EXrVXP3KMRIeSeBQi
7E1xfORVL0PE5wMVBy3XkEPx0FT5Ef7m9pFjFHSYULXEIffmYqRMPmmjndCYQH/3M/tEvhLEZb80
8HaWK8fmcBplNOYPVu32JgIOhqsTFx+4vpuaUcabnTbpjCihMPOPKAGrMJqr7q256E10GbVEUc/3
j8bts8qIJLPU5OEF3MCVraolQTP0JJiSCKftqS98qbaUgxt273OyK2BZrDiIm7BLq7jsOtr1Qdfk
0bWtKuW0FIP9NsFb7Uwq0H9c5TxffxRp2yOU+yfx488mUokTEhVFkM0maam6WcjRE84QexQKl48t
yra/J7qlD8rQ5mdECCO3hjNeHizp3gfmlgOItHZzCApfnoza1ie+Cc0cKunFJYyd8JHg5agMclv3
o2kIL5JKlQlCeXttg+9YFKwf0qCWpGW4LInuXCUe70+RipbfWe1HWYb/HucfAOAmg0cntX1+/U4C
YUilVWUnce+8nCiyfVFfqDHcgXCMHjRNUvwJsdyD2t/eCeFogtmkfmUQH70cZeAjDz0GNYFqR8Jb
inl4zloVPfQo+ifNAbvcn9TevcZlblLDAjh8g5ArUXHBmQf6gKxwuUmtpuFKE9sPPbJjBxtl74zg
4qisCLk1HdtslLFQNbafBbQ7zmt/cAwg5miRwjCxzHhVWe6jqyiX4cv9Ge6QtKmKQN5dOco8+9uc
d1ikepIrEu7IaObQswHaePMcym8iIK+/jaJrew/OvHIxomxxXHJFPTw1Qtjv8NySaO+Ukf3r/m/a
OzPr4q4MXKLibUZaoIBot8sYB92UaP9kkV0+6+N/MHRdn2mqUEAsgVBvc0HJlmBqtLQGbKMPA2tC
hsVRx+XJbOUjyfw/DbGXUQELiwQeFyDtqhs8J7kwklMOF3uaJTlmrqg5vGmKqVhcoTUdGI0swiYt
spD1Oqc8oZ9wEyyif9qoimGPqN3X0ayHd3LfF63fm82oXWyLLU+JrhemK+JKV1wkHDV6MDOo2LPd
O8YJx5y6u0iDXJ/qztZzyglN8q3XnGnxtG6kD6DMAvSWoySV5Qnwupo7K1I3Htz+O8u5SnZRL0WJ
6lYoFdFpYj0JBMVcOZ+UITefcoTZD9LSnZPKIOxhfD64C7c3YKTlap/1WhJALup9/MLpCaiieTTG
ST54M3fuIMC5YELWpbzNmtQ4q5dmxbzok6ygKS+md1Ovxk+WEOrPUp7Hg5thd7y118k+3RHyGq0S
yXyLN1rKEUlMEvMbOpz5daR6+Q4FX/vg3dxbLnQ5yAvJpW5ZElLtjKhjxOjUtfJAf06ZTzDU+4NR
9taL+aBFTKXttsjdRELpKpiXwbzk6aMymLVfSariQQ2rD5L69ebcHL5VMpwAYJUO54V6+WZU6DHi
QgLAIW6N5VeG1qQ30L+/zkM+eLVkp28snKKe+/TQtGpnkqgmkk+tXXnK+erLkZVeobmoIU7mUAYy
zuh6Zm+TIm2/56nU/7h/ae7sEkBK1BFgfPFJtypDZqstSCuvdAJ5Sc7YOFS9N+j0jMusk1q3LXX1
IIHbFjAp4ZHDEiYjbALczdxW8pIZgzbayHZgue8i98PXN28/vj9qj20im5sx1mfzr3KTs4x6TcvZ
DjL3249PkfsmdA9ujm06fjPE5uVdzLpohMMQ3en9t6dPz6n/LLzvsns0lW1ueDPQOte/5tLobb4Y
CwM9Oq7if4p9JlP4R3HvwRczVibwX6NAN/r/0xHnd+8c7/K2dY9oaEdDbPZ1QzdvDHMWvnB/xN6n
3n2rukfT2LmGsH0mZ6erB31z+zxnmibKOamLQMRS5ZljqV1WR6PT/VOzd0Ihq1D8WvsaN/5XpmTA
eBVJEbSdTv8kipMAG2jTA/J4JASzNxQROiQBolc6MZtrCFW1wcHGtghQeRM/8auMQo92r/ktgQH6
7/1p7QSTyA0B6TLoxRNObsYaefr11MCOt1Kn/EmZp6X1wqJTPyahmpTurCoVWrxVfvDS7w9LiRYj
QoUO4rqmf229YeW+1wso7daey8EdeLRqd4xz4xTPumR4LZp4wSJPzpGZ4963pccHphiWAjnQZr4L
d/D/I6lN82D6Ce6Vn0oNX91iltUP9z/t3lBrSZ+uzcp13cbpUmaoc1ZYBBp9aaBnhH2Ba9V6fiom
DTDN/cH2ni6iGTDeILtuNU0mDLiXwsTtRZ4M82uXzwrqyVpnPZh5azykotauCty0p7RM9SPK+d5E
aWBA/uOj6paqvVxMHVz2ovfErIYNqapqdHGSm6Q5J4kdHbwke2/X30Nt9k0+THlUzwqYBLtIz2Vq
d+eJ2OS30BIcrZo4fH0jH3w9npV/Sssrdefl3DSpa+qkxONiUKbfiT6Gb/IuOYICEsXwz2wijzWM
YrtQeKTSu7knkdlJaGIByQvr2NA/FSTPonLRYpBgfQ+qfM5F0lluGKpZ7yHVZAxejD8ExRhoSxj7
lGXhWcogLRezsc3aWyJDfo+HkvbV6orIcuFtpS1uFcVs+LKed+bzIrL2dwYBLnVtu3U+RZlRllfH
RMzkotmNEp26uKw6V0L+PcgVRep9p8hC2YvLefptyqWNv09ly98Us3RUPwKD+34cp/BDNpqiO02F
Wta+qc7YAzhpNL6RZqfrz42Tat/sUppHX8+GqPHKXBOFn/MiOn5nNOPgYtEsSdjYCvF2VrXafKin
ASbFJEHo8BxI1L+MjrLFh5A6LndGaGbKRa3bDnLtIugCjAgaektSZbnXh5I1u4vRA/gQgGJx3FyK
snsLnQ0f6ya385rYtZr/KZCzRD+dyiW4pzKav8zRnH3mlrLEu86x6Hq6MEly41+kTGeERjol/t6l
TTI9FLXuXIoRRtKDpE5ddCJXVFJPy2Q7P4VynpknuYh0PEr0SNW41xJN8iotTd4K0Ci5j5NY9z9u
j9l8VPM5UU+RJLWg7qa0HD+nCym0L2y9KJ9F1XQf67QxnxBvjApXmNPcPhOSxLWbt6b4ZhuZ82sy
xXJ2ZhzS3CFBRuoqKWZrXUq5KdDPnMbx7ZCVavY0ddM4ubCbI9unajGRPBZGFvmiGGEmZ86ki6uM
82LkRjKv3gkTCCv3lWXQW6+eTHwzayqf3TWTR6Vwo7xudL/tneSxXKZuwFY+c76hcDfZXj+XxufG
MbrStYCC2U+qNE2BUStTjm41jHJP5qGZr2NcLQ2iInahJ5jndIXi9g68PGhk9dT7Oei75kHJYhNn
Nx6LxrXHqP+30RGRdMNcMhvMEMEzeF2zFPJj3QvjyyCFMfBCIy29fCiR7DQzEBDuAoYyeh4pVXRu
YZuN9KWcW9X0Isj7gVR34qOWYqHwXGLiLFwygnRkUxJfPsxJ034el87oXb3uta91owrljIyvWf3G
8FQtPBWrlqP4Zud6BY6IFAy1Qf5uYcpzOncinxpksxunej/H84JBZTiRtbbZ+f4rsj8U0iEg27nz
tiCRdCzLyJHhQYYTdNWijATsjNo4q1J45NK1XpzbG49wg84pAj63FI0kFmA97ZJ2dzM1/65mZb+U
gUbh6ye0SgNzha+SSduiapQgbQeXgeRRG9lXrZhTx7Pt1Pi5queK1z/CKGICjOAVpqC8fSz0vtYW
pyR/zBAqeOMk2nQZ6Y/PF1ObiasaJ5kf9LFUTpWszP9lm2D8TVWQZjsYnE3Bs2zAHlIhSwOjwzmz
6PVWdlXGfSilvn+9GDAYImARyBKD3LtBE5VmIvexoIysKkgeZCpnyO7nS4cXy8E33YkU15wRuBl0
Hposm2nV2RzBpobkZgyF9gzJIfzkNI79q6Du+bHplH/buV4Oxrw5Biu5DXk9wkNC/RsXii6zJ6uB
nYVV2ZJ43YpjrhMpPS2S8c/9/bnJj9aNQvANVIoyCtz+bWI80zKVjckqArNT8+/27BTvI603wXM6
af+tRvv4MmRdxbuzzF/gQqT16f4P+INrfnEOV2AsTyUbFlfkm7xGNSWzQvAXuESap5O/luMfl9bp
/hF6af/PjHXeK7mwM9Ut2rZ8ysw2tp8WvdYkv48lOz+Hc558l8NSBhAwUTa5//tuAqP152HmB8+F
zvvNAcYQdtExwy2COGxLr1Q13pFOTJqf187PMbK0k23PuReG5RE97ybUZGQyBbgLK0AZEdiXkV+l
JPEUNUNBGhLOJ0kri1Ne1+PFyCzxRk2M5ah6t7Pr6MggsQ1kmaxhuxcQtm7CJmbAEs/soFrkmVur
/gDhKT8oZPy5x7eLDkebxIQ2NwXnTSEDT6UF/LdFn1sV4eiqUwQfYFYnI/J1rW95F8PGrlwilpWz
25QNgslL2v5Qs7R6L2MR9kk1En3xxYLewnUckGJ3y8To4qvmNNbnouvMCZuROvsBGCX/nqshyLhl
ZnqnUa0UcZoaTfwqZwkp2XoMgc4g56vkGDO2rfqFK2Xo3bQT8/i+jakDn6wOyjI9XPQbXMIek5It
GNDvTRQZs0s6YCUe/rWp43IZjL0bVXgLveVVyD62iIyFrrLY09f7G/Pm/WJ7wEqlI4K+Iuxb9eX2
KMvYnOMS04SEuZ5MEfafjUTKHv7DKNRYaZbD77q5Z2UrxVtNzotAznuVZySRntqiOdJM3dbn/lxD
dD95HkhCbnuPSZrmZg5iORBWmFzyPJxOxDuyPyfpwPoroRfnqv4uTvoED0ND/IhbS3s3gYrw78/3
5rbnq65iTUR+UFTh2L38quYUytRJQZUkmb6csLriLZU6kA+yNvuZLbEneXsOjsPeHcNwHAUdd9sb
4iYnzRErrIkaSFT+LzKK8SGVIttyyS+tc6hX+g/Yh+lTiOT7EZ1z79CjFrXyBkC3EAG/nDBbq+aQ
1WVgDsv02Mr5CJoxxHhvdI7EpXeHQkKbgj2j3WgnpVJNurcC45A6tymfSxE8KKQo5kzYB3HkzjLa
Mu17NH8pytFNejkrsohIW1CDCpbOqS6LntVBnVnmSaGR5dVNXD3KVlgeDLozPwpKaA+ByqU/uY31
Wq0xicxFESDk3v/Q8Du9JO3QD26iCusIt6nsPA/UyxCiotmyY6lK4YwMYmTTtKSNbjsayoPZtoVb
dTnSl8kiu5BB0lObDfbviUa0XycgOjNT7q4pFK2LVArjgSpYv2qhCjds5COtrJ3YAjAB1SBkwGSQ
rJsHbNWlUuaZ9yQxLMB5yIcWXJZIIJ4xDqk+YTXVfROg089zhgIZWi75cr1/mne/0dqE58iu/czN
HdnYgKlaUu1AqJn5KA/GM/Yn6L5OBTw8/HMOwra94egaUgymKX4rnFmbTSnoZxZBbSvSZ7vqkLUw
CnRt6zE/CWvp54MBt3X69d5cadJYmYKAu22Jd2NdOnnRg4gOzfotKLXoVPR1jKqXkaXfcb6aznnT
15anlc7yKezT8QEmXXUQI+1tfBo6CEAQR966z6qzlLeFDoSrMLvksYBbhyr02Li9VCQH9/PuJ8aX
jUiVWAxo4suDXeSyaOxsKgI7N/uTFSXOBTWe/OrUkfXYi9b6fn8H7U2N2r4O7BK8E3N8OZ4az/U0
mQNs6yjufjCSITx0vfXPxji2+sFy7k2O7cOho5+Jmu/mwAxYmUcYpGUoeeHdnimZuCiN2lwqZG+8
wZrj/zA58gz8VilpsmvXyf9VBM+VMrNCgQ9HzUm5iLD8MDrzfEow3P3y+s/490jrzP8aCcySEgnC
oaAHwuADOsyoe1F3w534qGC6t2LkExhvrXRbY3vm1Q6PIUch4166unIrUKJPedfjWQa38vN/mNWK
SKYaCntyGywssKqxegZ7l8plHyQWh92vbO63CZM/6aCSsO60Tci8EgI0ugZ/1PQ2nzCjVCZTJUqD
IY4Gb7K15TGubXEQiux9vVW2ldDc2Mmrp85M9B6wNSroQvucijg7zb0hzrXojpLcvQmR4JBukFmt
neeXe2LMHTLqhjZwF+VoXlFODoCGHeEjd2IrNgLBK88AWIptEwR7dzOdG7zsoAOjuit3savbS/dg
jGZ8im3Ks0kzdhcCwqOrau9TEqFDEAJleqtWUJg5mBUeNUTf0gQ2kLxcycMzL5+z6nx/I+5+Sl44
MEjAAW6IMZ05Y2EWm3lAeA2XfulRbB2tI+js7mtDNAWfkJyY/uDmOUW9PZ47a005Qmc4pV0qKJTK
8cdFE+mZ4DJPXdS3+pOWCWoV09Bhh21VB8ynbRP8z5u3cp4gx/Dw3USs4YBaLMlPjlN9r0anVA3N
mVp6qp/HFKELIEt2AedcQsbBrUqnHS5VVaCXnWX4AZNtF4ULUGV4IOY+qinubTbuHH4ZJalbKkA7
RmkZqjQBSsD4j5PZ0MQwLem5SKp/pnCWfzpIAf4YaTkcvBx7G4CrgeSBPO2WPK6GtilpTp0Hszya
T1Y/JV8RwjkSPtuLqnnlgYbBhsQmZrP+WJ2oZVYXRWAlVvSrGObomyP1i6vMSCgAUJtdZ86ay/29
vXeMmNKq+LTCjbeXbK9j0GT3/8fZefZIarRt+xchkcNXoLune9Lm9AXt3l6TQ5Hh1z8H+0qvdgAN
GtuSZdmyq4Gqq65wBsTCjNyQH3Nlyis3cKxWdwH8qb9eX2zvAy76gvjO2HT81vh7s27sWc5ZjB8D
YVuLh+qCGklAflxH+gXFqehpFPLg059rDkrtJYCvAvyChKe+REKBjs8KDRFVWYjkK/GQgZL+QSjS
P+mYOf9i9BZRA3d9fTDK3NkzL9Zbfc06CtTeWUbgbab0mVuo7fTLmdXEf/2V7i4D0x6WEinNJgcn
/EOejbQUdYhSepQEbHiGuAeZzF5oQt5j4ekCLNI3Svx8TZm5JSZ5faT2/R0yVrSSJikxfTPOTMWX
TDNWXKPoTNWN6rYuXDyc4szPcbN78zgaOTTEgYGPU35yUFY3tWylNcGPnFGU+Q/NSPGotjvTA9Nc
vv22xjgHgw1iMp4z68mMHOi1lrTImHZdXn5pS5uuVVHCPc0m8z9kBstHBEW1zIE28PCe4b7WZTTi
bFRMPlZWajxHSRX41thbB2XbXjtoaQoSamhKcPJXqQEmM4VkNmj2GY3ewWya1O7fPK3KX7Usqocx
UYKzkjUCiQgc+k4QdPurqhWd4uKUqB3s3534w47CCxpcIxonjvMyTZmaurIlhSRZNaPwa1dPimcM
ZX3LsnA6vX5UXl8KGN7LpUpMtPvZAYQXTUHslV0nfCTR8idJo3B+famdUA4rBZ1M+jDOgr95uVSj
YTXdLAl5lCpglizYL2OUxFdnbNOLQHf/boqOsBPbSAByCTAq+5UCjhv85ZqjGos2KWpa6WOAv18Q
Gp+oG+UjxeltHGUZNiMNoCUvX5dsWhRaxuzQS+x7ezrFYaw9NoNU+IFUmA9x0xzJVOytpyKcCeGc
TUtH9uVjqakotVmh7RNHleI2lRI8qkOUPqlab4Jfwpbp9U+39xrhEwPUWKCMZJgv1yvM0WkbAQu6
CXrrYycp6VMrK+Jgle1exIIMWxMmvhoZzbqMinVqeRPJjdtA6v8/FJmDc9pF46MmpwcyhNs7l5Uo
QBdtAKqbdR2Q6owLpwj4HISl6n+zgyeXZ7WycbGDkaEAqrhXw2D6FNvYkR4cg713yZoLsYiKB9eT
l+8SHAdcdg1QXYlp17UZR+UhHqsjnPLeDvlrFXX1xfQgivJJLdiRRiu/C9UpPVfRNJ1NpfsuAas/
yJj2lsO9c7HGICPc4GuTjsQcDQaEtKeq9YpBshIXe5TwPja75tLw3xyo4+19QcbOZLwKcLMNQMBs
NCUY4LzeakWMrhlZQGxQ6EBIcgw+SjADaEr2yfe+apyjOPbHUPJl1kTPCVwU+2cp+jf1HWyRjoIq
vw3J1IINscig3BavecXrmY98qkSqEEVlkCha0N3SsZMe4IRgk4bV6FfyOfMnAr5p7dpjnuTIoAX9
wf7e8lagfDOr5sSSUi4GFy83ma2mxsCwAfooWJAPYVqm56Hug08oZPUPOJLPd0C8sEjPMKwRuS27
KIJrXtg39mNWWtHBwf6zp9dvDEAPv4iimGi8+jmGDBoqbnu43MhFFG5n5kHtJamm34Z8sGu3i4wi
9rHWzKezNJRV6dsj+rJurGiZ7QFr0nPXDmrT9oCK42seKm0Uv0uSurG8tk9wu7PyGexVHNl0+Me2
VuWDR1hO5foJuJPJQQgJwEaXA/BXNykSdlTGjpnfHGq/k04T6dyhXwXj2K4f1QDtKCdDhnCqhgKF
3/pIKXnnfBnYt+L+sABkNxUJFs/OlERqcbP7Wnoe5L49K0ZmXOpycjx6QkdiojvJLYdZQ9uTwoRO
+jpCcrikIgyxDxKJI18nXCA9YWhf9dEphWdM84wJV1UC8EAKoH8Swsi/wLIb3/rWQehyyhYJKPRV
NvdqWZjZH8ukKz7F30St5+8QVzCXsatxV1d1/qzNNSgwec4WPJZxff3W2yQszKcWAjqE78WBYD1c
4cFMjGhG8+pIMI1KcGPPzI76R0YP4zlXMdCleXpE7f8TPV7sNOTYFwAtF5QF0XWNUB9tZ7YTOXGu
jo6o5YOmmlCgmiHV03vdGJ0viJnbSIhlXeyatS3e9V0lm26ed0nkp4jGPdPLk6W7wJmYHM5BGn4s
2LxPsonq7qw38z3Zg3pUf2z2Jz8ayQukvOnsIum2hOu/jgeN6nHMSsm+9iL6mmBfeNGtMD03CEl4
baOLg6x1ZznyYhM6M+D3LWMMy8kmWOx4r2iBjh8Cq2k8JsS4y0+h9MsW9ae3bgSozoATaKotsrDr
jWBbodzruAtfS63QGGilQfeg9eo3KQv0dzmSqHcgQduDK3WTDeH3gqsxjsJ0bnV6li9f6ZhXoqc2
cq5guaarrQvb0ye0K4cB6czXn2+TkrAUbTo4nAwTme+sglvflWMYNCNbzkQl0rfRLgzvdDAg/7y+
zvazQVWAhLZQjXiha73B3uA00auyrmLIbD/RM+lqdaCngjmOz20llINtsgnaqJ/x2ZDrYqZMO3W1
K1t1sEWuNvbV6ML6vZOW7Z0AUHEXGlV5U0andyWrLJ/sESX9ScuP2ufb+IEIDMUOSof0tTfgFqFn
jjy3inXNNTl4Rjgk+87YsmNVozB+IJvJpexYIvRff8vbjcOyiL1xWZAgbZL1rm7xJIBjcY0sab6k
4Is9xGudM0r1ycHG2fmg0H9JwmgeMfpYb5wwD9G01HqJYy9/BqCtXodYts6YvRd+X43Zl9efbGe5
xVoGMSjg4pz8VRqBFmZeLqr718Ssh9yFTNh8H+w0fhrLHJuHYXozHgp0BLxMPiJj/WWi+/IMTg30
TDoBztUeCvujJCrZTVAU/QbsnOmOUv/7+vPtbJhFznQp/Qlr7JuXy3W4SVKrKs41WCq6ASb305R2
yrMmWcKtHaW7zrLWnV9fdJNJL8+IDAaTnkULYJ0qQkMBnjLXzrXNdSe8hPjoVa6TL7CPGZRRekUi
VPphZIXys8zr9sgHext7WB54xqIZuISh1TdF6bcbTJNQXvPQ58nW0ruAhzzoWu2twv8d8V/ucQ7j
srP+up/sRNO6oLWdq6iF/lWgUHsr4/DNfUeDzcLAxwDUgnLEup2ah80YOhLUbCsuaMNLjXrqqvQo
m9453y9WWb0xu9b1kD4/kn2T05yEU4GcDDTZpetwdK3vvDZg2OxJ7gS+zjpghyXbXg/Ra7baWfhK
N6lXrbODg4C1uwqfBrCrSv97zf0ao8oZJDJ65rP5fFXGFKx8OL/ZFZOPw7TKYo4DsYIL4eUWUEJF
yUWNlKiWFF/mNsguea3EnrDM4SBrpfnL/+tlDkeevmAyUFYkLq4hA2ouBnWMMeRuBtt6tkoRfutR
R3lWZjlK3E5LEbCKi1gf3aHMkfADF6JmX4reQLAh6DsTJGQUAZvWh/gOuRj8PHSaks+RlCX/pmoI
B4QjDZp6YZKlj7GJNp0fJZ38P7mMzM6FqqF+sFoLkGhBWw/f0qTXHyM7zyY31+k/uykpLRbhEu4x
FqDm2HPauFfPmdIK9RNJeS67BgpP/Qlxe4tEM8vlxC8FHpQetsLMuiarNN+Zc1rI1DySlZ2kQedm
czrF/ke3U7mCvRBy36T1qL+zp47aqAlnZ3ajQczTE0mucW80NXqk/WjLP8vRSf6NIs16D4E8DPxB
ws3ANfHV+Q0vtPiQZQgaXgqi/zMKXEHpD6YF/lLupFTzejyFviZSUf5o+i53vMEwctvP+ioY8Fe1
ok+pDbPGb6HfnbTAHrq7oBvNR7MYiv69Odvax8pwRgrxJtC+JS1EDPr12gLciVLpNHTaGLomUp/S
OVVi8ZCPQxN7QyqlP2I00eK7AmW50bUapXbOWK9HhWc7kgBEGqMnAglmRNGuUw3xjIWeIvxgbNXK
07Nc6Ne5QTcMybDka4n1gMDkM4LnIsVzJ1yjaW3TNdOol3xoZVbnJSV/uLZkVM/oYkupLwL46L5J
7ibzpUyJNkTLLfw01QChGBhN2r2VW2P9KKn51LxvQk3+XZSzonmpQNjD7YWYxTs1SNNLYpYYuIQ0
riQXwEv9v4qP3XvDnAaJJ5oC4ohuj+X72RoHyzUSR9R3kqqKfxG7yKJrzZJ8DxVGjWvEduK8M5NK
lZ/73qQ/Q3XSPBBwUekADlcBybIy6yf+O1EKU6rPkw8B5NLyQA5l9xQSVqhH0EMC4/nyxJuxUGQY
ZvFtasPhXtGa4GSYRX1QJe6FY5u7hcKHbGsD1p8IxSNGOAjpdEPsQ/GZGUZ3iV8Hw5Er095SFMF0
HxZVPGa+Lx8IF0ikWuMM+fxZwnCK8gOkRJxeKIWaA1mAnaXIs+DL067ZadbLalMORiKka5C0mpeI
Oj9XwgwftLZ3juAzO2kd5APsFbhgMIddR8vWMDHeA9eMiYjencxJTk9GaWQ/pTzMHgaMI+uDtHVn
Y3CfkXag0L+MWVZ5Vgb7VS37IrjOVjP6OZYevuCYHTXhdpdZBh2L5cFW7awFMJzhr0vSQTrlZ6Jz
PKfG7t5GTcU1B1X/n9HX6Z055Zqfm2F534vpFyC/zA9ns7gbKrXz2rrs715P+HayTFqxSPqRQDNX
X+dCjEnw/JlD+9qYFV4PoRMBVhfyqbXs8oc+mcaFpOwILrKzn1gUmPPiM7wlewYEpDkDW3ztaJz6
AWIr534OmXR3knVw7Lfbib7s0tunM7yovS+f5a9cb5ptdBiNSr0qYZh1bhSOQfyllmEDD0XUxD/L
ITgS0dg+HduJQTPtbyaItKteLhkW0EvHpleu8TjYfo3Q6ClQgXAnhej917/edlMt+KWFXs3TbZWk
Ahu0p475wJWSxfjeh0H7hXz5aBWQ4PzkFykMj0IVwp/Lq9wALypUtidbMIxJ9N4WJ4y8zbMqh4Hp
tRFaGu40Vta/adEq3IpZm9iurOeWfdbKoEo8TBaszypzsNCnaxYH/jiEkDFRtBy5m0qrdFNNbYQf
dbjLYxBcqs8xvPQRu+uS1AjVZj09S81gvHNqfKAvWTG1PzKwzr+VJM2/GM4UqheHtrZzlUNMHh40
AqPu5UxxuYScUf3HbGujOWNsMnyz0Gyc7irEmqxTQAvte4EnUwzhN2vmc6tl2XlWhp4xWl0a1nWh
W1dnxUkm2zd7NFrupa7heg/RQNJ9Q89ix5OloUM/BHOe4BSVIxhbhbTqRw7btsS8JBeJq4K6N/zY
llrVrXWn/tg0MIW5nm1wAGguWopXBh1VOWr9moUoe19HrjS2ZeBKjjmprp6FqfJ9zEuzBD3eZDA8
Ui35ZcR1HHjcnOn/QsZI+rmIHeebVNmQP5ywyO4bxQnqS012UHqZbjbRuYOo/ivNlSA7d8bYflDS
qkuwo4jL0S0gy2VuqXXawzDPw3yvVU4UPjqpZPdeABDqmzHEJglgZKEKnjvpfB/J05D5Nio7rdfL
NZbyeheU/7TYBOOyWKLc6CtxkEoQnLXqwXaytPfQ/Zl0NxlD7fec5fmPtG21eyxvyuGkZuHYuJaV
hOIuSRv5Di9UuXU7Jwc8MRTSP6qJIqWt1MaPaXCku7RXs19d3YhvdYFpBqSBD0galV0Q63dZoDkf
p1SbklMTll18WmIulF8zTwo3mpP+Nx9dPCZaNyvv8F4wzZOt9l32HlMyvGV7WJm1L1Rp+tTHIzSd
POv7i5RMsXbSg7xF0KCKnWfUtyQBcXuIGT6Yc3vKbTWJrkWnBaWHy2f1I8tgE7t6XBvtuXFmOb2z
zED/XY6VI3zKLQk4WNToqZ91M+S3MTWCs5DDqvDUVu9iv2i6kC0gS2M9uYMyNh8C+O+LJXupiQc5
JON226IxLH+QAy11cYGErT3OUntn9tns3NHTR09zxJf3WUiRzmkwhw9zGTiPTanLH6eIoeBdFbZZ
7Oa9mX1meJVNfE09rE+ite3w0lha8wM+CIyoCppl/zNU50Hxc0copOzpZIhLFIOoz+OmTt25FWXk
RYpdDb5d9fndGCtV7RPq1Q+tEhnzkyONzfe6NJ1fFjYR0v0493J7H0UhebkUxuX9EJmRfQrbZAAn
M2qZ4sIiaJ/rVMvgWMK/li6ThNAZ1MTA+YwX3jh8ROWLV6km7HDOJ1fJc0mi0n5EozVu3s9q0YRe
l1EU3vgqKlj0uf0aICBnXPRirj5VZS3mg/C8uXwIm0zIOdyA8Zlmr1I0E+nurliUthDIgvsQykl/
sg3am7EodNchMT7IZTZXz9KzkRc+JcMpGhyrXGaQI6zBWzjFYQJzvZVk7R6lzNkLIQ8eNFF2no2G
O70AuAbY1a7BFFYfSJDMMCTLQ5HfibRIT3XWthdRypUH3/9wFKJt7yDccMGzMoBaKFKrTgcDS8Ns
4yG96W2cTb5AjE/CWljL3udSMte/VSUlakaaOjDpSKPpXTFi09NHk6K405SgJmEUo3XXWYut7huv
YV47vEWu+8XRBerNyxs/0KO8j3S8X6XMbnAeUoL3TdB1H/7LKoBO+cD0stcSGY5Wz5KZ2vQROrXy
JYSRn4hl/T+vr7K3hf6AV+iUQ4pd91/6ThhdVSDuoxvl/BCI6Z/MmnBujrU3O+YuTwIZixmqRadx
PUjRk2Fu0CpM0WyG79UX1NHQDiQXM+yjCeam978sxcPgNAZ4bDM6bBm/y+jCgkgoEWoLu9r67kAO
OmfI7X0tS9P8zCP31yoO4UlJIAYOstAtZnj5AWBL6AQxe8DL8+UO6XvLKMsqwJS1tcR4yYvYdFxN
yE51sqqgCFyNlqr1vsZ27bfdVkrqtw6NITz+AtikWWpDwG4j03JDRTLeTMHjx9EGY7TKxtqq4aNL
4miNYXKywkS5VbOpX+idSJcSp7+Dk7IpN5allkUWeWmwWKv3gAjHRFOBD4EFJzSsXMmezMJM3WFg
WudGAQ2bspmPpmd7nx9sD0PCpbW9IYK1yIaju4x+NobJxglGLBFiEOZFIwO8tDRQPyN+O3vpEF2U
6Mi/ZRsoUQnAaoDSD0TYJjhY2oD5VwUmW0hG+RnzJMkN0bRzg1xLUxcbDfmgWt97xwDPgOEzKaSu
Xd7GXyUPBmZyILVAUUfDCL70USh5WGcEbtoO+WNXJfOSaVcHbc5t2OAp//+i9DpfLgqPktlTEuP4
jmbxxUAo+H4QC+lPHEokb4oe9hD+xhiNLq3bza0KXEt0NiSsWz+qpN/0LJ7lIK0PYP7LTnxZ8iyr
LPaEaKEjebZ81r/eohZ1UNoCHohepvoBx8v83PRG4SFzoituOebmJYmGb5LSOKfXI/De81HYkxwy
g91SvqqIMI8LY3rDwDx9StC5/2HFxn9ahSY4n4WTz03+8vnyPpUCi/vk1tPDh3JVd0R8J7t7/Vn2
9uICRAblA3J303WzcyxkIKeDFRSxN6KUcFKVTj9lcY2sz9yYp758M/WW7bHAziApLfqxa166VQIr
Av4IQy8fhnMb499WNXXkM9qor9ZsxX6vJ9PB9t/7ZgQuJtp0SrnPVnGtqMo/binoCYxN8KVTU/09
LeEjcdy9Q4YSKER17ismg6tv1itaPNco4t6yUeQeOCrFQ71HfOj08kiJdm/7k7qC81wkBQnVL7cH
/QRG6Ph73Cis+9gdugoXvjqF9YA+U+C2GFYCiy6zc6rF4bf/sGn+oF3IqrizV2uXMRPApgN9jaur
5TVVazGa18dTZrVktWOcSh6lsPzj9VV3Xi60B8BNIC0Y1axz5zyPkOoaiNNSFdsPmYQCg7Ck5AfK
/EdYgL2lgFfwAfHJ5GOuUllUQ1pSUV7uPOup109YwChaXvgdXmkHafrOxmRHom5oL5f7Bq2i2UGj
jxnua2qhPMd0GO9rNJsOmpu7z7PAZxfFRhAAqw9mtPCNOYlIGTVRgDVyELoYd0Sf2m48Cst7S2GC
zKZksop64mqpIMWUKIXBdgtaNXmcxsx4H+TzMLptOg7xQTm18/KIJURIgD7wANY4P8QINCcckDNX
zVT2Bi2Kz5pSHzEEdx6Js7yIT3KqMRdYxY7JTOeSYWpyKzPpR9oUuT9KuXpFaHw4qCB28iC0oADb
8I3AyW5CowBOKaYpvIlU7X+FCADN3GS1wnBfBbTrIhzmiPdVYVn/06ZCru9RyU2O0MF7LxV6CtOE
xd94o3Ch9JqAP12E2MybE+DNKDzrUnlEftxZBT7Kgi4itVU2lXA7lyO1OdORBJmCe2cYI8Ozkso+
ynt216EliniQs9hRrD4esIyxNRG4gzIdKzg2Z+FzBi3w4HrZicagHvG9YipigvlcraLYqakOuSRd
1S4vPAa1Ds7xykz/S6hPdpWoXoRtwbsQ+NhBGrSzOYnz5h/aDXiMdTmoGpHcx+hn3+IwQK/OkIIT
4v+234VzdJC37rxK2svcNyiQYB68xp6EWj+olAW4MqNe8K4eLOUnDLnkYJWdjIR8hJ/IUn8Y2i8v
tjkWcSd1QXgrbSxLT4oI1d9GajpI/oxZbZ9hrVTjtQzpzrw9Sv4/ShaTQXBSawBaVvR1aatANdqB
zp8TpbUfT3Plj4UUXd98lxGFbdJWxGUBEa0ShUFp4gwwG04FVYyjLh2PAqBiGJ+x0FL/w2NRaixj
SLBfm9lA2qeo6QdWiKRh2GHek0Xm3QQRlbFyXAxHytB7+5ExFQ0ggMgw35dN9FdaPtSGU0txE99S
QdloIdLkDyIwfDuWjkZje/txaaMB2LPohayzLVtVWjtTZ7p3RRA+0iqdLpI2/Pv6l9piq00mxcyk
4SUtgkrrC610amMw6Qfc6OdUp0RL6/fIRuVeUQ/aaUxa4ZOnY3SbSOYpiAcDec7pzWgYfsOijoBm
Hho86noEGsVWl8gBPZ9BzsU104Ry0QYE+0XYTAe7Ze+lcroXvUOFC2CzM6XYkZMCRdU0i9o7e0ym
y5ja8QG1dPetQkYGQsb0DwmXVTlKacDMGBrBTa4U1Y9K1TqXcz67Flx4r5O7zB9QFfNKlGjceury
9yLQ38xgWt4qlBAQ92i3bfCQ8TT1WShXMXzasjzHtGxBXZaDC/IlO3ire6eCziOxE1I86OvVeY8w
Wq+6pg5voFdxpOsmy63Hsf4xNYfDwN2loHqDm6Nrt6mLhaVFugHR/AbzPjmpSKP52hhDho61N2NX
kVgBacnhoN0JQWWVJi8KY5qTKTlE+67+CHDG+oI6CYoJjhmZB6nR8oZW5f5SCrMcqAPENFY3rMTp
tvQCXRcpa/uzLMudOy88bLVOpItcVPav18/9zmtkPZb7A0TbHHtZ6pJQlRHO6ao5j1AgVtsHjUbf
OzBbwcHu2LnyUJBZllrQ4xuWbq9XA8SFhfcIsCDxDXI9H5kEp0A9Ic35B3qaXFC5tT6+/ow7WQsk
FW4EehmwV9cde9kotQoFWcoctZxPtVrFxDc5e9b6RkboNmkYsnXyc5Hlw9uzFkYvaFjCWlnqhNV5
GPNc4pQY6CC0w+gbYRT52G9mpzE/tKDeCzXsUZw2F4VG+lKrUNOYE3JeGcb1TKt14VqxOZ4qVRnP
SWGaUPg1VZw7s7RuqgTwyi9H0Zn3wtG6r29+20tqyACIEdD2uqokIw4zVcJBI+jqx0hKG49pAXPr
NPidqhhGy5gj+eMI1ez1hXdCOgubsGMW8fPNVi7TWZsqk35clKvOI3xx/bGtkvj0+io7B4YyloiO
0BNXh71s8r8u/iLMBHcU8yaVFssnRe6GsxpOi6DGoZDs7gP9tdQqFmBH21sjo9RbO1am7yhz5lty
dzST2Dkdi/m1TkW2yKz+IRb+9UDAXKOqWdq06TDkP+Huhp9VODyXipzjqidFnEAjNApm0GZXfH79
Ze5Euxdrr86Hqk19LdM0velpXpzQ5rJoJFG6Ez0UN+bdHmyRLaF+Ie3T+Kftv6T2625jKZJmaiSU
pUB/hhGAiDC7Jm1qf2UsgtHk0KFp5TaApHx5CkKe3Mm0ByMs50ekA/MjQMveXlp0CxgmovOMWsrL
vZToM18f18cbVz+C/RYT4kcTXEbl6trQfXr7u4bnDtFdM4BZ/Ykff31nRkyj5gDRQFyo+lHQLTtH
CeLVMB1jP1PGN2OreNPIlSz3CqF+04l0kDECnTrRi4md6hbpeuMlli75UWgaB1OtvR1MRUrWSIFt
bRzc1UgEQ6Rh2KzVIEWAiwbR+0EqEU6POuA7gxUydK1jMxh9sFnp2/cw2ccyziMsbHMe2ufTaKAp
eJPj2QR2JH7LE3o3hlp17xMryQ628M6eQZUFxyDuUGLQ+kpRBs2eMuDHt77u23dIR+n/inAQ36te
6o4i6u5aC72UUaW5BeXZBvPrzkRNp7WM8aEITOOqAN67dgYcy9d3595SED5IyA3aT5ubsggY12kK
YTVq++hplob5bIZ5/ymRhHp5famdsEqOS+SGzMIsdp3OpcVgymVAlzAbjeTdCDD4DvDKf/hOpKW8
ORX61M53CmgfC1tepuQi+j41rfBawEePfddoBw+k7hwAIAlct5Qz8GLWR1tCRy4JkHq4DfZsSYCX
K6s+lQOh5DwCF4o9rc6TzoNwBmZMLSzzV1DoqPwmtSb/aGe8vylNygmEq6Gkn5p85D+J2sHEIUXq
G8R8s5C/b43JgNM5kAhbeW6jbNUhIHYa1SnpPSdypNjH0IoNH5a59hvL9CE5y0aAC0Hc2qCQXv+K
OxuGkf2S+8OEwkF6FTtBpnXA42EzoKUqTtC6ppOD6uRz1AzvXl9p7+3iSQqAEjkNCqnl3/8VOCU7
DZoayXhEWFTkjUGwXuzRTC8YNZTYAOa5p3XhiN0jLouvr7xzPQKs5qPSoV+IkKtn7Ky2DnK1xLau
T/JTwvtwRZoOl6QNWzcv5P7gSXdOBphgAEI6N9J2egQ6Z8K5CdR4Z+rhqSyD+RvIeucgHd/7cn9I
48toeGfAoUbRDB4zvgUzJL2kV4cP0oA6Geq7R5n/3lJgYjAxAnNLnb/+dPQJjTCUaSjUZumLOKzP
EEUyN4Wxf/CtlrxvVbjBxF0mmJCtuMyXd/v3Lplg3stqgEWLnkjDxWw18U2VULLynDKIz/mY5O/h
mlbhfzgHC/oJUTASuA0aRwyKNYeJzboRIEdIU+P3PBifusASH17fjbsvk1sHGT8yiE0fgakAEGLD
iG+WFCbIzYW6h+So7k1KeZRk7238ZQvSy6Zjsbnk2uHPYH2KEQCacs+EMPszCzLZM5xwerAEDZTX
H+2PM9L66+GfQGIEqZrtsjppGIqZ4FSRAbKGyPjG0EH9KkABv5dB6H41qjz6NGYCh57YqqMeOfZA
/bcE7fXRhlgje3JnSZNHvoMNrNWL4oogQTe5doMl44DHbnvuEqv/2RuNXQGoESNcp9EQuV+rpXGv
z4V+5NW4M2Ghd8CDIGrEX9btSe6KXkc2JrkVnd0zUJfyfyrq3l+lldS9p8+6Tf+nVkd/BnvwWRvs
Zj64lPZiCVpAS9tpoY+uz0Nj2KNVCwt6/2yUXzWTGXGZhuPBWHHv1DG/BDXFl1tkoF+eOkhCbY/V
4GL0OxWALuPmMsb5Z8cZxR3A59pzcOS+e32z7J0Dmq4Lsp4J1qbQnqk8m0Bn9Ndb0i8oR8pjlSbR
nZq13UHDZO8Y2AupmBSM5tO6PphDGhQkXOD5Zln6YUu68lNrsjRE3GwuH4amOBIc27vqHACEf6AD
0ARXrzNy8EQxjcUUPqqrZ47E5DkxhlOVZOuuXA3tF62RplOWsXdff6nbD6nRzIJtCUliB8bZaFB7
ypJI3TpDdsLkewAAbo8nG/dib+ywTBW5ER3snu3jsih1PJxI5Nw2o/ZZkMEkCbawUtAWd6qk/xrM
VPeyOVRxO8qM5yYoDV/FXfWgL7SDw2NlTuaiWM3MYn067MnQ6njAtkUvq/QbUJ7McId4nqEi4i1w
gpcM6TmpUxQIWkcaiDuG8yVomvJJYOykug0prOo1fRYdhd6tSg9zL6gVC3dE2wGRIoKuqhSF1DNG
Yn0BJVgwRUdLPfANpS9+4zJWGjAlpOS5mdriVx7OJER6q2rfU+Afs8vkMM8OLrltMOE3IXID45eq
ko7ay2OulGMpZR3JtJx37Z3Wo3Fq1nASX9+D24NNWwHsABoFewqNVpEAqipJt5wgN269lNqRV2Wx
pLqd7uRHzj17m48SDgwxzYhFeuvlM3VKHtudRIhOo1i6zzNDdh05G08Uk/Ill7Xp3IWlfq+j8XOQ
quw+J8UUSCPUSzcGRVBoYD52DPpBO0Jt6MFA1YJrTFIQXnr9le495CKqDTsIPPKm3yK0JslhUpLr
hVF+jSCzxF4ROJLu25lUYAk3BfYXETTVfTKj23qwbbbxk9EL6QrSfgvSc50/h0loJjpf8Ca0qfGm
LE7fW6EVuXM5JBddTaODO8/ai2JMVeluo5CyyPO8/KaAaadYlIsNeq8lj7HaDiVE4KpoIY3UaMDj
zZjXfFxYIt5c2pBTMyaWP63UaeyTZXdjeYVuMtUfUHiD/TJrNuzZaIiHp16bW/trHw9Se6JnluSP
s6WWRMUO/KZPfWdId7WZjsEFc+s4dZtgUhw/0vHAO4/CabRT3oPKR881KBqXVkWnQZDoxeNg9kmL
H1dgIv2lKsF9nvbQJkp7Nr8yjbZDV45EsVB/Sv0xqLpI9kDy9xXM/rb8kFkx0qLDKGnlCRGmPD7V
M1wP18pqemYh9yK2FnrWL/BWDbGxnsGfxEPHJQQi4HDYmnWTNiLeZPa/DHgCqj8Yo8WEs+4zDnls
T5ZXNDN+sqrR1jADG6kY/FluWhgmY5+abjUbvepnTWDaZ7WLI8XNKjkfOb+RXt2kJB+7c4civrgj
j9M+50Uld4851JXKF2Mvv5OZ8MduF5h95M/toGgfXj8Ce6dtke5cBM8Y4q73RIfAAzcX4/YpCTWf
tg7WhKSHFzG07cElurvU4l1CPEH3aL3fW4bVIjYzxu3OnJ8JYLWH6Epw32BP//pD7Z2sZSFsARlv
bvIuAwb7nMc9c02UHjS3q83kA0WIeWlHu/1lCPkIqrZ3A9AqZjS2aAJvkq7WmnswQwLadG4VhisF
ocDWUeIoHUSsvSeDwUiPeGGEbkSjZLMzGSNg3T7LSe0NjGP9ThGtS0euJ7mfjtTE9r4ZoykAm/R/
uXZXIWMMdMTEbax0NHmuLngqCb9M++ZDx2zz9PpH210KRSyqKnwjNkogIRdNLxdRcjPlrr8P0Qi/
KZXWnKbJ1P/DTiRBJv/XYNYqa0eFYgK/niUjb7Eo9JPUpLorwqg+RTr8o7c/1dIEYjRpLtX3Si66
Nc1RiyrUlKd8RItPGsbkDi2xIKD+Qu389cV2AjwEXiToaI/8UaVaBXhdmVCdWIwFNTv1tNmxOxeu
SOei0FBdWlSknyjxj3AR22qOcdr/cXYey3EbWxh+IlQhhy2AGRIMIkWKks0NirIk5NyN9PT3g1bi
DIpTurZ3ttUDoLtP+gNwWwPGAgWdsf37P3oLbdkgO6qSKlSzmX1nYtMdClPrXL+3Zvy1aezHjCps
8MSwWT37JVGkdzEvPOfeAlfif0dFmIY++o3vf4Sj9lzJhJYboNQO3Zq6Uz4p3oQUaZt25R1iLG71
lMAP7hG/BzYZYHPTvlSqWhF6M0RbLnyKnYMKXHEzUdp6n8x33/+eWav00c4aVLTnBjU8FBj9Pm90
30r74mCL+BK5amd2tNkmwFFnk9GWUE9egNdNgKkcsolUz3VfLN583cnV9fM2dcLC6opr22nao5ms
yaFY15w+rIxvVhfLxI834c5dqJM4gnMlbeSfkx+ijZaaVS5VWl6W8tqJreyzV5nx8eNVdp+XDitz
FSbKqA2eHKyeSSDKyBiI5O4GRXAr74ixs4kDOjIpw+jWkeO1iAFQIgS9hbRIMoBxMek9X0irdu4t
sEl0nBgO8FNOnxc9u6ZxEH64mZc5CZH74zKxijXAZftSI2hvU0HOR3eOnj0J3OmmanE101tebYHH
q18BjAgWvvunnCTjh50444U4unOfYFtkbfNIT0dA6eRkV1qzCqXL8puykboSmN5dhQZ16cdqYvwY
a3V4qka3vbB/dr8skBX2EFOQbeb7/uhUQxZnFYD5GzPujNFXm8G1YO3q/Q9yxPYBLkT+0mTSurbS
5W5CHp9Sr9ajIR0uaf3vPv+mRgQtiRvcPn3fus3zri2f1hoUeMJpOd4y3ZKPtszkFcV4/5Wuw3wp
PO0si+QDbFhiLuyM0/ZYIgQdOjqqkVbPuBI2q5tqgYGU6bGHClAHsPLREBpaFw3Hj0/VzspoqTEt
3Hpj/FknKI3WSQZ7FIUXmZZwjnpb15E3OfOVYkI3ztH6wWGmviTOtXNhAJndvFc2zuFZN9BAocVJ
axbNMHM4gpEpD/ZIj+PjR9s5plh+MZKhO0Hv8ZQXCvXJZU6IfHQOdDVUujwJe9M4DtDBL2zgnefB
qo82NBcuzbHTnClZ1xSoIrd+C+rCn41efxRJrl9YZQdRgy4wT7OBEVnotELHh9USOKvYUYdj2RRM
olOecs0dSAunJFP8Vba2ea/Cydrw+G2H+mw6NMldR2Mn//vcjU/HNewhfMGmPdk3CMzGTqyK5Cam
WDw2KDC8TIVj+amzXtIX3HnujT8EKpkot2U7W1H/R7pBal+CeQPlbdc4rNZevC4Ec037PujV2gW5
5nXi0LZr/JxtOhdBnQ/jgyd648fHG2r/h5ASE3XhLZ7NNd1uTEdJGLpBbyLGUarJAqxvjcynURbD
uR6045C2S6Bn+hJW2az7emzaPz/+FefbmreB6shvjvm509rSNVaL/68SSbVF5Jnfg1CUa6M8bFUX
TtDuA7PRuCFIM9hy+vs33zaVmY6JpUTF5lYWGEmXG37WGFjDlqAnrpFI0MVVk6pK7jvxaKXHykr6
G4SQYWJ//Ng7QQKwI89LYxTaCcKo738Ly3mFsKyE2dmQAttuWvs5R+ztU5W043+5YmTYOK3m01L2
SyQbtK4POISahl+vKRpdH/+a8wz4/Y85fTGaSjxeYYzotVo/pZaDotekLc5dl7dTUC6ai0QT5GTP
TR5bdMH+/iog3wPYyglERBE5qPcvoxtaQ47I390g642ahEkZ8xsZ/R0HB/Lbsmi9T8vYxEcE/TaV
O8W74V0o9YVb4Pzi26DmpHwQ1p3NcO39z8hNNmNiy+SmsBxxXVn2ogRrmQ3ywjrnaRB/Nr2KDbfI
aOX02zfC8VJl0mCTmDM0YScHl2k18rhaduojiqZ8/vjz7p2xzVSE1rJnEpVP0qAUUaHV9GZut6pV
wmFu56t+HaWPbIp3gXext9TG+AY8w+OhEPv+FdbumNTuxJ2SW0rmJwz1wsRdUemrERq5UKLsrgUm
E6TgZuJinnwuJ7fqqq6L5Ebk6QAVDVCkNagz2DLr0rhtd6mNHuBSdjNE2XbOH3d2XQAgmFMb0dtS
TT8jjGO+VPY0fsLxy/vn44+1twk3PLSz4XVs2vHvlxpiBYd7O4e9ZY7TwWxj5egUZXWh/HD3ltnY
MUBJSSZo/LxfxqgSq4mnJY68TM7Z0clMVdwvyGgkj8LS5LesL0otqJyV6fPYduItg7mTXyE+VRdB
2niNFRAglgwMn5d/qZZ5yI/JSK/Y78Si/ph7QqffxnMzIHTUZwXmL6I0r3oyizUc14XO5ZDaya/M
zPvWJxZhRZMa2ZwHTV86YygGBfb86lhZGuh0lH7VSINQ/1jW/IhH0Rz7tMHK+aGLG7aziiimCCZP
rymM895xrhNX7cxgTFO7JqSWxhH2bNUhBijtPhzFPHsHGhvFiCEDWKJ7VV/dl1wr5uoOL1+BWjWy
mIfFzPFaHDDKui6dugIf4rRpfr0WtvFqlzgC+HEtk/hQzGO1XjnlpAwHTTTIdrZqW7p3pPvLdZIg
2OlvOjafDKUBE71Mivzau2UVR6nR9z+o4b30oKhtca93okMxaqoQAYJoL+RBgCFHwyrOUIfsEWFp
/EEdkmeqQpikaYLxrD/o+L35da0tCGENPc3BTDGbN3r/WX4hUOycA9BA29BU1SyKqpPcJc4YB+to
+US5OZW3xHUsfcsEyMdKtzm9cL7PpxsU/Js7DKEaAq23/Zg/Dl3c942R1H1249lJdmCeMPuIhq9h
tarigCZKWFcl6otOemnh8yoC5Axtlq1haEGgPLlYpN5Io3fc9MZUi+Jrjv3Ct0mbcsTYdVdEWAsT
i0Wb2BeedycKY8lm0YnaRNmh6rx/XtdIY9kVJq3stBkeXF7KNdLzD5Pprre5Z/7HWFO56ueRRnwj
uwsX987MlJ4lPXSIQcAKUDJ6v7pnrZpZCZndICNae2iFje0V5kw036SAgzj05tjcoKepDz7U4uoV
nJF8lIZHMYlma+HPWm9cZamcrj++D3e2HO2YbdDkEr/OANROlVRr1qugphqsNAmd1I+5nMOZodiF
3b333bE25NKlCiCsnGy4DCk5fc37FE2BzIZSusqg9KqfqpE0fi4978DM+NJkfu/xuIJNDUbKBm86
CZhpvlTl5EJURBNGP3KBaFGMwNpdrmiXVL/3lkIKgiKS6nxT43n/hQsB/IwEi22tMW61mP2EY6+N
+GLXy9XHH20nw6EeZpK8SU9s/i/vl4onzwWcYhLE8iU2/Kb0krtJNqNg7J6LqwxqmHrh9OwsyThy
m0du5pR0xd8vmWDVgu2em2A11qYHjAasL8yfkqOXIvBWWLNy4cDsbJZtyMuEBkLWef+uyY2JDgY6
2ZmnE6Ll/Fz3ZfMKLtsOVq5J35qW5f+4mQAn82Y3shQ005ObqQQO7tizR+2YdTLoR91+UJaa4nke
ygDxZRHMbfvXDo58Rc2mIY8aBXLx9smiNnKM7miT081Wg+hjQt/VCWIOhPN/fMItGyFHpSYFBvf+
E2rJ0KBatyqRgTO1z9QmDYy8ccNNE++qyUrl8PEu3cmB6PxD6dmQxDS7T9aLi7jKHTErUV/07avj
1jJwC+vSRtn+lPfgt42JzHiBkSFdsdNjp2TjmjuFq0TlUOtX0yLroFlrNxia3vr7Y8cYFH4OShBc
Je7JCV/mxZOlx1KmnjT3kwLhozK8f/K8cw8YfF7Sods7cn8sd0oozcEw28yHqd1TL/PT1NKuFqMW
oZWW+gF02qWZxN6bBIxGcLSYcDiniiHCSIfFiWcvWsx18pGYaW5QejUDOSriAlZ3b6mNfQzZeRPD
P21OLS00Dg0Rz2hYiu1ZmvbabGfeooRN/vEu/D2tO9kg7JANgMYQ+7wPM/ScrcJJMYar9fraRmpc
AirIp8hleH8/qzF53VT0XnHAyzr/0Zuyn/yJ1jNAJblwIk1jcddrURuoeZcUz/azmnmr+ILSsSkO
JmYyaoA+fdyFVbOq1iPOafqVWxfWt9wUzRRYYHNu07K2n51mtb6h7ErubttraXyiKefER8J886Mt
jQqB0NEV9zG1UPLdJfFcfHgf2HtlM8CyYNa1NAsdMOyqPymx6/mtCUTeR+tfuN+HdRTqARZr8prh
WLL4pTWpZuT2tToFcaaO/xR6PskrJNasr/TjCFJUKEjlGykyNKaiJYU/OsMC9mBx8l8VrXPGYx9/
jJ2ckzYEf2/1K4Fk2xd/5Jyrbed21qKBneqFfVtORRwuGkrr2xSM4oOiWQEk8rOE4nvh7O7sOJqu
MIcg2CNidnpNDBoJlIodL6YYVnOc+C/CMh3o9yzW/PTxQ+41wjasBCkuqqCst8W2P55StIoAZ2Yo
kYKD3/VCbQtFTCkW8mt2oFIuik/wmoI+tc0HszbeUFXrPn/8I86fF0cX8OmMJ0wmT6dDggo7RGnV
QBIr0XqBDYw3iHtn/WKIYr0Qqs/veVDjW2rACJtS9/TVVpVZO4nNPH5i+nVNdqtcl0Unf338QHur
uMj+uSyx02WxVjA8bU36jrOjdtcskxmhyKtfwnxp57cu0ldovjHPsjeA7EmiI+YOlTtwVqD1XPlZ
Y2r2VozzagcIX5ZjAMSaFjrKGOKBala84C6wXi0ZtNhs1ew3yKvZf/nUe4CV1fTLgo3A9cR2fvn4
ZfyGBr+/1GizMnJCN5Tk9qy/Sbum1N16Sm+Q/B5uGno1i6/KtPo1Km5yTVmBNKoONfBuqZORurda
v1RrMR3aXHFCa3TU4+hI+2FM7TX6+KftbDymNUhzMK5hxmGdBMlUrtmMOQzS8+4wXmEz2F9bMR43
ta2V4d8vBWsAyK9OvYxq0vtz5iouY7ASWRWhSDVUS4nnQt3Fh9IoLooY7Ww/4OgwMQgjYDlPZ501
aQGIOPLRBNL320gLtfIb2ozFVWzI6c1GMbYNJMVr4ndWLB/A+IyjD6RJvNm0NcSdSJC+mM1hNIGE
0e0J59XTv7dAvLBgdiHL+AiqrfMxTVRBa09pusLvRmP4goVj9s3tqyn1DWbZ14s+52WYJ7G2tV6a
+dWzAOOGqiXlY7thsUPDXpGhHxQNfbOqmlHA1BKrtSBPqcabYAZD+7dsrN4fiSG/5qlJXV9gRWAz
kFjyLtAxEInpRjfZc5eu3iWQ0s4O2SCVVNh0oxkJbf/+j+tRYeJVDCm6KpWbjYE+r/VBB7b9eTaa
S/ikbbOdHJMNaYCPBBMHrEFONqP0SsuIPcq/tc5fNWmkV6tiicCtjD7U3UF99GBDhFjSq35Wi+XC
/jyvYeAD0nBg3IcYDwPM9w+qAatwZUljuDcKNax6T4TQkLsg8TzcheGFAGvsLknz7D2yQYa/Wbgi
u3V6KJLJqQoFqfObWc3dQ8/8JRL2sI3n5RQ/1XG8gLyJq/gqbRv6Cp3sgQh/fC737tCNtLTlycwb
6IG+f3CkcqbFi/UYBW9RsO+8sooYA8XerwWvC+0/j0aT9EcGH5EANZld4/BEUFwZoyuHvjb1x6nI
3a/6Wlu/zKmZEPNyRpr366RcgmfsvS6GEUD36Q3t9GU6E6ia08dRhW1NBzwE0ByC2xk5YEvzyvZF
lukO3J117q9bO0nVFy0bTPfCK9u5XsBSs1PBBIGrVk9ShjpTqYyKnvTE8JZg0u3y0axF+9eUDAok
tiOMgY2pelqRiaJwBrTnlWhpM3UKLcVLn+YEPbqgWZpeP6IV3n75eC/shFM2vwM5CTLNeVckKckx
i0HEkVFg/Rn2SmtfDdW4eAfASN6zy3D/5eMVd64XEDDs/w1iBC3qZPMNWgz0fEjiqOdC7EiqD8Kg
XzCXRXWhd/a7H3tyvZDLoyiGiN42bDoJQFbRxUW2CCWaZlu5N1OvdHyK0VUNsnaev7PhVkwQAFyB
QG7raomKXMu+T/Ru6lCp2/4NvwGj82HbeT9jGyVI31Rs7d4qJusRR5V58gety7Vg1dQZSeVKUYdj
Pyq1dbPoLV0zZ6CD/lMb0HMJ9GSayQHiNvFwZpj7JzllGJrqyxyD7Sv09sXKBpqqFElphf0MpeRh
HLsRCEIsxXfGLUgl6bNifhm1leFS33r1o8KkNPLoZ1GwCMX0nshK1FsczDQtNEfTbu65vmfxmUkV
KGtX5tUaxloJ7ns0u/WzScqtBG7tFdBwq1rpr7OiRpPfrTstDRW9N/FYw1rxyoOOWn4m9QfQozcL
WhG9681WgN+BI4JM6qrEAruVD50q+oruqcPwNC3VFwmX5Fki69T7SqqM91nZtQmiM1zJwToD4Wwq
z302DAoqgNuj88kA8PbV1YbGBTiDfGSYNU5nHlOmpuDc13xew3pd586v+pFhFw6XSR8I3svorwmO
TH5Xx6kbuqntch9VcSlDDHxyGcKGUEsEWVYPgsnclPBO9ERRfado639hSuDLhFh3/vXjzX4eYjD+
hOLuwnRD5PO0Zh97YbnM/qxIpZl8EIqe/VOiJ39UqxGt4tmaj1gtXMq7dgqczW6UXU8dB6f4NMak
gmLGsno7WlAXQyXJ7Ex0rsxmsZhJAvD3baNPfpa9geEZ3UmXT6Kn/VLeQlgqhguv4Py8v/8x29X6
RzqBDBEfR3Fg9xdVEtZ4Eh4au9MPs3rRVm/nbWOrCF2bvhYj5lOipWNXHKxJNyONmzMA3q/eSKtJ
KywsV++4clDuhYG62MffeOcBAc+SxHDJbAOT7Yr94wFh5olMVqMRjVybV7GtdiHSBnAzpkuasTsr
UZgDFeAvnvJUWDwTNr4KOaY7EoB62AkrfxJqqt520kr/+fihzuLCb1U9gDrWBmMjPpw81KRk7agn
XtTqytPKa73RpuGLN2RoCK5Gciko7C2nM1gjIPCEZ2NfrTYbYEk5Pqf47RzWVJgByYQWeHlsBGa1
XvLgPHuT22Rtq0zIO4F9nsqH43qSWrG6gtGLneolHkUMvkrB57StV+WS/MRZDrMtRsMOSQSi0Vmj
FZfAxCqRFYysIsvi6xockRWUtV4dOt0eZLAuHX57I04jCbdkWj4Mcq0viMXtvWDyvd8sSIvAe/I9
V51xBN6mTuQytr5PFtMpr0YgtR25fVnftlyhFzKL39o+76Ivj006Y+AKQsV5VpKZ3N4VwB4vSgvX
Hq47bSjX0GCGBjEYLsYIqAr/k1rLLDhwnqyNUBNj/GOoJz0SjoS8nLpF8tJm6QS+oR2KAWp9KS71
vM5SO34mDRjGusCA6fWfHF/FXQk/Cm6wHTDGLzp+AD+d0fhr/dttFaQPoYoB/STrfn+ePB22GorZ
mL7W3fzaVosNxmphxp+gkPTy8dnde6KNJgakj/bD2WFqDG+KV+YZEWon84GcWN5mbaaHH6+yd4QQ
OvEgFW0yQ6dHiOyuqihW2NX5VAQFvj5X9FdbP/boqX681N4BoqgHFwI3h0h6ksfZ04DjIij9aNBq
NfEdazT+aYnbn6Ws4m8lqIQU66akJ3WNZxB8NmOT5UIFsHeAAOqhPLbR+Hno9x9Qw6AL06/FjRbw
gZsnKG0DyGDDmNPIrRU1wpH00nPvfEhaaZxaSgJz85J4v+aCXQapuW5HlDRuWNdVd20gOR19/HZ/
Qy5PDioVFnkKlxMX4ulYzew1V8lV7PESWGTtEDbrMPUH8ov8uUJQQBxyClk31IZuENhg2Uh44h9W
9o8omAKhWTOr6QK0zBXrtcfk6VHGSJr7QMSTJFC1VSyfPGRx0k+xkzb/iMYSyu0qEcYKFs9Jfoym
WZFjK/V6RG7XGwLVwurMjBUMwySOOxh3DZpRRu3UxF9F7eQ/XFkUz1hhG26Iss/iXusmnkfB1Hfj
q+osYExmc5r+m4TZXILw72z6TQAZ6Mcm6EDP4P0XUafRdYoJEzbH7fsrTU2GYz0ayrERRX38+LOc
JTP0QxjNEeVRNSQwnixVl0va2wpO3Au5dgAYxPMHM81DmC/rlaVXlEzIiB0+XvS8cbmtSseSWSfz
+DMUBi3corWQTYyQ6FGO1OU15QDzm+dG07SbjFQyCWpmevfz2FkP61BU9woNjQdhF3lkjx5EGWHq
9quHHG96oZ7bOQ4Wbx29Gmj8/LqTa4DAZa15Sy9AV+zmv1ix1s9LMnf/z3unnICIo1MQnybPuTE4
IutcL1IaNOpyBIKaIC5Ts79zIDTIKFeG5r8uLxAU//jd79xypCJbgKAg2MjT7/dWr5d92+djHAFM
ZtTjCS9cZy8OFjuvD1PeqDdiLr2D0JL5CaPev0bB8uVpP5BcssHNs/2GL+9S4NnikVxaMmqFlwVK
XlbXZS9b1Ky08q73KnkY5KQf29LSL0wp9p4eQB7zGI+UDNbn+6dfNDsvtS4jA3Td/usm5/BgGY3K
q3dQ69OGOuy0cvApIKdgdtSL6Oid+x0TTcLZJgrDL9hO/h9ZPM+7uHFdxpG5sXeRyxvqx9wtcy0U
ctUf51VXairEvvuZr1PKxiucfzsrNW9BdEwaosmrMV8LBpmvcWySpNRmljzOsKPbC9tk7wry4Jxv
vP7fokDvf+jSF7hcj6SuddZ3r7OeO4AF8oU6fDKS6UKQ3zlyYN0gtzN13GrYkyPnJPOs9AllgA6q
lUmpsH7Zsyr//Xjn77x76icAAsB0adacvvs61UpVURoCULHa1yhvaS/pIsRRjU1FDUT31xw32MvM
wzZEB4q7Z9l/YYi+nfrUi6aijq8GhMTzg1PJvrpQGZ7LXbAQGFNDB7zFaOK35egfm2rVkeKIcxKX
WhP4MZXaYrv0IKTxijuG0jx78TJ+H3QTcVwCgXjTy8zEG8wz6T07ddbe5E6bjX+/gd79KP39BsKj
1MG1s3Mx/uyXI1rx8Wcdi+VDp8brhcTtvBOxvQDQCkQy0FAkF+/X6oza6ZtWdaPZjOXVlIJ7ymAg
+07jtdcVt00A0cLwOTIZLqszTSpZl8WFTbxzYrjYTLr8W1eEwPb+R7R5txZKO5DhE27vTVuBj9Y3
8Q2qvZd8efaW2thmTCjRIT5L82u59otVsbMaUyS/BjHKA1bl4qtjN18+PjM7J5ONC1Z/Y8lzY5+k
B5pFJy0DOxcN1mAeqjhpntYhdS5oyeycTNbYAJFgl8/bw6vL4NLqyXqRolq/qqnIryfcQh4zXnUS
FJ60v3/8WDthYKMgbWIGhEJa0u+/lcgr4SRq7UbNAEzZd6Yuey1nJ5//SbUKyJXZeOnb2pfyaS7h
IQcjGqqXDsjert2Yv3jFoXaALt/Jj0C02Rm6enIilD+nV2Zz8VXft1jSuaNR535MCZD6kPnqlYFE
39+CEVhvFhcTrQvn5wyPQaGxtZaIx9uU6vT6XdYY7SupWpGX0v5MpGv4mjUVh1xD5bhqS/F5kasS
WEgJXQjHv+PtSVEAW4Izu+mboBB4cmgczNycKensyHVaZz2Y82AeO/xeXV8fdWO8Q+Sy7X0Dful1
4xnxl1Q48Zfcc9ZPy1DEl47wTjKMw9aGSOYS2ciN77dFTImVlmVsRXrVD1jo8X38CeJDaCOLctTa
vj24Vb++fbwZd84YEokOSoIAg89Z4FzogOS7yo4qab92a1ffwkVIL3Rmdq4MFKXBPEP8xszudAZK
WVnCYufRRIY9WaXOHbrhi1y+47Bpd4ePn2h3MUAaTF8AeGO0cvIe82TzJF/oR+dVE9VIt9xsZreh
N0zm32frdKDBaTLS3uY9J5+sVys7Lu3ZiujigM6oWnFcVKu4cEJ29ylJK5R5wiIihSdZ86xWxhQv
uRWt5twVB1etK5R/qjJ/ijstF0G3avmdzJq8CPCwTT/JFmiTX88T7s61WqHI/PdvGE775hzG9Pxs
pO05zTCUS8FO1Zv0dqSx1PgTvLsiVEfXlBdC294Ohb0CvALA23lrkV6lOa/uYEcK471AMEsK8DQu
L5REe7sG0i2AW4jFhNKTT2niMjTWDaswxoesZ1hTUJjdcgR9I/+P1wcLn3i24aKQuny/QZEybK22
Zin4AIVfetMcefnshXHSaxeW2nt3bE1u0N+g6dOsM816ZW0hiEaqo1Q3I+uBdJwvmYHuBBNEZbbm
H/MB/MFOWwYerRIXPjhHLqu8HwJb8DiIVyEmf7UXpI41oKk/yJFsNI6qtcR4vKmL0DAnmlofb83z
YM4v2cB9m4ws2fbJux0SJuZuplmRA4jqfiyKEWSlsJMRw2unutMXoV+qH/aW3OBP20nY+ksnO8cG
sZolpIiRDlPtGt7SJnsD5eqYYC55MxvyUjf3fKvSHgCWzkf9bctwErppoo+V4WZOBIFgDPOqT470
k6xD3YMo/Ph17i5FQwLhuK15fDpdNmbVACFp2VGJlSWsaRU3UCRLj92Qqxcoottreh+MeSpmPmTT
DjnsqVoGGRiDZqw6I6PtnYMaz+NxEeObls3mocgdWqKpGyOd1WHQsOSXQXcbHe5sfeq/jd9v26C5
359KNTeUFPiPE804E4GBSPpnHLO0W3WMcfXrtOlqNfpG+gXOS5lv1On0CW2eS1iFvRfOXUc3DMjK
eZk4QpXLLTNxInXQqqMOuSIwjaW81nTm9R9/250+2AYu5OsSWzaO6vZb/qzcGhDGcL7tCNA1AqoI
gOn/lXm6ULS4ypcSBMOVYlXec9/PdjTPdab5Eprm3Vqq023vGt2VzMb8yZHF/Ovjn2Y6+vnXYHsj
IoKcIMLDp+fYzF0eHcxnFBeJN76RfrXm58kqNSUwFMPpjuZqo2DmIFqm38HqESClF2VZ/E1hTTvO
qexxgK6tDgWQrAANaH9uW6Ue2jurMK3ikYx/yA5dxR/vj/3cZP7oFN0vsGxu83OpbZEcOw0E651Q
61y/6zymu1+sjIrAl5jUuzd6MybAhRa1Wf9NS2+oA3sw0Y1TLG/BTsc2kvwN0E83haOxSONKcYxK
uxauJozAa2PbDND3lvEvB5utCsTBjBhbwCQ7ye+HceqRKIWePocjmvGEI7ORb6Wd5sURRD4YrrRC
mC5IFPRFgtqVlQjJb5lJDMjrLg9pro807hVvKP2hz7sbuWRT7GdwEmYfGX8E7NB80h/drGGC0g8d
CjtFsWhVoBvZQO4JPNoFaTSP33urGe0g01OZhmon+T/7LE4fkc7r5E2RdVp8ncSdqh9wsQO3PSTe
NHwtpFHpdujQHHfe1qnXkmNtDk58aA2A3YfZzRasIcDQruU34BluezfnmVbfTrm1NMe+pCT4PjXV
rAbA2+0xqGfdbA5ZLVHBapD97D+rZauU6Iyuy2vfWbUZwvQonwUq9Mp3HDibT0lTGGoIq762pmhY
B60VvrQT1bwvF7xqgs405ruNGwWaYhTWd0fqVvyo2QPdbhTuum+W3Y1FiLww4DFNpKCwYFbrqo8c
HKq/6I6oI4ZXsf4VWn/6UzOkR8alz/Nd1UHWvLJbts8TBNzqjRGH0/l064vURx5G+2eJdWV4gKw1
a36v1cK4Y85jfLJGe52QxDLzHxL50vZrmpTlckW/ebpDHKupHldCQnrIEkvP/XwslsEXlj3fYJIz
xsdpbcavSMHoXrjoyvSkxZZ1q6qF8tVb+BvN4mUhBmdOFcgljf9tKOssX+3jYgwnsawoInha7Xi+
zJx0DaCZNG8Vs9wkMM3WeOxpcoy3Noo+CBouPKNvVNJYgtbosN5KuV9enKkWb2JwpR56Vc7kQgWv
I2+LuK+Mq0LJDHmdjbL+CdWqncJa1MX3ypNF5xee1Rt+Szl6XIWdvWXIhrxWDg7pvq2W6IQlyuS9
ZEOqasy9Ck36ySjnz0qrkAvmeZsNvmcxnPNlZ2fa0QTY6R2ROcTzRaEMD+c4Zsaajo5GjZdVdSRy
OsHXhVG1MT/SzO5zvMR/iMnVulDT2vlFJoudhjj0uI82Inn1GNr9bDifZy2uzMDIYmkdma5DV+jN
NhVUZ1JTvxmYIxMqSztpbnsYEbES9LZwltCANg2wL7VAWtXthkfsTYf6ehpSL0YSY7LI/KRhKE+O
2VbOLf028VIJ5nxv7lKUGHoOMk7vtT7X7K9zvhTXJKvA6bMmHUDqduU8idu5SIz4wdGzrL/PrdZp
AhQmvVsm5SI/JIq33LeeOn8f85UeGMQBTAdyrTM/t2kh1McVLSqPqxBtGG7S0vxPYwRSBPBVvfnG
cAdzvGIQOdzNNAJsv8RJK/EbdF9QkQTKLR6zfAZJGY8djogrJBE/NrQR5Fmf198mvBohPJhynaCX
05t7lO1QflLQdY+vx7gtxoOko5Sw6arFQuMua57aptbAHS+8sc5au+ehK5rpq5bKuDwkXC8PqxS5
A91FUV/t1u0eENTF1NgYBlWD290IWK20pRYfdevV8V0hnEcH9TcTvg/ya3dai8rGZxh84p+1Vzgf
RuL2973N3j6mxAPAon3hBqoNTydADbxbAtvAfSus0W5cvmF/VSzHxADOdtusWoYPTDJnzbdUGYR2
ZcJQf07lUjtHvq3rfSLYLzLA7Wx8aOMmmQMwgdN03y4OUDRUYRwRGlm/FkhFIHPol9kyVL7ZqWkZ
OE05dsey0O3k2Nak04Q4TZYHQ0cQn4REa45WhbtZkCUj6K+x0K3/pDkLza+lXiIATxXn08hj8y7Y
hvnOUjZPM8iX75ois5+O0xuPZYV2DHTGOv+RDf30Qy0cOw/bMRkcf4JZoIaTXMxnOuU5yFRtVSHJ
sP++EZCHKvRks/zraV38PNrzcNvM9fJrdu2ZqXG5yJeRupt7op6F8HE/7L5N+lrizlwqa38sK61+
cYyh/beNteyZXnKK4U1RtgfkPTUMMbLRfbUKesYY3NZZEdZI9/yyXeYCN7Gajk2kybpJw2lM1YfG
VYouQt85+7RKd7KDAkQ5HtcjPnMBglLpC8LbrUNRwq4OctWp2kgA/8xD5t72cica2/qWAgmKMYeQ
juoj4j3/mlwmNihpYRzlQia87xFANn2rt1AZLm0ruTPLui18WC3p/6g7k+W6kSxNv0pY7BGFeSir
zAWGO/FylEgNGxhFSZgBB+AYn74/KKK6QiRN7GizXvQi00xBibgXgB8//p9/wKd9kV0Yjz31zCqc
FShYyp5HBj3wtmLewpRTJvMaKHWePa0iXs2IQwVZQqY0+89j0mjiwzy71QOzxUlBitRgylNbKZWW
ZCXFOQ6LSI8uSRMNdcPwPk/jIp5MUmzMiFJUqZ+WcW6tXdzFGlkN6aKakWxFfaU7VffJwGKQTX7S
5eWgdPpH8AS5BpbRD7NvjJxf/Ebn9+1Fs2R22PYztBdflqtwTw5aaQNtWD92ftGVGbYQeNtham43
9e20JrMF9F2VQxD3anyklXQ+2hz2igCILX7v1hjZBu7S9t0NLaTO/lJmAtWul3tNuCjK+lQ7o2r5
zUDISthBUeDs6NiLcZql7uYhWv1Fi2alnNW9PlrdodekY4VKk4/pudSd9a4bm9bcb2HyCe5v6/zQ
lfApg0HqzhCkrleUPJGWA3fRQc2FimQRlke/IK4IcluXg4VFKmf+JF7vZZLyLT14tXdVk01aYNoT
BpHzYlRKiiY3Xu2vtezb7sOv214671faXvJXASIwYYCv8+z4WtFhrKOr67ibpcqjwFstxjY+w0Hc
XjujDLpuUItA1uM4Bnblqqtf9H1/bmNDhRJSE0AWLQmKPwIUyKU9UiLdR70nfsXPgVdz30zUsQ07
leXMW2o0pKC0qve4GN2KNdTmjhOWTpGQpWnq8oOZjMr8YapbvQiEWVsfR7UwuUdKVsCpXIWNMW7M
fqFiaJwT/lxB5l87KSjZI34W9CEiU6JC92R84rfE64Uwt5eMpkLrwlQACheYjE7udczIe7nrW8fN
ImWshLuf2zK96YS6mJ87zZgNMnR0LJrZy7QkEGANmFGkrK0kLIWnVL6KNibe20k30ZfFWn/neX2z
+fduQT1XeaUN84Epr463QFbPILxtpdiBqsp4CM3MwMvPzVVF24NgzUU4Koll7zJv1uqQ+lsPeETY
bXNoZ4fdPtH1XFyNtoaHAETqNr93sLhSfBcPy+wCyWQrIkeYAr8TEopJBTJgnt+bnB6u1xl6b5Db
0hgCMeTrGiQG5tW+3TNa5bi5qDdz5Y7lJUxS691qeXkTpB6CuWhME62KNC9pSBrGcxo+K7ikeRBj
sz7O86o9xJiKUAUqIZKzojl97QOt89qbVVNh6ZBVWbeHQtTeDN7GGsEMofIo0fq8/UVM4CKdFA7k
ZeBsqb/EyuoygEiEEsmxy2Tg4FbDMWmw8j6ohdffKoZbOX7CEpI7Rbbcg6BoFuN9LexySPzKsydJ
nPtQtldVnLXd93zt6g+2mtl0Lpa5uBeZ5iZnHAxJrKONK4YA0kB8aruChEmvVlzM79Sy6c/VpPfW
YVFseiZUotWDV5etDYNct1gHzB8/jNNgn4SYdW/fL1qOrrNKlpMsra7xRWbF4574d20Npe2WH4cM
wREeaKOZ+kTQG+8GS3if6LDyd7PX6hcJMxAlGFKrKs/ChaDnd02teAfEucNlaS4ovaZidfIDTt19
HPQFGOVOljk1q4IH2YTE/Q3CZ6mqWL20untVpNipwIessTHq26QWgT1WzaNpEtTFEiy9JzOp0ol1
swozos6rjEKSBGY8kmhtDXQ4+BaGbc14N6i1WZzVEnU4Eqol/mBW1VphAO5mH9menDKwS2t974HI
fR/XVl2jNinn98U6i2GvoHSV2D4b2+/M56zYFd1o3yWr3MjiqiM5g9ZWfSXGsm2YuVjGV7qPVblc
Jm94N9WYSvoj6ko1Kt2sLVAQLI6zj90h46RZ4Yq/axgTf1NKWyyQ6+Eo+aNRGRV+5tZyh9tWWwcp
8IbuGzioV0dP1N0+6yvPCySOx02gLl6iBnQPVX0xZ3BksPxRMx7WINE8rt5gNH6qGHGUFSL2fFWx
22JHM2nQWBJky0NVrJ0xpQPAqhbPF4M+DnkA5jlXiBEF0zSnkdP7Metcpiue3r/Pu8bRQyaath1o
Fo0foHdJaCx5NR+TPjH1vdUmcxjno8D5CAA5DWTSq8eiM+YxqrpOGYJigVhxnPUEI3RtjPMb2n37
c6UPaffGxOEVfGhDqfEA2KbO+In8jNk0Xj1r1roaRytuZKRNNSfvicOYh3XKG/jQK5fiSvAvCLsh
7+05IMa02c7isjfw+LRiMIhpKPdoau0lKgbkVG8Aty+RanwhIAibWFWRn/IcRcV9krgMxdWP6wjr
iA7Lvlylab0x8ntlf6W7YAbFgE3DB+bZ/poTXdSWbaIi/lazy85iOWZ6ZZ+tBdHFqKoiWIxS+8cj
tm3AiEUKA/NXPHFx24kdM1PVIzEq1UVvtsWx8Ya3rDVe+2oMQJjkEk65jb9+fjNcyIa6SbbOEaql
e60DBgNFyP6GuHjzfdt6auwvKfP8NyYMr12WURtjDN4QB3fnny8rk0pmazaoR80Q6q2S5ch6Syvb
jUAFZqAVkLj8xsvH9o3rvhwbw8vdZon4vm+G/c+e5DhycjDTQjtWTmUeCyUfplCqBcIPYwEu9hM1
Ti564jPO+eBo7Rtg9WtrA4qsxpBhY/M/H3jgrKOWnP61o1d6G6CVZDc4p1S+sPO3fNxeuRRCD+bi
pMnAHHqOi3N4rUpFcm4l5GMKEzCnwInj/rBI8Y/dEflChAcxADM1JvHP0f7GUJMmnVrrWPeGFcXk
0OwS9tHbX3e5r8xLNvNZhtw6Ez0a3Z/fmEZWgzo0k3VEb6XQPFqDeJg5v70z4qnb2Tg3P/36gq/d
wa2ubKw/iszzlTGaXVNNpYd4BQwu0kapn6fawfW0LN4ymn/lrdzCb9C+EvNE4uez7zaPmCoQ0Wxy
TGu0NlrJ34hiscT1QcZKv8e52CUTUk41OILQ0rdSy17e2o3Ksb2R7A74XD2rAVXRc1RoGsQzMjF3
jprFF3qJDsn0RjXEeHh5Yzd6WbRxt8RkguUPp/HFoyw17BZwKDKO64YlwonoQ31MvDc2olfm31wG
5iLfiCHUC08kzak5nbe5eYQiPuT+ZPX9tVfndUd3OdXfoJfU10tfW/sixWXX9+xc2JuYWsdD1Mg/
/fptevmI2Ylw9VXxvqTuPH993ZWkdQcw8EjWV3P2YoAaRdeHEwC4cwvWnWMo6g2+a1bF/tdXfu3p
wh39Qb16ZUQty7bXnZ4Nue9093YeZo3D9lLtzMGtryYtVv5xieWbbmHo8BWx032+bswUm89JtMZx
W8cUcdmEbmtkuzJuPsdeZX8EK6gA7btx9+sv+nLBEpTAat0UF2jOnldXJR9R5xq2frTLZMULzhrC
WS9c4F11eeNSL7cvLgWOixMgXRW5nT8XIzC+Is+txDjC+1nDsuqTS0lrfY0Vf74rDGb/o+3Y/7jX
gdlK9PnW6mxCsO0V+9vgbbSXvhnWXD1Ks22P3hA/WYv6VljJK28LeixuH3mkxJA9JzSIMW0y4jTU
46xJuw3cYaq+kDctL0l28NqodzPrDWn3K4+NtwUNG/+DTPe8ucrsgbiDxFiPS0E/r1pphp9Yne0G
xa3e6ONeDou3BHMoSx5FjqnHs8dGBqk+NtagHUkCWqO1s/Uvm8feHnGneeqwJgnYvDtcOAbgLnyE
36hIr9xb/NJsbGCwP6H7eXb5LC1Kp2RueRyxQ4y6ES57YecxIMmaB8Nk/l8sCAhaGyj0w3nmOVGt
KhgJV1Jdj6PeqYFYiwY/1Gw8WtZYvsGGfOkSSRPJy7lx0LjBlPWfX87OsqfaGmz1WMUNK1tVnP5x
C6tofW1KuyevJDQKhzijFn6ee0oesJ/PEsl0p10Nsi3Q/DrqSF747NX/uHPgo9Ey4KC5cU2e3waT
dtYeQALw6M2su84wli/aOOdFOLnCfBIaCOIbK/WV8kClhyCIAyB5Rs9H5G2J3NV2CtRJ0I6Oo9rP
4bIaJJNaYjhtKaDBgH7719XvFTYNohSOChQkzMmoET8/AbZb3RzRMR2Br51NAtMxmS07d/2Aoz6c
mnbqrDjs2Xl3IpuxBdNkVYVF3TtvZda8sqJNC3EO8/kti/75MlMk+hOtatl4l7XYxQDaR13trUhr
+7c4RK9cCqMSOs+tIL5c0bUjZVZt4xmzFVdx5sqrQpM4ltSKHv36/r7StGwryYaBRXggK+rn24vc
rG960lqOOnOBNlRii3mY1VTaGzXqtetgPYiMh6/FMfpZM6bPaZlVpNccrTlvznD963AZdfWNt+WV
doQaiBASURsM1uffhv68Vixhqkd75v1HTYO8Zjcvea7v3LwVY2DJIf+y0BUySu7r4q1j5w865c+8
GZJXCEzbNmrW5fN3BHGGOST2orGZ0Vr7PXbJqFeKGuCNyWMpgJWWSfWhpOt3GFgwJkcnaj7hEed9
9GxhPKnFPH2MiUUnf4hZ69XQAtkHc7rZiU9MLz8XxqSPj7o2AOp2jO99dYBGezQwOLg26AMfi9S1
Pgk9S9uQoHWlD5zeGT53Vr5eGH0hFbzr0HiEYgE2faNHemUngLS7QTGbkfGLjB8rd5u+gOx3NAg2
APCeMSdXEua+4F0BOrPhjY77+TJBEuZuh16Vh77Rv7af/6116CtDr10bcd4wph2DMyb1plKKQKlS
cfz1OvlBDvz7k/2hr4UaDIEQljpF5+drYShWuUwGZupQzsSvB1W/KhVn1q/WAiJ94HWzvMBxgbAC
JcnST5xilca3Rs+8pki753mF8+KjJcNdTzIC14N8arrmY27Gi3PVQgkOOrjJj3NMOPzXziq9szrJ
Xp19t01tG/R2sjA0HC2tCDGysNLrPp0tpuadGJpg3oLEgqS04wS5uaN+WhdvJc0QF1G5m0sVp1Rd
tN0cKr1d9oGyqa98QtWQWKtr1yaHYVbnD5aip7BmK5svKCvXTcI0n0R9M01Tv7NmOS5XZlyBJvZY
vXoHc/Iy46bVkxzgKBkLPE/Ym8URnD1L9g0gpX2Ap7MQUegye7n/9RN5vhvxQNgXNPAG0mpfyiWx
WCkV1sVwzFzhYgCB29reiOOhvBiZvo8HoH/9o9ekc/KWMvjFnsSlN2b6JnUHC4Qs9vO7QHiKbiqK
PR4Nt0uKwE0F0VHp1CSf1aZwxiAlQUQ52RKH6aMmFe2B1YrDeVWusOX/8V0AkmSpqcAVUFu3Jfm3
JeAMOax4RmDHvo/HsMFSwc+13H7yTBgNtqhEYDp98kYxf3EG5QYAWcCUgzMH1/s5k5bgANB30QzH
CZ7cyMnE9q61CnAc07cJk7PcnBnJpEvcqJfVnCCkaJNW2qGSix7Ojpbkb9kEPi8FDv5C2/4CZgPc
x///fB/SOssz3CuXo1k33nUyKPnRVScjXNu+eKPKPd/KuBR3e3sBaIT0F/zeEhUpPf+0AmsM+cGU
VXkS0O/2v36wr10F/xho7vh1YQf+7FhUFd4aK/qoHtdyqMJ0LVAfd+VbepNXXmWD4/uPbB5u3gvS
voXp0+QWlOyMQPTNaVzFJ9DtI6cdtFAvtqh65DZN1l54SmtfaXU9vVHEX65jPgHQAaAJfhmgmD8/
uWbq4e2Yi3ocpjI+wLjLDi2C3F3mxM6xMLolaOxkfaNReNHYbw+R4yYrGPdTuuhnfY8xYnhXTpgt
kt0JP0ePHWJqFTTO6W6oZ/U4iqI1GRwyc9H0pceaz1TbC/h2qcT1jwFp6iSKA08S35Q3PtsLef6P
z4bTAiIH9poX21qZeHh3pHI9llqpXzT5ZG8TXbf94qyk1kBqGasZtzimp2G/TQ7hBHlrfVTHzkwD
KNdJHcAKxSJqEVOd+WibKv3QSbqNQJHkg/o2pl9dYEgQ+CBOJ/uDYfT27HcCK5pw0Nv+xuZsMQcq
JI5PZAz3Ap/tdmSKyXjtcWL1X89Vmnd+vLUzfifbqvbVRJ2+E2uRAQFJJ898SzKz80t49jcmrvaf
1EGKt4Ksnjd8261CN4CDDI/ppTmoaYs482S/HjtLi69Uq3bOVZ6QqmGuhfe1hpX3nUzjods5TWe/
//UKfaUKgr5xFMUeAATqRe+MokzvWT/rEfJu1kTOolvfiwSvCt8sKmfeyFbxdZsPeRn0FMc63JqI
D6WcyXLQTAlI+OsP9BwH4GboOFYAUW0NETDkzyuJdCUc61qpHinYk8Kkc8lH7LHIZ9MMjKR9mRYM
aDUYX1W4mEZGR6kqxuOvP8QrhRg/ehpwihfw5POtYTaVOomXbjqKpsuB6dUlUpUifkcjKN4oka9U
DhxA6cfANGmWn8s8zT6OafbX+bgyKL1uZQHfo2pFMCVCPdVU/rAq8vLPm/wfT/N/Jt+amz9bvv7f
/8WfnxqxdBkr7dkf/32ZPUGLab7L/9r+2f/+az//o39fj986OXTffrt8FP1vlI2vjzJr6uf/5qdf
wZX++iTho3z86Q9RLTO53A7fuuXuWz+U8sfl+Mzb3/w//eFv3378lveL+Pav35+aoZbbb0v4WL//
9aPj13/9viWF/cfff/1fP7t6rPhnYZ59oXnLnv+Lb4+9/NfvpvHH1hkwTwSL+iFw+/236duPn2h/
OLyipKTQrsH2cWmb6qaT6b9+1/Q/6GCYQ0K9R0oLlf3330D9fvxI/QPzf5ob8jA8JqEQ9//7k/30
sP7n4f1WD9VNA6Ld82lYAv/TxW/OlxyoGQhQLXhzkO3+vES8RkkwImHijoQhORAkKUPk9N4bL+ar
V9nmgAhhSBR8vrm0ebZ608JV3MJczknSpw+l1r3p6vnjzPH3b2PyfVDqMp9CsMsE8FnTU45pZuiT
vfjFgAcH67tbtFCI2L1xh8Ht90vhmGFbuB24CSqhIBEyH0PPHOWN8Oxegww41O83iqAdVbQHaITi
RDdObaGahKMn3ezsOCQbE3TzJiOkSMYe59J6mPtwtvThaOZanB3WdR72W+ZWWoaJhNuJJ9DcOHyU
sRd1qA6xdZdhDtheJJ4wYjQL+Zr5wjST27iBYHFQhxHOp5NhSRzhr248md7au4eNt7l3YqMb/NKt
aaCVociv48aET9jY03wxOYZ1ZzmZm12rzaw+LLoew6GCFX0/IgxSI6KImitTn2S5kwmE/d0W4N7v
WxlXVTQN0Mt8E/YLxGXaygk1y2i5Yb5u9o38B1VEXZdqZsuRmfH5YY7T+KGe5OgGMHMsdy8KtxFR
VnpxDh/Y7srIi7N6vFCsrKh8Du6Et9T1khw7fVrlebIq03w0G8urQruXTf1Qw1K86PLVbA8QL5Yb
XOGrzte6iZ6LWSpsZkdfMgjSSd0+5nA8Hnvhzfe124nvyJ7oC7pElp+TUS8/Z+pgPY3ZaHzfzspY
HDox8YoChFKLcFHS3QMpbOw5EAsGwvZQqU2RZKiRH3B86/I7z5Zi5ouVwAJJ6/bthZrPnetX2iyK
kFH7oH+WnWLCAdNnOFFSl2YSwSeb9b3qtWKKFuTrOa6Mg6cHFgHT87Gz4zHbMRlUHSjFOSNpv0i0
6aM7uFByUwvzyUPLmPjaWpPxz0PK/4tCLb7V72T37ZukUv9/UJ6pqr+qz5dN+bUZ2bb/rPVbQf/x
L/6sz4b6B6wIB+tC6B0qvct/l2fd/oOwExMlJiSCrTpzkb/Ks+n+sZkbcM7Ekgs83KUN+6s8m9Yf
EEfI+0DCv2UJ8aN/UJ7pcH/GkLCkoZgB9fJBsN3lcL/V1r8daFvMP4cM0nuYe91Zccd4jMx+kbd5
0WL5OY1aq+wNkdwotPW+mqNiyIphs4G3MYA31So/NJm92bIOmdsEhZtK/cB0xvggk8YDiBi/Gp0F
vCHzdqf2MGCxpHLDpJ+tB1Wbu6DpWJFmE3/MYTbvcU3O79YRTY1Tm5eWrXj7ssDgXWX2ioOq8l0X
03yp2cs7uxdfY6BqY5fhDTv5tSenydf6Ad5/3LareUozdD6pqQ/3cA2TK9NiQOwkxqTeWFhk1KGW
jFC6czXW3Z3bTop8asYMz/pBenW6m1TDOmTtUvAJy+r92GifiaVDwqQYeQ8NLJkMyOctYNJOGz31
QFoIFrX1AiELtAi/rgxICAVGs1yOevsglwrrZl1fYsQFfQKjcsYlHYqmY/p1NmcAKoMZIzCx+wim
cHKd9/Jer1L9g5sM5nm2+66GMqbxw2RJ/MSovZJvC6NtMIbUr4uO0fT4iC7Awrq2URE1tLVzXY5V
2eG1g+djUcwxGFYlvrhFB+/PrHR/FrZ5kJYSXye1kY6nLvGse8horn5QHDiqUUoeynuPY9ltD0u9
hHZtaU+0/XloLzwc+JBtf4qlaZCnSbpGVKoe4q9hmIZHq3LKc9or1mk0E0xXrNbqKLJmHqG5Gp9S
qyuO+dB4fkYq7OcitjzfhdQChtcx86wwEbkYEatccO7B/aoQNuiHF48XzlRZXci84B4d20EOMOeg
xLFnEaXSRh1Hl7vFu2mSBhxK1KMXFth4ftaJQQ3KKQ/KvtAvCTTAqtURbXbucy87zGNXBHlhT8Gy
mkVgKXMWmlsgX+Im9mGEfeTramn5gBuDH+PRuZPd3Psm2oNdXw0Xc+N+SGxG1OWSkHupQm220BMp
KHF3VmeGSbtc2sVCGizUsqhx8pDhtrX3lJgg3Lh2fOnCp3RKv7OhMgP2BYSfTEELbz+O9Vt7Tpwz
r1dodLrhl4WTE1GPILJx69FXVNJ0rXr9BLNfx82XtyFFJLIXHBbwpB13q+2RwQLEtoM7XoXrapnh
LNTsKJL8PMGO9orbqayt4xK3HHzlOiBksazNSVae3JZNxzYG5ST1CfJ04b1D9tft6cLwlBtKPSy9
WR6suXzQNv6m1CHVeFoZNfQbEXblqZ9VCodo2YsE6rCW+KLkmOrwJXjIywUZBuSTZ9fYNJ/jJsaV
eJTTjuNWkIwdkxHT95Ty3lPr7H5qyuw4mXlYjNq9sxT2eWxtjKDchgXR6WzhDt72qZF9X3NIqZ07
fVmFY+/KsbvXO033yQy6XZz0I6LO8rJpJW9ItSIE6NwKwuw833LIT2/qdlmOSVWEbrmou8y27S8Y
HK97hD8e/qEdR3wCTg6oFNUHpyJvfKhr675zNZSUiQCUzdsMWi66VJiLSDYrJhF+NYyzfqgStZlC
nNzqAPXKCHe0qcIpRjGystRhclr0U2k+I7Rzl7G8X1DUFb4+9MLCGqWQ17VrhFIrzmUzxmd7mYgW
7isrSsxyPxvoHYxBv11HZb1VVsUNsin5NkyiOZWpNR0UGON7ojjwZF50WxxE4ixXGhY3jwZsq4u2
aQ+lKLc4TOFGW0hhc5lNq4FZBi/8gyUI7AlzpSzeSYS7LRqcuSQ+pjCSXV6hMTRaU4t0dA23vCi6
8FepfzJVnG0aXu5onlrztgJs4qlLFB0SL7YHZJQxhTKl1O4sqqgbVSKXvgttyNcVF37k7JSaGk2I
gPcTuh1fsDZ2TZNqx9LMhkBClOV1X3RSQAl0aHwg8McEfcpuFaUZ6WltHXBCQg/mrjqSjgYqKUoB
PY16QkjVoKya2qfJrvbqKJjYj3PMxgd9HHBdvxJ4i50VGtgghQN/hx7BPA9YsUSeSpET2A+fm0Lv
woTIJBE0pmLQdjtsDvOUmVYoRyf7bC+rc93Og4dKviouE2tj0DGXGliGl33RfZwWBsp8csvuDpg/
RGljZ5fCtm/IYGyiDq2pH+NGdlEoenntTsSaKB3RlQFZEUVYFmsctLZZhe5g6yGTAVvuat5VaQp4
x1L5UMeJckrVvrkpE83aaeTl3dDru36G/TlwXahzlPENuzlnrcW7WtXX1TiXUWdW4noQ7a4YldAg
NVktS7Y7RQmBIZKIfFUjWtpiPsfIxHf1MOg0B30bKJo82X2Z3MU2+45jvcvm5AtG0UaQjaNy6B2v
21szyi5ttUba6SX3ykik+o1n8OotqbiC+HAD9ixORmnK44Ah+7u8bL+Tkvp91LTmLJSxeVrWoQ5h
ViInza8cd073pNbYB6x79LtW4Uv7lrK+wzly41LL9JzUNSF6va4f4GdVZwfju5uajM+Ta80Doklu
vE766XVeV+JGKVU+e19pXzSY1H5TxzARmsZvwQkvM8d779VL8wlWfHpAds37OOgPWF2seCcJ9q8s
X9CDmxZLIo0PQ4EF+ACcd0vSRPKuXPPkgTTb70PGRqNPE5F6zRRfZeCfu9TTS7+tBnj7tn03zmL7
lUN6YMCU7W1ZGZFnWNVRJ+0mbNIckRzmcadWTpukuO8vkWqdjWpyg1QlV51Yq8e2L8V7Z7b626KY
xIWtNQaLv16PqqBbqrV8ujSsoYpcquGpc+ruwFOKg6xeNGr2rLtnXIiEL9T51KhOfsb1hoEmvnlo
0qrxuDnVP/WTjj6uWFQ/1qZ70TgPeVLvMD+fTqPWaSw1jPSdMZ4jsg6aSKa1cz9N3nRd0xVfkwt2
r7kw+B38I1Jz7X2Fff1OWeIsUpOxOTSqh6CVuvKOAdl8sYq8jzJUjE2guy2Tjml1sk8MdRWMBFke
1j5bMnGheDFnEEmchoVXDLobGF0XQsuqJpRdMV2wkkoR2nZTPhaWSqpY03nYXnnNR2iF2aVLXu90
lCVpbIpRro/TaEABy1HCfoalZd3Z88rqk3PzUFWWebMMnouviNWfiHy7JxDBOhhs5xdgmMTqMjW7
9VptkT7TGPpLnOo/Ydc6fi/mpI6GfFFD4a7sp2iJCsSDuNCu7jx9F1o93o3Ioi+YgWb7GBVtlPLj
r5UztCcGwun3NbG/5RXiQPTGAxKjyt4lSyHPajLZd8Q+yMih9AdLj282xqadFSxwzZKgbBT9sJjj
YBA64iqXMrUbJUS74bzPy+2BE5SG1NooG39BkxGOveft6h5MMJJW11JQlRy00XLni1laxsnp06uZ
1LWD6aQ294mtG33XuhNjYVwx8NSfCltYfKKmel/Ltf/OIqmlb65qustQMXG8tTzzhM75A0hGkHd5
8U1aFOemNOwH2Y7dBe+fuJlc+SV3xuQ4J/QLOV5AgaLbTdjiJQof0xruhdeU2Kpmn/A6niMMU4ad
O45hkrr3ybjsGsgK0G1Olg2q4DYOMTB6j+aQAKF6Lc4VaDx3UO3fwyR418omsJv0kg2Pw4du3jpJ
Foq4PI/OeJsAOUzW13ntA5cupFxtSMvx0xqn9n6u+5vaVQcmK+sjwtCrrGSkkdZ6vyOASt2Z9JUB
9NUsaHUtUsyeHlt3ot6UhA5326whgwY9Xna5IfauMySRy2YS2GCeou8/GmV7jDOluef0wbC3UJwH
hVRsdC4KE8EF5umCdKycVu06JlE7mge1DFNnyT/g1Q8TH4/53bLW3iGDkxBmXYqe0pi/GA4yfHS4
tU/nk/i9VfJRVu2JQNAuWDSk/RSeKBtsuUfBHRDPEbXYA+9Umo5aLYZIddLiBOb9XcvFqU1xtYw5
SzD9Nqp36drGx2XSXH/2kg6keCxPsmBYKKfYOw1iSnZFninUtbgM1hWR0qzHRFk5U3awNOWkzLzl
RhGLw2it9TkBWfQhv4xBoXZfcGszfS3fRgBGH3UWknl9nYpzOxhjwHSr9NG1JT3tg2sHi5weoejk
l5WiGNcU5A+1bLt3dW7Fe13qNFyo3k/OYgK0NUzwFYN9vZRtONIlnwX3HPhKVie05L6rIl3qnPlm
6F3v0Ezm+zLVUTyv3qHznLBBaAduC5utTcO4y+ddW3gPkqriGYp91joCzitztH1r4YbjAzpECDYM
DGDmHk8FhTLaDDmBl8p6II7kCyNByV1mBObMtXsm9im+dt3lk2un1UGlSDvxFKadEbHzY3R/aS1d
z4jPkDsOTQ4xrkazj02SQWwjjSxFW3cdY7bDTOcfdrrXHcpF3JsGwcRVq0wHr5c710tRLitF+dlL
LmFGaR06AyxInHgcL+piQfhAuhJ5rfDJAebu2OrxzjHbszbxi3tyuBY9PngJj0SDmDc6DEqGhkda
31uEUPoyyQxalfYAv8CM0Ibu5s7bTTZ/T9eqPVFmy64rjIcyz8FPcUI/Ju00XCiDnDh4Yk9iFzp7
I40GMfBBofUnzAx3Oj6xkbPm9S5JV7pvr3xfJ8oWgo5AuooP3djHvhkjvu7rGilTIk7ZlPehMrll
qOpdEbaLXu4UBZLDmg8reC4fnsqP6xipsdhHnHCIsfxRzazDWvetP+cdYTNafbOUojsU6+Ac0ko2
hyXv4wOJyZL6raByXLDcLR1a5jXqk3o55jPmbf+LvfPYkhvJsu2/9By5oMUUcBXuDC1IxgQrFKGV
QZgBX/82gtnVjKhsctXsDXrCXFVZLIfDAbNr956zD8N0XIla/qpS6woOYNW7+VXi6MAguyo9kB/0
TbQrfaayHvHDEt1oFO5Gsjp8CarLcXqTHFnpTDiSu40vJNc3wFHYg9tvhTupyK0ei7xtDovZkMYn
aeZMbaTX7it+iEcclxN/hQOxWY33RdOZ0WqdLnobY9q5HIOLzGdkqfznOAmy7Qx+bVM67mkocijK
uTqXc6yiIDUYdM4waChPOHiLBZYSb6XWQqRiXw82aaqrU26oAY9OZ4V0SDE8BaDJtXEcaGPSAred
Zo7YPNpoGU0TFPpUnVJdnzejM1wPGDujfJgujGX4vvZpo6CTtyqucbH72sTh0qa7lIEz1zt6y03W
R87kX/Pr9DvuQhLOtE/GtEiwDy5ni+tsC0YWB88YBtoIAsJ6l9oUFalxSJtmJcbOzHR1d/rGG3GR
JSUQgPFAl1mF0qQvj6fRilrKVbo2Q7eNpxqmRdWfyuEBwzc2XtgDV9g8Ela8RdDRbU4AFt2oS4N8
o3czUuWm0sLOrJqTUYFgI8CHoqYXnFdarQhwg2nO9cwKXev90egI2Z3zQmyU1l1NaX9ZtfIyKUcO
f+yefpfRDqgIOo09ecziLiEnFacxHbvTBMMD1okLvIXll+neHWOM85S2TUhs37jRJsz+ZGTMEGIN
f5vqC5IASNEbQeLvjeHElyUWVG7fIe399rk1mUSb3Vyfj7R8DpqW/xiacsAQq+dHSLCgSxBuhg3A
4ajlnBXy2PyosamGBGG8TKnkiJFzr7LB1o7oiNxjZfW4G3vtxcBgEi2rPxh5wAStxC7B2ZrVvjFm
E9vuYoWpa/RbGOJU/tmgLtcchk0gzW49bBTnlO/rSdS65TOvfX/czUU8nHsYM2l5JBPm0457ofI2
YtJz57XxuSzZtxvnJe76Pa36G+ys6aEbshtH9rQc9fJGpIOFk2U+m3Ej+U2thwQzHEEt7BIneTBd
/VWvhmJnlI21EUsjonKaZAi8s95adiM5vrnkJiTzpum/utlM1pKJ1dclB2Bxq6vOn58JCHpzoNJF
8eDqUZqadZi3nR8ZBlupw/zEtDa1Wi6gEn1JDO/Q6/Wxs+WTX7ETLDOmczDt0zZVuR5NKfKVwl5q
SEKsCSaH3hBE3nfL0Oq9bWpXfeo/lkB6eNJzOjJ4kdv2yrcdFeasUtGCVX7jjPOPCbZwlNhE4BaV
hCMUn1zUd6ElMiv0mbtsxo6yyFTxQiwFWe+oNOZDhgBkRxzLU2mVO5kqlB52dxTC2rc5Pv4JafGN
insvGtnEw0pPrnsAWbvO175PfvnousEVbWd7I5jzb6Zk3FWGtpn9BIk3oV1AVq61YXqg6SBDTO8i
hMoBqoQEjtBzYxI/55ldaCnifTHXl8PkRMr7OjfNDxF3LDGeVYZxWl0Fbp1FiemVV2g0tJ1F+uw+
temlLGayoQc8Ahnq9+CKqh1MpmCHwJQDBGdKBn4kU4qTnsGwKNFcGEX3pszhIRH9TuXm04wLCnGL
z1kIhkHoZN5B0GvZWLS5ILBU3aYvqyWaZv+yzNQjEQHP48xpU43eTRH4czR5IEIqtbQgXRC0QtGi
aerRnYw73PG1CeOzYevy4XEOiaZIRhM35DgSj613ybaxeLzLfLgtaaREQW0223l24aUwh6SDSaa7
Mmj7xhaZashdEcmW3b0m9cfCxj8Yq8y6Ky3YT2UdbNrRJWOiyC+6RrttFvsRDfGLV6tNYgQdOBrs
4cYMO7ug3RK1nolkx/JeUf5IeDdtFRppvhOyunTnodyoxM02NKSzCNTWtcZfpGlL8mRbVPuYp7l2
Jhqg7gxdk49jiJfPobRVstVnyBuWKBwK8UIHUKUlPPE+Khst5rnptFc7brzQzJwKFpkaI8+q+VoN
mICpplmSQpLAmsoOb3Hs5uSDLPOHvYKEh7SJaZ51ZVTF1O+Jrh1GGqUcFlnuAnNjM1oNF2T5UYv8
YpfmMZS6fAaHNAcd/VvtBxCjM60r3vxWsU0YV7EqzoQ3PiU+2cbmYj1kkMoi20ov57wOhZai+hxO
Zb/a/40Ouc8gu6hhm78smiY+MADlv6vxsFYT77BXpfMu1f2AIWeAxT5vHHz2tYw8VRBjOYXjwHqD
/DOfhfsAcu7EEeuZs7PcZ/qXSU37NBBXWWLfq2K2T9OUrN3h+KgonPvybTayF6PNj6kzfRsTfq7u
KTODr341Pk527D5Ug2g2nrd4R0Nnj2ns+GzoUoQ+LD5ROhM1W+gEh3eObW16rz4Y/rJXg/uASOV5
GIyHIu/TA+OjDXfLPywa23zz5lM/tWnJ+AIGuSlmBpw9bLPc/MZBEZ++gpeldQsI95zz9ZDUIuLZ
30jXOvZu+4K8UsLFKtQR0Gu2L1CsotiXZsgRwjm4hryU9PGe8rWn21Xieh412u/lnS+ta7/Vvjl4
iMO20JqtqYOl6lrKHMdZXlN96M7jSeN3GB/9pgEWM416SH5aE3kpDI00Q/kLqMndAYPtQl+zxYnu
+UmVwQl1zpcaiWSUecv3ZgGpAJc2CBuPPRB7cMEyp3Vv4F3AQcUi3QnXucTykCNpLq7VODB6sY3Q
GJM7iM9X1WhfoeW8osBT26nXI+bky6EmI3dorAUYT9aFvd7abDLoEDI5VAefUiLU8j6j+KEGc6Rx
PY0IZCuPwFxJoMmY9RsnphzSawLV8zYoNmnvWaFyyVTX/T64SelG0MaWzWWjdz8FSv83F/4vpIK/
mwvfPgHR+HUq/P6//zkVhoBirLodIhLQNf89/f0p2+FfmX/5qw7VQ2G3akX/NRfWDMQ+kGUR5oBg
dVea9b8Gw5ph/0V0E14P7DvvgbvOfzIZfnfr/o/WhSviZUB364Cy9VfJ3Sc9LOoNrar8xbgz64yq
XtQCWR0Sh/a1hcG4TZkEhlpCVAq6+rZsIsBccR3NGaeTs3qiAt9lZN1oUeUF/TaRsoLsRiF0BVto
YanX8UZESTGb3ibnTHSbL9ojhzL0DLUpm2fdWoiLJ0O+l9t4AU1HPhL4ldhOaRojmZjb7YjH77WC
vuaEtCycMsxTsfi7CtfHVWbZ1Y6+6NRFuDcUp+qMreK7ljrBJQ1psqYraHFnRTl5zPjqgt4uDIar
X37tv7VQ/7v2ab2D6J18xLb8jhYWjU/aJ8Evmy1dadyVWKHhrI2CMGp72vz+Uz7O739+CoY5aMNg
/ZFCoyL4dX5fCuIRuzYz7iool9s6bcROgdTaYS1It9ZUabvff94/PBh8lRVRa1vIiK13eOovgoHR
rGpYtM5859JkPiV1M31Xlq9ZOxZhuuXtCKCLg3Ae7EFdpDwMBhPbsLfaLppUY2+tdgBnldu1/VLV
+vAW6xAaQoegUS8aPBa0MJkb+9bOfB44s7Xn+9FjLhYpHHdwONua+NNZin47wvihveI4RcNQk+QP
ZFnIfqK09WoX7pCdX/ZGz15tcxBlPBHHF1qwILN2aWmfUCB3N7B/1COkS6+ItH60npzMFT/wTucd
kvqW3Bd7iscq/P0d/LdfzHVQTyKbpz2DnHV9h3/9xaTqjWFUrrpjf/sRL80p0bg3ixkc0G1mP3+u
/1t9/wtE2S/3fRVlflBNXqF0HDln/LoAv/+Vvxdg9y+D/AuflZQ4EZZbl7X87wXYMv4yEU5itXAs
037Xqv+3MMf8yyDmhDcXHSCv3OpH+1uYg84H1wBmbjKeWC//Q2HOR2kxn4DZlsXDxH4OqB1T86dn
pKnLxebsHiV94V2k6Peu6Vh1tLKT7FjVWcMo1EYv0tVFdq6Pbnr7y736h7XrXZj5y/LvEqLo4xxb
s/E8LuNdz//LW04YUVanqDs5JxvaPVxJjWk/cx5IbOpsEnRtwPQZdGyGPrtwKg3eMbOoYLv4E8U5
Z//lpBy3fSCH8XuctT2VorLkHRPKadlrbelMO1F72xphyx/EoJ8sFtw7ii20sPy06KpWRejHe9e5
c+M5Jo0k151VdZj1zHB3fdbaNMfYb77NnTmWu0BpBt8pXszsrLGUUZxmZSLX/v19ND5qpt8vxkQe
bmG1WMk/78y9X+4jUoK+SlJLRg1Gw2UbTOhEQyBehb5TnJCec39wdmwgOVF7RbU0DFmmif5kgON6
r1oSPI/MtRlcmJoTz1Gp6Xm5LckNCfZ21mf9ydSl7P6wp3xU+XPR2JuJZ1s1abhHPffTHaT31APu
UCpSjgPdLqlHwz0wKqOX3zbgoMOiTsw8MpIskJuCYWPzp9u2roEfHj9WSAoPHWgRwen+58dvWhDj
QNtDAgO/qArTaamTiB6ZIhyhhI8Xdmwa6ZH8qkm7quw5oFE0ocCiUTA2bnxTmKXst4MNOX7L8d6n
LYkqY3j4w6/7D5fJ4+aa3CeuERHdx0fNDwiTJ9RpjHiTCoVQwh9vddEABRt14nt0sxs4aJtjYx4o
cMz0AhNJmu9VgmiY8/jSqW2/CMPauHXnAyjtLWn+If3EWpeKj7cS5xQB9BgVEA1CSvp4jTzm5iwa
DqJB4yTiktZrKyK69SivxhlHzsZp4V5XGCezrTdXoIKh1E0AFcEeHSDJTQCPZe4flyYen3sIPTu7
VUxQO6d8hj64NhFUIW4aZ6BjRcYoeoEanQA9HA1a/3YWQWJvR6bu06WQTuzsV4lWfK/GXt57sYOq
Sh8Bi2zckRHNHx7kVUP58ct7IEtwqhI3yOUCcvn45b2lNIl6AUs3JTkdEQoa9FmVriOzkXqFPrCJ
u9KMJKqirZxN/WvqT9YXMYgk3kyNW6OuIL3e+8NlMbr+dF2rHhSbGQ8PcomAFevjdXWIFUffpq4G
D1R6Z0YjuzM42DiMAtl09XNODE8MYB7s+KmsBqLoxibf5tJiejf4V0GtxyvsTckzD8VxxNB+1+dC
PAA3knezhbm5dqyzMs4kvqBqNMDGVS0DRoQ0X4KhlgBqMLp6Zn2ZGfa4csiYaCCDGvaWLnLkAL5+
10z1a11T1FteeQ8Lxb2YBX4semMw5rW4KREdSwxNHUpk9MaNYQ+3rWdJGOpr99DtwrGtH5UuZs76
VdOeUIP1MRIfWz+YAu266YnqJHzBlWi6vqu7YSkiHpf0tXiXU0wd18uj6vnbXldpCpC2c86DuVyn
lzOtHG8cj7NSN/SAHeRZOhO7VrW3QFhv+6U14Bmb+qFU+XJuA9Tj3B7XxQ6ZB/Ne5fpPGsV5lCdW
eh5XGe47EbuPrOXH3kKy5yFyODCsSQ5ObdZHAj36cErAk4ao5ElOLZ1kqnB8m85XOL8qKjztdsk7
MkSxh+Ikm5O9MejVrmIuxTCJ0YWHQBXxp3kfxF1xabZIA4xMGCFcwjkSjH21rP4y43L7Jiq1noYw
pfGs5h1er3xYmFlLVzrHwC3GNzV23Ws10BZS/dbnLLXvS1Ve4ftVyCvj6hYu+CP9HMVwtn6zlNn1
24AQbH+jCvBaSBRdNGKGyJ91AYw6UsvaLG0BzZKp1nuvHSeaq8Ae3a9Cxf5bK5Z6iHRXTqE7pNqF
nbvZvu3PqTtMuxrPXG+p16EJXVm9PukOUXCtYdLj9/gdtiCrMIbqRBNuckVwLSDo7FoOgzxLFsJG
0QRUzZ78TXExTbkf4lsUdrgEE8Qq2ZxZvY+RdW7rvTm56YM1x/uEE8iJIHO5DQJpHxPIS34oq9Le
Y0wHsD4l5WGZaSkRiDA191jpXqYiESM/Wi2e8AGKZ1NazAygpSw7PzPrW2dgKDOYzLVCBHOofhdU
Zk9Bncz7MdUQMQ4Mlvy+Hb5qqKhRiFaZzgpusO/4pqYTRu/m8soPRn2gbW/hERxLmqAruTnnTYKP
sSuU6wniLlS2H3PbDscq+0aIgnXrDyIGPDt3zyysxUHaZveYIna86mCGRb4eY1HAWrbhpjPlqbIV
La1pd12eoOCdPZf+lG+TkEAGuWD8Vpj3TsYEIhUJa7mreGWDwojPqm4svqCRXc4TgQVzdID5mml2
XjraGAapHRxqx9VP1uTV0WrA2DNnfW71Zbw3TJ7YMOlNdcS6InaT3yPjq+zyWMbyqpLT92FEaKp0
X5yR8pk6EYYgZ7uYhqQjVmTXAUTeKJCFce1LO71J+kk7MycJk8Kd672gR3Do4bvcAY/WcZF5hX2g
qrriP2UPOS3RAy5vh3nQBIOaeXFyV3qeep40N/82MJkwo7qvmOt4bXMxT8ZyMIqBP1TKSRS0r3g1
GuBkoZfn9fehmCdgrgituEnzIRYKt85A9AsquFqU96BKr60yry6V5s7PwZKQcDUPz5XtvAVdhwS2
JarlZDEYuq1EV1yMZj79UFmnU/taoDY0Own2ELfTQ++TtUkbmJ/PKqQvN7GSjHjY5+6rfnkVWTZ+
s7WhuamMinlRafnHTBMqSpf1Jiju40uVY3v2qipF5cBxBVE8FF4Q/EOUoGZfdw973idGmmwNGJAH
w9QyFS5TJkEsdUP9ALfKuizouISOx+zIImLqYOiINMy4fSIxc7quB5Ufnb5V+74tvJ3roEASytW3
rcQJPNaif4jrNv5SSmGezcSgPqh4Gq46ZNSX0P8ZhfK/TrYToeAIwmiSoqzeenFZ7oFYlREVmPya
FTVAFQFLAURyI+CDl727MJrLuktfcZTJhFxbMk6SvOlZOxCXpLPuF1V24fYcJKQ74CSghuKfAR3Y
8o2m2nReEZ28zbABXY0wu6IUmXbE3Hx108wPLSP6jdMMcdj0ymWCy9+0Y97nsOjiHjp/LJuIdpOl
hahujVUjdJ0Iszh3pjS9MaQpzvImpjGEzd6liR9MGalOjv7QcTBDqIx6o+nY9dI4JZCHjzb3AFfA
Ma0jH4JctBfhTW9Z0JgodUz/SO08Mx+f+MOLWdFWrZzYBNjoD0QCACzq2mbLnJ/ujfDNu1YZ0Anr
0X4FIhd88dMKWbc9jNNlNpo7BG6QLdrxvq9qY+9MunvXNo65G6DsnsFnMh+9oNr1vtdyW4bFeHPa
gMcf4d9VbCdiTxGqvquxXS7g3o8XmYMQukyy/sxtJZrDrmXSgjxOneDkzpdYGrvDNHT2Br8YvfbM
tU4ZqOF7BIpfpyUIjppFCyOU3ow6M7YZn6Vo1EM/K05Zyalr4TnZi1zWR+IbpkOlJo15VtkIyg7z
DQuCvGUEjWprXVv8qcojv1P+nWNYbgLwvHT3UpnGrvLt5pY3uzwtnRh6cORFEvlU4Ag5oCJ1Gjj7
uXG0hwGg2QUWD4/GVOUdkg64/xZUBRP1WNFrnwpOYp0x+Xc6lKkH2lTWN00qVnnPyuWbwcH0yq0X
nxZ9hfQKW1yTRLzNT+Zk31Y+jXSginvlDcFtXCjxOE5lcjuBLvhBDErxhukuvSa7pNi5g+Ye/D4u
fUwDKej61p/MyFgydebi/gqzNn0dwEqfFYUjuEK6n1kWtGgR0+J8WH8z005W8XzNXlVkbXbIXc8L
C0QQgEb17rbJmp6ThU11oYCy7sF7GxGTOaOFqJ8l16YpVsq6U2SvBr2Lk2n2oLRoyzovGACW29ia
BhD95Ps9yKnV0L9T4G+0BR4OYsTZ+Qb234kqppq3k+V0XzuobqAWK/81NR3d39AkZAWwUyblqtZn
MKRtz1G7aq0jKFv/ElY7332ogYKgxaDkCwLe+t2o5vRLNRXNzagVurEJ9Pl1bKC1IdOahbljyOF9
NxOZeaFuNPxJ+eff20ZMKkJmBTmpJRkfaTkiH3bw15U6pjLP/QcUgzWD+DFgx8SUzdsukXgELNqi
svFjgIbr1kkq/4LYpS64njIU5WggB7dl6p9MbOdxZ7buIXZL7IENj9iXgMAgucs7htMbqc+TszPR
zVUMkP3mMPZDcE8wSPUK7x9tGoe9H0nnUqyCvBvO1bgkV9UCmp6J0ogWNF+I4uh1sHtRSmZtThxv
fZ56I8P/1MBBrw/+FObwajZa4nXf2XnTL61n6Ac9y4Mkgpq9ZqHoQGw2ej+wb8Bhd5EWoR9Gw9em
X3KyMCAA5aMdFQP1zYadp/ledYmntrAs43tX+LSHdX9ZWubJJX6EaTEYFXnQrM3dao14HaTl3wN8
1C4UuJuCI3VHEJLIG+0pZtsqI0pMTJy57yV3BcHDT/rio4pBr1LtRVwizS39zr+XGYDM/diX3nf8
SUUfKc0ahr1BIJDYZJTlItIRzD8FObEVVXlHReg+uplGLBKZJDpsBfBGF0iwGL3PmlM7pEqaqb9z
CRe+URTb1CS+5eJZ0VK93sgO7gS8dZNMhmbSLmD0kWCybtdlhOVWyiNWG//e6CziIsAVOAYqsrHV
omIkCeKxxkf1hVe51o66jrxsT3kwLnt0UY25pWVSYTdIhSCDDkVZHnVS+mk0ilh/8PvCJ0FHmb7J
MqrxvJo1LBtq985pImYsmghtuPSM46hbspOlV94DFmzUZxquzWzrt6Mjd17nUxzXskpFBF87oCrX
S+/aRrV8MUtZbl14/HJDmmkeMMV0SJcxu/pcG5X/PRVKAxM++ta2dmv3plnUMSHx5YrMafOIYkd7
Msn3JbPJRnQS5mXea5FsXS2EuZuCLy/UrYOtYL/gVklwxNrBVxICcJ00LlHZjZrFaRwTC9Y/d7Yp
2+lHQC/S5jXSmoOZ2gNLXirsPsyrijPniAO33RfuMA6I+pccfZE/zs6OS7cYotoTyTNar9VwsQDd
99vf92U+YcHoGDG84lCB5AdkDJ3ctb36a9etSKd+ghgVeh2a6mhJOf1kiRhYOoN2Tz4Uyqhy0QL8
K2PuPuHusYhBlyXyDnciMQKLxpAMl+RLaEgHfIf5ONB61NTSMQHlL9kwfh9NVQL4KGR10ucE3w+y
TtkjWGbIEboaStKIMVh5JAfV1vYsLai3fWtEL6qnSzCE3TB08VovoG3IqrL/ExzsU8IeNwE7PXBK
z+W5c1zTpVf94SbUmYcPsOvDpcmTF4yoVR0RJ0jCnPQQMlmjjHSrNa6TdKTgZ0NfOZKLMUSDUxjn
pTvnlwbRNzy1ma3+gFH6tyYtFweWgMEVjbOVQvDp4vTOl0PbUfWhwMjvk9jg4Cf0Jch5Artq+iIT
P9+XttKz7bDkTrP3ym5C7E0q6p8Sbtdu5q8NMpD2AO2JXoSiQNd7HSv8ep+SFklnPjFXNOa53axS
c8Ryapu4yGaXInf+8HCukIDPH2cxG1z9u1A79E/f3CYTWGb4zkm5tp8GTbUPCGiXqBnc4On3r8E/
fhIDZrQncKE5ln78YlXSaDkuSPgwWZBG2RzoR9SkMhqCyT57/6j/aMx0h3a/qT77uT8AO/5XkMf6
Qf/ievx/AuXgh/kNlOOtrp5E8et0aX2Gfw6XDOcvw2FIzwQCWBqkR9p/P2dL/l/rOAUIEq8b0/91
SvTfpm/H+4uxBP+Oh5HeN//412zJsf/i/45ZEH5v/uAp/U9G+x8fizVm2+KT+SRmW2C3PwOACb9l
18mIG5INYIcA/N0m5l3czhkZM7/ck6ufT/WvI/CPY6z3j6KbAvHWQ1Bv0YL9+AQWMKUWe+xVZLIL
h3ycuSNcrPiivKn+kupJu5eiKu/zVgB3yKb051PJs/LP9JH3Uer/vGs/Px8mBbMMcs7WcNWPnz9K
kGhVwkwYs1WSXhlUD1uTBEh/R4lFJayx7GEw7WaETYnhdpznCLq59eiBvCS5F1+BIxPehoYm72te
OLT3ENwRABoX5A3tzCWv6r2Hi+pHJ3GxcEBKu5TqiFsqtJJjez415LKkoqt/qLghfLgysdDTUO/S
O54fXCDC7uJnnJjT12lyzHudTfE8mGaNvaYu0/vf/x6wTD+sPn/fkXWECQSCX8RdH45fdsa5pZvE
yj4QEhzoFKm6bT7VE0wP4FVOxVKRu/ZX8l2MJ87otO2YzWSSWV+LkdVdrO6Vs4FporWInR2FVeJu
+ixpX3qgFV4YTG0VR7jD0USXSeKwghPT+GIg6zL2WB+HuxgXcQrlsCyfnTHtUNhP9H8PCAabb4rq
pYlICJ1vHNRbaE78VHGwcLWcg4Mvhpd8nNUdA9G+2mp8C3kB+yS9mFTfmceeKETnMo1HYkqpr6r+
jOprtUfnCulJFeAfRyFuDmJbyADplADeRQxUlSnYIzQonnSQkEWIBtFozvoRAtX5gj9I28A89x9j
o/MLLAqpbLfpJDBOZMBavI0RB5mHc2gcbhkLJ8mVVecKNwSl3JMnGMwczMZ0MK96qoIPKLwea2AP
K2lbDLGFz6p3+oHOXWZ3RLJmOjwCJ/PpftoLnchumeyRc04dUM0TraZ3mwFbi/UFj17gneAx4bjE
z1HeZG6Q6VtPaTV9bBioxEr5pfAOCMIC84Uv7DqnOSamO6JioPtaxL4nz/GGBlhlATqCf8sno9yV
PBUVzSYOBmexZeH5jKeiN7dDawb1JaRDUgIb9HoDnhRZWpsyN8SlyWG52VDbygBbc4/4gsijPn4e
IdRAIxksL0H60aNSI4AP6O0iA9qVXhFwatfris5YUOSCPvFYrmc0ZKg7fMP6n5Qy/7QYMRSGlWq5
OlX3p423z3ECTkDRoqTxgr2bGvamd/vuEhnhhEVT0jrHOt3sJj1vcUARj/v7l+9jnfH+6lFjwAlb
WSCc09dX85dXbzDglJaM1qIWf+QWeaV9MvsxO9JBNxC4B/mfqJH/sNBziGGKAyuEncP5VNi4XWpg
SLXHSKLso/In+UqoWpwy0fhPY6fEITYXezOACN7MHehD8gmt50aSo7VTEEsRZsblbnE06wRCKPkT
vPfTcG69ITYmD8RqugdKE5DtxxvCebo1hg7nAICA+qqh37AfrRxqgI45LCTRcp3OqPSAC4RkWLII
6W1wftnhmhj2tkj0P+xW627wcbdgr9YdmMnAVzzAWR+vp9b6WjcsbOF9ZWOCmXKZBHTN8upP0+1/
X4ShrqDSswmZXkOwPy3CBoc3qZPiEqWNnK5SDmP5luWMiDySlb03TZGAiKGIbnyoi5QR0TJnbNU2
yfVAP0aZz5tCzPIb2aSWsRtd0ekbT4MBUGl9XBE8XDn9H6753x9eB4wN/FVOVchcgk87qc+AGQvv
esnT0j4bdJL3sYorqJF1eptxTNr//mX5dEAAs87JwHRNHdWEDtf/c5mseWhxExIJo0kr7YcutgNS
NYQrx8hPFgbmnazTfWVAYc4x2zxIKUiGlfQsdr+/kI8PBXULlQt1OmoYA3jOeyn361tLM741WgNB
mO1r8rqk0RvqpB/f/f5TPh3Wfn4MzDWHrhkiTl6Nj88eiDZ2xiLFQN+o4GbuKkaTHITcm2ws55fR
buPd0IvlvmrL6QvESdOkO4BWPGQUVxSs4RVK+hXRve0GZf4hW+Hjyrle3Io4pJlnwjukkvq0kLR+
bvZ2zMUJWcVnneNrW1Ua6b4upvsERtjWtxF6MyNKOQpP/e3v780/fbpBXIXuuKSecK7/eGsyYRKE
Nrpt5C2DkWwHWlbYzTP64xipMdGoRgPoYspqY7RI1QVS68ffX8HH9/Xn9zcRfPHos3ATH/TxCmgr
pRR5PAMTuS9LNNA1x7iYd+qqIW2QfNUyOwAtnba//9hPC+T6uc4qTENTxipp84Z9/Fyra1xT0JKP
7Nxqsm1s6jqDeBIKsVokxTm1mrfV+sa4BNlDn7ZWqVS7jI5CuWkcglN3LhpZtfn9VX1cCd4vymP3
YiNFV4HS7dOqzTOCLdwCc7TApQg9bBJno67GB7u0lxNccP/r7z/v31YC7gINDHQc70U8iqBPd2Hq
x75ZnbRjGRhYgzEJU8Ebu0LTsPAZZExqwh9u0Tf4W0la3ppTof1ne+n7t/Y5x7ASEbmA/O/Tt5bI
/kqnE1NUtlhtkzKLzy1hFVE3GvXdiENn34/a8wjaf2dXvRammZfcB0Oin9s4p4991UA7Enb95IC8
+8ML8h5P9z8b13pxSAThH0KkpqPASvjxDpVNQh0rSig/ZmGUYT00LfbyWaDLcsAsvWROPrpwafLl
MjdxAIFViU2CTAGnMB3QzLGP5hl0VTimksDCxUsB2LdlS7uwWwF0BKFkJEXrM44nSoJy/MMjZesf
S5X32wu8EpEc38RFyPzpSR9BaPSEXeDBbOVV0ln+daZhHsbKSRoiRT7Ap7LFBIZMgTLxYkVWBEW1
wbC399NCFRFzvwJcsAdjKuEgShCbtZqrrSVGh2IQsPxSmc0Alye1tWaDd2OlTRRG+g1qQwC3qqdI
b+OWsWUnlitmuF/zRE++eGxM8baARWNxVso8NmunhFtAefjDSYOUAS6ZB9zxNFu2utP2qNR6XdS7
WrXzi5bi+2a8QrCgHJ1KbZZqmGjTFjifRO06LJz+3H63O6lfaq3hV2GVuhNcpZoPPxWTD8UIUNzk
bfQhzi5NTQJK6FFWnOkNGahnVOZtE5KQ4OK5KlrnVjaBjMmA6XIjFPb6G9fzPGmh7rlTzfGgssS+
zoyhP84zPtwqa4xyQ5Hu//BRFJAsotzuwTXwQQE70Vk6kJ/CuULaJd6YRHhVBH/EWTYkF2fHOu+p
2ROtJrpoGoc75VjNNyRH/ZufWB3da6eCHOEQwv6WGhw0AITzgoVWzwglnIWSzxSHmQgX6q478hYq
tXOXoASDU1oS2AYiLdBCvkm0lIH/87IeS+Nt9JV69o00veAIPuFkNYbgYY2W4KBB9BnJ0kTHb9C7
wTTIMhQplLymVVFijozT4qEqED0ofSi2rkfIe9gmrJQhU0+ujP3n/7F3Zstx68qafiLuACeQvK0q
lmbZkmzLWjcMeSI4z+PT90d3n30kSnbF4nXfShEgikQCicx/qNzbtDSjrzR9velg6BMflE5EUoIU
7erqQP/BO5ulA3+wKEvvgEXvNO8DHbAV4AEHsU5cjxiP2+IPQJ7zFwv9LrHrAb5djBW2TjttmMAE
JuUikVHZOAhBZ2jiL24xdc9x33rW3oyFeDLIfn9wWZmqQ6dn8y+ZOOFXlSi62okY9fFiSicbNqyW
m59qjMefim4QdwV6F3daOiD3ICYzvsyo/JagNXnne8MbvJEKxTzetv28CGeUqBRf8Luc75S4U2w8
AV4sXjqWeYmUsoREqRvUCGr2XojrJYCnK0jaXEI12dDvbmCShWBBMPs9ZCqRIObaJIHvj7we19tk
HC9ipPrtXTppJj+jc0V0aUo6QYeoR2RpnweVBeE0UFx+dVlUzzJL6OvaTlACe9EjpMTGshD6vi9H
SHvpqJ7dYkEv2uPcuXBNEhcPVOz8yh3ldcoqRtrVCV30sHMvIcVZNKqSRLvoJ0PR5VEp5L2WbOJb
oFkzffi5kiUCQDS6b+lNhDoObhPpXWfCijnUJWzaQ4ukBw3j2aRCANmTTP3MKhv6KOT3paDDJq3m
0AUCFEvUsE52idaE5jE1ClqQc1sYXykLoDrnRoF5m7BYR6rcrczODdmL9lC3sSwhuNCkQW/ONT95
XdaGOydMvNuCb+QeuK2Lko51ib+x4UXtNUonSXMIJdpGO1zpXAbMQuNrGLlJtAiTI9k027H8MjSp
0R9owFCQSvMgBgKRFhNdPrfTLhIQk/+URasFyD4WKHzQjb7T6BUU+04DUQQUTfMWsYIgv6pnTheo
46VzX8ia5p/m5oRS2prek6GZ7i9AGcHXDAU6qsMpXu4OGRlhZ3rNp2maDeY9l27u66PmoYYKB905
Ng6EX90OSepaHKgXVq5tfgz1aIa2Eyu7PTdM3bjBRxApMjnzany7TBGwKPuKUkXZW/eenY72waGZ
OR+KsUKSxoD+8VBOHC9oyOnN5FtTDIsPH6+aBTL32XUU6XbJim0V+AmvAOskqvljP0bpgxBDjl5g
agbpLmlRrDygLBYW5/QmI3zchWGOvmuX2rmJ+YPagynRb8siNscjtaYQeddl5edNHP7AwyFM8aAZ
xSVqkolHZ7PWrRtkwLm8oRvigQSEa6gd3VaSzjUpPecQkag7bTDynwIQ0SMjWL8guOIqGo9V/uRm
9YBZNkiq6BChWQtb1QQ7ADHaKg5CSTjaJiJq0Y4OVnSvo880X0nPNg4dKt75B9eAcrMvKpOCpKg9
CQMbhEycj3BuKR6Mj32KuODl1LBYzq2mmzAN72ukVcCm6+6hKac0PR/1GfFm20KQaqcPw/yLnVO/
pRdPnaBq3CHcdZiEQ0ePTbo6XSkkBgOj0+31ugoKerRFOndHzAeSEiJ1WCbGB7rT3XCtlGw+pipo
5GHWC/rM+EzB7gepCpe5zMvsn3yeUYHZBaC95R50NVlgT4dyOouqMDNv9Cr3IFDGBSbVYWQhHGIa
M6IXk0KeCCZnGQTHQnR9u6eVqtg3dNVcEjnSPMAg6u8SvNyOehLJL5Uxafdzgb4ELhCotRljw0mo
DEUvOja7DgvrOQF9X2jXQxcAx7AClJn2TX0fBdLMd0j2Z3t00G8yL29+ZmlaPurV8LHu4ReT01yW
YVZEJy7m71wSuCUvaR+lWAGdaFXWqgB7ZCl0ItQwBN7FrhmflROe1oeO6soP4VRQqewOxVI9qS+o
/IjvpW2NSECMlHR7kZvjqRn9tmpd5aMQm7jB46iMNtk6WW4Bh+h5gqO657GpXfaiXhbQUJjPtCwp
j3rlgnJJQat9cQT2tfuyTha5gyGKv2TC7KL94Or9nZcXYt4NoaCoSRzIhbtLdfRDg/LVT8wmFAKs
KfbwgBddOrdBbPTT8siJbFHT1I+hlTGSD2qw8r2BsBPIMLNMv1W1F+iXc456CJISDrRvQa6763VN
a3d9PwUPXYZUDe2RKfwUsFqeG4FINnTkzvxFKVU8pYiVgHfzKrhhCQhpnMMHC6kgGi4ZP2aexmQX
DGTr5/Pg6NGVDDP5Gb5/p8CLmfWTosXzYOpJBrYm76uaAnKUn6UuiJIdCAmn8i0q4NqVWcQW+PwQ
sYSdlECP03FKfkUNWBRwDhylSL5S5YbgZmVYoAdCItDGzu729UxTe4IqUhd1ViBm5wlg+aGNb142
aD0eOmkOjMaeIkQ7SR2Ko50D6ASyUKC5FHbVIxgaPUR3xUHkBHkLzO3yxkP6WutCQtEuUl8z7F5H
napJfknSHOs87Xrr2JJzEckzWBS0IoB9I26DW/qefnL7wUOrrdxRu0mvOQHcZl+JsgTrmCig+Nw1
yxvSOxtn0QJRq93gobi7+/tt8m0xwaYbBDOIspvhvKk5doXmRViItotSUOqHOudnG88keaWjXVGc
RQewTcUBX05xKzFxPVFNeufybFJBgMEL4nCh/72+qaFikoqAKt2+Vt50O6ugPNMm0Oay68RRStCA
f/+5bysXICEgfZigq2HzOqtrawldfQD62lIbqMKvLoI8+1zvxqPLmfjZA5NH8hGkd39/qL5sOa/j
n8int2QLA+S9tWZg0eCo+7iXzb7xovIagVjtMW5Efzl5iBOPNfnvEDSAX1QX0PvLqf9r6HIpr6xP
wAze+fmQwfC4oQgOMXpN/9DyyOWmrphIEWuUdVvpe8PQn/cWBmmO0hFBmhJx8fefb76zxijuLuRC
jLIWQ/nXHzmxeid1ctAKZtr0P3JWA6Y2fc2WPEBfbY+thnTSXqMMH5zlcmztXeCp6Vm1RmDuKxKO
/DCXBvIxYzuHx0q3Ixu4ZNfdeAbmItAeanJgC1xXe0xKXcP6rCELM8r0E6D3BKm72Np38Kf9pPDM
Gw8IvH7IW6dFicCpC7m3m74AQIhcRrmbQHH7MwyH8ODShh0RQZoCeQjphjXoExcNrSWBjgyiiGPg
Fy32ACcicinfrBYLZDMB5QzTb0JyVfmEF6QEyesAlioPHikxgIdJ0xyg7N8/yzLO+jkUEAF6UOQX
1PJefxWEtjFFK9HcjlodJQVyJ7JWHQeErijuAmtgpyJpXES86uHUb3wb9rg1m8BxKGu7UjqrFTGH
kAPliMaCBIV15tko54VQ/vYlki+XWgyL7u+/9Z3nWWAJ8CvlAEZKYPVOcSZCsKXO2j0ySPMtp14V
0U5G/7sl+KM9ej3RKb/mt5+RppYHV9CknSOlsaqRgmDk72VLY1maCH61i2cr6xmSy99/2tvgokjg
0IrgjAS78LsW9qKLhsx606AXD0RraiIoKiI+diHXi1Cvta9QwlHSJe27oIzX+2amxR///vi3hSou
bAumioIfbbV1tgVzTM2iB1HQj6177DrT+6h3+DjAKSu+/v1R73zExTmZpgAHlmGby/9f/FKEOcKU
HZpf6szTg+rQy9kVIQqqrkeGbauk+fLvH+jSKeTH0XkBcfL6gWmrCa0uAIC5iR0fXYr95whSZZ8q
R07XlRziE88zltPndUgifCcNWiy0PIi/VUgW+YTvlWDN1BkpPKyW3KQeiQbxocKJ90xvdG8+S4Zu
+lRCTGh2aeVZX7QkhjdnO6iN7VHSVuUxsPvuthk9mvVOHFr1fhH1vY9RYUVnrZwoEE+FVwoUlRr9
VI3+neVoe0s/l53C8XAiff3OgOU3+mRSxgipN17W3Zh8yH5Tgyp7ERGG0nA5DprpN3kMH88Y51Mm
VG+PODa1hSVrLzVyauWvJxBSuOlylAyhWgUKzfPMPBsR5vnVBughm20I6QCg8In95Z1gZyfFlRhO
HQ269Z5des7UNYhg7kccYMAXJhR2FDS7v6/H954CeojGI7G+lN5XP61wWt1IeYpETOeuJlnaA3so
TxBkl1FWi1CCkcZog4Qc87fVF6zJATuBmeMe4kVx1KesPASxyeU6t5f7Zy1PbGDv7CDQ0glq1gtM
198InRdhndmlsIfa5Z5r5PaV12rRY4HqxVFHKy488azfPOnVj3M8cLA0FU2OIGN18LBnOJQnkAWk
EPAPRVlki5qKcjLXjguYNtXe1DXnI5VUSs9tNflxpIzbPs+mYyLwNqWultbi1KTeCXtXl+xsXO5+
E2Bff9cemeUK1Tfw1CHOEy7Q6HN3iosvrV4CjpdikCCigwwsdxzFTyzwHKRz1526phpvPzwtHdpr
5B3gX5zVIZm3MD+jHli311UWeu60Pz83SWY8VFPYODSVGu0JZ1U32GF2NP50696bPqaR0r9zRcCQ
p0gQpPb/vuTfiWaXFrC+NPwg4HvLnF8sjqZv3MwxGyAbWvCcW+EE/RHxK9GPaAdEXBIHMAonXsTb
xGjBhtB0oRJGj+234MuLZ7qp5qYjIOC9lc/xRRiE6UG3Em9HlbXaO5xz/hz34lr1ffP9X/9aD98J
DnNuKMxgFXrhyHkTe17PVTsRHxXd0A+aAV41HGR4Ptl1+41b6qKx9F+c5sf/u/hfYhKNt+/YhZCt
80vxmnRpKb9+x0WEIAPVJrYVWdSoE9ud0d6Ss0XloSF3QBQO4sS8V5VH6yMg7+38WDSzfl0Zefvo
4DnNlbm0FGpHQhn1kWKda4G36tIRol8+xBQGS/0WmBjucolr/VStzdZs6gH1mdAe7eNcWQh/QsdC
GFINkTFyrjfTTTYHzYkc4u1mAyCBhEUAXCHU15UYLUVasnCpwmkd7LvaSlKfpLHZod9YXPz9vb55
1O9btUPe6TkLjnoVTkkQZ7Eq3HmfGe2nudLGswC+P01G6KB/f9KbBUuGQlVp6TTTgMDb7vUHjFwI
SfpAxYvaeHQYdISlc8o+e6Hp5QF1neCAxkFzbxqQbv/+5LcwDRarqy/oLdu0sUxajqwXscLBYNpB
EM57T6biIdfRsjMnKss1tthQjmf5McULYafNNMVoSZi3DWZBd7qqoPu2If6qcdXcNsWyffx9Zm/O
SnRs8L80ieEFKLyW7ADcjyFEo88whGRwo9xOXtlhYl7+/SnG76v7qwOF2wvw5QU/jNSYsFYpm52g
/1RhSIZrARi9Y6R7GtoCiBAYvkOj82vrpMVXMdoLisoea/CDeTzQdDSLEPkVqn/oOtLwS9EL5kze
4VZY/+ONifutiItR91U+5O6NQVEi94dEiAdNq/oPmdu0Fawwgckx2V81HwIDdiYVRGFBsMEmR11Y
Q2XgW1cg7rVfrNjo3VCEUv4IwaA+6uiu3HhxhZrB7FAv3mG1Sm1xshaxz2aouXgnc0PdEHOrp0bX
gWkaWQ36iIpeV+9kRz3yMKAs9alQqRJXteqs4jKsEirbQ901PVd4IZqLAaFhuZNeGk8XME8Cml/s
9bBcBrNrzvEqqpx7fM3r4IBtWxv+MqvB/gwxv/9hu8XCoc8yyD3sXyW4wLqeUFuIkBk+cimn9QQX
v8jxJO/bbwGs53/oyTTeDjmUjLS5G6lw46lRfWwRN6MEb2QB4GRHC3/aTjgt/fsqovQuK+t7VFkG
yv5t1T0lqA7+onVrXM2jAbpTq5PS8zF5zzFNmNL8hlaKHl8iyILwFtbcUJNnM2wfaKHZcM65wYIs
mFJ8fnrwKCinyglbGJE33PycSEqEdwcTRnljlWiso0AizsoCoPDB7ltgp0Obz1/yMhef3UZVT7RF
U/g1rAVog5K22g5QKIK0iIWUH0K8A7+7BnbBfu4t4pEz1NpdhYzjZ62rIJyrpHW1vZKJCV2S22q2
I1gETDuo5hSSAeSqc2QZk+SsM0JsEMEL1efURdz0mFSlLg5WLNCJdTTuEgeQ3HT2q2SCzga+xPhl
RahV7gOqFB23P3a43QgwAGV8odc7FOgSePaDUdyAocu8nSS3QQAyS4Zwr6DpArrICq28qNqyhK6t
u8MErKfrrEOgcoF6fRA65plKh/FbSdvUvFZG4B1FJxvUU6a6iq/hHPfOLo6s+mvNJvexkApR2VRV
3Q34oPwxVpXxqaPNXfiIQQTdodOWmjFUZu/eywz1KfZGLIkHqrHf0AoovzVzPxhUpD35NSNVk7up
0mdw7mBBwdREw+TtKrfCCcqld6d2YxNohxqfMmxiYs34bNr0Lut6rr5zt+kussQ00XnLph55SdV5
38mkNXRa+wpLGvSIaaHbFi+mb1pQ3fXguBie0FblE08aYiI5yTkQchf08mJnRp0JuVzvhw0B7Ws6
U/jGb9O0gIQYenmFmYYHj6nHqDpAu5J4bqRKDkXnVt2uR7qKPi1mxVjXAGDKD61r9+LYhICrr1Jy
T5yLzaBF0bMAR8edIDROHFFvt+Ol7QEHFgEt2A/eKu+O8MZdjL4xxAqrHgcyC36DVs6njqO3J6HD
ng8akzSGQsF6N26DAHMjGdJt7Qb6jzXL5Z8Uq8mdCjQ450jNIUDu9lelVU5nqSqqJ5r2rJkidfcp
JEfQVMYi/w/yxADHckZL9qlEvOtzwWeoTxxR7x2ekJDQSfLQWwP1ukr3GkqKPW1SmHbKclDmhyX5
OZcurYsYsNIVHbQY4W+JoAv7TnCPIpK6yCvkI4Y8TLqrBUCEG0+n1480ROLuxPTeyV+4vwuHmi1A
Ko7510c7KWiaw+FAuTeLzW8tPe59YeXN06ID8vdT9C2ijUIg+S4wY5fLLdCt148CjlCkWtAMe0Xf
9IDNBUolcEjjnxR85Idu9KqzoptQUwqz8EZFY3HV0yr9t/deJkFFnPo0mcxbHppdFiZnJqCxLDO0
MzT8sc+txic8Y6zbnt7hiZvNm2v28jiuvbRcdFbs+jePSLmUrkOZt8c66jYUWfZtxDT8Au4ATCQv
Ck7ExrKYXicqeFuSvwAylw40nVXnI+GQ0RCTgHqkFSj/JFmJNkqWTze5QC4j8ALnfAhm976hJ+XX
bsDR9/ev/OaawQ+mx0SiZBgYea57D4UbTsM8wn0ShVMcoi5zLs16dp7tOP7Zx9nwdVSW/fj3Z75d
wzyTrIzSAvRX7kuvF5bQUpUZTTHugyiJ6aVF5cUIvgLkaOic2OHsdz6orhsc7zZ3N8dYZGpfpcLe
pCk8Ibm81W6ErjcokBHeryWfhsFzuisHDu4TZYc0PLNimwK0FFF0PQcBRzuRbd2XKuweMb0wHlot
BF4DQWTuznq71D9LTQ+w1IjsW9hKwZ0Ar5jtCjuDbmRi1JSTYJfi25ybFqY4i+BKShXxc1566jkQ
RgjMiWvy1dDn3s0c9a46GtaiHzO1cfbRDbAn2smxyZ1DqVfz2Wh7iM3HqRkCnq7j/HlydBX5mWaW
31Ay4uRLx8HivmYBNWnxPUK4QcsEqmHwzu0zxwz7X5TVh2lnIOZGK3Hw6vCmBwpT3fWZcrP9NMdR
cXRN0Cv7Cu7fqarBe5+CVYYupW7wMda3EroqrbRNFMWdMX3KMmlcjxm/DlENME1AJfITS/ud57Fn
ULPlnkd/7XcD7MUtCI3/CA9qFBYBJ+KZPFmBBsJpURvR2NkOLGxxast8Z2WjSmhRwmJ0CC2rAxWa
FXY1xBP423m+HTnQ8Fo0i1sgJ81z0arkqIpGP4BZja/x2QGsxZUajpH8WnpigqGuuX4fCxMHwyyu
T+xt706Ogx42M5dtiM2vQ0GrBtfLLS5FlT5Gj6ZCcCJu+0WMQMr5xDX7nW0F+CqxDeCDDvKaKNB2
2aA00+FZHpr+yBpX12U3iyvgmvhmV4U6Cwo1nfiBxntfnIu2STuTPAPG9OtfiPicijSbX9grDwZT
NUkZ4P4jlXUsLXS5SNCDMDo6Q2o8qkqD7egFJUYZLYjCg4qifromIjnmsMORJk5HWfK9dAMzpccZ
V49gndoHmwrcvK8bqxqPkMDdD4xpOXhoGJ3f2/gRn5VlXPwCY0v7s9P61j2xpb2F0nCvR+sUrjTJ
IRK9q9t9T+COAQW+vSu7+gu+lBgmSgtbT5zYPD8M6gz6nKnhTAoETKUmBeJEay2YMLK5riv8k/6+
nb+TRTIf10G3lkaWWDPGUGYLPFDIwJ3yMonIYmk97eiKhSeu9fCH14flQsAi96GhBTV53Z+soYt6
ZYPYmAin6LzTMbD1MbMPcUvNB30nc9CQNPZi9TxTAGoPuhyHClx2Fj7HI4XrXRqY6iKqA7vEsVBm
94LcwrlERc4At0ZgVvvOmcY7CkfjY4SIab2fo2HEwatRWgRsXeHMENA/vUrCZLb2Wi6LH1x89Z+J
MTrcxbEcvodxG187k6c+JimYXDQW2iY4ukIAdo6HoHrU0fwDvecACNsDKJK/cBdN0ZlSVUhoGLF9
quf5u3z+KskAHkeXlTOeev6ihv06LMLWcWPUbW101Dy9OEgNGqs2B+YAOGbugfA5+iO1OePe1fBW
YXcax+yyRMjoS2QH5l3SW3l4R+qB5VNAA7G7xtQie0axEpIsclzUKTxm3/lOU3nFg+PEleNzokb1
//duj9rptxP7kvj9tzz8ViX6OYma9jl/yeOnDfQ/RH7H+Q9kedq97AnUx4HZ/Q+RX4r//O6tsyYh
C3rgqv9L5DcdSP7O0tmELEI9cOHK/T+RaMP8D5k/UJTfjB7ubNa/IfK/3h40gwY4RQw6Ba9XHSRc
0NZzjpE09EpM11RATS09vngP75TJ/zT46m4iMdka0cmRvq5lX8hVPhtWfbZt6OVoe5E2YGBhob+C
XbFl5/C6Y4D9XjzLjaMvR9iL0RNEvgY8i+kdyfFDaXmIlzXpicTnTy9lSQBejD1RuHRVH0q/67V/
stHehwKTrm1vZXnmi7ERrmqSoIPKVBjWQzomzw0eeNuGXm9PuLMDdM8kTngRYPUhsA/YTp/Ss//T
SzFeT9zsG2x06GH4Qdmme4AJFxmyoodtU1/le2ZpI4lQBLbvAG/fw575VZmYLG8bfJXNIBo6dEnK
Kw8bC3WgDOmkDn/gTYOvk2PHqDsqF4Hle4AN7/pWuBdIpLbTtuWyLlM0IQwhd+xs3866p6AfdrI0
P2+b+So+i2GumwwpKt/JYEpA+rmGB30iff3DYlmDWbCpQNHeaGyf6ife4AaV8bpuf26b+Co8g7gb
gxoTN0BA+Q/Moq8jquDbhl5FJ6vEM/VlzwonLP5S9zA0wYlCzDK7/00i/ruNr7Ggs1VinCnQFwIx
jxK9qeYPISJVV2y//wpI8b9PWEWoMpUWY7Vl+0BwLhyhXYXDj22vZRWegMu8eRDK9unDXdZ2/1yG
7bZ9fK0KQGqNEXka2r6XieEic4PkqtOND5vmvYbroHxSBSBwsVYyrWs5Z+dZ1frbhl4dnPMw2KTN
xL3VI8hrGJeJGP7VfeC/3/F3R/vFEaEHXSQMzbV9Ol3uZehozS9AH/HnbRNfHZzcaXtBy4FVEkyP
Vlff0jnf+E6Wpf9i4gaieRMd9AnjVePHPHi0nzT9adu0V5GpcPgD5hVO/uCO09HuYeMZpnUKbviH
/Wqd2eduKZGDbEYfReiPuIudzVH1advEV1Gp4X9dmdNo4WVjfB5s60cUuPFh29iruEytxAy7CPWy
qLKvrNS+7ZP+1GXx/e3qN5jvxbfMZtlp9DQmv4to8GGde5sO3o9N016DOvGH9voCDoWfR2ieo8V7
Zpvd87axV3EJ8lhVMhpH9hMLwoHj/dKyeds7WWO5mpqidtH2k1+L4WepNV9C859ts14FZWbBt/Jo
i/i1nt1Cj74VIa4X28ZeRaUe00bzkhql+KTNrvJIdp86owi37d/rYqSsEddOynL0ERH9ntoo5mKS
t23iq3y2LmzU/4CD+oaErC6UfpkHELq2Db4KS0RQIxPaz+hDuwN6atw3eF1uG3oVlSgaudCPy8k3
NePOdCldBKd6Stb7UbkG+GAojBhyiI9I73T4AdrRterUKRuNPwy+xmfFIY4IdllP2KclX6EeYFMc
bTsZ1u2g0PVCoEmskiTXUPfquci6uX2q5finia8y2QD4YBOwEn037CH0qhTpqbjfFppr/JiZG5mb
VCyUHiZtlJtfw3hjDvEGzKtREdJ0Fnhiid6vEfSAQ5JsS2XXDSnk6/BlMVG5QknhqyhA33RCnNDJ
+NMLX0VmWs2IvzpsKUWN1HPu4PdAB+qwKXzEKjKrgl57VXKoyam8b0P1tUvkxmW4ikzUy/pA8Z59
k2T2Xmui/jFO623b1drEqzLNBM5JNvkqyD/Zo7yfUSLe8kqoyb9OrMa4cBoHxQTOeXxTp979admb
PiW9+tdD4+8lWyzeR98ZzMvMA5mSmp+2zXoVlsoEidth3+o3i5gz7lafVDJvHHt1YIaJXWp6xBsp
XKQ4UjhmaVpkm+70jrc6MRdhcBeHQnKf2vlFd0mH/t7nGwdfYupFYjXQKUrgc7MGjR6RxTB/rvLp
btsbX8WlMio1VII3rvT2xkx0326iTfn3G6gyTidmqtyYJThrP8fBQ2F43hQ4b9AzqrAbR1kw+GOn
F4cATbJdpUX3217JqvjT61PZQp7hbMgnPLepoDhJcoJ3uHyyt1d6qGavP2WdZgZWnBwNWN5URwzw
hgsDvu22oF8jbB3R1jHePqPfKtxGwqFLDxMUx03Hg7Mm4zhJTMM7rmafLisUZ3RVnjHJGC42vXV3
FZ6xRHbIBRHqz4X9Wcj43mm3hY+7is3W1Lt4DG2qylp7xO+K7qKJlM22aa9is6nTSoBwm5E/se7y
KTpkdX7i7rD88vfWyio0NWDkmMfBuRBd5Je98EU7fBsyVMxQedg2+9XBaUVp0kxdMftjpY5gu1D9
1zeuxdXBKe3AQ56P2YdGCRwDL5KBisq2aa8iNBxBq5RzgY9MV2q+hSPPrre1n5sGd1Yhmoh6kklR
z35htl/ievgHN7BtI68OzsBJldEvOiHmkP5IW+cnd9lTou5/2FjWnWBs4PG6GOfRF1nxVBjBR6G+
bZv1KjCBpozCmwOOtrj92MT5o4INv23oVWSmoo6qfGa/asIGepXX2Iep3lYTc5xVZJqziZzPQGTO
0fQQ5uWDaF1/27xXkemoyu2dUpt8xEfOrVw+gF3etlmtJdmtrJQuO4qBSqNGhhXIAb2BrfNexWTf
agDOe2KyQg9ZBOKTN21LwZ21jgCOF7pX22Ly7bl/JGm+lK21bZWsxRWLVLiDJ0o+ZOY8xKF8ngvs
9TZ9SbkKSRlRZwOEPvq1BuYYoCCWQ8r6vG3wVTYbzrGVJKI0kCYar0ZX3M1et6lw/8aAFbXXMhIW
KzAzy09a1SR+2OHPt23eq7DEEqDCwdOYMEuKbrCAPdfCdltutfZDla0bFSJjaD03vkbW+OBa0Pi2
TXsVlZHyrAQpJ8MfjSjbS+qPjts9bht7dVD2osHAF0k8H3+j7yDMnlwtPWWq+4ete41cg6sTNWNC
nRrrow9FCJpo4uKzbd6rkzKFoJQbAf40Do7GedCfl6Y6sVMtq/id9GQN1pZuks+lnElPQEZ+i/pg
n9f6uRMiJkPog4LbGEb2KkaNekrRMKXS6Zjp02B0h7QNfmx6PWv9VMTmEwHCnd/AxVuO1udZul+3
Db06Nh3R4Lxo8XpC1d4nI242hbdx6FV8hrLrMTOgWhiK7kOI6RS49I1Drw7N2MJ9ocHTjYIeEnuF
HVNfKjaVxUCVr+4+LSa+KolnP4rLETjtNF7khTadyJb/EEX2KkLTJuxdVFbZEbWpfYrHGpEtpCZP
LPY/jb46OSFAwK2Hgol5kv49bKGZWb183rZSVjFqZfZQtkumXGbZXTfiUznU3rZ9a40EGtEXHyW4
66XOCUw5qfodSLltG+6a5I/leywKNkTf6Z0bo+yRODC3nW9r3oqZGrB2ct7JkAbXUy/LXd0knza9
b2sVmUMq56FDT8fv0ofcrZ6z1ttW8bBWgcl53wSgvWcUXXP3LOvy+CqQ7SnVg2WUdzZcaxWbhjXk
Atrf5LeRagpUfNLxQ2rP7X2Dzqw6bHo5a/mSGI/Gprf5CbZbXZWT+6iX7tm2oVfrXJVmzUaueDuT
/qzV2m08GdvKKmuG+lQWudO6NGODSs/RrCu+d1O0bUtcq4u3QmZpNVAVN0R7FuvuEcXEE7vKn77o
alfJlS30GQMmH7vc4sK2I9DTyGNKLdi2KVqrV94VtUyjKabAXCQPytA+z5P7Y9vXXF2THScB16ty
WlZ5Z19YZh8iWBWOG9eK+/qs6FByDMuUyniqmp9A++t9OqMXtG3qS0bzop5qDSlwco/rlVBltQvm
/HMo4m0b1xrG1MSuifDushIj7w61zQX6va1phW3R63mjppsXk2RT9DQNMzIlvw8SOcFtL2W9u8RG
iiQeE8/UpPbhGB+zZiOEEaW51zNvu67QAY7PPvx4eyeAAlVYaGz8nKuTX2le26uEtZK3A6IpqAOh
fq9tW4hrPFDT6G3RS6IfY8/zMM/8rO4/bnrjxmqNDxi3T5nD5zRECVmju+yTUwJKy0d756hY44Fk
2htQKki1Zq1Ve8ye4sNsqG3F999UkBfh0ybmAGeMnKIOkg9O29zW9sb9ylit8DBVdprjOO1XMv6m
k6ggZ3S37W2v1jdIOjfyKmZdKqx5+Zipq20rXa+hQHqST0XhDNinTqChp+4KhMO2DXyxfHu5VUnZ
j06c66xtbG0w9L7tYu/E4fOnNbI6fIqgiTp3ymff0VCmpRJyhSrhxmmvzh1EwgBFRvZEXbnfZ2Pw
0KjiYdN3XCOBgqzRkd0giwgAzp6j46AuXIwqtw2+Csli0py29Dw2QVtDJNc7r7RTVLw/vO41Egj3
7tGrFxOAwRrL2x5RF9yUxm1byVpPU6EJraMVMCIEABsRir1Cb6DYFu/6Kii5QGiVclzS/Eq/wbrg
Ctdjf9v7XgXlqOj2VrVJAmTCyAM//8vJN95Ofitfvdim3NiUcVuxBsvBvm2j5gom/okT5zek7Z39
9TdP7MXYOEMpBNEpG9oIKMw7r0vbYpejq30Jxbl5wCVa3KBy7t5p+rRH72K4QUNsflSWMVxVXdhU
OztFw+bYj6bVnY2wt24GY2g+mAKGEJonIrigOK7upkFoxSZkq7PG6hRt24w4/vGuHfPRMoIru8zP
N33GNVbHCHpZg3Tr/VhPvxh1exFgwn7iXf8hbsQqWZsUCt+pmfX+7H0rK3nXzhvvgWuYzqDT3221
ovQRC/KjaTgY7il13T9NehUy6VjDH8Dx0Hfy5LqsTCrA8su2d70KGQ3tChmMVH4HTWYHo4rQmXaG
bZvrb93uF+taYaqNouuM4wCEsr0VuLiJRcM2Ag7CFK8Ps0gNYZu0vJUKcv9xDsKDcBPjRKK23N7f
Ccm1HZiRBhixoCbtjyC4772if3TbaZ8YzhF5fW9b43EN2GmcoEKeviz9eWixUxyC1rulgFifsgD+
w7r5rZv84v17Dtors6IfK4fgOrX7y9A7JbOwLL133s8aBwjKo6xawXboariJ1Bopy66pXPiQRs5b
27I4YbG9/sLB5EV5Y1QlJI52OvRDJneePW1DG0Jsez164cWNldj4QDYBVhap054VafRp28zX28w8
2bqBxg/Ndu0sEcYxj6t/tg29rNgXHxUNHT3C2oVFg49F0TWXWlVuqnvg2PB66AzDSL0CouLjiIBL
jVPjm7kbgdVum/n/4exce+20tXD9i5AwxsZ8BeZc92tWVpJ+QU3aGGPABmNuv/68c+scaS/a7Oig
Sq1UtYRpfBke4x3vs9tryoHBGsPZGELDJIY7anUhMUb0UACKTsiPLw+vKT62HJpuus5fonoBBRf4
m2NvvttqNr11jUNm9bSFwz0Bcyzbwvjg99wFzqu0THRwwD1Z7evTVCmXgzRy8OG7yDkOdb+OQwer
KsZVNqrtYWC/M+L7990F7uMfB1wmMYAeAoMyD9sPN3U3ifodaexXj94tTfRxA6QjNnRBBRcb3tnN
2exg1Hjoa/5DedRSYEscnq4ifQrW+lbR+TfHxq9efLc4jSq3pAbcB02h4kvF+b1YjjXKwkLz43AT
lyRLXKLftEq9yyqZ/l0miDSODcluadboZiNgWjDsV/ImGZOHiR5cl2K3LoeSOA2bSn6iQxScetBN
wfUSxbH33i3MuOlhUDFZfnLbJq5DFX2a47U5OCi7lak3eAFYmMydnLXvfiJftm46FOJChvrxY059
VIOzCBHZNqu3npNcwjn/0JDsBUdK8QloHswT3rWqWIHIiFlzLDkG0MPH9443OJW3Dr1b6CHecur0
5wiQpmMfcy86YpvUkpcJJqEMH0UXnrcgPPYpk926nHE4MNZv/LQgjXUzDmMMZWoVHdtl99ZE+Jjh
FEu8+FJO78iRf7ED/3zsa+4WZjWxNWIwTz8tcwL6pRlyNSTHzuNktzKFgD/EGjf8pIwFSLWHVV1y
cLx363JeRQ3IMIyVPdxDTtOgX2BhTI7t33v3EKkXkF8MxkRvwZ1KJpfZODx0rYWl1scJDgsWSNE9
XjwUmwbUrspXuCjmhz7mXnqUKNnGm1rYaYUZNaB+j6w1h1I2fK88Gj3jrVQTOwWzuS+34KSTYwJm
+LHuhgSEdL5Bw3zqsTqvLhuKJOsxDRlMZT8+fJRNA0QmhoTNw3vpw6toaA+laOG4/fHR3Pp1jenM
TmjP6bIxyJcJ9MpjX3K3LBMA2vQ8YUzA04xf2jp8n6rWfj328N26LGcnqibBtxwWWDwz3YTZYMdj
E5zvVqYgQTctGk33QS8e2jV9mw86EcCe+eOAh2jAM2078VPrzVVdq2clxLHgnu+WZaCSMIDK+mIV
YBPYs8OHD+2mpro9NOJ78ZGEGzlYLficazye2RICNiXJsQZF2Nd9HJYlALDSrHj3OHiPxg6urYE/
VsODqfzHZxMI6NXYIGGwlvGfsIfFXtumxzT08Bv7+HAmxnBOL1PFB/P2phTjV2Eo7bHTfg+lx5m2
hIBsoKWfLI80bh62YwUUdI9/fG+yQI+BRcRPweBvt3UGVcQei9v2oiPXh8ZRwI1PcRM9TJE8XazY
j83B3cIMUWVT4pL7gQmPAY/SqTOQhMfuJXtElFmiEWaBFT81kbwrff2m1+bgkOyWZisB+E1Ghfie
BU9U6zWrtXTHTsy94IhcGh/LDiFKojZ1lTp5sw5DcmzE94KjySRLEFmMOKBYDSBFi/oOTlH649D3
3GuOKjNgG49h+mJtleSMuvYZtbfy2Afdq46sIUsFN3rYJtUrO8OdO3zyAEt+P/buu6OzBFhv9lAE
wDKARrkD6xmmye5QfRMslI/Ls1yXanEeD4cV+I8lIR6IwO3gfNkdnTZCnUpJXNkiM18gYhoU6pn9
7tZ2+fn/THryvXZniYMEZRRsiG1MKzh91hLNvi2lU7bwyR6L5P7jnfdf+b3exj1+AzpOdVk9Vv2Q
jaE7VHrje/0Or3WLw+KyCwyAHraDhJkqX7djMf/eiCiKQM/cLKZkA6wx3r5vcr9s8bEIYO9DBMf2
DU0BMF3XA7tVI39buuTbodm+J7XpVibrwDAsdOLxY8Vb+z7qufp07Om7U7RGm1XaaExJKti3qduu
bOeO5Wv3Cp46aBC0dLAJGwcPl+0L2AM2yweTnnS3TpPFJhLznJ/QPAuH31H7bObbwTHfLdTBNNO4
oCf85EvPChtdvBnFVh3bHenuLA2GLkrgH4q0Z83uEcdcc3ZMkcX3isZmVsFMG7w4u2RVCKhoqOyT
gxWPvRkRLCoHl1rkVDmPMxVvUYZewzI7NBP34qO42UrdSQSiqYwlkBbkz8YcqyPyvfoIFJBqA2oX
l611uiPwZivX3zUuXubbv+y6e/VRBWDO/50qaXteJvoznKbXYyOyW5vNkoKaAMTJCTT59pxU6kcn
6t8BuH713rtDtJfwX2YwbT2xcbtJFaSYcC79+b9f/BcnUbRbmyxY2xaSZngoLVX1breuvMfppM5m
mo75k/C9DGmJcN0XHcbGxWiej3Qy3qbD+P9nOfv/LKZgaPoxCBDpwlUHBMNJ+/JRw/Zt4eJYfLFn
kFW9jmiw4dEiTND3Jr4D+Xkst7r3JCIJZHAqwZgwFz5MSPQlpdXHQpe9EimMre58gqpE4FZ9O4Ok
e2a6O+Z/An/Rj+MNj2TYRHMMCuhb70uHREgaJscMfv6BmAPnuWVo3UFBpVmbGxNBRYq7jDt2wdir
kYB8j9vosrWkiv4p9TyghREUif+9kH6xSPdqpDkG00SNeHglxkKN9E7o30nLfrFG98ZEVnkpYc0a
n8BFokkGw273Y+kCYS7MbXJwU9/rktal7MvI4U+ZZQ0r8i4AA2RpjhnE8L0yyZgaJJgIk3Kh65r7
ic+FjNhvIt1fDdAuX2Qg+g7bARskCOHd61r9SGpeNI7Hv3n+r77t7mbaJBZp+fLy8tJ/4ra/AYfj
WPiyVz/FcKBv5XTJLdpoyEwf3dQidcfO6b3+CYTIch2JZKfRdg+p2a4rKo7lRPfyJ8ilW7twvLcC
QweCjbHPkAc8llrcK6B6A6nj2iGXW0Kwdmq78LYDmOzYQt1bFdWkH8fZ4GMCn/wwku6JN+mxVk/g
TT9ujrAqnwITB7CDS9Uj+A7XyTGjOb5XQG2N28IxvGzqIn71rH0QXfI78Mcvpvde/xQRKVwMzsRp
AScsq33/ZVn9weB/r39aAsDAthpDMs3rpwpgnNQAaHJoz93Lnlgc2H4N8OJu2TKY3H8KjD40v0HK
/fglCfzeJZuxGyZddNHGbucANoKHTmhwez4+nMZlJ6eExychYDoFTPnJW7cdGhSgpz4+HMi+RZQd
ZspQVsB4+Cdbkc9Hxhs+4R8fjZtzbNiAdQkxwusKbNzpYqJf/O+H//smDnbVx4dr3UKOAMEKksTR
lxKcQfTCXbXDdmjZ/8fb/L/VTlBng2s5wCCUV+MKz4VufLV01odCRbbXDI19P1kgp+PT2CxxMckU
gq0qag+lW4B++zg0AQ87HV6GptX9K6P0hofHChYAO+0e3bm51yWWkAZdLasr9iynVBycirtzM5UI
oNWM2/PUN7d117xv1THxGttrhgKgWiINaNMJ5HRgbbbZ5ksyHVv8e7+iLgY8mAyI5ewcFP1o7taO
HvuUe8kQDwxuc2ihOlFQEzPqap3XbP37fy+hf9/I2d6rqKlLyKuBBzlFqX6Q/dcupodyT2yvGdIc
6Pj6cocTaiwSwzbIHOdjingQhD/OQbCWgZtAnuJkSfDQdu9LbN+ODcguOYQ9NgQ5heLJKf9eD8nf
85Z8P/bo3ZqcSBPPAwxJT2jzSoHPHafTdNCijIndqmwE9VSa+BKLJ6+oQp2dAqfy2IvvFqWfJg7i
UISNcOpCaHt0lEHce0jAwvaaoSqdpoV7jIpkQJB241Pn+bENfK8YGiM1yGgl8WnjG7Tl4/DilvFQ
2ZbtBUNhVQ1UUIy3Gus1s5ZmKzXtsdN+LxkCXxmwSHU5eXQ/vNSaNm9iHcujj9+dm8GkyVhajEvd
0lzp6KFNjyXiAZr/uDCHSfqWQPuA/WQ1JAuANLgTM2SDx6biXjcERBms4ID6O63b/AiiTpFW4tg+
u/crIgMQfYIOKMn5wGRmq35UdH0/tIL2sqGNgbbUg0d0Apv0cQp5eCeI4Qen4m55Tj0J03DBi3ue
PI6B+ATz8dOh996rhhjIuyF4mwjFR8Ass1H2/qZOlvp37Ue/OH720iHGV8l4CelX4qb3JmorVKDb
g3NlLx7aOKTTbQU14lKCdkflYzkfs20Di3M3zRcZdHGP2rDtp+iW+zLMSdyuv1n+l3X4z6wz26uH
RrBsx9kO0AlGVZyntaV/y0gZlaVjVR38sruFWvkBhk5ggqCffhZZn8xgGifmNz/gV591d4iG1brh
rgkVRNj08YMJ4EmMhplj7Z5QIH4cfCNW+IyAvnhC+uxu1fR72rfdwTffHaOO8FophwpozwaRh1rc
DLWZimOrabdQQ9Q/27RBcLs6XkxVWecxGNrHdsa9jogBpyGq8NLhoImyWe0U+qkAGD62O+6VRK1z
wG1HPZAPXp1D2X7atmOtSGwvJLITCWa46aCUWAqdSdWarFyP+auyvZAIbGJJsOlCkJOuYy6azRVO
qINf9B9CoiUE7DUBCIMnMk+H9Cnkxwrm7B9Koh7pYa0J0mW8kRkm5l/zeHCq7JZn289ayxnyEADY
+2xran1qZHCsAAos7MfluUrep4tIsLPEc5XRUN0Foz9meMH2YqKu0ckqSchPHYymH4GU86eBy+HY
6t8zZUnkPGULwdOjcQCOfno0/fB6aPHv5URbt9QWTsocKrl1uU22UWRqUcOxGGCvJ+pZRWvaXkL0
4UdUp18bcYw9wvZaon7puOz7iyp5Lf9seOWQOquOmVGxvZQId8+230yDnJncIJRN1DrcB3xJPx8b
88sB+196ltQGrR5QH0J7I8Qs4ciu4Qpkj62ivZbIcvDdurK/lBDoFQxLT/63HaC/OD/3JkClFV2D
qhkuoZ6VD1s7fhe01MduRXsl0YjgQhOPWJT6PjiBxPjTmXE7pH4AbPvjiPeTk2M5aCRZfKpONe9r
qDeAFz/2PXcHqO4XPaQCT+9aV+g6XrPZHGzPZv/QEI2VWfEXUk8bGbOa0G+0mg6pZdheQWSM1yn3
uNDZMbzTffSnkPrYiO8VRARIoJRd8oikLJ8vj+ZsPh8a7r0DUCrTLhx77OTjkhbC1g8ytseyn3v5
UEM7HrBZ4GpeTmO+IBRKm7A/Nk326iHjWt9vPfpsOl0/l13/MP/uHveLyHzv/iOlS/lWb4jMFQ1P
wNOx794FyOZs1Zy+HRv1/flpyjAIcMU6QfJwUzqqM4U86LFn75ZnEM6t1W2FL1rp8aXRG7mCHKr7
TXx7KUb8y71lryDq2p7RssPlvCmX+r6zQ/nGhgkCSzRaBE2WNlFy3yQx+blYTg8mp/bKorEtp7qf
JK7Wrr3fLjmYEi5nv9njL7Wbf/lFe2kRYMFgtCkcq2geDt/agbXRqU7FgJ7QBb5sp35eQNrths2Z
vCyTGIaHNHDHJsJefGTWNnVKBBRuwUDag4363o+M/uZbxb/4ZbsbbKjQUjy1+FY24l/MMOqckPKY
9TNA4R9PAeqHJk5lSU+Lm3UGjnJUNKlPji3vvQAJhfVArSsmMavDp9hu0TVf+/jYxrSXHsGdeSnT
Ea/er8PNZKH3LMmxg3evO1qWLu4CUl8qPkgwYbrOL9ALN78xdPjF4ttLj9BRL1JbO3Fa0NjQnZQg
4nOoDUq+0wiAcIYjM+zPSdesqHv4VgzHjra9Lil0ZgErEimc1McMsJA4SO9L0rnw2ET9hzYJ9UiA
PLAKeD3ZrLNkzgKij+2He2nSlroxTMoG5HXbRm9T7OsnNQ11fWym7p2SqAqlDhQmU8Kr3EmxZc6S
g6WyvTYpsmM0S4mBaea5LtaK3lpZHcwm7LVJnAdpI1Y8nKR1fw6D9s9xW4/phthenYQ7VjBMwWVj
q0R51XTvjpruWDi01yRNkJXYasVxUKbuxei2fSI6JIc0eLDR+LivucvmrmQDjGk4Ifbk4o9LH87/
Ppp/EVrsDVMWQ9ZGhyn0faCgfweIqA4zBOY9LUbbrJ/+9x/yi11/b53itK10GGB0dLC8I4AeM9KR
10PP3uuSQoc2onXCthzyQeetgjC5a9jB2b4XJvGwTc3isHlyRmVm4CB5HqK2/s3g/2Jc9tqkhbaK
j0BYIXKZv0elvodL+rH96x9SmRIOjgL2CadpITnclx+NjI9d+vdCmYSg5mwoxmTbQiSHlYxgReSO
tSixvVRmjJ1JTIPcVrPRORO4mZP1GK033mtlzBaGbVhDKxOM7g1+hk8mCdRvYrZ//5bxXirTghY/
9L69pId1gF5QcVKl/13C4j971D8jQphOf9wCNjWOtZpiqB/aQbTXXoZzkgVpFcRXbeOa5y4s2zUz
KXbQXFQq+RxAQToVhMEJIetbXfnCQwR3+f9BUDrPtox+52FAyH8OxX++HdvL4GQqtlBOKHmgB0mU
99JxN2ZK1FGQ+dHLJFNDy1+V9LrKCTfMXHeGLsZeRdPopy2z6wY3XAij6pXg3y3o6qhjUt0on6w/
V9UlaQb1tC6kTP3NZMZoPVcs0GNh1w5q5BWIew+bdQ+7ODYHHTx2vEqyktv23Ww1F6d0Vktb1NtU
6jzyXfmdTavtCqX1/HkJrZYPkB8mPitFX/X5uk7+dV6nLfkZ6basYIBV6+G2M+38tALrFz/WlRb8
HmZcm7zfGKAMdzroKgmM7TZ076g+JvPdOtfGtNlM2FhumRgGuwCEHgIImCxjC9tIAKDEcgZae9PQ
xxoCASFtyvEamFatrsyMBNgXt0ZrerWuoonywQ2l/AyOY//cGlz8njbBmibTlHfqNg3jOnzs6oHQ
PLXIZt8HpmrnZzb03UKzCrY4DBsYMSmSog1orW3e6IZO935IF/XHTCJib+SquSdoIuODegkoKDv3
VbR5uC4RHybmxcdeWpRtCWTaWeTnibwMPuzcDSJ6KbJ2McKB+NOs2xl0WUC3CzaUjTvFlTTsj7EL
5j7JhtpHzVq4MHFCwPFcuxnEA9/q9Mds+5L8BGlh6N9oAuXTvW3Y3D0FcRKkd8McpO2TF9uEDyAm
XfoM1OapYzna9dft8pIo47V5gq6G6m2qPTNPsmaijvO4B3LLZu1IzHgPlgAX7zoaUHjyTm9ldV2H
GGX0iCh5FtVWGptxqLxepWdkfhrbFkmIpKumOp/buXN/pWYuB38a+w7e/nTo3R2UzmKkiK6hdQnR
7rxMn7qyRl0BJk0NeWvKikaFNVIUg7NhXQRbS/DVWRyC0tfFpsrDba43lGfa8bFPov5RTiqGJaJs
029lLKy85SIZcNNzpRw2/KCgbnD362OTc9FeBsdeGYwCKSiZB1eMmqkv4WaMu6JpG9wiIzkESNNW
bXhaBxs/k74lN6OYaJ93ramjjKytT86GSi2yNAZOOhN9A0ZmGrPSZNPUIDfdAO/wrVXdvGZCCkmy
NkC9SrtwuBKAZJxhIZd8Q+s3arZ22EzeVaNqirichzUjorVXg53p13ngK8scs1ZDqKzEXIB1LP2V
ZTH9S41TABJqzT8lQ2oMqND1VhYo+UtzbXqLKs00bDILJ5a+0ZW5okv5vJwd7E6qx0WmwTkA2aG7
gbzQfet7Im+Vr6o/I03wVlrDrjBvZj7TmzEtlXm1ARBeeUXgqVNsTdunGbFtOrz0q9AvjUGffDbM
JXleSi2qwtVhKAreiBrkttbcmHSzL6UNcFlbWVBOxdi518b1/HpNQNgqFprMwzlou9Wex4Gs8wnR
M9MZrDb834PsaPgQVtpUGRQofX0nW48amkGD2HzT1drkQxk03TXdys6dcOau7gGq4JtOzMPfZJMY
nVbWhQsmKbHP9PRGGzK+d1WM/xwVi37Ma9SJXip044ssClf2vEx9om/BX2LQAsjasTONF/FJ90T7
u9hZtAJVxs767P2mgnvT1N5dgzez3HUNcMmZsHBlyidJo/k5ojU8Dmm/Ned2WJcF5Odw3T7bTixX
CWok9yqu6q4gFA3GLEZS4z7deBPmC18NuiWNdvcNn3n3c5ibLjlL5pMlS7UYoiwwnVpe+rRCLUTS
rcXfY3QsowKoBTmRmZW6WNtugiJoSdX2alg10wI2wuisC/2wvcaoKARATKRWf/PpCKtsEPEmWqiu
mh9KqHtR4Bbj0pzmNaJrLhSsoDLtufZXqmnAts0YnZqMotP7jtCKnqe2Ht7TFSzDeR3EcN1rKHpv
h3Vdh+e57WyJmhNEvvzFmrX2DziLSvbgxnT9vKaWqHOwofH6qhYBPBdy3VNg0QCp4T9lwh36x9OQ
lmgHVDq9bTzM+W46uPNqndWyp7bwI1ywHsZJpQpYKBLWd5hR/UMllEJb+9xKVF+B6jmtfUXml+5C
SXuirDY099qSP+IEznNI57USFvMX35TPwiZ91dxRKRJWwAYzLBVcN0ZSqFiEp9HIn7UNxnck7LcC
zSiY6FWa9nmQwMsO14M4eWlQs/rCnZl+pFuz9BmpfZLmZVqyG6uohQf/vDzELvSvqo4Fz80AS0Cr
a3rnpmnqsng27R0yNjIf0UaXE9uEN7Hr0rvFbGNYzIKDZCjwH9XfrKvsHzH6d5+1sdVSZ3FpuSli
g3n/CoGYi68HuoVdtiQurM51o9M6r+dmYkUfef6NlClHZj0Yly3Hqo6DzES+J+9YVL4sllQH/b1s
tgoWevVmztqVKr6CzKq2Gaaeu2tiB0f0cCP1TUVloPNA+LjPYL2XXJuq3sYcVhRDdS10mjyAItf7
zKigWa5YVav4lqqJWJ8Py7COczaEq6NPVldJnM8dgEVFqhv50vSW94V1oXqT0eCaLCxnOuaubsas
88CBZQPnen4M6jTxuXKpvjFd07Z3S5JszdWY6MC9RhHZfA45Dsp9VCIEkWJV9CyEDcy1qusEmR8f
txl8fv5qydR154Gx2hUpk+RWL6ZWVwL8mv5k5lAVDRcup/GEcMppZr5MoBtP2ehwBmQrab41Ykjv
FDrCM3jhPte6B8hW0TrCTo8WGl1UCxHuHCHiyBYsxjKjK8EhPYWiflyaqs1UqOcQLPDpetS4QyQz
STJqCM3wJ5liSMunxauvqwU2mC6MXi9qEsjCWI6aNx1xjvm4hrtnsECX/jKGvmW3pa+YzKfFOv8w
bkM55dxJAJVsXwX8TG2P9lKJFr/IZwhi5HxDwi7p82Zsa50t0bbosxV87B/pVHmfj2NL5bXZNDyF
F5VWye2YIB7J+t5O/ucaNSzN4q0B2m9CED4XrpxFU/S9jMJcEcQO8F9fwuGLqMrAFT0RpS+MBKgT
L7S4N+TJrMo3mE/fI6hHzz5l5fTX7AX8aUxchiqfNWbTHU/69BEZ2a28ChiCq6vGOLa+pcPQMMzl
aA7zTo5r+9xXE/1qmY2wRtbAIEJJy6DPBSxoW9TFI6MK52DxdkUDuBCcaZnG5AYsyCYtqAilfJXo
fQof25RtSYZwQF63HQkijEAbjY8iwiWjqOa5THPbpOSLT4JFI/emuO6uAw/KZtYpxK15ylRLHxso
FKpcK4e+m2lx+mmKRpRBqxgmDhnfINW7Zmmlm7u+EuQNufkpybFvdldJRMRTvazhWNTcKve6kWF+
xXuH36koYYpoYHqgbsINLJQMJrVi+rFNq4hOoHkjT7e047wWdaJc8o7mYj5cc3x9neRDQlL53bcj
yKibQpU2k0uXvjFhlhqmzhUPTwGguCpfgzHszrKDu27hh9Gvd/CY8kMeyy7qi8bDyS5H0B/eK9kt
E6Jf13R3LXyuvsApRYSZsR7ek70dFxiLJnb5M426hVQQmcxzd+0mbNDXrhk7c3KDRncc3nVKwZev
WQVxJI7ek6d90DxhH9fLJ+PRY3S3rRXuqtGy6vZmWSC9L4YEzKaiXMgmCjJGcZxvhPfxtZojgf1m
iipYdo/jOl6TjeMaONegH7/jm1N2B5J4O/xtOxyhV4zHW/+njtBelFNO5PK8smolL3QKfHWCTVAp
iq4O2zOPE/LVRGR8rCjO/iIivWe4LbQj+h8omoqLJu7LrUg74/21dUtNCxHXXXCTVlDbvSAQpT4H
aFMNn0W7Wfug4faGiGvqFqQ+qnE4h3jyY1duCDDbtqLN5zpirb+vOyh4vwYNi83XKWpD/kSWcRbX
KxH0baKMWsyzxj6ZaWDqegDfhxUIq4nOe/j9d6fFp12Uo/khTP+mFNpCkymyzZD9rT64DxJejrex
Rdkj35q+sVgx1mxZX7MUCt4EkrvkFrM+xfjDwCd4UmFZBs/gQiEcqMsAKwgfu654g3YqfKczXcN1
RukE5mcZ4aMP0a8QD2/x2HBMOvSNL+abNb6ef6QwoSx/jLok21/phJnrfkYRFmp4YTU2A66oqeBl
7pso9NmamIWeXH9BxCmVzndeu6EumgWnV6YHicutVKP6M245/7oA4HXJylsZcuDiE6wAVIlmefYt
zsy1oAH+WQICoP283JXx3Jv1mYBwWa15OlE92QJ7QdXho3oBS5QalyZTRLXD7WWs1gi2fKhBpifY
/DpdUKVXl4ODEIUZlDjSYldY4BIy4bL9Pmk0nSMJjdbENikQNoYwe+dJCTFwJqZmjb+SqKYJIg1D
gjyuGiWfJjJT+Te22b4r5hRz6Vz5PhE3gk0WtAWWLkP6La2GyL36ChmC184ktskd453ELUN6gIQb
is0vwT5anhghUqUQeI10e8Bn5epuA/fkU9RxVV+RiU79U+AoiYoJO0x9a0w/fwIAFcRW2/kqfrFK
T4hOkSsI//aMxuSUhGgtvIaoadryASH39MmtLpwytrVtc7u6uZyuKkcoylxb9BPKnjnMZiOXP0M0
EXwSXnq0gwTWDXA29bQrGuNje5fMs/q769bS2cxF8BZDCG80ZiEB4lCf5yZMavxKAa9/Zx9bK8w1
FqH/WoVNKTI6eXEd8U38rMME11UeNgnLVxRL3IlqlTQPI76KrTPde2Sps3VsTZNt9UzxJfzGnkG/
RtPbusVLFuLzFrMb46mIWB8983SMujuKch1F7IPjLZNNxwYIOBsfwXrY4dAD+TKl56iHp+optRHV
PxYiO3+Cr6iLgTesSIq1hQA7t3ZAXWUMQjSXLKxhT1EKvN0zAzHL5BRp6C7fcEluCrWNrrrbFsUc
9remohnE0mgSV7h/jjcUBvQPq/eyzkCVmsW9i9cBd6jAUOUyUGX5F9Y48RddgnD8FhLnlqcqQSfe
GUldmMpGhpX4CUvHQAKDOq3KOUD0L3hEz+4nEYgR+xAhHkMOFzn4Cbd9ra9DPrcApnthOM3hXUHe
SYjMU7bAauKTJgmyMkC6lLhpLtyIG5w3aCeMIZa6QWbdcIDNNE2Rz4EFQx4G/aAgFcA2B6OXacE1
gNswLvrSQMfmW9mXdwPpNpDISVJGOa544nWu+jTJwnQWXW6FU185TNFuRlMOUS6jVnwuvYBaurdp
9dbLnn/RPtEsJ6FWf6L9a/skgInAS8440HHzidNsqmj6zKdS/ZGEviFFMOvuBn/I+kxXGpywseoX
LesxQrC0zG3uS+GumFzG8KatVyioY4GpkVvNACypJ4CQzhvCAHmGmbaVOOc86FNziS3zNhhmU32S
F+HvH1ZbhDkRKjHxT7TlyupTC3k9SjQEpxTyNQJXB1Ui0fao07G5dysLT7UPYOOjMBz9aRhqLV5h
ihvOeRJE2HVLnFqdL1A+Z2UxeAT3PSZYQJBKC5ohYwuySPm2VC1Mp5EdyZhaTjo1jxFL1s//h7Mz
a44bSbL1Xxmrd/QgAoFtbKofkMlMLtooSqzlBSZVq7DvWwC//n7BzL4jpsbEe1lWZjIymUAgEOHh
fvz48UUW03VSBvZ6NyZN3f81aDvmsKjGMbm11qGiCtIOMieco5ySmg/adpxyFxZd1UXKdyzrg9Ot
6dvRSQN7l4ytf7MF2opvhlqj/90UcZJ9rhK6532Ig0xJfFQx692UJcm97Us6MIXDVL1zh9mhAUkZ
N+tbTVB943RLd7fGUk07YidUhtyYg3QkJCs+1EoFX0VVltm+8PFMosbNwgeH7qK3pMJbZKymucfL
nDP9CEZT40FbFLoS2uTNeGf1vkditl/W3+xmWW5iq9+cqAzj/F07N9XfpfD9rgaHEFiLeC236q6a
Cfju5j4I82jaxKR3a6GJ8926tBCHcnlnxyAv5yGNkNHJ4gffTdrgzsqt7LZsi3LZ9arQ1q2Mp6ll
Nv3xG00EiyRypzH1I7GptTsqRKb+mAKt5x1+XPw+k4t8o+LwfppSyKMI3gV6j9nc3g5O1so3JUnu
bxTS+/cBAgR/rAHBxW2dijK+7kVpu0dbeet0pM1LP0Zjt2QfXcoT79UYp13Ux/76B2WL/u+yXurb
YnTqK7ueD2sK1uLWfy0OWyJSw7D8Tv5ARbBj8NbI1mM5G/tdQnz53gH/pnfWAEXgasZ9ekzFpm86
zs57amgG66byNBBp6cXLvQrldjsPvptFaxyWt0l7/Kvdlmhc6XSmlb3s/eMYIi2x8wwSnIo8eZBl
kv4uAhZXFmQ13CXlTkd6R1KW10NfbHdjVfAqctoQvVuTUr7zkm39EgPyfa7ceHi/tuEorsNaPIb2
Gq1L/7ebzJ+2shQAy2OS3ObuVrRAfm5653ZpesOLsaJ2oMkKPJqlWvfj0C9VxPS7n2Nr0/Pew3nu
d5NVZnCFwNj+djYE5tgNDhg0nRzDjyFB8/ssnIL3lpNXA6fOmgyRYNmyT4e1vM/tRc+HrXVUcZVm
K7jrbKvuD7q42JKT23FA5yvrXoTWeCMce6S1S7zUfyl3W78F69zaAJCr23EkVMHfNUpo/1LunPNV
r5uLXYzdjcE9gOZBIlP5IBMAakrslumPTtaVjJbaQcyg7Psx3jehn/eRTNxY4xyu+s2kdZbvXPD5
T7BgHI0Sj1UnBKXD8icQYVsfZq8LvrGx5LXnbe9qy6nehbko3jpbPxeR1zrT+84Lk7eYa/9rUdGM
/AXWxf+ebHIvpQHQdR6H1s2gxfuzvKF2dd05Tvg6HRz3UhygtIE2ZFHDGGGJWzPuVimtP16XrnWe
J7KSrM26OTfJQ5Ff5zPmSMjlda1u1GXZdzerrBloGnyltVk/LZ3Ds22yXlWLoC7rvoXTrGnMMXqF
1qYIrjPP3m7lQCb0VbxHFZqX/R1tGLZ6DuANpXJZvI92/EaG+e+vmXTW6vMrr2sO1JJusK7UEG2J
98Hy5KtWIpbr+aVJLlHwUbNWkiT+2i7VH6IPXiL2/e+rXF2WfE+1X8ZOyrXdJP5tCLZd7r+uBZ8K
Lyi92ZCVbq7J1qZW/adbkcdK5j9fNdmXBd8O9tVBGQBBs5pODu7iOSRBv73u2oaF9d0SccYuDYkK
Kcqu5LeNBEvYCf26BPZlwTepIwpiOlOe6VtfaRI37kVSqleR0AB8nw+cyEZXjkuBJuo3+T4ngH4k
hda9ipGgLou+HbUCIA5mEU4ifiOAKlpne+3FL7ZlihVfqqKBjDkN77w138l2eJV8DB7yxazoDeDd
o3hKjfoRaJEO6ulvr1spF/syGMmVWYLCqbhfnQ9Zkapo2ZLpdQblsuybtKgXbmlKlb1FKmfprBs/
T1+nwETC4fmsuItth57dItzlgM2Su4C6QFz9qnm5rPueEx37G/JdUO/Cx7kjJwVA98prX+zOSqPM
D9INvaSX16U/XZW1eN3Zc1n3PXtbF/sBwwbLPSx1/mdYNF9eNyMXW7NHPhMhbN6l70zbbnGK9Tob
hm3/uqsb3tl3FitYIRYkMfKO+RQONAzv94KmFC+cmIb98iPvRF2WfbvgOEj2UgtTLhO+Y+LENFLt
bQ3twmnJCwNr5UV7XXlCn1to/edf+r+Sb82H09WHf/43P//VtGAG9Ga6+PGfn5qK///bfOf//s3z
b/zz+K1596X6Nlz+0bPvcN3zffdfxi/PfqDlLizZe5LB68dvA10Qn67PCM1f/r9++B/fnq7yaW2/
/frLX81Uj+ZqSdbUv5w/uvnXr7+YypP//P7y58/M+H/9Zfel/vIvVtTpUv/++29fhvHXXyxX/sNz
yBAEwkEjyHMMYX359vSRMLU4NUzu9NdfAucftBYNAuWEJBaUbUpoh4ao7tdflPiH53MNm6Jm84H7
y79H8uxV/M+r+Y96qj40RDrDr788ye7/z3pQfqCE4wvhKcpp0Oa7FEOtDARUqyD5TXhJvYRRuw0z
4L4tfXCPXVF3SVJH1kR51ldLu5tWuyyVZa0PtKabssc585aG4MDNgm7cj5WI64ocrIwB7JNOL/l6
M1tjEvYReUcXjDcYp4BQqAhiJyEWqAriwKPyZOeXEU24F+DpJPEbW0dlMpEeusrTpWRcie1KxpVY
i0zD45DQcROVwq6K5XxL09e2aEhLSBvknBxv4O+KVcz+v/qmEM1nJSArjfvass0Fvb6xuTUK2XNV
Rqs3lvy561bJKK8tOtf4D5ZT+MOw9zsSy+JuczakF49FjAqYewhE6LbV26Ru8/Zfve2IaTlsaI9p
MFk1xb6/6+Jg5vpdl1nzbFo81UxCQXjFTypvcu7WudAOsmPXcv4CLXUd8pzHUmcCENabbDP+bJoy
HjsF1O++frcaz2vg+3f+vFTCvHKUVyS0O6UgtTk+S+t7O9MXo+uV+dI/bk6vE/8Gag1ZhFs7X2aP
PDD1+GN6JZONdPlNMzVbuz1YSB6P+bWoYtd7qcrNmPpnK9D1XRG40kGBhv4Hl25x5qajDLWOPw+c
ZSwNnduJTvfCW1arumoJnZmqeaGDRnpvybL15jc6m+rkpZK1J67384GwLT2hPOU5zM5lKckWLFmO
Zpf/2W8QS6/ezf1Qz/mx74vMU/chLyT2omRiPZJDkMXWNT36eDPac/tsDdSyHuJtMv+gihYu6b6a
WncU7/18BhZ8X+lyDr42DiS/4q1uYqd4G1SF8O5//nLNEfTsITw7FL7NdrYxEv4PHoEIFTUo7foZ
iVaUnyJv3khfUBO+NOF6TJ2hc+bb0KrBuV9qdyKeBOue3ZysYOB4kqUlpO1c1n1UvVATKdrks1d5
0xp/muaq8LvDOHgd7zB2SnNzEnhmD6imr4AfbGuYw+4t2mZD7bxrySuzI9KMgla6Vcz0Xl6iaWiE
WRcUQPfjHmDcz8P3zVSRRTt6U23MyTKnDdeEVrr6MiK371O91MzbDCOsKnLdfuSMg3ZxVGlf1hWN
IidLhQenZF2HUP7z2OsOKwi32bjDANnvdtWrz5VDhwQlPLC5nxgR3a3MrrSyzNgk0lkeLx95JsVf
AkgX47DL/CDt/V3bTWZvO9Jf+Sw4XWXuPHNpG4Iqz6UhcTAk3aYVvwzqOjGPp2vzzHkWsu91M3Tc
XDVI16V/xVk5Levd4Oh4Abv0arv7ihElK3+ohw1LTQNC2la1+7iUntiLNkPmoY76sMopURtF4LfZ
zZosAugvJ0nDK6lR8Z7je5oLUu33pTkZyNJPOl6e7tA9a/+YxVhyaWeFCuD+ht7CmIs3ZS6borjO
Y9nkuo82i92Agd3mkT9d2tKMOoB7wnOFOfD1g5pHY9Wq0zg7K1ush7odWKv7xvWTlFCBPFklDvQv
tgcBSOYZxgBc3Wmwr9phcbqvtFi2eE3nSyXGG/DeQ90xq0mDQeuPFenlhU5ExTAnRzcr9Sg/TU1n
Xi79SURe/jbOSwDVsIBBkce3RVqbdbaMU+hNd7C+BmxMHcuEKf35tnwSd3i+NTzF3uMI4qhlc1yG
Rl5sD3ShGx9JXWUbgBvqDKDFZ5tHYgNqBupNBXkcoLYclDpqarBs8gEns+igetF1e8DB0boPZWAO
a6eBAJMdx8Xvl4e5j22KbvEbyWAcw1SaeaHXmPCObpUn9IHWBfkg9ZALTbYhIycytI37MDauHLeP
ts6H5ONCWaP23nT+ttpii1zZdv5kMlnmAKXtiFu8bZAG5ganH0AazfpuTqtdzKvoBYzT3NhsV83W
upA1qMgZwv9yu8H60IqmtFsvqgfIyelv59NOaLnyxFbS4vvuOiu0FyhUhrKc3nM85jxrT4OseNwl
Kk9sm46p6UStYjIF/fAXieaFjStGV3LGOjB7WmtvlWM3eLduoQCdr8hMUd9/JP9UO96hELHZ1G5r
bfA/fv6mnyo0vnvTgY1qr+Pb2D/HoUXYD1XntH/AJrnFg+8hrWgfKH9cCxI3NYuT3LDrmymKlary
bEfZbtnlUSDyVLh3pI8WrPLWdBT/7V4Y1nPHn9AQRxKHMwxtGcofHT1IHNLNVugELrxKHh4A2vwD
AzMewrcjauTtR4xv0GCvaSqhSbiXod+uRy2Rh7L+gmJi59XbUOjJ8Y6SDtxdsKvjcuZ0qXQ90lO1
6+Nc+W8tVNLVTZ/kzZC9ENNdPoSgnR3S0wEAbYjO2+Uu0lDWp1Z28kGsfZdYu2zWW5KRo8W37fID
PGIXaqe0FtR5jv2Kdqv89PN5vPBWAiHZx8JzWdikmexLPaSt74W7bGS8yXkVvvvbYsMwWQ9WKCqW
fOHDBlij1OtH3rUIyLblke9XzqpfqIP5cRyhRCuFAcDPVD/MBGXkUBcgVz2cbKN0B2OQ2fkc+4cx
tjWvZSkl2m1vHHY97sgIn5ld8vPpuHA3iGJsRwVSeZSQugrizHNfMi+mkZYhzsALGaymQu2YBIQz
RZrQSgZ/eyO5jOIuV3DvkhdKvH6YAW6Mp+Mrm6XALFy4sdva9BBjt/YBso/X1h8wFj5Gao5Di3/O
xsepp35tbtAJmNfHOBZu2bwwA7jOz12uQKCw6bKr4FpJPNnLOVjKoBmgwLcPTTpp9rZz2mAQenl7
1+U4Ys6PKIf3bLezE1NVa73Mb9ImzqE6FLVLtu0gitSY7MKy8Q2zKePIS0coEuTTWvfpmU4XdnAk
0+FmKWE+JLsl1S4th1MwrFF/yiy4bPl7lOjGBukIv/BCeROoFBmjO1nPxtFYYuV1X10LseHu0Pt0
MOz3pVRJ1n+kOsWs4hbWT77eEiHRdSqCsg1R/5CntmQoNFY3rs8Y9hX/WN6ymJPqZP7zmdX3deg3
4+QM4dLlw5vZ1U4WHwthm0NDyCxx6NONEXXDg5yHrflc663njCFvrzjjTydgY8MABWxyu2LkswL+
JoNVaFSOy922mTDxQAt2yOS/0cijLOBBNaPQb+PSlRxHUOR5RgorRmKaN31bbT18hDWG33KIgzie
w2hRRTt3exWg+jJHQTl5iA9RAGO1n5mXhpN2y8zLPhBPkiy+21w3ZQjNyWdZ+kpSVg7hwocDhMHP
+GyTIxbvuDTKnFftvNkMJZs2xcDKwN0IA72gT7mYq1eKUiJ5ClUtdhd/ef6CYFuzUGrOXIJJfDYz
wbFDNjA7+oGX4SNWqcClmkfVO+Xezmelq2sOeuMB1gvuAr5oq0P+kacVNdSecbRG7ZWcp2XLCW9f
CdgcfAGHwJzVQlsWt1M6lX0P44+5gpsFdTqBgl9Xqijn37UvizW5myY08aedLHM61F9lU4M/Yo/w
IIsDfZ7H5W/gtyfvXYwQ/SOL0p6c6rS8iG1nl9TzSDBlwecv3npOlkOc9U9bYxu9Dfs0boWDBkcU
pxWkkjfVlvSQJqNkWDt73mdWHqR/V8QDco5k6DnUkKpy3LR/24eh8dvymj60sDERaGkorQrpNaDc
R0vZ29zdWjnHEjTM2s5xsns9kK4+xAM8gzuvSYoMmhAdqML1gR2zNVu3r2Iy6enRpgzIuK9SdVu2
t2JC2epGnPaTTeqU+awS2C3zPp+dhufETXOkt4dTXHAjP+lNoHCObs7vW0C1xD2qT+6Ucn1zlfOp
bE2WsdxwSiym5ORC/9xw/2A9oaBKW5BiwVWBAnlhuLuyE4uqm/Tj6fwAMcC1c3gife+SaOb0Uh55
sCVSVgF6HTVkT18CIn44PKDMc2yEeCYBr+pSkrfL/Cafe2u+t+VU6vuUerHi7VoTTDxaNamE9VCH
acmx9vNHf+pk9b2HJrgbDhHYeOCHyF9dPHvQbrbVAJY/+E64bevXIU0pBNnPhPvd+LkK3MlLIh/0
qrAiqGaCwyVP4FKM+zJPmK/DbLsukdUoSc8Ouwrm+6JuVGIlvn1kFTv5FwJLYwu2bBnb5n04K3RO
rx27FSGGu89cPCkHEiKcpGDzrVLee3ILsgcbLVRzeBXWCuoS15MaDpRPSeNUL4TeaXT2H5M51TiV
52HBpgs59lUujEUoLSvs+weKw6UsdrqbuqbcU++fw2bo63BQoo5iPPrcv8q3APoQ8Wxt9y9Vjj5N
47Np5p0K6SPL7YQi9C51B3KvWuDXjP3HNIvDIDmKKszCHGRJttq6WpRe0uGt6NIhRJuRGiS/ucLk
Fat7FxYQr7bP1Gz2EKuXdmNTXVVQS4P2IBJyKOH1IF2HmUo3SATZjsODuqidJcpu/gizDMUxKKl2
mi9H2Sr09g5J6rcTUSYRtSiPSMImrbMvHZKm9guhnjI4/ffPLU3SBRgm4BRzfHXpD0AsXpbEK6eP
Yb15ov+Sa9XjTmf9MLGtoO1z00gEy8QCqbNVmvfYqE30MFh7GXwadaL4HWCZAQSETd3dY0toyx80
LZ2eczoPxx16IJk/GWwnP11YWWme97fjJLRarkKrZ7FRm2djxu78UHhVdpWOCW7ijReHK8ulmoeO
yabW0Bz61B4VmfrWwX7V7p3YMkaStK1O+/2QgWQtt7pd1qK8sq2iV0EkFg57WGypFLqtoi62wym7
160DPnoNkBLOFloW1D3KqBvCSQSwljjW0c2N9Lqat9xS7Pn07GMm7AMmsvJeUp++jBeIsz28UxxF
O4CVdolu5wOlCPE6hfeOyua5/R3gpND3G7UpmDTjGnJIpvnsMhtaKrOjfm5qLi0cgLPNEiDkN9HK
D15603GkwUKH2JT75fbonkzq6pQ+S0Cm5cwdiZMwvf/f93VcKcLQ96k5tC8xVbddvIz+BureVkh7
PsLXNnD5Qjt29sygHcyKX5KZfBECNGnYZ2vfZBNC88ShSXJchkcl/GIYctt2PwuWPs84dpWT7c5R
AedAKpvbpvIhWVOC1evW/dCVhMYZta7pCtGw6VTu9xRR6U6skRxwN38HyQmWZXohgrooECdqkcIm
Z2AT0tkM9tI+hfClpkw56T3qsxPBeFCkZiFQfjcEf+Jq5UkIibuK+8/5PACNUTmy6vwvwuyJkOIc
8cXtQmHjLqXRLsQ+x2mtbtn3Layqcf/zd3oB2zNcwk3XdpjdgBZql/EO3WXzQNeV+8FdV40h8bLU
rCKtnJWf2qfzOVu6MN+7coIgebTJ1HGAo9cfE/79fDA/LGwpPQilBOPmP/8yh2C8sbEhpXFfexMV
BDCglfFhHXfwuRcEFPyIoV6y7fHn972omzcvjdwlQafvu2ytH9CVMNEJMbjC0vgdTLe6nw3KXde6
M/Xqo2tQWkp5pzkwLn5K75Cza5sMjjkwxnCI8boWJGrxwF2RbQz7DHxWFCWuE2iMNniznFeo8e9E
km7jtvd11eCfqWahWvjvnz/Uk1Los12DEDkHJe9WGLfscruGak03yHjz/Rn4DlvkCd5Pgsra9Crz
N69tr2cw463e14UHAfQ6q+Uwtoa0btySZFg6nmbspcDjpstbWjasY1DBj1ur/NhConjyHGtnjwMI
QUQhayiLQ+fRzNqK/Cp1i+nGH5VXOEc1WsQYn2dH2PQwOflkFOIaLJwiVZOg6cHOnv4Bcxj+SDfq
D4GA/SFP9JW/2m3pHD0rU+4axTVshPqqLFIZhLdTR8nEw4YeoBq/nl/Hts4G+Num1by4YUDsgChR
iSbh4SgHL/vDfIL/ATIrVvMZsi81ZTLjfiIXR71ua7WcKW9KpzHj60LPXZcj4TSVM2PUFgGqTjdJ
ZdMXl2ADpmKw82eRpS+1rPnhtCEd65BU83Br5Y9rk6rqZFM+sm1z7ZgdujUA3F/LNA6N49ZmZg6R
BInHmyEr3BeN74+3N5tChLZrEAkgkedYDL5WlpNNae/PiLGSNST2XTEFRsste8okKhc6fb8rk5yX
/gLy+SR39mwZu1h9jz7jZBhD8cPeTEeV52Lr5g+Jl5jgNS/x34CinWTKp527xBsqhQxnIwSGq23Q
Grkp1gjSv11D7HYOgS25GHh2wiDzS2rGTbakPqVezlHT2oSspXhwe9uP6HI609vIgvvGXc8rq1Kl
SSX1yTRWLjXmc13NFKWME23ERrH61CkCBWA1Mupv6rSyXrCQP5hrD8jVccClTJpeXLoeuvQKOZAj
/3A2UUR9tO6Ozo67AyrQfS0oVBtvPK92WC2rl9b6fqn6F+OsS4dUeX7AeiAz58tAycvEZix06SZr
qT9V9WglboQt4x5LMZWY6jBgPf7cnv0AgSvfeAA+arEkI0OQ0ucrcbFcL2niKfmUqjhzHIopSII6
yCYAEuIyUiE9f1mUX8XROIxxR64fW1fqXWEDBVHkQx0R//x8UD9EfSS+mQLjD5KC+fHIGnQ5rqiM
pJ+SMDGWZHUKh+O+IFWJ+3ty0BZycfq+tSbmpNK2cZC2p3OGY00VbyGrL+bkBQpiGr3NBcQwymf8
7mQoq8Sptkc/H2TeHo2qnvzYIYlgV7uhrExW++SAdvjO7MLBoxzg/pw+zOjpzqi8qmJJlCLE84jS
YV5hOVQe+dCo9e3Yf9OF9Wivu8TyW3c/uI7Z2p1PN0F5XU9ZRbA8L90TnIRYCbtfqEowvGCyTExP
b0ez634+s5e+AJue3D28B4FHELqXwk/TKDI7JB3zcA7gq94f50OD3kh8AAFY89w0Hn75vsae/Y+5
cU02TZG1o9tLgLH9wQeR7ZoFMXV+H1bLDnX7rY5JcpWP5KCq4gXCF7D285uxZqT0Pd9hH0lhYPfn
S1rpTQYNR+qHFN6x7KICgNmxo9SlOouCjlTNurmm9NfAgoVrs36SpBW5u4vdyfzTUqLCH8akj3lj
1FVq6+GE68zCWc3fPeVJYdQv/OBSJMUCSTAa3p+enBx+l2NliPZAfU38OI0qjNM7hTOaO7fj4mhb
7qc5NJfiaNwYRkAWwnoQA/mvfofowDQ/LgKJEH0151ubj2j/gCDC+j8N1Eon82A+td18OU5sv3xH
fWEMgFwtPQD4vt1onMrjAQtpO9LaGSitPedXa/JHfXxw+yQMy8+oc5uJWIiK9PpbpQFi1I5q2Ml2
3pMgn7P1tsopmJgOY6hd1d15eiA3fJ+AKvMAdG7oaHyASllq6jqHyjBB0pCAiSrxbqZ6+Hq1c3OQ
zfjvXnXtatQWUhJ6HknMncJ1KbMrhMJnRp3KuJuKNwnJVF7YZjBU+ybFDdjiD6XyMpEfmlmV8bYb
cVtBrtNyAXu9j0k6e38a5USGkjm1S5qsAI3iSDq/g2IrABAjXKyujj+e93FoFx7Yc10saDHQ1MLZ
KNOd7DFA0yisZAIA5BTog6xHCyI149sAQ6E7iZDSkRiHdjSv3NLmkUFHl7yLKJXcbGefDgV9WnFP
PeNIIA1FDv20hCw8JaZb1iKcLOpUV7VWFGm4RZ9etY3qmEQlKAxtruHNOZV1XcRrwi/PeSLd28KO
bzMbt1tfw5cgcUbFEBIWyVt7poA8oZYEUT15LNZsnvx3rd1pnX5KY1kN/aP0Cpe7t6DhzEbrT+6y
3pCsZWXeUBxo1nsZKPMZtVqh2o1ZO4o3ZycFYgUu01s95p17jWSDTq4SqQYve593acEYp8xt+erP
TRYv/HI/+5gsdjXlp5xVZEGe72fu7ga2LpsPM56A6vcbBCXLidAiTzpUC+pG4zo6o0cSY3ciY5xZ
G8GJn7Wmk3ArIOFGGl6J9Nqk8x8t2ClB8vuCIgVHh3AQaSQaPAHTkENIxXf2Wlbxrg8B5Jo9EY5V
+0hypnA7btBisJndmbyfSSMNnTkQzvy30E4BR7UbcwxlGGTs/XZi7Llcgr9L5yGgLbiIMy06FAx6
i/rploR4cqSTQEGylEROSOhD3OCQiqB2t+RrFcogZkWPg0kfnBP4HX3dSLZHTQ+uB6SeIdriX5Gk
XtrxrhTCqcJ/fxFlh84KkBBnxVa7rpvR0tkHo6lM27uOGoMq2gRtxX47u3GJ085VS6mjW1Ek3CBi
SeBy/iyVhQlYT5mgM/FGBrEh17goVPTvt7aArBYFcdFCUKnpjZAySueU5WiGNEMopTeWOMWbWo3z
ePYhhy2JrWzcWQg1gKlhO6smee95Ixz7NGrDeSRHc/Yfz6SQ3B2o9f+Qq80V3TUl2yZJJWlNyflJ
kOP0KC3NIFrZEYhg5etnbkt8cl6NlBgv8ZzAOzOMZIu7xLlvkyJpd04aQ86LRrvz8j8GKtfa+koO
7lY2N7QGBCLZnfMGIUtudaBmWvAWXqoDeGo88N0xKrFLwGNsbRKYIJeXzppKRw/fa0ze10lDFvGK
kymomwOnEjNwNYBGMEUkFY3RoZzRK9+dd3PYpG0VROuAMatuJIWJbh619jRNb8aYGuBD7Lk532Xm
NEgzOiE0x0v7dHscYGPgegHIgnxNZWZ4h2gFmTuY7KG+9xUEIPgwYWV+F6rYZCJEjOjMErXNmFVq
N1h4kRQQTiCOEKym3lzEm1qC1KgYUtF9VXLEGatURae7qw47AjJRI/SIH5QT94LqQyo07D2YUVR8
77olN+CFtdgAQUTRT+QzAi3GmNvs9vfsFPLs9Gr2ivWN9JEuc+8CSkSx5eVcPlHcdOKsVEBDnc8m
BJdmXOzDJFuD89nuAKXLXlKC/XuHZGzx0C6QY29ObqCuCpO6zwxBBTGzCq7OdkD0p2qqq3P+gH50
xqVDh2Ega6x5De3dyW9tlW0e39XUMeSHoOq9rLmdF0wf6jBzRVzRWIhyLZSqb+AZ012CqBq3GfLQ
+Ipe4WFWlN2u/A7dKdwIEtZPaNgZq+wpEsS3HESZeP5NjmwBzuyopc0p5euuTvdA2GV4XVPvFa63
ueifoKfTgH3kXBjW2AeGRTTAleSetl0MZuLkgCp3VNVlSSVAjcJ/rHZuWlAWFDW5kyTTe9dGL3A+
Boudl/Igu1QBHi+FMth35uuEca2nyZvqcObkLrKCps5UNiIAbh0kfccN0t74K7DdOPGZvEZDjR5c
99m8tEl/I/PGS29SmMmc8e02TdyARamZUttSNOo5Yvw7XIM1tMidzy1JWrvZIR5MJ9zH3msNAnc+
0AKHsuPibvXjmoEJo7wk0Tt6mkyIKWrrrwJSStt4YHcH7PWe4n0m4vx1iZZATxNwPlTZriLh2ryP
/Z7UPuLsJtXhUIXMuHRQmXzhqA3GDP3N89uPa1Zpz9ufghi/jg0HBHvJEjv/0NBch+8S7pq3PiqN
ctiZwnNOpBTCChL7WshgG3U0raJt08McAJ8+tIBpBe6UK3uTm/IoAJ7fNFaDst8dqkjo1+2KU5bs
vBntrPZnP2q7RFjtHqU7s1+S0wvTHoJj6/EUiYYteaHiup9QR0CaczitNdQu1c2y5kMV3Em1eXOy
UhaePB1M5wOjRLqeKREj7NHDXNoYpANAb+Z2uyHNnfiBBIZY7FtTwbrSYKiFrtDsz0/sLtSljpGe
NOzHd01TG5NEMFhQuN9401R/LZ/MyMK2xB5wDLRaf+BM9lFdRLgp2eLgrmw5wNBwS9GPgg9gV2lx
20pLdS0iFQh9hu9G4hHW5Di75n3lgYf68T3FtMYMWWtn6FOhy1okLA9IOUIlWnhNjzb17gWa1Odc
zTzbBnQ+Z//ktroYVqBEAzMLDApppjrsjKVeySvxjs8c5KKfjO2xkBnHtHGyGm7Befa20Rp45KTt
7Olma4fgA0wMowmF2BbDQQfdILsIyGEbqhhsFJzGXyZkg1K/7qR91dAvM27h56Kgmxh9w6wuEJKQ
yIE9+AmvzL4qhIQ5elUgO+FPt/9GrkEHGXccWGZHFnHfmg19Sk50cWoMk4OG3nrIqAQPv6iil1gn
WsMqLxpRkk+QFBgGn1kVOp09xDvO22yxlthCDCFb+g24KdJ5n4nyQ8ufEZJG4rSX5yDzyL9mTWFW
sAPa7/o3mQ7MA0KftSG99hIv3v439dLfyKHLInLLtOe37RxmZunnNifRwc8Id5MwwhNIp5vOnWDl
BoU2CGmxInZQ3CU8LSbkFNn3yBe1xZ2HS9bVRgTVGKxOtDEjQpLRfHb2zM5JGxoFF3O1a2aZl8Hj
6vvBeJPiyvGGzuOpTmeafEoU6thSrfPx/L4QwzFhv5hyRYhERGgZg52SkTRlEzl09fGwVCm40Nsz
WaxMnM6YyRODbG5Ts0CXusfj+diEXWe5hwzhou1bstiASOhCcjyipQWQoZ+gq7RPDF9gOaEQA9xo
1jTm+WmSMf38FORJMy9vqmra+vy61YQ8NpJOHmDQzh0oTViOXlqZTdfOmWQ1JCYt/rUkNOy+ruHW
BDFc0adtcn5AxDmfVo1dPVEty9qYhQHaQ/f1bGIAsNkATpgbAOx8XMblYu4MZUgx+2eLXU2LxyOf
KAnFCbTtWjRUoXBmls3wqTCbcB5mVeccgkg/mG33fzg7ryW5kWTbfhHMoMVriiqWpOzqbr7AyB4O
tNb4+rMcETzWLJqR596nseaQmUggEOG+fQtLDVvK0pHvadda+rdJHZB93chTgOwk9YueXGd9LPOI
ZE+FFqqbR6wSpcfHPU6GFAnyAf6r8SkceM3zSk7/KRzkGNCjxELtgPuBHeIVymPAZ16mm7s7Hasu
CDYY2t3kANTf2Li0sDl40yL8RD0Aze0kZX0Wqwv2ZSvyR7Wu8i15N8orWpZpy7Ef+OXMm1q5nvxr
n+n+/pKt8YCR4cCuaa73NiwfeCv6d+tFpG+GfrPxpZKJ96BGZOEa1Kws/fP1JhwFvIY451CI+fkF
p5mwooyxIC0H59SGSHZnzyX372ZRxV89eTsH9+aBmTUP69gaQfno9VWx4F3ndfHyDTSWzfJSxvFI
TWvjC+V/dvlDalkFp3QzDgo4gSKOiYNTPeIjYJwSd5JO2OPwAJQIgcBk053KkH8WT/Jo7ATQ9fMg
4x1i2kgf4X/mMFj4ElZ1T9/qNnE9Rk9L1uUCZdSOwyf2Xin/E7kZJDYwUDdevzhYP/mfhVrKD3PC
VV7UHovc8plJFZc7OhO91gW6TNnZJz+3i/aPcsoEsnH6UCCbYV9l5SoEgQJi4D80ZpAoRKjtWzn4
pwzHF+M0urGgh7/urH/kFTFzhk2E5zYdhe3YvNyvcLIUg4i6Hhvneck4ZppTWRJGOl6cglvzFRWK
rJzBXvYGn5V8zp38Qa27X1/Fj6MQuQoHZR3dE1zsgCNGIMt/SSkx+2PsnkT7c4JxDWWYmo6aJcUf
o3hOJipsNf0PUvP3Y/8fsX++3oZqQBMeWLAd7J+QyXk20FW64fps167M56YOx5v0pEcAgFTUXfhO
m1xGVPuq3g+OveH/MDI9Ukv+3eABM8BZhrHsOixy5zU+C8EkoDDzcppRFnT1hIXjvC7dJQPjMI3z
VA1OvlznFiMvrKiWkQeVZq305YxvhHqke3D4g3GQv2PqTPl7Svl3VLZRXAixMT9IqwmWXMxcJoNm
+8vUhEk1fyiKWho0zRvNgBX96poAR22/Gzv8dNeheURMyX3wL15F/9X8KzCxLnSNwX4KnYo9Qu+X
BS4sVDlqBeTrLGVnrXbpSk3GIX/JW/HrFfgjKM4SYEjPrAH3FQsR1k8zF/zZkB/gUfmUYqPEIbMS
6cz7qJrAfcmO/bdeRITz6y/+6QXEU963HFo7YHELjOvHpW+PIRK1yJ2ePFVlBT1wWvGgR7gTroP9
H7oAnLMpSt1viWrWfn0Zr3+/bAQc6QFyOtD5n9gK02IRNFct5RPqI4VapkTN3QBhZ5REvCCICi51
daz6X3/zkcPx7/XO6werw3YZxTIVCF4DGt2cJXB6Y+MR4yrBDTDXpNm9hnnXHo5GnLtf4XrKWGRV
oMMUdnII89LKUe7GQRJ/sto8h8/+62t7vUQRXnAvPF7pyGJo8po24Q87NABs9h41rIIzvxRL4ySu
PWqJLnXCJqWnQbgTSuXg/V82qWMl/HifIhOyim1ZDGvh6r3eJH1RZLp2/1jMhbvDzVX3BMrlbH7Y
krFzSUKwxsD8Uha+lDOW09fWF+zw6gJf2Q4hDDB0EkR+/sbDqNOxf8PQeb2Ufct2PUyobMaW2Lu/
JuhwzMwQ9nEK/i6KUwu1NSidgKRwztpfwsyjOUCkCqXJ2iuPy/z1I/N+pDQxvrUdZuphwKsMI+on
ShOlwCxo7vaUE8TG2Tx3WIT3T9EclfFLsq6Gn2LOtyHje78rJaAWN2c+3HFCB5gAus9j4G1tcdvu
ndn8F1+5pPiSGhZqJufkD9YM1SKcKNHRQm+GTMTxv4fjvVh2wj4MtMkkx4WyxR3X1XtXsYejyzMD
IZpqtBTPxHmEN1+D8XZf4UFAEPvO19B7eocoiY+cFpSaGJyFs7cU1DYNGuZLF3Z2ujCGRZC9sx7C
kCpUbxZEx0zGxwRlU5aeEfYF/XwFY3aGsD4xMhBp5lxsIj0z5w4rTX4BvsDVbeE0QnVIwkFWcmmn
aWpeA49atr2YnjOM433fpbDVrqAgqfny66d35EP9e5HDAOfRhRByQbIses8ft8MgZIdbmBQ+aZS4
VT+f0o+G+J7DyIxDdKBLGTHF6xkKIVhTVGx9cHVKklrkkxxj5l4Ic393R6EOKg2c/tliatv8YeJw
iitZ1+FF+rsh5OuZBbJ/6B3sHiiQIAm9fh8cJOcAwGb/SDPYYraGNj916huEQHRHWoOp1XJ7bYgI
ASkn7ejYyZaXzoEwmH5zf19XWn7kcCXIjX3YhtzqV5uIGZsowFhTj0sVhhiDO14/tsUdvArX+BhS
Z1NoBhCjq79sNjEW7DrnEc3nmKy4Cz7j9Vcty5XshplMEX3xS9lIwwPdNww/00M7w93OhsoqQlkZ
G+PNr3/Dj/QI6jOYKj6yLh+RWECp9KpumDf4SwGjtsdgN7AeBdCO8bK+EEwhp8H/V3UQmJBRcc1j
VCdy7Z+Swcquoyf3qkc9UNQVfKfqc3wEMpqFzofobP+Gm/H6ebGNeTwyREswzpyf6vNi7oS4sbSP
WZoHbJYVzbdPMMfRQcCwhij6LogGmbzF1oxI/M2vb/ZP3w8lPHS8oxx1MaZ8tV4It0txobbSBy2N
WNjUpKf+QbVVWYTONHedjTL4dyylny6AxwzhiX0BJZfJEfPjhuADH/tYGgz3MOmOHdA9mmx9+CXG
KMga66/qULD2GGP/+esbID/w3xtSaFGaCXOBgyX6+VAr1sVFippsDxjAptjlhdMQ3qT4mwLycNG9
Mdz4NmLh37yoR7rgj99L6R9EMJGoDFlzr3534TkzFv1N/4CyKO2m58AlfuElqvp8v9PD9BqzDOfP
0eplqs17I+0ufHlpXbIY22Hw7y6faFyHAKLefkYqA+QnKV+CdulpPZ2AnFLMJivWEEIsk4J7djge
e5KKRPDFVFUYEb++ra8rK4ihLGxIpnDvqP5fNzm42bQrftv5w4gj83Hq2lkRkNAR9kV3nepi9vLv
2i9vY0zydUJEN5vSY0No/M1Dfr2lhNxrHnMoV0UT+LoVWcoxSpxxyx+Cg86TJZDRAH2lslMw4K9/
/M9fx87F9A4hJKTYn5zl8szzmGHu3j22JAFAWW4L2uuWMwXs6JLJ/Dteu/fKLIN7DNAI84Y3OfRM
BDWvltMwxGsXUSPeawJwfugV16Rq9xdcH2XWJjr6uXxItxEl3bmvfTyGn+1p3FtSUFwnNvsHt4Un
MT9qtFILqrwE1jrYStQDqK5lDMqkmUVNvETI7RqUXe+8fRrL+OTzqXIwbPAyUMbFm4yw2mWQnoNK
RdZu6VcyHCNYQNByrXc6+Pilonh5E15X6SXIiJrCWjRNev56qBhTuMDKCDKHMQg028QlGFmm6tC6
6BpmmTO+mszRZ5tqNLDIkiQGRzFk037OdvNcxh0jvjOVPqygTA3e5toQgd4e4IQJgavkiPROPdo4
vkQ3BU1Se8CSczvJTxKXiO8SqSHHKRP4VyFpsbfLC9fE4U6BRYiUQIeqoyilBfy6JZU/3IS94Sbj
aemxtPVvhwpFTnSXd/irM0AXcMY0MVP0iBFYlt258RIk9u/UzdLNit6Oc6Ux1sCZHhbgtl7vLxpt
AdeU7s4+PlZhw4BrghMfHFSz9swtv41RB27WWVHmdCcY2pHczKCbRaqsZ6GNu4jHR3aAzP/m2em2
wK3dzH1fhqwkNA4gnC6VGTBm+18q5DA/9TsOIF9Gl9CoF2b8ZTaekGp5CIuqlF8JNpody7W2bG6g
MdkiiIQf0Nc3La9V5N9XdrtED0SsDdOnHI8IpIDMF7w9uqjSCjlQTSFG5sNQMQ/FHiDB1rV3XYDC
DqX/F4hPWXAeGbj43XU2W2n68PdkPD1tBOykqB0tI4FMDzFzPvmWB7B5bcoCSc6JPwLBHIsca15y
kGSuWgMpkDQGn2T1/trVVAO//NF5mxQ+uuCLBuE11GWrwbmGoeMJWuLXqnRnKc2AINzn3sSbPT13
+1TsfxBAxXURqmAt3ypYnNhlkNySei8rn7O/MFufpn8AMyz3haH4PL3FHqdq7RvDaI3tJXD31Rjf
ot4Tvxlvd2VsXCCZH6Az5rs1lJdBzYH1hAB3AeFfIik6pk1hJp1mAF7NYqVX9i3KwjYnRewUMHfc
bzQZgN2QveB2ryK/n98HYTEazJ4Uws7OK1hLr3YBXcBFm+9mf1aha+Xv1bKeiEni9xwv7myCsSeX
fQ6xKb3OoynLUJEViAWJ9zetYRv45M6K2aNa9QJRKAtTcTpz2849Ey4mvhb7hXQ2jxkBqjqZX2hF
l58XS9Jfza7ysIH3yzRJEYoSvfIcFE6yQPTSfE7COThs9S9VSyzcfGRgZsksG2nmimfjV+6xoEjq
VS/CKDT+nL1+dsj5PcieevbneF4t29+hrhwPHqt56C31bdKeAX1OsmZ6KTiq+G41NQHqBZfQwD1W
3+zEmrrqwh7mVMHOJjFfVhLUjrD1Xq7HSpJu/Ehab5BeG4cIayB8NeRQEyo/XAXqnJa95AGC1sgd
2jG/T2EncGei5KKmaLttNowbXCWaqrpJ+EpEUfn8faEJdl+10c+4MNn1Lj08Jzb47VimAVA7e1pq
yZCls1IvffKyxt/xm1EbZVbHmARKEJ/Hy0iwmFnk5zoysN4glM6FpdKpl21Rn3dMO3qHfME/8Ajj
6Z7ifIsbMulQwJmsAkVTV4/m+9o+dj18b6WmDODGc8vUTolQg8uzwl7oSByycgrkYyozLzW+16QC
RZFx6166n2SVyfA8+cfhpqAjPWt3jh5Qbw8KZJxy8oS2WxerCJ6rr6ghPdgv67Luhrgsk3PbZjzT
qDMCsolgcfQIu2t8zVnVFoQP7rfaxNFCu1TpOB1IC5mqXv679vKYvv/vYjsEQMu2D7z3c13I33cU
cIFtnNyAWlWUSWmytvQDMs1VQA97L9M9+5APWw5XSB9zbjBS0yzhLueaxn6KZjzgcoWrb6RPcKmz
mzAAenIoMxhWFcqiaFT7SmuVMPluJplAG1c4iZ7ZwHIYZdZJnc5A7682ngSrL21Jg7vo/7IUgL+q
b1e1G3wiaRw0gF9QKrGOCAsV0WY81eyRaFKFUBQodQ4dZ2U95Ua4mY+df4za2rENP/eoq9I/E4bL
9YmUg8b4VuZ+qJXWJZlcPAU9lGyZWXAgakh7cRPKSbFzgL6RT+IMMNszK1bLryImdAYyMIR4AHVx
EtWFc0OoSWI0RIYcFPbBxQIMsKld5DwBM3bL8IwUJ07qiw8AOGFAaZqY8VxHRVxXyzZSPgS6EtDH
PYZJ7AB3WWdPMAHxidvr6Jx0DepyRqaVY+w3Zd/I8+UJceF6Q9aFo17ogAGC2RebkKD0fLbuObjf
6w6x9KpNZseKSRMZmBogx2rRQbEFqhp3UkWV5ngh0RG6UbQksmWiOZQVw8SM986rbY9CCw8/2Wed
fJxYMFBj0vUjoV352FwyJdrplfdSbNPNkT1kMfjEHsNJqvSiuSeQwKSqdPUnUh/yiZzogo1W6Sh0
P80Na7uZroN0UhmsmhwFXNXAjJo3X51HkR1B1DLgBAPWqN1JFU+9Kg9hh8huoSe/iZqzY90E90VN
fvXy3LOD49jhT/rkq4JUAVWDqmzhHfu4582pVdmw6mAkcSfZ5MG97vKK3wXxwgjFFUit5imBFgr3
RL1zuRCcuxOjDQduJ8EcBfcuHOuuyW7wKvbdr5V62A1xMfvLmOOKgJNBCsfwveObMnB3CGEc5k9x
QiBpgyZBBP+YMAodjBZACAeK0WPkB0jvqZE0CE1VQiTkntqYjLhU02c9g98Gr5zhzsXov9LzNLgy
8dFil1xx0CzKC55/N5Re17wzl8xB9040izxXv4BRy2T32K31OwZtfu+nSxhme+nfabDCSJaxsM4J
xhSpf+ry+UCyOCWL+jzObEbLeTMZ5DKlV6RGh6QUtnS+ByOIU0DaACF1+qJ19Uq+g6xFiyOZlaNv
spYgckKjhz0L3SxdnwdFIUKQWo9EJlv92rQXNyuTIf/71/3ka4wC80PsPRGxhR4WpO5roJGY3rUh
r6u8r8oWcjZEbFXP7zIv3tQkS8tM/p++GKUQLTzwDLC/x/DqNRRXFth2h82e3udl2oVfNzqFAJJ/
iwMLThSdsVY1yWVEnla/EUy/HoYA8dPQhi5zM6YemJy/kiwZRogZZlWnbwhsbUOX+MJ69JN7QuFi
KNxQHKYgvN1tt7fg0exTSozZmQBABzcbnzO1tx+LY2sZTZxHircwAqelfffru/N6ksv4NgwBsZ0A
5or5s+XRBtslCNrZudVkQUVHXLVdXJ8L5GuGa1saN9jOtGmQn+I1DMKP6zi3Lam3JSZvJHNVPVB+
T/JiQ0YLlU8QnCqWgYNPpPLp61JSUvAdykqD7JvJ68sViyEqVSe9koArgwf1tpCxx0f9+mdaB/z5
L6yK2bnlo5y3TPxJkTO+hk9MqD2szdm+Gb10N0JKp6R28cyLIqvDxm7E0qDDaSqj9j/vS7TGyRWz
3bR5aysfOd+h4qZ/DHrL+GpNbCoYUx0DFW2Lp/nY4JtQcE9VAA88vZj4gBjjOU33pn/qmWVv5rkK
0tTN0c2aovuol5IgvxPojkdnt2DXi0UhnQs5exq6hj4lg3N3bmcEhkT29TaHu5wRX7UvUFO2dWdI
oCWBNrctljqk6KXEy7ZPRHo5RXUL6DvYpPBCBG+uhB05wQvJyx4i28A1pqG4xvMOI/ihs2Pq6tt9
wuPgGTbWVtHAwNRpy1PtFVmT35ZbVMdPlnTd8G69yFj6CwSdNtqeNyLPiEsdiYTlHPKMcE+g0c4Y
nm53JuE95npxljgzCtJnj1rLGwbyef7cNuyDmvPg9DiznhqExsYndzFNCc1ron4rbwr8b+zgNiNx
m71+2RADILTex61Mrtk8DIwFDo5BpSYqMUqn4B/sdtL8NqEFIfY6JZ3WKS59Ny4su10Zcepp2gLH
mSAX29h4hy/zOgQduahkACWEb8Y9rM+7Ctuiqf8Eb2hHGmV2EWYW7+kM86zDLakJzAG736ktvkzp
uphfqX7t8G5qe3LPzsUalxPzLSgPTM60e6dqmrIwnXggPWHaW0HgVSv2SUqroC1NdS1g8EgpE1Tf
Nu+NCJzHopVqekYIRJRWayzeVJ1sKrz5P+pFSvKaeV9KFiwyA59gDrO/LE4zY2OXh0b+8ptXDBuI
H3FoMGBAYLZ2bKhdKAOvB2NI9mp4BK1HSHyaET8HkzVp8k8EZwX4YrITxm8C/HGwO8cDpy4JccG3
w46DN0uJFepltdYMPGxE3XhpsUd6XJaxBZubrORTSezjAGu/SpYnO6iG4Zyurn9vcg8mXmbOy6S4
h+wKjlecy2gczMvU8/+lt5VN6vTbvMBW595ocb26nZBFZJe0yeYv8VBs+Y3jZSR0UkX1H7BByJpr
145mee730NvQBvj2ckcoGAHIDZmdBPPFSTCes3GFkHqxxmK1HqKobp+NYAvmk4naJyA5LF0uC93g
fqrTsL2AzjTRfeKhqMFTpw4eMQ2oo+sCmzjkxxbBx5Kg2aepd+cFZYpjf7Z84obL1Rv8EyhR/txX
0XQhW9F6Was1ORVj/8VP0+7FsOziuXQNYk330YUEQogOqNGM3VeKMekjcBWz8MvquXsWnXOyegbz
EQ2OQeJh4tzib1hdNsQQV3jNyTnwhvANv9W6mkQRkvUJ/vHJx1TlNEAAwagr2h/HPXaTU1SS2GWW
7n7DVJ8c9Nkqh7dz1rXvyL3qnxJ0NzfFNnofxtBwbuPIbK5N3oqTIeDBA8O8+takc7hYYLdiLRM8
4TyUvGkxNP1ktp7392aH6R/xMPbvN6bzjwn2Y3fl0I/FCRYicV5ZY1EvLfvVX3Oy2qM9X+9MZ5we
SNJd3zb2YF33pc+vRe7a2JbNLVG5gbX9pw2X4mM3ucu7yjXHe0zK0uclMKsCblLeXcuq3x9QVEUf
cd0q77HP996FsKPdU46b6wm2ePhgQn79o/Sm/o8IW7tbGDfGGZwkfuP1U8tpAuh2Bi4yXEDT0H3j
zn79sR2XujkLB//G2WbjS2JnzWMkEbQMlMaPMLNtaPa9c7sEjf1kE3V8WfZ5/1b0cfM18TO8ebbY
uDRz0QNKxdZXCwe1N0GzFW+czNve7rYxPvnJ0N5a6TzfpUuOjCneN/jkWZifs75x3+FUHK4kaVQ1
32LFV4Pe9aFtXSKww7APbsKyiP8L0/gl8pvpq8XxdgtPMToVGD0g8vLYD7PC/OSyAV8Jnw3fekkQ
EJCekXXtDPwAYGHvU0gxj3R+QWd7acKm/jJVOWFbKKObR5YmbULULrwndo24C1My6ovCekwwmPmy
Zq4BtZ5U+5h2585jO3lPzBYSUvy0XvCY2U/NPudf0prA0fNCruu7jkhgkJLYQtSMFRws4ZnoZmhC
9Vc2VIICbf4nJ/yOO4gBsO2cNtvo/tqMYLrx0KzeFVM7sWeke/Eei8Lx/cJhwzR+qG8nbK5OITD0
Rx+ypX0ic94qCKDOiCcmSWttSc8qk2r42wrG+jmlWLsaC1PnSzwHZnZKgOau6D9flhw/wHVq/kx3
m5zAyvpnHpwXH9wf7+9ivTGIBzzvkd3d0Pi0xp01dkX0CFZXveGHlc6Z8qh9pqJIoxtGmwTdd53N
kZwa4DtI11q21xrk/sSwyvwCg2I9L5FHRIDbGn8byWjTDvaZW5+4qvI//l57b/LUcB+afes+I1sz
7gtaGl4ud31KXGe5n0gNhvHhe9UFZ4vu74Wz48HaiC7Hpq57X8Wd6V7qtBhv/G3xX2xrqPoLoaz9
fTB6AW79FMTfjLRKNziR7Yi/h42R2DX1huypW50JUxsSNi/EFQb1KQpQHYd/MbQPiSLsN8wBucP3
01zZF1LxoKbv/vChwcTtOtl5mt2AYpgfEiYB86kOq5gf1LCXQOb9gByfuDI84L41zsb2E2XOI3ay
eXbixpv3C35o19CZqk/IM0HZ1j38EjtN8kcBpWE4NUJROXEX2o9WlHs3+Wrhyp7FfXmbNGH22fWn
4U1gbOlXd4A/4MZjgCMKoZUTccrlaY3rmFcTye0NBn/dfWZn9QWTLVAwt4hJ3Wmz/4RtSt71Gobv
e5A07OHc5E0Z7isN/TAirLETgozn9qHLtmcu/J988Kt/ut2qGX7iEtgUDnt354xXhusZ/4oZ3X3h
jtEzoiX3umVef+N0S1KdvCVrL7lneI9uu/qnoDU/463jPqzFigawdMbbJbKE8s67e8n6tvxrd+0U
72+PUMaqGKM3rTv3n3w8iHBSK4rs2UgM+8wh3Hyo+3V+40fGfmeym90u2xa/cfnu/EIAi/EhDecZ
cz9wz/JmzYusvi2SMM2/KXY9KKEwivcsxCmi2C3xDMmIVwGIU5KxdqdQy84ZDuNUkXaUZOi1dLuo
nCUU6qFtRzSrbViEn/RBM9kLNhT6OQV7hmORAhyiy8Mg9Tri/kfS8lomy569BAhnqWNzMiD4K57y
tKK4kqY0OOZ5hJ4Snnky2wnh1AkQgfncmo1J92fsRdU6fwda9hpqB2U/qrS7iNhC9x+NvTK6wAr0
PFS42l62aZ73J9g1Sf+mjxlv4E6VtBsxkc7i18+kT4/zdEoib8yvE2Z+6dUYeqe/GEYNoGHE9RZ+
M7Fcje+xrLcqREwFJZ5BvsFy0zF+r9+7Sxfnf41e0ozksGKnk33AzDO2LIDZorTNB4a+q+ffYn+Q
dBmBgnmN2fGCgf52HWE4hljedEVzwvghQacVLzkH1wnzDZFDDSsTNz3hzKMSid5kUelcFGIUHU5o
3b63WwTjJavGbxgOFxORjwgSvP98N6Gz27B4WpgvJ/eb6fOKhUHT3sZFzJAd3K3Y/S8UZEF2JaJ5
Mm7htRT1O+3KX+2MxhseR8JsUE1JIghwIT1Iym0M0tka/kvPKjQbUqClXVi9SqAYdBdoj59VaZyZ
hsBoKXYGLDJY/chBT6jUuuG9tpDTiq4odkvfv8YOh1//TC0FWk6K+CFmUoMTZ7L3Kj/voTFsyS0O
Xy3fqQaLxo6F4J3CB2UIgn/VMSvRXGFoSMJfZZ0LRQzuuEhL1UgiVX+mxzFaeNUstniSp+YiA2HF
PFd9hJZDKKHrrIRgXVYLxEYXJNC1uaBWwSpIaWD0DEldTeGEPNtaEZc1eqgnO7MlkzMEo3FdyuYT
rtZdGszebNwx63My3G+IiRybW7rvrbffxnPTN/8dIz/o8wf6YqRop5kJsNne7wkRHPPZRgjaomLB
h56XXGVW1Fi1DzAMU6WXComS5mW0TFdGF3EAAwXQOrYM7MB7e4aRgeN5gST0VqtGmi4UNWaXLsC9
egSq8DrfDLnpWkI42lXKSD4h6pi9NsywcPyGgXvSMLKMQyLOWT2+wIsHc1aYCGl4R7OO1eipITEE
W4J92TFeubWaftow2ldIa+faBB5ee3KNbWzxDvR4Vkrf2bZ32NBGQwBYeqodaiL0ekoAo0FkR81h
6qaVGdR3Dq96TN9hWYbVAKhV3OyMpOY0kgcaU7CU3mNeuC34n0Ydg4OlrqW0dBYCGxJqZq35bbWg
t6b2iYueELUMW0guxbXReyHLqxkFMuceDAZgaEtlOXbCfvi6KQfDaWdg0qAoWtKkEsOZzv0DK0Dx
jRzhz5jpOcvpHFCbeWs4Ydx4CO70HFqL/sgEnelRVjdKTfLJ8VVbX1Z8wYavWsbZRBmqQM2sGECl
Mq5iGTqSzTUfIcq2aLvg/Litn3O2BfOTiYNvy+4cpXl1g7R0nj/TtWVfiPBOvIV5eWQVH8y0nLAc
Xp0enH7ou9x9SfckLx8zH3P3m55+zH+v9pLRZ7LPQO3A1cekQnNgeIhG0xPz2/9F0tVLp8eMWogx
K1lcNWdyR+1yZKPQQmetsZ4PyiQJTSzJuiWxFXZGFKFpgyxR+ZjyKN5xz1vrfV6C1Yr+aVJK6a+F
N0qj3yvqmn5pD3GEQoGG2BRWB5J7GQSNLSL1D9XWxNWX1saibDoBqK2bedoIbuXHqf1IWxEpjg0W
xnI5CNjn/XarQhgxcVC7Lf3g4etEZiukD3WL+qJoyVv24nAjvjqmfVz/UpNRa2gS7pSrvOH3wyZS
zQ/UiV1AtGLjqldXTns7PBTyBCE7/OESmzI1UnwmtUfrY34LGNi0UbE53wYP3gaZ3Sin1/dau4wy
SHguagxkb4EEChDWyyF3SSBXe5/UVoYxsSjr9DRczZ0HBaCY2CNCL1gUb78aB/mL0zHqiAntgdWl
xPbgXnKJ1rrJm9rOuMtNb7X5Tl8hmGlARg9+J8CPaAbVMgE2k+OHQED58cqKmMQDOX60ZqOp7bVh
GDLb1UriidqIfegCvO1IhIUIB99elDEZCeFcXASrmcel1suoxm55tgh5wSF8a3/x5w0v+7t1Y9yF
G2gBAFxRzzdF7gdXPfXq1hyxxd3sl7ITAA1KzaMmqKQVi46ohgzQkPZcNhk7vdYNKB/G7z6rWyxz
3RkVLQfZoogW6rlpEZR+2ErY12B2z+d2fSLbjb/EcjxnSlERNMExEDgmkLgnTOx4NSZ/Bnb0CFoj
it/D2qE/zBzcvZin/k2c1YMzXTGNacryHvgz7PpbayDtinl05K8rjpV+xeK/xb2rIJTWCkBz5vui
SkV1OGMtCsV+gpGAndCpcEpUvG/0TEzTgx23l3kOvGipSpHoOynB8nXZjv8MpdVM9kendys3u3jm
vAXLjWVtYgFmYg3JnVEz9GaORAvynUNHAS/T85Ly8b1/HDlGSTx6dVWuDQkNqEgiD5611jRSEsun
4kYoNxBzBKkA2mMaFkND5F6Zyi1THV5MyXzk047oaRkkKtO+udnrAMUYxh1N+wY+B2Zy9w3Ovlza
flDi3NHcRetcMXguL7NBS3mBdkAG0zOZGLSml8RJ16C46FwEreWKQnwr7D9yvI7KCNrt8SbrZaxe
6DqdRyd+SjJj3eEEYcnZdJ8HCy7VtSEMZt4ujM9dfoWudBz1/LPKCJzxK4knx/I66GpJ0jQs7SKC
alRd/YDIb+/BdHvZdbWGWRsBKE1cphgQ2KMIIUvfwKLPhSrnLaUQhJqplzc0j1MZrGVrIMds2x8u
oAPTE25hb+RY5eBEOeTwA/FAYrmkh8nu5EYLcmtNk9BzaE0TYvApA3et2NPuD9rwzRjwHUWupLxO
NS+nRTnAY3YIIWddFgWWVc5zQ9FHOF6do4xAFMwRzL9LmmrHbqvIywmIfiWTQEoDM04Y+I0QJrlF
tY8hEwEmI9URbm0rUmPjvBeQukCcYSVWxEwdZbSmFiLyJE3objacLBgu3x3tCMPiuVgqXqqjaOHC
lExGnYhzhPDKezCQXXAFWjTtDZUMqzeygJhD5ptb2P2XovAOvwFV2gLC9DxAxchs+m1gkek107e2
DOIh84jdzRj3uOffhlHMjOE2Q551iMNryjGqMnltFIksLE15yfR9xfpb3hTIBfIarvEob6+5sJ14
p2jAxsO8rH27VNVZnW1A6cK12AAjl2vgmHvdQFt0cnxR9ZrRnQdm/0cDMuACeae3/UzZYWqSJbkS
IrTVbdKGje9gXWrExcw/VEeaNIPw00ZCW7ln6pDX7zR5cOq30xPnN50y3NusgPgZzrgY15cb5Qqg
N2xD6c358eIfoNPDKkVC0GydQNEbws2RXVfPWN2NWJ8e2SyfiAHIYR2JxlaOHL1lw0SSvX0y8XCD
wqlE4WWOrYl3Ub6SEBrc9hbSlbNYd+1RfWt2oNE6JCc9pJnFznedcCzjx6gbrZZcBEORe6T+yFa0
IOX5Yiu9/fenqZiTST/IwzfdFbzpBAGcEmofcI5Afj+JEBUTeo7qDRRvMvzTtkcwN08mPm41uaRM
toDxgZxMTMcUjVY9B2cM5aErblMfJqLhVezqRJXc+iCP6J34qkhZMOj/Aj6QR6Q5WjSEckBbg5eG
RC6EbuJhbaFeim5AOZXffLcIVwwOjHxkudZKFJ8q+m+PmzoVFLxNg+/7zqJTlzy2KxCAJlwqGmGK
MQ6PSHO9FIWHlANZ6uoc8BWgAUZ5ZHrtuxCWBqeTe29uq9hFyM0UwopSh8MjlK02QubA/U7sRjox
HWI3W4HgKPh9ibfG3mOqgL0q8AYWwvO0ysPY2KL5sAYEm0/RZuTaS0I3vbsHW4KLUF77k1LbTwSN
8JnSrsm1HDWMrhbnaIGsdxFTX4hxY7wkA5QbRbKm/4LXQqCMbP7jUbEp0CZxQhDMswc6GBC7wHHD
s6EZFZqMtjeoDJYtrgqHL+ey2sLkUcWuPrrJ5qTKdJV+q0vJj6IMU8RSuORU9x2oBgvGP6ARxUPU
JiqqihoOdnClKv3EbYUKmaudosinuQUbpbyJjXtLxXhhfEf/o5kx+lxg1HagZWqt63tnpM4qe9sB
t+g3TtWaK5QQfoe2a9BsEBgfQl1V5VOMtrr7Cs2clj9gI5PHq+AuM2sPmEz5gOgcALMt5poCrxiM
fcBwNJ2KZ6xqzH05d+YaWVQ90s40eS+ENVVqM1MQ2o1Wvjl72G5iy2ViQQT1V05TJN1SxlrQ2+Vk
Uvic5+RSExexxTJXHEUO8k18nRMymV60z4a2dQC4kf1dtQKh2uX1rUZHIcd5CorFUw/8g8wfrHFq
r08hcKLvnn2VYGnZ1PLeRZvkaEakpojqDYioA6lLFP6lGiBjhTjwRMaN5YERT87ShPoQqQZblMjf
XSn+HbYAae146RQpEZ6R3KLBKRBg1sz3oK3WV2zEBY36rtNVRCJ6Man1dYMvqmj+yneej+Ij8prS
JarloCFM4hw3bKSICUDDWh2cNw25tEk+BvbNaq/mTeobch5q/p5ayMpMmiC3kZuHAZM8E6UGpE70
oMw7xjBok6UexfXwVLF9N2hQ5mp7W3Y4u4cnxVjd+17Is1ruo09HlQejAxK0aVvW0aZYV3iMez/f
W21FrXKD2q2fScQxEqF96n0vWBrhGGqnqk5ZlH3ntR41WoLekrdc4ykNTZ2Ulf0sr6pulRx/kbKh
UUEwerPSdlZa61Cryq3xQnEESyG3UFDZ5ij+F+RyOeHAQYq+rL2FsiBXhNGayAssL0zHFSeVuABj
0lc7RBla7LeaLstkWX5Q4m+r2d/i7R9a2wWMTny1S6hEvJeK1etL88/tUwZbxG6x6sDGeNQOrn38
Kl5iydxQ5HoFC2i2pnqJghzon6a0c6XM6E1fDH7Q2MunBlXNeOeiac5dx1bGQT0cIhutWwMv3fm5
3t7LUtCFyaysYnZVSUHCFRKx2IPIZ5rhxD8YVFmj5RcGyaEBE7Exx7P4rGQh8Y7zlv1m8caA0lH3
kppTruoD62jxpwk6YXJNO8sdi49sd1KY47ksNzw0XXmk1sZgBDCUENEwhuURoJLV+3haIs7hL45I
90AllHWB1na7rhTRbUEKXXOC7iabu6ah65ciSPDx+xqB6fL2acIz3vNS+w2KGtrX6RbwZhbOAF6u
AQjloqX55dE6JNO1Ckc0f8ydjlJUQ86adS/iXB5hqqq+UDnXLAo8rBXpUjsILKgXXPPcLPWwzS9G
CshLRxnWlrXe7xaxLoRN+FU57U8ttP/Ve0YuhvWcYKV73Jb/w9mXNdfNYu3+la7cqw8gIcSp7+2L
PdmShzjOnBtVBkfzDGj49efZSU63zZu0v6IqN4kdtjZiLRaLZ8gflpGghjqJqmXlvaqArgkvchYa
HoHiRDMNmyEBSeUdRxdZ630ZqnV4yFjfmeUABuNW3eKoTetD2MNiWL+fIFcSRAcGwgvkZPm2+eLY
p2gOXWxG9OHh3I2iN1MJWa8rMwAUlV/IGifxuzU32o/bte3qdy2W0Xfu4Vr3XR1qaU7Q2t1wr1k2
a4h2PKBTSTcP+gPph7G7BSsubS5Sg+cDisoHortD3EHxix8hghBcoOeX67tlxNo6NSxdyUXfkXm7
YlCFOVRdyYCo75hAXZAh/QJuEshu3SmwvPWBzAvwX/6Uz8nITdihU4PzHb1ut7adQfDqy/AEcRsJ
9R+2zd1VVNQbGU/BJJXCZUkE/7PiFNSzBy+movP0jSeqpV73wOYC0b8rcAW4eDvepnPlw+eMtL7A
ba0HjcC93sZ5BdQpKicDUzIAy4Jl3xVw+il3BXylgN/OkR/CA0EY+CDUB4Rfp4AZs27n5ZURMoFS
VKHCnW8oWbaDwZ3V/LLuwmb83PEWqBZpcj5fgUWquxOEfFkLJ7qaXBaQo4CyM9guL3tY6fbxgI5n
cCPrqfOueAcdzK8RknL/tSdhWKIH6oGj/qnZgHeqjrleTGB2E2DmPTrDUDv4EtYz7pwgGPUeNBRc
X+34L8mtH+hmLJEzpJ5j484Veo3hVuxmLfzuE99QXp0pbgu6bb9Mc342DgWYH941kDEsvANIBjOz
GwO5dj78KSrcRUHqH5dQxdrw4DI7q52uuwZsUqg3/EzLHkAsyKu/wN+/CuWfJf5PFkIB6oZ5H6HT
jsPBzxKpy86UwIuf8jPsp7XST132n2jqBez16uYnnPjnIOXP+0tkP4PN+ecolG4C3wmeSrjV+XWX
UTb+HCHCEAfpevgJUv614fxsef68Ik2h/PQjN0NfC4tVAElP9rpDKxv4f0ifwCiGbRt/m5phJNHL
JdhaLzpWiuLyoijE+Yi0USD9Hia4RHWAEf8oRP99ZjsXRwsdkN0mcC+6N6qP0vZLoaow/TbDIR4E
SWJI80rVKoCuxHT2Sf75bddffacf//QTXV+sc4EOM6+JYrgMmup3AjvZeuzQXdQRZB69bPEPkKU9
9yeqnxo5xY+qJMOXZMBwwJu6aK+5LvvoYl0UoJkpYXDcezlQndXg+eI2Gm44muM4McGemM4TSgqw
b1+GfptuHzQKD3iShQBSmj2YYegXHH1VgRnymdWspN5FN9UF1OHuxYThxXAJqA+V5iofNdKfBy7l
mncSYthFkcG0cj/0BurUS0N4f9TjMA47gKaYByob7Ehv+0UOAD+tc1aiBOBRdYLw1Xjias7rC6lW
wJOgByAkgOs5e10RbyC3ExhWB8OHBVdGdf2xAnn1HcS7q8uORforNh/VH8RG1mMqeQruzprjQ2uR
qys0EaF4P5p+fjAFenCXONd19zm6mLdNafwkKo056lkiEBX6y8G3Hu7F7WGCMeV4kZt6+ToGgJTt
oo3NxX6edP9lyHros6zAAB3A6havR5CVr6CDGlxDxMNvd9tc5uuJ8Wa4DflSfgFcfHiJ7FbjLZdB
DgHFxn+b96N3KVLkeTBGV3PJajqDi41DNvkEWDSyWt136j1q+SyZ8PLrcZd22heHDFjPmKH7/Q3M
iyWBGGsO1McowVfBFQQmr+on9gVXEBW/YTjmtRD/nku6z3GhPezGsUCHnIYmvMgEKr1dgWutMOZ8
KyqQXKKsBBiMTV+2tgECKWOhD7U03N8BR1FDhGRlIGKxkgw3sE7AbXEralYdShyQcG83dLFoCv9Q
Un++LtOMfohIJz5Bdaj4WuSVToB89F/OC8Uqk2F6kj0jwC/VQcLmqYr2Cn37ZcdIOiaQ2ug+Ym/D
zmBAWvro0aA95RniDke9txrI+w8pzkNwo57Lu5bI5qSYkheck+XkQ3X/E2tY/i4teLjnsipOs7el
93kJ7I6YWY2bWM2WPSRdhts28JFSCy83ByDsmuHCb0Txbek8+nqKpnw5VoaMX4F9XcQByEY0AIPc
M/2urzJklhQqlvthBA8S3kvQzqq9qr+N1DJOR6JZ0xyMbH0ATUlhLkATnz+XEmexQ5tNZM+C1AAY
sgRXJYSZbzj2+Kst08AN5it/TduhPukyhXE8lPpjyN1lwESqeU5jYDd1dkRe6l5Hes2uIfY6Rcce
FdyrOSvmb6xXGU5vJsKNvF/203jAF/Ff+2fX0zuywJYIN9FlRPY9FJFv8LEgrWbpdhqMar7WHiSm
35SRgeM3/scpOt8PfC+wZ35uPdKml8QzoX4rV4CZ+E00LwKMQhy/Nxm+4RHe0FLtz79SZBcQUAeg
F4B1XKCC5OTpnGn0a7qU+sdtRSsYPEvVLC/Bh6rUDZtBIYkBz+lpjD5aRb+sK3wIyn0k54i/y8Cz
KPVOUEQbcgtDy1gdFthnNy8JYQ3UkoAYhWR/c6hWL5SbDwogLPTKlwUMAYAkUjjRoB5MIP6D/b0e
1/nQtKkWNwspCW6iO0LI9bxmuNptDXisF2wttrsO0iNiRyo+3RWlBMcdNgYslyMAioCk7UqCC/bL
FXS6Dl4SuCs6wOtEgTCjs4HEWAa1f1fqmm/P2hk+xQlDUQUqHT7aCwIgFVheW+ooECFZKQeS69L/
QVn8dUBU2OF+2YH+n6/L/80eurufAP/pX/+Dv3/tevSFslxZf/3Xm67Bn/85/59//87T//Gvm+Lr
2E1AJvzX37p46G4/Nw+T/UtPRsan/3q6w2f1+clfjq0q1PpKP4zr/QNcEdSPp8D3OP/m//aH/3j4
McqbtX/468VXWF6r82hZ0bUvfv0o/vbXC8bpI/T2efxfPzx/gb9evCseVPu5+dv/ePg8qb9e4Ebx
n1CuAVHCR2MTjAlweQAW/PET9k8KZRsQaqDzRSHv/uIfbTeqHJ/o/9OPIAWCP5DuQSkJ9YapA13h
rxfRP7GszmkWBz3J4ZTBXvz/b/7kDf7njf6j1c1dV7Rq+uvFU5C5BxU8mCtAZsZShwh9f+1Q1CwJ
TmGHVXz2Vv8ZHZk/jYype6zsuBQhHWv0/ZNczV/9qvrqDdmnR9P760v8bx7aogD15eKlndcuiSoF
oIQDva/8xjyjU/KH52Zn/ZJHipRSgrC/oAubCNTZB5wTXwK+65+cntzG8sse4u4zlLsSLvS1pDUA
qjWgum6DnwV1Hj15FE41IDR48qjDTupXXotuDNSy3EY/U9Eejb608AUZ2IQ+9FoLIJsha0BWJhyf
/Syc8mj0DCJHCmqQJhmywRxDONTAWxb52O3Zz+/60ehrugKUsoU6qaI+iaIaFjXimTf6VALv3wHE
zqJ0j4YG3sosabWapGYdYSBSF2jkbZDXHT4rswGDqlco8uy81HhX0L8AutbpK1Hrc9mqRqbGVCXL
yNnOsDMxRK9u8/U36aU6pVANCVQSmqK4a5pmuBl5cOX25FZiOFNLeMFanTQCxNWRdElVZcut2+BW
agCViWhcQ4KAgArpHuRE/Qb2Km4p7Qfr79G7Bre8xN3oopO2mB9y3h5oN31zeu4folCPhmas6eup
8XWy0F6mr/jW1nHBtmx+6TT+D4vVR+NH2oxlI3Od+ANROFF1AwqS/DlX2XMc/YcO+J8gsGYd1tHQ
m1U9JkZ5NxA7OU6LeeP24FY6BidQtyh4dDIIgfYVCJztXbAp4zgv57B+NC/A5hGhh0EnOuvLewKn
jkvcCz8nZfaHefmhzfRo9Az+mTkczPHwuHPegQifQdl6e+U2M1ZC7nuAR7YMjw6chRzANqL9F+nT
5xzVzsP85p1SKyPnYpagZyHBsAwQiR2uxNNE+01zP0D+cTqkHOZcTl+EWK94IehyTnxCtinz8opG
LTmBH1O5JUpbb6wAqzHMZl8lsEYqgGcti+LlAqtWx32RWLsuaJPpPOHGLAF2ggFcDbKaGvRXt6mx
3nENxmWlSaOSHkK1Hz2Prh/6jbJn9q4/LE9ivWIIsJXFCgf3pM/Rm57lOO+LdniGC33+/r9ZP+T8
oY/WPtymVmhWiCkpRz5/H8ARgozDJu68dWDlvtHpWp1wEOZOMwXBvqcfh7YQkN6jGhNwn278elKA
ftdvXd4Ck9ZeG2Top2xiHZO6HE5huhzWYTm4Dc2ePrYqJ5ANvGVMtnZ6D+eno6em54yjfvsCgBV/
OnTX9+g8FXhqhSuDRtUX0Lly2giZtPI9z/tqTTlVid+zb/PZY8mbnZ4a/tFPn3oO+2GCXZJOiMli
IMu/Lxuoci6TDeH+p2OPBctaNaOsgUv5FaQ33wSsf+02tDXZs57LEdBwleBS4LokJgbH+8JtaGuy
IWzSYuwMxWvYbWjEex85OhVOU8KklXtzIcFcBr8zUZqg8Y/W0wUIEf17l0dn0tpdNbhQ8AvMpkSO
F2ua7RhoxG4jW1mXs3Kp0BwfE68M4CI2w69TOIaklXNb3BazHNpKSVuLl3op3nYRdXqVTFoJd0Fz
wCv7DU+t4LgAW4E3+QIZOacpiaxXCTJB5UHNBI3Siu/R0tllneOURNZ7LCRJNxq2Y5KJ7rOk6n6o
C7caCfj0p0EJUPcCdYt+TJY8EMe5q4YLDUDM0W1SrJfZQ/YzHxZMig+rqYCCRFkytyQYWS8TAnTR
2LTVmEA/ThxCAeq32L67Pba1m/FQ1MoPsbwhTv8pX7tXZTc6bfqQ+H0639Dn68Iqyka4X4F7mz1I
8Zxn5/nh/r7js8hKr/2Z8RSd5zr3QCj2v6JZ4PgWrewaTQIKb2C8JqLNvuUa2AF/nr64TbWVXtd5
GQE36sYEfCN05Rv9kNLALUsJKySBVxTFUEMiQawMQAB6rGrjlkqEFZLh1MPQIahHXOWTOzOGH9Km
0M889jk4fvMihR2SkUeXXmB7B7t6IBAGqM82AnUzPDQNmuuHoIxGp/M6s3WEoqqBCkPGxwTabKo6
QIdNnlSeLuEzX+UPa1JY8b+2wZmSg/HNutzwiX2CqMW908IRVvzLrFr7ZcLLnfpw3cm+y3aeF1C3
bC6sDJDh8kEtimKrkG0cRtPL1UxO7VOIiz/NAPMGFy0JE7hkWyPwM5sZMhSN7h1n3MoCgHduDbzN
hgS3QUcAFiCXULulAWGlgQbG5uBrYxuCwzqY4TIYd17H3rm9TisPoBDSUwjTWfQHo/20vEaRdXAa
ObSywCSh+C+hH5mMvY97cFAjxDOiWH9Y3bbXeUaMB/JoirkOQ71ToXgDXFv2zAo8r+PfZIHQygLE
+CQLl3lKUjpUkHgF3FretyGU4N6lmou3TpMT2Iuxw0XpoqYhiRqoDzUF8ntogme+wp/mx4p+CWEi
Ae7wmJRLdlmFaj9EqeNLtaIfsAlU+AKCBKUZoG7UXhoUoU5TYotqVROSroJLb0KmbxMBAOA5UaE/
TYc11wSKD0De4pmDqbkGduqygKyo41RbYR/o0nA4t2Kq21zsZvCVdlXpWH+GVuC3AdxApwI1ojAb
qGQrmDQrkGduW2loRb4GkBTW1ZjvqBXgcfo73A67vUpuhb7H4N8FGMyQLBE0TQfvABe+2GmVcKsA
wOQqyMEh9lXLL1TtX1Ocs9yGtiK/grXEvPQhJmQJD+X0GrxFx/mwApKCSy6gFzgk08wOfRSd+Vdu
+w63A1L4mU8KzIffrNDuhb6eeK4e+kPc8PO/P2plwSibI/vxIdF1dVgYcmFGHZ/aCskhaOsKDjV4
auwNmtXXq8kdF4gVkQWIJC3IVkPibSW7D3y97ka/fM6m5E9zYoUk9F9nCGAFyCU+QA90FG8m+VwP
6LzOfrPzcCsgxQI3sEyj6wlXArjaBxoXRetCfQh6LEJ+Mxu0gfcLCZrJLXkFVpiOG0iKGuimRIX0
MAfTl5Sq2nFsO07TYR26dR6TatzKI6yIYUo0lo4dhcAK1QHmluEYFUMyL2vSRENcj46bZ2DF6loC
ZOIHGLrTyyvSsteyCK+dEkxgxWozFpLqimK+tyEJwdVIG+/kNrS96kfgeD1ZDQndymAvi2oCKt/n
bvkrsFb9SAXkBpp+SAD/FvtFQMmOlG6NPhZYyz7Q27JASgQTPkUJ5Ib7Xbg0jdsy9K0ljsN+xcyG
LRR4ccUOgFmPFNjxrlscP8Ba57qBqkXZoJDD0WU/FD4k/nzHoa1F7qWglm4QhUQ+OOu1VXdqMG5J
0rbWS3VfZqssB0zLcFUu0AQCw9BpJfrWIp8Ik1CLw0qcPHKQYXaC0c4rt6GtDQkK8SPkCJsxmeHC
vM96wEJ3fc3ar27DW5tSCTAGT+sVUAkQpO4XGGNeTlBtfHAb3YrQiKXyzG5ATVSyh3LMP3hR5NgD
9a34XDcVMtAphqSa0s+hN95OhXYd2wrPAsyXDt4CQ1KP8oFWw75nundb4TboiBgdQicNL7TzSMqO
cpE9oOw9j4zbirGBR2efl5ZJJC7oZrAdNc2FmUq35cKs8Cw8v15phxgKp/l2a9I4GEInrAiatU8r
r84foDpCM1QZHnsPlCf0654rzc+J7zdFBrPCM/er0Ev7Eady4Mj5KzooUIZATMN6aTQ1ajfkG39X
GiXKY8R7FRwgHzUZxy9mRTDQBj7cqTvo2c3D90q0294XEDh1ijAbk+SV5ajAmThfM0hAXAGezbfA
8Sxmg2AiaBNLNsJPqhnWd60fvUN59sHtua3oLX22wPQCrSPZbeS7gVrZYRs777mGxh9KVlssHaDx
1Z8GjTIebCXIf0OSTwEi7PTs1NpfIbyYDlWLaVmn/M6k/cec+I579w/rzMfnD8CY8rbHYomi8FKn
7dtNMbcOko1QAZ9HDQpXJAn0OI9Lnl2paLp3mxErdhVEEMEtbDHdPlhO8BCod0Y79khsdEoLdroP
+xPknDOZAUVMMz1nAfyHZWJDpaY+q8tK4LRXEP6BGXGqau0W9TZoT+q2PpNMUa1nwSUEZpr9CjKw
4wpkT3NljU43QFgC5SPL7sYmvQF/wq1L/8PI+dECrINp6uBBPSRbY9JdqgeoJ1PyxW2dWPsq6pig
3c5HYCm7T7UcGr2nAE2te6fhbXRRsKxczC1aDmpJX4Fvu0uhq+E2tFXyQryWjvRclwbUD+CwAVaH
CNzACszGFQUUDh3Gx449Qd4dUpH8oQk3x44GsWJzgHyt9kcyJExU96m/3LR95bZWbFCR3hRtM4Gh
YTmZ9CmK9Slzyyg2pKiORhOig9snUqXv2FLeM+M7Dm2VvN68+rNKEfSRLq9TPb2DQI9jB8CGnSxT
XRloTuLQaMZvyAHXQ9O61dLE2jEnVoF0NyLm1VJchB50bqPe7SBt+2x0xRSJBQz0JNyqIxRdb2EU
99olbqCm8jRTLdukSjgv9Qkp1bdlFLfZFrjtldSGnKho4YXc8NiBNJDH9G6BKt+5PbZV53pK5WhZ
IiJhU/FK9Pm9lN6l29BWPELMw2ebjwTra/I2D8j1FrrFI1ypn052Jw3xN9P0iRjI2wFWXmDw9W5V
D7VRdwqcq7I6b2hgr5zWEYOrmbldKVAbdsd5NzRlNeLM0kVQqd6o/ABxosmp2ASP7Om80JSDEjNi
X+BBerHM8mWOG1G3t2lFZeMPAChnQ58sXvbRROR169VOeGXwgp4+teGL8eWGLYdB9XtXth7Ezs2a
O8U8zGKfjn4WtVYGArMJaMj1XrdaQog5dFvjNogI9QP1i5L3CUSHX0dKvlH58tFpwm0MUY7UlBcT
jv0QbJv2ZdRCS2tM3cI+smJTaFZG2Yxl2G+mAPG10ruwUUe3J7eiU3i16dpz/9Zb8uNUsUMTUceX
aR0xYT1bw+IBDTk+zesO93OwtyBAQbk9uLVhzqmaYSa5DklagUDOF3kHWT23Vgu1kUTtpPmUZkiH
WvtgnlSQbCiIGyiHRlZ0hgWD/AMo6MkyLacsKN+O2eS2sUV2dFZVa2SBKiIM8n7HRPiaZsYJtQGW
4NPYzCDWEHKNEw90uKHVNTfbEUYbg9sit+FEsI8Cn7yb+qRA3Mwk/8pn6rhv2nCimaTQ986BC8MO
RwuwpM9yxypL++daOb8/sVEb5CMhbpHmfdAnaTpciNW8KWnpdFMB5sfTWYcOi4JmBoLIg9MWFNd1
dvCWwXcLIhvkk9dcbCm2iyQf+DUnfixC16Gt+ATywffqGnS3pfPhnNzn3wrT5G5Zy7aoT6FuGkJl
CDXFWB8nz9ytmXTLWjbGpw1KCCtBNCyBU5sH7bNa7SFF49TtoMKKz00YKGF0mBRSl9fRNt7WeRk7
5UMb5IOGtsfbQZ57NOUKI6bpqmOO7Ej6N5xPCJusvkey1UrDD6Ie7jYu3SBy1Mb5jAQCeCspwW4Q
Ppp63T0j3me3SbG2Th+Wc/4QIo/DymjZCa+g+wnXxm7RE1qxWUPLx1T5ee/0g9NYqbdG8LduD27t
nThygyoden0yFPK16UU8zMM7t6HtwGSMtYCxjkkKWZCWdpBOjNzCMrRK2jLC9SQEV3FD0QDtGM2E
wggvd+uLURuEA1k2ORNoESWaeRcA3z9A9uW925xYcbmMTdg1HvIJPENBkyv2cCVwmxMbgVOrAVRK
GIsk61lrf4F46i5Tg9sysTE4lHTVohjWtyH1R7/R10EWuG333DpsjiuJ0tVDz1f6zQHmDvdmS92O
J9yKSoiIDgxoNRRAIq+/+HnDj6wrKsfR+dMdk6bTLEHvxVE22uipEQMcDBV32x1sJA4o6CxoDAr9
jL2SLL8IptpxZCssRaAlLQ3ydzX082U/wZ4l7Dg7OC1wbkWmzOhajT0Wigz1RWu2K0hFXbgNbZWz
6dkuexRYKBsvT5yRV7KSbkdkG4eztWsIiDNgGrLsvi9LdYJDy73TU9uImwYakNw3SLCQU+xPapu2
i2psjNtRM4iersGMQ2BPtrjVGBd+TXsv6evsjduDW3FZQN5S+wNAGjxkuzAoLtbQjVUH+P7Tp06J
KUU2IXLGPNjVEl23vHbbKm3ADfbglm0LFkkWhvCA8a5S4pYCbQA/+ABZ28NyKVkL9bGRtD/URZA5
PrYVlJJG8FtqEe6wT913fn0dkOfgk+f39ffrXxpYEYkuYQ2OF65/t0GGwacGyNJPBYdT2omYim+X
MprI3UoCf3zmu5zX3m8+0L6UnWb4BKBFUSUdvgSsXYosu16yUV5B9XMArMXU3T04Fmmxy8OudkvG
9mUtGxpGVxiRJQO8YT8E4bZCiqwaSsc4s3OPv6QRrGcBFJHB3ZAxGON2bk9ug6FyiGVHUIbsk7aL
mj0QjJ9gyza5pWMbDAX3KcU2iosEEaZH2E7c+mJ1uv6gvpV6sP3ptJvw3HA2OpBJDDvpQy7dKfn4
VvIRCprGfMR8K118b43/Vg1F/szY5/35N+vTRkJBJ07Ocx50SQ/joboNx3vjl+F7mMq4bVQ2Hgpk
lobJRfQo11t/F6juc2ng4PjfZ+YP4exbBTt6I8W6UrT9GwEfZ2hiqgco7cILM0sjlcOsZfDu0q5z
zHq+lZjgXjiWnQFCyi+n93RlN0Irtw6vrcikdNtnUqNNukl4q3rNCJPowrjRiqgNkOqKsUgnrMqk
nUP/e06IBpwJ+pTPvIbzdP9uEVmFPIU1+yjQs09WruFjmy7lR1jj5m5ha6Ok/HoIR0FbTM0cQjga
3mW7rinnu/++hP7w7DZEavH6pd4MLi5hJ9ziMk02e8Om2a0/YIOkNliJNpAM7ZPcLOB08TvPN24p
xwZJSTQz4AqLriNutssWetwDXNTDfHtmh/+BiPrNS7WRUi334XldyC6BjzqFEGderbcKeIvisCzG
TDAa1N0b9JeH+zGn5G1bKojyhkEjvkVBU13lyhcwTIH75dUYZN7bCL4Vy46jbngFedTuYxXV47gb
CrJ8Ux73evhB11N6TVGOXxlvwFjwaE/P8PLFDdoMGTUs30d4hhbeEUFDtxYdyeFqHPqbspNuLSZb
yKdYZhNAM1XGqAsfYCq37zrvq9sCtYKrll07ygpDB+wGOPVxc9tqbegSJKuUKUaMmy31Psqxguri
maLnDzFlI5dMSotwwoEwhihi9Oq8W73G8ar55DQhNnip7fQqsxCjw33usKzZAV6wbiNbpTjNqrE2
WY+pJg0saK+ixo3uTm3gUgrPYeicdjJup6MHO3Sh3ejX1MYtsTwkbJkwMvf74zpF1zPQaG7TYW13
ELDlg+4wNBx8T/60HdBYdtvubKmxvC8C0Guw+Fqus30Gm0TI6jbz0e3BrQKVw8EyY2yQMXzT6YGY
9s60kWOLnVrxWKZ6a0OBwQNv3Al+CmXrto3amKUsr/1pAW8sFq1/4NGwm8s3ThNiqyHBdgDmlLTF
m6wgakoF/E7c7mBtvFJZLnNkJugGi4DX+03BKYa2qSPQwAYsBSr1aqh0C2CLyXSI4PO42/Kldtuc
bcwSMOJp5sG7My45L64E55Cv3YbimQ30D0nQhi0tXHhhDfX+WMIv6wameumbAXZ4bkvcFsyRg8eC
aQl5HM3NznB6GkrmODR7uk2WYz0vmzE8psQcWPepGDe3g6ONWypkBI8TqsJYjT38a74NUK13W+BW
UAapJj5kZzCyknDWC+h9SfvIqUlIbOASVL7qakwDHsMZ7mW6LTfT7HZ1TGzc0grHzoFmnMdkyDMo
iKXNDiLcbmU/OSvMPi54sjYsYFM687jh/utVlXfjxO9dJhxqRE+HphGYIaTC0KhN4pFmyRg41bXE
Ri7NBuL1QEdwJO+1gAmY1pfw53VD5REbugTf15IC4MJj5JX8JDyiDqprciekL6yRns4KXDT8yTQI
HSPBjhQ8gdus47RYUTnPwCryVvO4n+Uh9eS+CJwSFaSInz50FgzwyIHzY7zSqDlGpSZHeJy64ZPh
XfF09F54Mq00Ro9meADA/tTfE1RZTnFPbOiSh+bpxGYsQ9CVrmEW8R4WU067A7GBSyqAzfQEV+x4
0lH5GccrMUP0v/Qmt6xiYwzWvOfgiW9LLDtymcPrQtWNU+FGbIDBlnpVMKbLEocDtMPmVb4BpdAp
h4ML+vR9tttIo4zqJV54nx+hfT+cVCo6p24RfE6ejl6peYCIKMX77GFy4+OkeDkq6rbQbUjXlkch
jCQ8HhfQsirTVu2DNnRMLLYuVFQbYC8YBu+yIdhRoNz2c2BCx3V+LjIeHV3lEHYlpRGPYZUB9ZZg
SD3gUgrYtDh+gPVaQUIVuBccg7jZepjewGiVyb3TVmHDuuqORgPpahJPabqnNI39mbktdBvUBYfq
AdaRPYkLA/YpHAJyJp2qIGKDunpo4tXtlJF48IbXPavfDI3nhC4iNqarafO66nOzxbCmeAfVD0jO
VbPbe7QRXaFveiW2aI2h0m12WyHfw/38ldOLtBFdVTOabWjyLU7BE2VoABXmzVQ1btoCxMZztVW5
ML8UyFo6vAlbmJ9J4nRKgUvC0/ABDVJCnaxcYk3O1hn1sc1TxzRu7Z6hnOmEjXOO2x5NMdw8Vrtx
DT64zbi1eXbwzshIIecYPGiggPhNp90Y88RGLqWwBslhwqNjNLUPYsrjSgRuSdzGLem+hiOvyU1c
TOsuCNjO43dO82GDljpozS2Cpjouw+VYRikMsh/cRrbq2TKA3WqnA40VMs/3IRf8Mup9N1YP+Rtm
qfObxc+Jjg0dxCGHSMHRn90EBIgtHARiv8+K0ui4nvmh4fQmc6Q6kdDaFcIyWIqoy0zc+/p20t0B
SDS3JGijlow/ZAEfOhMPzVTv4BQRe3X03e1lWjE5wH+uXiEIH+dcxPPoHbIxdMuBtmpQJE0EQWms
wCWA0EEN671TTpTnVnPasCVYRFE1EqoBPPPN0ZOS7zKp6MFpWmzcUjOUUAYmi46L1rvfyvlUVOEX
t6Gtuk1A7GDhpNQx9ao4Ze0r2Ne/cxvaiswVVqlVwZWOoTB1lzL5jrVuMHxiiwdBwdNoHCF0DG+i
i3peL4Wj1gmxIUvw7VyX2cNT1wxmeK1gV1ktvrrNiBWVtC5TEMB6HbPwQ0bmI20Lt6LHBiy1sKnj
USgxMpjwW6MvBv6cus/5df39OolwKyZZWwew4oAhnoD3kDyKZhTF0aQj+5jhUjjciSko3fpMxEYw
LWompJMaydwvrhjUMlXvudVXNoKp1IHMIXagYln1+xRUAjIyx6EtDEG6+T3cwQMVr+Wcvp1IX1yn
jXATaiG2ZFAYDgKbkKdiv8nJDpLB4spfutVty7dBTCI3pS55gYzbnnUT5KHKCreMa4OYfBJEsw/5
7nhW4YUvp2sINp6cAslGMXW4p4QIO2xGt0nuxJhe9pVwO/TYAodbhUsweKKrOPwUmaPfOQ5rFbIi
XErZ14WKKcwWuSjjRadup2Nb5EjC7b0I0d6ItScg0lJeQtrnOZTJ73vhxIb1+MFiSF5jNgqh0qsZ
UXTpwZ7Wbde0cT3NEvYwfRVTPJb8rb9Gza6Vk3aLShvZAy+rAfa+MPTLPOCz9Fi87fNRuZ1fbWQP
cAa+hOLWFEfwLSyFuCzh4ey0tm1gT56LsjBZo2IY2L6GXe+B14tjs8DG9HiLD4cHWDfFjWHfaUk/
dZo69gttSE+oojEqazXFrHvgS3WoZOFW/tjoHTjFDixVmOy02/aAM5wgaeK2b9ronXldWT+eF3TW
TPNlqKvxyCM1PZNcz0XUb7ZOG70jvZZqATEGbJ2ln8xALH8e+oZnwPTBC/movCmjO3+A6rHbmrdB
i/O0zGUP8dq48bzxMHYjOYS1m6o38a0zLVnhNGCmforzjGy7PtIDXGOpEw4DWltPD/qNGgIvMvUU
t97Wn/qwhBls27RuZxYbK1R5amnCEWsTJkrkGgbzKAFGR8FgYmOFcpDMcyBRx1hSuPLlTfOBq9pN
lgy+9E8nhrcMIu1sGONOitu2fFVk4WunRGPjhLJlUAHIPmPsV2Y3S/9blXdu7Q8bsKPyYhnbEkOP
HfhPyMS7cNZu/ERig2TnmnbF1gdjTCn0b2pyrabObUOy0UB+5Eez0d0YR2t0ICL9f5x92ZLcOJLt
r7TVO3sAAiTAsel5IBkRzD2l1Fb1AktJKYIruAFcvv6e6K57p4rdNrrNsiozqSITQQJwh8P9+Dlx
2xyriJM9m9EcEVAl8Wa4gdj2eeveoJF7zIft8UBkkaDBJuCSpD5LQRiQyOngPWuPB4I4ua89UDDd
DFUb22iJZdceC4j2YKC1MRXak7b+pjF5/gUitMXzRnL/66G9fRXv/FPa3WipoIfV3+TgYAlqFTfL
wZBojwiS06pbW2HoWeoJSrW2TETXLcd24B4VZKzxwAOL0XtaXipjM8CojxWA9mxGoO7L8yivG5x1
/pRCJKnNtAXk9tiM7wLc7tpvxrY2v6FAAyGUeye7gwW9PZ1RMTdBochSAqpCgaxVbT1/asatOUZF
TPbAILgTpSATXd64aaZpv1W/Wa8+mEHcY4O4lgwU+F6QuTG6nVYWCxAGHpryPThIF802OF6IzHg2
nf0FqgY1OI2ODb5LDK3gILFex8OMjyzegDwK6THb3GODyFTwvi8Kl/WF42ep8+0yrdIdCxb32CCA
IweRB7nLKi+897Q+Ra47lsTeA4OMHGkwIYmdQelxjskQPfiqOFgo3OOC6nkefUA7XVYM64cBKiRx
50UH4/49pVEEFW3SjddJsTmU44S8Aan30SffJYgY1K74vEQ2i3IQskp/DhM8/7Ekwp7WqFHaefUi
MLhSL6Cu+azmIzFhGO3BQUPTtePaMpd5dZfQUqfCiSOGiaF3CSGq+9XTs29xK9Sp8yXwQa8HrBIj
76zSDrRxPFxdRoLy19prznM1HJyP3ZGJQ3IdtJldFvTLXeeKc7QdYv/DUwd/Po07lPF8rXuXubJR
5yj3aOy48Y9cmDH6NXfxxxI7B6kbShwuGxaR9qT8qLb+47HpZn8e2jUV8iq9ddk00Qc/z0He69ND
5XU89+7ERHjs6tY6bMCgf8RSG2SbhyOuCmPvbFK0pDC9rlw2j1uCL7ow4Q7uk901cBxIFRQVFnNr
iBcL35y8YDuUSg2jf4IFuVJ1PaldZkaUOdZqC08gkv9+aDX3wCCoO7jAoh85M0t/2ZowxiQdOXXw
3Du7JHIyyJNjaBFUST0WSZcfUi7B0Du7VANde1Fh6GXZzpG7kmxEx5ZyD30ZbE9ALA7LgZDrFJu2
/CjJUB4JIPDcO7Ps0RYVDEvrsrYkScDsqQ0PxVQYemeWZUByR/FfFs3qB4pXie7Dt2N7ZGeUBY/K
rZ1gOGzjZ0OMiyWy7QenZGeVbbOOQ1lqlzWmfPGrr8YTR2D5mJGdUfatifzRYLIZWXAmBJe8n44E
9mG0B70Q0MGacsZkFyMIb2p9QV/PkcsOht6dk4aDBIyilAwZ9jYOoagRgl/j0DruIS8DhaVUTemy
vNjSStxMnTl2uO/RLrXvjO88z2aLhqK41TGEis/HHnp3TpJ+WHvSwvvlV8XaQqLbeTsmXYLJ3tlj
lJdhRXM8dxQNX+steHH1Wh6c7Z1Bipp4wMljbM3uLZUJ2baDI+/ssaZ6CwkuCpnt1nhVb538fGyu
d7Y45ToMpgUbBHiaFEjueK77Y4fBnraIdKEexlbarF+CEGQgAORN1egdG32P/9GyCnN7DbdHSm0K
cMpn7url2HTvEUDXC7aYBzz6yNZLt6yX2RxioAujPQSICt9fBHTPMlR4+9hcqWOi/KBRhrtDciyE
QnKD2WzgVZTYZuvfLdE8/iSa+nv25Z8S+Xj2nWFG04brkiFjRpA0JRlZ9eA96i6yKgmoq9VLXdJS
ogo5zPoCzoYBejfB7IbLEC2mvNSkKXhM1mipHvW29HMBQcyaH0othtGeeyaocV65uR6zjipQzVH6
A3JkXw+ZyZ58xlVeoBqID2Zb1/zKg7xEpviQuhSeezerzjCuhV+NmRyLrKhlEdP+ECwMY++83bY1
fSWBA88W1/lx37s1BpmlPGYmwc7fGZIXy0aL64xXVSwEuzbIbofYP/DsO59nXW/GqcecW9hinFNl
kkkGP44t6M7v2VI5EFTj0VWgv5BpvmGDdzk29C4IcX6xaccVntvPU76wLBKHOr7CaI/emJqpmcMR
W8WnhifQ9KHJBpHDQ8+9x+EpF4QIQJYxozW7C8olBTPcsWBhj8OTjsihjEYMHc1+PAfeTQWqhoMn
wW6fFE0euMKbx6wi9rSU+AIQNR+imYPL2+2TMGdWN2oYs7xtmzRwa3Oao4Edi1f3aDylBGmAmbte
IkWPq0fD5xw95ZM6drPZ4/HKstEVJS2eHit7U5S9vo+mOTx4t9kD8mw059DahRH17iN40B4qWx5L
ZuypkMjc1UGBLZKpyfxqlvwZa/ATV351q//iENsDidwc+rmUNbJSEW/vwC7U3tqIrQR9paP47ZAp
7eFEFI1wZCIBXHorZDy34zflukMpaTiB3XnBCui91p2P/R6UF3/8dWnlMUva44lwuntoIMXIJFrz
pGQkIVA2OXZY7BFF+dTRrt0wuBb9g+prlF76I1VzzMjOA4RLZUyAruks5J2XNmH15OXqYOJhjytq
Qu4PZGZjVl8xBOj7/q0pqoNR7B5YNLF5G4qOj9laFg98aJJhqo+Z0B5VpHpwywhGsQfzokCiVKsE
VG6HtAfDaA8r0gMzm6GYFdlNWatZijv9kQIdht4lkULjlY0HUFEWFfVFhW0im/AIXglD7+JjYpYi
XEHbBmEwD30ULtbFodoCht5ZZbCMsgY5B7bJQmMgNmT4esiX7AFFfjj01eBhYAflpwcvj4p4LMND
9EZ47F0IV0ZWEubbMROqmfN06vo2jzvdoe/u2OPvbNMHu6cEL+F1NbukC+xHxg718OLZd2dzFHT9
WvQIWOql8VNfL9lsI33MXe1hPv0gOkgvI2Rpan6ZpyjWETm2wfcgH4/WaHGqMTSrxS1SKKnuDklU
htEe4aNALrI55rDBvUg/VKrBnNcojR5ayz3C5wrbBr0naTPOcnqrPavPjZzkMePcQ3y2hkcD7XuM
XuiCxKYeTZMsTd4f4qfA5OxN1FvbMqi7NlNtU8c97hPdmh878fdQn2byh15V/ZjZYYuB3bqrCv3x
2KzvTFSXYzT2tOkziF/a86yDLfEIBAOOjb6zzxX5wWmooyUrIiTAA/McltOxY3kPI9qYFwxVty2Z
W7wiBTPVcFoMORj275FEwPqOOhzWJTO1/JQj7Ru3wXLs7NxjiVQFPQPq92sGIb8RJFDOv4xRdYiB
JQQd5J/LaYPPB1Rc1ZI1Yp2aGJgO1iRRv85vh5Z0jynSrQEt44Il9fDIdi5PYf8zjMj1DP4XwfMe
UGQqaovFYUlReHU/IiwvP+XtPHwzPa/BrAVC8fKTt4lmPB17l53NbgvpVhGRJQun997ogejp6Crs
UyNtk3NAOZcsgDTGZOt4Cg7JEmCBdxbrrRzs5BKzpOfxqRT0Qo/p4mDonbmKdfOaqaBLhisGCA/N
VsfFcDApskcY5VyB/X0clkzxovqI3JFn43Xw2c8yDPQf7AP/agPtkiNl06Oxv4q6rEWfL/8AaWJ9
60LnBfd6Ql/+e1Cb0e7DmFcFtHjXrRrN6xLObAX1qOpq18QFql5tHyOTaLZbqNWAUmfZcj280CYM
+js61La4HVy/To/jmhfRqSJo972ZQOU1pG3tB/ZmncJZPnColNFTqxhkHVyQg+UhVkGUf+Fe4Muk
3uAC0lr1ZkjHIIS8Jou8es6mAsmoZ+5bLzhXE+H5JVyAm3qeO8mTLViX5YRK5a1rfP4JQZT9yomZ
HoJP3bv2pN8j3aTHXJ5HoJ2/WXzbmgQQCwkzcOCB3YhJIn94qEeCEofzMEd/fyHyM1sNNy+09N2P
bQGdGqhWm55BFgXyETdmYUHznbYbql6BVzcm06Uot09lp+vlPMnQW88CbafDDVqYannnjZHrH4Im
aNlvoEVfbcYgtVAkMpzKj2O+BnmiAkASE0tNV980+ZwPjw0YNtcPIRRHi7QyaPBLqjxqwwTKBIE6
T3RT4+1VjVynpK1W/oQKczHHkfK96OuKSR9uwFFrIYlZR6z8XJSLIjfeHEiRLqGemrMMGz9PIob6
wCkUi/c0B5vmJ1ARrDLh3KrwaS2K9v3sl6U55dq2/J0BuwKeZmrbKx2ZkSTp87GW8TKVbXUmYLxh
T5X2hzrpwSuP+tTmwGiq2wbtN6KaAfifuc29JGqFmdJtAQo9IfNEwbTeqxCUTZQbc5ERAHZxz6Pt
0zwCrhWXTHZeMpMq5/G2WlGdQThNolMz2rxM5DLYz7auKTgwNZnthQWhJ942MFixjKmO5hdGIX0e
245B78cDfZNNVO/Nt4IoAfJuQGbyZOs7/xVfM4JgV9TuFhf9LozBldiNX2wpxypGWldEWRGMxIGI
yEcmfeGwonhqWWifbcRXpePRz90Wl41haxosymvPtpJrkYw5eIQhfrNtKjGtQd/0zIQcT0PnAzbL
a6KKxJe6ys+1GvmSUoDpX+cyX1zsEWOgy9GWVqWSVJH70FsuPiNxoHTazUE0xI2a1XwZ8b/rzEo2
bXFR91w+oXQQjjFokWdzUY3En3u9iEDHXtjX0K2vQPCzpIO1ev1C10gDxwfu+9K8iSIaopQUjWX3
NWgj3/ytWMjFk97ybYCEym9rXvkfqGyrEDmLwhveq7zaCAhmwnm7C/QMjuKk5ENHT5PyQ/48N2tA
zjZv6vZmtco3Fz2Lqo/HwLqn3tm6PcO2mE1MMHTf54Ij86dAoW0z6Ad55cVbXf45CtHC3VnCe9A9
Do34OAfGu60c/k9cgNVFfJ462dTdCbyStalO8+h4/a4IVd3+QDWPhifQyvjSAkusWHi7TAysynHr
8kC3SYWyUMfikLBiTfCy6/DYhYS7S+9xX953c3fdA57I4ZbyLsdy4V6oXtDGVtCXynpFC9HSUdE+
7vocWbSwbLqPLSWk+C571uTfR6hQ9CkZFELsoqjD5q4Affdy04Z0q5+2oQw/1UvlsaQibg7Og9F2
fIQ39ZaEF9aEZ1ROhR+DfrFqPqJ9hEUfc0PVrexQ10dLtBrz2y5cwh+19Rugd7lo54e2bREu+I0b
P4dBZKG6pm35Y6rd9Gz0okTcdLAoLxk3v2peSrt5KqUbYowYDG0zSwvES/2FdNgTxAu1fFwilZNL
5dk+P5UI1byklyJnJ4EuszwdZeGZWIsx8E6l582vYSvb/sZUW8o2+I54Rr3zOr3v/cjhrJEIILXi
sVYrqHiHpy0fT10xvqu8IdpOcAkCT5hXCt65lYqT81QrQm88LoWhKUOHy6d+DZAvo+EYvQ6UiTvJ
zPwQDl5pbiNRNOwSQOPCP3MYwfSAA/C2WbukBxWkXYqHaA4LdJWUfHuQYdvfI62F050BN+Inq2hV
eTaVmHW8cmSMYxho9BsYO9fHSPNaJKBB/tUv++h7EPX5V78jXfuuE8WGnVBQTZOQFDJdelrhQARZ
JqjXVgXOQh8qWFVdfOVOnh2v7G3bkv6EBLpOwWPTnsykLsWyZJyUJg00SkejYJeBURJHdH1SzTLE
TG1NHIEcLtageMK+LN8hjLBxjU7cxC7eHG/gJKgisaVKhDZWRpj70vcfFlqlgRi+qNlzZ5+URWoh
iJRCpfx+E8OKVF4lvXSCqluqGhcl2nguiil49C5LDv4reOdaPESy/mDXwcKfL1+FUtMZfOU8DV01
fxAuN2lfgt4azAJDn0TQ/rPYtjKH+wmW5RaMdn4MEaYPFccNwoOHx9HWflylB3+Y91HMsbgJMBQ0
5nR9oKu60HJ5iNxATqC9X6Cf2uhkElWRrCN5rEP7K6YxPPVgbsyQyPqqudpOjM0pYK0qbdbyB/RI
ipNnUVGWEDpDALDUZ73oy9qoPskjMiWkszhWLH0mjXyyq7hlHbCCRQCITyBkG4vcXhreR/cdrx9y
vcxpGK7v6nboqnOxeL/yBQdClVd3k9seaK5MrOj40cyVvB1DOZzyOfxRFe5RVSgXJy3mMKjNBEsw
S9ITeY8r53Y9AUBhvjgDF9R6EySwfDUg2mIBG8+ahVUsF+0Sv9Zewrv+fS6UyPxJgT/ckHccTSRg
V6oTpv0uruwQlx3B74gWXQguYPRUB7y6QbIizGM6o8ekQtI5Hto6eIZevcBJk6d4IdWmGzQ9ddyJ
bXz2FQ1/zGE+5WnkCv9DYZhd097VKDpSv6zKexrQALkDZ+n6CLUhkc6kVfqiZK2rBO9H/STwmpye
BTJTyy0xjD6ExNMm5gq9qPEyGPnNrEGbdiXz5I2s8/Bz1zTBErN1Wr5AJzIk52jo889zXc8jYj70
hd5GPpcLduYADmPVFdtHpO2D7SRBDJo0a+t/hjyMGeKhLIbPouvVj0Gh8nPXNBazYyvYFMypFxCc
LsoNBwgSZY+ht9Tr+6GNVHsrFJH+efAVAeK68SZ+6ujQ8FTWrQLaqZ3zxzHIR3upGa9+a7apuiLW
NW8BRNbYVn43rjPqS2tkUzXVeFaOdpn6HYsK+m0UEJf7qA2pbex3SLYiRzr3X0jd9BZBlSzqrMi7
9pOZVt79aiYx/5hCoJbiIWRA8g+IiFG7mlvKUxBo+/LZ6caYk29r8NRV7VpXmYBC0wuhPK9OndHY
kL2VaOdUxQQJVW3F8DTNs9oQmgxTBR2qxbbPXd+pMmlsyygcS0mmGBnWYDxHY7vReKjU2idoeqZP
PWjxq5cedBPj0zAS0p87Ykd9LmmO2BAJ5hBcVouPbmC8RTudXcfKlBtCMgTNfrSmuAreg+ZtBP6Z
0lvQeoziDmzmPuKxYNuGUw0/85n4bFu+B2sOuKdxvTddhg4c1in6gkv1roI6KbvpmeQ5pqIMWewc
1ToBl08DvxKqJZ6xnnUWgJMaXMVLhea7QJVl985rl7Z8ojRsizRAyEvjyYAB6Rn3FqiE83Hj8oTY
+hlciwW6mojEUbq5dd1SK3R4Vy480LeSqgn4mlBYDRjgKPPYlVv/slg5vPIepHiXGjh6LwlLyKYn
vNLzD+NJ7ccavcEf29UDDWfbh7XKwHePqCRc0ESRugmxe+wZOdxNpfFOFQ7yV25Z8GHsveo2FBEu
FGW73MIVUv0YsIm7uKrcwm8jrUqOK4ADfTbfth+VC8ZPuNVJEdfdkLNk8Enm50qfvGpuptR5sucX
xr1lSYzjdHk30XJaE2Zql8LXyS+brXKwakOVuIWNde0Xjwi5nJoascB9D8+7PVUIV2ML0cVzHraG
fCXTyLYEl52yvUzeWpnTFlH1nkseFafN8xy9FQvn0Z3q7PoBypP6B3AeTiVjb9ri0iPcKlFPmnua
bry+n1wz+091dQ2MWptDcQdcieZ75Jc8fBaKb6dubUeRoPqXLaD0XOIRmpsmzj3+EAxbhBsihGNa
SJnk64hEG2c8tSFXJNFFVSEeEyx41xed974anMZJNFXinZyFtk9bMHbD80zX5ms7t4uPvmKjvXjV
Po6ncWQDGHe7zX8MWu2ei7HqoP8+F190uS79l5yGxiUsR5sZi6TnpTAAMAWoerx6+LUfInh7OQ3J
ss1DcZmrzb91cipKELVtfElGg7swAXdT/QVBXR3GLfdLiKnjQV62KCrfAq3nd0iXs4+FCGZz0tuk
b0YI4CJImsK1hkGGHrktgPxJy4W6Uy4mnWlU6mK9bH55Jq1d8rvKjYt6LAaiPvYueIJWNo+Nj+Zd
X0/6JKBBz5K5AITvFLKlqO7Gjs0gCavZBEo5taLLRXWRPk0LV+WjLdnmXSCLQu59Ocyf85l5D60n
+JSysDZIIaAlSWTbgHvFifaMDQ/56OuvS9nqKiaIZOfTEFAr70LaiGyNqhpoKt/1wFzQUHenLui9
T2tFeYwkgkhaGdQXy5r+CrP51jnyyG0HzQtPhhtiilp4aSsoUxeV92MZO7VF76K53l5NYNQtnZV7
rDRugnG0NLR8kDjD169Qn13daVtxBl6m1nXZQrf8t661qzn1s2hx2uilc+c2p6R7Qk4Ol3LnIzyE
+qj6jjt0/VKNE5C2xRZmvXTuZYCzvPFXlod3ZJmK6hlp/OZNySbqk06vU+r3S3PLghzxTTUMj1Ok
wOsIMmC4sS7i7EsP3BaPfRAEbqd+2czj1JWTOuXBLJ4oVFWnLFcTrqXNSoJvsOxrsoaI1Xs/9Ett
caGNuvu2Xros8C3/MgKP2SC+itx8aqgZsKtwKJZxNRbRTQgaVR6vpTBeskS98+9UFago7UV7PRLq
4oUW5rFynKVVtd2W29rHZdCR95Bj3O47sjj74DO5fNhwVvSnWs1oMR9AhHDqqRHhTWeXxb9tlRUf
9AjZMky6bqoEyjr0N8waZ7cFq9qNANrf++0IrzOuS5rPvXsOuYAfLag3vtNa5lAc1k10Z+r5DaDP
cHsd0d/+1voObL6ckyqu9Lomiwci2Mus1pXEK0H3YSumO7Itp4DXtDg1jV4ecr/Mlrx5XpuRz0hO
+OIGhz8gZyDDI22QeOiH+r4qSTO3buNLQX1bJeg4guAGrenY3/BGgldejnx7722tpbGtuf8K7Hz1
q/Mt4xlpcCYljgVLfy5XNEJVNfQR1OrPD6N1A8KvyngXGyDfkczDvOlbAm5pe7eOKMomfPD97t6r
iMTkz5p8qHLixkdAzyJx9nkk+xfApM2YNPPa2A9TYYofKDJMJsUR7JCGMXmHUTZ074Dt0Ablvbdg
/n22hM+BaUx9Nv0GvV9uhzXIAiBI/VhFYC2P54Lyp1L6JkgcHPsDMWp+1UXdiIuoOgDQ4IVKsGyD
m5CmZV6Y7gzeovFXrhdUeSF6B28zgWejSgynOPmg7wZb7qz2w6wTratuihU2foNelO5FVBEN7rqh
qLGpuSlS1/K2jBscaDpGKN9FtyuzvolR57EIcElj9Wd5VaNNcWZAAiVYIT925lXDx3QYmqg+C9aO
xaPJjcKtx3dhd7KTdl8n0HGRhDofdUanpZUJ7Qv5AjK0UiW9FwbFPWHIaHzAJSBab5hlK/3g59At
/i40UPqPs6wmexsAjONfepfXw7Nsmo69bXlb6QsI/tQPN0HC9o7itr7BcqsheKIFEgSpHorCe879
DRQhMdUoRMDSRzngEKVo703t2uA6vWjIK3yCmJEAE8zkB48M2U2/iT14Hf7sBy25JW0pXDqLvmGx
JZiMuxLNMexS+lFfnXmDGfw0N9Xon5Z8WXnqBLQ5kmqemvaLnVZ4N5S4+uWJIh/4ikpIv8ZKViRP
QJ4+qRSEp+6lYVC6So1qQyB2ZlynYxwi+nNoS8hfWeUhc2An2yHYDUfaPVaQffNTNQtRvCwt8bpk
WiWZk27YlulZ2LI/Na3FtRFXkKY6K1nQ6AeySMF8akUd9KhaIdCOR+SjuvdAt7oOjJH4hZtaktCv
4txY7c5KII/5pae55jRG+gLNHTAy5j31xoOjbUYtwaHjtVGxxoI3o7uvEGTpJQ6d76vXnEWRjiPC
qyGeoBv1qiv8GRFSGcxx02x4D9DqD69IeoeQqkctdErycsACNa3YhmzGF9SpWQia9krE0uErMdCB
yeouGIP30dzM6hTm2OOxvwrzTGoyVd/k4IH0qavLvEzLlWgBRIGPlo8xbXi78N/GYPOib8yZDokH
19vyBOSvh+tTU008EWYkUbwgFF+PoeD2vcET01VZKNNlI/Q0szYa5BNyZfxgNWbfHzzQjhrSDF0m
J7KkdVuZeGv178oY//Ft+c/8zTz/o3Yx/vd/4e/fwPA1FLmedn/97w+mwb//df2d//czf/6N/768
mcfX5m3c/9Cffgfj/v696ev0+qe/nNqpmNZ39m1Y37+Ntp7+Pj6e8PqT/78f/uXt76N8WLu3v/3y
zdh2uo4Gj9j+8vtHN9//9gu9tm/9xx/H//3D6wv87Zfnt8H+04+/vY7T337xQvnXMKCRDCD6ywMB
7vpf/jK//f0jSf/KfIltHQbSxwfXKnxrhknj18hfCeeCoglViIhxFl7blkcDN4gPqfwrCwjxJdr4
rm2CKMr+32f70+r8z2r9pbXNsynaafzbL9fq3v/Un0LGAxC0ck5lJDCo3NM36gDSCflQ5if0fiG5
YILtEtJK/aTyfa3k/tO3RL4PXI3kDK+Ez//Qkzl0s2/6Ks9P69C990p56aLiFVnvB250lBaVg56S
+Qmi+c+l2X+8mQC/pwilDAXdo0tacFO0g0afBeKM4EQ85b3PpVX3wbi9Ls6xh6X1f6ZlfK3C7t8T
AkhYbUbxzx5rNk/gujejw8XCKz7TCAmResy3OArYz4RO/9WMShYi2Q0hPWyiHYKLmgAVMTl56bqM
8ycDv56ynNSP6Myi8doqitaveTqvTfszzPU/vSO+z+eBL/yQgQZ+3/YebSULKu73J1cCz5yC6I6+
NIAdkrRSvrb/FhwDqwjbCSgjNGAh88meHSAY+wFXaj6chBBBgjS0Ozeolf5bQJ7fvwXfJIhEOjrc
t5VPq1jrugyHk60X9SDbWqce8nWnP/iF323vf7O1AKUAwQUsLfA5E3tiCQgJspFDfO5UT+36HDnf
O/vIdvxkxvbrc/0WCVuTAGQGcDy7ynJHNR9bwDUQVW0MqS46vximwltUedXl334hga+hnAShYOgz
/LNZVyyYkESEFNK6Qs88ypmJ58aJfwsxFzK8kPSDyMcCQ1Y22rNAAtpSW1l0KELMVKQeQcFkXrf8
318c6Ucg4qHMZ8iNXqf1Dy6qHkaD3FU/nmZcVOOxKVncWPnvNSSFDI4Bvh4uEI2TjEb7I34NSt43
A+Sx+z4qM3Q3L/SCWlrPz//7ylzN/4+OKJQhk/LqHHzwKoo9XB+LMDgb9bi7khGpIQJwoO+RChyd
UPyMZcXbn/VCXUGGf/rGCLtAcImTCXsu2rPDI9N5bV6X5FSMpYnrnpHUgkT2HKKeccvD7jXnTXRB
PoSeVh2Mdz5wMvdiztefvDklf2dp++OjiACn6fV0BF0r4eG+a3zkYnMC8h0n3AS4SMxokI323Cba
mw4FwA7Xjo5GLOVFyf0rZULUfAKoIofEmbL5egG+IX+DeOxY3/o1cJUPKI7M25fgSur5jDuTbG6j
0QM2NGbNAPduZ0ThCRouhvfeghAu9YdwRshuOCJTqPt1zyP9P9yd2XLcSLZlf+X+ANIc7hhfgYjg
LJISJVF6gUkihXlyx+T4+ruiMrtvJbM6s/XW1i+VZkUTwUD4ePba+9QrxYl10LecS1uTkCK9RUlM
sfRJMb/ayyIwobwo82kuqUSVEUERbSAnDrNzEB4EeIc5jksZuwdDB5EXk+lqPy5TtntUtei1gKIf
tOWNoGlB/R5jibE3ps63G9I81zgR4dQuad4Vqz5wjN/tO7fe+9q5kaqeotvQs7UPh+7Mt33ZgwQ3
cReNqfFF/zGK4tKkpTDDMe78bD5WXlXeVJ3VFeGgdf20lmGEDSzL7W1Gh+/hpePaFSbRfJ6yQV2G
VdqQDytShJzenJAJ0Gz7Zmol1d/AkSRoz+FnE2pvOEg56ejoBBvice8WKkp8z/gPtdcEPTVux7vx
2OmiRFEDrQ7CnzBlO6ZAu8mVLA7UbvIuUSVwS2I8p/cPnUvj5KM0W/ie637HNYacUO9G1BvyDzUw
+9PZdQyu4ZVdiLyamR/VRC+CtGyLOT/6Ysu/Fq6J30dqUF9J8Qi7xK3sssAZ1MgElbeK9ULU0h0w
lLnr9miGYf1i8mH7uXsdO/Ps5c/z6OlvJVm2CF/lmqk06/PZpCbbgmevshSpxyz2ihQAPrwNdBzX
iUTWv6cT0PCjpkxfXFYiFPtpAvRr0n4IwvEIAmKuc1KcRviAgMGY9QzrJKwLcyZlSqoD0qfknofi
nab15idDK0j/Qi0Banmny0GkW5XFF8tQUKUXcsjGQ8ZO4SfDtpQ1Ne+ivXDqKvw65eXw7LQ2+Lwq
umy2D9ESVFH/GIvM7Hd0Xu/n+TjRufWizMrVTctCxu/5yqR3UP7qlMeaY9FKmOcWfwrqeaDC5RiI
jJJKSHUTOdPSXOgw2MENdD1T+ZqisUtlTVnikM1YZ9M198N7r848orq1VzqJR1LjfpsXeeXeLdqt
p4xGlLu+z/Ntnflu8uBll83wNEwbZIXZp00kES0oHUq24/LVWWfE8G5ww0fbV3uVZKQYe0m2rN2H
Ao9rg/idDfd9T3kvGSbq1Iks8o6eaG6xPHFnDhB9oip+Qj9oaHKiZpyc6FBLmrWeGk9N0431nVoj
74uzL2NGH5HNFTexQ6xU6uhAqmPmnM1Z807zoUPBNexOtq0L4zHs0QFmJLvGnyNRbYrQ2pPv6gnY
Ju6bgBqhDkx+R7MfFwyw3Oc9cTM3XE+yj7KDU8oyToKuWwD5CqcwqSh9dRPWrFdHE4XxeKSFQlck
lRNZn4pkh3o0o2v+RDWOEG9ZZKojBbZ4uSZ1fbldFj3aaxnHPYNydbhx91LnL5YC16qPrhaU9Onx
8r1nK7NJN0Xc6a2/+a+zt7SflPZMfqFn6X2x+C+/1r4oP+3upL40GF9DasCD76Y2b4PqMBT59qGJ
F3dNxspprsRuevcishVnC6I5mu6I6OT4iQ1D70sDC/d9tWP/HkCnqg5KZNOI4rSFS5IXu1+mo1ka
j8RemT0J5D1521M2Wqjt1nGW8IbFj94zVEPhX5g8DbNiTbLc99sE/CD4yQWt8dMOgq4BA7QFhVw/
D8crf5nV5dKQDpQsbTF+bkxYFXg+13ZL7eD1r7qcnZu9biKyPG3sfvH3cH9udb3FacUJgxqZI5s6
nfNy7Vk/LLMxVLVXXEXD4l0wlkMvXeJx+7aL1bhpIycqrr6dF3MzK2Hfw/dEP+NuBCFBblEgekW5
E42/NMN3nzXgxalqxyQoSMGjHCc4ttWrFZpfHNNxd2EPOkoFlnAs+6V4gKzUyEgbRZSkr/sqTtZF
Fd/nyThl6kUlLosMFmk9OlXs6mOfufWHjDGPZllJZ7kodZOj3Kp+bm8G16vvYYRL/2JSQR+ltmjm
Bs1Oj6A+pVoOvpf3p3AKS2TurRzlA8qV/6j8YX3XdKL9MWHPfagcHSGQDzaCP7Faf1s7oaFU5sp5
oqOdfd6KeZoQlyRDv5WDesnZg+xVI0DykwrWf0kGC9t0QqZ1ddop0c2JO0+slzSS9Oj2OBXVA2k7
taCuNruPYsfpkQRB7IwnFclpTXkTw/t+Q0FMpCh8PKbd1vyMxx1tHh7f69IicuytmdVCtZdL36Oc
lroBDYjdIinWgJpt4BXD5wiYYEVNd9stQSstPzV9Jymth30YpoVV9qdntPIPc0fO5C2EVSaJVG6I
+hp2X8WHQItySYIeLuvGcHN5j4DP1LY6CK/dzQmGJCxsd+9OAIBIDW3ziO3dD9J2alRwNzYqdJJs
F5RQ6eC93LRzDNqGQpQ9bmxxE2vtLO50GKLejHVmPrLm1CCVeR2/q1ZCXxFul+B1FHK9QK40r4Ha
Ydsa21T2ggru/AFMbA9RT6eivguh1UzSQ1PFiTWr81V77f48i3AfUuvN5n2mSu/eG7faP+60mv7K
atFckS3HPgVxJR3mmKu/2sCK+RBstI3khU7e50D28scusv5ybry5S4da0nDH0hYvxTbm3A+9BaML
S1W8QmCYe44B4runaonkwu+G1ZAMh8MArPTdNZ77MJTT+MrZju5oee5PHx18eCRaZsIQ6zQYfZyi
KNsBKiaIHqQ/9ejSwvLJad3WvYrlOtzOGusKUDmFawjZdTzMcmWSkZNA34RxiuhoG04c/HCdVwnN
DM9q/khDiC5fZMZum9XvuWDue0K0rfeBTLNAp1m29/txJVGJ4xO86p54iqryYRgWfBqxkiNC/BpX
V0YXAg7GUN8APqkYr2EWRQ9Ia7E986qU1Hcvrp8q9+xCR5lrvrfSbSd64Rr3oVjH3UnrXWVRUqBr
eElUVWicUtlOHPbVmI/T2EZ32mvAzGiblDVHKrbu+DTvmTRp1QpC7xzODeWRr+rcG6bNluCQUdZW
7KGIOxxkh247ekvclmxDEUn1OUoWxuHewJB5njP7Rz0HQ5H4XV/kSTxp6pzD5kRTuhVm+5SrcJgk
5WEwsyKtAeEAPCHDkH9oZ/tlooZ5P+19TP/qteIgZmfNBODtO9+FGEYvcba1/TgjODw2sKy0AR7d
zhyoWC8PIdxLdiS1imPcQhn0pO0M3aCzsqHTdUHrVrDZPZ/JYq7xUXJvgvJa4wVdzAuQnFXk6h+j
LhRrhhzbioMyAW9JtYa7ZHePoWOjIW5fxnCZ93QZPO+lL/M9SMfR9aOkJwefvTigIp8EobOA3Gyy
dk/epGZxQMxCKadn92BP9TiG7znPzQI2tis/Il+U45HgQXXl9S0ohURE6CB66+6HNou+dXwR94cK
lqxJ/KAvXoN16+6XXptnofT2kbfWviKsj5LqebYPUF3F8H03hX4PN5kFaVYUnIPLpou/9pgC+sRY
bfykA2x8x+0HJitGjCwOawmFnUZ2C20iva01h0xNArlJmO7jgjv8SYTU3ajoj+EnKNfmZcskEVsz
XMcVvVdYhGs1+c0V5CGt2yRNO7oErHK6k7MWfuIVdfhhGIsCMcEZFTquUzZ7qsqs++pqb6WH8byN
AyqcH0SJcZv4eyMEqGrcLJK7QzVvH5lfCI4VWMnPokHmu6jj3XwLVLNG0FhDzxJbL015QsitbpUO
4ZuzerOAhU5lvw0zDXGTda/mL/sY6WeaqiGt7bu0LzlmjCktusi969xa3DhK2ifQ5JVQD7+W/c0E
HRseYVijl6geUZEBPwy7kZy/zr7tfFa1PLsFa27uAc3VkxcP631BGEqQumE1PhT5xAanpENMFmw9
VmHPb3+CrWwmdWBAs8TX/faZFsOZSspu99ZEq66Yk2Ex6sfMSOA2UspIJKGQ+bcyr517Uu+XF11w
CMDk0XGgXdqKLwzd2T/ipGg5u616fbIdIuRSnWdmWznFz4jr6ofNnZviGhsBUM2arx5Xlxgs4mCn
HsOhdVv09w5X2WPliTY7hhFO9XTL1xVsaaUPcjdm3XeQ67N0FASAPfirLFowPK9N3KFHp6+7rLNp
4YTdD3wotYt4pSNOTAFaBezT2e3pG22/0aKwqhIHpflZOaU2bJy79QAU2rDl+5QeX2J5FiVJteTL
L8v9Joi6hYSVLIt+rJCqNKtvXM193W3EtT/oSRzCzPbPfrMW9oampZ4g29iZ5ZFm7UuX6MVlIATD
hOw5RJH7cdib4JEQLNvwOYyuD71WzpchXM1rPBKTkIR9Pd+zo2zDiYW6vS8Icvqym7j9GKretols
t/Jnpkc9HJetm36oacpf52WrDa+BuLFDlDtlncTwNj8tr7SAoQrCnv0rYMvENvVhdbnWpBoN+VK2
yi3SKLTL1zCIi89w14SF5pr+ghemiyFeSaMLJKtOnJWnYDZhfsiqWN1OnUfVIuC4Dddpx92yeal4
pceKO2z4i3Ic+0Xpc0aIu4CShZ56bzgGbO72WAdtwVWs7xHMZQO2dpCmI25RW7N8oM5ZzcnoOmzP
6+ZyiVPjAFS6ZMZnIjMYaAYZYag4hZtp9k+1k+fmsActZot8rUMYOhmFryE3nEcRltur4wyVSRv/
THM2Nd5ixnwuBp7sbTtYbzvibVgCr0qBi6qv2SiAsyqDNYRAc1cnRkZVcBAc/FWaD+3SHHtVjEU6
c4Phzwpp2HlQ1Zjb4baMjboL2iH76FVQEuppIoMmkB/DfBL7YZ0XfAplMm8woU/75Jf6kRoEru+4
6qbqGPLTz+G4iyssIHnOzqHH73vtbe4hlsLkt0tp2BDB4Uc/LWn/QfjROmzYxdytSBcbUdocdO9t
10jnQXkMggnltcsLkD06yFQ/Alk1DRtwEMFr71UXJ2XR8b/xEm5dEkPI3zm9HT85guBLGEbbfxLb
7n2oTBv5UHHniSq2rPy81YXGqyF6e7tUevspY0e+YBhho5O24Q4Exml0Mhiu+klRVU3NecafO+KE
1grYtRrnOAVbWh9QLR8mx4V3G9pCPzT2TMTmMwbkC5xD3vOGQ6g+ii1scL30VIvTnO3G5x5vz84W
W8fssyVeg6s8bILx2a1wYt/Ge+eXRxq7WFZAg3p1tCFZVFOCj4U4jPP+urN2eFKU4kTVZGVpaQKn
UtwJs6i6bSt4UH3Yo3aJruhZsqBv+1GbeRdA09tm2bJXWh9mNo9+QuICKPa96icunkV0vQ5Emzxt
AA39u6pTfXTuudFQ1RRObqbrjJbJ85Mu1m2AH1db1R72mgogWNDkzY/dFu/ZzUAXzum2sO2iy4No
wtl/Fzc7gzLphyXIsiQGtnY+aRzQ5lFNQ7d+jUwQNO+g6aYlO60SlurCK4JYkCrH6zvO2aopaTJp
8UpuXZ1HDvOgiK1Ogqbby0fc5ZG4OJuq49NM4gHXy8nGMWrUhNDONul4gxjbW3fYF21TEcTZRmPw
MTa9RYafYuob0lDWaniVtuwdjpzc2l62Wce5OCE4aV6ZwMunTpG3DwDMs9riEMbK0cWJoGxOYKJp
gtdCCn2nMEywrI1dtx/deXX8HwV84H5h556D49Znfc3uoKhL+qUXcvnmU2A8SMqxtJNIl55bwkeW
wyrMU2f37FRfTDWoAcTkwFrq8uprHF8k9JchdU/bUSycIGde22U/LyiU0Tr/xu3CuLkRcqx4aybv
kY4qw4v4UYbGhV4UuAIkY7vcxtstysf1yV96fG5U05AAHjBYiZCamWx8PEJ0GIDBjfrKmWswVlxp
H9i3TP0JrTqQaV0Ee3HwOn+sPlonxk+TKYKVb+BM/PL9Vm3WTdxgoxuhwsoVkblid9w9zTwbaCub
IQMcsB30Ev5ben2gDjPHuS5LxnFyQ/xpgaPopk1JA5QzbuUzYTBAnKbrFTyJUXFTXuS+ruqNFtAG
Qu44LcGWRxfQc5Oz5Ikpc0XZuFZ6zignc2EKAdOFmcSY2DVgsU3o19vo2zXE2cDhGN4rqI85M8Hs
GNJaBOnf1apfwgXuyh+aIvzP6S0M8Cd+4H551dOsX//r7ttg/us0dy/fgKa6t//m/0WA4CxZ/Z8B
grtveiq7cpxf/4QRnP/R/8IIxG+RS4E3FGddD0EUuecPjCBwf0NWFyIMpYg9NFl+9AdG4Hq/Rchz
caxoExKqs+j+B0PAT1Ts8SMUIuoZCpf+LyAE/wrK/R+9xfchwAI3DKOzEC29v2i0DfcT/GnEXxbd
iMEQqCG7rGy3QU9DZz+1S+GBa9XhaVvVfijyef0c7MZ7bYMi+zY44eXs2aU7yKGK2XjobvLZVc4F
pof+Yak354M3meh2r3T8VFYK1p0L3wXX7fiw1UP3dZyNeOrXcn41g/+YU6MLEqvEciBsdrypFlnc
m9bPiGngyBT0GouBtMZ7F2nO0WEbs2htS+S+BO3sP6uAzGVLBcwk+2Y+5MQLNTgpW9alvVTTB24T
XEr9oflpWYRAXK07+SzDnviET1697FVLAXKN/epRb+2c5GrA0idhq3scIoqLTM82lDQTZYmTWkx0
RVtle8R8uz8HAdKciJr+jl7Cy9esHcMk1uvmJ4Iq8An/S26TeqLFax/X8qXpl/xirONTNYuHAePs
x6Azw4sq9+mTcvq65RIJ2k9ZPoZnHrQ8NNB9ybJV3MBozSSoR+3edbQUHCnsNq9JUdTlj38byf8o
eZ+HBlrgedSKOFBonm/Aj67eXa/DInvwAwPoASJDQ2Pnj5ymX1pE7ofX7sOkX18n1oe3i8L/LwvJ
OYDzbxaSfv/Wfv/LQnL+R78vJB7riAqlEgGTPqTjHszM7+uIEr9JF+EWpDfkPzAK/3sZcVzxG9Xw
SLCQBL4ER+L3/bGQODL4LQoiF9UcqIfjHCFcv7CS/Bld4NeoMKR7J1yLhKDmWX/W4EVY+U7u00N7
E66DW6D3b9Hgq8cxMLi9/u3V/IeR+WeF/PdnETKKwdJDIRfuGR/6N72/XsJ4Mc2wIgstGbqNjgBn
cnTZH9yvlxsV1dS1//6Rf2at/vXISPkuPJinsCm9zYry66itqnMRzwlWjB7KIkHpovyH9OT/8MEi
yjzSV1KGSr6lTJpQ0VXeR28rmHfFFWJ5kAaCI+upkLD5yerjP/0l5uT3T8YmBNwsz+Da2wwSVpAh
9PFDJdls4yT3sPAhS+zVgjQ5/1N/5P/0AWOEARm4MS/xbXBdxaHKlXW0Itd2wzvVxf4LARbj5UhJ
8nouOff9w/d2xlj+Z3+DCPJDAKtQgp64IfMn/vNQYUCKBW1kQzwpboSx37ciG27m2f9kKj++bbvg
BqHgl3iU3x8ahYInejzTF2/mQjFlW0+XyC0hF9HidcO7ZZr+n2Cut0NS+QAbIvR8YCEm/ltUYhmH
1tlFgzbhDsu7MhzKu9GE3/9+3L+d1jwk4CACvxVh85JvQwwpUUbsPwQ2o/Xpj/Fa24daBv2Vcef2
8pcfFUqfCQ0u5P/18xgvJ7t+9W1S5bXYU2IgVrZnZddntRbz/g/f0XmN+PPAAC1kvRIS8oVF5M3A
WGmq0Pa48KhKlN4FBrLxSzEs82ePZjP3IAqUnYNqE/8w2d6Of14nRzflw9jwUr23oYr5FIzjEBU8
1Q2mxzLbt5sqirtbNQw6tdTw/0B62RT/bxjR81AE8mBB4etzAVPfhuduVTRGoiUJrczG6BiXKruk
3rRd/P1X9x+GIk/xz+eECG7p7bRuiOjL8C+A08QjNUpMi4fVSPfXX14M4gWCFfmKvU7+eS5niFXF
LsyerFqOF33tO++ysQyvZRmOP8nTGP+Bi/rr2hEhoZ4BzfMHc9+2PaB6HrT9MO6Jr/ZLPj8NBPZz
3vU0Pw+ti41DT4dJu/8QHfYfZhwncRLkPLIM2AjOf9W/bW6BJ2SrO4pjtCcLEVo4bOLziS8zZ58/
/uLXdl6jpB8EUHrAZuH5T/m3R43BQA9iZb0kjJS5W/e8uui68deSVRmC3C1EwH9QIvlFb8+Ru0M9
y3MxVdS2pILqtM52GCbI01/8MOdVCkCPUc4O/ZfONNWI4B1NCKD2DNSgtUXs0EQD/OJTYg4eIeT2
eYMOwrdMK2l1+OQ9cqhjOAf88AQY0awhPPz9U/4yBpixnLoFpC4nKd7en78YCyS3RFHLF+NFzrWu
9/0hCjExVoGpTn//qL9M3X89ihtlxIFKyrd5SUBSpV2rs6fML9Se4HcS3pUdyvCfWpudF9Q/Lbik
mXNg8c9r7flG+2ZT1Es09/j2QmJjgsxlTbdTeFkiTjqpDC3Y1iRtbVN6ZDcT5a6NRCvkwWj75c8b
cPhg3Psu7T0Bhv/8apmvCl8V8l21LVt+bXFbigup4EiOf/9i//odBvLsAwh4ns9z3sxjJ6vaXOPe
T5qt705FzI0Q3me+5Fopn/7+UX/9DgMegB0A+pVTzttMw2AnVke3QImQWcN9SHHrsq+jX0uRZB5z
wYg9LhnUH13W+jerhe3yYFWNjZIq6vJjXyuScBDR/+G1UYB4M1Ai7jDUQ/hEgs0kjN5EYvplVcGA
AmFW2Fc2jOuCJDaxFuNLGBHN8MUxsJ9AJiPn08NUnpWVhEQuYqxyUxfdh0CbsD3JDQH2qB2H/BQt
N8c9yKzFR1vW7f4S+ouiAFzZWr9mWdNXqZd5pk0wcQn9IVcGMiRjN9bHvRq3rk3c3K31NeX3nXAV
U6ixKa8JocLXlVh3sWQ9rH1Re/E7Func0pNNVnH5WBWbt5xWnOzUA9nPxuWRDCO7JBU/9o57h7Xx
EW8XgIGL7gJMRMffOB0r34YXlm5sBQyoGT755BpcqH6p23Tk0w33mRc74RcAANvcCdOGZ9oAdD1F
a8KHR3vfKb6sAU67hz1GrrvaDDFkjw6RaOPJNdjTbzlv2xa7fDhTo+jWagAm7OCgMOu7MmNPrf0+
PE4bQND7HkdzcSooUXup2n3He6wJIiG3SmbjY+XuLgkj5c6a6A9m3bG9crgiECIa/NPsG9k9Y5HP
xXU/+bX6KANR7Hk6bNgSvzWFFxTHIeoUjQlzRTKHK/y5PUwgrBMNIBaEQWyufUhMw5p/ras1ytNS
I7kf2s0tP4qidHYadw+OPHjIbehqUvflQ2iL4CPJAI29JIagWa8WSkc/d7Ns4tCoYQfRaULKSQBT
QEoH6IZiSHG7F485ta4+bcOidQ9BXzcd51B++2PhLKABDj76CnLYR88ummCj8D23zYTpmYr8dTfI
5mEeyUJ7sl5k7JUxFJQzFrN2jdujXvLKyw9WNJDCh3UzhfM9qvTsqXRXUN7vdOW1+mYtHZ/YEada
9AvS7n6laaeepWpoKGeh5nExQzkn7GMnxkOq00Z8qf4wTONcfrfaHxSV8U5ESEQ+BSzSjWvYKFL8
TdYLCXDQjjkeyHxs4jVEQcjF8hKrXky3XjQ2hqJ/pekMG9dTvOcnzyr3HQkuHRLyQErLcdGBO17y
R5gf2Gc7/yIjFAizphh/OgbPYhL35eTc5GscUkPkgN32D8iJ7uRx5aOG9mOvsopvddZO7FzF2x4s
38Xawp/mc9zg3MZrKRMHdQCHPp1FVuQ5XfmJFnseoZoSKHKll5KwoL0ox/xxg5Ki2cQUL/HdNhWD
uSjytn+JmFTLRTExh3+0RhUeOTVjdzPtubC3+ESc5rTC7EVX+PZccbRMnvXQFP7yblpVnt9sczQ1
8Fp94J10S87PsXDGUR5dBeh42AuNopTFGZSbmwH5HuuKtfM4qrqNLojSaIeUlZQdbJsHXoNj450j
SU8E3EZq2yfb9GK5CPmV3tGDRoc9CingHSOPqJrLSZYqTycl5j71DEEraVQtOe5mE9avOwAeB+Ci
QVYcoNTdS39eu/ULtp6R4CVuPESqkeWlbgZDOOTDHBOU87mH8i3fryLuhqsgaqL9QvbrDI8j88Y/
xd0Ufx79qbwT9H7NjxK97FW4M6RqMYyko+wTcsmxzoZ+gMv3oubDqKOGjFjRu+cvaF6/gQtNREvV
fUE9t2pi6MswrlKwou5dvYEnwDZFpb0Mc5L6Utfgf0kgcXV8udaFC+xtCoIREcT0cx86BC85tmkf
zaw7kdZb47yrbT1+YOEPZdqoyCGDTi6sGl1nJp0ULTD+UI8D7EFOft1FvmWkrOxRVA33NgMD5Pub
AnMyBE2SFkYqTnQcwD7KdOo2HZ08dxh12m+Vzp5zTjVc3Wm6596qeHL0O3eNy6ue9cK77F2/qoiy
kmX3ZYKpqI7dvMdfgoaNMyWAglSicbQwU5HrdtNNiF66IFUWqzyMc9Q6t8EoSlprkmMYXO+rC6CT
rwJBlk0cR70gamA+AptM9iRIX6Hknk0h5KtRpCe5se1J4hD9tF8XzBb3RCyXMGk0d9t0jW8a1HIL
Br89Rtao6moUImuTHHuU/DhNWpOHFXp5jNM5D2yyrS3XX8rbHIYQDWP4yY7CzRHQNfzOsjaKO9jF
nJA53yNXYYkGcRrKjK54Rdh74delIrqLPIBW1Nd2zvOCgAAXOVIUOLGgOHc+yZrPPfCDZ0sEfsS5
/RhroHqbuZTS7LZCcWbuAhuwD6FqUmddSRjKNxlYAioGDoVDHOjX3tE4r7zSNmvKgAJ5t7Fa6Qdj
NCmT5IeM0MO1n58m9oCvpdXrh8otvSltHXiAtGk0nKGThS6yeoVa2TRhjmGhWuLquqmlow82dsqN
tcvT1SksllEeFkhH70CpsfopW0mq/RS7a5iaubXfI0DFhTg+IPFjrceZtT04S7qrcE1ElygXQleK
RjaXoh1mopBI3Ljol8F0KdpHA8AlljhjRV6Cz9HUFbS1aDtnPprCbUF5uxWaKySz6pGqn+3SwBDS
wyHGGaJTH1QNndJ9J0qDwHifsMsQLgDhx8XU5I2Apl5mGkG0dQZoFQ799Fjsex3y9xS+e47UIDZx
DHGLJ0RMghyGpITinV5rbpwC7uxZsvUx5TtYvWQZNQl5q486UoS6YwNcFWUts3T4QCJ2ApkA95HM
q3c2gwNYPWFFJUjbN6u9M6SlevdpiWJ4vL6R47WmJ2GRuk61NscAdZj4scWE75Rx9+hEbWGLOCA1
I7AdTRfjZPalkMeB3IfqJC0mh4c8E2N+D5s8EBSUR+1EdFO1LOsNcY67Ojqs72UaCrjEu7puNgm4
uVbbB7nDkqY9Pt/qnYeQvVzUHkmNlzsuLDjTwgbuTTbVcX0zcJaYnroqPkce5aWXldeBIiaHMK/C
eGA1vZ9tuDlap4y8K2Ie+im/lcqW/g+9clRgf5UjmA40yUi8zEKbLK9OB0d5w1eOLbI/6N1AElTj
SncHzyFYsGRDNBdYOwKfjCrHgio1bYZHnssheHY3m5K9o1uILeQm+Dw6sFzXuqFlOQ/TLlXhPrSP
eHZGVBocHeCmDlk8J50FBIvttE7oDxR+9HDg0IWKVYyV5PWTLzcd+Wb8awKGjLmYval5FE6PuSPQ
/v65L/yczMmcnvGHXGvvvW7X5do3tSKqkRXqNs8U2E4OzgzvlgcOO1RvtD6uhAAsz3Mu1TPooWC4
yXh2T0D+4ImxwIB/WsAEcpIsY6DLEJBXkfD4Qq0/CJJ+s9hrrFDjQ4F+Dy7HX04CvGFrTBzcDu+E
xhbNkO8IP696S4l8oaaQH41bVs+ZKFhBHCcDiiPIhj4GypQAJsTRzN80m/oKOuRIYHrZTnWqyVP5
PFYgESzDcu0SAKrgyVR70xw7l6BoQKV6CqBf2pKEoz0H47CSiLRL27qwWnS97558RypijFDcpxPH
vvAhIOlAJKppQOlUWVTPUpaaYFV/2VRC35buMqDToOXpiDPEiG3Re9Acpz14bUXrul3kbYWiNy6v
zSTBZqGbmIbEUht9mKs55P9R4fTJzLb40deakuke/Td7Z7Ict5Zl2V8pq3HiGXpcTB2AO9zpbMRO
FCcwihLR9z2+vhaoV1GiPwaZylGlWZrFICwUEhzAxW3O2XttDIsuZ7bxpRBz9dWME+BpQcBeCgUs
pyXOAvBMQiltj7PV8K0ajTSt600H/BC1YCKgbVoVRU+OQ0+j1FlnS4E41FPDJCO5NTOiq4mZrrqz
YxxJCH2tlqHUzylBvbaubHP6gxKaOTM1VwUuWiELDAUuKzTzHXammlUvnZPlS18kIbo0FtMjAtow
PERJId3VJl6nu0qoxJ41TTpcLrWuXU20pzX0bLp0HSd4XzxTHswtFNP+SJtVh3ltzDXakbQqv9Or
pOfcc2Rki42FA+mYWS8wWFYWZq4UmbYuB0GwU/U+mfaJyUHjCzWP8SdEiuIlqwbDcDE3sXrGKEEb
11am4mmiFa+z5OoN+k10SbMSAEIywHBsrLlY8FJUTcE0zfApk/aM/vZkf0P+nTdfUiRHCz8xSnvw
xTGo2TutyAu0LJU6hyp7bK1Ru8uokDK+SqmS27p22ADxJytI9z5vpuUONYfZeXiSjGHbV1rWumNn
GA9hmwy3OkfBxhGcQjUYo0UpGErJ3DllNwmxnSU8AytWenKsZeEYwtcaM+jk3oxmfHV6F/1saqnV
IQcIbPV12/9IamguTmmz6jBOJUTxKHh7DCkwQ9sNU0ZxZpgorra5DWsLY0VuBh72W3bAS65q92Ws
yfdDwuzNZEtU3o7YMEKKikJLPTSV8kWha1nOeyBXEfNDmP8IewwHOwsj0ENlZFrkdl2RbUGyx0SI
qov9YExk11+pqTkGnLxM/Cbfe5zk022W0yR75NnOipdK0FY81N/Jak7pzbuoamzEnQNNUICYFnpX
gsaGYRui5tXPciRdt7qp9tNuYitYZMzTdWd/kShnJGeFJQF1NrFdAXodWnlHQbZ+VmYDJzu5U2xW
rK7Haqcr6TR4FJvYkJedHlZkpVecFACAAf0ZUZpuavab7UZSpuV2WaT+MTTRKOLVkZUHHFzmeTHz
jziEZbFUxKM53I+Aw1o+DrlGY8/oh88s1QZrbV8h6CZ2tS+RoDbkXNaAH7Jd3VZWivpqKJ5ze8AH
JNGlRXlvJChD+85qDxpxGhO2XeyIDhtQtFdjX/ZP0gg35wjvF4Y0Lkar2dH+RNrGVqO/blA6lizT
YrogUCq3PQgQks0iX0/XC+T2dAd0ENjwOEhSvKPsp3GrvbAqhuFo+hiqjIFaBIVntN+yUl+UcWyz
7RaZaR2HXAkfikZgqIzNquo2lpGrt1KJwJE5lM0uPk9z3btlSXMGMHmaXGuRknu2fDMb0Ig11GkC
g4+/hngcOg3GGxTznZLLm1TYveUMvd48W2U4thuKWsiAwden2Q7OV1e5jEumw3KyQ8WTwhzGbhYm
cuqkfZw9ggXDRdXOULM3i7xkd1ItlssAbPTPJq/h0IZT3HSIDIcBaZ0EVwjXuBW/LHNaQPVlbywd
AiUmDxMDf0R/Gn9j5oum74od/j1WzloRvbbl1CvLj3muL+mmgGNXe43cLd+nOmbe6fNIucpwY5b7
FIfrN003GzZNQ9wIOLVLOq8ROrOY1Pwmmnud76vu52Q3wq0Q/YVciRmyXr2oilsunFSfKRwk+aOc
IBd2wkZpux0WV8pUCCY5q9+mbOOIJ6lG1ZQeMl2OoxuaihbWl6BaUr7TyJCz9jrTMsN2DEjx1qFO
x7g6F4E5vowQlmcHwRAxDUzenJatlPNKbJnxMV1E8NOoh/yFzW3/rRrsSP06gCnMXhLco8PWtNhC
I6srVWU/tzCRb6IorOqdmokuujU7mtVUAerkaxd210DZRcMhosOkZTA0Vqky0l8JU69tRG5QGarP
c35sc+VYF81lUepY7TCMR5X1A3779C2xRevlyM93pjUe2nXLKVW4FPOpw2gzqvpzKHALnv1HxacU
wF6CUt9ISuEOLYQpySy01jPUpGeRxCyYOATKd98oSxgcZSxKsDu1HY3L/0BBHzQNxz8O6EU4AVlK
UDR1TdJf2r2m3HAyA0S7allVlHuivarscmKNqfv07uO68D8qqQi76IgouqxgtTfkE51EYQ8GI9NE
a8rTdgJKlM5UwZ5rZRjYH1/qtATNwZC+Cz0kQbeCsPfToi1a2m6pRtyyyN/PQ5ZBV+/m6RN9xDtX
oSUi0/KmLQKp5aR435qG3pVRQu6VbjUHDkFkVNEu/OQqrzKL31sV3Ixtc0Bnc06jUT2NTmlDHE1q
1yKiHaUs2DbAMirMUTpZklabzhcQX8XFaMmcKdKwlu4EC96LbGpsfT5+qu+9QEVGAAhCRUdMcNKk
HoxAVySJF8hGuXfGzrKJzWllvgn4f6+X+iMd1n9SzPmRWuv/QwnnGqX374VXN038v45PRfr0u4Bz
/Su/ZFegnsRrw4NWHwoZe81o/iW7suy/GITs/iwdnRwyj3+prmyUWivtRLURgawgC767v0VXxl+Y
BXQiu+ltIPm06Mf/lzVX9P4M5GBoGGgxrborBFxv+rdVgb0hGFjelWYwvtjmVJ91zOY4v5J8/GQo
rp/W//sm/r4WWhCkQvqKdDn59OIpSwnywBhopRB2qKAV50tV5T6hkOFVmnza7H879H9dzzINgYaG
0pl8GhNrTaadFlY1eW3Zhu4w6jksuZQjUm2Nn8xdb/v8f18KzgqyK+5PPw3t0mMKjvRGR0+3A/sK
HGbzvQ/m/tYaVYXjWRYE5w3MhHkjJbSWfn13/1ag8d7FkQVbq3APNa9x8g5JlbLbuZYmL0Xb5WuQ
CxdMgXJxmahxeS4bSnslq4nYJ1mQPP820K9+vbx/zzT6dd8czegyEwRFx+1ET6GGSHUBEk3wDJL8
XKUm5GtVH7sfX+W1g3wychQmbZvqEWOHwu7bUWphODboSNHJU6b0UGKEPAoOS7sqr9WbZh1SYVys
LftsTq/MFh9NnXfzFQo0OmIf/5a368frHSvIU9Y+Jt1odNlvfwp+ZKo+EHU8nLGpy54TMENUlp8Q
007Wj1+XQYNgrWIVSFv2yWVClYzGhGgPTxXjQq1ISZXjQsswhBkgzY+6bQJZWca2iLbdYjbmBhRA
eKsIKrqfPPy3KqdfvwQBKGI7RIssyydNaJ08joF+zOTZfWv6YsjDe70b9TOpn8LneBwi8K2qff3n
TxnhG5MSrxz53clFBXQJCaPd7MkBtKTQDn+ShfKZkvC9V8kLhNQP0uyfF7E7Dj4iM3DVUJPesE9N
Heaj/8KAoQONQh5lPPLIUyAXzbkqokjNgNFsmrE58ThdYGafSH7euRfweoCxVZsvESXG22GpcrZl
c15P3pSmlIUFzchGze1PZvB3xgKyUiY5YdEMZlP89ioNKTxojoIRUxa5BvhhqIQXfVzezehqXGPq
JPbFkKU/Hgzrv3ry9SNIQPjB7pBdqHFyb1oadJxcAFnVsHRJDSlKBxv95FEH/CwFTVklJCfXYiQA
ceKj412ZJ5vQDK4G0UjL4PWxpFNrLGLtSYgS/jl8GVnbKIteF7tJGdIYUNRArZrKafJTaav2MlIS
IDpFWofTXuCNjHZ//BxsrBY2+iT2rexd3z79JZm1mJJo5zUcVQ80hIst7B37MOpq9MmLfmf+4UXq
rGi2LhNAdcpD6wYZo/E0zp4wZUfSKkAA020sDQdgOEeKcusByvLyKjpLoSf86Rxrcmmb1YQZFj3W
q+PkN1HZ0AfKrKzRI6MFv2RBdYHrnb73x4/zH9sRky0xCwrXgIOJr/ft4xwmCohoPzoI+PQTUenh
u0IBSUE2HHf0B72PL4f89HRswWtEJL2qpCgy8aW+vSBFEyo4BMh4KonEnYOpsK+dVV1HvQLBrwZU
JFJ/VFLZQPumYxm7SmbFhBZXVpMgR5Mx3YYto3GLAmIOD6rc07iZarM/krmrVr7dDeVzEK7Cg17M
c7yCiKjKAhxG05ZEna57BJX1s4PzTyIxL8b+jV2ZcsM2KCKr3tHYsEa3M6p6oh6fa18iDUutY9Gc
v7cSAacjE0H0kPcZASIq+XsppQa8wmQACbZvWOp6xUsM0ap3DcVhQmqIyklciyhGzTUHNYmuCgqt
M4Xh0hRX9WQGGp1z4oI2o55Ez2rDBOpZZhp8p8sm3bd06A+1nCcP2Cr7G0xtyQ3Zq9TEVWXqAAFK
lp3fFEMCoywpelV7bLM4oxwpWURSAHpnqqhEXRIhFyo4cbrWDGmgYf68FE2cdhsoaNVVIeMlpwNq
1k9ZkKmWI0NTlZ3K4mpltAYMBoaVPAVdmw0bMBHzz5bqOp0Diho/AzRii9cz+cq+FOpRtA/sOj4m
vb2ALuadGx6AgMWFrGSkNuUlMNpUiqhNXwCwCcuzmiCZ8mhY1FPwYYqZPgsHeUnLYGQ3Ohi9wWi0
DeoEiAsLzejcyXoWEJfOjqIR3lT26X6Qglbeq2SbPZpEjVFkimG4OFXR2N/DkkyKvVKpdPBKGnXb
Rgvk7oCdQ71Qtcn62nUVBvnGsALITykD5hr+0JAcrE6VvgiJ4g60aei0G20qxABSnc3IJm3Ye1Dy
6GAsTAJg+rZr6pgeHbWRp4rEI5heU2dWGykTDVp9s4ulAwU/gHxZP/edU3RKcK4XwxyczQNbP6de
MulQ85Arh/a/nmxtADDlmTasETgq00/vTnOgX8GR1ZqDpNYcqLFp6LczLKnyIIq+mz1qW013RpZb
f5mTB6K7Ya7EIT1rqfqa4sBUHZJsItmjqKJexkMQH+kVti24z754YS8wf2XSiyCZGVH7DVOpTkBu
FVgw1lQ0OduI2Ct4VrlIsFdFZfzcCSsZse3P3ZMObJpMhHWTDXInb14yZgIKJVmV3cTmxL8xVbTN
vCjBGeFbUVdvya2rzRvqxwRp1AgNZlclaMr0Gr2zpquFZDr0m7oKCs8FDqJviXomdK8Cak3TspPb
tndk0UqGSyMjzx21LlWaBbqciX0pAIw4MpPD6EygbqQLmO9V/2yFdZTftdMKgrDNvrqrTHwGD9DN
2i/44GR50zEbMmdEWsz4rVCrbSWDke4UUxTZDrnHjPzUNGQ8fb2x0N1CXnDU7S74qrWaCYWIbo/Y
IhpRf3Gx/6e88L8Vk23Iv68vnD9l3Zvawuv//1dxAS+ngTAUSTR7dFXRV4X5r+ICf6IIFjb0xOzd
V+30v6oLmvnXakBCRPtqHkWY/q/qgmb8tXLbV1MnZbJXt9cfVBe41Ns1b3X+QUSmwiF0XCxoVd+u
efIY0ldNwRgYWrwh9cZTR8JecFMXJl75ijLv/NRp2pWSPS3Rlejv+nLX0Vs15+iL3Cc7LUFVh6G/
S722vRlJJy1bv5Hvqbn5WioTk6EgRKOcnxCOhsRe+bLQKzSNh6U6p4PprJceq1t12nW0SYYzqXou
I9eWPGX2wztz+iJnO6u5LXMXaKoTTcW+g6gI2mf9lAIaDGXpc+7amdXODEJcTc2h5H+yMuJY4j3N
ELdRSVVA8R43P7M8cRtaLTIFWdRWnf5TJ0g6X03tzc1QQMysXhYcKYH9MNMnJcz6uxLMl50875nv
N3DaNmPoN4Z2TpDCFg3WZsofRPodhbcTs4hZMa2oXoVQZ7o0EcvR9ppZc+T0Wa2qY2ncyIG6i4an
SSvvDRF6UzBuDYhCG20s/Ty4p5GxVapwm5fRGfOAZ2nhVpnI7itXNV+3HZVhW9KR6MipJpjJH8vZ
VaYXVD5EMmwqaInxo17vBxh/evmtD/E9wWUBMUbMKG3HizyuHc0OPcLnnDF4BvFJ5OiGonom/1SW
Z7HcSvaTYvZO13B6yHsIaN+NBRBoGF/ZQXTbi8hLLd9oQg/azk5uyQqxHuR42c8SmELIkRKAl97o
zoMBIgjs3BJVFgCmlbDBVjxc0t0Q9pcTgMMYwZHaTttUo4sVaTsI/k5l9l5TDZ41YRwDFteqrqKW
npyNHoBVdhOqo4jai+onCMqOlDB0Yt2RzzjkHuKo3SUL6Js+cYc5PquII1zKG41pPflR6ALJLRxS
dk96t58EWvjmUZ5gwZbMnHTX6UQ5UmHyfrXdRO6NaaAOAG1g0iAt+Ke0sN2b7U4qZXeyi50+QgLN
hzMrRJ8W6Kzk8W4Rl1VnOJpFsYNjl5odQvN+GL5VgJzy7DxrA26U38CXsF4xNB6VnvBOsA558S2d
2Z5NjFRtn8TP1jR6VTNjQpxcdMbwNECj1Is7gMdZiP1B7+YYurQForJFl+sXCEVye+TXsx1XJjem
Q15oz3ka+0U+hvAoZhIFUBxG87ZGMAF3yn2V2SFkaLhx+TgoN1U6XebBJ5t4a60w/XZg+zXBIFtX
cY/KqDlOjqQaRkE76th5qNlLPLpWm9+ldO3GIN+ao7uoVyESPxvt9tKIo14n+9nKPWVAMrxMW4mI
1pLyPIq37aAp2yE0sS9e5WiVCZ3mr1lOpXwvaFlm6CPcDrRF4sT8HaV2FHo7+pwRCLVFrUgQG5EX
w1kZXS81bhvJydXImaFA6iNCc+1xZqXUpo2Q720K7ypfszkAfaEfN9WYgo6m/iNKyNUtpDOzPcNY
5mbtPomewEW0QKmGdCeNtxk/ohCo9QwKPuZlG11T5nKMz7xYp6fgfzzUk0ptb83IMEk4JVTqjqiM
K1pV9MDgX03krRaPMyLJQn5ANL+InTI33lznn7zXNRrhH++V874p8NapuH9OTmcFfWExtuhfU8Wi
RZqQ8YWK0w3bK2rHifl9AdBN7GBkeUbjycIx1Gvd3BfSQ23tp8BLy0umClm9l+MjX72EgN04g4WR
2W4KvVU2fbrUTKafZHecnCnXB7dCxBmL6y/Hofd2uVMYMeSnAKRj4913GQQPk7Cz40zY6m87gKtf
A/z3wuvJWfLvC1Fsht6g6sppLb0P+6xH9NxvELOqGQGI7LuIXd7Fwg/rz6716mh585FRJVsNWNQA
8YgoACPedAlGIU+SGkT0y6WjKMxrK1D2cTv66KR9YsvdQl9cYFOwkbWHscpYf7WdQuhh6RlrS308
zxCIdtBcMHAld4L2E930bZjQrs/yr3IIv5R1PpJgB8m5T4HnJiGOfNTuIz7eMe5+SE3hMf/Dd6v3
8YA/YZ3NCRyqwouxfVb0eIeM52oBaCbG88lsDtOlLn+pRe9pJPeF85cGlBwNVvRNLyDXnEazV9gU
WgeEEUmDArTayIvt2EH1OOTavpQnTgYdAg2mkpGORZOR0nefmYI5tt6T3MeRQfLDzEuWl5zsoLQ9
NASxknrHqIBCOrndcAFDRS3bTQglLaYNELMgCjTCHUjabB+LCsmBbxVEeJPvZ1XbMUZtYIHa4jFY
35Dibsfqq2Tcr8uw1aQ7TieYHTZazQE+X3w7apxBv6ksYFAoT2f5fEQoPs0/FPmYito1OYBG0u1M
qnmd/ZjBlsu5ZyYGSluAa/YL0AuLR6CR61WD6iqeetJbI+vSUq6T/HLo/F7ep901eiWmqoVX/zVM
B1euX1eAvPza9USQwZWSFQJrpQpZ7XEE9pWk8MTaTQ5AKBPEVUXzbiF5m6g4x+Rr1dm0dQIS6+RS
YGL2pCfCGUVvj7Uuc+v2plvwIy/aHvjmLfVs1Pho5LPYcPUBgT0C6kmPXaJ5Ue75JDc4GsnINkvb
0vcMqWeOimCIlLNF8UoQP3bsR4i5UcwmgbKz5uckqt2EDY/Gd1Ki7QlZ+3pUAeExC23yLCJPZ2/G
5YrIXKXG+2QA19Tcp9ZyGM2D2u4KbddGWF5AIgfmvRKE3tDXvmVedYhtxGL565Kq4fLIJ7DGbGSk
ovFlCR8I/GbbvDDiH0EPgTX1gszgm+l2DD0Ub1uYPkIhmsrgr/Whr006QB/hDMbZQBUlnaODkdh7
WHebkZAC4tA3EQewJsCS0V4vqnGTaXeDMZxrKFuo7R2UCsIyJpZiUwsNba/mtJGXiAzbTUxA+XXK
nQjpKgoUR+m/1P3zOGnsvkZnAB+mywei1VzOyJvR2iIywK0UsIdJXDV/6UeT/YjpiVK9LhA1QVLY
K7j+1eqllH2zu67QrCeaO/JtBUCTRl0hEBPkffgQUzPmEOlmnEAhbO8j+4rt3yh+LiTgiYh9nY3a
jCVSua+J/TUU11h81LFnkO7chZL2oEm3Rvy1nwA7y3tJ8HbG6CYFTrUMoYNknsr3ZSBLnlU1ft8+
SyXvS38Ye92JYL3P43iIgvBm3VKOCTkZdkFqPY4YYqyi6rlov1Zp5dPKIyjzkhLxtuu/oWi5w07o
Lq2MuzDEZbHBFYOIprW9UNwPFislAps4fFErtprEacux5UiKQ7EOxuh2ZkMK1QrlL2eL3ISLZzFU
r6DZuQDENtp8TbsOPcdXSyXIGHr98JWIXyxRjEtFdzoiNdGaOYVAmKg+lPKhlfAe8M0PvRuVe3Df
G4DiW029Uvw06l0KfWp0X0vRIWyZY8v03h5pcwQZxHAD8nOIlSK7tKzQM+sZzf6yq3FyGUXnAYFF
xam7OXlaUoYXIEONH7SXtSKc0Jz8ldGTmXutYd9iomIx+Yybx7CZt3ZOZhz68Gm875M7pXgp2CtJ
CRFwZuYS7bUPZvZOyX1ryd5CUnhyk5Ejy7GnLnt/yisufY1QYdfNOBOw7hhB5chR80Vqr+t02QfE
0BYkA5uN7pixHy+jq8A1DKlLoXDfLNrkieKGpYFqF4Cd7FYez6KGUZrtB3FWS08K0tz1p3Rl5yrS
VTpmrsV5JQxnz0RZS9WVbVW70UlrHA1HoFCD34cUfqTSAiCnQqanbmpD2jKQthG72lChlMg6hJp5
I5qM6EfIntZXY77J18DhNnOWtDwk4ofSLeuUR1X7jAP5Dp4WgihcaY71XSyHAf+KjgrEONdVkh27
u1T2+xE9YbNLB3+Qv41w99LuiPqVI1ixN/RLydhN8MbGL43kxoNP+HsVHPTuqE03cDXrwM/YFQjl
aCHYVrvcAdHjt7XsttLPdnqg5Kqw97GNzG1TdF7qWZWuTprdWD8uxX21XifPLsgpeVxL+4NRPxKy
4QSQl5P7ulyjBTELWuq2nW4bKzzGMwcJBq2NalBOVICFstNPl6kxu+PYOxZKTsTHFxLn726stwvo
gmYoH0XsAwt3pVVxMCZetmx1zrDgxuTpVin3pXkxENVoPSpqdqc0pqMrL7nGNnDZovJyZ2rh2cQ4
XbbQrFHacTCJVHd5nIYGuDH1bCfgQAReRQMTLgWeEC2OMTfQc7S9K0WeCRzUzIyH0/5CVoObLOAw
SZjBb7lRGaoTotWFo2tlbhJoUiQ82Gh0Mexva1TjJKq7kXLAw+Qa1Q4TgT8od4utf1Ep+MKH5GNJ
d2kzbCdBKKYtfa2Z6sdy2M4cr6LqZmqPfV9voNBssqA6KtkNNVRqbwj+8MPa1gOH+wsN015R3wUr
A3O+aLV8LxGGqUK4ndv0BbL/pu4qDmz7wvaoSvBivsGMpVZsewWdYrCFTicX53YegHhnIk571wg4
zt+OtB8I86a8gGOEwIKSYV2ZFLcnw1nvX8ycj+AyQ2/amFB/S6qeiK4JGocUV66LXHpYGj7rjhrh
EHjJtOqqSUJUXdAczlQ4Oc9HXgKvYbAnuEMmnq7GHRrBwOJenKvEK5kk1WYsMTQVyWdhPa8yIM+5
W8hk4iaHjhSQtJrddAVNZ+zkyrOhYPEtnSzV2ZyMDpYJh1b8hcS3HFFX6YIXUlvdFtdMRMq8YV1N
9qFaeZFauolT7gUBNwzCUJdci5JPqho77A8g/YzNki9HjRM/puufg7z6YAXGlGrXaJWvt9k2l8VF
tO5StPYyiac7rZLdWPdJIt5CPXWrjNEjV+cQ7qmWr1m4pZv291OQO31LUC/RH+RMDBJtkGS6IDuZ
FJ78vOou1x5mnzf0bTm1ohaHrXnRN+FeJdmbKmyHf4iNRP+jZcocaBv3g7IPzRAE48hxlazi+mqZ
Y4/Eom1iLnubjWhkc6APaaPkPzQr2g5M+3WhUHR5bKcJVzOcWd5jmRluABEMF4KDX2s78owEzrZB
2jIZd/KZBvJ0khAfSvFWN7/l4qYn9xC5PRPtA6NZDxxllnfY7zdJF7lAT0iEidwseGwVdiZS7usz
R+UScGp536jLttB43+XdUtxxKFCrdisvBu3chTls25AQlFm7YjjPF+khbNJDrytndfIQioc8ZUs5
DrtxPtemMt7YbXYpjc3FqLX7pat3MXR6inCkxx4Gtk55Ef9SI/xR5ZkSIP/5kCz2n9O+/TeKPlwJ
XP++LL15KsLs6cfPNvpd97b+nV+laVv9i+MpPU/kD8g60bH839K0EH/JaBR0tAArEcg0OEb/TS2E
KAb9i2O0ASyF4/8K5vpb+KbKlLphDAphYEGlgP0nureTgzr6OXhmXBlclckPWX/b79ySPFRnM5I4
HCxJqbOSoX4OI+KriaHJdiGBHNvfHs075/W1zv3bCZriPJtRQ0cxhGZIYxJ8e71CU1Isb0Xow6fF
hQXs5lYfonxNP0jOZxGRzp1BVP34oqfCifWiaD8V+gAgfPTXMs9vfXSVw3A/lHrod+xbjm2WRq6y
Wh8l/usn97f2rk/uD6rMCm3TZer9p9qEAqTsUplq7M99nsDvZYaN0IttAjnFRqYYOBixEuxe/1tE
/uzdx3d6cnlaFsqKYYLJgeYWudBJgQLr8kIqiWj8tOs5c2a5tu1IsrpSSYCc2WE2Kwsn0i+SWNTf
C020u4+vr5w86rVngsIW2QKKTLodp2KCdERo2yOc9Nkm8ZLTSb3ryVB5TOFTk7nFdpUglUg/q1Ss
cFnds+EuDAx6+FRjZ+ha5cYy8ZIIULkP46xlfyh2eP19FI2Qc6DeUZXTclpc4s3uMhlMmmCrluXF
4LbGhJ4rGyavCwvp6pMHclK/Wy8Ih04owNPWJDrjZMBLDRkN6PQ4JS1clkJKr3IMBA8t0HSV+nVU
1sl1Aj49laMASb0KByOl8HicyjTtvI9/zSu+5LfhKQyAPkCEmHDQ0ynIvd5+fnlvlY3UQx4fQBwv
G+o39or+VttDrSrWtNGaKDkOqOgf4r76YRKmumtHc/HabMbFAK03utaWQH7UST8CJj81rLwFaSb3
YddXe1jWJLDh8FSGNWeFM98o+OBIHIrBw9XSPo/EmOErz9Qt0djBuYXT5PHjW9TWgujpLUJ9UnjL
63d4+gVW4JCQLcS5b1QjZeelqFsNK1Q13WUUlJApVdN9CXKIzPVesS/krEq3dZaHRxRq7S4NjG5P
qET7fVAM6YrErOwmM3r5cbJn058xat8kqVJ9Y6sU7C2aID80UNNOuXTqU09O8toD6EbZqbHU3+st
DJQNZDSIUFimvDq0s5uPb3f9oP9xtxb2H3qhCpaBk0KrNNAKFFKU+QBx9I3Z45BtZ0NyPr7KySqx
DhsFyQ+NVeItkZ6cKHaEkVr9xO/yrbQJHyROLhUCBVAgi/GTXO7pz+brX5dDr7xOZHgT1PWb+m2+
tqa2jpaGy2l5GZ6nZXzgh02Y/AB1f3xjJ8vRrysxTWqstXwVp4LafFKJzGvbzB/Zz52T9zfdJaac
3WAVaw+9Fmc3OZFN1x9f9HSSXp+mYiKdXcWkyGJOnibmbFsm+zT30dCG3ztILAIpeM2XSCAEWhaL
JDo8WlP1LUVPBHPHkD57oafT9PoTQHCyLzGQyP6jbC6NppUMMvWdhhYNQFoZCnnbF/HsqEb+Wezx
O6OHN4nCFKk7jXZl/fPfXuegIbkiErjxVznSjU7endfFo7XDn8z+OOu654+f76nAbH2rpA8DFmOq
Y9iedh9KQ05wcFOTl+t6wbc6QOX0IC10lDU6kjwc4suXK8UKYTVLSUASRCni40wEGEWfKBbJvkS1
dl4Ecfu9N5ue2KBq0MmzCjSK06Z0DPSu+vbxj373jZgmempmZiKoT1ZuUmFSU41E5c9xaBCOxs4k
sLLizA71+vbjS7036BFOrltHhfswTy5ViLhua26J7VATnCtqq5z37TSuWiJxIC+qOIuIR/Q/vug7
97emXqMvhtNtWqfi1WXUodEUUuFPWqFvLa0IzucRITVUH+n48aXe+b40HVU60DD4kCi33463Mprr
bJmr0g86NExbQvUQTmiL8AbALl/6Tpn3qEe70DFQpR1HMjg+Ua2/d69cHWW8rbETszkK/D7ge3mx
UOR1hZ/rYb/Jycw6KnNlX6IQti8+vtf1Xk7mfw2VKKRPwGjrqv72UmzQzXWy5IzJmnWY8NUdWpM0
MBqsi3Yfqq2FYrdc2oNUf/pK33nOEPyQ5VtcnJF7Mo5qkWaLMZqVH+Mg32kAHq4jGDc1YoUsOE+W
mbkrHtVpzWmL+PaykN3Wx7f/3lBeLV0WGjKcH6evemlFQIHCoDQR0coMEZzuYSbIXhm3X/JQgugA
OuSzPd07r5cZ06DVvoIFQc6/feZiZUrXLZMnECr7IpAGdnQWCVh4eczgz6CC1usKBXUU5d+a384p
7e3FAKAEIh1F6ZMAbl/EeXMH7/ezO1rf1MkoUteDmYLJkWbtKbg4xz5vLIC7/A7aTwJBTbJJF4IB
9+cLu4rPhqlZp1eL7OrtzWQIyqVKGit/Mmv9Po3btt1UFdFGQ4oH9ZOx8c6nAfCRnfeqoeZIctI5
b+DYDNPUNT47dHWXR4RfUn9nR7uYIj+DGCVdBX050PKTzKePh+V7zxNyN6Rkbtb6B09YSlihuolu
V4Zl1G0G/Tuclsn7+CLvjH0NbjeDX8EE94813Jbk2ppkK/dryWAYLmwalnAiDLcb422bYsAmSiz8
bPPyzmLOtw5yiztjqTo9QC06aIA5C3JfIjnpHiexdCXIML0VWkmSN1qdT97iK+38ZGyCS1yVfawe
pIWffAAhToA8W8zSTzRaRv40DxTjk5hQLj4G624Vl6KFsu3xbqlEcGUXo92S2FQOJKAaSf1S6RSV
x0TlFNAUwAAlSG6C7lf03dBj9v6p0Y2aw7YgojlR2/jQoYX4Za22t2xcqq8fv7R35g6MBHDG17VX
Rqf49gvQTLmFACaXvlpJEmFB2YozrAPpK6Tf4RMRxjvXWidGFgbsInSW1j//bd9lqWI1sKdsbk0p
dDtlXLZLI7U7e61F/PFtGbbGCqRg8WTnfrIMzXLdFTORSf5rxaOVrcmRAyG5ehAl/seXekXSvx0Q
5Bkhc1JWZjtyjJNHmAP2GcFH8nFNISfqztRG6gUIE5Umkx8LwKi0yBujXC476GPZpp+F+YPYK1oL
0likTsY4u5rFsBw7KC13+oKLxfs/zJ3Hjh1LFl3/RfNspDcDaXC9LW9YNUmwaNJnRKSJNF+vlWwJ
eqwn8aGliYAGgQbxeO9NE3HinL3X5pYw9BeG+Pjzt7WXJe3Tt138z3A4cau6lv/pJih3IhYxXUB/
Q52c5eDIr2VQGhfZjovULsuSj57x3lPnqQQFtRUba0GT+D4JUnWbz26yTi2zu28EiB1YitmDKHu9
Sf2uPfmZDu+HsB73Zjb0GyBF1XnwUSv9+Sd89sCwBXHAZIdf0gjYhj6XMwQlGRSsYX3wbEV+Zy8i
CbGrhSdUoiqqWH5uiFKmg9Glw9pMrA9iUefjP3wJLtpvV5KmBfUchg7vF9WfW7+UI395nMNawNJN
LESnHeOmdd6oJL0dmLpb6yaX2yxHxRSwOsHYG3BpFEy2QGsudqw0+2kX4mVsRK7WtOO6xx6zKC9D
3m0SiPaHkBj3tWem/hly062um40xZxKlgIfazPsYUuJ/U32mebOB0PKg0uRrPaXPfrA8Xs54BH6x
zwg/QxxSkGYZkyzgFGcTKSa8sLUZ9ZsskgeN1NRN61tpNZfEz/etnJ7NkUlD9G5D0zTK9lAX+f00
6PMQRPNRzCV8xOGtkWqjo/l2oomRb/zaP4Y5OqLC7GmlTMe5US+hgQZo8NfSCy+tna2TqDl2YJYc
hPYdCnsAJ0fdVj/62MAu1uzdNj+SMrUl2vrN6RDSZVTDNC/SElSXZECZG1sjBDhVFsZhHtR59KqD
ObTJ1m0gmyCg3Zh5h47C9d5JWqUfMEdPrhlvivrOSYxVwXFpLlHJibTF428lh3o2LpOXPrgEg67q
sn5DnwnTMWf9jT+cQN1Pk7um3/2FlsZG2uYu8C7kmcPtNLiIyZOa9DF17RsZzDtLkXBuIwZp3saJ
Bgs5VX1cQjsaGFbn0XaqsgW5siVectvP0xkLDpoFDWWl806ylvtMPQzy3JreFw0sa14mnYF3G9aY
QiZSFMiNDmlNr31pn3xp/gj7n7PtnHoyXhciSJcm+7JhVBZ6R7I6wK+152xR3kxO+CItcPcRLd55
aK52KQIOl8XJUtYDdhX00iSXapE82crf8RSDQkNCYSKLMAmHRJU6rxEXcV0nfVsC30l4nMsgf+6b
dt1VcuPHxbHCB9v61rcuKXeeoUOkyfENSLnV3PrPsmi/2ynx5Hmg1iVGnH1AaA+6wS3ppG+GCW17
BFbVTOa7V4kbZ2I+GcfG3pU3LcBU1GZMA9YR02AjN460fdap413m1oFTwzZLxgPgfcZPEbKfYWRQ
nJ/UkofmUPjq6DlAIxDn7mM4klBulMxcSbzaFAVYkGVojYtr6zjNm1uIb8wirhrfXC3bTVcimvPt
6pwF2dUDHbhOqmE7WgtOb0yf81k9IvK7t6L222yp/UzNhXrsR8PLJRtra3W829+A6Zxdr9hInb/k
5pc6gkTDa5Ll437K9EvU1gcjaj8cto1fquhKpT/bsD3Gwlo5hvieav9ix82margISJZN3WwNrV3E
7uEZr84l7dEY+PERThha3rZszjpPd6XTXRGlPEegy0fhPWGkddC6ePxYVhCC5jkf7Mkr5DP0Q82u
yBQzWXUIhYQZbuwBcrAbHk16smaPaJYLKFVxLllHejDsqPLUsNFayzdnSrtqX4rUqZAw03akapa9
Ak4nr/BW36A5rrB7bWGNraZaPmRugZXPz8ONIqOzQs/e+pJBdSvKVUyWp2ROsYoiPEyd7z/isAOJ
PAn0DvJDm0P5ErZqy4l+p8zoa1Dri9v0D6oV93Qz/aBD2Kvd4ZB34B+1ZmKJqLeou0sNsGuddCxB
Rp/cIi0g0Lhwv1eG9RTN/Y2X8oVlcpi9Q6+U5okqBHKiZEW9vMokZofiuwUQBqLslzYyDm0/3k9d
t5NV8AX41TqOsA1M4puYKQBEMscbK5ibte2k3qs3B8BvbDeW+1CcZdOUt+Xo1bsIvPW6qFq10Le8
GJ172z4luiH70vOw5wDH5jtPLZGVgJlo3+7V0IkPLy3h0kOazTbQQhAkTG6y6uc8OMVRETxbbgdl
uufnza6I0A6Oh9i22u2oLGT/MUGzj1mZGN9DSVILQQ6l/hG08wNEx5+mJewNdLsZzhZyyCX8EU1+
YtNV7eev5tgYR6xG7qorRHBT2sZMQKSWT97cfI9i3hBHRuaB3jKYbZdB1DOvKIQsp0z9ox21+qpC
2Nn7EhLkMWaZvU1ShWzTmNAVDDUB3kpM2ZfJVra3EmbmH1JvNH56diu3IdmNGhsDUMGLl5VEjSkn
vq3hJVO6uDVqtLAJQQh2AKk72QIhNebc3eS9zKpVHOjuKkoOWjSiY/01AuJr7rQmcGyUwzsyR+8D
lClKx86rprcG/eKxzRW0ThpSxb6PnbREWOJ723po8wcaKPCgzVK/UUZX3zA6YicGDYPJs5QvUaKJ
u/b67urXUZysyMZeUoyG9Gvlxo9twAtflRVaKRc1yo40FoF+BXzYbTugG8zHMkLiP81IMdyojZwN
fkmxS00QsOOUFRt7tgEdC1PcATtuLxmHudfML6aNifHxBDxdYFWpzV1dueF1iiqo/7XowjffNZrj
3C5rjwFuMB30l0CiY/UrRGi5433P4Yvs4g6BYeU79Ga88NEdxdeg66pDzaHgsdNFQ4xy4BxaqOar
HgICnLOm0jcVeQKEiprIB1rLZztrlP1B96rFngpCbNJucWKqYx8T5aM8MyxjO9PUvJhxugV2/TTH
Ot/02dCdGN01wFAXvUid21AqgY1tRYSQMWvjmRTQYoSxn/tRlu4aQHg7ILMILcM8hJeYMtlcJZ3u
l1RmvHzsdiXNtHAyO/jKiBLWnGf2RC2GC4WroOvlhju/Tmd067GHhYMwXkkk6aaYy+TSzwiyAkCx
1xSRM07UrNQb4G7WcQbjG6wmZYZnXE7Gus6Qc1raC9/1kFO312G/qWUP4pJn3Dqi05LGisXXeEG2
c+3meH5txknuxzGzfmQqrX/GiZc8G6YvPmZ1HxsB4OeOInpvRX2yi6Wb344zIqSgzlJQycRBB2ua
XwJUl+L/B0O28QakMGE2yJsAe/qHbLIRU0gyngZq5IfWLRPKIQNwXTnURD+M88nV2AMiXKXjepAW
tWOn7R+gzk2YVz2EAnPsdl5tv7amw8DUqBVzaRyjc0Qn2pzOReAOaCYTyeUSQvbUJCp4jgejJ16H
jl9S+4AbvMmrqx2dFH0YyX74FpKDiylg5GBLapMqkYCimQFOuaDKksm5nfCBI3Ss3PG+Bh362mc2
+OuaVPcx6LW8yxxQiqtejcaHlU/ZvjRtFLOZrl5kym444o9dq4ZnbePqefHAxE2xNgeUKGui5NEq
11m+jSmyDy7n2pMXxe0TwYMeqdMeZnQeYlveeQhhjPWUagt3A6G0uwSPBbt5OyPH8Qalsx1H4+gy
kvK5M/uZKhqR8pMnI0ol7nNx5ObZqLZ6qfdJUVXfffpWj5rpwEdbo+8qmDbPbvmDMZWzDchHLYZL
xwIJZ9v17luHxXcMYuxus4GYqjSDR2VV0bnrepCUiV8XfAvNYp46Kv7q6za67WRen5CvKfKhXYPg
RM/sv/jA/q9W1fkg1dIzrq3ygOLZXNeWU+wcsHVroOjD2lKN2vPa9rvAsPst9ER+q2dj5y3RGlmV
7x7V1C07CMfJ9wFBCTxDJjWPWdtHxZfSyCmWA7s7WO5QbXnwkWerbvrhGbK/GmNJ1kg5yTc4IszP
0z6/t6XX7NswkI+l7Q3bKjDS75Nbzy8So84WUh0OQ7u87wP3pW0QR5swozfzsNSHqT1OrF5Y4tt1
X+T80phO65tbuu61D73kVDmktM9JMcjVaE/p0Zscc1hJxnlISGenO0u3yZ5gdOKRblqjuCzVwq2a
/EacerCb9pb/wNvYyUje3JiWCdpDBPpO0/vbyhDsbBg6c76Slz3ZQ2Du4sRBZimMcB+nod6GHnqC
wJY3hqsJTUBcydCzzrrwcQ6Ej8w+yGOE974Mn9JgrO7xE0usEjY43/3QQRKM2sD5kZoNYP7Sac1N
PansHlICwq0qVdZKpkCX4ymSR8+jROHqlxfXNA4Tk+cPQCrRcax0TlPb9TSWSKKSN6luygta8fZ7
GiuylGfpJaj6XIW9cxzo1G2SICOiljpoXSUloFSjt27gd3rPmpBe/H+WTi66zBADZwQgsJgKhM1t
70t/KxajqCaJ8zCHQhztKgE4LjL7PIHOwtnhpzdycpZHu5/PTcXPNEjww5UnfYsTEvnfset8bWkJ
rUMK8/VktDG7rWMWm8EnlHpSXvUAcMPe4hcn+dwlrenMgvUjdRCGz1Qr57ZO1EHkuv5K3AsPPGxm
KQx97Dqy5txQ6QuU54Izp1PeUnKhj7PMCTMOpinpOh+5HppXs0Gunc+99SVrQ+PQxcGLJa15HRYA
sBkomN0qNQPnmI0RVawgEJhg7/zgzzgcoax0m7j2jEM2TNEGLKBziSkRbFDnwMvpIlJ4khqsPfZ9
gyE+wkiVPqKoqPZ50qTXucuLhL9Gia4C7dwWReo8OMUw3xhyonUxRB0zoSB6aGTcPjZIM6AZ2iNp
pRVC4cEkjYRnX7xCgyBNemjiF1JE23sDBFODMTUQOyiF6kC4wESvJO8RVvvNIWiGZOsUX9j9WMVr
WFFPoEpnOkATB1dmgTQRrKTOrknrHy0u8olgrq8gMEBUtl24s1uU0DCHF+ygKtOVAfr7gQLnp29U
4l3PNeeQtHntkba+BfitaCvoNWSNjxaA4AGYe8aRxnqPTU/cOawLmP6r+SEouhcDcPYut43snlA4
RO4yT6Z9oqpxRYrEjBcC52DfIEjpbXqsTdRVV9NH6u/6ndrGioQNeOTeLhVltEviYV21eXN0OeRd
6UftJzZYnCHOBNFYzclrQ9TAcapoATjVUzmlnBvaTp44V2JvdeP6Ejn4uHgHILLGLmjaYqntRswn
Nn9QbG7rSmZvWe37J0647sZqfBJ2w1ls1JyGWyNvjd0IOnxR5JOakI3t1q7qpdBsrlPeN6u66V4i
U3NQcbz+ZEYmYXymFYdrC941wTF+FtF3ACaeuYb/nE8VRi1pEIaOZUq6vG5WtG6LBFVxb/jXvOxg
ic5C73VlGHuCcSUbQBVcSVqqbsfck99kXft7sFyPvYi9nZXP5i7ts+q1HxJknKML1koMTyoabeb9
0nspM4iPTZIM27YYYD8aUbQxEfm79XQqTQnaohzMm6ZfAjkIojhYKglXXRVmG2XI9jRzyPs2ZA5e
DT8HUa2ALUR9OD677gRzliYRKnQ3PaH36bd16rxnHFY3o1PO27IbeMKtuKE7LA7kdMxr8PbsilZJ
CwIjdH0TDR3pHI0HkH9Q7m0onOBopeU3q826ly5W7oEVXZ/ipmOClFvF1u295GOYsOf4qk6RxDjF
C70a4OGGL+6jzM++2Npcucqr9+BTHPTvcbtBNNhg/Yn0ydBWHR2ymraycDEeTNJpuXclpNcq1fVP
l7yUjUMCMQvKPu2ZOGbmwbSb9CbyUwXqhE3XNOh4QbUAmD9RTaeEnO4CC3cxt6xcp5LAgtDrsLgO
4R6SBYoldEuo9TSFUtutIXB6WxCpq7zAzmbpcdqQptHsqqHI104byYexKJMDGV/E9FVFs5UIpdZR
wNrjc4bZ5EQvXv1ihElnhpyZI9TXO6tTamegNdsZTeLEK5fCHnNRXujrVKrsLvC1f6Zd3+zASc08
p/6pCSZA4yQ1iFsr86zbmgrwYFDVHcMCc/PUOTEm5SR5KDkzrfgA6DUhnloUXE26IgzgUBotg1lT
0uvAArEK4/lSiuzDnEz/plSuvkeXfaNrCnxtzN9dha8sqIprmNX4eQfb/ilSfLrk2E/3c+CVO0IQ
/C9ONhnnEmkz+NWxJw7B9PvnWNv1RTGF36RefdNp/c54WK7c1nytC3DkRi8whKa2sbIlvPvWTIZD
abX4/u2uuJd6McwxDwWobi0wEbC2JFL1J0vbGQdzFe9NO0t52/GNpW4cvQyWjW0CN3cBKfqiWkZX
a5HPAZgA5uCu7qa9N6fVd01ttesQuB0tsivuhhyngG2z5gYmxQpGdZQoa1Up993VmPOGqjS2sWVX
z0bbxuew9cNdEZOmkUyLJamLsVqPyXSLevAjTNDn93OG5aZJg49CSUgMfW7hTXTdp57cKPIFfJjO
9M5pt1S5s8r8MmD7yOf3oOduWRJzTOJmybOIootV9DSlg0Hsh3bsbkiZQStedzUbCigGLZ3iNCCL
oqEDn52r5T/5Ot5PYmiPkZv6exHp5mvXJ93WbMYbUYIxMmoebq+P5L2fVN43s1QvtjvUFw0ZEvjE
2ADVGbMTHgl/R4hCsNiD7QFHeNtfGtIIcNR0AP8rzo/roRxpXcoxK85OPBV4h9Kfs8mwvV/CA6wS
VNY8aXyWsKUzemFy3HVOau/Mapw3eZUfhFXrrSRicG0bGLuTvqXLlvfFwfbc+edIRXpZMka2wwyf
OSNw3PELOm2g17eVE2LgsQLx3YkJVXDArlMd8OZFKar9VcCs/C5HKYa4k9XxNcjGYe+5JOIWqbrp
koG2cTm+R6SVpVke7IKGgcLg4dsyZ9LromGoTsQjAKrH8KJ/MPjA3WQkQj/n0ZS+lphkv3vqZ95A
e/A8PH52zLSA1lu1DojGeEuEAnbg+MRKANo8FWrUdzM2mnQ1+NjK7DhqD3FuhbQ7u8TfmxW2tnE5
y2MzEUvORPyQDCxecTKXh6yr80d21xE/IT4OwlyTdQw+QKycwBW7UnS8SYCtMTshSKBghOJEYPow
0lvrYjpRRbrt+izlslrTyQmijwZE76kZonhflIqxAaLPW4jTmNnS3Lx4QCsugyjzNdo1Ee2aTBHz
1mPpG3YpJwwLOHsMjaP2JDHA7kS4wNZXAr2F505uubaSBkZRYSg5YD6Z6LeVqDHajSDKrOEIQp7R
WGOyCeibF8VdCpFsC9wp2aUki63dqWCqU4ANMMVcHJGPmmwcoXyZKwE+g2IW3hUHPIwidplMO79r
CqgaVm8tONHUAlWXPdCzYjhc0GKSE+VgQJQqZfTobxx/htnNSGbHxww3cdjGeyvP+psxLs21nc7u
tqyCtYUoF2tjcQ367KuuCR1w3aw7MHvKdrjat2r21cqKTdoTKurPgxPhMhvcu2ZJ2xFNQ/mZ2vLZ
1NCtlDnixYwh6G3FEI+vzMmzdeVxkhamr34OaB6+CrbH+9zQEz13wBmCFuje8hPn2jPI/FKDzmdZ
oNLG5V/Z+Q+ZJJh3Y/c9Ahi7hXxnr3o8BEeLmIZjYFjnRHivNTHhx6Bq5YaQ9Gdh0RcvXUcfogrC
k6cwUZI50L1pv/fD/RQP3Va6WHsQqrrefghi/LMjffTS6dWerLT+OqJPPkmAX2Rnu+k7vf6kWA1N
Sme51ZIpR9xug6hlyhZm2Y2hVbjnpKU3PhXfiahK6FUUnwchA/x3bkLGTee7p6qaTWrYznmmpUCL
GQ/tuUn99urpMbiLooTZ/RDxFAoS7NY9Le2d3/LKcpyyd0k5dvdznPl344RhBzOduveSpl9qMe9M
wolL0VY4/deCaZ7ACkb6BDavyn40OyfDGT0Rk5Ih8CHxrM2au9oe2TAahkzED9Dh7ZP2ymbN8C6M
g7OC4MXUyjKCQ28XFXiFyLaJTaS/o7w2/jIHuE/zQJvwDhPrxaLHtCvmQkdUEimm6lljTkN5Prw3
MWLzHNrezjKjcZsFHeE4Rju4ZBUF+asZOs2j1bjqJukbau4yJ0p2PbKSEVkwG/BNo6RgVgIyIPua
iIl/u/FBkW6mMBmvPoKIjcPc7Vu3kL19lZZ7gCcMpGIxD7ezYTT3giCTcxnX8olo4YJqooY5bzBJ
2KrU12fCIUySaPKuL8gKiJifzIVlfR+ysrnkyVB9EMEtonVKJvcdcVF05M1ZZj5gopoiAMRcfmnD
DuFXQYpBugnGzH51M61+tj1EsjUJj/UZBi8b85gH5DxhlYvv6iGDhKY4cV/MHqH4FZTtwqAZPP+g
lBl8nzLMFDPr4s9kEkl4pg7zD5bjsq8SR5kCfIksLK9e0dRn6dcenaLWUE9GkrovUVl138xaSrqF
cQLSS3TIZQaWqve+hSZPnhFft8+N7JL0SH8LeKwvZVSon67rmu/c5ABAThaRWGEb7oqcMik3iFXI
0Iv8DsQFeWIoQtGZh7uWIx39+8I+xKljP0ryPG5IMHMqdsYMRzE4W/eatkT8cZrsCCMyXZrkm7Rf
HCJRMj7XpM/otRKgFGz31/dyYtDoAP3NfEeBqd7aafQiTHyaP2XHijfUI7/ECqJbB6Xh1euJSaOP
n8aHaQzGZxHbpbkfqik65c08q5Xt94W6JnUAxRPZZ9Y+5kyOD8RBJck+qFDMZFqn7aPOZWHtiNFx
d4Ta1OlGC6d8ZFaZFMeFfkjeGwNYZwPzqMnWpNQQJRZHLp0Nm7c+7nOHNMiWaSsbQop+vposADRh
XJ2DoS0fVZh3e9lXo7ftgp4L0k4tl9RCeZpQ/kvL3fGU5tYO7QSVBbFc3BpGVz2sC7ob6ziYy0da
GskX2vCcoCNDurveGsx30ZLVQf8cch4ZQC/mmGtCezwyf0tDdPsYSN23dui7G2sapxP5Hn12jlD+
3NCQ5Z8vWjSb8yJeCbuI55QTfXwdBQ8mUCQXTXbUyze/pjKJ8jy5Btg0djGcwAMhDih66mBKPiwj
yS/elLftSmMP0dvGp/G0zlMOSNuCpiUxdMgQBDPGSTwGFXP9dQYOn7jOrOdpTGIPyUq7uOahFGYX
wE3OCx2BLFs3mQSLKcp2/CoiTz3lQ919A81gB7ToHOOrYaPQ94SjnuhqGhzuJuFvsrBwiBSs9fDc
mE7zqkiCBFpYhy+cGfwb+FdElpVFdBWNT31AeCVhEV5tMFBsWa9Q0FCPx/YioCtl0u9Il0c43ILj
AohCXdmxkOLLNfBYjzRni3Xel8jZHWtK2o1N2piPTCJ0MM8Gg/lFkhMfrssOMTgdLJ6sRufuS0iH
vl7FyuFGENvKUKIxS25mkcuzBibDrLpp4wfEduy7NIOr2wyjw0bpML1GZVTeRV0dlzsrpq+6MkZe
ekCKggYo7K0tYraFGhG43osDEnsfMwp9K+3O/w54Kr+kMrFpQ5LeHHLsQADfAb3F4M/JnLH6lOUT
MwaTl6cUi2Qxl7OLhZgUj6c0NXjkg4gn0JCKm0CGoY2Rzu0R3uqcuHMIVSFKXB1Z1YEe1fBshFl+
MNG63ToMDB6TDB1HOfDgsi3E1zTwy8fJC9RTEYVpe8q8NvjOYWeoyODpeDeyDjcKBcFs4FcwBJVZ
h7J6Tx2d5DvhxmS6zPQRv+AotqmzhLTbI4S79IGtSPmbED9tfvSnPj80YZCgROH9qNYDI473tOTR
Lphe3aBD6eA3iGInZMmqW0wEzdiSyxlY9lTfDm04UXSkybw1mRjlu18aph4t8k9pJsLeiliz3PvS
4RFW+fJ+Q5nu1U24OH5qbNu7RdeIcbuta7JAi4U5xofwj0bT8FqSNYNLKrKbx86ZBkZRcd7tgLI6
LzUbwC6ayd01PUB0US3kQ50R2riaLcDoFPXsQIXPX9NxJo46r6crCQIN1wALyF0bxMJ7L8qmzDhC
pj5NVPrqS4eKmzQSQLsXdcphqKkqGDeTnfvlbdqNeq86JY6mIcUxEoZ5IpOGe8EmJ/01N5gmd9C0
zs4b+XOTzgVr+2Bm8W3p+ayRGVgG+gjQQ6u1CdP0hSOluS9zhD1eYqQPDc/3rRqL+AopQG+71NMH
I7EYlo3U1OtKzFykyc6q7hxo0YLBqWs6rTXQD+M0VSZwCpJ9IZJoz8GaPOV6b9vMXBcIM8W2SZd0
nzKuQYHTz6ROOwUrSU0ACcizocTp0vXqaZQW72INeuZWk8oD94VXP1aRAdmhatRmaETDRKT1TgQQ
ekzsQxSmtiW9J5ene1+0RpVQlwnvKxSUpUq2ZnWQyXDNK0RTF0ahbFmdj9+khncKuaDOD9GYOwcy
xDwUSh6PimZCC6mWyQfCLvYLM52GZ9fsfOrGhk3KCx2k7s5UPlJoGVAQwoSHt8sjZpSpDEGNDQub
e011aJ85xve38GYX8mGKKCJtWxxd+Wjd0aO67S2XgqUmNc5HMbE2jBE3jByNU98P7YnWBL/GS52Y
BD1cowf4qJSAVaBZ4zXL/z0hgYWmRT225jmPuHc3MwDhCYc2PbbtSKaycUV5APfOiCST9lzN3r/F
//+RH/v/zWxNtsI3IacmS9Luv+Hr5n+frd3/H8aQ+GiA/89+7O23/ut30fzVjL38B/82YxuB9y/M
n3ieUDWGnoVN43+6sanZ/wWXGkA9ztBfbmz+6n/Ysa1/+Yha8UoDAyecZ8F3tqB+0//6XwzvX2QT
4KLC3OljQvhPzNifjEtYvYMAD5+HztImYCD4nGBhjKInlGtmbl+IXR8UTw49l4bQJ89F7RodBY3S
8mtdv5TBJSR62oLp0I3iiIZiPyqYlzYMuHH6B+3lorD+XxLW5VtF5mKoikLgqq792U5VEsJEeWRE
295E+6FHZr9D20VkrDpIN4jE/gfB6S/T4m8fCF+XbkS0XAkcY5/9f+zgmNMcCzXCXBIdpKjoq5vO
n/2YoXgh4UI7LuCdoTYCRHrgUTkQFbXxCG9hNiGC4jBfjYkqbxD/ZWQyUtt6K7P34E0OZmvcWyrt
XhXzmGbLRsfijSwbrokaXfsLM3tYPYlO59c077x3ow/GhGjuaWJeEYZD/li3EUytykaOQyRjpuLd
8kt8PLI9od2JwfxszymqoUNG/RieHLXczZKMWLAfUFkfYtpX1lrAa96xvmtvn5Esujf8KfeYM/Yl
la+d9ru0SsjsEtLxT0qU9YBq0VOwSgCQvCZe5TgrDuOWj4KDwNZVqYf+TbkovVc5jqCdjEm6Xgmo
Me0S2+WLTVa4ZPzW3siq70cxzc4oSRTzNouD+DrXou52brp0T914glJKvyVdMbhXEZQy6dElrIKA
7gqY7mJTJ8N02zqE6W19ewHJuE4ukd4a5HyvdBhU3TZpIkKs6pS5/7o3DFCNpll6zwg+GgY+gJlf
RrQ1Lt3EweqA98j8BukEhLW/vPx3/35s/koI/N2lxNOLpSVanP8kC5k+Hs/fZcNGn2clhw9nSw4i
bFGzjG58Apkh2xqWa6zjcpTHDtUo5V7Z27CWSPmY/uE7/G5FWb6DhSEfeuOyQixpJr9/h9ZOZFha
PiS2JoBaV2bdQkXSoZ2f0DoUPCnGAIaGOFxFXDb7cvsP+vxfAvy/vFJkz+ARs7g/IEJZxLxP34D5
rdH0c2Fuh2xwnjgBtnd52g4bMAXNpdd9fYywZ6HzyaI1bZXwYgzjsApiwkfnMoXxQ5zg+s835neT
jEeXD8MWVReDfBdL0AK/+KueOzDoqQBAs+AHxeU1Ql54i6evef6/+BTkQrCdbNxTn01qyZjYOSc8
i6bsWJ+nrC63ZUy+8Z8/xfrddb78GMfHD4NnmeDMiAn17z8GOzmSMBq7TMSL8C7Ck/bA5NT9YRHX
QMnl3kRT9IWl2WUUnqDlpTX7D6v0p2fsb99gudx/lccz1KK2gaQ2jNbPwOXcLdqOaO0lUtNXwXpI
4okihOL9zz/90/v1t8/9ZHCIJ8AhGfjphX01nGbpG6ecGYpK1S+Zq5JwqpLp+1T7WQqlSEx3f/78
T7vTr88HooKXGge8w4v+++82aiOXgIwICCBwZAfXCtpV6vV3uMjLUwBo4ePPn/cphOnftxrBGZ4y
vI+L4eX3D8yEUcX27JsbO2oKVPJpgIpL2s/pMvewgzE/ehyl77U09M1seeOPiYyiR69MOKP8+av8
/Q1yQMTgwfQoSvj5n94gAZBOTXBKN3E+ERcIEuHBVVNx/+dP+d1n9uv38oYuGSRcXiv47LvAe2g5
QmpIda6ZP3XRNB/rYgyevBSR2iR4wtEEYvj886f+/be5FFQ4PiCmw6yIlsfuL49zb0T06elAbTzZ
sc+mfbGddab/YQ1aHs7flkUPNxZXKMKSyJ+f7VhCJN7E7TShNLfpbqzGJVyeFZGM6/Ltzz/o78+p
S5wjDjY2IkAKwSeowRzSw2G2bWLp0MO1joBBGWNNv0kSjiskDaM/f97/7qcFeI5sb9kB8d3/fgGN
EelzTZLBRkAr23sEnVBVDghAxyr9h4+yPv02lmUWPXzdLrNoCuvPVkt6Fo00i8TfdgwE5i1EQJQt
nvTEhzPRG1sL3y6alRUqjpVkWgwH22xFvZkSJadLFUizg72ixrshYay6LWRnulfSUSe4hjQG5H92
0/m2VNa+g+YXZ1wEOfj3K8NY1A2wAtnbrIRP63QTDgXCzHb/nbozW44bO7f0q5zoezgA7I0porsv
kMhMziIlSiJ1g6AkCvM84+n7g6p8zATzZIbccS5OOFx2uVy1E9Me/n+tby0KzDNf6G/n7JsX7K+x
SIlaiDwcEX7v+N+8xhpYDiTuk77tTMo2wzzGJUxuo/lc551Tb5opR1cwJ2Eq9tE4ioAUTFteaaRp
oJwikwh3S4t9Asj+7LwQtpLYO3SfBEZno5CPkCvgZZpFo0uPrjyySBKD0ML+0Zu0XAPbJhCf8PWd
5SxweL+SxBk1gwCorYbBBT6TsK9mvZ4oRSTdx9NDreaaZShmM/b2CB9NW1dXc2tehU1SmyzPsg01
fB5yfjBmv2FjSV7gVsM+8WhQTjozw+nLE189JUgYYlm48SWzETu8wqKzVV7FTGxhpjUf4wovzoay
NqpMWt/ztq0BpW+w34+XbTJqA1YcHfJ57FMZQkvU5OZFO9eahQtmNq8iM56LfUc3cm9QRuo2CEej
/Eob9NS4HqG7EWBs2BXabwroKZa/2B6807dxNXn+vo0gwxZ3OqU9aznjvp08c7sdmkHllEIxuL2l
YO3QiZnDM6MsM8j6rpl4p2FJQK2wfu+J3rzbqNlQQ4+2hngoT2/MvjN/FmZsBltkmOGV8LMKcxeS
jLyTzmPHwnRmiTgyvsOXDJNGGhhR7NXOI2PRbQqs1vSQ85u6FtelLq9Cq7qrzOg161CL57b1RYry
x+m7+36242wK3IpcQjhm7/yQFb2pKB9UY5uVgnL+XDeXapkO0KGraNsSG/7H9xlunNS5yUwh2OZX
b2cmK9MJFIqq5LHXN87ShpFZmF8mHKNxgESh2DqKjoeL0imiF0nQ9OkLXm95eJ84+vNtSE4PZOr9
9mi/fdJRJCPdIkg9g4HyybIy4qOnYWpNjrgtRP9Coyx5WZka4rsiwdewREd1DpzJPv9cRaZxLmf0
/QtO7Qa38VIF4OaI1eJWh+zClVrILX8VSG2V/4LvkZ5ZJ1bWc4LvNAbQKX/wn7D2jNXEZxlK2+R4
bYiDin141IFp/CibkOAH288t+mJM7vdRrqE7oZth4+lJJKiBAT/fL3Ms02ec+5itYCfNBEBl4HHw
21jNdejMUbMTcbSUvs1CyzYynNOvTZIA8giwWQCzjp0h388N+u4zz/Lw1v2+KJNKlW2RvcZcJ1dv
kxP4BSkacvEoZLsm0NnHxibR4V1m/iBqCfH3rKXKNyRBVg2OFERbW8RLhNkckSA7l/pGRrnxIEnE
+nz6px3uWPhl0BqkQ61l+XESffvhrEU4hWlPCS1scuBxvLY2ljKdCs6DTSn8yx+OJQHlAU6BykbN
DdXL4VjUeKvG0nXLs1iYvdrG+EjO/IIu+UOaFZe1nBWgP3IGtwQfz2oyRgIGynnqbI9ykrhJxoHw
HyDbe8NKrTNnodUx/++xKGBCZ1iAMEvd8+3En4oA7kvJWDS872Z+FfNR1yPb0qwfDiaNrS0oIRX9
3GGocPSr0ET36qDycUUXl7sqCeSZ4+G7h7rs3lnTWViXQ9MaUKa3NczHxuLqFTntGq2l52MOWJjR
WpyZps4NtZoULFmrep4yVBQW9XaiqLGxmpR5skVDcfr1OdynLPeZ+qTGtMBJH8aUWDEIdILPHL+z
TW/O1f6euJjpS2EFysd5nOyHvgk0L0lzcWa90959usuoLLi8uaAjWH0Ony4K1il0+thi4zxYnxIV
jQe6lvjSmRudDAaEzKVFzoIIp2JrRk14w5Re3IdmVP/sNQRYbu8YPRkulf7nD5lTDQigpUosQcUd
/rCZ5MEE24/lDfbo7MqqhZhbdwMCMrRhp+/8kYdMJZ4bj2TIsiCqHg41FEGB/cW04AijviMuyLyF
7ZbcqYWVfj491JHbzVBLuX9ZZqgdHQ41a2WFGHMZqjHJs0hVXNoBSrTToxzWbX6/StApIMGx3wVq
sR7FVIwad4Rv4TnGvbvTY814Fk2QX4/Z0gXvdaf7YBb5fG339KJOj71a2P8afKFgCuggporp6/AS
myAB6BJ0lgc9pruikE50RIK428z8cjHCOPsACu0XqhqQn60qvWTjj/DIGqpzWaeHm7m/fwl0XGQA
EESIBT38JchK/JJuu0WZekpvm9lPfjRmNd5lpCpeIPGYdlaBsA79QPdYgqq7Pn0njnzQJMHxTTHn
/17xD4dPohmeAZZNzzGU8TpTVLrBssMd0bWPbPy7nZF04dPpMY9eMikyJjgkCC3rlRiQw6RgFVhs
4ynmSEenZMfZ97IMbeU7yyvxoFLLvgxIfvZxZo6Pp4c/9iVROTLZU2rUYNegzC7REvqWFYACW6t2
oS26+zGjBY0prPt5eqjfGOF/HRX+frpvxlpNzWpZDNAOZsvDm1O7nMBpIsdABQKlq67xLuGSSSxB
MX7uHwxr8O/UYEyeYZybtx15H9vTP+f4lS/fNq0BGHGrjcYkpwAZM++aOi1C+Yp5FNHCLzZD4//n
SOuJEZV/niiMlKcOaTXU2ba5Fml0a9Rz6UTHv+WFvfP3Va32GSlOlj5NUW5rpYnYj/71dpwy/UOI
Brs0q3hr1yj30sqCg95Eor+th4FkXPPcsfDo3V0ODJQmKeuvmZoddUrJcoASsZ9qD832vNGHVuzo
iNvenz9IISjr4wCnuGKtXqvQbyYtbZi+RDhKmBytsdOrETM31Z2L00MdHvr+eoO5syQ3ShjLtC0O
Jwh0T7ZijmxOh5zuIiL7/Juj1t21dGS2m9Fx/lGQ+T/HWyDSUlAVWS+pwdRxPujAhyB/szYdTalN
gabjzAJwbAoSNHUBeiETZkN8eFVWJjO90hgFs3VzVeFivhMhpToiP7Ah5+jNnTYSt5kU+Z0YIPOf
vqnHZt23w69e2VE0llXjQIBAStk+bUJ7BzEt2xNigOGa/fKGOlG8Pz3osqat5yIBRIg2v03JdV3P
NvpALRQ+A54kceapzNPLid3LmVGOfQXIAjhDgqDUKfge3lklSrNSWlxanKr2HkiTsVcRFlrIq8/c
xKOTK98U9QGK5dQ2V0MlNfsTxGJYNpyUN0SpKIOYRBNCn1s0r9G0HfW+2M3yok268qkyrPmFXro6
bUvKuWfeqKPfCXj65aK56vXXj5MGPFPD3Y17zpjqUFe3MhPObROLyuuGtrv8N57mm/FWJx4EQvlI
r5+LD8FSVW0gXZ3xztzjY+8MlUGTmjHZ5Sz4h0/Tz3rSk1Tm1iZVso9aHZN7NoTqv3Etb0dZ3qk3
ZZY2H0hpnku+eXMO911QWLumnKMza9Kxb56Nulh60QbH4NW1NCPFy1zhm4/Sqr6arAA5fFLFwzMZ
1EABChFVFO84M7tWXWnaPtX77sxPOPJx0GuRIOJ5ckzdq+NT6sTImrPc9sYhQMyJ+xQJbYigjSb6
l9Pvx5EpBvgjch5Jq4dm3WqtN1W/XjSqDKUH+XOfgkaaKRk1TVF+ww2j4qLx1d3pMY+8LYxpEDtg
cEzjzH/4HElRwFw4MWYQESYaoi+8Ug00v//GKADRVBpkS0jx8pzfvC1Wb87zVKe216Gh9Gy9+CUq
nOOnBzl6+1AMLFr3pXW1mlvSRnSTiVDYi0Rm+awLdrIVzHjPs9XpHygvJw9DjFDv9KhHbyCVN5ub
R2TGGhbMTlyYODzxl1CbuKXcKq+T8GwjV+cGrRYCB5och2l2KZysV1NHo88RhjWNqWMYCSnqrPpr
O0bFzg7JwCmVtn2MZ0EkWK4u0a2Dvk9KfbrEZ0VMlFJV50pSR2+1YRLHwczJHLO61b2WqlijOERT
23Um0ID5uBODXu3TcmqZurPhdpICfc/pe31kOuAu/GvY5S69eY3CKLQAP4+WZ8Bj3gK69l9npbS2
SetUXhZU8eRaonYWlP+0aUc7OjP+sX0rq8UiAVn6o3yphz8gIo63TXF1eIYY2KoWY4tZeIAFZC5E
s5kE31bVHgs9ly9KSvPUbTMcYeTWGkvAVmbRgzl9R7Sjt4SCxkIPZ2e0XsNasw1hg3DwZ9uKXKSD
xOHqbarccUi276JU0Z7GTu7jpsWwpvvztjK6yQVdMT3Og5SvTe0/WzCQiX2LgHoswmwVqvgHHM9I
ZkNIGmcqQ8e+FxpzdCOYsRZhwuEtnIxUsTNp2B4aF7ExAytE8+ubZyacYy+oQ4wwnV6Dc4a9elDo
8yv6nPDE6hTEWRkNhCI5FtnaGv6BvQMANNgEhTIbZ8Z9v1pIPoilLrxkaLAhPrw60mLi2HI4PNiE
dm+g7RCLbYXpLm7LwDv96N8XYxhK0E5CjsTBYv3kBxBCnYPMzVOHPLvHJQK+JB7ACCNSQnq8TYQa
33QtLI9vVoIL6cybt0r7XXb9vHJg6036ShDs13P6UHZTltkBHMXOJ6cxQWP8migdWyc0hsS2pLqD
A6BTzRsjzsd5a7bDJ0XNaJA2okGfLMEsAUzArGJ7sp7jwdWVjFyPxkQEvCHbIg72atXLl2geFyrJ
TET5joVRv7OnIInBIEb1sA0stf7Ijlx/WOqRL02AJRzSAUZvABfNYj/JqvFD3sZNcWZj8P5FXtJz
BF0uClI29enDR+3QW9ZzzLUe1AogCGjaP9YUN/+4XMkoixqDb4W1ar39KHGqGwEMNy+sO3o5Oamj
xty/Jno2nlFGHHufdK6GWW3pxq4rtjbiQgfnm+WhVC2BRQr9MyAjsRNlbRDHN3bVL31qt4NiiHOt
gKO3EvivYcNuReKy+mrw0kui7SgWc5bT4BqMZbNlOY32Qp2sJ38Iqr1llsS12Faz6yNWwJoO9TWT
mraNM6RiSuI/GKU/PJz+xI4cV5ZTLYeDRa/Ff1lt/trGYGlLe+pOoHEF3aZG/2QiAn2k/SPvRgN/
12I6TH9MAchElwAdJJOzzUe4GUclqDaZ2U1/XP7jN5HVyAnY1peO8uF7F/lm6JjOZHm8lcVdGi/M
k66ff2oSSMBIiATxnFlwTjdzbGIj8uG3EBJ68lpYXevE5fRkZeEPyYZNoMMq5Pj0UxsJGT1z05cL
ONjrGOwowN8bzCo6WtDVBdaAnByHAqcHTi29slEpu6UYg49MN91NhCOpA0U66N/Stsl2XWx0+GBs
SQmYdCJ87eUPu5Lhz3LU1XuTqMrCTRvSh0//yHfL7vIbeTEQQfGtaOuynB9ghSmRzXkViY33nVEr
P/za91+w88wt7mSobHtoSeOvjp8Gv3A+l1717pNZ/YDVDqwecjs0ZK54XZciMg+dz3NPNuPpq3w3
JSyDcO5iP63p9u9gt7f7rbi1jLhlnfFiW7mhg3eVpCLfjIq4qY3+upXGR6Opz+wPjj59tK8ctSgn
0Vw9fL2HSpahqURYGk02ly6Y14BpzwRzPBAbmAfK0+lrXMlhWceWiySgjs31EpNur+ZxA6+FaimW
71kqkLugCwwvbhaT3BTL+tfYZ6SPYV9E0pfhoalQD4LsObOYvvu6lt+whG6h0tAtXqjDix55z8LA
KIi3sZn/QiY8Gp+qcdeVXfnp9PUefXHeDLXaf9HaDJDJ8OLk+SjxnsJxzWCMnR7k2EO0ae3y79+y
vtUgkyXBbkHlBVqSEhWWz0AUcVzb6t7PGvUrNE3x6/SI7zZ8HGK5Sw5PE5EkJobDO6g004T2qnIo
IvnNtWan0y1kkPQBgm4UuXMXp7t8NrIz08C5UVdTVeK3QZ9OtQPz2il2BrKiXzo21V0FdtqzTKO8
IVfdP7Ncvn+CrC5IARdbkIE0YnVzSVaezTHUfQ8KnXUt1dy80TSg2adv6Ptvn1FQpLDFIfyCcQ5v
6MD0Ys9673upA7TCCXvU9oSphjfRMJtACqYs2GfJNA1uEafRmffnvTgAaDohIgjuKZmTwbP8ujcn
vURhy4g9z/cm0Hp3TWo3FrTGtno0RXNDfom2yTG5XU5NaH0i+Tj7SdS7vjFp4V/VmgPZsKnOHfSP
3RC2elir8AAsEsnDn1RGRlTndQXbpHZs9H1FcjGSpfnFrzVgolIvjNsqh68INo3Y2NMPAz0E//T1
oog3ZInmQ8D6Tgg6aBlgTbsPtqFo7etg0bKRRFjM3Ta2SlXl0M/up7BKA0SwRlxsbbQjBpFoSAEo
VboJBtVW6poE+so09jkQXIE9Rk2/onIJv9J3vS984eBYp+cjt2ET1oYbQv3IN45fVHSTC4XIWj8q
5FPYdU64H0Vhoccomvq+Un0BU1bRhgcIg+qHTtRJ5MbA2zvQpAozmtMQEgWBw+5Nl24ZKukuE0iR
SpWn72Z1L37isRh/EW0wkUSZAG5LrDr+OrZGDsOF5i7l9XGWn0Q5EUyL8oXrKafqi5FY6q3fwxB1
KyLRHLcSBn/M/Zke1pRbaYp3dIx/EI4HQdUwW6V1cf+YEfYWQF1XltrjuWx94gA3WjGUIzVwGCrw
eCuDSHsbqndoll1woxj6hHhdravvJIAEgWdWs3qJQqX7OiKNjrdtKSKSgku7CKHs6c0mswFxPSZY
wUHPAIOCYksJye77jQFNUCVgD+lF3tXa7JUzNAz9s0aLiIORxfVlFVFIVloNGyMr/c9RIOhsRLZa
PGphgIVn31ltigW/wunqwiaFDy2h6aRbLUwcQaCFlZieYXawFIM0pEGiwKZ4accw+Vb39Lw2sepU
6UakEje95dsGu+4uGVo3M0bO/bMWJc1Gg0j0ik1XfSjpQ7+GQ2K1YLPw8C64duzyNr6F+UsD13eA
mlvBBW9MCSl7nlVCrvGVVphMNIW4zLqz2bZVxC5/AhtIBUdLqWF5kPI4teo4f3U3FXU7by2cafMV
e2e7pQEhYQguwSCY+UNY/VsyFRABtTMMaGC7sTsavUZ5RQb1PZWWmlppYvlEVbB1UHZx6re86lAa
7mwDhOkm7dRaJznDSN0az+y+SE1QMmWoTD/pAuBJnoQVfKwEc48LqcO67xExNm5bjHnFCUAgt1KM
LHma8oDtQV/r6Qe2l/ZDO1XlJ7QIZeGCjC6pcuq5dj+VVYwkWgfzt7yVQ39DCHlj7gbYN/zz0RD0
bqMCDSCVOTMJEDdG9VnnY/tMpacftoZORQduqVlfRrWq9kvinqw99kfjd/rM/YtwGv5BNAFxFipZ
MoNeLvv5E1Zz9RP9Tv2bQTmQKO8+gT0ydXP9CBzbGLfUTok8SIRvmp7eRSqk8HKa+cRjO3qFzjZd
xcQ/JG6TRuG9L/WxvRJall0lcPvyfcOqD5jEwHnuqSEBSS4bM5J4lQDpd0VzMLixGzl+VGrF+jb3
iXEPFaANL0wCavhG/cTwMt+GthhySrmVSjyPbppb1o+hcxZ0EDdKvVQUE9QzksA48+wJixIZ4IsB
fhahBICiiqbzplzI16qFzHxPRncAxR2QzHBhqhNUvJQzHemEOtCGy7BO8ucKLNWzBpn1S6OEUwCE
qga1YTWG880GFlO4k+5jcXdKaD3krA9knrcA8Fry9/CFLyAW9mS1CPdDLIZHc+GmNEaoYN504CaU
M9CuNPo+TmjIXC1J46fQUCMAS2VSMwEbRv2dePXyMUAgTx6AbbZPWpua2oVpWBPkHtyJ5iYB/PVZ
DUzzM0DOpNlJOx4b4n+ibHymaiZGrx9JDdhOUag/jJHfj3s+Cp9fHQm1+xEBw9A32YSOGnxy1FjX
UTAp7aUvyabZpTWVKQBCIz1up/HbwtUn31I2JdlZ5nYKAF3ssEXhAVfbUb1CZ6+mrknVXKHcnKjf
SpnMHUjZItPcPlXaiBIXpxzI272Kyb+RU+qNXUlAATC2xZKvGolJqHlrfevHJvgioZE2VElD39+U
PcyizTSqSuMlYAvUyyKUQQDzFiXVRZJZpOTEpAFAhI6T7gJKm/gCpKnz92Vh1tllY/Vd6aqonBxy
KFSfPw5BYO061c+ia90clX0YNuovvV5shBIEdHeTQlolVT5mR028uxz8z0mrNPm90Gl/7Nt0XhD5
yGb5qzhLY7fs6dd5KYFmTx0xQoSuG1HibDRRNdpFTu5B+Flgfc1+tkk8EAMCkS53M7Mpr7XOGfaB
GZmf1cqZnyQ7ULFlBpWzG0FI+WqKGh9vDFlGvUtaDEvbROZ5/N1XWHVcTcdEjRCBIJZc7aAl1EKb
VDdBKulsgI8rL73SOAC1FEoTXprE9ejNehh9Q+Y33s1ZPCQfebWHwguDUruI8fb/qKXsukvR+cWL
Sosk2eAvhhfamn7A3OG0ziyuoi5lEShypSUhjgwBuRvQ9RhbtJeICHAYtAnsbnP6CtlB+6II3y83
QZQwTyjsQ17IfwhuZJTUupsnGUu7Klv5SASF8gTmsOfILkbOA0rTi37TUiVtScVJwq8itzRYYkkD
NRD1kO5VRa/9IgGwfR3EPD3jkh4WeryMry2/BnRSEozVA5iSFl+XopbXc00leZf7xUTUiRWll4YB
a5Bs21zeU0hJv+lWqN/VgMtHb5qKov0s6ji6BQIF9ccp5goajCTHm54s7GLg4cn3UGgwkaM4z4zN
NPVs50w77l91bWCxDlTfvIlLtfzWFXWnuKOqEX7cTy22Y5vcgOs2d5r2Mormqt3LMlEgBaW5jryk
Q6a8IUKc+dOZZ6PeYbeRD8TsjJ/8nFyfvVVGdnnXz3KwPXOgDMo2rnNAJoMFXmISIfaxkiJmdzkF
AcCYMIpB7wTJ9pK0eV6ytckUsObcl1vFKlBCWwVOcQzmKUjeKh6vfL2GiSiyV9GHEN7KSoJmAStD
5gzdGmMw8TRHvEKsNtSQQLe2BUQ2uwQYpTpD/FzwPbabvlPSCPxG2c2wcaTyZDcaH6HRhs1LPUF9
2vSc4I2tqZT2VV6IonVrRcVTqaGae8lHe68K2J9Bz+91AZ0ROlLUavM9G61A3UZZSiwQOQo+fQuy
jPGhckAwNlnV+BGLvzVfiXiAixrPykBgTgdElRNt4qmtJT+mUeJSZpxB4xmSq86SmO2xrHSWkkEv
Ye5NfcHyXfhz0SJ9VYYJM3OZEyBSBOM1uQGqv49Jn9G21hCAe2fmJ5JHI7xtW2ULZtkMo+qnzMbu
l61W7IjywMxuHQw2sOLrHvF9OhHMixnKVghMgsYlNqRkkUU0jtiuXd+nUOdqlRF0gJgVoH/sfJnO
HHr2uNoNI2+2UFGIoOGQpZ+rWv9uCxweJLC/0IDhj0sRcS1KzWpEnBCNSQsJcuCNMeeYkpzzorye
qCK5UEPFFS/zfKFUaQ/Ysx3ujdmuIL9H/qfILJRLpbHmC2IIrI/Z7BgUpiP/Oq97Iqz6XuyLDoBL
HEsdLIpKJk7aoVmfB0guSTMXbll9Pn00OlK/wVWKlRlXjQqSYm2arwDWDX5LntMi1wdI2MlLqQFQ
LEtp3JpOFwMG9uM7Ntjhwq+cxR2U8vCMBOp9AQfLPAd6zmfLzV0Xiq3RGeqeoA5P6kRsw6XrPjLX
sB2H1f7nB/ODoVbnUEUByUs4mOORrRlehInWfFKCVKO8QVhWOuGPmMvqUbI9/nr6Th+pO2DrwUEF
ucbBUrQcUd+cyc1M1gPtbodzRa1v0yQhLwjAxvb0KEfvJCpmTtjIA4G6H44yq3lip3HsAC1vsq+Z
sGwSrvCt7am6nfXmHB+M4zQVQAviwarIATURL39E/UbGY+HVBU1Sdp4fnYlz0+nLen9+5wWhmPHP
kVY3r8jqENE5T42G2HgRgnYiyQ3E7GxYCHaDEl5tmISPpwddfv7qW6esiWgA5ygf++/2xpsnZnSD
HwLFdLxprjVv0q3Ei9S7sLzRfP+c8Wp57d6NhfGINg4x6Fzp4XOr84DMaitzPL/S5SvBlsbgCaOV
n2iSq17aR/ljmIv0Se9mbT8SWv3l9LUeeTspnZJ0K6lX0xBdvTeD6bPt1qkbC32wvlQpZkZLRH/n
VP43YIw+9K9129Wv/3H7Ujb/wVL+86WNivx/ALJIW/zX/zWz6Po1n17eEot+////QhZJ7R+AQxBK
UTFETmgt8KHhtWn/z/8Sgr/iMHGYfNk6hT3xn8AiqETLvp6mMH8fU/jSaf4nsUj+w6L5ufzvHHpx
QEnnj6BFDPLmJeUjIJUP6wA9c/gX2CFXL6kfKtFEzsd3Y8zBZT+NWjyaESaUth2eKPmXxkdgMwNL
XN/Fr3B0IBHmTj7CzCwUn4ABac+Ks8d83E3Yn32tnZ7f3Mr7v76XtwSYwwnprx/IBMs0i9XLpNp4
+BXpARA8P+l+jqFJYUMoqNyoAKV5z9apK6396dEOvxm09PRsaG0iXFq0IxSfDkfr57GuJZkpLnWV
wJPNnH4px6R8+PNRaJ2q1OeXUFxjddPDcEogaudU7KaKu5bFzSUH/v6P0sX/uhbBHIspAu4D3rXD
a6E05gSWXnFw0zLy/UrCB5wx7C4IHQpQZIGEUsPyVTbBdObyDh/Z3wOjakMJsYih1hrFqnJ6mLgF
gLchSPeTNg2XNSkyO22qqzOt0cP5/O+haOsCNoKL885yPudjaVREgbqGFucbTIAQkebqZVDmX4Bb
tTNL1rsLs/F5IKERWDBx8q6NY04WpVqswokHdvi1ZUOxtWXzyvlxPnNZywvwr6WDy1oEOhACsJjC
7UCSd/joYjJ+wQgvwaWaRssojjKCAQe5BaZF/RN5y7VT+9MZYcW7d38RbmCVteGqwTBbJ8X6sidt
kRALNxk4Vm5n9Cy/NFxF53LEj46DXwkkCe1x/EuHF9c7OlrdeOlBybB4MnwBMjUq4++nv7EV1uL3
PQQGgJWYf6n86WoYI44nvdVhtcu47Sg76akbO73cR0HyWNbyNg0IBorlHr3XpqrqC16Xi8TsL2e1
IBOuy1ytJmLTnO9P/65jV49sF9EifilUtOsZJjLyInQUqpCzkV9qRjy5CUekMy/QkTfV0VHHLFAj
+jO/u0lv9jnAhDJKmtxjSjycNMgs5NBrNA3RBqmYknMpw+8+w0Ulg8mdPsyynIhllXkznHR8DvUQ
FUC5B8pukPY3rbevG9u4oocbnJmjjw/GFm6hfyx0sMPBjILTnKwYbJBZfgH+rH3Q6MIQcacIfevr
VXXuVXr/Oep8hRqUCYzraFpXI/oGDPVB43PsnaG6i0P7qdHsK6cYBuiakNHmvdI+Rcg+x0b3CKGb
PZFMG6uvSHGlpObKgF875fGXEKbtmTnp/fukY6EHuIFYaOFfLH/9za1nB7/keosQX1anu/wkMEYi
O0cRfP8+MQo+N7brrFrvKCKaH1GjMa3QrRrVnK5HAg+ovdJPoK7nR/G57v9KVrp8vIxnoudZ2D48
59UEKAZfrXIjwPuk1k121femSUDCHCa/JF2qwTVEEDzFBlWzjVKDnt5Wwla+qmEsETj6Q3FGgnHs
JtNeXjZcqJ9waxze5LbLA5uGVOhmAKSbiwEL9kiYvQj0f+Npvh1otTMo4i40hpCB8iomOIdtwlbT
6nOzw6pC8NftZXVGUoJoCufk6qVJx6EqqpjbG9Al/dhGtJhchYLNL/ze9HRany7uMEJeu2h14rou
ZUtRlTSihNbI6enw2IslFvkUCSPLPLV60IWWWlPUMh0mljJ7E1PjLguslrZDr1ycHkqoOo/pYFld
FgQeH6IWxuRPDh+jCuQ6j6ntUaAamuoi1XpyYGTtEFi3BLxDIYts51GXY2YC3aemviFJTwtYqHDs
/9R8zf4cZT7gXldgJKMsHJbFvKRbKNDev7PVr/If9eLIvXOoBFKaM4jFHF22XkGJI2qu/Oe2nDrt
ysqAo1OQjUjGbAZ9TGiQamm26ShEqR+pQ7IG5UAOQD4GZGHme7UuDTwdgT2gAtMmYyZLDWQcJ9cx
kJsu5jeR3Ae1eefoXUXxdTRbaE31KPaZ7Sg0NSAp/qQl5bRe3iiBeS0KZ0ZHRPJhyE8AU7QnEIkI
zzbLgUDqYqIqrRJYU3vkhBJdTIu/rq745I1v7I1EdpPUaa3vMXOTWQ+Wm64NGMl+QPg9plZI9HSf
cboghzAgisa/rZvSCtKHkNJs7VyrRSDr+DmmuR5Y7pCGS9xCH2a9Iy8mRxuVcBPWtT0hG1aCuoOE
7bcvshLtPdqG6MGyS4vwoSYresQHqupsqkiS4pMQm/spAf+PUJaCNNa7Mk++9S3pkgCBaC+KJNFK
r5msmELk4Dv3yWz5zwQUaGwEyPmi88eHF13pYWnal1pKX2Jrj3UEhX0UYeTJwenDK9MX0XOvmGp9
Pefsp0IynCZRb3q2hPWTSmoymPEgVZ4bQfoPSAxum0nIHfZkbnAoqysUnDkqPstX5H0AYMi6IpCN
LlWas+PyOpDyJhIzP93PU1qUbpy3E7VspNovFVnI1GfpkC60FvITtk6QRuV12JcTLaXM7nDjyKz3
utGXF0EVUWYNRJFhLqGdT/u5TjIUBqUoaZUCQaDyinF8/BjWORnSijbZH2KAsQ+ZYwF2pls0JyCY
ZUDfDYlpScS8NZTReBtbhWI4NLaVGqlB7NhBw8AkWPHGWUP9Neg0J9vkbVs+kKbcExUqzPqmaaQT
oYGiGPuYC3glH4cMOJRLIiV29ZIyJeVoBw1R/mUcaWmWGv6BT4k9mtAvdAQVew6lphVcSYLec/s6
781GiS7RbRjRJYcbYE6ZUsfpZgi7NNuP1K7vLUWNvw9a3Ia3xUjx2ctJaQTdpKT2XUh0FaRMzgtw
8JYQjw2rADKAJphpHmCqIIcyQlPzakypn7lJ2IzONs05blG7NkiejLH8py5WLXB6BDcRCMb8YCIB
78vc2Dh6q8KCrajQA6rOR7KVA6jfboSnfIA/G3Prugq1DB/cKEevJIw0uTDtFiSY3tjzTayMDQx2
XANEOODbQyAwO80HjnWkVpdkXgcbGgWJ5laWxgtBHBcsp4x8A7fNA1l6fgmGj7qoIO49ySING3OI
1H9jjhH5HVnUzi+aMxtf04lc0u0Y9uklygrUBeQ+0QLRYKY/h8MwOJDlq7n5Kv04Db1Wx+BfpbQ7
n/u5NvW9GcjcuUZAYogru7YwoMD/yepdbZIA4NZpJr4RxUpJtipnVh2Bc13xfFONf4S2k/b7jJyN
CzIzonxbxnUQczmJabjcJTo2TR0TucaGwDIJc6V165K7kk0k8nYT8WhxkwkCuCO6VhpanJT69q+C
Rp4N5xjED0F6lSXcMNOyp8RR54xsML0EZilyZgkRiibcdkPfx27i+2OyUdqCiIEiTIyPQZen5oZW
a2JszLmMoZCTOyY2PX2B9Jqstmr61NI81LWNnbWV3Ot6SFQJ/4iw1naw0NR62/VpjJJkGKMPyrw0
9gK+szn5MkCFspML9v/sZ7dV1NXgEuHQi65tX4k/NernLCyNlvZnX2vhxLtY84VhDehx+veBTtNh
Lr4NQUzIK8nMeexZRpUkV4g5JIYycrKmbR6REF5ugMJbyripRTaYhseZZAjk3tFJH/u7Ev/fUQws
X/NPbf362lIN/B9QArTYif3XFcAdmveX/OfbGuDyN/xVAhTaP5DxW8t5BVKIyZHlnyVAXf2HscgJ
KeVZSDUp9/1nCdBS/wHzVsW7x6abv3uxOf1dAjScf9BXwTKysGvYOFEd/L//GxZ88Fr8XU9rVn9+
or62KPkpwS94MkhKdDFWeyKBUT0kv5aQ8ZGX0DVSe7giqSL8DKqsvXxzU47U8pZz0r/2X1QsUfLa
YAg590MHpZtxuP9iv54mLbE3WzjqZIR2WJ/dlOhk0hc11nODmLvNzFzJxilPzwHnjg6OYJ9i0SLv
WBuR/h9nZ7Yjt7Gk4SciwH25rSJr6W6pJVnWdkNIPjL3fefTz5ftMzNNFlFE+8Y2LEBZmcyMjIz4
F1kP2jgPuC/p8EaPOW1Gchr8e/Tep9FB1gMIxc8ezCHepaQt887/zpsCHIrJVKoAsCznrTW9VEFB
Dj0QcRPW4UrkTfUk0eMth/fjUNK+N0c9f2yCKjxPWScU0S31qqLGBkdumPbkWlbPq//+IPQSFRmB
Uf2mNCgptZwogY0reO73T6lehA9zbLQXtiRkXiBbf2eOWgNQljsM4CJMclQDVVykjZQdjs1KFunl
p1gKp8CG1AOQdJ2TY7tQIwaEHWI7SfG7GM9V5xgBW76amG/hYi6FGUDMlg660/K3eAUy41cDHyPc
nOoANy1LnuonM8SRy42dBFjK/T27eiv98wOFWCc9FCrkMMyWHw80EyhE5N29CsuMT7rcj96czdPR
rG3Dq/OwOafNVD9qaZ2fmkrCzRVYz04pd+uDvUhWEQ9etDJWP8KWQgOYkB1jmlmPz1VU6liF1en7
qGukK6hIVKUgRZl4zdfJExCUDosuM+9/4kfzNtmOf9YD4hWSougO2XQ2luvhwE9zcrSHvLyJ1f/U
qZ6ccANrz21Q++f7a7+s9NwMtdY9L/3QDypARp4qVw1UA0vqHirJ938Y2TR96FLFOt0fcPkafRlQ
KJEQq0FzUXpdFXra2tFaFTlZT22VFuxK2gFbaiAV107u3h9KnPlVLOS4wFy2hIoFlaXlMmKKoEpy
K7OthtJ34UyXhD6DN1Rq6ThtGT8tvMx2xlQ25wdPl6YAgeiGpBNLkxSNwRh7Jghxkolk+hA3hETc
UtsfetWFJ6MEOsQpwHG4ajWgS72vHYZEtj4kWaGelRaJ0IPaOQbsGpGa3l+U299HGKB8B+uDqiXt
5+WiEK2w0AVxB3mwVc95BXKUivRw1ird3xnqdm/h+YHCBZwa/oW3wHIopEdbkMJ67Gmh0R+lklqp
zw/7jPMEtnKWFexU17emhlYLgnq07mjLij9/VafLQKY3ELljoG1teMoF5tzv5PFqlrLjvX0V6b7Q
FgEDwkKuVlF49U1SEaSe3TuWp9dl6moxlNtxwCbx/lCrKrs4MbSx0DCwXyqksDCW00r0xoqwpuKI
IjQMIkmXpoeiH0bj4AhJuxjMVnewu0B7rxT19FQYpnIqMCPHS7OYrGuEuuyHKpqGb2mjll4htbiF
Y6ms7aBRbk8bh40Sk2hIAY1Zc6ytgSojpOrE80ulOA0YGR2ULkhPxDdM8MwW0+1c3dM53frktB6Q
60Cdh8++ipRzkvlKkU+JFzVFExwIl31/KCcrfJ9omvTr/pfYGWxN2qpsdabVgtB66LT6Y2T3H1NI
+BdpHu2dk7M5EhRrNpZC5c5ZbS/bnBIFUFTigQKjhQJM1ZP6fjrpVVXuDLURsESQ/P+xVks4GGVU
K7ieeQm1hYewkiqKGUF0UQJZ8WwNgbdjZRV4aNud9LU0fHi5KHHjRG/pSfggh0n1EZ12HxPbrnwy
hmlPs3MripjCB4OTRhN9TVPrrcie+rBIvJ7U9qJ1sNtLsMx/UM0ovg6D6l/uf+WNdIkFQSGURguu
KPQiluetkEusdHL82Wejsn61lOp/T72FrmsPM8TkyesM39o+zLHlNOyPdqt34zWEwDIdcMWcS/xt
ffkn9WvgeGakG83ODbO1HqDlIT+IkECysvx5Q4C5m03lzzM6yO3TPEg4LReV9IUgmzyimVfsPCk2
DjZJLCLZhFRhPMQL6nVYRZNIswZrzDxIPtT0MoV7A7Xj5Gtr8V94i2EHF/e5s9PiFvtueXuLjiKV
eiR4ID+tqU9JqCjDlLVoCrDpDrY0+V41qsVJru3i2UAr7TCrCp7KaCscisBSdrbBxhFkeF4SLyHt
pomoVlOVUfzMPNUG9ApVvnazskxEb29PZGxrKEG3B8REksKNslxgoyApTlt4NA0FP7cp+uYxBtZ0
yMqh3WsGbH1MYFkQ3Wg2Cf+o5VhW55tFZyap5/i0G+xcwbQ91Q135t3gKpE/Isw+vE2g4uUGo/PA
1YyajM4NvBq015Cr7MsIHlndhZ8aH94rhL7pkWZHfbp/esXuX+0aHBZYSygokNbWWJbENgKE5ImX
wmD1OlJyO/ipihllGFL6bbDcjSi1X0Wb6+0DY/Pwku8gqGqswijbdfCJ50AJzGD8liph8y0P1fCs
kfwcmq5Tvdi2kz/Tson33k8bEUEAXVAFJVNAIGO1vKmu1zrG2NwRuhM+p1Xw99xE5gm4EFXjQhu8
+zPdGo7RKGkQDcjjV3AhHtk8UHxAE0HqhO8CZbK+wg4tv6B/kn4C5KfurOzmeI5MwRrMrTBoWm7Z
ypQqTZUGyS3HtnnKuawOjU5WGWAa7clZu/MQvN1ByLlzPIQ1gPie4ue8yiJjy8DcrOtDb/aFNrk8
tQ9t0mAOksrdWQrrD0ko/5GHRrWzrC+GI8utK3wJDABs4AkxC1mVbqIsycfOkUMPmzYVc3DQhM/J
WJrj2QKR/rGAcZB79KJs42DbUlQccZSckke8y0aUM0j9jo0hh4+qPKKjV4dy/R+ku+rCHbTY+YK0
hvMcokuCHQbMrwY/TGWGzABbC8u0xJA/TMAnx6MObQBGeKDJP1QfKP3Bl7r6VCpNIB+U0kE97v5m
2kg/4NuaqNfAHlAtoHrL5QYKZqj5PERe1QqKXzmWFLYpq6fjGLuJDdWghyXj5XijuRh3avw/KTtI
hZ6e1LRSjlKSTY8h0ugeEv/1Xu4t9vLqm+ARQSagcgERN1e/js5sHA1OGKGmFKrHFnu6T4XSob0I
UfoCTMmEOgPNtU0xdlaHoTtP3Sgd88R0dtrjt3cEUoNwzGW41wgMrZGmGXwcPUSVxTOVwYKEi+9Y
W8zBNetLfefm2/okvJqpiDJlJBrXGVfjtGmr9ErgNRO0n4NC3+2h15Ddi5LIUA50XOI/jWaUIb5W
Qf+XJEEPPmCHBn/EnO0HEyvYYzpn8qmHSo5xaVbsaWLd3mIUeamoIswp8E1rN7F+LtOwbIPQS2M+
S1GpCe5aUf1UGqXtYa9Nrzur9zKCzUHFqpAsY/eyRuAEEIllKFyB142cUMpmZXhJZODch3rOk2+D
zZGcsTre+fIieq+3IDoY/zfsKrqbKKvRq00IdfEQX1Nbg8dc59Pp/jncmpwAz9JK5d7kqbY8hgFU
8rBsCD5RoZlXY07qI9RcjNL90DjWcW7g2Crvvj1E6F7PDZiA6qD4IZAo6+M1Y+tARyn0+swpPqqw
zS9+jBu8aUjzJ6ePeD2KBD8RQqRJMRYQgW1rb7uLuHr7IyjRC+QNHIDVj6CzW9TQXkMexUr1Q4c6
dymyvL620Fu/8Gn7r1Y9YI5NpLm2UZBdC0hrTwOGmg/oJKjvrDSL/r7/NW5zX/xTFFkIQIJpNtZX
rGLy1qwtqkZk46XXjHX+KDnWcIpG2zqUcdk+tXGWndtosD14JYp7f/iVBJFI2BgfEfkXGKawjlnu
hk4Zg17yGb8xK8SPeGGfMhqkT04dDpBT1fGxmIZRPgZKGv9qbFN7l88N1OrZD3GbkUpt507ein4A
QEg2cD7CaGWVcihOW/VVXYe4YEXTRemRzh8D+4sdGHuRZXPlwYu/1CZxZlhtBp55mTbJI+cgSYzL
BInxO+CD8sQd1sDKRvPpKHeDdlFyJXwPGVb9fn/pN7IPGkUOPomoiiBFtJ6pFqHgk5J9pDqlv6ny
fyOH0H2Gz91drDKMr6oZxcehroOf9wfeCjMvuik2ujQK757lJ89m5PWHmSVO5XI457mTwn2kBn5/
FLF867NGOw5clGjUISa/HMUs6FjZiugHlzmkOxmsbdjQcndwh/is1Xn2Jt2qfzYysGWyYsS0FK7y
5XjS3ChRj/ybN0fq9GDMtayh0yBY/CWOvX/6sZ2e5CxO9yCDWxsWRwSBi0U7EnD9clynw+aVBw+a
4lYLW02a5GdziP7Wp/FfpKsoZHFEeToyybVac4iIkB2Q73v6PA+uPfsmCepkdW5PI+irE+LMoEqK
/bHJ6t3DsjlLkS1TCNVQEVpnrJadJ5aTRJ4Na9XtskJzi6IOL6ji6TsRYGvjQOD4v6FWt2Ce41Hb
dxmm9DaKSLaJ7EKP18YRLFWLa4pl7mzUrfvQ5B2DuA+JBo4xyw9IhUWKHAW/Kj+FEl7Ptv2u9FXt
2I2QMaNE9g/ZlA7n+6djaz0ZSgDSecxR11wOCrYgp/eUoxPSVJMbQKE4NYXVHLq+T737Q20dd8Ip
sVTDm8w2VuuZdHHikC3RE6S+hsIhTckJj8WdUVaG3f+cP0ug3Xm40VFZ+1AlbVK1OkvoWVmElrJa
+yea1rTOpKgqL6kdPPVyXH9XQJt9wotFOTlV2f7dVnN3VpuqupD7wejqS80Dh0VnSvUBiAGy8OAC
lTuhd+uTCzQ3dCBYa9jdLVffmrMkaVN8AGZbjlAJzw0XFULNq9EmPfbAEM96Zmp/3P8OG71PmhXg
uhFwAUaOktRyVFykihyie+RlqpM/YS3xVWuj+cvkIykpTexwpavSC/iU5GjP7bU31WGnP7wxb7rU
4AUQY8dI9KUx+urBK6HSGrTIuXi4tnWeLkMQ1MHjXRxN0l34vNFZnotxZ7E32q2iQqNSXgOnYCLl
uZx3oxVGAIaHbBoD06+yH/CW6q3QAgaUt7Sk+uSEvWH2Tmnb/r2k5DCm5yqKTxFN2j2VpY1zx28R
sk86VIabB0+nI2yZBXrg5WYgn3SlmJ6tPtBcTZv+y+VbYENeY0E28guhKk59GSQuadbqiIOYQ5YI
0rdHXVuuvMxvw+9aZmYKxBNZOedBmPyWwjR+KMMc3XETBaDueH/LbX1vCoB8OaocaN6J1Xj1vUe9
DNqxK0LQfor+mHeFdh3MLrqmgfJ3hdAmING+O90fcyN8UxNj3jzw0fpcwzPgkY0SNBf6NIj8nLU4
6K9S1NlX+GjppSuT8Mv98TbSKOGzBPlLXI3IZC/naI26DzgwZzygC15QRPnJbBXpGLrNX12pj08J
nN+dK2NjF3FZcIIoipE9r3l+whgHsCGNFG7j6Vjpg3FONTk6aaOxZzl8s5w8VGDRwwJhKbGuXR2e
ig7bzOs98VDW68TLrDnLBeEy1yXkLsDx7Uzt9rSyV7mZoLoIzh5DLtdTkVM1q1KA0aHeYRKvDIYX
aEKHI4575zlKlOmK6K/jNXKeX4qyDr+GOMajXZClO03ejanTvkbzHJC5EAJfJcjNYFS93FKjAptd
HnW5yb0qPQ20qoo6O93fRTeXpJg1MnS4aIoS0FrfL64IW4HMWJns99S/zGwyj1NZQgX5NwMJCisD
oYcvJv3qSGYt+Uw6dOhPEneuvgJSO09Bkt4fRbk5+Txo2KBsTSHFQIlxOUwhK2030aN19a4uz0Zt
l64x6epT2Af+jwoTr4OUmN0VpergC0ix9lnHNuY7PqLGKWh69WTlzohwVAhJ1Mka+5AUUvG77+s9
v9mb0yt+JzkQbW86P+o6QjkoXTl+Ca3aj8b8QZW08FeTBP5X25ed+Fgadf29mPISw55M2lmjm0Ms
hoY4aosAzXtotdGNrOpROaVBgbSydalHx/xzbBX92klJ8/n+59jYXWALScKQC7fp560++jg7iTno
kuicTsFDl8bjkap69OXto9C9eund4Qa3BsHMMHX0XEMFx/bVAie8Cj+JEub/m0ehqUTDBU0Mjsza
jRydIHRRrMl38asyoRcIWBlIk+vbR3mpTwlCN5f16vJE7cfm2wyobgStfckrKT7ZfV7vPDU2tgCv
KSREIX7TdF5T0aROQnvJbEWPKsquQYg1U2/YqQvf5G1sV9JjCt+gFUVXA8rXjdC2WVo2koTomWCb
V3ujrkVfk3DOKbhlwV/31+7mTEHsprpH4OR1QYtstXaDXspNGgwMVWO3USu679WJEZKDK+axQXvx
efKNz9nQqjt3x81yiicwrHeyW4Fg0Vd3FXoFoL0AQbpDYkfPae5D+i4724tn1d7ZHxtD4VWBtQjL
+sK2X8a3MpADOBIKYiHyCDCm7QsCHI/hx86Jk8l784LSz6PRB07PxpJ7FSmgy1WBEQ4OgoR5WyN0
ZI+PtQ9W5yA1jfWzy5vyq4FmPNJeabBnvbs1UypEsk1SSKdonUYmvpaXmZL4bt3aPyKf8mQWZBNn
HFDK26cJ85saHtcudDbxS15dTbMW6wMBCuTnqJodAkPj5FKPCz/p3RwgkTeG+oOeOflXtAXjnUfC
1ix5hAP6EBT+m7Ejo5fgE5uOm2bk/LADLU/rqaeglLWH27sJxiYSEqLsSSefPvwNMxuUqZanPgI3
g6NcR3nuHzrJbHYmJEL6ovwlmknYomoUFYRtmbZcTHtUgiED3IFbQZY/mCmCDlAc8/cgszAoHZs9
R4qNBUSJkakJ7VgIrKsrBhlPAHi1artZVALjDZvYozsuXZyiNHbuma2pga8HDUdX+BYRlwyRGsoS
zroSZeUHLJGzC2KsLQwq9KBUWF1tH13ub80XMPt6OWGv0iylNIQQk7NcTqhIPOeIq67VUgE69FOR
CSGsVPHQZes/ZYo5GIc4nWA9VppdH/xMsh8kB52mREt0zzELzTMbOfrz/u/aWnWHLSTUQzTamqtQ
22O8je86DhPFEOY/ZK743g2CfjpP9rjHdd8Yi57/i0ISiFPGXC4B6pz+NOaBQ2+uAGdQaNjj5BnC
clqmnu5Pa+MGeUH4wYwAPYoV63KoGv2gIGt92L9Nn53CGJkyYrhSHG3kk6AN1f0Xu5s/ohNY/L4/
8uYk+ZZgScE7EWuXI3eFGiPIyiTnGEZo1fvVpQTcezCSvtrbUzctKcpuGKnQ+Wc88oDVLJPY1g0U
GTmiGWDKSm+Ua61nwzkZdOVq2lV2grbpnysd0KVqxdMpcPT87feYEK0RmAeiEkKdy/nGM0qAZavY
SAcCc0JqTH+Atai4Rt7r3+4v7dZHBS5DaY6XHdLpq+kGgzNgUF/Zrqpb0nMfTTaaUJFx8nUs3OQ4
RoK+UfFzjJPkzUhkVtoAWQYBXRyTNS2GnhvAMqe2XT8rf2cz+puBxsj0VOadCtfW/iGXp7AKMAiY
qAj+r+6wSncqHE1bLF9KJz3MJi1F9Gl/mZDudr7cbRSk3/+iKEK4BbC4SgoGgHgjPTHcvDMAg0Vk
5a4xYAhj0w94aie4f/c/3+3MGE9I6hFqIP2spS46s0imEtFbIVz2u/bt9NJ3EQLB+nh++0CUUkzh
8EkR5wW88moJiyq3jLY0TFcB+XLB5nlGy1+WEd/du0i2pkQZluYXhx05f7HEr0bKJ0cbh1QxAcAo
6oG9aECxzUaU/WrpX0yKO4tHPjIXDnIzy6FipYzxR61NF1LmdKW9kABn7LNj1Dp7RbetWVFbFhcC
9zFlm+VQULBEKbQ0Xc2PQzdp9BBLC5Ro+1A1vTd/KsgDvMbwvuMVs34llVJFpXlOkeJGC1rCp8VX
LqWaF8/dZAy/7o+1sd9FmY3evZgWELTltNC+NRoIQaZb9tY3oLLjc498JbqefU7vWjN2ovNtlgYa
FGwf8xJdSmO1N1IrD6pcGXChthrfi+XeQYk+jd5aYiLw86n+QWJxslaTcjJdm6g6m5Qf6E9mjS/Q
JXVz9eO2uEB3oH1xfxVv6jKrAVfT0vW84TuyDxU0tqHkSrZHkaM6SO2sv48GLfIaJy931lIkR8vk
ibDL9QIVRxYnepU5zCNc3NphLbs8M985zih5LXrKF3sMo1NK+fRYzaN1hXKkX7N8Gr7cn/PWzoGW
Sd2DVAIttlVM5hmIDECkm66EydZxQEfvWOhtdsr4qhcwvsoOjEZ8tJvp2vByKBzwCjbXkbmAOB5r
EwdQro3vsd9KJvr0g/FgZ6jn73zQzcHQfwWsJXrq68JhxQM10RomN+Y4l0tDMF5Tq5guwCbjt3a4
2TucCUzZwfQKOuvyBOZWN2TocZnuIEctLCMIRSQMjSundv2JCzz+kEJk37l2tj4em+fFEAqdpXXi
3QZS3yBObLqI6ycX2kOoiYxo8wMFV459G8s75aWt9QToBVKQTiUF6NVe1WFkZ2rEJMs2K0+9aVVg
HXXp6sgYH9zfl7elbrGggiBFyZfqzDrG5FqVDnXERjF1yRmPvdKl+rHuZ/9Bp6P/3rIq6c+xJjGS
QWhcRqVuPcQr9PPEC2Nn2lvhjs3DzwHmZlO3WX5b3quJ3/ca0y6nmCYt6paFFWo72dFW9MHk7QXh
yLPFWZ0MqWpCgBG94aYWJpO8qBJEGLQer7ypP5m+0bsN6hk7V+9t3inQjDSEac6QfK5hC3plI7fi
w5XXyjE767EKIn0YzdMc06VBiWNwg6Tvr06Iqcf9D7y1d8VLwgJTB/5w3eadMu7GutIM18DH9DmJ
80rn5RhRt6GxjC/Hi2rAzphbH5InKn1e3mpoLq2CXaFPUtZoEy4E2hScEFiWjlbayjsMrK1T8noU
8eevMicfJHZURzMlPkTcvQnZ80PbO/MxCvo9HM/WUJTnwQ6QaNx6kg4aNmlzpBjIXyNoPsuoqyFC
QwO1NPbsmG875KwX/GVencQ3W1ljeOYxTTHmkA23NsNOdkdsEOxDYPj2t0SL8viKZVb6t4ppy6cJ
eB8KYok1fLcFxfH+xtn6iHS+INcLVQAyhOXyRrnWFYpCBdXQYEj0bWu9CzN7/np/lK1rWWSIdEvB
Q5OZLkcJuakTiPSm2w/QCg/EduMdjLoBLTZEQnFcqcLuF94gaX6MZ7956CU92cMUbUUE0gLB4IdP
j2Lh8jdwLSJpMmPmkjpS7ubtOJ9Mqx9qF4hVeW5UJfrbMHNwmvenvnUyQQbxGOUpA/B4tcAaOh1t
YFMNH8dZJuTi5KOEDj5AVq+Np1L18VN9+4iA0AAQI19IUFgF2LxQRzxnO9PNC9n80MiSfBgKwnig
d77XRjA8dwbc2kMCPwxpDHFGXr+rlZWQw6qjlq87qvFx0oPi/eCM/o/709o6nbYINBQyYIit3dir
NMCoQOO6BL6oHaEP2l6fZhls68T5fH+orW9GwdIBnQ5DiLx5OSFNRfaoF5onZuhDvDVQDjBLKcaD
A6h+PaIhc3+8W2gq0eD1gOpywEINlQmymeG2VdLjuYa6tdYhWGt2dorIZOUcdWdITrLS2O+qMvlh
D7XpmY4fHM22i3Zusa1fw/VMHR7sDLVdc3VazVqqc8fkrTVXefUDRdsUK+y6lIYjVgTZ7wI7idQL
zQADGiw7M4ldHGVPaFRI1CFyqRwv09w2b8az0N8Bz0OoECkoEj6rNWq0TrFHUvsJJqM3tpRC29p8
mkZ0cO5/jo39vBhpdYAqJPd9s2YkRVK+lnjenMdZMndeKhvbmUHIUEQ3mAmJPfjqXlMmf8a6YeQ9
Rpf8otcT2SayiG4TRHsZ1+ZQwAxV+MQ8olUx31dDoRda9B1q6e6cx+0hocnyUCbV51kby52sa+Pg
EODprAjtSC6VVSQYYqeAIE9BwKr19pQOqnWSAbpdbDvXPQ1p1Z3xNmI6+Bs6HMQ5Ouv66kt1sWSX
GkADd7Bg12DUox0nJZcvIVJk4TEtkuRPSw6B2N/fIJvThCgmvAPhFqxLt8rgtPikkU0bxWw/gWeZ
PlCd4G2ZzP57HZPfnRO5cX2+yOuibQngkBbZ8gPG1VTnejDz8lLigRJLMXtG3aG6w4nIj3beIbMX
TPa7IdKbY+igPnF/vpvLTGXif8cXG+zVBor7ri1nAqKLz/l8URMp8ZpUtR/aGvi+Bmr8aExxs7PI
G8k0XV3oE2QndB3WOQMeLWOuIwnoxkVTovNvqcekkIETVE54afwmvWoKlh9Fl6s7539ruuREpPGE
Gi4A8eevpjvFZZ1ahBUXLnh45ibyD1oXacdoKur3c9JVlw7KmXt/jbcOKekJ9TLan2yqVXgDv5Fw
SXNIY5u6IG8FPOnSPH4ikL5ZrYRISoVEgHIoVfCaX84PX6tU6yfKnjOqcoe5N9rjhFjPqaeJsLOU
Wyfl9VCrKDf1ptIbqWW6aLCGZ7uKFdQzfeUwlbqG9jaqnfdX8ZbmJVAALNbLdUoRdBWBrCCUGkp3
vC59X/pdDab+4CS141l46qVHfw4zvBzrxuqO8dT3j4UmQfBKpihAlXaoPSnS669JYBhHDfDHH9og
Wd/u/8KNy4VtJWuUgqnX4Am8XHxbw/gWyQXLDTK/e6oz/y88avecTTY2E9cKV/hLEYqS/XIQXa6Q
uB863LYHiHy+IcVn1OgRkYisPW7yrbIAddLXY61qNdHUjk7noyRkTrVVHJ0auTpXMvPpLzV0mt9R
BdToWYoUpMFB1SffzaHRMSgLqkQ6JhgU2weL7oLlYQNkH9pSMus337RCc4heEGVqLsB1ILEcCTti
QDGuGUvtw4Du5DGtI8ULh8reeazeflxeF9xIkJso6pDzL9dd6tC9tJE6dXtcLt8PsTlfSwdt+ftb
6DYyUmQmaxCPfZGorNJTyYTXNUsx71SStJM9lsWVbIyyTiLE+5qpzD83w6C5Kg2Ht8KIeD7xgiP9
gtBDJ3F1vOoWRgqNPMP1W26CRlFLJIiq8TS1uJLen+XtHmYoemWEf15tPC6Wa+lXfqrFmIe6lpOn
75Iwli+z32VHXjBf/sVIvCgEOckWgy5HEgjsEakVvpojtcClMa+GHE1aOyraTqZ/e7Xw9wvPAbol
vAbX1AG5QG9cTX3dtfw8vgRN9J141p6sMY7J+JPhkFbJHl/hNgYvxtRX36yaJCQ8GsYcDKl3ZRuD
RwD31TFCjfsUJUO2M8etQ/BqjuvtOY9OO9DKYTzE67wZzdFTQAVg51RvzopbWhTaeXeuXSrm2pq1
3DcA8/dDchycyoZn3Zto287jRcJY9nx/k2yOR6kGFht5LVy65SYZECjuUV/S3VCOUQSYGvtkq8gV
oWBMWc9ACvr+eJuHnK4kNRlyTODXy/G6Fr1iyqTslMTOTrLRoDMVTuMzZPLwqKodus2SmZ7VWouv
90femqkgapJz0QC7eZmYdRMPTezorpG0waWOR96hUpuDG5XrqzJJ3+8Pt1EKg6RKx5wrm4jCY2g5
06ru1QpMueGqoeRfQdsUD77RzqCwBwSojLTzfAQOD9zdElrZ+TeFUtJOrNmaMphVQZExhcjZKm5z
k061gm6x25ZW4lVGbAUHhG6Na4PexHWSkj2Uz1Zwo/RNHkZDnQfCas5d6QwhDW3D7RpO/mxD7m7N
cvJqjCXvL+/m1FhgqkFCbWj9RKrSyOyqkloG+mGlJyOVCyMFPa/OHNPHQlGDnd2z0WpgNN7pmAIR
upG3WH5OTa3HoUA1hbgtkFlBL5+yzIwppeIzoDpRecXy2Dzi7qI/o2vWnDMnlI+aiR3a/ZmLgZbN
MX4I9S9RMJLBZ4k49SqNV8GGYlJN5TgG+swTNOAfray4fSXwPRX07Qt8HandGXZ7P4vari06/qCT
l+OmSZcmgdrxbesW1ei5btRPg6GlVzTxs7+0TpL+Y0wIKmCxqX9QLb87j4PU7xXlNncY4AZBhkNa
Yc25NaNGG+egpO7oYPyaFUn43U+7P4J0Vk7313lzJFFeAPiLQcma9AQXlWqATzqStbb2yZ8656nT
peaKd7W2s7ZbQ5HUixNKuZFm+XJpK9nEh1dmKHXSp0uEbsDR6uL6NEXp3k29OZSIvmBESdTXBPqg
lPRmiIhKMa+wYwiH+tucJDHq03301/0FFBtxvVEF/oTcA9wLur7LWaVpa9ezoehu4Dj1T4ykuV8w
ad5Zu41AgIoOYFfQoAKitFq7elZapaMl78ZDWHtmV1vfUajvn4RNX9sF086kNtYP9ScB5IWCRsV2
NZyaDmOvSLruplMJBSwxkbOH1ftTKrphr/u1ORb8D/C8DHmj/6Q3jbB0idgWUEA8pVCth9bQf2nO
nPx5/1Nt3MrcxzzfeKALYOLqU2ENi2qaRS6VdqWmnzr8RD6aSpCA0OzmWkOQ2I5ALTrSA2zeYecL
bkUWHXS2qMryGenlLjdKYyRq2UzkBINsxach1ut3TdTqrmRL7ec0Qbi+teIGezDi0kMe96UHBT35
en8JthZbHAp2ETJJqKksf8RY+JNdYzvotpLeysdKjcqH2IZjAgihbHZiy9amFbqq/1T3qJMuB6Mv
rQ5YUfPUSRzSrJjewmEwhvZUQx9OXGOupGkn8dqc36shxRZ4dW2M4dTb7dQYrqP37bVRstFrldB+
9pVoTwVzczdB6UPGFasa0p/lUNpYyGFa8Vwci7wURr1ydR6hKHlGYlvSgUJ38qc/WvUXyRyUnbRr
a2w0C2zRIBIX9mqadDiGoiJguAXy/k+OgyxKoCrZ0TFrzaO2OXhdkP2MgjLd+aRb68vm4WqizUp1
zVlOepzbuac+q+N6bMlnKwpTXNA1/VyM0+y9fasKSz6ijyAhm6v1zXXkTWaTcrRZtP/JrcT4kJlp
c4b3YuxMamuf4pYpg9iGX0/yvJyURG0bwbvCdDOCq9s3vf6hH2toi5MspHWsX/cntpVkAZChzw+z
m9btusAzghyOUwGQsTG0+pkS9q5hFRuPo6/mvxyKtZ8naHmuVMA3i6TB+JhNGC8lRdTswMo2yj/Q
bQmHouQvJr8KB5HTq51Zk1/avBYOUi1NT2UBen2ule9lOZeU5s3osdLr4Jr7YDodOZPZZLjDT2WC
IFiQ0hA1tD1o4kbyR4iEjAAHCWzdmofmF4bR+QPXdyKhq4Kpj+XKcqAd8HzCiGGEm4bi5J7c9sZF
vhh0Fa0wOenRAWRQqDr9sbDU5uwDPN+5Brb2mgDxaFhckWKuK4iZ7/jRMERYy5Tql86KjPPcOunR
kGPcaOX84/2tJo7jKjkRJSZRCWdAyjvLnT1J6gBDTjFd2S+UgxxhXVVn5vA+UvrsEsjl6AXxIOP8
Se1vwFz9w/3ht6KFYbABgAxB9VhjgQ0n7i3gM4CyIhQr/SZCOKJWg6MRhfn53wwFDALEOHnL+r0w
I+nV6AKjWxYhxsJGmHu8+KvnWNH3kvPNTwiphIqT80LLXC6q4SdlhsQovewhoqGTB+pz1Q2Kiy5f
6pplsWeduLmKr8ZbbUzUGstmQI0eeywpPc2QT4484WbPkfCEvr+Km1Ojcy4Elug4rl8/tj1FY0NB
zw2awX+kTpGOh7gq0wCPoqp/Z+jRm5VGUTegmAYRjzAEY0ZM/tWFbWYU7MKWkj9kbuuYdZF6qHxz
Pjix/2bu9GooMflXQ1WNE3VMCaTDPJi48eDI3lR5v1NF3jpyFJjovlNFpioiwsyrUZqmV2rsxixX
k5wGnXHH7jCZUZyHVA3ks4GXjZuWjv9YRHP5U3XGZt75hps/gKjOjcnKQi5Y/QDfx7oImXUX6RAb
v6EEwIXW987vrNAlvB8476bWSycJu3RXsaM9JYCt7YrfBs0wrlJUeFZ3SqEjg0yCZ7q8S6ThAOir
Q9Y1tLU/xjmK/eP9Hbs5W8rZpCKwNijPLmcLczTNDZ/R1AZrK8sfuucZJU03bJGnMqMoQ5NRCp6s
UjHfzca416vZSsToFFDqpm9FQWg1PO1AJe8MwrnihFl8wKT1eyfH0h+K4bcndeDjJn3ZHuusaXYC
3uZ7Qqj6U/ni8XTjgjtaTSfXI0ghR+nmv3p9bE8U4vFTL3rnUqGX9mQJ40lR6jgiaKUfqKaUe92M
rUtTeBnwpfnm5poXpEkNvPiJ5jI1rOcq9RHCDPx975KtuETLE4lXoWIBu3T5ldMYcZBYBo5uyM3f
etoop7AsYzzn9NajUrFHud+c1ctFAjqSXs16C+epHfkt4MgGv7rjPNJ5Mudpr/SytXVFBkCtDV43
yeByUlLQOMnY8fCt1GDUMJCqp3d1iqDlaUL2LDo0jRqUHgcdeVWeyFhTd1Y6/gswI9czcHeaNIj+
oOGx/BloAGNxolBp85U5wMcOo7l+GPIHqbBStwhGC1ORrjzJdqEd9CwtLhouhztQ+K3v+/o3rIOm
HFdR0gDejCY6zdIc1k9Kk6mXpFOSgwwe/nI/amx9YCKUBaMNmtINWdnsRh0/OUrGelEMl8Jo1YuD
H8Ef90fZioSUGpDuhWXzP5ydx47cSLOFn4gAvdmSxap2arXsjLQhfpmhJ5PePP39UsAFVGyiCEkY
aCNgojKZGRnmnBPY2TzcU0LVkoajdZpWkX6P+sYsfbcsxtT3xmg8wrXsuSLGeFGLh2SDjtFmD7XB
6ZdqJX5VjKyFZGp5+oNImbIYuMw7s/2eebmMGLX7LPZ79KKPKra7qyVuQIcUZ4Ba4fU5MttpLJSu
pbRgTe5ZMLDwbgWzBJthng7yFrlx27CWYynZRMhigCi7NpVPi12t9G5Oq6WWsa/lvRc4ylKderCc
YYoE6ylfyiMKxa7VX51hnf7Kq0PTVKgUlbJzm9tFfV/b+cca0tlFRZPhUZkQCmRerHXwmO9tKkU4
CsES9YH/u15pbZKM/iqOJfU8vGljdf2kjWl/B+H0cEDU3qWQAS1ld0OjDrf9gDost9hBY6xos/pc
CzV/M2l1fHD19o6pzNjAQoEOcrcrGovWHFAORoKw1o3/rKqrplOL1vxlSSvmH6pa+tCjtgZcqJgO
iCm7m4noO9ExDwlF6OvNNIdYTyx4b6d5SMb7Lil0P2I3HuI2PlIf2TcFg4EICFWtrbqUpzXg9hAQ
O6EeV4aL0/+vm6MxRBehPwiAdiyRTzIiCql+XuKtk2mnmfHQOXhPZ0jNAKmY6GGcXKvwTXswLn/s
0JBZp/sNEZji4dbFdLE2zkbNlNJ+idNTb2oKcqzu8ibJyS5vm9p5ETAFxokjQp9tS8W1TfhQRkaN
JK4H5WfGcAffYNLi16FtHEC15RFAdecxpt0l/SfqtoRV8tj+FrY72pSnqo1L0Wq3Ut5OpaJ+FJFX
MEJj6sT0kKWicM+z25qQFlen8JV5Wv69veadC/hrAhKVcNAhZGDXv8EtYkOIksrPYNrZp9Eb1rCD
pfnztpW9A0NhH3YnhRVaCpv3vl3JXlE9JLhhwPdj1U/p92ZQaj8iDDnIhfZMQROi7kCujA/bbGpR
ex2TBmfz5HpJe2e4jf1SxUQ2tnoo57ZrihfBpWtIF2tbyVpUqssz/LCTM4o1jBlrfZ8PMLkHJ04P
gpWdzyT7FB7a8FwE0FPXn8m22wE2KSOERiOdz0laOJfUoapx+zPtHEiCMVw/HSwp+rNJ48zBBVIi
XxtS5D6cRO2Gy8TYaWfOmT0yTuV3T+m+mVFu3Q9W9OcoQyAujDegwgH1gXDieo2t6xRRTaUVnZNO
vGVKEgK83jCFujYdxS1724kAiexsMSlL26KSeIt6S1vpNaWtrt25zTiEDYP+DrZz34oJT9cjRCE9
vV5Q1OS9oKNrEhjU1R0Riv7kwqO7u/3Rdk6hBLdLwT0YCGSF11Zyr2fGWkN7hTnQ/VlJx5Vkf1Tf
jE72vz+3BA8Gn89rjSj+Zj2V2tY9GjQU4jvTfFYZ78to+iQNcpuG521TeycRQT9UClBEJwbZmCqr
itZOR2BZaYXmG7EwfC1Skjslcf41lCIxfaapqHftMKeX0eoIb2/b39tU1AUR28E1y0719aYSckHD
qgjWYQWrjIJuP9VmTSUzMdbl821Te6cEG4xfhTdEMXFTL1WjKi9LBAROZtN2UmR+QWii8fTiYEl7
W/q7Hf16SbnQpwZaHJd76YYvTm+k9+viNvAds+LcOGt/GUthhYlSR/7M1Prw9jJ3d1SmPgCWKUNv
fUufCXvqO56AdaqKJ535FR8cldkbVqR9/HNLTM+UUSVUlFfidTOTwhc11enHDXl+VzEE7n3SkbSj
mmsf7OlOeM56EA0htJRIQPltf3vBZ29mdGNH6w/9ieKHN5jqg9Wr+f9i8A0PaJ2Vz9ZsjH9x4elR
0M716FdY235YB2qiyJDTPC1Zzrzpnh7JWEX9nQfw4HR7K6XL3SQ98rmRhRaEHzmim/UZmmhXA95k
08/kNnk09Je0rovHxHCic9tb4gWpeOU/T2V2+23TO8GYzWNHnwiMFUTkjelW18WoJAmtzlzXLyVC
4kHlrLnPG2GECGy2B3Hm3lKJ+ihtSE4aXOPrpSqp3S82sToYft26H9H58fU5Yoa7EXey1aj7dV+1
YZr0w8HN2HMAcB1pikjVNgR4ry2P0BOalat3wl4TePOclL7qVc2B994zQ2grS3fU315pezWlmaWl
kG34vDT/VzNY4SJQ1zwIVPZuBBGE1GSlWcGKrhfTJvBK4gh1stVsXuoyty6iK5WLI5QK8LYlgixS
6oMLsbsyniPOKdI9rwZr9cLodDNlZTQJi9Okw0UfV+/H7fO4tzAeI9TfEHmnPLf9SrWSeDSW0JjR
VTow9dT7SHZ2AeF656dFKfyhToeDS7CzMvn4SfAvNPxXAr4oX6u1uiiwIaxhGH0nU8VjO6fzAUh7
34xEF5MBADDcrC1NYqVRCsr3rtYpP8ViFZ804Rw113et0EQGBo47AcJwfTSS0qBHkcPjd4St3Nmx
smR+MwzmwQnceecQ8paz+iiygS7bLMYsx1rNBrpylpOZz5WmfIvQ8kW33ngoAGi97dvxqzoz2EEf
3aNyzc4jh8IjrSWpW48w4WaJmgAjUUaxlGKLvceqa9CWNXN79lttNp2Dw7FrDDleSbPiDdo2WhvU
qlszlV2fcvFe1Kh3Qt0q6R6rg6jn8Pbx3zXGbvL1IO4SAV5/vLGL4wXIpXOqG/ET59h8YOoo0w7W
9CgN2DsmkFtZDwEtuKGNJbNTKoQSItobZdOeUSiZVn9ZxXLU4tzRzTPwhOhoyFq41F+4XlIxqZTy
Gj6W2qJfKRY9eRpF1YXp4ox3RQ2d71RMq3Fq7JQJi/MY6y8jCv3nlFJ9HLRT0cCNtFHxPt3e6t0D
DLSYugozXqgwXP8uDcl/ZR0g/Og8rV/zNhkeyJjF4DfzEJ3ZD9dDqAZlOr8x1DwN7LwUzUH8vfe5
qTgCupGFXdjv17+hzhrY73kL+oJE4A1M/+Epa+353E76Yay941mB5aOiAkyTMtk21tZSKxoM6hsU
cRP3vu5r5bJYQxvYHLl/0A6cAz1Ou784z6TsEpNGJP9KeUPN7M5RSjCGeWcvn/WJ4bWeVgxfSxKa
v7inlKcpyLnMbAM5db2XLZjnAh1pnIKOOrcf6ZHzX64XZXUZmlY1z7dPz971Qa4XfqucnAM24dra
aMZLFsecngSsdv5SuALdarNxlr9gbZBwIs0AnogDsvUIA2IwChkUlLFVvHVazf3eIPbz3+3VyF+7
CUCZbgZtCSVCWY7erCbuba+NInycSmn4ESl77SWCHRgkqT5U/jSnR1nS3sE3KTPK+gOlm63qFZOb
Yw8MIVoIXmufjRJUXZb3w3moovwv7hhNZL468jqyPnD9pcRQjRqjNMB02EK/r8q1Oo1xHJ1rNzkC
N+25lN9Nba6z0ZpO3TYeEm8GdIXepm1hz/2Xnlma6DvPnj+t2homZtv7ZeaIg9bJ3pEEu4cyGvBA
HO4mma77zNItul8nszOtdzkElHM5lf1BFLj35cjFCJWoZPIJpZv5PRcryKGnDKhFvsTt3RItDFsH
sfiEuPh0vn0q9zBsQOkoU9Fikynt5tNlcQ2EvontU6eisRrozRS99Wjeznf0hob/lJ42eTA2MT56
jqkoP9trzPgU5mvUjW8vtvYFkP980atm+jH1plIf/MC9HYfmDj4AqhNZ1OZ7d/CaCs2QrQCzFJ+W
GtgHuN+/wNEwxYMyGugnmSMa1zseJyJycw0y/dBqUeiY3f9qtVHuYm39GxcqWZIEj4CSqJhfWyIq
n61JBy2JIjHjLOyyRfOgUDVGk+a27h2IBOyeJMp1mobUFpnZxmHrYzULLZdCdFaTfPUoFd5lhap/
zKPCPqhW7719UgGF6gGaBIitXi9MhWqR9KUEzkAuDXWy3hOTZ7p3c+u+TM40Pyh2ony6fXrl/3Pr
U6XuE0NB5Jy/bVlSW6rEhFrDdWz75Gm2hOPjXUXlN16nnkQ3HuHkdg0SkJA7/QKNbPYzYtqCW9Yz
IndMU0cSRPO+NQ5Un7EzmJBRG0cto91N/SWFzMGQdq83FckcxVtUem5x0ffPhdFbnzSlHM7jahSo
oDSpGvSo4B0FlLuX7jezG6dgwXXtmduEk51UPWjTQtAaE0c0v/3N5HkCAEObY9sJKA1b0RMp7VCR
a5B0WtpCEQ3R6QCySzoGpIcIot8+MXsXQspna7/SNhzK9Ybmbd6N4H5oYiam/dwtpRHGk+m8yV03
PXgU9zYRdChEAWIlurUbU7HKjJGZhtTJGtI88UsVZJePesJhqrZ3SChtMXiJEBZ60MbQQv+p0koY
791YM/Kjtvv1HGlTI8JZr+h2FJ4bekPT/3t7K/deYgdULFENECqS1OutHED5xDnp1SmB3HLJ3L7/
39pmoDOS1Hi0DMU+2yApAkTmW5iwpnfgb3aTHodQSkqVUjLZJuGxS7Ge3ByEuz4NFlmNVr9YySpH
AU691p5sY7A/gh5SVt8cJqCYE2D5yReDa1aBPVpp6zMsZQC4rerlwQu+90l4VvFMMuRj6tz13qCi
zXcuZOxVF8YTYO/4TAKdn7xerTJ/dRrthGRQfbAlu1YBdvAHZwgC9doqFPxxGnpCzMxQZX2xNn5m
+Zw9Iu64PtcpxTi4l0eyo3t4fNyvJmXwVMl63JwD+lLMmEJv75QABzuj4NYFXdUmL0jDOEECsPiL
B4DvqeLZY0aEahM1ROk/boc21+0DuXfhJDeJQwEey9yGCrqT2KOKDOipGpPoQuaAfJ1qHOWT+1bg
5aMvTHF1S4NS5gJc70BSb09rdm/oU/FkZ5Zy4Kekh92+bFLthjNENx3Ax/WnnDPFMFqZLXhT0VGD
se1LNufzZcr09b4fnNqvI2Tx7Uyol9u7uCOBJfvnMKzIVMDvbZNYZ9BQqRW5i9V8eNFdRQ2iolw+
oxU/DaECFXy45LmhC3+03OmJAac5Am/yg5ez9WI2WnaEyd071yROJNVEMFT1NqFFHTVoPnSOQxQT
Ld+MWdVTkGAu01t0geztQ22vDpOjdf0v7hMJITVSytn0/De3mFHBmhGvcgRCVA7ZsyK64pTFnfKc
d1n3HZGVwXlRk9j8m/XKHENXqefI6ZHXH58oK7W6ifVOUeRZbwqzdC5jptvdexNVthd77pgjaTXG
QXKz8x6D/sdhgciV7F158n9LO0BNOkLElXtiQmH9GFVRd9LWsvzRtco/cJf1A3M77weTDkhOmZ2h
SdXga3NLXucN5SjO2WDYL8XSRqcZ1ulXO6qMJVhGz3xEzkb76FVyUvyqHGlP7y2XQs0vFgLHfKvh
uRRtrOiF6crGbCR8ZUTTwM8pp35d28GT0ZW7/ji4WzI/3FxrcnHAAVL7zHp1t9pyQY2l7Z3T3Ink
c9eM+sWZ8vgFao79I82H0l/sXtR+ainfjMXoT8j26wducse18BtA6iD0C/R72/vu7IzJC/NC/dOp
1gsZO8IDkNXuotVhULcNLw+qulOe87bMDrzaTvRFIkeHXwo7wOrdHOyhtGxQ1JheynR53/TC/Qyt
1b3XVs/972Cr5Wl9tdUAq+lvyO7NFj1TGhRAEpRPTqMnsmciAu+no5cwMLxEZ+JslGl6TWCQt8/O
FCvCX9RK1c9pzO/zKzXr6pA54hZqi12Z4OpaXRx9iP1fyEmgkMDDue0j28qQlEOeItEbOUvBOJy+
fKKWbBzEIntmKJ5JfAj/Mdb3+p41Vl2qdcqZ06IkqU9LWgOla4q1+HB7x/fuE7sN/AusAQnnJvqw
hjrrPQPRMrBgeRxoQ9Z8VDs98nvyFkRf4ve37e2uC94L8g5Mt8ZfXq9LM/JqcV3i69Rdqn/BHqg/
HHs4Qr7srkqiokAis6atMnYnKlNdHCSeynWdns06owOCPPepUZz+HVoWR1dk561DuMDkXlLwAESx
uSK1Swcwy2bnJBgfWARmQdn4bBV2lgTJOpTxpdZAtoemmib/3N7PXctUrUltHfnX5rWzhWstXkca
4Sp59nExo/gjbwUHUxc2736pUT+sleV02+qeN6LrI3Vl6Aq+Kh02c12YKe4P6pfdzJfYnZf0TKWA
tyczlOacpkbyM2lTLwmqCL2DA2e455Eof1HjAkkO7m2z3faqVeh/Uzw3O62h66RW8Revyr3FN+fm
iG2zd5aoZYEFAkHLbIXNDek8ayB+I7LqiyQ/M3gz9yN7aZ6qOPq2ktYfbO3eB0X1i4ozURNtqM0D
6xrTpNPddeG+Gk9rZLR31aC+tZaquXgLYPZ2aI5woPsmyXiRCSAV2BJaokKxS6qEjBRCdgyg09TA
ku/dBfXG1fta21n5yOAk6wCZvGdVqgWBrWBbuabXnkAvXKbBJSptJoMiRakkSqhYcX8fr5n3zWbI
ScC4qEOxl72v+ZvVbZxsIzWMyBntCWXp1BcPZbBz644uArWcgICoZ9L9YdCpZtip/azog3lu0HM8
af202gg2gX60E9X4xDZ2H+KsXp6ZLdC/3L5ee04SzS05AIkpgTz311tjKEvc1XQjTskcr5faq6Jn
CGXictvK3i1CzlveY5dXZpsTtUuk5hbNoBODEUA2l5UZqLmtngjf+vOfm4KlQZmRPhsFcvlVfgtS
NZXhTV7PLC7NGxkrrWSmn1EHuyBKlR7cn729A6sgIY8Inb4aqFHaxGdV7gL1zYr8zJQq5Vzoznhw
ePf2ThKzfiE4gRLIX/HbguYsZzS2IWtt5fITZF58p7frVwrCR9iSPUNkkgRUupw1vB38J1RtEEUD
bE1p6aBFuTEFZoXOUx6Tp//xR2J2ESwFenekTdteV7XmWTFKzGMNWfQRofw81MGjB1AY/8KBE94R
2bCFJC1bnQNTz0247YDq1zSNkKsf8nNNff3biqz8n78VlNdcwHF0IugVbL5UPKImMEHwJcBxxIXq
fhI6KWoHXaYd1X33ilukfpKfI0EsCORcnwpSoETLM+GcikytL5reKEHK1MlwGePBr6g0B3PuNGHn
josfLTE0u1JrLsk6V36iDst9V1nFAbRmx9/R+WK4qZQGpwu8eU4WtypavWL56pA2p54K2mmqNUJj
3U4DaxqOpGh37aENQrPUhjS9jVt5spmb1oDTSCZFqXyp8xTmKGh8XozIuIuSVj8IYHcuCLQaygyM
NYe9vZ2bMXQGcogjAZAyielnltXx/UQkEE6l1xwge361eTbZCfUjU5aGNZkEbzYzn4oI9B5PlqLV
ox3UPVv7rGhthzoXTfZ3Wa7Y/6V61w4nBXca+StBNSowaFk18AizefQXi1zxxBgVKMlT54j3hMGa
EyZrW6p+Z3nri5gAOwZi1cdPGeyIyl/jAuY7PJ6k9QvC+CQoTaV6zgqpRKKqQ6/7ccz0kB+1NquW
HxfoW5wT4vkYIm4zUs5rmvZdsYrhpz63heL3wkbebFkqtQnUtq+XwEia/N201oO4ILFnqGEmOl05
2W3Zfsgy3fq+NrX9Pilj732bRO166pAhO+osyNtxvbuykaeRpgKM4G8ZMPzmU80BURJLG8EpuLr4
t2sWBumkVn9pLKu6eA56ncIjsO2zSOM5VD/e9n6vD660zutECCQFWDZP1MAkpEjk8u52Ufxm9kTf
+WSi1hvbGjszmBLd/fEXFoEYMRsMVWNe4Ov15gvnRnMgM7s45GcbOEiw2Eb9ojmJCDvRuwee8HXA
RYmVHMXkdv6C9F3bqz0r0ZeRXl/P2De0TZL+bOhuH9TMDCB51pZzBp/qYFtfX0+M0idCeRzaL3iN
a6NensWlgdc72Z1dfO7XVKcMOVrPERDigzdZevLt+ZEDtqk5UkcGAnptKs4GZVoiUsuEyxiUqRK9
jTPVOigv7p2T363IX/HbKU0XY04rm8K5YNT2Q9FUwxOSTkXAXGeUiw10kf7ms9GJAtcHAYdn89pg
5GqFMuHhSV77Pqz1tQhAmM+XImsBfsJ+vc8YUPnHsQCfTaIxJQpOdoqujcLqNCyoPnSn+qR7b5tp
5A/RWL5MzSFLZe+EIBEG2QKpUgoRm2Suboa+Uyyu/WBWqJiYYxOgMWn7qMYcqR3v3QAGKEvBFBSW
eKqvV0VmIQUxQHrFPaOUq9HyAmKH6BPS7eKNvU6Wb7vlEeV978D8YptTMKUxsA2r0rUx2lVnK1NQ
hNNl1tL23Vi4eoiGQNMHjVGhU3Dbs+yuU6qL8Cqi1OVuPKmKzkffuSALmybV7xkMO57gMDZP5QL7
x2AwxwW9gvryN0ZJySVxlzLp5vqZvZuijQT+pSvUGlJ//3XwiLsTRekDZcmnIK+0o4Vu9xY2tGTI
ENrBAMdtb84O4jMwF/N8DSnCVqcuj5lqHlVJIEoxn/TSWw+qctsn6pc9glY4AdSDiV2vD1CUd566
jOkaTnnfvpPtpkuWT8PXPFqaB0CE7kVksfrOa+oo0LUG7Z/be7y3XpbM6yiVeF55U0cMSaXbM+t1
kq9O1s7vUujmvm1O96WRTD9vW9tbLfUdxmTiv0EVb3ZXkJquCX2lMI50k4nOTfKQiUqtzqJbmg+q
IvpQ05b2SzTMxVM/u/rX2/Z3V0unGN4tHDki+OvdZiKgMrbduIYUKFwkKaz8ZCZ98cYeNM1XluGI
uvlKXkR+XoQC0SmjhkdzXv6g33z7xPTFMTLhUuZ9pd2t0+r8kEnZpRt6LTSXcjopQtHDYWnUR1PL
kw8J4LWDqGDrDvkN3B0HWADyt+BRNw/mTEOj4yOvoVl4y2kCTBFkVlYEGWSl8Pb+7priJJEfANOi
ZH+93HWKS72mXxKimTI8m0mhnvtKFZ/GuToiPO6Y4rpwSckvaTZvYY1rn1pu1zEGBHyj/d42Sjhm
U549lrlysH9b38f+UTFBqYq3BHTRdprsGGcKII5YDfXCTk6KuqILOC/Kt5iw/jlDgtLwK7PsDqKC
vfXZJOmEpvzh2bzeSkNAEqoYQxY6neoEEeo0fkQD9L7JDscR7p1ScEXcCzAUkBO3K4x6lmhpyhqO
nqR9zM68UBjI7LuSnseXxciL76u7OIj0WvpZW4WrIpKDUuOBL9rZaKmTKum6IGVekTaYCDK4ba+o
YZ9Pn5XYVB6sipk22VQt52Qd6c3APj1qsu7sM/GrLCIhkAgxRf77bzd0La1CV4tYC0lPtIsWx8o5
seb0/Uzme/Ce7Xg/kilaCKAFqP1uuXVlRdFds3MtjLTGDV3+urgaYtRpqS9hY4jhyXORTmRAR3Wq
hzk/SNxfr1QKbkAfZNC59AOby2ko9awqVqWFLTNPTnMZJ//GXtGelnhd72/7gdd+VtKeSbrktAnq
Fhu3l5Zt1jJbRAtLQEmBUxbDw6Dq64MQnvCNtus/3bb3emc1lcEFOgVODvKO4loLrRAB9XCGEOa3
6jTedU7/3RhE/mJptXhUOk97UPnS/iqq4nTb+s7GStlLok04+pS7N6+aHhVRXJvjFKIYXz0qafJf
aTXxi9Pl6vm2pZ11Ep2gUmWSUMkWwvVhXexhcRcXVzS3+hzWjBR8jyj/ch9bFQXvpe8e65iBl4qe
1Sczm7yDcsUvosbvCRG9L3wtoi2cVICrWzjK0NCU76pxCe1cT4yLYUe56pPx6YiZ23HypqMY4QWM
79K/u0LrprPsBmZBqvbZu4LUqXzbMqQz8xM99kTQWylzfiTtZHnsidXF42CXPTUsRKzS+6LLotZv
GpdKV+4M0aUop0ocfLrXLofmBM1hOlisjW7F9YbSGG+0uK+5/ZFbX8zWnUNNqHLzqJsUsUjxhlFt
/7z9GfetcgN1KbP4atBR2RZoXatYTctBv0C3my79MszP3lL1/7UzaXs5Vsn/bhvdOaUAjl2pBYrC
NoWJ66Xak1J5C1MWQquIep9BG8a9Y1VzOHeufXBMd005tNJc5AhVKpfXpkD5Ga3dO2qYdsK8CGDQ
AT5YCdCXLA8+4LZvKE8k0TM5CXbA5mxMIcBcVnWSq2Fpu3lgpNlysSM39VXFtd96kaeEdto+Ur9v
wz/fTuI5ojsgdq9poRPT1RYB5C+s0DsNmOhUXLTEYdibZsUH127nfea28UDLJ4r+zXY2g8Cjg5vJ
iEBg19yDrPuyrF57Lit6Hbk6N3d927cPswE03q/arAlAXfYH691x6dx4sneA8eRFW5hl6sQ2fMqW
46My+jobyuEhHbPkewsa7KluEH05iAZ2DEp1FSnwCzYIpPz1ITLcONaNplnCwZzrj3GdUeGO4+o+
ZUJcqJCCHth7fSklxZGGEpELvdLtDI7cph5H010NXTuNH5XKHUCyGRG6DIndnetiHj8unaN/vH2M
Xp9fgh05RM8h7qFzKT3+b+GHOfSGm9Rs6wDWKJCFLQbTK9XnpGqrR9gl36paAs8s5aAh+PqK4gvo
MrG5fE7Sz2u7Rk5Qt7S8mLrVee/yPqdBm6fFQ5oXycEV3dnYK1ObKxrPg5nlNd7Ac7MSLBvqlUVs
uW/V1pjOayREoBlrfxCB7K4PhJEKbVsKjW1QIZBYjCYRfE2tNrN/wV+XPxyL92RKSu/gZrw2RT6J
k5N6cZCat9HzJOzY6rulDQfivmChUPRm1ZP3pnCUP/arQCM4LuC7uYZglq8/Gkoaqd21a8tr1RZB
iWLnue5c03dSRXl/+1y+jjQkCgNfw52X+hab10KkSCVCYMOUow/3Yhp7X3Ha8qzNIFAE59FfKobm
oaADC3758wGsaBCpJlq2VH5AwEDLu17qNJRrjehpF6pr2tz31Wx/TkbH8CkWac+13lcBQVJ3VxVi
eMcjup57GJWnEbhBEcQzHY8D77D3kUG4azKulYjujTdyEXxuI5TTw1KsE8otpfqJ5ghdL809Gtb2
+r64Gu8mKS1OgZLp5ujaox2VxhpVYWwZVYDA5Y/JFt5DNvZdWI/G+j5Z+iOltdduSNokspTxq4wv
r7dbLZyoKQjuwlyJYjkeWvdtZVzeLHkxnFI5IbBZFv3sdcnRpNnXbh5BDOT3+dpw3GjgXltegTfG
ZaXXYV0kFpGrpt2LzJ0vysCMxJVA6d3tg723u6SX+HpCBglxvbZXZFVU95pZh1Y5uWGqOnmARFga
umtn3mVt/g/VzKOW+94aKSrCMpdSmTjea5s5QTshn1qHUT3rQeY0CTijhMukzlkQ1679x86Pm/Ob
vY2fmCyn8+pUq8PZFKmvN8J5Uy99dVFdYR/EJrtLo8jF7AYeTnKD66XVSt6JqJvq0GzM0UcMlCJC
JZS3OaoZvie8P6/gsTTSH8R6CUQgDV3bW+quSMhR2Mo5j+/cvP455jXTiVskK9vB8g52cu9e/EIV
MCKCuHnrcTvdbo3cHaoQATTrc0zHP/CcND3VzAQ7dY3mvLG6Ng/yzCgPXhW5kOtUiyYd2v0sBuE3
WgvXCzUhPBcFxJ0wiZLuLST15ckux/ygyvQKYICf/c0MiJBrM7EQxqItVhXS1k9Ree7jk2G23ZMb
xe8iRhY/JE6ZhAn46KCNYWclGbttTsP0xHy5nrB+Ng+4insniv4QoR9cIiT3N1+4dQW5du+gPL8u
U9hkfROuHUPO1Wadzm7SH9Usd+15hAgwpGWpdHOCu8FmxCl8nLDV3fxHqY7Ov0LXJzUYl67M/SSt
x++3XdC+RZIWXnBZWNy4IDvretJ0Pu3cdKbfUtsLhzRqzpq5xKDQ3SNe+87bhdqQJctq6IeQ5l5/
434xgf7aZhVqpaufGI7sBu7qVfdCNP3BedrzrrJMymNCswgl5GtT7lDPKJK4fDw38d6Y0zKdmqp2
PkRdOT2hA4bPWwbAb7c3dMcqAly0pVBclapOmw0dKUY682jUIeq53X09j8pdOfZxUBPwB0Nta0FG
t+rAqLyAmwsqBS3QL/zVodoqQGYAc7PVK5qw15yRioYZvckr84c1GsOJ8SrTQ2Lp8a8BNo/dpBUH
t2RnySg6UXDiNSGj36pcdsgSrZOBppk2RUNQNVAGJi9GKF0f84+O3WpBaupHAyBfcbx4pZEjIuU2
pLbtq42uKiprtiHcExhhYYd0UqD4981ofSM2Nu/j3oiWsGSk3NtyBjL8uGR99K9Xx6k4zbaiHLw9
2z2Qv0Z6R3SmgAAC/Lk+bItJu7PMdVfOnlzus24YwrVtstDq245+GuqmUV0eMbK2fhmjxN5MSqVy
AyRgqyOCSqxiJXkRnZwkqT6z29U/S3tID98erl9WACCB2KWE+gqkp0UeNbCxjFDCKY0nXVHML6Xn
dafIiId7RpYV584Qlt+naf1Yje6Bg9o6DGmdiqasEZtSgEBu/G9JqTEMFiPjTe8UD2J9SirjwYjV
8UFMFKtv39w9S0RE1G0AIkguzLWlua2NCXUK9yTIeibfqihJ+a7bNF/Uaq0O4By7xsDiSAr1L37T
xljjWdO66iDbrTXvAjOy22CiM5oFhr4uH2+vbO+cSBLu/xvbvN+dtw6LMoAob3shgDy77cUBJnP5
CysyG6Q5Qli0bSlU9mJo0SgRt5BqznraWXeJ2zvvb1vZ3TgAIXSoeSc4/9cb50yCuavg5k/oHZbv
oin+BB5uOC9M6j1Yz6tSlzx6UiUTbA8J6KtWFJIXjp4JA+4qKFUKokbxtTErL+ARGR5Fm2hBE6Gm
jTxtdzHa0X0hUPpT9Pqv3/ALzwG2iZrpJiKYRFOmbgc+H+HI9GHWc81Xtca+R/B6OWmxsj4ovTkd
vJzboACjRF9wPQCw49K3NOrezsxETTOcmS2GU6m23RRkFZ40ivT2opDSHnzUPYOE0LK5SOEUqYbr
jwqjJUpz5J/oQEdQnRpYpWy3fnJXW3nQssNZpDuHCGvAqFAEJdTaijSMcSGywfQQE+61+s4R5fiQ
mIt9dojaD/Zy1xQvFNUfXAsTOa+XVkVj4VWT654ifapOmiFUv6EcfW5MCH5/fDWoh0ohb0kxA6p5
baqbbbKAYmRVWTPdJyL+JiADvNM6EqHblnaeBDjNqOsgK4Vs0DbI6TNl1JgJg45AW9jvllFv/6Ef
nMJjs6qPpLH2YxWtcaDGU0TNe4oPzO/4MyZNcytpl6BGtwVV6WOcppUG0qlZouyjkS/d4+TmR5Hc
nhV67NQ+eF2pt248TcK8Imee8WdeCa25MRXvi5574uAh2Dv6wNC4b9B5JbLo+qMJu7KtFk2WU99O
5Ye+LZP7NM7GwOwG906jbRf8+acDASo7FNCp0e+4tjcwdNRZLZquRTcOl9K1xY/GEvoLKvB64gN6
zs/26FZvInto/qmcLj4axfIqzZPeRYpkSporl+9VmTmdPJsir3eCea/G58lqoyBqhuIbsHL1U5uI
6pxp8dSdemGbM0Nuuj5kAKL3gVZuiVy2lzqfUy8eDw7V3kV1SKsZJiBzoVf6CBHNvb5aPYRfV+MM
d2bxXSOy7hu6gQcXdSdY5OqAiWVqHH2+LWzUjFU3Q5fCO60NkgN4OeG9W5LB1XwrtoZnkXVGODTW
/O32p9/deaBOYJxl2x80x/W3x8cabgfX+lTUSfopa/TkDuUq8RaaevzQdmq++Masy/npQo39WLWq
T2nPBHcQ/+NKaVcd6m+qVUZH+Jmd/eCiUdAEG8TLs61sFLFZDEPUeCe31Wq/Z9/u1g6DyUKRU2h9
nfotk17Pt7dj54Pjl5k6IoubsoJzvRuWaPI4p5N/gky5kikYiLJb1shw4f/j7Mt27NTVbp8Iidbg
W5httUkq/Q1KawM2xtjGwNOfwfp1pNTMVJWytaW1L1ZWPAH789eMZl53Ly91JV6icQJkB4F3DPb/
9lP+SGJ9BqR6JHG/+SYY97DeBuaBmAGc6s5WFiXCmYj+Q6ql2MsVgpYvr34lkGGbgT2JOIai9HJ6
pZixLaGc7gBWTE4jfN1RJ3r+SmC59jph7AmNj01fBjXB82dMJ7ImdYc7FYz5b33Wsw8Me/AW1qmv
kaCuhEyArTaI4CaEiyTt+Uq60WzuJd7hBNRapTQ0bBQkVqt8NZu/t25PL7+/a+uBH4/LG2UmWKgX
92rYaDmGiaHAqVgJinr33himj4FWfTUI8doY+b/p3p/VPDYILGC36R+0+tF0ung+M7EOH2mkO9eD
aNvwZoIuc24qHcfDzWKC9cR1MZUjLCbLzfq3bKCcey8SbFvqDTm5jPyEyl5czQQNdPjx+VdeyLVP
jfCR4+zgC2Am8/wDxA64VEoFBaWySbCdGXk7ylSUAC3W+5ff/WtLXbwLgVvTyB5LeRHKcxvlEgO7
pHmTxWCPv7zUlWOCPB/pLiiDmPVeRiHOuGs9BD92Ou3YMV17jHvXQL1yTK5sJtRHkI+E6gD0ui6F
NBjgvnaAaSikXgN8134tWJkzE+2H1IOzZAvy++XHumwbb+EG2If/mm0hYBAXxR+mrmtNCFSrarjv
fogK9KLyWtwHQ7N8XtD6e4DGgi37tRGvPOmVT4cMDS2+/9A5oBRd7BJFZEx9hifdbAwKSByUFIP0
h5Rp+UoH6uozbopLWHAzDdxe+h/xlS8L2qYxq3cTtHZ+gXwBvTUehL2GlLRuPy8Zix/yMajPo7bj
4eX3e/UxYTK80eKAMLkkumyGN0kOaRAk+G38US/AGC1FVouSquk1EtG1tRD3NuAFBJCB433+nKrN
k4XMBJGhkHEJd9Tipu26m2IFtenfnwpNl60KxDwZqdrzleDOMKPOHGoIoTU62KPVA1iim6RyFe+m
ZnnlirpWawPwsJmFQOhnE256vl6YNTAnLni985NCq5LKzH4hcevgAlaEZbB2oPPU5ONqtYBBi0yr
vjfDKxv2SgDAb9jgFqCnb03457+B1ywFCazHM8NH5xPkn/UHbcbXprdXkh109jEaRuPuP17f81Vw
cQaKqBxNu0mG7b6QXIFVl21q3dEuhaZQdggiE/2rVyrCABom2KNoZyDjvJRdDGPVdU0a1rs1GrMv
WejJ+9az9/+8a54tcvEVacv7dYiwyJyYGnQTHLZYcXaQ2vvfLy/1lybU/z3Qxq+FfDukDy/CS2dk
3eWJ2+Iakz9cbsWHOO7Wb1FAmpslmLuj9kn7kcXtXAFYN/AbU4xKljYEBH6aFvXa9tke7uLaRoqA
ngnav0CCX442As8Tl65RvXM8ao9o3M4HWOZtNky1LoV+TUPl2j7aJMVQnW7z+ct6pViiKYPDAJaL
Ga+7cgTRyJVojq3TGXOy4s08oUf1AOCEeS1DuRKGANtDyo6Tgn7NXzPkPp0p+BnBrqhTwJGgfP/U
aKFhodUt6b/nGv9Nx6EgvqFNLvt9QZAL7xML73YRqcp0OkQTuNF7H8nm/PKWuvYBt0H8/1/q4vxH
oNQXyvhgx3uZ7MRM3QHKpNOBBs5WPcqzV9a79hrhAbihSyCJAdTh80gQUV17nS3BLgrdvNPQ+ADZ
ZV0eZOTIx5cf7Vrpt3W7MCTYfOX+gpZPOWc2ivHJFqqWb2sCcdAyCcdvTkOaeI5J/LRV7ND0FbyE
XkZ+htRJWuoQoFiDBhLaj6nevfybrr3uDeeKFlwCduqll3hS20DkQRjsTE7B3ALhcHrUMGsre8g6
nMHWdf9q1b6FjHyD8qDQRKl/ie9YxKCDcFEB+uCdRRKdw27LTcMeblgPK83k/xAN0eiA7hB6t2gk
XXzfxtWYI0Qt3nnRy1MrHfxkCtBems0O++V3eW0r5SD34FACPPzXrBPZeNf5FsEQXPH6g2jVZ+BW
6CHK2f+yaQG9BCcCwzekWhdhN6LtKhsyB7t1jvPPy8Tfjunod00Tv8ZZ3v6my3gKUAUw9AADAXK6
PfMfSd2S825YKPZHN8dmN3SpKetgfu3NXduF6ACDkYQXV/ylH4/qckWDB4cwJct4LIz3n4AKrMtA
2O7AOvCkX/5SV58KrWAwL4AVzi+L8SDM3eI3cUbXqXA3561+65YWOPSXl/l7Q6CGAYgASCZwuP5q
qYQr9An7oGX7jBP1SYzADVdDv6i3HV8H80ridGUxJEzgP+E2wv9d7onZxjNcOBXbr5Fcq8RSegzh
YFdNeexfyfS3vPP5poAoGdwXgMnYpN0vMSIDVAZAvEhxpnySfwdpjR37wYemhI2kO3PAd0+RzlxW
rllK57JOFv/Kqf77A+IXbJwZUFf+I7M935awPIm51xRRe/bidrYyuml7iOa//P3+3pbbKhuzdqO0
Y9j1fJVksotpR8EAuWGyioJGfoGQqGj3XA/B+yDqm3j38opXPyJSUmgfb1CQyx5VvQywZeosQwdq
pOd2bWpIQOh0zzHa+Oc7HQ/3x1IXD+cW5hVNR7YfVSd2Nuvt3VCjYooZqd+9/FRXvxaBZD02TYxE
4qJ/AIuBuGi5Y3szF/Chjox5Chl9TVv32rvDQGmL9Vs/5JLO5HRKe8Ih7qqakR55Nvxgkk2HJoc/
9MvPc3UlRA6A75Fk/oW1GOtkTZK5ZqBpNuxMojp81w+NVGXYKP8/rAWA/8bExa2JO+z5HoyKpg1n
GwQ7TUK348DSncxi5j0BoO+fp2QQVNnqTXwjqABcCkCmMhn4Eli+dUHkaWUJO42Rht1UNr+Glbm2
I3AhA8v7X2/i0gAmJJ5FysV8Dyaq3VszR5t+nT68/J2uroKO9tbiB076kn2qCtsUOR/5vqbEwkbO
6/tuLNZXVtkOykU03ICjaCyjs7xxQ59/oWmm3GOm3+wx4Gd3FoY6hyTw+V5LKY7AIZE3//xUoH6g
f4WxH9gXl9Dctp56UnPCsQU6cor71j1x178Wif6ubDY2EtwsQJ7boFsX7cU0CJhORtrsVVQnlRuT
qSKACYNi3wZv4pY1+wap8ysXy5VX+WzRi0DBOqnZxPNmT0alACfopze9Me5smkSzshhm+woF8soO
gZoyqBa4yjCBvvTtcD42GLsgoktjkgqfkp4h5fia3dGVxsomtLfZdkCIDlv+You0alOagOL2PoA4
E2TDOujM52O9V4gkFWmD+Dz1PTtCrqq5HWkKYkvc+f3L2+ZK0ALfG3VHDpXVzdv0+Tal/2eNxzog
KJWvoPZHDoUN6iN0m+nnf18KpTXiMO5mIBguPqMwmLqBEtDu61CO52EOmnKNhrUyY1G8ckVvzbaL
w7fZdaHFCWIpBobbv/8jPwWPL5aKCxhmTMVyk+PafAsDku5ocZM+6nDrO0xKNHjdEoIJLz/mld2K
tYEHwv9genT5VSGVm0csk90+YAHZJ+usSujJR1WicYHHg39NAvTaF/xzve3I/vGsmtVyyVKsB46w
qYrWq6pg6Xgbu0S8UhVfOf1o6mzIE6AZkcrFz5cqvLShSGi7j1cefpsl5vpzKtq3uknzvhRoAH5F
ZSePL7/Qqw+I4hDTQESdv3izDoc+a6G2sdcZ4JL4c+IEjEh0Q7XjrzzgtaUQPzeZIgyaUUI9f8DQ
bIWIpvh2vvG7mrXNxzgY9XGE2PIrS117l8h7QLRGTxzQrC0G/fHZ1CjFaDBk3MPhAXJlhVYHFsIK
hS9T+rj6Th0J+AmvpFzX9uafi27P/8eiuc2SAFYgOBd5ONwQy6JqaIS6Uc41N8VkX9O9weVz9Tk3
RgxyZrzZS8FCM3nDunqGbDF8BaakRCSKWOkHeMqUhkcSai11WPOqTubFVOgvUL1zTKt0F8xtvGOw
xJjLxK4zKXUb6KcInYkaIo6JVqX3Pj1LwOc01F61GMocUN7fY0BA9OyXlH1fcoCMq5zOVJZGUQ3T
Xwp98nJIcwtDMnhb+WppFt1Ds4U3WKfhsz8BzdgP2G02+TqJTsvzPNWF38XWJbZyA/4kFuogMscl
oEqlH4fuFGadNJUcWPy5QSgdd9by5QGkUtYeHXPB12zJ6KknrDNlNDdNcWR46n3sGkDmrZpdXCEv
5WafUsvh/ADvrd0QtAbsCDNGmBviFZ5Do5gsQXWGKpKnIE2XBrIh96bh6e8Wsmtj1UMc8lfuYZB7
7qSyj3XKfLpL0yV5n8u2Dc8BBmkY9kyI++WiULwc66UQTxOLIH8052FzuxZNlB7SODA/MFzttkrA
ihvX2jy9HXTR8NLHZPJVnQbTuRsSHT0UCwnvOhL65JbPK/uIcBC/ndbGf+tlI75ApnL8hhHagKFa
I0ZItkfZPUyishiVvYq/KBPIO1hXpm/6npufUYCZQhU2or9dRF1PkIpDtDFRuDwCWDUOR+c0f9Pq
LmAww5b0+wBoRrhLbUNENcWT1LtJQ6qyDMGJ5OUqx+CHDpAQlVNtxuWWgtA4VAGUBt7YBFPF07rW
wldWuCTfz0neowEAPy3oF6czBv4GigFFCf68/RhxUz9ES2eb3Tik9nPLg3lDvXQ5q4p5EvcaoepX
3NJ4KZsB2MDTBGDH99B53lVazUlyHzvWwmuDCch1ZUXXu13UKPlpGmmtqoWuE8AezA47MBHVeUp6
ksJwpAY9Z1hd/0FMDHIaRtezrWqr8S2Y0HApwcgk/ZWyXmBaCAbRWBLH5k8ERuz1jcRiP4CeTWQF
QWiMGHFd1lmJmdvy3UPU4bbrNfkJUQ2AXjpar8NeSmgL7TtoJXT7JHfqjaFJkJcmpGNYMmL5waDK
zcu2ztzvGEXPTx5Sf+OzuhPHMFjj9zaXLK4C1RODd1KH1aBgowJTEzjk4rWyZqnyQVAGxdugMQfG
p3nceSmj5rCEU68gNBh3soKwiVrerk27kr3wjEiIfChyNwrvihK5aPiN+bBHfx3AmrNP4k6V8dB1
PyYNe65ykTKAX/PEvoPfvTxlNkZalbbzElUClf2dMRgBVODtNOmPMG9o/mbpoPkzoASfdmmuLQh8
6TDraq3XpO3hx6wGfliAxeL4Grh1q55NGH45R2AViREZ/ZIOQZS+reM5ge63scAHlDb3XpynOBqg
2hMYzW0JjGr2TToLGviQE6F+Y1gIUM8Iemu4H1RMH13UurCHnDev0wo/olY3DHKPXdnklvsH1kXr
VGIe5u/ysQtSCCsqgAt8MI7t5yxIMWCZo7731ZgH+Rls+nEqXRQaU+U4UOb9NKfJclQjc13pgzX7
Basvdg8dHsITSDpGyxvWQQqh0t7gjBWDn5kucyG7bxRQ8rGEiqRrHy3kr4uxVDrn0buuQDZQraRt
PgwuCmiZp83Uwd0nmjD5gJ4AVAyGwAMaYWardpyJJCmLhS/NkSaT+5RlrCZl3rEiPs1rQFXZaZ/z
g1yaOTqsKzi1hwUqt/HdAva+/DWtEaufkpH35p2qVfq0ApgGOWeaWvWQATXV3NsCClk/RVBH/S1o
jZQ/5OEs4s+QsYmL+2IaumiHJDt4Nwx8EAgILCWAdJhEVAmZ46RKl65tjga4u19U5O4u8523Jx0h
xhzyAcpxJ5orLY+6cVxDoEKrtepJS/ARm8BAz5p4e0x47dtD1g3gnco6d7941ITJvSdS/p7h3bwC
WEusrrq6d/F9K1fxYQhmW98QBobTbiBN8S53YST3aKXJ8QAPIvWbuLwnGL3y5QMs9yZROeaD5o7b
ZiYHit+T7FZHYTiTLtHAbkJST0U5Cx00JxGkENl1BXj6EFow5jZJm4x9W+yk2t3YZ+u6S4UYhjK0
povfGd30/A02oO4qYhMR6EqG2G4PeTcRSM02OQCmYhExPZKhI7psxzSxYCuxPH+HsUYQ6ooYJ+Hu
aJtg3k3Qf4P0iOnGxRwEHkbfD4YBCxM2rrOyAnvVJ2UzOnKLimmSJzqtOT00oYQPrghmh0S6hqVO
ui+YbuzPJlnZF5tkralYr4t8r1yWfBB56Me7lsUFfDIpHBueAO4i7a5PCQTiIV7oEiAXi5i7dYZI
ATUrUpKC4wq9n/JBBgAZwnKTMkjw8Jn+jhLBw0chonD6FGGmyfetWMHEmtFtzJIDgYVlcRgN8WKD
pZBxD0E2UGONhSBUfvAyWvTnkEHWKyg5RpHdITDBBCGPPoXb7NG2bTeUKZB27S8YF0DxDJfz6r9r
OOjoI3rR3r4nQTgulRk0R1SEUFi083mvgI/ja4eLLlkcxZGPVHJoC5drDOnHcSgVJrG+zNd8CL/S
pmhVualUJNAUnQeKUgHksgrRq/clZBfnoZqhgmyqGQYTeRXGHSKADWHCATcyeDzeAQALYv4y1fzR
TUQue+7qhd/H86Bux0CIdteMWtxFtAvkSULRM6wiL9j3qcU3hLhL0Qmg6jAQrdpGx83eCutoCehH
tuy4k3S+sSmCXLnGzK/VLGbzeQGR+XHqFwqs1JjPdeX6xoVlDfTyeWZbamO6xiK4TbH95CZOHUTE
CUvKdrbLYz/ZLDiCoROzakFI/Uj9CEMGqOmLR2idIuRKzEf5LkIo6MrMpXHzBho0YYi4D4/nsmO2
ofBWj1ymEcNsnFZjGq/yYOF+2e1s4Pv4sNTCwQ4ZyiFilyTL8mjmfkyqCBl1UypO5hQSp1ZMFcpO
EmMzrhN7YADJ8p9GtnYWlZrqDmg1JOZ9lYkCWXDUQlGrxIEo2oNQc7bcwW3BpGeT8iQ+iR5G6KfM
RHY4sqC2+O2YLMkFgtmjpOS9HhaiO+Q9ztQU8DSdszJts57e61QJez+0PHX4bQNILWWcr0talEua
B/ozclQ9fMr1oOrHWlKGGBgiefcwPcs6N9xOPl5RzcaztaeoJvKBYXLDdrnuuD2ndWHYuMM/ggZG
2UxmKH57M+0mCEn1exJ0I75LWyAlQ3CQacnGCP1zUIFNUy4U9qHlPLlCnRI0aYMdFHcT/w72iemH
CH/belwxmmHlHMTjuJc4B8MhDpfiG9ychrqMLHAbJ20YlIltMsM1OaFIHW99Ss37fEWls09znwM/
2zPoHbeZsePjYEUQljPJ/8PpWSjQ5wgQvGxFZhCJAmh13s8NDyBEhKtl2kVj3fzI5rxYcF7a7Gvs
60xXPqfsrUFOEu8whElPAQmhQbIIKpIKNQ230BqP6hi+Jqm5w/6rA3R0wF0pKXoUjyahaj72Bv+u
L3ja7TqgpX5DER2mVQNape+a1M9frJftgxYJKsWmA2PurhtEivxD1ywrFfVOn3hoGGCkCnyUuOb1
tCNRl/A9tEhSsafDFH3IOp6PpU0XDQbkJPpHCHSDPRKIdKQVoIvxGz0D21gCY03tEXWX/rmuVt5S
VxTDaZbCf4Y2EL1vFwoZfTcBvYbsIcJ/QSa6mFPT5QfTJcFjn/YOIZgnxdnBgOxnBwu3/m3hXfyI
jZmMKB1Y8IRxRw6XDim6G0w86g+pDKQpO9QT7+quZkjom1G9x2Ol/DbnPcMyTRE+zsFCo6oPIntP
yRzGSHjNWt8SNaefTIgsFo9SL/bULkQlO5NkoOiiZFs/QScbJz6hbkmPKAPG+qwLLfJylvg+u0LV
42O76DEvO9cycCXVhLcd4q67DX0c/uhT1uGehQrTdzhxxD8DxSAFtVja3s9W42Yr3BQ2pZgQfvY4
CunnFj7p/V6DEgcDXJtlomqogtTr0rTuiENn1zJiTXQuxpipKvYFg8xJIkxF53CKqyS1Lt93yRTd
qQZ7FGKbWS3L1ohVVuOU1/2J+jTtwTCEXuY+i9vgBvVEwA5EjeQHdwHGfOs0ygZF9Co63DAD7pA1
6al5QCYGG2nWmyw6GNwAYNahD/HLLmqGtdAE+YNjl3X1d7u6FrWCa5NsD6QeIaWKMalMUNwyYHx5
PJZ0CcjylJgiQr4Jiu3tEBv83Rh6hwKKh31Pqm5dxHF1tZ/LvpFJ+85NUfgDLkzEVUznXX+Q2Yzz
P6J+bnF+G2JwL5DoR5dTwXYqi5DkdzXpI1TxGYYpqld0riwRMSzW0oJ2ZQTYvC/53E9pJRRwRmVu
pg6ew94Dmhb0KQC42pBvE3fjvMe1zQwuZqGjMqKhTo8KVs3dvp91O+1dloP13ChLq6Cf6gUfGCor
J94S1ZbROLqiIinj48Nci+FBQhXDlmDI0+K+Rrl7moRMPmEmW7tSeaMMdNRp8tRyoJv2WdCsOy62
uyFxMYzLwnBEWh+3QB1Xs8vdO5IakD0c4Wl702v0GEtQvtL3sGEyy8kMLf20In+EKT2LvkL6uRd3
awPNEdypqx4q34vkbdzDK/VN25PhW5sGoj+syGp/zSsu40rgJ/5WgNIiksB6/t5LNJ1KZIm2OS2x
cgKV7SptNYyAYaFUyzIkENm43mcsX7FLmxRpS7+Sr0M/T+xGmB7mTcQX6VQBZp+haZZmMoekw2yw
V+H6iXuMGEEfXO+XHI0cNFoeodzWuRJIQ/M2ZrJeDz6c1S/ZzbCuLrKZIqWa6wzdoCjl37eyBDcc
wrY/oOadfuI2iBpoHfUN1GWEw1shxdwcMj3DUnRe/LqTTAX0NrU8fgQCKnrqBxryKpwWd0Znk6N0
yvP2bZ9my1QOMRRMSgLJyLQsMmE+RHXafI+TMf1lZ0vRo64HdZwt5Ecq1G2ox1OUwBnOIdU3XbFO
prR9ATGtRg2iRlCPll+4AApVdaPzXxMVBgIfwDE0f21XPMpNVgrjVC5/qNRbf4RBidE7vFOIoRNG
4nf1qmLYZ89rIstAQfL1mAgkBCXe8fhtCNvele1E3FxiPqPe54WydxnwgqrssR0eR9WKTw1UWH41
PKtPSGcDD3E62SIBMeTc+VV/9hNwouWgKToFfaJlXTL4n6GDm9tAImvsohvbiKY5JjJm6KqNa40U
QEYzFDQoQ6xr/eibM4Fn6VBp02i+VzZEORBKFT9YmS/Q+uduGvHgaXTCy+gZlPuTdNjj75ieYGST
4ZqVie52bPEKW5/ycUYuYIfv6LrkIRISNr9rkcH3cBSAMEHZehL+zNDiZiUfWlEAsCzMdwlAOCmH
cUThOo9z8TCOo4KMnGyjpyQIo69UcB9VMwwTflhB1dsWu36tMh1PN8XChrwKLNKQM3EQI0RXMlM3
sKehRRW0Nj3wBcUtrN7C3JddVMxknw+1D5ClebkgQg3NZ5D3xSdNo+6zaUP0H0y4sOxg68F/NxNX
72gL/+fSUGLiXTZk5EvNZ/gja3ScVjSYk/B7k3bJncco3FchD+CQseYT+1l4haTQoYBCMIiz8AtJ
+IBmFpsY8ievzR2BckuAar1b72KwZHg10RWz2Zgq8j4ybXqOu6n73GfQ49hzk5FfyLkWnMZAkycD
X/Fhx8Ol+4QhRvs9EtniAAZX07cIJJcYvYUViRCBCy0HKtNh0gv/UvV9iYDSKq2l80eAOBAmQMsm
2KWwEIj3bFARUqhaooAbzDwdZQ0HPQj2ZOlJ5w0LS9GpBY2RwgV819XjFrbhoPeoRTQzNMyy4sfM
tfk1ARhuyr4oIPme2LEBKh4iBe/AYclFtRitf4QGoXePbZX9WhCbPwIqpj42mYnRgmgypBF1oBBF
hdDDWOVNF/j9mkQwjlB5i1/djSYs0IkAWhRSQnQKdjMlersPi+E8TB6hwLukeaQBg4wVya3fdRNE
o6opbXATeVRFvyKLTAqkjj47Syfh9odaJ/1oWwzwHrIO1WGFW9vmOB5WQjzVcjFDtw3iVOewaeb4
TZ/m2EPrBK+pinufPRq7QoYicbwpTiP6vCjxFEn5TYJOo9hb3oqbIZmn6SDDwNIykmE2V45MQ1QV
kMTu9sOckqmMDcm/YQgzohcCk2PknfhNEJBFc/lI28gnFavXGRz6jne3At4owX3SotTfTQkNhrKw
CZo3lGUpph5dEiE1nwqFbrhp9ZOfwq7ZOZXOtrSSOv6Irj37amMIdQJG29k3VmaRBVKyJ4+yHwQ7
C1z175TiExCLHBXAHsw25UoDELsBmW1GztpHKh0rKAdHR2tcK/Z6meTTaHPUq27OkdHXSD1GTOwI
vVcQv4SUmLX+AXh+NIso6EZrGTuCyy0TGQapXZDAzlgar4cyQsvxKe59wE/UtO0XJEUoBoN6yKEl
StGZAcFDmicS1E16GnmmPrZDq86sT9SXpkjrD26ZPdk6yVCHtZhNFJVvUeBUqzHZTd53w1RJph1S
bMhmqnJGviaPs8yK+azQuPsCs4T0LQvyrqk0Ln9agsCXiV3oo8jBT7J29yyZc0hgoBcTlSAeo+HW
F1nwZUa18cjXzL7X09K9Ud2AXKsvVPEeBwyfayjq7lb5GsU+buoifhfSIGjOXcwSoHXs0G9lBpnw
Z4Lp1jDMXJZIgLNpbIoSMUVN0U5I6pYMReauLiYM8eESOLQVFW12TNkUw+mh71KFy5Kot4gj/RvV
i7nF/QA89W6ss2ifZLpP0NaaontkcxMOFfDVWXE3DmiZ3o0o4SAMBF2PU+bn6W3mo+Wr651tbqg1
CIjMmfhkJOF55Tf980rVWfEr0Fn0yBB0cJgHZru9yGf6AWz7CG3Zps+/LLUG7sBTW2Cr1S5/6szY
t5CiJoDq93Ic8rKhIK2XBWxV+LHxsYsOYYH2AO45zYDB6IWs0d7LWFcmY+7MltUWR6HQzdvNrY7e
uzQVHzLm0gd40i2w1xihn1kpNi+wLkefsIR7QjtAEiygkNegnH8eravNCegYBml8Kn4sDSCSpV6B
NEEHPw/loRhrEe5JT7PH3jocEz63GOQQls7ocyL1DHcT4cPbHKOx32mspxYyhEiJEOPRdi0LJh2t
xMqy7yK17Xe42QD9sIItf2IwcuruVO9QeMa4DFDJkHy+QScOcpsjy03ztk82vHvWj+rfcScb2RzU
hRy9KXBEno8UbRwpyTW8psDx6e9QTKr3OpHNKxCQq1NEIDEAyszBA7mEtaccdiBdzcUeIp/3UnoA
gxw/AsNFjjX0jStFi9fASNeWBNAFdNwNfAJI6PMHm+IlJJr6Zr9AqWhrgdF4p21W76DhjOxFActw
bMbi37ma8HeNMK/BSwU76xI+gNElCzA/QnusN24/jfCCD2hu76zLfv77XB0CLilgLpvVa36B5Qla
TBraOmz2kNzOTi38b6tmThxmNYE5/g9LQbcFQChAM//Sb4ldjYIVieJe4DZ/zDCoOmdhtpyWKXmN
Ovw3dgcgVEjSANi16R+Qi8/mcDxxk+btHmIW/RvI5qi71GLA+/ID/T1Ix1tLwA2AEEe68bWfbw5o
00+128QX0azajaF3B1LgdDIVftdLk7yy2obmew5nAeEUBszAMSIlgf3v89VMtPZw1IaKU95zjBtW
URwGFjxmDgVuzid/MtQKjAJtfUzS+TUC2N8HAQccJB44jG0CrZdsHu68dNEMVcmuxtxQ0Gm5gYW9
ekopGp810ajTFB3fvvyC/0ZiwM8uBm4e2kZwzbkk2hZdm6d9Qc0eOMqp6jpj0MjtAtz84CP881IQ
kgOSEutBG+zSnGeuKZ8COsk9BFXdhKKVwYWYmR4zqJjk7StqVH9Dk+jGQAqBMscIDcCPi2+5jffJ
2MGbr070jYdsxQ7VFSrrHPNXWfTvZJ0kZxDdX3nKa+vi4G1m4hDQRCn+fN1+hA4sim+xT1qZ30+h
aB89WckOg6MnLmN77Fs4XMcLtvK/v94CbMWYwqAHZLCLhZtwXCe8WLFn4+jP0dSt5zh3roV+k0Cr
/eXFrj5lAXR2DoNMYIq3k/QHwAWtX02cmcXe4A4G58lFBo0gGR46tzxioqjf9xSDW8yuXtPOuLJh
wQnfANpA2eOiuviu6TzF4PAESMOzEMCy/8fcme3GjWVZ+1UKec9szkOjsy4YwRgVmi3ZviFkWeZM
HpKH49P/H51V3VZYsNp99QOFApy2xAgOh2fvvda3it7Y1my092WjFu/cQm8eCqgbUDnWLx6Rsy+Z
WqyiSbucUdfATwd30lKa6MqsRfnOY/jW+QROQHuLdzs+5fOVp07ZDipVHmQunFUQpO1WKH0FWVjX
HnpD6NtJt7o1OLn+nfv15xUWyfGywnJgZLTn+eChWjc1vHDu186kuePF6kaorUZyZWzdp1E7fvj1
nfOGGpMDmqRDuAvDE7DZ67Pa5hKqARkfpHSW06URtuMqaynOopbIrlDLmNrRu9wXeTusY6X3Nl2R
vkdu/m6ZO1vpyW7Cp4gsfqG6nb292ERLAAJxgYY8bI7Ingx7GVIZl22cDv0aajvNqjiCwe33c0yJ
20oKzDXtXP0KZguT4F+flTduNbzbECgXEwk86fOTMpktyoi5CNQIhBxipYE9v20do3KO39kj/Pzi
5q2Nw9/kxUoL7PyCx2ii6jzyysDLe8/vYjEc0Tmo7zw7b7zMFkcqbAJepEQuLrfdDwtEVXBK3bHg
C7UN2/7CyV+quW7urdDGizqTZ9co9Xj3+2cRiYOlofRdMgiWs/zDQZlID+x53CKY43pYVe5o7Eyv
CjdtXJXvyArfvI2/L0EeJ5I76OwLKgShzUjoy8CMowfRVf3W6Pt2hZanvCCAI9zpgBI3wC7bh8qY
m1We69V7JNG3LuWPn+HsLo50JTIG6fF9R8BB9FLy8iJWcv33F6clgx1KM/pCACrnak2HKOSJaUjA
sWyfFmAX+VbIVFzOvfkFPQbNgDTr40+8EN9jJ7+1PHGGF3Qfic8QaF9fUmyRM2tFWgZlbnYXiVOj
pJziBjUhGD+poCH79S305vFg8Niop2Gr6MtC/cMtlAiM+UregJ9V8ylgWI9YW8nsTW+hx+kWHu+v
j/eGK5WCzuINylvGYVlcrvEPB8SjGamTlZdBWOQi3mcTR1pVuhVeTIOdXjajIW/bFoVOSagNgc0D
wjEjU2bb183eDaKqsA5Fl+mPv/5cb95aYM3geUIht7/LTX/4WF1pGUkIYDIgWTn7rHS4yhUYz+9s
I94826Rro+HmrUdH/vWXj7tR0v/V2RLOTAAST6muMm1AnEaP90Rs+3tF3xurEhEvrLQQnpgRn0vj
Y7uurZ6GYEAaqrfXu05uUDZZDM7YsKmhtG5mp6n63/2W7EIxwHALWwCU9XNG6VxnmkmnqgzaUoQv
jpVmD9iipkuhjfN+MrHkvvM2+Xlx+n5EbNXEILGrP/eNxsXoNckUV4FjyRQCr2Xem7nH9MydnVWC
0ntV5tze0ySZ3GkOKsoCHeyv76CftjTLZwCValP6UtScC69l05tpOinc2Kpjw7Ga3UNmLl63npF7
mUf6xlWFu0rrvPtdnhxHxpnDKQfywAc4u6tQ0hgyTFug5MRt7zpZRwFa1NYX00AoVG++xwb/6S5e
jodlizx61qmfdjS8QqdomouK0Bs9fXJjW+RrhybqlxnQar3S5+a9OI2f7mOOuJiPl2wUdNznnIWx
8NAB0aLBWtUTROfY7VUfo09NyN85om50LpFQOu8sCT/tUZaDIoZ3gDJRJJ8HcSddX7qQ4KqgE27p
e96MOxLxEpv8/L09ylvfb3l/c5RFsvgzbV3RTYQSZZA4al77llLUxQ5mmOb6xqzKLc3C7HPJyd3+
+p79/mC82hfyHWEJ0//iQYUZdHbrVD1aUhTBIlBwjt1KmthMxDyiwPN0MCCkAap9YNKXBrWI3Eea
CSWN/z6MLmIE2agSIrqeMfXoXRxroevnOpqn/8NqgmFq2STS5PnJ/kvTz+hjO6wCV1TlTmGUFtA0
EFvXY/ITz1N/9etz8tbdzTSVRhn7ueU1/HqNjrxaFiY9/kAM9YRzKY83oxKbR4B1GeCr9D1n7M9U
E64Bb8PF96ZCWz5H9Am7QAxVSBGEg8nQWQ3nazYX0XgMSa66ciZ7lkEzxcYnqejOZaqWxbWt903o
F81s3oiWjtXvn3IQmyzfvKloGp6/DHsp6r4tQxEQf1sEXluJHVOXOIDKpW0cBI/vrN9vPGkaBA4P
IAYh9MY5NYEJhVFG6sApT41k1zXyizXZUeCCy9n8+uL+9JpnP4cznhIIqht9vLOt3WyGsRnpCCZS
dsutb6uJ8QIm7z264c/vguX+AcHFJV16E2flTTQQ2ELoVx1kpVA3iHyhShuGcnDnfPANC4lmHTrG
npLhPTTVz5Xe0uOlsmYlwSQG8/P17Uv0uVc5g1EHBmIkStsMWabjxGsJzKoPRGfae1kNXaDH7HNM
6YmruO7aj5RI76Xt/nxVSUU06EZplsaTdA7Xzgb69yqSTBABbrhTxmH85tFuvx6kVXfv3LFvHot9
JQU2437wjq+/NXWqS/OCY7m1Kv18NKDtaunsj9OUBb++hd46FNZKjxRxDevROVyt7CxRza5VB+rU
mmtusXyvh8WHTKvTd1bnn2/W5SmEewBEGFrl+UqEUMLA7OJxKcdsbn1mwrhC4jYS0Ttn76c+MPcM
MHmN00cMGO+D12cPz1g9mF1KhFQzPbTSvldoXa7nPm0DyyZ4ejYYOTmL/LBW6uydR/Kt88lXpC2x
YHh44b4+eFupxhTPfMtByb1Ngz5jjx452WXNLN451M+v2e9xgESW8/yzlzj7nrQMNYFAtgmc1JKb
XKj29cTOKVCdUCCtpUayENp4zTtDpjefSQfVzL+Pe9bD0+06VjOyVRGRsyYMdR/ti8LVNnop2k1J
DOUaymGzL1LP4w0jm7vZbNynkrDq91b2N24pCj3UVewJ6Yact79nM4I2nJUN2R+dvcKJph6KVDjv
nOc3j8LO0IHVbHNVz85zQSBCTG3eBBNqqjUTPnmsmGZ//u0HcUEvLM5RDkTP5fWNA3tU49VYNwE5
XeVW9FMckFan+2Opje+8oGx+1ettEu5iihkKNyY/rK6vD1VBzIvcWucBqfMmcHNyOaPWKF9Gniff
HcHjvPNEvnlAYp9VvgPTmXNkTOyOGmpQp0FeAsZxwE69zjPrK1pCDIdWlr9zwd54Bpd1E6YY7BhM
TWevRRKYY3JfqhZAQmSsktJSaXjk6mripL7zMLx1b1hEtzIh5MUA+/f1qcQs5Yy5R0JGw9m+0QZS
v9aeDWbgnUv21nHYUFMygGyx3XN/KJlwIs6yCPSudN3AC+Ul3s/3stLeOm/fkzF5ohwGg8uH+LFr
QC2rROHQBEPsgYlFG7CJnG5eWyWP+K/v9jfWLuK7lpwKdhV8sbM1pNUs2TejIAHONJaoXxB7YdKi
cO2T8QRv3l51Sf/bSEhue+YB9BaX7qtznlZGvFYs+nRoA62gaPeaodktdkoxtdo777o3ziTrgOou
8clsnc55ARrTwHLwyjZwU6I+hoxYuxTf8GpwUdv8+ky+cWdwGsECOQucgEHg64vWLp5vtk5tkBPg
co3oxPFNafXv3OdvPMG80TT2JGA7Pes8z9MuIX6Ns8l9nmdTkMZVvCuF3pCvgMqHNvL/YQfEIJdW
MDRZFsPzybEetoaWT50MqhjLd6eOjl+X7ADTIh7/7jf8x/P4n9FLdf33wtf+87/483MlJoY+sTz7
4z9PyXNTtdU3+V/Lj/33P3v9Q/+8Ei/lnWxeXuTpSZz/y1c/yO//1/HXT/Lp1R+CUiZyuulemun2
paXn+P0gfNLlX/5v//IfL99/y/0kXv7647nqSrn8NoYL5R//+qv917/+WArv//jx1//r7y6fCn5s
2z3Jl+Ipfzr/kZenVv71h+K6fzJ8JbGS+3ihQyzZYcPL97/y9D+5OLwLqSiZziLF+OMfZdXI+K8/
NOdPMtCo/GhrMAhnTvTHP9qq+/5Xxp/Mj0Egghcy2aIBaPr3h3t1lf7nqv2j7IrrKill+9cf0LK4
s//nNcY9yKYVqQSCGrZbjL+Wh/CH5YodeUaAY5ltzXpMglJotV9ZMlsXpbxWE0o9EmIK0uSib26q
LakOjbKRvXJDIsKO3laz1mM2LOZYoiXr9GkfWlmEHBQDjO+2ToDSYzuUtYEkLBqgdGvGFx0F0Xoy
sf2BQPtcpUnmRxK5aWl1F/hjE1odjrWCp3OTuf3HEoewj3ruSYPv5UdZH31zRrdHuDfFGBnqb5Y2
M51MkZBKwyaoW2TbXuR3paNYG2BGWPBahHVB47ZI/OJOL/2W1hh+iDwWO3Qv0UYO6n2kpRqWfAfg
Y+y6j9KjZlhDpC+TLengKOgdLXuepJAXZNNh2atV+6T343QjUkHGldGm+S5MjHbtZoVpr4awmn2U
95eO0C5HzuXJHViYzUQcevSpW4Odw5ow8ZWt1DFOkUG0xw7NnuOXPKrb2Gisz3WItbLBI3ZKtYY0
AO2DGmqpX2SZvQXqFn3zmMQiKve8yyqKo1U3CTPCza9/wv3WrrWqTf2swO6XmKWyGzIWzSwaPkZF
cjKJbN2YhWl9mIrpA6WavqsHNTqVeOP2benqT1VDe3JdT9JcJ6MVf84HScNUm/XaH7K+PVhj/gl4
7PTVQmtzkZi5vW81e/oIzrr9olf1kzpPpelnwsSE7Bg1uwe9QaeLPQM1OaXUgKGnGBxi0JpkP1iK
d4V82vBrq6oPThUq4CfL+l7qrIzCbhUa4+WqFXr+kXq92OO57tY97IMjqD77K8PpjphpO/uKmzPB
1lH3nX4T2yWKUzkQ2LeToy4R02ZjcREOkuaVRWTWYe6t1AK6E/YNhrY8X7NyY/zDglzu+grp5mPo
5lm66ya9vMVHnKc+hjQ88IMzryoLqRQSOeMCneEtrMkxsHra9WVJ+Fozxy4wAfcRo+al547+pODA
KET+qMuhWheTeMAx166NZrpTatO8y3IjOzpVjFdfq7NCXXftRIyaGjvT9ChoMtcfeyWvTlZtuDsa
yzKwyq59HKGHbBKssc/uiNMLV70y39nt4sVPuIAw2adHNRzazQhQ5S4dZHlRoM64V6vC26aKA8al
GS33qDcWj0fq4jZGsH6bVU1+NbZJ8ZEsRuNL3lXqhaPOqREkYAqrK7QbINHhoyYbUm2Ux6qwx2sQ
UKh6J51gG99N+2FBiCrptlfUaies9qZpxm9q2LOFHCpt5UjPgQ2MC2TWNA3jmkF8t4utKY6LK6zj
HzN1XCu9o+6U4arGx76mhZ/t7cZOdnVTvHQ0D1a44bH69+qmSE3PpxfVrY1SyXAaaN7KBFB7zwvQ
L0OcWk6jB2URbXBcKbdhEl3qafs1VA35IuNGbLqErI/cN80sRMRqanGsfMhwe8TJRRPRaW4vhZkl
1hREQzunEyHEppV4G9sKUcGv20F0DxAYj0DWjWejybKvMsztjxZYguuwjc1Djf1HNvJ6nhVr1UUS
U4GE+KDQ/tnVtVnsxNzoub+M6zEOWM8S8h/WUhK49VBsy7j3ghxIJX7GuH9o49C4LJVbBFGTvQpt
R6xN1sdTV0MAyss0vfDcLP6UejK8Muq5P4VJEZ26riQbUDfKcBNjebosOib6QYsD2armC/IaLmTo
HF1GIzhCyi/6ZOwRtsU+fb/S70SHI2dM9mHY3I1Rrq1bT72xZlqSoiSGS0iQjxbO7TYdx42S1dmh
qj/VI0I/w0JXKnJ5LKfavW7yMAmYF/RXXkqYpYJH66Fw1M4XuVq2vkqCkC+0VMXWIRtro2Za5lds
XaA4OvB+MB5XCYPCgYiH+Rm9/w0bYEw7qjH0e4E4fl0msfGtd6xAyTuM610/3Sxr5op+92k2nX5n
zdqR62WsdFutyK4HxmLVtJ/CMa7u7azeOImtXbm5Uu7KUR2/6ktxNbStfe1Fk3YYZXLXmh5YiWaq
7g07xFbbDdiYUJetp8YZAvZ0EXGPShRw/5IlntBa9kup3uWNUt32JDT5yYhNW3Hzo6xThyjX6Cvr
1GasK2VVw6z7Uo2wQJ3OK/RVFtfzndS8ByuqnA3Ykg27g4xWTP4YCYxolWmRkGrLaTWqU3Md6Tgo
2hFqR67PftOEF1YSTZ8lBeka7j7TA6q4jT0PWwQJ5boa5TbETxCQQj5cSQ2/n559MKF/bOsS505T
1+PGNTN3AwYtundk9CE064bL3LrrKnPu+mH+OPdDdtcj28eSNfQXeW8VO7Nv4xWwmZiNJ/UcexA6
52a0Mhqo2ElZXZLCftliTA20WnePXio830zGaS/1cjrGgGd3eTcsBk7eYypQHBxuk+GXIKeDZMLW
jw5sxUdUfcj0N67a4b6QU7ky0vAqC7XLzGH7UXVtv8nMNPRpHMOpskOcESMLE40kgjCz8L4b5w31
y8cZp6OR9Epd38Zj1+L3wkZjpeaBSYPZxz7iS9dFswZbI4gd5nkPSh5lW8Vwe32tZ7Ern9pWlFeA
la9KTd/obDGyvHxg6bZ8xE7JSvZSC8aEaaBs4nRjhvpOYiF81KRubYc23sF+O+lOfVOV+HM0oq6N
xaxgRKSb2/apylhtkgldTrRO1YJgg2QfNSVQjIU75GrEJQ3YSpJHXqtPfR8FqT72jKjwLE3cFu6I
ZRLPKXstO5hUeYmTVbAyxkfbm/ZlnARjhXmob547EcWnqPfGO7T312xFbxNivjYxM7GdstBq9TYz
2UTxtrPBY8Pc4J5n5cIk8FxXsXYnQOY6+bJPiwHhLM7lD9Yg4rUV1tM6qjrvbtALzuXgwSDoyhPC
ORaZ0XweWwzv1eg0N0rT9bxEQimuRJZeLO102fmdiSs8xq6NrTXoGCyZNK/hcII5wZI5n5om0ju6
2mOVXZqtYVinrIMPj6TeGlNnr3hywLeZhJMCrCJO+8cMzbX3PE3thAzzexnwWwXRfVXwv/Ma51Vt
9L+rmbYv1VJutOe/6v/DcomJ7K/qpdPLmDxXPxZL33/g39WS/ed3RhnSBNBh5vdQsH9VS3Sg/gTL
vAgkLKKroMD/d7Vk6H9y75kqaENUbAxL+QT/rpbMP1GsMW7RqbtpLKGs/41q6fUIx0I0QRNisQoz
z9cJqDpr7UCgZOFig36KB9LH1jVODu0qM+tMf1aaULeBhiAWxbujW8ompG6YH344V/8q334s1866
xnwCvjc9uSVrD4Uw7NfX1VoyJBAlpOgvKqxprDvwDrw7MzK0bg/zKxaHkbxE6zpkq8WeOU1H2zxg
EZbIriKtieaBVQ3Rb/xO++RMwcPnYrDEtFK1SIZ743PpLHJkSeXahT5Iag+3snHSNYk7oKdOswgd
YTo39mU7GiQFZEgz4rVrwNvxiZ9L0ut6wsK9Ms1YcQ5W1XZa8M55e91Kot1CuYzGmy4mWgxUA2dX
LjNyUxeGJS4SO5m7tboMGI6GUNxrZVQL8W3MxCyPUAysdkOMIW/VEcyg+2XK8HCvI89qbr1Md/tj
pMti3uRW7yXXA+9H6/qdT7p0mn6sx9EuL8kDdGzA2PH/Z1dYqybNVEZdO84AhEaonFJAD8jdefQj
XMd6EFMYvbDedTdZ1mQT/tiaiFVcVjL5LQ2JxSQL1QxvNRetJH0+d3kcfmgNsI8Kx9zWhqMeOr0k
PaNo89MwzLzQZsAF4lNi1zJ+L9Xx9eDp+1EdvjbjLXq0CGTPWnHljKO+TCfGA8QX9OuOJC/Pt/Cq
qJANZqu+n60mJQumZLOwrfSC/z4pFC63v74QZ3cMXx6BB54YemeonvFav/7yBTQB9r1DfVRBAyoH
XGA2ju4ihTwPsySp3mkNLr/u1WU3uOzLtI1am7jZ8wmiMYk8jmtRUIjhiZ5A/5G0UPukQcTjO23V
113j78PQ5RlYxOMsJyyNr78ZHA8bW5k+HrJUwYkr/j6FWmwbx8IBj/ehKQsTUZasMNP++qT+dGjw
0eQNwthg0A7a86zZpNgmSE9ctQdb0dJx69ps43XchvZVlcx8USVFigzGoiMe79dHPr+cix+APjIb
LXQcxO+d3VUKVum2MUpxILJNY9+IebTd/L0cxfbAnfTrw1HdL/ORH68o7zDqViZRjC/R72jLufjh
6WkTMYaVIvptWylTFURKO32TBtqUnRER7hTwXBMcl3qg8hsvtcE89eaxADhpBaGopyvDARvZZ6a3
n8SEmKrGCVgklXsMm0QPBoymq0ZSSYhG9occdDbWcHvY1api3+KUTmholLgmO3k5WmF8RyLzIEws
NQQsKpuaSi4zDwD0IHu/9JS3q7apu28UjM0XsWyaYcDl+9iYrUtuhy9FhwPNUjN5wsztrvAdNCtP
D9mizy6+P33ZwTeZJreIGN17hY7CVVLRsYGOYPpAm5yNGovigpi6ep0o6owjvwSZGylQoXipfkCL
2tzGjp5hAS6yDWCt9GCXFVR/xugAPOcbdn4gx2dol73WhVvpAaGL2ip+Ep385ix+Zn8wMwYSQ0aR
DGmOxDuZbT1vNHHDNj3MKiukfIhNcSldzoSmpBqVptB20kjpalmqeKAQKgLdHjMc26Jsnpqs04FW
WpRdiH3vo7p1g3mpZng9a1/cQcfkzp4aFWEVTSfTyq7bpX63XDar0pbajVvG2W1fqf23PsVCDcnH
Kw/wEV0/m6yhvDHQSvgOn6SHzzKp7coqbRUXPi6Fz1ao4dWhpVxf6NVkHcalxLbiUG5RwnjbzhZ3
aVEahwX8FLBaAM+o6nAVx/wzWkOU9rYCTPGoR+18kZI7cg8BmqZAXxIVz/KQXmVysu8QYhhXcMb6
h2LpL2Cf9oK6y5RjbZuKPybu5AGLNIFl1cynt30NgUHJC1n5TYbQZY1HK33ORuuoa23e2ms64VHq
bWA8pVZxV//dOxnN0eoOVTg9W5qwSCRsNT9Pp3avlIiaes90PvZQ5ZAyAP7axQqAPJLkHbmr1OZB
j9T8qzFZ2l7Q7dumoBz82M77y9qB6wzleEPWcLLq1PpEp1dGXFSr/DCZc7KePa5Qb87OJtcTfVVY
IqPac6Cg6G0PRm+aT2ZYFWvW5D6AOAv0RljxndNoF6kORWdyqq82VEl/ENFeE1Nxp1nx46RBVsXL
LBE+GQNm51H9pIFZpew1VjLqxMUUderKTLqrsOqHrV7NY2AsjcQxGvsg0bOMLIdw4q4z3WHTa0qL
KTmdLwds31udtPGdXojqujQm/OLgHy+TOomukzCaAM2h42nqsTvC8lM6+lq9ZazmoelqzMEaz6XQ
l+rPcoqw8R3CbvpViDLvxRCJbtGpyDw/0cb8pMUyzY5uPOT5R/yuufIp6SfwHNJzB4sQR+rs+CQ8
UaZftTDVvuGUFvrDXBrNbTmVlr2mrS/lpZsyHn/0nCYJHxrB67wghzJJk0OPdzL75lZ9360UfWrt
O5t9xtfGzYuG7WDXzNe96UbjVifZXF0bKL7yzd8bs1KxaVXRHJS9uR9jk0/VTvQex0HN1GSFbMgk
SZBaFZU0cLuYPWbMrq7tujHfQMHQ4/3Q5qG7qqaC39AbymKMxiV9IpzBJJBkpGy8iEp1Nlcg1JLs
YE2cgnJVZWPVXIyY1/tLh5XYNIO6cnO2zVrDuvLQxRn6b1gTDv0cFerhysiLCJAu66i9qpxqMC8s
kVvZqfaqer421Zo3rK4Mc/gyTzwfp4IAmye9YeN4YGI6f8DJj2l9RYef7bFto5LYOHUSWh/HWuPc
tC5rB5SpXB5mvRIGjZ7QhpMHFNToW1Al4zSDB9wAnHD62wJ4fXboEN/O17IcXfu+sF0MVQx0B69b
cXf2ll8PrnCZGohQd3mkCbh8Kec8LtY1MXXVUW+TJt6rXg8eaVUobjLYm1nlCsU4QhOvaYizsMuT
LQfd2JSYlm4NiqE0uahVMMg2iK+6TouTlrd5Fh2trmDEu6qx5LN2scqrK3cyFloTV7hmIKLjnN0m
akVTzI973G5B6aop7MY6y4Ttz/Hc6uSlZ6rzFdAKbiW/0iYnBc7Wy0lBtNP2ztaKiAOskjhy0rXZ
m1m3ReoyuL5ixG51QTxaFh280THNB290h+algA/UrUkUFH3LvAfYUgJqwWYXQPmZujWOApmkF3pZ
Zt1negYlvoe6UnN3eT0BAH0xFy4lfOk5RC6zTqmK6HZoRiNuyHNW5z2LpNneQkt3wYeVbNt3FTns
4EolyIzLvp1mzlSs1Ub4iXlsyZIVdkUS3tY0Cid6K3adm44/UFQROp1PcZ1+S9i2NGCgSSQg47ag
B1fJdUXjgl3iVI5deq/UXvzoRKkWKEkIetD16n47EpVGmygP21VXh+Yl+Mrxs1W24QeNsMqDKGOG
VYkm1m6u2Q9syx8B2yV7vl65GeCGIHI2BkhceXa0zXDIN3WnTqEvAD5fe934VPeM7vLGhO3spu5J
kcAOkKxyn+mCOGMIdHdqFZbbWRe8W0b6WairKw45qjeCdWXttZ5zlTi9sfISz15rHSbneGmWNyRE
Wn7oOV1AB7vaZIrlHSZd6QL0WrOxsuk8rdxqXDqhQA9vLTfK166CIclXKEWXJDUwJgzzcsMHqlid
HCvKs703m+pen/twh95f2xlaD2GzGEJorMODNhWM4GwvAoxWAhhVGZEd4QVPB6CG9VEv6B9xTfIj
iQXOCl+BFsSisskqK4X1BX5RDghjMS6PcELaoiv38Jpo6M3aiNizmvbNDC6wbNMXcy6aW7DUTCM1
RhvVzKxHG6v4tkr5da0WOR+sHK03BE5XXDRqWRr+FAvnKh0g6FmlYTHwU2cNAYbUevw5Xf9hHkRT
BAmEb955vRFPK8NJejVo5KB980LFvUgn03jQQ4phpgRVvmqFUqu+hyKT+UcL3JLaqoELH4fWQ6bp
k7UBOFi4n6D2ReklPFVYOS6LL1WnRS7RymvjeF1i69B9AZ+XzZDeNWCs2B5AZ807cUdsRnaIokT/
YkRVeMyMQd/rY171IIQi/GICPwEsLH3akTlE/FZTefQM077pDmMkh8dKQpGQVsOGim/v3sq6ghMj
bNKXywLe0XqKev0xQWj3IXHS8RA3bXUrkxBb81LYr81pbPdqPdJqaGDgB3PWj9kqSSxzo9pC0Art
B8nIj7HPV9lNNNm1BPCK3Qmp+p1Cp9GnwQPBrFFGqD34JRmwACjf8YuJ7GX0lORrOCcdQFNHapuu
6aJDgXDdF4bBe6uHYMicOmmSbmV2oruYkqb53LtJdqflIwFjJAvMj4YR2bxQRJ5unAom2SW5GIRZ
aSoizFUOZutkZTz2Bxdi5wcGBe0NCzoRfRq2sKsGPtFOdoNYE9aaT5t26CFJRGltpMSXYdM0J+B3
G7zI4yky7KjdoRQaBs7vBIHLGzNL8cMpzY/6FCmBFs/jU9E74MmbRLvru9ZbLQIB8l6taNMyLNwC
3K02LXC3+6zMn7QqM3d8QSLTK0qsR05tba2nWbRrvUo0Z63Onr0hLWvawpwvjzV109YAGr6uUX3X
oLTyuL/02B9e14k6fLATZyhZjsPhw2iU8gDvLLvIuqw4ibI4KYykn4dahic7r90rvY/lRh0na2dW
QEIZpDvNlkikAxneKT2mzNRXXpY2FzNK1V0GtImaSpXKDoV9c8XYS3lyKVTGVa7M8zMPq16sVcMu
P+XJJJ4ss4SZ1rlf9ZINJl+nc7tAmQ2TKWM0UFwlXrozybwLisZVavDq0UvtpvaBxjnUmjLRtgtC
cTv1GgOTpmxPukQrqFniSyezwd2MrpVBl+u1O5sqeN2DYt1RkxNFOFkv1gi6SmuLI/KxaFMPoXej
hsTrSWqAAwh7Z6U33nAph8iEaFTp8BFwBSR96ny02hDuYtqz6pCmtMU0pwPJFs7eUtGDFWZrod5K
1HXuQoNWzPpCI+uH3U9br+pxaAkJ0PnRzM4PUH94RupS+2QOKbZoM1L3eWmqqwXaturddhcy8WQ3
1gtQeobFjmrmA23cpCBjVs2eGwPyZporXtD3SsFGR05EE4T5erLJM8gVoP/QX2UNUtgYnqfB/CDM
Jjsweo0OVlqBbffmWzs3nG/UWNVdTx15mVJ5tMFkT1kZMH0ebsHo1Uy32k5c6a1aOqep4OmCtxW5
R4xgULAAy7lWB1uWWIqFdGdfo2hU7pHneO7WBZ2f7ohvS5FTuDL8zN4HTKf0QDVPdnGrGqr+cWrq
dlslghwnN8ooyjQte3DH3FhLK2/WWRlat2oGwnDOvHyfkDXQDb24BavDPqoOyRES9XCYZi9izXa0
Y2hPgPXZJ9yFqtuv0qookVpobOksw32s7cZdtTCwr5JUf0ihW+9s/GOjr+axvS69/NShZ4bzI51j
HZt8iF4UzyxlrR+RFPBIbmafrczByfdzyXo9SXZBEMNtJcjdfrwcG2e64NlmbtOb3sVYx/YBLMsX
SuP0JqMMWY1KrcMtlNzrvKF2Y6nbpIZEbMq4T2IaEHW2LyoShSY9T+5SsK+XixdN7Hp10leo+orP
Zq2Ij6Ku60uSsRBTi6Le5UzrnmicsojP4CK5o51s5+rKvKFlPU8r6IDat2YwJVIeJw+EaUZAmSwz
aL0msX0tg+zLkuNgZROsjIFZlT03I6zqNqseY9lk13qWN7e2bWQriPyUisqklj6qgJOXsDdTy6Hd
CdF/BYbXyFVft8AE2zIBJOdk4jM4F9NXreT/sXdmu3Ej2bp+IjYYnHmb86DUaMuWbwJW2eZMRnAm
n35/VDZ2l9QHJez7AxSqDJfsZJLBiLX+9Q80qCXnNutv7PSWavgnU+C6WDN6FKvUFPeiqaqTXM5a
U1uLtbkOLmNvObfAivZD01tpiS+ybx36WJ6LMnLwdJpzf01XA89lTIW9x6V8gDRCAfgUw0C86/BA
+xnmLS9gMpt/YgANKntJuzqMKtoA1MknB0LQbeXhALEeqQlvSsdCwJkoaBVClN5JMZpcHCmGfeQY
x95UArMWw9xFqnHhCbdixnvSN9vfHVj50k2i9B/7CkMqZ17NTur9aDLT+jmDxWBn0bGPUe9zwyBz
oRMVepm9/ibT4JuKFouUwgkfSTvGbHHAan1CwHsQAwJlOCzNftB1eoycWq+jaMQrpm7EhG0TsU3U
0a77zYQq8jD2fg8k4rpcgn+mpXW/GvU0/vRgcO9AgAtnO9r1TBflq5ciGqb7QE8wCgwDI1cSS+bZ
3QA3dss4N/+Ro6ZpXqaJt5zqKOx32LnyxfCicv4Ki2j8zWHZrxMe7E3TG+nGrggfWrnD5Dzh/WD3
K8QQ1U1u+AM7pkUq7NoOInJNqz5LzkBGyNykF0i8wEGOXs0hUv7BZrPriHv23G+4Jw5fc3yHh1jQ
vISYGK9S4bX6pmNhd+230RP9oJn/O71la4bCImgVMcPYSMfjSGk4DpdJxOJb2lvhylTOt5qT9mLW
WfEbrISSAzee3rnPWqHHSm6soCIqYu3ZXNupf+th6hhk4BalEb1k3GMFvQfeaz2c8ohr/o7pVTqe
8UTn/1pKqfKiIdbq1TxJfmeCWVIa1I3urHnDYPv1+aquzPB27nzsZEvdO/0XPMKcS47y3LuooTY9
jNYIxLjMwzDJrfTywN/4idmW+zIPDN7AWQf8qYnUHGMfJzoLb0LNA3+cLHtkMlWaRcoz4cLoERJl
x85evbXPbNxy/MuIQzz4VhgCafm1zrzG3gkGAc0uGKKg+J0gIJof/dnMAfXUHNBiZh4M1v3cFXV8
DuZoTs+RM/f+vY3fdb04IyYg7NVkxfzHEXqihTLh8rMZjoXpR8dgInPi4DMYuc1d+DP3c+rK5Mdc
FTaQpoTCtukmG0E6Xm6NH5za1LDGO8uGhX/JcBqxzhpdMxb0ePnjVrmamgp4QmlUZusglHZxjz0/
IrDKdxpQkIxa+oiv31ScA4K86i0JJ74D6Szhu9BwEq/iRmkZEM/Rl0h6GRNIB5vFFicdSlPAgigb
TXGckoCGgalQS9oJhrPFyQRe6DaOHzrZBaVQlf4xEhKEjiG+we1RiVKTd9GZHrbjYMzt9AdZVo3t
uh/NgffHd+20wum9a1hPQsTLyIzQmYZwwZp/o7v1+kfXzC360taD17zzIGskNwQY6PRcCJICNqVP
afudzTi17qmF0poKWegHq8rFzwwzaVevCrq1mh7exiwZpsrs8OZgcBzKpZYxvWlL9gKBQRjqu51c
4Rzp/dGEwvRfhiy0eXR5H5j8B3rPsljcyXG9Veti0rwRhS/pRhTZqatYUmJ+aYSErSnHKcBqFpf3
E+mPvrOrZcomJWoMOx66aCb5T0v1ZgdLy4MPnFW6KyPCavI+TVO+Z9xUGcDibJF0f8qTSHyXKeQT
HA+jwY2p45iSrT2WxoEjcAhvZkpdYwut13Yu5dw4WPxrZ4ah6DR4rg4JNM5YFh7N4BSEuyzrinan
zZlvDdgRnkXdjYTQ5P2CnGURDxOFg0BV3lIR7BLbw1l5XaQlqpBGYK2GUpXaio1v1CcYJvwpx+/9
gJqPmdupGQJ06K7syvhIxdOTQ3Odijpvj7W2x1o8WTnco7XufU8fZe2aej1lRj/fGE3u9XiZqLbf
TV0RWFtyhIbydmh0gz/22BlnFpeBB3PtVEeCgP360UlFpn6GDWFLm8n3sj1AdqpOtJrWdGYG1/m7
lGTi8pBbXWE+xji3ljCYBvJKQsPscaOf0YUAK4imvIxOGW7wzFdyN1PsU8OWoRfe0BhpfAtNCJ5b
BX6cntyWXBZHOmH9rQ+LUq6Q4LNqgWnw2s7GuWr+ctLMyTfC6fXr1Ln9fVTwiLCmFnXzC82Fs0Tb
VDzuDoXUtIFPYn0jmYb3rVKKZsqaI/XL5lH/BCPK7ANWtdWEnfTiD2hhom1vJjYGSSonrSbnPk09
gQrL0mjTfHq9vpxtLVijgVmH+mBiJhcTMYRV/nwoe6iLm9izAAaLrpqbk5UW7kBIQ0FwIgEZKmMo
pEprm6VNehZ9hFlzYtttidku5pEnb4KGdmeb5KmcU6PMUUaPadeCpcZVSl/ZJiLoxaYcZvBHj6QU
fAFg5O4gZmZ4pVdGeu6nUEdHXBLVH78xh/iPXUG3Bnm2JAknmB6A7GjDsv0TQ5Gi+O7UHe98Ymmm
eFldZACnUZUzmsMKni93b1k9j0ARE5DtCbeI9oOFIf2myZF1zBgBZzrfu61fTSc6dsbDK4sdN/2D
zSe4JseAl13cnmyRaeOaLNMd41+QdcNVXrnDrnx61lM5YVGcMRRnEFGzf2Lqwu41ZiV1d4pPS7TO
Qt8rTu6cmnrXOokxDUumkSUxpIhdvQ8NNzAEQDmVNvt0IYc70hQiHHrJZ6h2QRqyIqy2Tez9mGMf
vIndseuadd7gSLIqVGGgx8qSKs9PTREYUCPNID3MVpi4BximeFHQboRfHadycFcmJRJOFOwm3lfo
zPGmmBv9avYJbXfbJMLdYd6K46cO5LBxsjS31tcz4joqHYuY6NAqwYLaTbwqunCT3OqhckhBWOEu
XbfPWMW03u11x/S1lYmvfW1W6W4UZuKuJzoLe14ZDjS3vdFgnrgNcQJzDk7siGUHNsv4AGOffB+S
A3IcizGLJ+HEbptfXm3JdtNz4rH7eHnt7SfqsK+ZUwfOxiQr4UUJ3+y3/RTMZbf2KzVY7Rp2nUel
zEOG8zlFBO0dSsICm52YJDWxIbC/vR8wKJEgn+1o7E0ImuGdAfIpV0kVdcGP3MU9/UL0lPcXMIOe
bhqjdZxNyrHYf6EicvvHiMp3vpcWpo9f/KiDeEap0R+d1PDgJ6Isnx9rO+B/elCLOmAQVhLcVqOO
nb9ws59MQQ4Qh+TZnudJ/+Y8yTMOFDOBVr0Cv56N24Z5vtoPKc5yB9dpFkDY6CzHDTe00BK6XdxH
2vtLFjXWrwEm/tVNULtkhS7blCCLyQyqOYaAaRnS3IiQgcJwLnU1kV3nBpAdQeftot96PSf9D8Tj
i+P94C0kHoYDISOCJISHshLA5tTDNcEV/RPhIL16oJkg7Ip5LP64PixKZ52mVgHHGG/2l6yeCH0h
eiKoFwx7ZMpxKAsdiFvwp0Jv6fRa+xQxNAVsr1PGHv+ukVyzs6m6pojkkSbJSo4uWBk+VhT83fNt
ZGb9L4EdPNC6J2KjXQcUlepH7VqoCGZz6PNLlBpqfAqUSqJNEnWsszIoeWhmGrpk0KW+UgeD4F+8
otwx655mJCjiYOZ0PYd+9o1nBk3NYRjMSa0xpi3TG9m7eBKvI6+fRqg7RvTb95l9/qRnNcrvESrj
V9+wUny8J9IXSjqp2CNDYdDxSA3AzBIZLgbTVvQa9s0Qfx/CUcufLo6J/ReI23H4hwHLqA+4asv+
WE+oLu3ZyMgnGGJGEWcb4Vh2IUdPBFvZe435hDsEhhdYLfPtbIik7U1ZgKDcSrgYakfggZV9c5nz
s9FnMGWrFVxzYgt2NiGoDuNDiq5fcZx4fbAibSzw1tCmGSnmKb6UnO8oPYK5uLc1lCfmk3PY7ycu
eUhWnZ2l8wOu8RyrVdJ6WNaXXT1BrIqGBM4OU6juXCtLVYcajp1YhizJfIM1i2XdKpDyEnf1vJ8m
mLa0Z3I1G1WLpMPNkV6nZekOl4KYEeexX/KuD0Ut2Js1HXp2SUMMHk89SS/wgZTZBv64NrKpSY5J
g2nufSp9x78NZtxEGLVQseAXUSixvPWtbUxneoau22LCNLXffHQw4RYYGH76Nk8rs7HW3eDWYIV5
VEgiO1ugF8JAdOXhBVzAqTDUnW1Arw0vRkWuZrpKcgrdbjvzsUn5CdntAwtwad9dhFLw+xc7EBgt
74kdLjV17aG73PeoHuyn1pnC5luZOir7OcYuQzuEwZT1c84T+h7mIcfPG7nk/1NLP1HiQaf5Gwtn
Ufq9k+Idy19V+btJ3knx3v7MlV0qHPEvk5WJP0OAMvdv5NLQ/RdmAxA6YWealo2x5v9yS91/4QmA
NBR/kEVQDovwf7mlhjD/hdGeA0IoYBX5luP9X8ilKMZYOP9hDHnI8FwmsRhtwv+AAPtR4F3Ywixd
nXoXJ2XwTwFghHVnIMKqW2PFWl+Gnw3FzqpRBB4iL+MUBmgZ2DV8RGcgohbcuZMl+54hfFtN0yZj
SKFJxplo473GI5TSCKKOggfrhZksTEe+MmFtiEhA5f2ayq4KV0PTuNAbqpHcrIGWQ/vHwB5U2szb
ds4M40cXVqZ6ZWQX4Jrgwpqgg4lH7EymoM1g+4RD/JQTwdOuJ2i+xTLIp5NbL99/PiSi6/Ivy/eA
w+dlLS83X7IMnqJAps+yt1PxqpbAufnSt5kA/R6rfH6GptAYoIyZ6e2x5C4fOgQD2DTgYmTxM65N
jABZbVZtM5knOwAinU3zWOHLCirmbixVUDyKgs96cu3OwrZ9HON6Y2pz+SNZ4tF912imGbu4KZDN
XmLwY70MPjGgAKKI2/ZMZVPnzDhocinFkElcaos//n0ANIX+VPmR8yTbOHzpiIXKFhSiZ3C8GEg7
aFe6NOO8lNnQ/bYL4i8ubVLicbO2iQaTR9yJiWBxSaAwt6aRmmSIIXwZH+zCc/RrrNuqurMnJ1MX
hrACiWMyS/Gtq93om6aaNu5jwquQucUDR7RKR3ZWiR4FAa1VFjG2v6Z71lDV0rPnE4NyTDiN5+ei
mPLhjtFHmv4mL8p0LjM9FsdMbZMUljXcuheCHLHtHTi99GuJBj27c1N6rj0arq47I4SLGlwXVVrs
Cjsb5FOfSv0cR1VcHPPeFhhcZMrIdgjvLUg6SZW45Xf4ytm4xvpIubf0llP3G/sEnjV1GRo+26wb
+ybuHCf9yX2O54cm9tq3B7vkwq5zxeb83JF5i37Q17ikvmAR0nkEE5UTCy3LFh3JKvNMVd1hZTFb
d1buhYitLRmmzLpwI9xHCQf6QqfC9m4leMuLM/N97riScWNv4JBQ/kdNzs0jJLZEvfDWfrejH95N
TdSX5ywKJbQt4Xs3iYnb8TcTt7eY513m4aHLPbtE9JcRnzEEqdEePY3H/zGemO/8pofh83qedvuo
AjcmgaSp6cUMMwu/FTKruj1VUbgTyg7ii1kNlbVHTYFgNXYHQrqGLC6c/RUFs96wsCRRxfxM8l7r
/JpA6QH4oaNdrhddNjPLt4Pnml38eOTX+ahn8znAvBOaAWL0e8dThnqQWCUVZxOkkJgSOSbpuvfa
kRvXm3P3W7ytyMhClo/OzZf6paqzdHyYyjyR284i+4RSfpg8PLvRBwIkx8mvKh/JQiAOzUkfyyhf
uOedmxjCXnkLjegMmslfwUdZ7nHSvUq2tWnEmmkv7IqtsjPUoiLJxk3b0tdxVZOdg31lkbklObiC
IjAgY4yOMM6h21+/aTY6xfjATNfWr3BmlvXvidY8VROht0WUNuYygZ2tG2G4w4C9f8qtIsCA7y6p
aItzWrVGskHAKu19GGEbtQ8mpzW/j23ffK2jMEXKZHrNuZSOhWqT+OgY8l3JThQgnumOlLYUhQvv
fjw1JCiEX4ilLmHQWAwfjxrQnVFe0sD0KEgy3bauy8ITYiYwCggocoYdNK2g2iVEECL27diQd4ac
BW9golhFnZEpyYvfZ3spQ0F4Vgfx4T4hg3ZWFiyCRFfpfOp604Ll1lu6OYRuivo/77RNuS7oea2c
F/IiwtnQjyQgJfHPbrZjsW+mMZJ8piV+RonKhxDIqS7HhzzlWx0BEVnLxliwjzpDOPHyUPv79okB
SlqdPEvFRHxaAy7tkCIiAQjqFpNgIyaY1IifR2iQ3i6L43K8JVcujaJVjwoVXHt2yK26T+u+62+I
NElpczIgHD7YJormXKZFU4JISU8UG4Abw72Jssn29kkHcwWRqTfWW+KE3HFbYFxnrzB/9MCwAWbY
BaAS8m8GIQn7+2TDmtk3BJUYW5akF+Jf2zRfCyeB8OgszJfrj2umkUuBOnP3J5qm4iwGmedPyTi3
3vn63rVsgNPBl4x+1/GEi8kDYz5CMH24O/PXlMmQu1G5arvbaWRq+YAFTs5pa0tto+FI+PvYQVoi
NcC32zHqNypkLnVZ0GhNNrg59sFD2IVR94J7gV/czXjAZhdzwJnlTuSkFPprRaquPCBSCwirH33N
87m+/H2meo6+6u1v1LNiYV5/Ta/aG08TpzpHaoZ3xGoGrqrorhlD34gJ3/jLdbtiFrXsFqhJ5+fr
axL1kiMYAiczkx1tzfJCjxlJCAZaDl/D06iiHhf/zd9KuftrFfR35Qv++O+rI1jjrgMezFwAX/fF
Hu992V3OkczTjPgagtHBXmITWvBXFPpj+kjeRD2f0EF6oDuqCLMdRyJLI45zcxErGJnzjNFTbYO0
IOLd5kWDbNAQlSDex2ZEUq915nFywPgvfFgwPrQTjOfoSVf1IOILfWyHfX3NNPRVQW8Pv5PZRdzt
0EGDLUKVJydWz/zkYFp7THv/F+z9eqfd/DaxsSZGEwgdxskex2T+zrTf2LbstGuWf7saZ3ddtu4t
stZv+WyzOj3oGEQloincVUVyz5u0Hn0G+E1AElmg21uylR86RW2QTaehsRRC2cmFag0/YISDZXcu
u1zIREx5ROXNcspOwg13w7ygyJgSlCRWmqIZt8y1H6X0SzqZzjlJNjeYRSTflhbZfsz/+4e+dY5z
0R9JVvzhqeEZyiE6XGZ5RCKLR5DTC2iZv3KtuaWa81Koa+RmmQ5wViy85jd+UJ3YDxHg1IZA1+g+
lyTl/mX6lZvexl4cMOp8K1nwUgraJxxloJtnO2/yXLS3OTCRf++XDlk3xsUpY6J6AgNBsaH3ILCv
XQ0rbRRYt4bBb7TSP5vSqx8Aose9CyVtY6eDs3K7UNONE7wTTyRs8XEo7Pv2qwkpcZNbBOHY2X3c
10/GnNzncfXLXoYDkWbC3Ob2lzomTldQgHtDfA5tmCWDvjeQ7p+8vDtZguSgsU//ivHhHJHFtvg0
7+ywBrps9C0H0y1+pP5qyvx7MNkfnuE9YZLZnJXPzLVizLKmGLWfs675HQwYEnhOsJ2ist9auftM
JsUfchcbvLy7X1FUf7Xsrlt3Nir7cRz+IDF98HymDjIPHuy5OGUdXmF5JZ/IBL9n7P3db0ufOXnX
r3Q2nwDUMZ3QUPa2xL4k+R7tFTnAjGvheXvNLW6dezP1zw00XRs7SWbLPcFGTDzWeTtcom7eFU56
gfEWEUko543f2uOmQDm0b3yf/Efxe87VA7GrT+R5fp9grFDYZLIyt/CAYAyU/Y64qrVpYFWwHrKO
nXBwdPKaSeaRLPK6woOgsedmr5mYcbJj5STXMk9aeYOxxBiexsqdfMJkJegJyavJjRMaTXm72GWN
m0QKCH02W/XWKLL0F2xLg3jwyG3Rcwm3HOqdstv2B7ls6YXUuShbozD1/q38RLb5//ZUsRYBzX/6
OMaCJrtXiJMVnRx+Zx+1PCxwobq2HXdZQtTVIRXIjCDS5PVwIU97itFowMPCA8UjCJbsGMPSr/Ps
yWiPmYNlAW91PRnm2exCT/bG2H80SLn9jh9ES3Z3b9jy4Dmp0+4NssOySz+jFf8qOAaZ4oE2DLdR
NU/BJ15Tb67f77/VMrnEjoZ8lkUG+UG7Y9YJXBNm4TtdztQsjESDYVMwOQO7ZGfWL0NscFBCDxjj
xz7NUwiSERTPn+SXp9GIlCUnwBfNPe7iB6R/AnYvobrFufXhOVzit1Ib7M7+PYW5Saqr3we9Xvhy
nIqQuSjRYsXM5BGtudAHMc9zfZFGJ6Jvqmmq5o5qB6696xgcgP98+Hz0kl6UPBbBFGi0MAPHpezD
2dNCrxKiN8bdTMYsx3eGeetpHiZzODhuq3MiQznKd/INORd+RnU7wABB5Dwx4w3+TwAU62tx7rZN
FhaepT6RGe9PQjLEmMqo2qIo7czqGQUb5FDSsDq5M11asN0yZcBGncwIuOMJPrmf+Kh9kKEuV7B4
ZcHmQUhmupzG76+g9RUScGm7+2ryGe9ORsgbjVWAMGrA7bjnZZZavUBZDzygb7doL9fFnqSxaZxm
bBRI1v3kIb0XXHFRzKEwXmNnsuApL1Lfd4KrFoJ/CjCYkCUYxu1fHWm09S8dD0u9XJDtu49qKre1
jWOHeQ+866cH6RBRfINtiElOMwPf4Rg6HYu4zkj9/cRD+L8XEQpZL0C5C/KD9embhvZvgjDRC3NI
RzwDzIIR0pfWZxJMi4zaf8054WJ/EJB61nxxJ9uFYxRloKgPmiCY6ey7o999Zjz/308Ru30Lb8/F
qG4xp/rwRqfw7lxf1Mn+2ubCM+fNSYtgGXCnFe9b4JbcDGhbbfSXLKehIGOunfUfIDYkRbgjpFTT
nzzFZem822Z8lMSkkYEgY02F1Pn9U0SVxsiUNNF9ZQeedeubfjwcW2Idqjs9TLhFOCa5ej+vdbDm
RzzkNY5sjzYbyOeX89+LiimQ/YYM4v/Gs3t/OTX8rtqqRLpPAptdb4rqWO3UUNoXytS6x5/HHRpI
Ql2OO8laszb1qze7bMtaCq4K2g/r71o0z4EDBvXJ/XoPGi6r3gHMRNizGMqx8D88RIsmBtJRme+z
ri0Xo/Xl6Iibwbwr04Rc5CoYguYUdAOH7bWhgbZh3Rdu2MtHpttz8Ylq+EOhvlwRSlZWlUC9u1Ts
H26ZL7uYZKdY7/FC8TOA/IAmJ4Pp8qAZ+THz1HCLqCiS6CanrWYTeetpbfgN+d6pzAr2inSLfJcX
ASQLTmxD7tO6oY0vMjJF2yZNjO0YtMI/jsijjxVRCeZ+sS5L1hGBJ+ZBOSPsfQGP0WBEVVT1vmll
vKujJdXinx/Am2Xx+wUb0F9w3FtW4GEM/0ElnTKsHwcgm32Z9UVzQj7FYy+s1OMtqqqxOqalUYy7
sCp5r3CDy8eH6o2b1dPu1ZtKd1B3B9XEyabAvKvbClMuYiJSLg7NqL1qo3wI3PuwqMLsWMISIaUP
6pWgQK9pciJNeinCEJRX81FluN//qqgL+tM/f883veq770mAAQROG232IvNf3Or+rmd1kiiqWuQt
h5Yg1vRxMKgAb1qqIET8ie76s1JeKNFuNHb7QzZhMqzlImu+Re/j5V9GyB7pT13DGdmm4Gd+vUjs
GfLGZC8945g5glAVXa4/u+4Pb3BoccmAMRAC0Btz3R82lKjWTukXVneKUsUSGju/8R7CKCIsJmaM
Wm8xIOgI705M3pxQYJh21K6AnFY69gs5DdCks9a2m8UClTrln+/qx1qRq4P3QQYjJxenqWt/eFnc
2VaMmHrrFHgoANcqCSP/iJzNW9tegv871boiMPFtU/YbPaTrmEoRDInYRtq6wE0e3QkXKIhGsPtO
BcWPe6TE8uVOqVkS4BqPA85Zdlsfhnzus4fU0ip7yvOg+lFG+GB9cr+tDxt4CNuDKC3BKMO1seT4
aF0P/DcLl/LudD1VMsNcoDBzKOoLonOAbZsQpOQ0jeSyrlTddQHBqrkIjqol6BuB7gDQMltU8Lfg
TwFwvqjds9IS9aI319giVUQMhGpF02pUf4CjsnprZY4Aivrnh7NUdf9Z8ZzUIYYf6NU9W3iMZDzr
/Yr3pNupyAthWA0lrDw29d7Csa0JcPdpbHFrFBArt1M52NMhoa4tH4HuOvRH/3wZHwqHt+twApfx
Euk/IQ3FhxUsh9Lr+mKedrGHJpe5q7TsPRKuOnnsqNfFOk/AOi++R/IxIQ21aM69lydH5eMM9JkL
8Zt/7d/vCmkqNqcuO52FWzSVzPu70qlg9jBudndDURp/TOmPxla7qrizyIV315qMuGnvdW5c3tlO
O9RkxxM91QDIhWM+n1s3AlGSZsMiBrHhVPINXOE3/qjY5NI0WUDYZrZvO0ic3UWKIm1u68ntyifI
1La2N4JeYLoNJ6XVK6hsqT4r1N4fqajK6N+o82kaaXXo4j68k51qjbofU7ljey2TR0U6LtPsZar7
FZq1q3d9aqFOuRJN8A6k4sZwMWm/pI2q9V3detP4ia/1h32CaxJcVOCSjcYRge/ncs1/Kx57I+i7
qfXSfcHF8G6zzRP2UDSkjYdFVj/4VV76a3Mex98e0NfCDleOiZIefNeCBgEMjtN+1kIlRrEfb6Im
o8CbfAylkX5RWa0rO8sYKuq8CeE6Lo0lJjj0p0iUFyYWsZUpkOwnS3upTt4tJm62j6MOBG38WZi/
vv9abc2kxzDNah9iHlowmzLUS/O2QnSA394FVYNqThXqG+u76AJ2yNQymXCNTc064bQI7tIgVNNp
gn3tQ4Rgd0M9v8xbPrnSj5uB6+EfQ70MYwk6DTvD+yutY+oKSSu1L6qZSLc2NphmVWSHBi9G2Cls
7jjxUWSKufL3TRL0OSBEbzYPMswlrO3eEedmEcNyeeBKe3iUMMwzEtF2pGPTbTBxYsaXdqMm4Spz
qSM/+Qb/tax9dpC3PYRakUHzh3tdFLnEEMCc9wj1HGZtCKiyLRKCPD4GmD4mP5ilUqJAfgoquiTb
8R9bp0KYYcaOjjZ+1GY///mS3kxU3j1+fwETMHNanJdN4nw+3FRtKhU3ZMZPQ8qivO6zZtX60b2E
xJ59rfIizdJVj3WFue2hhrscK7W9lgm0tw4lpn1ACt+joK4CI5fw6SDX7cipB3Fxe40rjAKrZ88M
8xmWMs4iyfj12iSP5bhQqQIrY2+PRgNGyzwPi2TvjS0a1uNATwuswm/5bPIUBzhI1Fucw3hzrh8U
xct70nYJH1FT8zDsLEZ+xkcrGG+8qAi9U1uQAXAaQAkoPqwJ8imDYPONuQ9PjY1m4u0awNRGQsCX
P+ADcjN0bDovu3dlI+0bRiZd+lhZ6J/vwTAlCK1qtLrMeYIBwvWFNqTgIlxk0dbddU+Ceh6PXyf4
zDQubkzy67nuqlTeYMXIt/FsALpdHsbS+6wE+K+VRqAk/zgoquF/0fO+f6wSyYfTJrWxh1Tel18q
Nc72k5PBmnv2zIk7ZkyaAR1uqFyZY/hVtvU0YjqxarQPobPVAz80E64zPqDSgMWv+jDM18PbW19A
O6x3IzzofoOaMzC3Rgrp/UsMEZEZvhSftjRvVdi7dQrlJySVkpcfPjKcj/dfSJVeX7DNgtzB4e0f
h8VVeW1WQYQfKpR4KpjILIDfIvDPFi2BUVr7+G2HTRUkw8cAYw7vBDvaj9g0khr7gIzZI8+rwcxk
R1MJt9FxNfNKvDNYx5DZp+gGLTTKbJz4G5hqbwsR4hE/77QTkvEAvHTY2YOdS4xNl2WHZ69hHP2s
ibLbTnS8UQjqCezoLK+1niJsk91PxjJ28HEHR7JPQUCwGxArUBQcmHcH09z4cEcxT9hPrYrnZ0vl
ttyDfxrfzKam9dVvfg96gE96sFSSRrfMMmCkm1PHw/cyj12+G1ALgvNjbXWPV7TX4C2Rt5eyD1Wi
V9y8qFg7Y8z4I2EOU2IAgWvqEVNpviGmLoN76OQIbthgdfLaz51jbytXBg/XMWU1K7a1K3s+GQSf
NyfB8jI6kzs9yrltJl5qFxsHV5nVS2UmDMocXBKybdZJlqA1Cn5dGVj1PLddyNmScZ/YKVvFA2O8
yu84UhXjqwVJundWaZSRVMgEMuucne7pzM7XHSEZ247BG/huugYUbbMXUcCcvwhv5O9QA16sjMex
yNWvGgUdH/FWDbflkMzPMuiC4YwGrAluc+EvpyDT+ngzVT0gCPAMB+j1Y9rE4fLAAGkX8OheGM6F
bPihuPIhS5gL+f2ltZWu7qaooFG9Nqc4svHAriYUpUL6BaPmbfhNGhJHxRX3pQccu99wo5bzt3J1
8yItLE+OGDzySqdvw1gsFajuTJBkUmOn2C/K8/WTZ6Uw09rEiKfHfKXfaCrXifl1uXYY1kDRB05u
TkWADVKGt5eT4PnhRq2F+Uzr0/EOvuaOKgv9xhpYg0sTsJehvWTJRITL2/A/zHVZrXVQDvEDEwzS
jkDXsODGyQUzWATeTjv2dznCU/XQWyXOpWUL2Y+Ar8mHIg//ZVnMlgKK3rgu9hoVgNw4W38KofLp
a27CIt3EMIu9oycTlod/BX3cgMeJDJS7uoHjnPvflCtxs67ianG3MYye4leVeb/h6XfejW3YmGKt
bEhmDQKRPreQoEUFk/4rSJBpye4IzYeiOYAZ3bxc71TvlEsZHZPauO6KfiGcQKJ6SQwEAK8x5/l3
p2vS7pS3ZL+sYPhce0b+rrJquNzmDabwBEr5xXqdNhWAQZQscJxImZUFI7TwR+1Bt8XWMCmGbelh
HLCijQ3Lg1ngYHykympgwFRTT1w8Mx3e6gZN7vjgq0K9ROOgDoTUmvH9dbXIcvSDW1B69RfM6qS+
azXn0D61Jtk/lflQNC+OQV4ujII8tSFwEU7enueR3Z7X/+2UwEpaGL+wRyWu0qqz5DmqDQxntDKx
Pg0N6rMDeuU0Wsth8M2jsMmrPvmwcmeyx4va3cIcGhJkaeQYrf+9Q6LD4+khDcnzFYkMLSxpC9rw
l1GCWe3UGzdkLOuMt6HRMfcJSvLStch6eUGuaxhCF18+QgUyPsRoBMEhO50mznMBxRUChhT3gM/N
vPIZZExfhpK19BDlEYPCNQl8k7dpsyj/6uEOFj2IYei9emNnLNhX3/RGfBwM23X+XAtgaAJQcyF4
M1KCNgscFoQATm9n6dVcB9bg/3B2XrtxY+vWfSICjIvkbbFyqRQtyfIN4cic12J6+n+w2AfYbQNt
4L9pnLPdbZWK5OIX5hwzd/heHTcAykBXtX55NoSLKICSYoycDQ0iD7wtbGTgMCy6k7FwY9rHOdaO
Yd8k09XNHA6rdqqt8B4HwOg+DSOSmkssbCqwMeRtibPb8qvxC5sqt1Kbjql5+17cziy3dUTLopXt
MfFmg+DEEX6pzfcWf691TZEhz2+rOCe7ab8SBe7iitij+j4xR62uOmtkh3/dU9swNMb+yBx2uVvx
jNBj1zbkAhVkRt/ER8Hj4JxZQEHy29TQmWzgCV1HwjJuWk5WAChOcXDiVoExz1rNY2ermvGATIiU
cQFWt7zUlltUR3+Sc87B4caNE6QJYv22MXv2lgSitNv1zMlVtxyBjsVNtOoASZ8M9auTNG29Y1o4
VQeHV8EXxj4T40msVPOPxC0KKCAdmqLxqDwXvITHGZufo3bGFt16qEM2o7SL4ZD1RmoebFCDjAex
o+L7m1EBbEeWvYvLCPn3JbHNknjuDCZCf4du3CBTwOZZuExOyBuOrTB3qmGmqTqZdgMKYUqaNEeF
k+o1OhkNe81BZ20T2xvSAThEQgs83nvf8W4ED1y1H3C50YViwNWQC8D8iBclTN+ji5S0w2qKHO74
tMesEDOnKTeIL5aHFqhXvesbHYnrpr2dBiIpeU1yH99ek/yD/tYgtnMqC/ObB6CLx2g548enJa6h
ek8SzVGHWbOWcf7gKgeHEB4/zX3KO4Xj6J6hL6pFvYjn6hEBUuM+++u1COflXZYZHi+8poIsNuFW
4Omq8BG5mffL1TFf5YEl82Z6SW8na2wwYAhiVxWMlyA0zaCvMOsV1h67CF8h8/WlOr2VKWsJgROU
83PVwg16vXx6DnL9Hluo7J9IbQTiUTROhkye16Z9aLy2/cvUkBJradb+tyJlsk5JygDGBBS6AEP/
XXZ1cpykUlp0IqLCy6egKYyqN3j/62CXIN8jY3kW0qDqpOccGLYCk2NuMKTu0sjc9pTrPBTGQGc+
DKZFr7DONdpSMQ/VorRNfwGlpyMpnKL9lrljUt/TbHsvtmU0UIXGxvrIWMB7/LzFBJHN2O1PJocu
ulx/MXdkoW6ELyM4F3lfYUdhzIoZzD76vV1/SQQE1B37lExt188SC3/pxQDaIXm9zbpmskDsIzMJ
zfnMJM7GdDNHLk3d8rES9mX9c2ZKOC81JKtk54GQAvoGCbfdDINuySctrCjsutuKmXmI3T+Hty4O
BCGfBqAwknI3FJb2K8Xo4+xs/pm88KJFWrp+HNDxU/gqZLR0S1lBexn6YvlG54Q50W7tFicV8wWE
Ginnh8x2x+Mc2Y0/oFHQnepN1N2YPbvaiI5NLxFmuztHoKj+xUB02f3flspuY4KOb2d+4X0HosT4
rCvPLn/hkqXIWy/Z3Nq8ejARFQbjvpYJAi8S6Z/9VOP7ALARDp+KZgxfm7rhsxVLUum2RDFokui4
zLohT40TZIOEs+SNfsmbr/mCsPmiy4Kis7XntAqmKPlZR6VbPhoSr8/e0bXP6BF9/7R2zo1dc7OQ
DMCPWOQP8uIUoJH2DMmXpeGtoZ5urbQTA8Hcd4mta9cQ/hTlIGAtPs367oXSuAyYCqniSzxHxg+Z
6X1x8K2ht44Cvk8NGqiDEbmxXJyO2Kl774SWqmu+SZNR6DOCY386Yuh2kcyxleZX826telHGU3Gc
M6n3bwU0OWYCPBjTfqhGHNSbFOB+CoJyjCAcJcpLXqJWegxYdRRw1wa2lpYjMwYM9tlM4RJu8P9x
+S1icCcU5VMynfJQLnrdoeezCfM9Z9N9wg9Tw6g0zZfcA/dgKVgLo1ubQRTaeFxxJOdS2pQu4X02
IABrAQX9jEwtBsRkgdSoMchaXu0Gc205uzLT4ksBh+Zu8d8FEv8dJlwbBXiNulnmC3qMInKEC2h6
Ce1jF50oFsBl+G147yTuzxnty77wWrnrjfE56wf7WwXz9S6HY/kyw98/ttidzg3O6UscjfpVSzzo
JGzDNyJtmdTP2LpoSeJ907mKWFm8RLqOwWtTaVUFfWuy3CsLoHarwuqIR0DtRv6yc14m/Vb6Skd3
OStj40d5/KVLi/nsQj/aEkpFFMdktzAI51hs0B7bn80+0b/xzhsCLPh+gIMcvJymxRAGGuxmjbQu
kzXah9RALQLDZyjflD1NJ5IbPmW8HemH6aK39AzpheMYBxQv6H3P/OS+ZUxxmCCJQhdbaBIaudvt
mEbmJtHVl4HxTdDpk/cUNlr62Z5jbIJM80nlqRsVhBNNl7KUvm1gMz90rZZlm86ncO00ELpgbHcx
+Lwdb7lh27SWry9jY/2o4+vdg5+EDwNV3MQPadnfOYQdyGYol8540tSe/Vj3BJQgPvkW+y89H/Ut
r533pqiiBy+uzT35JoQPGc1dpSWPxazqCxOVcRem4Hk3bmLPL1M/g1GZ2Ptu40pAY0PYqnatwrxp
JNYrIZNABGI32YOIiL7NQ5YH2mDkr6oaf+ohnDQrtY8JjsGvRgLbbTu4zLZeACjEZgAT4j1z++jo
4P6vNn7JacP3TMZpPRaES3QDaAQDeR1NwQZpn7mFE+bJHcPS+aCmiqgBmpO03U5jAdKtnL08aO02
/GQUJso8M5v9fRXV1knxR0iZEz+IHZalSubI5hPOt7kTKActms1+jtsjIhz3i6PBi3SMwj/6lfaz
tfTo3KUOOShuM11Lrek3pmZrX+BSpa8oA1CR9428q2Savqeacgl+yM3yQv5CxCRBfS1kaYGdqbwD
wSnuFqmhB0pTwtNkb8jxWVn4Q2szAbY5Vzg1Xa91n4g2t4ctXlb1zMg2CprB55vPTX8XEdsaMaDz
y5+GGqIfQ2I/pZkR/ihSd3x0aqhclTLGzwrDNqQNMfi7ynCG+l3pmfkews/dLbRGshhoqT65Ru/f
VVDTLrYktiYNufYxNuE6Q2mrYvdBc82yOpoURgV9mqYHWlvjrWs1NjSRbaeHSRPViTCT7B7eeXNg
JT5/xvDkBHieYMP17vzqKOhfAjQwT7doj5M72rvW0PK7WoR4VrTaP7piHkKob3jygjp13JT4+pw/
dKVsfhWRGz1IHxisYTTtuYjEG0Am69GiIskrWjPbJsWP5fsQeCqbA8yPE/Sv6QXZVPjBHHHkYvew
ljKje6kQPD6GeHjwSkzRYzzpjxD220Dlqj2lQ02vA8UGe0i5fEURCqcSDyRhJwBneq9KtvXUv0xZ
Hj9ZUvz0sIVyHvX+yQmd6WixdjyGKkviDW8xF3BoPn7J3HLfIbK/G5LEDsxqNL6KhqirjVTw60s6
M8BJffTJsmZOe6eCcCeHwnxrnNm4jxq9h+KZtq8+b+rnworgDdrWUN3HPbE0lOnd9zYvywOWLaLN
eAxQProwEAwfOaBAkeo5lRU4ST+9g2IbNtySIg/qyfE+mbEg0TEMo2DmOKHKitIvsLLm97lGBLBs
1/Kd3xgOd5TvJ59BlrNJtwuOQhm7G+Bm1clGCbL3ynp4WVzXXmJNJwtq5yPNk3xwBoQtEqAxTGZl
PTgjCYRjH9cH1t6A7+bW7e/IIvLfMiArG7/tzDcSgeO9njrWd5V75amvquqH6pR3cZsWnDUclHbf
umUZ1LpK7mlL7EBok7enNiGQRusbQtaA0mzmIZdBZBdfi1Yv7tKGKRVxH752p00tsWE9M9C8K9KD
GQ/FQfdHOrCx7u8VAm0kzLF/LYk8e7dl6zMF4xtRbqp/ZNEMwMyP5wNPw/QlS/usD+Iyc3dZow/6
hicZPQiM7e9Dbt4nKiw/ykm3aJ4Ho90K2INQpyLXDgqlmJ1i5c5Z0fTpHr+08dUBYnScQ03s8sHE
6m+CamGr6alOh/GTAwJ2XG0RO8fqgcAB+RmwTPWU564/7QwJwJdxeCb32Rh5L8yjvF1Vq2MZVvYh
pJp51yFDAkHpd3BgXDIuR9QVRu0TuuYg6yk52HlN1k+8HbsjjpJpK2Aw32XUohh/I8bHRlbseelA
QrWg4BYiDuwYEeYIk+04S8M+4lhJD3xP9xpalE8wOZCfh+hX7rU6Yc0+qx5hid64m7QpxkOh5IcD
UvegoNScaPb9XenH1lkUSOHJAP0YOWIO+jDN28QRMgsEJv6zUYAXHV1xpaa4nwbOBXL/4I0L81TH
BnPIxqV0pvwMxibqjhKrwFc6GbRvU3ofUpwFdj5UGGX0ae93LDAHBvxbSgB3u6ALP2Ax5/fI4/WA
XVd+rfpOu+e+bKl85LhAt+f7dowMyTvOxPmbVkP3C49eefDciUCeKoLOmTn9+HmyjO9QdfR3UWhv
wsy+qEpZR8UUC/fw0NavKk8HoAUkuu1wGZVfobKUR2pX78nOKvEp8xG+GE7W7kty0jeRO9IRxNXw
UIA/3DSjl3wP68g5+CFJdWHi4KNJJy/fE9QTnngxlvf48EeW+cug2Cp4P8XqHsm7vpmwKl4QG3TA
h2wARnmUPvuyN/bCJfNmk42t/9L7XTsd075PrrodgYNqEfnTsINFTcSHhkMrKDGUUEwI56yxhS8D
+LxASR04uME8GsaptXsDVGIR7lJlJ89GIpp7BuU1tL/mI2GIsYX0DVqNUWZQN77+SICT/tRVTHU0
8tcewL33Zyb/kHeogg4Wq7BXDpv5mqKp3nR99AGYgJFG5yRbG7EJ1Cycq8y5cIXWOXf0hKWBNrJr
wmLPiAXkiMPsnMYrZlaL63Av65TRKN61/pSkNbVn6s0vaVUV3w3Rah9lofMLlIV/QWmXfLJotosg
pkYCMkiHUPbhcFRY1j6HNTAE+C7lF7z9gJCcpr+bE+bQbO7LvdvZ06HJISDA0ZX2GDCC0XeMqkS+
0b2oPQwFIvk6Ca9MNan96JRfG0ah12JkOcnl0NBvekV372QOwocwBf+aDOfeRkWvNQDcTTd5GJyp
/kJGJn8WieJzacYOxTZ1Q9YMuA+SAcm7xbPielMw+hNoAL83LwLi63meJW8wmV8deqk3vIQd2H6r
3FKlu98azQO/m4fOfR8DJcW11n31hZd/aHZMpJHke0JRo/s4CKIJuisfuBktAvLqIsEVkOvu84SM
776j6oK1r3knMXjeXasSaL2WibChaOeL6YHNrJPchaFjkaKVY7UycxuZfWqIy+RD5Jm68rvOwPZZ
AIcEEmGqcMtKZdr6QxXhIJq9+NUovPyc6pqxDdvZ2Xuz25MAAMamYqe/HebscwuChWVEV18iDjHS
rOpSbqUpuYZW778WZs/sKkEbrvH4ybORAeBlwsy4Zx71+nFm8/8pM13tBdEhjQz4QW+Tq9jej6ma
HmAt9Hd63MLOCrNafcyQ4bah2fASdVNAApJqr4ZTc7bjqomfoTA5+znqm21UdG9TonsH2KTmdpDx
D1he8jUfi/Qr0hx/20U2o1BoSIGbieTkDoW202i7FyJezfraVQuFq8bIM+cArWahDefY9iYSEMgI
++Rktc+m9mYH6Cydd5+ZCMYnRc9d++x3LusA1SNEZXwCeu+CJkzIe+zR6Msjki7J6xuW/bmTZEl4
aP3MB8h0E9fpETqJR9DlDezOvveI14o9fdgiz4z6XRy6VbUbiHX0jxnCdp+WJzeSLVQc9G6KHin/
pJjkoCu/iUbmAZ7zJVnUv7Ar0tTb48Rebvgungz9k8as7NUwiULdCK3VytdmdKaeCAG7ETuS9Lz6
rRgmDfCeTUvd+MS7Prd+xUSlZTk9vjI8YRxgJU7VHHQ1+6cZ0250SCwZiwdyUn3rHGbMXE5umuY/
TL6jXdux699WrZPol+hG3PDLZtmocqeYBxPLbnm/LuATcKbdNqsbjISLMpTJEapZZlFAnEN5rqxS
VIchTqLyRRJ86T1oKwznNi1a16tuNAoajDgdtQfyFRYs/GhBkd8VVW9xnjdAmveRMTEW4e0tP/zZ
a8NLMhXLpbwNYXKv65k9e0ZT8yWX+fi5rSjXf5GSx/hovon3R1AY/zcgGZ2YQg4s1yjuet6q9lEU
E7eB0sfJOvte04sHqwfvevWziDFe3pjI3oPCvZmAZCq0ixiwDb7UMyi/O8+ox90IKsQkVxHrRPnq
NHUyn1DoWum2cxPEES09EKKF2yVar7oEkRNKYICsZxcXKpOm/La8Rq7KcC5J9elrPwKXu1/2nuMl
oa6ZOw5+xb9p9oJZkZZMXfOziJkb1VTQY3c3UgtqSxKKEy9+IMRtfhrzt60yTNJgoGwZk1okGDmD
7nD/38oT43c5D1N4cPOL9shyDGR1v8t5jLrSFEPDf7bIesRL7Brledsf/L5mT4IfO6xZIM6Fdwfz
UB+uvNK774nbNPMxS5MCyiY/oj6HpQONdkPJrLO68hk7ImTNEXQ8EKId6seWQyg+DBjou7/9En8M
gR1PX5Tfti4Ym/4xBFYYagvABT31RIU4QVet9zwK8jAv3IrmiGVdZdUGS3NxMtjO/tRGmxUeqTEN
bJ5Iz/GGUjhsMwXucRPCdEuZpalB7eeZO2hLZK1WaX+RfFn/1ofiXREE8ODgBMAhCLi2f9f8+O5U
4LAR/0jjZx3XzrsNS2qPTrtWCM2gol/JnqqiSzrnqXeOGxcqZq/7II89whEWb0Q+OzvWz59q3I5E
T/tNmGl7sIWstO1GavNbzmXkPXRzMOhazbyDrXH5JZuKMTDjmUZkYJVdXbBDQklAmtRCZcU66lrf
WfBa9U+gXBqToJvr/y833++aCY8lKaonw11k8ky5f1NiGX3n1tpQkgQjJotO0MryMyyE9FOnw0J8
dW2M7vZQDfFu9sskOeKaj4x7emg8IGadJuXzqvCpDSb2z0i9hod13v7fn/PfoBuulGthfmCAi/AN
8dvvzwhXrzAhWJZn2ygXfw9hjZxkRtr6CRkmVkJgJlCu6UG2Dafp/4c8evkIEFmAEgKuRIzp/3Gz
pIbeknpcnug7Xe9V1yjRwFvME6/L24SZJtHvn0ubLo3S5jb1TjCt2sd4rg3zR5JE1lt3O9Jy7AHe
50JEg10H6WAAD7jQAC+YLR/a7iFDXdRdu3xyLVCDizJ9FZg0jGYnO/jvr3ZRxfxrfYM10GcHZpg2
h4/zh5k5MzNh0bieGvY8YBoS2bt0VkMrzl1LdfAa9j77if/+ob9J+Pk2PUP3oTVzaKAApH/999II
slRsO4yQGLdppvN10Jyw/tDMfhHLWUbMXl9U2gnYoKh2U0zqx76TdKVIVAbn1MdkPjD5nNJDjGmc
rlyZ/RaVhTVcKouAvasWlsbfzJR/nNNEPfK0+JzV+Ng8c/nz/9G9uqIwSSogv0OYE571VSaaCr9R
O8+NdZaSekl0SS553RdzFj8mGduWv1wtYEC/Xy8eWbSKxAiYhuH88c1lLiWMNRr6yUnZ6FwMEfn+
Np6k7HCfMBx6bhGli88EJYMZ2xgNm6nzam9Y9Yfrli1ljo9UcVWG1Unvc51vgsX1rUdsx4wWEJkE
sIF/FhkV8SHJ1Sm92MegvYgb01uBwaiGzRFHl2j2cItoznWNLfR5Xay0bc2TSqwYP4H5ldBP+KfI
cGbbai16Klk/WnBUzRduGVc7pLGZVWS3lsMjX4IyH1lbteFu/ZxRPfJTI09SoRlYVtjnWMUYvQCU
QNtgWbX+PtqCUHeF5a+6FGZiq9dpZEi7W3cxFCbUFbhaoIWxgWMMy2LYLpwzhg1vwM6sZyEb1qhz
Hlt71PKv+cAkOkhV3MVXrcPbsm5fIgeP/nMt4mhgfU8aySMoBONQJ8yjpwD8pFvtQdDN0NhwgGuB
k7Ma1TFHF111kMKhQF5LbJO3nvlQK9yKIC9DVnZAE2MDCU046o/cVmYLX2dZU5E1zm9NfMUM1GJo
K4AZq1vVGDXgXqv8U/MbqPTMX4Dt+b0g166iYpnYtTNt45dNHAKfsIsth+fUDRRxgJw1ZzeIIhOf
eeaZjFuLQu9hXUtJ21vAYbc6dt0x0q5QMGu3I8FTEUWy1J1k2jPp1/Ng3ewSacNjTLHB37P+t6s+
fS0PMZlTHuLl5PLl0uFGWS+lRdKpfVzfJqM7crugLgjbz35Fouq+YGwl9J0VRrI6ZXlo1EdG18ti
8bZSM7yE2nUYVaQdMm+OzZ3RiSL9JaNaT7k3+e23a/vQNJiHOiCg2ZjXzIzs5lmP8zzZuTbigWsc
wXaEKGCm/mH2C9s9JGACsgtleKkIvRCqe1nYtdMnbxTl+DHUc+YEkDSw/heNjWlET0PrJcy7UTvl
UK1OjDj9J1Y8DhHr64WORuAdexp1DWB3yP23rDN4E9+1Lb6aq5W6rfVmkagJJ5cLpmJQmp2lTplE
egpApp4I4RG3aKbSGM3hlM29KK8x0RqM5lbN7lymPPeLGcp9iMgZRmxVomLYGm7ty51ZOrm53AFj
ewwbVzUwj5WWJpsEotyBRr5E6DWOSXtkyB71L2trIFwEsAg2umXlXMUZq3EnBxNw1G/P4locZzEw
SrGJ8er2zzOfqZC8rZuancS6jo3joeTwhikk39EE8ShYtpfK9C/F3c0I/a/32vLCdqjsFqG5sG5m
uf85rinnaxKjbOtE4eZ/85SdYghOXfKPLOkGrOhx21ui559d4zT6qXQZxaVW2eY73Sp7tUc7NRgH
WFnJI2tBBpQAPyPttcRqOG5HkOf+ZiEMFefJ4rl5LjUZZs8a1OOGpWk35oeGcIf+wVqcZFu4NUyD
3N7wv9tNKd2D1cou/mAWUiPGA3LECqEaZD9v8qZw0q0ohT1tdeUbIfRC4lmChtWrsDYEu3X6/QJl
jHd12HjZc059Ddae27k81Ug/WaqO5ijO9RSOdbDUU5uojZImQGDUk9JDIu49gcC1OPz3O/2PFgCn
lenRBGBPYODze4FURIsgVvTOqRq18YN8A3J0feafDNLo6eaDwUmzjBNG2f1FvO/8UR76QEa5xIh/
9aVG/K2Q98w5zSYsqaf1svLsN+ammcLvyJxJHqElqb81WU7SQ6ZRu2G+i55Di2Es0/Ke5KII6Ha3
q9lKHcDdDSB3+4qKolr+BwIdKvuxAvmpdrJkubERRS623FsxXFsYF+mdNcYWsv+psJJzZ7u5QwJg
IpURFEM/VFcCDePhOdVQfMA2tuTGRXjYgkYW8iViEkLXztprClzs1lR9tnrqScb8KrNOT05mT/TR
2LKzDaChsm/WkHzlTL0rpIipPoRyx3lRfBJlzIgUC9HcQttVpJmOIISvQ8jBdfZgNIGXh0x2smeR
kGQ/j6HaspO3KzrorP/m5b46uW3d/sUthFfp93rFp2YyBHfE8vKn5Pt32QQ/ItIimcfnNOnRZOgo
kTpEbQox5kTuMnyiMULwBD2afChbuLK55wtH+8hsJx+DyW6shzqPCJki0H3WUcLRM+4EKBCAMgYI
7KPp146xBWY/QBMd5gd7OXfPKTd9ekAuBBSO3DO9egcJ6N8zeUMDO1AbMSalwKK2HnwdDWxrtO8M
ZoVWbQTXNjvkdp6/Th0n2NksfbCnltm/ojSKPhzYEM3GTDGRvUPM4H6B2OUOd5JclIvdF5wpPrt7
I+Bl3En2l7nbH0t/HoeNzarjRQ6e7zMeb1pvi2OaXyfWMR4fnJgPmMpWFFvf9qTae8wWQ7JjhEm6
jInwJWhsHWI7kxKmt1o87IlyWJKLoEMJ5y1ScFUZxoUohY20IVs+NsoeJgmqrTJQqtDNfVRx94TA
VuVuiICfXVpcK2o/NHoDKrzg+ThViS83E+j5dJtreeoEsYx5VJTWyPQFc+8isR76GF4WacdxkDf9
BKVu9OLvZBal9+UUTvlji83FxCGf+2R5wKc5iSTMnww/piRuLIjsG8wRHssW9OM/MkHy0racEDMc
Nf7XeavrSPueDBQDwA5vWYSINL0ERAmJUUeYLm57Kqwxj66rtrxsxNzcCctp/5HXR4Ji/WESudN8
w12pYPFhSN/ooV//IiGCeCkyzfruJFuoz1RvQj50btEFpavEsK+60Ca4QCsJShN9PjxqSNAIhugF
OTxZ4fXDPpSlGo7hxJF4rcZkkcuMomCC1EyvsoQbvMFBPU1/qf/pev94njzQ757Oiw0vsfs7mrPD
a9oTFMnm5qaeng0jLe+aKk/TOzVmKJf93CtY8azGuZW019LRz28IYhaGmsVKCQCZVVbVdZxMXb01
zI2w+URmwhxRpB6K4NL1cFZuOC3G6V4VDEpyuB4WI2H0B4vafb5RyBy3q8UpHyLDvrdSRvAHom/4
3tfaXysEWC//JtwnmJi9NhWo6yU2ST951P+sY7ayz5AsLfVR9bbqz0VfNOlOn8EGbED4Yh3QPUgL
l6obEG5GYTRgdRNFgXTTAVUGeAwC8sQv67CGOtGtUk7kdbF8WoV8zn4kcyVsvrd2rKurztQC+Xto
5RyRN0+fQFjNCYRHWHZfMvoPRjaiSlD0c56hz2tb2/uSQfrhrprpyg6rF2P1KKx+hbocxML2LBVD
NZVwEFxynpnu/8wWt6lP7HqIjiMfTtjOg/aJZNcjkPmT4wupbUH9L3JVpr/aCURkTIZqHuKywNdH
uYcZGxHjOj2aQjZw26wjgnSRGPNTtB5h5mH1ZqwuF3uFT6zm/5X5sH5qah+ue5Xh7q1o6RZVLs5Y
27w3a1eTu1WevF4sy6ENS4K6FVxRXhJdfeqYzOUBqnBzPNJOMsLarMTATKRYAWDx5cW0mYyCJ2VT
webrPrIEhNMhHRB20bLcGEtjygT3MWFo6+2N1f25gv2YrjN86LoWYwuLTj8mMmvGUvbTIkVIEQs6
GWEReJaJ9CN3iWsifsoZ5mQMyhsXnD83Mm4oNXRAoxaLgn/DpxQuWTHIC0O+ed9KWY5slI5U4EHa
buw/WPHg4+a90TZFy5aGNDPCsHc1ZlFxAKCa4XJIiA7FCbD4AkDklYLFzAbR8fL/EdDAj1onc1Ob
ooZej6z65rRZSjb+pdUhWiKEtYOWTCDvFEUF/R2lXktfE8xOLMu9rEBQZBvqZx93RqeRbIWceWEX
rXjEmRwcfrDG7Bu3rBRV8eEhJDKfNG+5reL1e9RwnfJv5VXDBVCqNrnWsh5h5pnRFOvnsbcM57ra
Lu3c9RCx62pCs4i3gSOClczyX0z4M72ed4hpEwmO0zk9241CL0KeDxKQQphasy8w0LgHQyF6PRKQ
6GkbqblNfl1v/xWTJPzCxVgAUlWLfpiFsudnHhiZH0QnJ3djV0nt7wCTT93TgMkajUNKr3aqDJl3
3Uajv66+VVHRpgetIv9H35imWvwNVjLzaaesXpCp1NZ2++LrxfCcWVFSXGMObtZRi51otRZlnTLe
Ml1L3G9h3IC9GCB+m890Ii4dU2QjdDnUpNJomwn9uHVpMp7PYLII2KN2difI96YvSW0wm2Q+qpvs
Xcqp8raULSo5Rc6C6hlC+CxEoGWTelJARkkrGnWWqAy1ZtjgNOB716RT2a/PQuc7RFbkZQadwxLI
EJQLV2WDQh31EqfBcsj6Y/0hbsCU1TgBI4hPj01UkULTUozd/2OoYIyA1D41Zh5bVgJG9NJ5qlfH
OAXQXG/S2jFJN2LSMj/CSobxSDWyxAIxkak/C8dLjU9sPajP1r+vclteAuAqQ++jtaYe26MGpPIJ
bakxH1BEIe9fLfNrqEuR94z5lltFjqcVC0FYVQ1xJE1lEZDpbNb8SKQUH8wDAbj6Us3hq0/khsSZ
EUXXpvDkViRJCobY8LNpu4Jwa2Gxie/IuSTPNLaFtl1xO8svOr9hkPSrY8nYzjgT0ATng+LWlHcw
prkeVd5mpBTPYVpxj0z9O0eER4b9+szeXDzr/71aFOKsM8y9J82xeOXaNOGeEO6R+Mp68LXzetDm
Mpt/jQxe6q1WMTLasfXQ1IVxLWtVIiixYSAuz81LxQbW2/SoPHkh6RPSBNAMZOf8M8n1dBYpFX4H
1l0E0A869pa8N3GlepHbc9JVAyolUMwLiWOuzAXUG1WmYG/Wh/3FqTtreUxv7M3eJdLpp5u6/Ncp
GcrVAySG5QUJYhi/iT6nOL2NEqneOb0RMIQ3gOyc+PKLi6Vjjn3xSmDH1+Z23I+xz1+xPsSyGjQP
tLQrxXEiJA/Sfc7JeO7rhgwLkiqqFrjNsqoK31m58ope4ZXoAIkKD5ReYMdCih4yN6wcTz3KG14W
o6OdXwUDcEvunBuHpvASwTfh5BPfRF2zKDqkNTmn9WY93jxn8HnUG4/4sMPqe1i/HDx0i7XQ1flw
q51zmDIACIQjG4huiHj7W59r/DGBZfrPKBgKAl5ctBO/dZuyQppkpFVO40/xwQQq5ICwi6wgMIdw
es53C/2pemA3PqpflCFsgZuxjCmunLrghmDL1VcByU8d28cbtGFdGP+lH//9c2KB1U0b+yUtuU9C
wG8Da72tmOwLqz2v7N4RwQsmWKxe6sCJX+MCNpz2qYoIIcPW5CpGJWwccA3A2jh6KsXzsxYFmF1Y
ZmUQclvyNMwi2ruZP6dbDQBEvNNunGKmRfFwkJpO7Gs0m9I8VhAVGCfq0ioPeDQXzbrQswPM4wnY
YhXp3rnSaah5ohfPX49wjQgSQUYzUT2dqpq93pXEopVK8O7Ix5SFfAad6DUlcYlbmmDq1Cc3tOwP
Xe2p8jmNqJwxmdj0Xwn+mXGX9+Ry4ftMmNvvWlzSNd5ZN/TPStC7va0graV1wpS74rfXsnZiRIo5
9naK1DJcDtXVwDAWirpgxc+WhqfZW2WAF8KmFM3dFgZw0xxMveN1ixSat/J4Y+D+w99yOeYPKqm4
X5tbfeFR+cHluvknc3qfNEhsvyYBFkXM9Bd7tPF7H054oIvkG+v9ssMyzN/c0UspoFsibM7rkHbB
NhZ3soaey6REjN6+0ppQ7lE6ymRTjSjON7wRZbxn0lHKQ+UhSdyuro//vk/F7x2Nz2TG92lCydrQ
Hf/3jkYhVS+KsbDO6ORQMk8+QarBWhDe0AcBQTuDd1SWq+IA1pmEeBaa9de6FjxMq5F5LbssadbG
AuW3mzcb8YO31/X/x9iZ7caNZVn0Vwr5zmrOA9BVD0HGHBrCkixZL4QGm/N4OX99LwbdjZTcbTeQ
MNKWLUUEyXvPPWfvtXNptWzPZBRSYma9MTqHoOT8Q5MGbfJtMU/mgFmW3H4IJOXh6IStMj7iwkEl
TESTwS1UJrHZ3am2FN37GF201WIsBl3PvRNbHQ3TDilFtIWgH2SnRMY/wmnHp0lwZpqHaDxCTRhz
vJw3VvxL/ArwZFYp4T99DwWYafTSuZzeSIA77jg6Ot8qs1UaT6AeI21c068J5smLHwoG72AlqC3f
sKJNhNZWE59DeMHom3jAR9hbGAy3oNDrk5G0I43PEZ/yrugNZ3zmYDc9/f4SMuj/dCpljId8gUVR
tgxGU5/neY1WlWKqS8iuqsRxAIchO9ByHlvM2kk9U9MAJE35G5OdMtgoLRO7m7gQbEbBiM9hi7oz
z/YGzOMfUtIFBsBgx5/IsumL8TYiE9bmAF+WIGdLNRWPRAQNBhhwU4s3eoTz4uTIZm6t49LCA0Am
p+hW2PSACjMqmh9bKTb6dUyWvbFCnKr7NzxsGpVS68hkaQbkWrgOqikiY1tTFLtuKHJ7FdozbW8p
eX5iSaSmLl+pxrPxQF9q2sms94BA0gJqjZ5OTbeuyfTSr+ewIBMwXDwDoZYFZDmKRV2lRNCMGRzf
L456EvA0kI+wtm8QQo0ANROyz/BcMgFaLQ2QHjl/SOZjlL1ze6FTNS6YeNCNA8JNQ5pC1w91mkEE
XBe4Tuu6NdfLMRBx2vTC3YT5Ugd5R2aEbdaZRzCsUr2CuaC8iPCZc0QiEXIm8vT8fzAv7z8BcaL2
qx+x1qfGtdkN5t7ySUvmpC3Cs1Xrbb5NL6Z+LMbMtnhhBBeuYO73w4pTy3xlYcD7JDTIonelbkAT
KuOBVgjbUzxFTeWnzgoqH8mko0Kmo6rYS1Otxls7NEK6ggpnl5N/IXX8/sad41Q+TL/pWYNSNE3a
1QYdFWe+r/82JQhTBQRYqdsHGaoFbY+k4nmeLhXiwinwL6ervslyPKaGf/HZDo7+XDR5kb22ufG6
OJ2XAdzo88m6rT/DlkN/PMW6bvlk7MWR5g1jl5yiSCR3cZtNPqFNiTJ42JHnXQFL+03IYqGs7Yzz
has4JRZ2kUWqu7hDhSU492RIUM1tpRjyvhqLcrwufct4VozUgWDYBUp4oCVHKr0uVZPzhx3k14/K
YgMxoI5ANpUZdX38qDLeFBnDmXSgdYwHcrEz0vkifpDMp/i6NhuUCmMZt0wasY38ERv0CedoQ3qd
SxrmC+hGQZf+Apisy9GUS5EeiS/Nhv1oOdWTCOwQRtDIrOUmDtKebGdb02nb0y8g1wMCbrfTYuKl
1u2y/5JIkRDjHMnhVmTWgGFl8dWmhMwdi6pUFa9RavqFS+EZpJPSXqkjU8NVU7dJsOOG1lXAAEb/
FXa1km7Ti+F9MZD//vbUf9m0qXxQm4BcYNLKt/1UakJ56GEOq9Gh1wNuT2KqpOSYZX3YbiqWfvts
4L4+YynmwYQn3w5rpqTm8CRn+GJgeVgOHP6Zftd4HMFr3MeVSlzHpIW0kaeELMfz8p3RAZrZVdBX
RD20F7BIYBgpWxizHmz9bj3QBv06dch83Ckp+DhHPVIdT7qEBnaG+m1pC2o0SdpN4iio8NPcqK29
LnfaldymgXKlOtyWgqGQVkl3VSQNMES4wxHXBhK39QKC0NJCVphyDMYf5lO/wOv4AB0N/QEyItnm
NvpUD6NFsZVCrhEtX/yiUhWxOKwWM/Ayjo/bQJkZi2Xvu6BdZ07TclnliOf6D2yiz3oSdFe6zIRS
pkOn6xwmPj5PPUsbjuOxwHYPh/A6Uedkw96pZ2B9pbw7AUZaN5g5o7sWEybk+RLVxZff32HafAf9
fUzqcIOZOMQcnm0oKJ/lP1ogQ52QfHFY8kqcil7gPiBZCIRsHIpZrN+XvgdSSIwHqRxRLGGbLrEF
dG0okcrIHN1tMkoLzAw6JwltIG6XKchcToX4emkUtJEyT2y6JtosFZGC44xRVNRU27ZqR7adurS8
PJuUYjMVtGO2Bu6GFM9kwhl1gayMcy8kuBAnl7ri9x/Er4Mq4q6gc1KJAoyaQ7Y+XQ+mmoODLLw/
tCytp96hyrktp8qCji71I145tUttZqnhmNNX6RjwIQutA/o5Djkx6h1kz1LdLRlFxGZhx19lsfPN
MaS++6qrNC8eOAzpRANCaLhBl5lH2B/6Sezw1SfKkSk04AG8x/CFFy4OT1vdnhDbOmCIemJDDXx2
1cwiWEA7el/5mlvVfuocW6AHTw2zNHmNTRl/MU2iWHaDMa66N4h8ZnUwbanLofDmgMtpy1Xs/9os
NDTtYGMXRpA/+EUZkYTJJDNfRaGcj+9NKQ8qvmh/lMgmLxOKDAgWkrZndE9JBc2FnqdVGbByFjmK
GDQa4UsrQWQ+lRzSn/jFjqyRbe6y+CaXdodplNXE1m7UEfqkqKhcGTVD5pkoPsdtSBoK7zNtixzv
Z46YcifpRpSvk6CiS9PxumRs/zHmJ0eVkoM9lKO0oSri7gVS2TnHyLImjHxLk1oKh8yiAMx8iqRF
JavxOOEaEXplfgUw0wfXKghh8D6KKUWuTTQRXE8Za+7R54w0+3fwGaxhIPg6ilXc7K5UmAzhO6FU
+ikyaOUSLBONNcE7UrrrCGeuIWRAPkUEnTcq0WM0cwG6mswwiX9KN4mFknxPC0sCrHshSOGLzydv
IsXn7GRx1myjydSKQwkbiGYRbJDzWNV5vEPJlVPOE5FO3RrDHDskonG07TIsUWmsg0fAiaLvUjmK
H8ZemVLvZ7/EaCfSlep+wP3niz6/KtQhT5+jyWijO/qEmbbKM0BiN4hwuj/I/j6R+9nBASsaAOPn
E8LMwv30jDETT1kQne7gBzln9bQQ1dlA8XwvyXNCmFTqfbQbkiaVvjU2AaSejypy4JoQ07k2+5Ht
PS7JzvEgcygtNiTMHDTDA25OVFei9OgEJ9mtPIzFLXIVu9svu3upyt3o2qVveD6ZqmcdweFG2GqR
bQt+3ANEALa02objevf7dUX/LDJ2NIvzLaNvXaVuss1PW3it9lprJb5y6CWyc/ZTk5TFllWWuWjF
ieFxsHkeDM41A1ykfswI4Cb7YLqqy77FtVFMtd3T2ZrhZNzQ7Smjg09+MmGf7UaMUnCAUWVP69Kw
bWb8WMGelyIe2ffcVbl0IGtTpRoT4DNJyjFgktjbifv2J8cy7ygdrpxxTvOeZIhdNyZO6XtaS1pB
PMxYFsSUNHR/1ojmBV5JcB/PUhqO/ju3nTU9jX3fiBuRZIX0h3HnJzA8N4xmzcpyHj3qH0S3c+/g
b/U5KlvOWRKK1KS2EZsBXCWDLsOETASDWSBxMrSBYnSAj8CfdGZQPAQImZRXK+UJ+rG4JX5/RX+9
iTmL0klRFUQu1O+fhS5aH+piIOAXl9tcVwqd08HraI12eIgQ/qDhi2M/PMaACyLyj2ew7EJpWyak
S3JgeUHByQMzolOpF81tLA9N8AVukAiOZJ2G2n0A3raATV1k7br1zbHdQOgX5Td9UCrrocjiqePc
lGgFUpJeCk6kVlnpurd6Zs/IXobiDwXUZ624QwsRSOZ8xnfmtIdPSg7iL5CXUKEfEN6idLYa5ChX
k5oh1VvoIb//nC/X9kNpoqM4ZqHgqusKRPNPi0WaIZGiBe8QJqMNtJOdQXTObcrCfS5sVA7ErQW9
RS+neAlVJC4uTWuVpYXyzXjtu5LqnPYNyYdb8hCJbPz9y1PnW+/jyyPKcZYboT/UaKp9ujX7Rkn7
xLadg5ZF2prxhZwf7V61kpUlCVFvxku/qVEtHCjI9/rrmkw/a5WaZoOmufYN5xTogaOesqgqhz1M
Gj/ci9xS5GCFIVgz1+AJWJ+dvAQZBNNgxubBDJvIyVW1Xt8ECD2s+zHxASz8/r39ctQzWKHVWVww
Wzq0zx05zczYNizU1Iu7JrwAcAaqYmh1U2tLNzxn6P7SKR+MdTH2Unv6/Qtw5mv74cMl3pSxt6FT
IBsmsTQfn/uqbsKGU0p17Mc6e2eeGw93Ef44ot6nqXpaBJe2XZnV1rwEbDFVnMwTC2fQXQ2XoLVe
lnS0y35axXsZ4CTwhkv5sZzryRtgvdUowYnqswuWR1QhHK6GspR1nNpcoH0TMSPZgxes0geJf7ut
R1kdr/2uoy6P5aepNHrkQqVEwOje75u4cfHZ5INLi5KHvq5gwt3RD9NLsVKVIGkilw4SFa0o29w5
2tqARkzVxkDbKChICH8ug4GchE4zcDowCt9HflDZWyMZU7NFjd2HPZTJGfok4gHNANUdTQEorHNr
rdGRukSwrByXmsAQV2Rea98zPyPCWNPanAy/lDpqDdUTIuzSiJL9BMIk0xbK9J43SgP+MgQqLq1V
reScfayJe8y/xXjuEVIt+QhyzK3Ig8+vjKXzCTgtu1R75HBJ1dQ6XTjtZnjlo9XptbNCNIOKWhtl
VCa4N7rxlTFdXZIpWJvhY8tk/alr/b7YLFOn2pZCyQUULVdHM2gcCYpAH8vwWZupDb8sr9MXJT2q
STPTeDtIEgtf2Y1i2EVDPA/AxYh0KoeyMhTtjVmPqvjDI/ILfNwxSR+YG9azJ4BgqU+rUwxEZdQJ
pD4G4cDRPA1VpqdLEp8Z5E4yZ8kqJLSHJdYvDK0lGxcUUaX9vpy4i8nhPK7j537rq8xUtj9lAp3O
JU0ahfk2IxFWQHcprGV1BlvpCGmhcpS17B+XUUIWhpTg6gV49PuH8JdVYNbPqvg0HJl2D6D+j89g
KHcoRQBBHpucDHWssXp6DjuiPLaRDI3pKWCmqOysrNVQOV9gWr//+b9uADwMrP8G53aD1ejzR8zp
nF121AfaMjqKaSv00Z4bbAU+z9xMHRdx1kJS5CCaMk6rALyL0HBuykkKk7M944APxD5RK7QXDPMf
Xt4vaxTrI3MLU6EVJSNY/7QB+H4NkAiUzaG7zHSWw+qShCHDzC3uGoy3exyDce9Bo0TBmBlyfL2k
zIWGAsDOn/TskKHRG06aQX7cehyjieGbnMfQA1T67Yfx0m1ZrvXv38Av/jfHmkOTiFcnJQf85ed+
2jAOdi+hLz9qgZGmniCynidHnVN6s1RW+k1dppZ2XV5m0djoxob+tt5DNLOLVLwvoMcgTToEGUbq
H7KkqI3bn32zi/5OwpEg3S1qMA7M6UQKREOcXSTZTb3FgMFIhLwEljLS0o2jQNdB7nw2RfFNVlfS
DISfx2UTQbQ4QcVgvf7+I5hv4Q/bDBMB2wFAzthJwZ79qThXswhhuF0bx5i2GGTAvEzztaLOGtXV
MpltOynTzzhPFPGHcuqX24e5l06ECZ/8fLL8fPu0pBVWU21JRLwWev8DSnXa3NDIlWmfatzYwhXJ
wC4bBZGee2HKr4IAySky/rDZ/npEoU2Jp4mnXKWspbD9+KDHpZIXTU0FKUFFqq/z0MqDE9SrItnQ
/JFhmWeG3T0bOvfpuYs5S8MjQKohvVd5hdRmNtASYWLWiXGWyESjUXnZRRZFSZpyeJudjnE0uuoA
U2CXy4D2UYlxa5hFYXzzG2zcsmpIkEVojRPd0HGaWkepTic368pQPSDTBglTWJKVYBK2nXgj9GJ8
IqFAJoQGAiVu+Lq97RQAe/vGkOTckwbMeFcsmBzqjDFm01tcxL+/hX4drHKolSl7yQLlQMvd9PHT
K22YrmYzOUezcuYVOkrb7ARzsk72ymBGJPW2zheBEVXxVHr591VDJryb05AoTl2m50CO0CGbqz+8
rF+qdQpT/MS2yVT10tr8+LKS0TBoG1r+UZMsvDGCqr5w0XwS1D4yYEYckcZt86rCJwrOuVSaBAPH
pXavtQPPvx5YLf4wy0+s5oork+kbxMWspHZlNNg/fv9ifx0B81JlBWffDO5WaNB+fLFdNHQodJLq
1PtDG38FgdRZaO26nN4+NX5inpZhr3HxwC6nqYs4ioqBxcO8BFovy8yCjv6pxbmUK8twUfnZ5k8Y
t0iaEo9beJVWjeA/TNJrUtLr2u2gCvi7Noz63tOcoJpmBIxf4RahLYsQklaTWwjlsPSxwgop7t7g
1ZUnoYFp3iBBC8Er9EU3fu/lKuHgjpHve05qU+tNqg1mVvZr/6SBv6k8di0KKEQ6TY+YN4BKxDgp
avZjMpnjdhocGfARQ1VabrLe90ACe1DVqmSFCakDmUg3poQRzdWcnNMmu3PkdjEP4UoPQkm+UlEs
q9lKlSvRnoweRpALUZW6FOEsXfwIctKfpDHapzEwvXWuIGMiMpnIS2M5+XgdRRTmeI4k9bhcqLho
zfgQ0L1pb3S7C0wSViBDuAw05+oVHgvNLadPnydwlmRNwH22XTkGbwOaHkzBnkTyOL02I2GUZ5bg
+m5RihNXzJNmJXIys2wcgXMWL1P5qrWUlYflpJRduhqaiALC7DmoDJh1DfllEdsusfRmH+TTzZQN
aE1q5GPqXZOavnnMNLpFf2p9fVru+WhIk2O7wWxtUFhpn5YJABRNIyWhdaSfIWVbOOvadhqFjdIV
laOm7BR66crNQnjPel+xroUVdoEXc+pQNouuGkAejXKGCSWJRZotgVAn48Y2T/STmGEOGgwal8c4
1DHT6jjLx26o+Oxze1K8OlX4k7zDU+tlvoLOEe18F5xGq1IPsiI3kN2CrJf4MA2wwO7lGf+PD2Gk
4t//ye/fmDxCFAibT7/9932R8d9/zv/mf/7Ox3/x76vorS5E8aP57d/afi+uX7Lv4vNf+vCd+ek/
X5330rx8+M06b6JmPLff6/HLd9GmzeVVEKo6/83/7xf/8f3yXe7H8vu//norWmKv+W5BVOR//fzS
/v1ff8277X/8/dv//Nr8+v/1l/uSvRbv0cvnf/H9RTT/+kuRrX8y/+Oekeky0IinRO+/L19R/0n+
mUP5AHaa20r96x8QrZuQf6T/k8KWr+mGg+CJJLi//iEKrH/z9/unzlaFjpQutkNEnPXXf7+y26Us
Wq7Y/5Eu+/FpJ14PRyZbLUM1jPEaJczHp1210niKh67ZJXUc7PH85jHKZeFa2WQcq7Lrb/PeCEiB
6NNdY/BnVlzYZ9HE9t3AEXU1oWy9rWBgIgI0xJtUpdKuwmrA8UcE/SpKRbyunNoAi18lXjB09xMd
uU0Lenb/tw/951v7kOn9sRC8vBV4/bI2Z8Dwjj53PCDntLRhQrGrnC5612phbggGLfZaj/i+T/tm
nUYwcgp5NI6Y2eInUh3MtZya1tnQpmgLxFohXi4srhF17fSgrnalSq8OFJKyjnxp2tYa+AS9znPM
QjCte/IZ3uzBoDkVQ0UEfz2c5baI/lDbfTpDLW8MFySXiVsIixz3yd8bqG1dVAwxrHpXW3FGgMeQ
vSBHHdaspsVupE++91W53sq0CYCNiXATwwpk4qCYB9MEUN/GQVv+QUnw64dt6ERZmhT2jEA52Hx8
TUTqxuoQKmLHSIKMVMeJvcAvxVXv9OpmMlvJTaI8/EO5/b/8UIPQ00uxj7Hrl9GD2rYAJ8tmx8gZ
qljDkGbFWUsZ3NlafJvMUz2ppyj/Q23zv/1canxECyoAC/1zF9MnWYJdhp+LR4c725gKJgHFQzzU
3B1yIZ4jKT3//m5mljmX7H872NA2o56aQ1CYd0P5vGhY/9Y3N0sc586U9jsrHw5QeUTN0CrgNBmF
zXvbxNqbRTzNt94vCH3KZX8bdmp5j98lPIE4RICeNfII7bXX223fCvNBshE9FPQlYXfF9MW2JXEy
mjefR+yHLixicjEienS2XB2yRrwJYDtHYlSgaYV14hkTNM9qYFaxEUIWj/SIVk3fVfuhTsdtFIf5
PdKZaa3FTf8M+KLYJmZgvaSJtaoJ08BzpePj04hV+UparcCZlHXGSc1L+15uKsigDaXCyiksG9sA
2R4MQQ3tAIJt/r2G6W0FVXWMoHvTico7A2c869mRkj594anT1xq+aK+q667ZzzY+PGFj1z8zSRWG
h1q7Jtohs6ovuZJBpw0l4EF8gINOFCMUgNnwEt04XTOs0Hg3Nw6ZFPdSyXQVFm94lJy+2giOWZgS
iJBCmKKuY/Q0hzH206McTu2IpwIYkRs1pvpeWCCy/DytdwJRX7wu1XIHerN+TOT6iXGlakIjq0AK
0gnMzhXJpI9+lbT3qSrsY4GYYJfHWjqsbMGTS4cTjkOrhmfm9b1wM5DfwpX5FISijG5fJV3ujk3+
XahpeaXjjiABy8KC1HL9McSpB1ieeOOiHPBSZut+jJ02Rt0xYaR0h0QhBoucifcKQt69j+ju6GSG
6olhGD0rhPnGGpmcoDMF/brBzsIEW0nmo0Ybrxxhdq7q23jDrVx7VppIPfW66iVWpK4dI7DWUy3d
dqY84+Ta6QpK3TbvLOM2p5ZaEQk/HlS9Qi1ciIM0hK8j54Qprd4dU4LdFqQ3Gg6O7RQT/dphzF7B
UC2+QEHPNoHRvJHrrvOuLdtr1f4Oy1MVbEobCwpbAB24McnvKXCDu5gv3SqaqHZDbXdXeVsO6EEj
mMTO1NgelzncWBkjnNUY0opfVXNYR53441mnKL/2gfLecupiKE4u7r0Z4kBeW1yMdkWO6hBxLXkG
J90puBrO6O+D1mzWUjjZbkUQtNeANwtcQwU9bQyTdGdNsvY6xI60o+lJmAe5ezc1fYYrxIytZ5XA
P9ugHDGYxwUuKEmJb2k+WhtVEdGN2YOcw/X17ndS6KlJ6K9Bzg43yDqkZxy40qYDJuCiqY52dSnL
JMeM43cLv5nbtMlzBNwI08JtQ79bF4Xsqpb+iHP0RlTSV3WwR29wOhiToxneZ2ldHeK8au6cenR1
fuhbRVN2J2dsSLsa7xFRdKMTfscKWN20rYUiCaWtepUPTm26CmbkHZPTaOVf0nNiJrwiOsDOxola
Jhvc7rcx2vc9KmwtWUXZNNyZpa2C/RY8PYJ2P7NDAw9HnD5VnUPvweTZJOcT+7a1EoOSO6s6swn0
wYMCgFEjvcqrmYU3q3lvWrPqFW425uEO8fjwJfTzcKW2OFZ5gGqXA10KUSL3odLaeMJr3TkAuja1
E8Os6XFQYtMVevTaYd2+7Qw7M3ed0GS+a2Mcmj48qvT9Exc8S7iSorntNqWYk5W4OYsozT3Z9oOb
vKXK74LhMOQG3IFguMVwcFKlGiy/Lo03HDGHA/rW16Z70iWGM62iH0HCS/HKxlr1I0ike4L+tC21
AZk9sTFBuTAMNKSl8IKqvGHEDK+wAl6lMX5eI+RUoWFO17ZVcAU4K27UTuGswq71NkK7vDGZI5Be
BGKw8/0EAC5wg7FyFdnI43tuXIvg+Wza0VEL4vWoVM01NI7Ag4k+R7BxbjxEmo5XnhAvG/ZdUWmJ
N7Y1QWWOGX8ZeIsPMv67E+aYZIeLy3FThdmJzbGJdc3EqwYuuQjJYUXSLJfYenooYmhW11zK4rFC
5kvKocjWmpFNa4wFFpBwyam/6LVseWAx233Y8dAzMbPjoTwgLBYnhcgW2MOZfg1Ue9wKzETwuB6z
sb13GvD/2pgf8P2wC01ZW7oAxKPCQ1G7ZxIZb2JkO8QIR2BgmUFxOWBkCIwz39hLJM+cXdgO3axV
o+TjlZRHyVqr1dvSAZ4v4q9RG56zRrKa9YzCuLZJ69pm5JvtgEq7bewoX2IhVy5JJ+lmrNi3XGQx
j7mwSF1rEaCQrdlTshhSB9Wa4L23NElbN9Ii8QVoWPaFgvUByprhSRHBaMEUGGd1cpKNYolm1TW1
vc7tqvfkuiMdhoypEyPtbAuhjewn25fXRmhC5uXNIVVHp5OoX4Ms3/fMquLxmxMj8J3gP5da9SPq
bQPxDsKOlUL0jV42jKeGH60fnZNMumorGjqwEXQmcrbtGkRzvGY9twJH7mY72kpyCzPJX4/tK3oz
aU/+RrduxUF3mt6tUvtVLTgLa13V7zUpMg/MJI0jy21/BKrSrqt2Vxk//Mw0bwuz6u4zdlMvbsjv
7pXAPwV2FfBKAdhXao8HV2hnRubmUzz0hSfFJueT0EAtBXfuOk3o+1QALTuJP0pwTK7oEU0rEODS
NgeauwP6bLuh5NyWtvRU1MHWDKcXG/PXsQLaGnV6SqamRQwUPu4z7cBqE5CI7IaxisXNKRRELFbY
P8P0VmF4lL03adZDlNT3TdF4alm/WGpHRTJN72Vf38GjD8425G8Cr4yrCmPnGr2li7+p9JBrVldZ
XZteB+jAJUGTbwBi060jxSH5w9o5k0+sQZeQ/GAo2S4sG2ufxXr4Atuz2fjyIFzfsVOv6s2vmpJ8
48N1Cys2v6ay1gJIMY4IL3rqrxSiaDXGLK19c6X70UtAdeWKrDTcIJK/JKbxgChXXvtKKm5MQyo2
ozw8NibWN8I2bgQ4ObevzXobmeUPpMobhlj4YZvwIPnlUZZjbB7dSjIpslKbXVTdC6DlwGQOsR09
4eM4g2Tq11AA4pVl9foqwOG50XrnW1PhIZRCm89g9gzQ3YjK8RVFJynF1rDBGrbhNT/a3Ujss33Q
edIRXIfWCTe1uWNkiTjWGW+tpklOTkJwjIuy5DkWzp1wRPU0pL5XFtY3gEaPMfP5XVgL5wx0Ylub
gbRKDeWrYoalq0mGW3eR/lAgmfPCrpkIXQh7HqGQM18i616FhJsxGpREBzHyEZOtuSa5cfjqV+kx
KfXABaB+P0Eum7pa4ca2kAsojbbqS+e9Dclj62VyPQP1FSWtfJQ0J7n2bQIeHWvYAwiertDTwwZJ
S1I5cmkIDnVqdzuij24QNndHAPT62WiUG79uQKeRLuNQ0a+mxtK/lFz8fRuB5WeGuYf/RpbHK2G3
vccTsEmKxPeQlxM0J/uBh9RoXBkICckpRZQG55/sNZ3pLr6EDMEx0HBOzI4sHfJWa/aqnG/YWK/S
QYyupGgHYk7srVK+6amKzMWnIOqBXd8m0C3dUhS34VC4bCxuJvLoBXl+4AU6T2E1OnctB4513tXR
rjDiCJQz0ScxSR5lPSFWzaGOb6vxx+CExzr8Slwlov1wm0pDwzgFd8W6M7vrKWxttyxrysJyk/fl
95x8mX66omUSbQzJqA84JVJ4I1CJ0NGYp8I8DZjptr1EAaZCv+LGVFqw2c7aGYZgJeultmqICAm3
cgb3A4RXsCmctH/RY6HzqhrN5c6WrkOUFStpVPZgFdaCemWVo+u8o6Lo1yIxcZORpJ07tdRyzZPi
W66KbFvif16pYybHK6AcMFJVE2VkoNwl1rgKWw1pajUoX+k+uIMlb1TkSGtDyG9trx1wGqVPSo39
yOnNXaTxuBPSBqUqbd/rGfkybq38QbHDXeC/GrjO8IfILjuv7skK9gL0CHNBb2LtrfEmj/q+Sijh
ALUVacmKBr0NvFjnmOUBOrPZiYehBl5rch6UuofR8Y+kFxw6w2SPtMJ7KW7sTZm1WwNtnw6mjPht
LPmoYGlva6GEvLZSMcGngNrBxKF8U/s5yEIzbeIjmZdbeZXdMDVJ3THsrkX8xQeQWgW914UDllyg
lM5udNK3ArJw3yHbBMbVO9XXicyQxj7EaR5fwT25CZsvalx67fBS6rwRFHdMqEjhXdvKHdgZqrXx
WCoVcQbhuFKIsQAgsDEC+StrZ+32ygE/GJfD2DVOtucw6xn6Q4XriSlYQOlr3/rRAyONkidZ35tt
/UUrWXmyei853VZBXNdMqldljwwAi300ai+QCa5N/VBUarq2y2dzkBkDa9/oWRurrk62pn4Lw2an
cne+i1aIxy7LzWs/8Pd6TNO8mRIPkUR5J/XpHcsfRHgMpzpGncBO1rJDlhgkoJHDRtM2q6BFrDzz
uFgYHHpWJLbctGFS/ogyQqHj0b+yHMHBp5Y3hmUND6AtvUkvCk+2Yk8eegchst3izVUrwgdUlM4J
hNaT4fjWmViTcNXJZui4hA5wflGK8tSPQfhOhFTqxSOUCzI5aTvnZORM0HWyDmKUK0wQ2CEsIM9q
8GmmKrXvkA2NWzCkJSZJPstMQW5gets3AaMVLwrFO/obxfUDLoUGF2+LZsn3mvZBTMLc+RnYcZ2Q
nKPOaeMb4p+IxxniO2oSpXtKU03aKb7k3GXDU2Xpzje5CPt7FEXBym8VelB63ZxLrSupi8OGpAkz
cSVYy6skBiANXhu2GL1++djn0ggj0J9pEhSJeC+tL3WYGfusECeVo+GZR5+sITVxmMbAaB8BPuz7
QsL1PpXpRrPCZ+bP0x1Kung/TtF0zgAvg39AGvFiEPtTcBvBFeDo1Y9ro5bUt4gGBFEH9MyaaCuN
leT5IewOopd6B5cHkIV95lf5nSy3kI+lsVgHZjKyZUCoZUIa7Hh85vGegB0/Bl6tKfWtNZmjqyTw
thWV8QytnPia2bNzVJFQ7BhY7JmFKSfdsMpda6EijnCaYTXqelJIZBPbqMUc76Vh0LeNGL26qLYM
DshVnuwrzt+bRFTPypDoKJxQdvkIn1A9BOY6Msr2O25o500tu8HtMd5S8+ERR4il5PqpsoNkmqeB
7aomQfZWDpT4YdChbruqMlIKqIViP0UYvtlBCZO/jTUiEDi6lI9qMcn3UH6HkDlKmF5rqpTdRqqZ
veClBDME+XI1aZIOrFMmABHp1cqAGUIqVq5J2saZsojd2O8FOGiM6XnSHy3hEH1QF3N8y1h28qao
DB+rHmuzFxUjZ6Y2U/et79sec9ZXq24sj/uxu4419RF/tfUCnmdc2Vqif0d3VQ4rM0y7a1q5vuy2
SPT3VB1KN/dAe/a91GC9kYknSWksCQg9G6sjcKfUkgKjIh/Hs5pJquMyQkI3OHFMIEMEYl//BCkO
3a6Ru4iFLTRUbU1sEHg6FGbl8AgXLLjSbLKtpFa9D8NRA8hep4++1hxS+pJrPv6vgRaAWBzMleXr
DgT5riX1d4p3acnpnXrd2Ldj5af7rGuqjaX3ALfSTuxMdTqbgwBFyUTvPMXia4uI6pqKdjzX/8Xe
eWw3zm1J+lXqBXAX3IEZNgytSMqkpFROsFKpFLw/MAdPXx//W7W6e9K9et7Da1KiSALYJ3bEF4Zf
TDFsm+eZ899udvlU7tj3fe9n7qVK1bls6F2Z7aU53o/jkVCbfeNLquLMITMUZASfHv07KgtTcqBj
vA3Zd4lPPsU2xA/7ixN4ZhCLqGaI7wTArtpgWnsDHNjVBQQWo3QqEqBL1ptRCm0HfhXeYQCqBwug
/yOcEe1Z0yr7nedA/7Lg1Q95ZCBSq9FK0/28mHRxOnqBC4JIafalfH30AgMf8EPn++WNszsLWs+z
/66LvrzYgzWeYCDJgIJCen4oewzpJPIOmjboD7rmJc8gud0HoyytHdhEwUE5YY/GXRavNWrfrhrJ
LW+bUQf6yrzWUMcsIp42Vb8fx0IdoT6sX5stADvOSL10YS71rzxh0p+b1DiRDC3fyNPK138U/VnN
8rXfFu24ZP7wLtOsA8c4ImwY7XQVq07hTNMXbYQmIM6arWs7itbmj2Qt87Ntq23HeekiyRh8TJs0
rk4313lYzSKhsrUW73iDBnbgmvaYrFod6+kMw8RNvAsH6g7/5uDLBxqd1BDzQbfUp9Zy+zPYJXp8
Yk4sH7fVO+OsFY89kcnAn0h99EaH9iMT40J5DRXOnkFoYy3sX0CAqwuFE02sj5a90O/WLH/qskh2
Ri2NVwf6+UepUu+JQgl1KI3OfNiodskCKknmq0/Ugs7hARpMsBHJ4D62tfLVl2W9h+KH4VEW+rKv
G7tmop8y/6+mcYRg+KqYPLPuqiZ7+aPIRQaLQ0qFa8x9zlLF2kRzukfluZRuNtonJE2KWf6xOKG/
WtdeGcOOni8CPeY2FDEEIPfbAPMYFwYcmqgv9PaRZkXcK4pRmFmh/FwHruR8rL2nDk7JcRkd89Po
dQxmiyFI45nbbhWNcRUND+F/wlJazX/UC5rq9EROVyU9m/6ITr5SM5c8jK2A8iqrV4t04EOtw+MJ
E2w5kLNE5d39jPkx6Yn2CrfhTULIA7wKzyem97Te5R0u+KBSHUIwR/1XuokBcOj9BtU9n+z0slhU
oAy1Zr/UABXnvZyw+KTNzKfswTnZi9yaDv5YbXgWFvePVNwXgglE1QfcyrR9zHHTikBza3enz437
lLi+NJD5G0JgqvPidbC83yzdzZ40OFTdJGt8Ekr17Oww7Ytrw7r21aYntCbObFiBZkvjOGWqpRjK
FnFmG+qAu1O98lxnnAdcrgKHEp5/96P+/633/2XrLdgF/x+23mzOh9/Vf/yP7yH/87v5j+e/3fRZ
5X/+1y34/Sf8ewtuuv+yHcfEUwJMy2Rzxx76v7bg9r+gVhLXM/EwstOz+Df/vQU3/qXrOtlZwhrC
xWDDXu6/tuDmv0zSlnfXLv5WD/ah8/+2BTfvO9T/uWxz8aiyWUU5hZ7uCA+7+v++z6Td3O3lUO3z
tq7T+15LjMyWsqNpTtNw8CE+/nJGC9xw50+/7A1ZHblF3jrPb98Nd15vA0oiy0GN+rc0Mfy3EunY
6tshgfY7j5Ez51j/Qafh21hybgODLv66VqFOojac6J+fuJIejLSpYgtChFmNEpvmAHfuHbuezI/K
brqjzu7iLRWdfCCxVz7byyAeHEOxk/IYCThIM5xu/VDc2m5zXhOGgrd1hkDGxftlK4OfOAoaIkdR
uAfSc9ZlcXh+5gb/VldrQ46z4pTfjNGY4GXM8rq85WL6ggHlXt2qXiOnskwYd7p+sO4G0jTR3vOm
lrdWUjSGnN++g+Jyrxkr0z2u3vlYq9y9TrIbv4HBfc61lh3v/1Jb+Il6aYkfFEx9kYBU57nzK3Q+
XvJCodttJRb0TRjTPeR56R68rfh0U97AzbXK2+BtmxX+82dkjescuoz36Z9XSTaKB7jZu9dFdRQm
8q9KyC4p8kiUc+6Ccykc/Iu+EWHYEt82d+p3f7KHLcw4eN8mo9YPYszKG4eh7GgaHEuJSLFHccU3
n+raY5Xnj9A1jhKQhw1jXym7JBnK21zUmb5zJHDJvObPTu8vXNIJf1OYxmJiqeVtsZ2GPSzfuOtG
Vdht0Hj5DOT6eZroKAsBXpbijqXVD3PG86Qx+AcBeSEMbUlmftUTP3MprYTVpICHASiHD69XUodW
Rhfg/c0tMs85QK7TLBY0ifiGLPXZNxW/0Vq+0CI+BxKmodkLyhx5WxtLIjPa/MkNTsbI6uvPLdWb
cNb4pW6XOt+ep4ZvYaf50Wr5QCo6QA+FNX6R6nGuNumGK6wW+5fZmryL3nwtpcA6ovQlnEf0ff6v
b3qiPxpV0s7hzKHyCESSVMC09NXL0EuQH9ni3rS8L8+kaPK9O987ML3J8N70kj69Mhn0m5DKi7vR
8h5qDO+ch+j7CSj4bRHD4YpRTSauhGun+B7FOwPosS5l49eRa07DB7wW4GI8T6hHLaHQ0PIdZa5c
4fGObvq1QbM4UFO8UjVltsnBnTzry6IvnZZhOA0ma2FCP3UyiIis93iRadeFXuvJv8UCVtGdKSsN
EIkxHFIygfTujTfKfj89pNiAh7nRBfVmib0LqPSJRLb13sHEeS7ouo+H1MyAcKFR/4Zzos4bq3aq
2oRxSHW1PKvULa5866f3IdMMyo/snrPF1IM3Znq4jo7RndyNakajzqF/ju0I885w+rhFerlytEye
WatjOVTSf5z0vGQ6AXnu6L15KZW/XfFGU3GdmFZE9YVEedZpeeW2kYVsQLBvSn8+ZLq+oAM3qUeH
0lbE7lI4V+nQ9Kg3yfIC84liX2/S2Sq76QmCJ4tiDZ7qZZlK6xPoUr5Ta8Vpo27/TK4zPhvcKpe7
u02cqloIStJ8bIKWFjUU3bBWG3+w37OWeGHGjC3qwEDHdz2vsBl2FrR0uFS+iMzctI8cYhOclzVF
aZr91vY++uNkGFdsOflriV8T/K9mf44jOmRQgkNApNYzA9y7LE8syJ0u9iFPHY3OeIUWnL/7lSve
J/ha1iZs1NUl++FCoIodTXp84bQ+YpRXB45yClBGk7E0asbkTdzbl/NSqkPCHuBxcrLpwFYL4Qr7
9QY/rpQhCk95JhuiXZzBTZ71cqOfOOlmBH99osbWWajAHQtt23XTlkPw9PLqC5za30G2OLS19WBl
hhspZ8tfpjH3D5PWKT30uPYljx/GZlKILNwwDbxTd2AeDYLGyPZreRjWzI3HSR+uvP8UvsIZZTtX
Fzd05Gbn9V7/Cj5iC0gxiFPW6ukjJZVaiNTjURNurx+r5eZ0a+PunscJ6mPJ1lOsPb18JZpXZrLI
n4a5DPTWHFxaDNPf22TyNyGlBLnZS9zb2s9yS2AyojFqXCposqeNWiTqqqo0MgeTYzc4oGjIZR3g
tBpLtj+zH9Mh6cdiQuO06YVmGJ7/QJu9DIW3Bi3nPlaE4lytqx0xkM5Hwhv+oaOPmGqiVrTnqq6t
eACjdCn7lo/DoIkBDC453HPGrvqszAxV1yCuEZmG6J8zvcsODCX3/uhVhYigy3HQZ+d9mPU61hZv
+aNxJGEG6H6Mc5Mfh7YDOdj529vdoHZWhPjvl4R1dbPU5CZsK/PE+pAyRye9yyxQdcVTno/qIDZN
HFcjb6DjtNuBJN8cE5msIhyCTTTRwxGbm0FNZXOvYs3Gfl/zQmLMotxb9ZYLAqTqcSBfO5KzPTlz
4kMPpCEAzLUWdPcnFc+74gi9oHjS0vS5miZ1TRGZzjmS49e0GPj4E6EgjuLgAQMZzoa5hJ1l1n9T
QzVQ/sCZjmSI6fe0290wbZxsqvGl5pTEkdNJ3F1dJstfa0hraNCrKsaQG/548NHvzh487ie9doqE
bWdHLw2/EDjc3INuKvWvwnPcM7Hm7M101g8oovZZV1DGg4RV9o4sdP1UjU77oFJuak7b90GfbAtf
x7x9tmDnpSGR1ga5LE9usu2fVpseR7PLLhA7+qfcpaikT2hfCwZ4doKfz3agfpwIFkT53MwvzYIw
WhbawvGjvnWZeCtpLH7U9GSOBjlzoKXbLsyA1dk8cO3Nqi9cqyrEWW4Fo2efFnfAkgO1/+YO/eNo
8QDIa9SYoqFTdftkglURDMqMZYIg123wNZWeFRP/0rhoc1SMSvlh51YvVu4au2Hw07jlCH+qlSYC
xjQt1H05viULG3TuNIRbFsvYtdO9qaIr588NyBXttEuLz8LLh9smjPUIJsG+jY1mha69+s8wWv39
2C4YVvxs+x784TQs+vxiiDG59Wauceb0ICD2ZrqbU0tFdc9zjvZGa1+woKTDoh8OZstenNOfFWeL
pXaFcqwd9gP7j4UQFVeZq/pYUZsXVHJ8dXi4Xerijn9M7nqxjS7QBU2rmRSbL9Di8VP0kVKN/uqt
tfNHGWu1axh8Q+GOWTyyjohUMo37SaFL5R5bQKtd5c6bsTXjsgR9Va6nDIGF0y6X9MkS8gKf0Qrn
qXLikdTfqSga4ABtfaHmsAx66EbUsY3NVaO6DPo/ljhL1u/FYC7xxik0ZonG1rqW3V6IlT73TNWx
R6tfWFTWEOJWSwK4JU9r3xY7y6eKgIcD3kPa3lBIucWlrSA0iZSMF6gGHa8knIlm4EKDNXKeeyB0
pOCmg2dIb9+pAtnX7vUv0gvOnl2lChBAkMgAxkekLbez4JT9uDIUwLTq/6RODZs8HxBMLPBQtiqe
NuaVvYXZ76FVNtPw7F07kd20jdkNvZSFzNjoL/habxjiEADMtA9bzOZ7HgxyCBRL6nj2tfGPv272
R8XT7U+SKf/YdDPfrlbfjGPTLJ5Bv5/quI+XmnWR5T3CZxCnNNnlT8vZ99rh6NqV9cgV2x0NVKyL
1w2YmHrsYD9pGC4fhM6KIpmpTw+VEuuPWWr975yQX9ShxLHh5pYy4WYLjXYuLnW1bGfPI0YUDF3u
RF0+AiOboPM9C+y3T7WvaR8Gtjg91IWT7BcLpHrMU8UtsaU06nFOe+154hJlmdNabMXYfR6YCcc3
kehlyoi0qSPtpvYrTnBxy2F472iepEPFobsTxajCBlh0nve4+J1+cEFiLjyNZP80g1Z12aknaxGM
VIxAgHMJLTi1+8WDYjvSvD2zMHHS7NGZzW0vW755meFN+6pf3LdlLf7ZJi9tAMKajkC/qo9N4heP
uUVGHMF71LEfeFZxyUpxoR0Herg7btgg+yzjuONa8JVNMrgclZ410IKGZLBySMCRUq1/l6A1onoc
57MHYD52M0lLqOPjr5sRwVUKZmHERsXK5RW3ohfSmPI18F/Faa0zM7aKmzTP6YcJqnq8Yp281RSh
xL3r/aY/d4v7ASBxOmTzg01Z0AOC5G+KTQ0+6UnbrTPTeKoxrCd8ab9myf4graEMbB0svJ4zjNTf
1N16hYHjhNVoieeJsIOX9RoV0xPFo7O4rBhxWPJvyydBkfIKo8L+BqVmPC00Jz34ZpFHU+MylKk8
jVcLJiLjz5PbqF+KMjmw0nN6Wbleo62YoHouiXNyDZGeUL+0uLTwJuZT/7DWQDN1DqU0aNjtvsOs
d+1gg5Hkmo23RGgg+8DdhIXWNIGARzyX6ot7Z4kFJfMOcMB37ZDd13L1rtL8t2Sof5SreqmlqHfS
GUtKLtSPpsUGNozUYc/LK2kxLxzzwv5AeNvACxcum9ekeYWRS6mKa70RmfpI6q15nISbcQ6kOMbk
Urh0XcHTfPrKO9HGZW18rjUa33rfWU4eIGh9cKZwqYtqV9B6+qprbf1Q8LcdW+bdXb8VL0gMRzej
8M8ul/JnlRdIdut2Q0EAapcPnyrXP5v7LJVr1o9h5Snpsw8pmWxPRU0bzirKX1rZYCE0xEuyaN+w
cCPqx24YJT5awlI7Z10ea9FuQYPV8CFJHO3kSC/BC25FlYXPZUsy/vwG1wGbuXfjvnFiAnxYJswg
5YxJuNXpDfDH0qQ+qZvjnm3lqUyZJqXeUTsN2//Q2V2191gCMJYaQaHbMH0KXG96pqu4c9LuuJlE
qDI5sZWa2z9r6ypW0ZM+B4UwtsjnIRdJ9v20y7re2dtm/xcBjTGaPZHGuBhPvU7TJRyeP2A98JZV
XkCFw86r2kspanHze1C1BbNwiAz0raRLj4aC1yi1QgVJu5m7JGF5t04N7BD/V2vPL/BWZQBV55Ln
/nnO5+9FTH+s1KHpuzyZrpgDsrOXXMKSaBsKXluemyg518xP9hUykGYV56JfubPpdR2vI3Q3cjFv
TaVhSi5eR2RcIuVKe+6SAuig2X47ZUHAwvwS2nZMfQ90CcyVUIryOk04lbKJ6mC4Q3MsDQPrp/+e
M9+G0uwPcyPOgEcTzt3YrlpvJIg1ge4uGd/xWr0Q4ohLvhABo+VHCbApoB7Y3qfr8nMhrVlrBpYr
joUpJtVAo8AVCBy6ru3eWk2kdxOg+CcXG9FAXUeeuax0ouaSIz1I7p5Ccd7GjmeAvsdg/Ubhef0E
8mzaaz4FOLrVIQBUr7qBv67SirjObciT/Zsm/YcO9OPJvHdvdoBDeT8+qsYeNbIs1g9TS95rbMRP
XaF/tCMmiH4Zfxpa/9QK429t1++973+y3/4ubOpZ2Z+n+KYqy/9OK+PodczdZmXia6glGXU7e94m
+Ttr++W84J0Js84CY1SNx1Q6w89O02gHAlN+k+RtmBX15MGt2yIWmuVG1NqUDJrj3eHjmIE29P6B
Jx5g9bFWe5tkH8wyNPhpDiuh7eeuPq2jtR9am4g5ThhTcw5A7b4a0O8hL2cMcLqdi6T/4M18kThd
27q90u+3xiwkd5NV8VidjnmKHbfONBSBcqiAfmT9jm4VB3uqFlac0+CXGy/k5FN0pnlHk00TUKXa
7eiRuVMcsIatH6nDnm1xODZV7iOM3H3r1yeYHMchp2+HU0Xg090R+M5wWrP8rdowF6hsxF+a/nYK
i4eIbjH1LXvEpuTVlZjJcLLukoWE4zyzkGaOf8Kdc+F62PNTnp2tuJn08cXbJq641o9yhearvOq9
SMfnGcpyntC6qTNI+/0UwSd97baUBouMKpe0RM0YbayZPLeCvFQsm7ITjrkbVgD8Bpa+r0rqlvzS
P2ZpmYRePrFN6NIfVuPLkCK2DycZz5yH+2BuahtDmZEdOm5lezyu0AtYwa9hliEJt/d89bZV7u8B
cn1QloUP8EHzRmq/zO557OZXREIDQ6FmnOiD0ENJHGFfkoGoYnoMx7dNawYLW32LgOE3ODMTr/CD
jh44Dvxyu7SQ6I9Tq8vdnE8ugkPvRiYqMpEIpKEYTKFxckrp/62o3yTFJRgCsnH9lC0OaZnX7cn2
x/nCpNp8qdKu3jc/HY6jseUn6aIMoxGsFNQPa928uEOW/UnG2vhAYgMQQ/Dg0XS88XUYiykohk0L
TFZqHMtlcqrcEoBuC0ObXvH7S2rfmEzcEFgs5I6e497IoBqpVv7dWBieuWwF++KGN5ht8C7xnPWR
hRuo36kdn0ctu4tG0uEol7Fe8/RtjnGRb7dy65KLMm3obZWfPRLb3Q52Z/g/y2lywlx38ABgSHhz
Z1IoY1aVv1OiyPvVa+WOfq8tsBZJQHJYtKcZbzXwLW3K96YxAVq1umL8wFmQRI6E5BUMptcySpvV
zrc5humTXPbV4M4PnNYRHEYcQT0XXHMHDHgdKQAq92QeiVwkLy7+W0rqqdlw67U/jKKHgJi54tAX
eEg8tf1VaYE1h4ryI9jkeZfcqzAcnTbKwEjpCmtyDMg8UcZzU3k91KMJL5U7WMZPp1jmC4eOJs54
+O4U5csR6AdkEistnzNfqZeMCPLRpcDjayIo9ZyJ8SegZHOM3Em71BwGI+AvdgCQZjvRevHkDLD0
mkm1kWOkXNw9isbAC/p99xm9dAIXficxRCF1rXvGGEru0Q3ODjGcsDHr4WD3gxZO7JEZX4zxPKRa
9dr3xAdrONf8Cid7yNpKf5h4/j2MDqz1O8TylJYsvP0C5WYS49FrOooRhwFHsW9rt0wvfi1gkwLl
5C/wg0Awdv1NVvCdO71jkeE1P3Jbms+zX5hozQ2b/EnWaRZUHBh2ui5klJgLlUB20Ryr2s8jmIfl
w4AfnducrMCd9EYEtIRlfJ0185Ef2/7ZSowRRKmw40GQi6f0/sEC6htge04zexXeB76ZcZo4xmUZ
uy307eUlrak/mAq952m+JhiqsQw1bl3gRi3w64yKhAElZtiIDcKQ9dRE9jqnp7yojN+rwRlREvGO
0/tdxZROd6FXCPYyJlms+2RnGt4MYkQTFEHfHE4eMUVaAoW4kWz6MXVKPUvr7qZP9fVIc+zMtIxr
z62SJ6mEtxNqKMk/lNupx84eFX5bxwXFaEHfKkbyu7haoLbhvaizcCuy/JlvrvyiCRPU4d1ERTKf
fZWGZzQ3B2PnVtNLMnXzi2wdwD0sb8IqW5r38m4HcZzVxXTJp4Fk3RIAGrpowBkSzZbZ79FaWJsQ
dr8aPQrTkBT9k1ZqziVZBdUKrbq0Y1miIzrWBS5P/QAN7Jc9LNlOKqKiUzL3eyg8CCicuWpRldwd
fZuC2tx8nI1lus1lQ81OJ3ssV0t5kEZWYfabPqZ7ge9SOt5DQgrqkJdTuYd3/DmD34laVcGHzSFO
naW26lc5l/NXit+zCGpIpifyY80+s/XhBHS2v7CKgllR0jCC9XOee7kz7clg3saGRLEwHOwab6SW
UseKJbUNnSTR99CSmjOipR4bmZ2TNSj/znn9T3B7PVp4/2NwIcanvjZePAhrjbL07jcVxhAODvps
p2feztuIicx4l0Jn2bxIcm/Yrd1Ge6HWc1/HDHtBg3FfZ4tWDoKYkDSy8V6HWI34T8ZnKDBl2NfD
+IOqDWy9stdCeKJcgYU3nJSy/ILLZ6qOeAB+s2yk+bLSl8vM/zu09EqLC801D2Opix/5huVVVlWy
ax3xkNU2oz3gyS1My74k6mKvQeLUXOkg1EinU60b+MNKtKKUzhNsSWcIgI6nTNAS9/JcVuO+rcUS
VK6f7zHXEhbZ2q55wpzHJooI6quBuedmjP520DZf/tHl1F17sS1/cT1lRwO0oB+sxAwPCRvDCyUn
eGrWimMYmsrjlpMYgBujofz+k/lorKPTbtZPY7vLq2NVv3lipqpQ2NUblt6Rrhf0Z16m/0jS0j2s
FJ2dYK2yd/Tn+XXuZ3rA6/Raj8wy6PrO8tbN2nrt8mIL9W388rN/trj8EMo0tcgkFpVHrTPbPzcu
8UfcTgm3O4McYJX7j1ieapIAuiB2lnCXYTS3Sv29X3BRrjShf9QgM/uwg84rQqwqKV+Igt5Sc+K1
pZn3vTIUobfmvHKvbtZoNDp5mptmfSuA70UFA+Ev2IraezdLeWi8VJ4mx5s/dFC5T4Z0BVsryE9X
3K3fC1xVDPzs4j9qzxixkM72ze0M/WSUU5qjJvNmQkjg/uYicwxsIS9DKtv3WefdYzn3je95Pg6K
DJybseC0V96BVGbgxZTGVmeDWfplC35d4awFt7q0+Ow9f3nqLeyOjVLIX9iV9r2p2Chb+hhB8PIf
yQgRqsuznGkyH6bvO7egiGpFQqwnroZt12yqgPbaJqo2FA2sIZHpsXUXLjXMYWdwsB4U/0Wo4N9Q
q0mXMMU2/OuiSQ9lJvtHoFPmbfbt5GhAFP81cU8+Wvpg/+xNTOZcebyzG3Yqjj78vT6NPe+bMQ0/
G1oG82Cq7q8NopIWrd7KhnhBEL6DFTkmK7FhM5uH6nOWC7WwGZ80zWV12FXzl2j5slCLw8sv57Y7
smbvTlT2AJiFBXlI3dq6cVP1yUvyWnRcZcQth6H9VKKziAE7dd9pT/waeTbFwL2cIIf3Zlh8+1qW
1sQ/rM2V+/u70vC3Pia0VKiIilkH+dtC2ZWV2h7txWMnZ332+AGpfiNdT79MqY8CmzQEWrQ+IMNW
39FcvHpG3N535bpVfZo6po4toklo+UqQdkO/qRqFluMbzQdr9kE85zoG9MtQNW7HuG5/q3qe6MBU
MusfSikJJyT0cAxBggt0uAKILv5ujazXnSjGrrphndSixWtd41zA1bLjjZNk9mxWrnmjVs7CtUeT
jxFhVGjneGzuXR4MhxXnZe4LNvmNbSKcgYqSvAxLQbJR89JnAn8mFme2p3eOxqLxRDLV8EVnQMdG
lito5Qhfb8OVEEFpBCYsyJ96nXL6RfmGoX4nEcIs2bR3ijgW952m36Le0QWCpxmuc3muWmrBA2yc
Dl9EX2Ju7tzC/7mI0hwurGleJ5P/BQNf0v2u05G8nj3frfRr600nL28lzzeZ6MZbTiufERJk1fuj
6VOiEC1VMUDTJaSytdx2A2PaROx2U/ETAIP4PYtZXsFVa9ahzlOzYx1b9thrk5TIZD63GTpE3xBG
SvWQXZNBMIhQ1GQeXL5RZ1iWXmRwPr0HRFh7RndNb0eF0GHstfOmU8uzVPo27LKJcxErSEBXWdrm
e1XV3iPiNvcIocaas8xCwFgxZ+CZt7u1el9G3Id7eyl1MKBjVsBkYP1RTXukj4aFaCv7B7PvB8RK
zIk9HWirOQ5s7gy7Iopzr1/wcC0sQVvT2MVoNs2XjJchmX/vIU60Ek8S23Ccv8lcjcj3C3U3HKPb
Mg11168+K9FQ7d7C0f3KhOtYN3rq0yZ0zKz7FkC7b1qv20ng8sueffKv/c5yt41NWFP0zzqDkn4u
6IArz2xPOwelp8tvnW2ndjwtZAJODa+a4xZB7rDRJYNrkWwI9X6bPdmzSe7G5useWJBMvbBOLa2K
R4haGsHRwdexvW4u9p4UUsWx7v1aY1tSbhM/CwqqvxtXVh3fa+tTQDOwr3bFkkdcf6GfJCoiNlgf
rU3JHaki54YiMlK3J5sH/KDFjmAcIT1wDBvZsR9MyRZvmiz+cjyBR7aOyRT7rooZ7RzQQlX1xox2
2dANBqtENs4ddbSNleIouBthu5H4binDeuLdJPo8qp8UN3iRS1rabWc9zCskdEYQGWqT9Yd9JONv
K997nsQPNgvxTGU2/lPtF9UFgt268SQRML6GiZtFx61T+jZ51WXEuICDFfD9cl4RQaJ5cZIHyuRe
CMvV1Cx5RztNSJoLTkiiadAlcKKWWImzDdUja6MVlEDAaBxlPcAspLSh5JCd4hxlVNlt3eR/KLeB
OWvoPhZITtd8ftaPTfCQrR3vx5baPV4VFPU29VBGuY2xn4rddZZYYhvv3bMsWCC9wYmQPIFBgIA8
dKvMeBxKtfFF5Y7Y5KhAQ7s11zwf8veOFQhyEg0YDx3ktR9iFpQdqvS1pnl+56ruzUehpbvAFwtO
Y7vk/Q26Qon66hGyqggwC/icOn1Ud2KnSX529NN7n4OI7dZYHxEN5tPWsopk/KHLSGKUTJM1EEZ1
dqflSdR1RCLl0d66A4rxUcMvGvc0SYWjrj0ijmFVb5kv6np4ShKL+8C9ACDwJSZWKq2WsBr856Zi
mzt6y05a2z044j4A2c1DLTNuk46e69OwuSvtLQ0bilhYepWfOMjdHQgn8gwzecKuW03g5bTksO7T
Q5Tg87RSLdYUmOhsnYN/4EhGx35MHRYEGxM5RyA9okXG5DNMi8feR/LMBpheelc80ed9TnsDzhbd
SfD3Yw11kBrk4t2262iRfUruJkHRSrqqOvmFh8JnTO0bu9Llt5m3iGiyI3Dg5e9al5Xnxip/wdfN
ntfKpBm1GUI5Ci32F2jOatHHvTOkseXPOwj45lF5wN/MlqeTnjwPxrLGd3LYYbTnbd8VFl2JbvJl
lBmKVFMrQkMsBiureytZIGMDFt4VVyIi3JZVD7RJaveFI9yHMT3C6V93dFCYtEyzYcQsu31xZ8oR
gnFXOH1rPNSCjE+F/EKAHeN4nzsx4I6fdOS+TWvWPthahdKR/uYc9TMZZUHEHBuKsJdXEEM9Yjm+
ZkphNYKarnezcxbO0la/vZVDs9U4HAAK+69l1mbKvau50R7J4trL2h0fqxMnI8YSEna4r73it3tP
uLGOZedlEjO3hJK8p/4Sup79wtroq9IGhoqVrjLwxDJy1XbJzMY7dsp91Wx35YGPjRAPDqsI3fI+
6Lqlstdii6HEAfUDeNtq/yrmMdvnkHnn8rtszIeh8f94E1YVUgsb5hkA+HXaDD+KiaWSYeQH39Bi
0gO7SZeo3tpJ1c6j6fOpj3RUHFVLCyfkh6fanD+L4qV1iltJfSjkIjtCZrtHW6+2JedIFdqjmf4n
dWe2HLmRZulXGZvrQRk2dwBmPXURG4L7lslcbmBJiYl93/H084GpUjHA6IiW6mqsqyWrSolOBxy+
/H7OdwplnzYjAhojxRuSbMbCJ/c2974WXf4lxro3hnBMy57r9hLPOslL3m9d1O7CLhk/VULnPnJ8
rGybspZtXWpVdRvoU77N2mQNG/E7B+GNXQQ/yc/WVo5F2cZ0nG1fUX6zY4X8jf5yTAzBZgvLhWEK
duiSFK5BRDvUKeOllvo55UzfAzFsfx3M4iueUrjGuFXMlRqZeBDM4RqqAb9j5+xkj0qmtnQga40u
bgSHkrQd+jtdApsQyWfbty+CyAzBZKQXEwUpjiEdZ63uxYFShj0kcIjki25FElGgtqrPOYZgkBdE
lBc/DDZ/Mc6hVVNnv9VCczs/aRDfY04nOTC48xp9nejRs2+VLl58VITNg6PmV7WW3Vlhv59sZ0O1
BFtHcxuBNL6CPIP7CInJLzfRhsjBjZ+FGPMQ6uVkeOEiRPBXUcKAlPg5sBvXyEzvgdTedJsTMDHV
5iUgjNeo02/hsl5xxEGUbmfRJlIk4WQZoz6B7JHYM98yGl6wO7FroJy99YxcfDdilENdEIRrD03D
CgVSgq8xtzhe65iZEvhHFbE4lPOs/hGKjHHR9Rq1ca1B7qiRkbop4Z9gENDNa9livgCCqSPX0kmZ
IJ2q7TFwNUIQw9JXY5PuLDSkExc6JSyrK+zZDInARAujjo5JEnV2oQXeXYXI5q5PYk48CEScmF+M
nPCabNvy09SJx0TEz4DG8nWAVpdgSBLpM5OlnOOcZPY0CV6vSnONpIrfsdITZa0FEaLGzKOGCl6a
+8vuDheMuQaFqty3bQLIB29TYsTF2mpFeZ2ltn2dRGW9DuL+ITQ9d+IqnLNEXG3UuMWu7XX2ZUsc
pNvXw1VjVLdk9zyztF2ppL+u9Iq9UpioJiJWTe7jvGEQ9Gb60Bi9cV92qVjz+OGaxPA6fA1aQLjn
cMLVJJWh2CvcoKx6fAQvFKe5a4gabU1Y5NqcbJImRHUBgfma0DeqQP6NOhkXeZM8sxKhVxs2Rpp/
Lkh13gxtT9UmZ5+NUcqzfzftEscGMBe93SKVEa+9aYQ3kZNF19xOOjc+16GXQUi48qpjT7jxOmH+
Lg32cWGZ/owdlkuUJ+kmzUJ27lZtP2jsjnHHYcVGl+uANyjsWwBB8hr2Rbr+P/UofaEb0T3wD7xv
a0CKDX+bfv2tbpWS//Ym2/9L9ob/GbHvDhf1U1O9vjY3P4r/D7B9M+/7vzcwrF6TcHp9b1eY//lf
dgXFxq/gsL5gF2d5As2HK+GXX0GxHbwHHA8Ac804P+udX8HmXzJB+eGtFAa+UaBo/6L2iX/YNnwN
RxCABnHa/it2BVp451UQxLfxAwjU0AnUIKzBWoD1Wz1E3EttxG3Q9tlAE8KMKnU57d49jvtf5of3
QL1D6tkfzWiUVwS1cMFB/tASQWoH5GzwlhihFOIs2GOMLx6S6CG4T8z46nRj2iFb84/WBGFaczHB
wY1x2FpMl8B8T7VrV8jmNSL4wrL/GiqoRawUkUhlFtshVqGGjWzk7eA+6pTvBMQ9ZVZ4U0yIHKtH
UwbxzvPrF3jon5paeT7zOx7S1P/4HW3ThnLLw9csxst7EB+6O08fiLAA+Ar0adTE2ii4ri1IbN1E
ifIUaOUnoo32wmdrGmNrmpSCLMdouCfm9hplwUWscCFaiAQrWpm3K2VIz7w0/TCr5tfvyBjTLIws
gLHF/FbfUeMCEw1GLMvaJc2mRbw4ss2tdki52ZdF+qVi5l/NAaJOUXJqiIYbn1PpyigtlzCCfRW0
Yq0q7begKr/3WfY0+dkeXsGwslRP355+nMfe+IzyI7BMNSx1ablR0DJZicXT9HUOfEU61tuQsISV
wRpEEqi1NyW1YJLhuxXa9s3pxudX9WvIz0DPPx6TVAnvtExp6Uukn9rahWTVqLnZC91MenxHyrfT
TSw/Uy6eNbDKjGf4zRhW5/6/exPStkMzMKIava591Y71PhSxq8GhON3MIhOPnz+3Y+imofLlYIVa
jErZcD0HGbt2UXW+ciwtbuo4DLe5AYOKzXTixnbkb8KRms4UIskoo+rx9K8gmdgOnub8K2ikyjD9
Iavl/w67KtLMSpJYIXea5e46DhG5VWnRvdj9OO5IlquUS7/pxy9hESoweaAW+jG6ejLh7WtVxOCR
IXqFrwTOxSjxLdZtkRoDWdayRxXAj9rhdKm/D5V345XObVFa6Y3ILAesVXcxRVNBbUWDZw5kI+6I
D9ZaedcWSsuW0lc3vW9xPZTvBgJMP+c5HkSSkAia1Y09v8a1AjlpO8akSXna4H8yG8JDBhvFTG+y
zTG9/M4uIJmbIdfGIo4itPRkueCMvu4xvG576A8NEstVr6vcmlk+J6pY+aIAWNqpeFm33Ii8mCl5
v5oMNxjEla3s9oYOOMjoUK4IJzjzYS0CAX+NCAElVpgITSTrxeHrIGzIBrJdEx9cesFWp4YJh6rH
8pJPj2jh1lkfPjYB1y0lxepsUxRBC0KkMi+C0lBf21A8t63R3/WtMTuK2fTB27FcQn5RqPq2QhGd
804nVtxsMiHTZeULcn7qFJVfrqpS87/7UTauwqglaROPhm9gKiAs/OfpYXfsAxNEN4OwZQDqxjwV
vvvARko7YqqTigmkVj4nftjc+FP9qWyT19MNLef9eXjjDHTQk/P/8DgPG+o1m5yPlrSDQk3ifVZO
Sku6XAJluVWZtZIWUk5XJ98ixsEZ9OixPkqd8CQ+bMPi8z5sWoUzy31OUbl1mMevZW2TmTVo37x5
5366k8vlnk6aujq7E5hXCW1atORNNeIqjCguouJ70QLkBED65LPNMCfYCl7x++n2jjxUSeoSJeb5
lgCJymHPuLbzMorBcGuJK9vWBgfhAaEORIyNV2g3ZszlOLTV040eeZw0aqmqpdmkJCx3GQquu2QI
+8ql/hpztxRdmz10GJ17qjMtHZuWpU7AGtOi0HS+ksP+Ub6znTIuK1e3ilfUKD8Mq59cR7TrDpbe
RvSwONrmZ6nCPKrTGGPtn3vZI5u3ox01TCZkkGKWvhyysrQ7qwLPBbOYOzMhbiT8k5oL39PNHBk0
EtWNrbJLNhmmi046SO0bz8sqF+ljt9On7BmbPNfqRYIiTPtEKoXz67gCTvw4sfoNe/t+5WacwtMm
skdi1LXgah8+V00rq2ng2hvBhCO+SKBqVFMvgtBh9h2Tx3GEE6IYsrgADa9vbfQV3+y62PYNMDHM
VdNFMBby9vRjOP6y8SNTppv9ystxBe+4gMVBYLvuqbvGap0VTNcfhfNbRTDjypoGZWuq7T13jPWq
b+z6zK7v6GuAI24iRtUseyaJv58JLc+IRAUjyRV99Ng4eFnS8VqX2e2o+y9RAh3mdH/n17p8BzDL
bXYczEkk/B22N0pSZnAAlNwrOpd6CbUx6s6852NdMpgVGL+Ig0CdHzYBD4ib26kvXdTm5s5sQNzq
SjXuem386qv+FcLF0336cAKZB9a7Fq3FBOg7QTZU2UiLeeFtI0/p7ooK2gXZPj8IL9CHbWVlkWvm
QBKtvt4LtnKtjL91tX6byGLvRCCJPav+0aX6DQaElH/eGPaRFb6e/k2Pfdtwt1nZpTYfAhde9ZHa
mIr1gLKHEj1byQCoobwVUXAGQX2umcWgQlnHXVpLdUXWpYq3FjE/16obT0VAdLpDR7aP8n2HFsMJ
2IgTTgMdIhjvt9Dotmmn3CWtfOYe+Nxbnt/icui+rXOWIKgE4MDhuOotFSNcgouObJwEAPF13Dpy
VcXU4Wxxo1INVuJkT1h07iKjfDzd0WPfjWR9VS24BVRmFx3thzDs1YIhluqZus2QYbzU6VB8/c9a
WUzKeRMOesDODCRnR5odiVR+cubQcWTxRm8NGYv7YPI91cXYGByv9OoS7Ss83psOUioGoketju4J
+HpSyzTZCAdZxOl+HZ1lATXw5GhVcCt3+O4y2RKwXViF602D5irZ4G+n8TFjW3sxUD8mVi9CuFtr
+yhDveFp5qczv8Ahkv1tY03Fh6lNhdfOxnNxzomG0Rv0IeX9Fdr3vEy+EFLmo2xCruenn4cy/mYW
4c8GLdi2iWd5ITa107+Cc+Sr5KxMGK2U/BrgTQ6fQR4yvOIiQ3UsKmqsVfIKAf8RVQuUdaFYVKbH
cS2s5KHsK+MyJXvcbTp9G4SmhVsG0QHFlPihHr3A1crs0q+54EGImuwGxwYXJCEJDHF8kXBTXmUg
Mbm6vHVE5++aTnmqq6C+0vz+GbN/tyI5kptZJ+aSsc43pRbFLvC2cK0ZnbppgBMlZTZ9bcNwdleH
3jpT6gwP/PgolWncSIX8olD3QI4V8bBC9fTUB0SYydy8LyrrIgryYPb39Yh4TG0d9OlNBvru2lRj
EnQgSLaN/2nokG4UsXE5VAPkiNBw46As14ZvR+uUi+pVqsTqxqS2YK6yqQYyECLIVcongpj1HdG7
8gLb2F0wGGJV57O2Fs/LN20CD4Z79wrFXO8i80i57MQZkAvQXKoi17Kggo5axF+ZdQNIkLjDuVDx
MxXWS1jHt0Y2XiAz5maiRs6g5aSTYUdXLnLf/OsrP1px8t8sqCosyItvnSRkw0lV1JxNjztn6icf
PUbwoNbhve9Ej/xbZz7CI+vyW2aII9lszGeFw/FnYcQEmFUWbtY6ULsS21+3wYyMJcB76sJ132Rn
uvihpMXCjL5dNyiqsrcSb9WHd+c8ExTGGOMBZpMJ7qsUhHhQ+OKaLsPxjvn6R1vyh7KLnW3hiIc0
TV+LvLnmV8tuUMAgeC6C5AJmmY5IexgxkWTZi6noxq7VwHBygYMs4/Rnugg9fpspsF0zTTBLaXyq
iwlytFPACg55o3WRXttouridbC6nNLizDQSplW0puKmnaOOU+s9OsZ/QurZn5oojU4VN6gybf44g
FGjmV/n+ufWlgbifHIZUT9ciQRrbNwJ1BKqI072dB9liTbXx0zIfcgVPxWExJxl1UXBxQlixHqff
JQp/Dhxndtjz1P6hCSrqOqggCELLHS7VirKNYFG4ca8/1z2W6yDLnhO8o9RlSJRk9yN94wGqWn2m
c8eWOpL92DMIQZzth0UnjhLHgNuJQze8BGn2mhTeJ1Gn92OQ3YtcIIWPul/Iqf/2kDN/RB96KxjE
83GCmtHizcU2dBsVSZQbx6ADR296KkW6tcLY2Zlef6axY4+WiwTqwfNtx4fqRjvCZBlsWMiJkPdK
hOLIbNN1bMirwsqvuJR/Mkr5FAXq99Oj5tiD5fZC2kjdLDZEi1EjAA/lxPsWbqetqPSSkUEwRQLN
eFOU2laMOoaUOP5yutG3E+ni0VKkRKhk2zolMnX+aN59FHFX4/xkYXM7GOoXpgI7XuO4ZtbQB2M4
wFzUSRgG6UsoG9gM9SaLIdKMaJ6UeuKxWE65pahK/kQ/onmuDIEa2jLEVsmZ7qvoN9Ru1AKVmeWO
LjcjE2St1dWTFYsXJ26+WcVkbIpJ+2zELQhWzQHsEiturcy0mzz4MWMX8MjV+Bdi+4o6TQenAywz
keMQ8uvShpxd6QAXHAIPwvLp9OPR53npw+OhlMYh8g2ItZi3RGLKwhm8nCjblM2UpSAdnA9gBSbW
CsHhpTm21g7lJTEO7A4C8LFkvWRwQZPpSQ3MTdMG9dbK0wtSciLMO7nJw+BqOQrNb9ImvyiCw4h0
PDhXKTuyMJGUCAzMoAwxZ44fvtjGF2EArZdVQg7+euD3WbUZkWncNvvXdsFbbUvbPvPtHDk0atyz
cCfkSJRobA0PW02SQXBzLXK36s1m1w4DJoSECkTBukwJpFB34YRt3xGKtyuSUFsDQ2MqiZCrOZ7x
GRTZy9A3z22HDrNXp4eogCA8lEm5VXNHObOSHlmV5k0CmnnqJ4ajLT+5om780iLywlUdCrVNhNeN
SJgwz6s1IKFh/p/5NZsAJgU4cKMt032v99qZdenjhEOYEXsVgjYlV1XLGZV0ZxJ9bZwVClrKZFRv
VTVYx/W4xfS1yUbnuseiLmx0eqcH98fzg8FOQrXIq6JEwxoyz0jvvn1RDXi0SPp1k7YIV4rmuEUw
IdNtSCz0XzBDPTFKV4Nob2Dwn277w1q8aHpxdCnrUIMwk7BEAgeKvQHNEfcHRXfmDZ9pZlkSt3Gt
BVYZ8xE4xNwgrlWb2tXzc/WmDwv+3BuN/FbmUeYJOf/5uwfpg3NpjYgH2Q9mdeEhQyNm3ky3p5/Z
8fdFMut8Za6zA5yXyXfN6JONU0GLcu4p4p3emE+BNEFEBS+dA8fKx2zKpdZVWZV7vbX/VuMs+Lpl
aew7Zy7h+8YR5zccBnwaL94Y+A+tF2GebNrVWPwom/LCnwHzdvUpI4DtTMc/nDPn5/uu7UXHI0UJ
g8CnbTAgO+Ek20rON7Uc+ka5ybruE4LNr4OtfBrq4trRxJkP5cNUOjdvgkyDyc5flqd7P7OGqY+d
zO3sl2CEfJb6V315pyfRHsj2mcbmvhysOIvGFjWRCbsUB2g4Jikiy87GeYZIvxc6VevkP2xqMWw9
lctDjoaZW6vZKu/Ttc/sp3WPOkX502/weKcE8W3s/SFfLmYaw2yLUmp8IPgwTcgE0Mq4Kho4yk7j
LbTL7u/0bD518EXqDmlxh4M15UZScKeduaNToTPUYZzAQEbtWkG9bQfjXNji0f69a08/bM/qcUvq
KS8t9It7S+tv6qq8KNHfq3qz/xuPknnGxKrK1768R4lGqsPIjTMXRFa3Kmzz1iHVqUowX1WEhZ1u
7MOedB6M3CtQvFa51li+N6CIwFicuV+jWXObm27DSt620LTqktSG2W+vGJ9Pt/lxVebmnnqgfLtC
h5G6+AJMSFBqQwiIO7bhGvm4AnszeGnKdKv5xQX+sOsSxe/KT8Zt1lhPSVedOVzNU9niEzz4BRbf
RWsWZq8OfO9oh5Hvy73JDUUCnPB0R4+sGgwZTnCUrLk8eDvnv5vOk1JOMhx4uIB+sOI73B37MZ7D
M6286Z8W3aFIaLMvYyc4524fDs66mZi2Y/awUle+hyGSbNw5cseOYJ3U2bbu1eBhLAiiGY3xt7HA
D9lR8tvEOhYT4OJPsVL+tPOiXOES6lzLjlAPttTXkrJ4ilVg3tZU7Ue9vgIldxMN+sOYwUaLQuj6
nRZ0uz4UgCeIOQJZhPGRPb6y9vTiM/Wp+nrMfcdtKHfv/Cozr7w0IwbKoNa+lk2cIzb0GOdcljvV
zIcP3bpL7Z/YKnzy1gJxnZPq1mUk6qE9voppCWchAEGnx6LXGvZm6owrr48BBdROez9lyrbvHATa
6GFdyCwZ+BgiiZrYvC0986tPfWszcOdbCkzKVtp0rm0qn40oSa55Sd9FIoenhtPxOnd8YiKMYtoP
foVrY/SsvSyAq+kiKS+wG2GsUpp8rZfRVTsN+xyZPdJgheMK4UkP6IdtAnss6AuQsVxUcvjdJBoL
U3BqknCM/IC8i9BTvxV1+wlflLIyMv3O8rQLiN+Qw+Soi12F7wa9gW59C2h3HeJtv04t4tANXxlv
cKxBNwEv+BB4osN5gXmby3JC+PjCLqFFyZWYi4d9EMevymSUl1Ifi1sAPSPFRAznWLW3ToRjQvp6
dG0LZNRqagL+CzBXyEa96DMf7rnB3Q+IqovQ1LptZmhPpCD88NI+wl7+FGpGfxlqFkyLooL7bce/
ZcST3HZT9cIxe6Lbzsagfr5yzAltspFghCIVpEdbsDURhLEGxsR2ogdAtY6QXo+0fVfg89ENZy2d
0dj6USQ2XBsbe0Vmd1TeeXe916GIHxqLRN5cfIXWxa3GQETjFeIc4J624e2SqJmydaTn/Tatgsu+
CuvPGiKXFVI/MKrkibhIxwn4nsk7ZlsP+5Raor+Oymob+flXeDDJzjeieA3/sH+wm87jdGi0F0rt
3RRyVL/0ik+WpO7H95VXGMoW8xE5fdADFXAF19IGAOCZZv9dZFXkZjz4GpRj1hu7LgNGio1Ag4pp
lkiGmx5W+kqDFuQQUKFbfrDrjKl+aMFRuNaEcJfzWLwGWT9AqYUtJaaiIPXbUnG0DFsBVJ98G+Lm
HD1/tkif1NI+/yFacnoBfT1yjkYQbbH1QbirOhdlJ0G6GAX+eEBMHik5df9K6hPwysQk4/TSgW1J
DsYIXTmO2k/hqO0tChYrHed84w3bQgEVaTjNLgkaeTno4psVDNpVqWLTaQGmrHrLmu4QBWKv8RXw
PLyTySCYWCPavdpoLSc2Ygm9BMcM8TKJVipMKUrfX+u+/6NRe5wWDesroWiRASfTn+6aAnmZ69sj
8kKOPbckfYIlMYBYrQptrP21kcIjUicCXITt49gs9BqJku+XuqtgBYrWRTVY6pZE5+JOUbLuxkpx
sdUa38xOAwywTaVSP4Wjol2YCdlQqz41Q5hK3p0VADeZuprsq84ksh6074NCYAwxVzkzGe4KaJZR
j/K9vjUCv1+TY/K7ALooYA2A7SpKZ6rWSiioSXpkaF1otfDxgcdVD4hQPMZGuq4bTtAOVZirOA56
IBAe6VvKsFZj8y5uIwCv4qHXzF3gFV+KKvq9GgtlZTkKufXJre1DbQt7gsIKIlBDXJ6WBT+trbQv
yjRRllGRYECeopKMHWhEZuNOdX5ly+RhUkcqMWGVbadaSTacP76iRwDgnQGJi1XtC47pZkuGATGC
vnFv1xxDhq4FCxM099Tsfk9txgUxWQQa9T7qfLNfs+Q8gxDysFFZP2moxUXl3TRld4WH8HPW4jIx
vpA2hhKzar/UMv0SqJzJO1vhkKwWj73TPMW2cUMcADirJr+2Q2vbKyaip/IRztqLCeB/1QNU86aR
S+lw7/NktNF5UBroWN6z01aE6Ep1C+NzZ9vtTSb9S8vOoE864Dhxd4vNWFJIlVWARB6tfZPikOAB
Os9Bjl+3cD4Tvbej1n0BEfmnF/lulNY3fhJcBaLdDjbkpST73PXmJui1/nKK9blYyi5eIhqLjCdL
U65Y/dcah9IxFC7F81vD/6YN8Bs1L/jSFfLGiC3MJX1UAmzI7nVj2juSuWDwkwzWHV96PKXPRjeu
ehCGmsjvuCtey46QgWxQfgs6r2N29W9NLd2YofZNMesHMx7yC+aZVWvb3/mmvsfduLZIk20GLXtx
KPiRgXelQh9xfedRenKnaIP9I83jmyaVN1Wj4e7oGI59pezHBOuIB5XZ4H8YDC+/j3wAF6VJUKGl
VutYdNuQDckGglC0MUfZrAlEds2yfoyz4bUf6+6y5O6edJa69+UA7qAL669jMHQhxjyTLI0HL7eG
YItGUu5m48clFcyfpzdIx47Vs7CdeHnCC9n4LQ4L3uDBgwHn6kZ6dQ0xBz0gOj/7m97fjbp6hxr3
2Tf7PQlv587URw6W3LlT7lUFUhlurQ53ZmU2dPD0OBZhqF47cPSShpAm5SlP+lvHk/dGoVx4Kjeq
NSiJWL5qobgcK+uh0ayrqf4BiGLTnFMEfNz8otKVDDeKQvPxYnFU601CnHybkAzf69Y9xpkpzdYK
atDTT/3jyUKj0xJpkIlal8PFYdfjWPdglyTgOjHGeiHsL4VZYnrsoKOrXbDBi37mTPixYyrqGVO1
dEpdaEXmP3+33TbVoEQbTPWkF/LCJo2IzfYNsOHN6Y4dOQrOEmTHNLmBNIxlBTSIQjXj6jR3QUJf
+o5w4Yyhhqx2aqmf6dGxkTsfzNj8EMOuSWtRRTNzCb3Eoi2IamwAvJ0cf+jZsznjeIwM7lBgmJuR
0nJhn7v3nH/04lDxvumlPBIqkpcRaJLjdB+v/JD7AyeZl/7ioocZNU0siBA5LjtsyX/n+f7Z5+U3
UyuDUqV9kLuG53zSKvjFWYEbLLvVh+bydFPHRgwlBJJ3YA0gBZ0/33cjZgAVMBQZZScl46hpaA8c
UdYQCe5ON3NkFsBZSgIuqkje4/IKxtcxeEEbojiCQVI6X/DMceVk7IM63pKfceZIf2zQ2PggZhsP
VWcOn4e9guRm6UXS8B2M9aVUu0tIEcq+svEkV/gXkTKkIIqNz34ZXEpQZKc7e+SZ0ig317aJ+8ey
9cPWY1hkHQgWXt+UciPQjPEusmS4rlrNPPMlfpxiVLxHc71ORxKAx+WwqbGou3CoytwNugmOI/HJ
uxRHK5cPfbiPBSKuiWCmLVwHeeba6MjJ/l3Lmrq4yiuUjLnBopNWbV/Mt4eebbqnn+ORaWauAfEa
HeZprFmHnfMnWSbgJnIXS/FVJve2cQs6ZyOkcaahI6MTcRHKGg1Fq2ktTT6pdEDBAbIDWVt91ctH
PP+/54q9xYlObpw883UfGx4zwkZyd4X0evl1TyQkVAD5eHLY/6pG7irMoP5w7ukdeUHz+RC8kmWa
XLku1gI4GxOIez45JAnfq1maKMyH0y/oaBNcCVCsx51FRevwBQ1JNqkFmGd3CEeQ8WkJJtD+9J+1
MQ+SdxOUT5acJCORnQt2UK4dV6R8bU83ceSFODoKeIqN/N18uyB91wSql76gnEGauKM+23n4e1eY
ZF+Mf2N15ufPfkAOqmiGF4+rG2ySliXtZNb03KXRS2eQTo9q/G/159/tLB6ZZfpdKWCiukh1FPL+
Omg69qeSiv7p53b89f+7nfmzevfcFDC4aPDoDxa/B9UyHhR84Wfm0qNtCOxFs5/KEUvLQDvKSjok
i3F8JUvH0/dldW6LcbwJbiYpIFpMNotabGGPNswEuhE2ymUEQKXrzP3pJ3VkJqPUiKgDG6GgL4vJ
UoXwCVuWci+Yop+m196MafBS1un15Jy7zj/aG4v7Oba1hvbhnk6rvETy+jN3YH+yCia61P1lrQqS
GNQxhtR5+bY1m2jfv3jNyWOni2XmokO6dZQcXKrd7UwAPmpknylUH+vPvPnDUmdh47AWi6mE3igc
uAHcoqoPU/3oe+dmmGOfP3gRpn38u9xQL15OrlU5DuyOlzOm1/OpMvdiSozhGe3LsWaQoDjoX3SN
t7NoJkFAYvsei4xBOJCZg0Em+l0SMnB6qOlHdq0slxa7c25PNLT0hy9nohZue3CPXIrQdzksbJ1s
U80Cv1KS6yR2SoQCzbE2TSUuBOUczdex53+LJdkSUltBilrHv6XTvIeYVmaZErHouHFebNgPX2a9
+ZTl0xZmxb6aeSrGbSfEmQXyyHJ80IPFul8H0FEIPMjchABuvXxpTN0lsOtGN6utqVfu6Qd2tDWB
lA1DJe9neWbyHWKKoGnw+VchYTV3yjiulIB8wvxn6Jy7JDw2CNhp/NnYYmpOB+x7dkhjakCtFohq
ANvXkl/+TpcMLiLZGKKiXJy5syBuYL7xAAciXvhg1oMauD6694K9vbTOTNHH+/Tv1hZfaNdRcy5y
Wptya2cZoyuU50A/s9083gg6Dn1Wx2FzPhzVXgfiNi2QsdjKuFWyB9WBN1qVZ7pybJ5mx/5nK/NY
ebeiJR0hf5bUuZYDdqQ6VxOZEDalXs38D7uzGOIF4uhuNGioM3IYjr9BHBKlfmYqODqyUSoBLeIE
zX7zsDesdXaXttq8DwAN1v80JHRhxdpQ7lorpXPm0HX02f27taWXBu1C2JIZSlHFrLeD72wm/KCj
rTPE/7L4lPXHmVdTZCLcKy4HgyzVwlBJbnUxqa2xIuxSAmJOf0JHx9u7JhYjoW59W+1IDHIJTNlQ
VbbzdhNA/T/dytFnhmGXzSeLGxr/wzfEfU7ocbuRcU69EQEcNT/fEj4SQNP7Ow2ZKAU0/vJB8Omb
UM+kxSracOU2WHI7QgdqdLD56ae/2hK1NY3T76zLA0w2P9h3n1AGDVuFtcgmV8idYZQXdc0NSdne
zeCg0019XOloCrsYUnHjzal72BSB0IEGVDFzPcUiymx8Rv7gBlpwq8SBmxrXXNdmUXOm0Y8Dg0ap
sUmo0jrS98VERHRbItNsYrcQT1vV+uLkCVzY/szw+/jp0goxp5wT2TdyKDnsmqO1aLZT3ldPAguW
Ei4A0y2M2LDTqSrIM+/saJ84NlMRxRH8QbleYioTfsn31CjxRsNokijcF4I0O/2+jjSjUcnjg6V2
iChx0SluIcHvRyP5TCMU71y5pucrsorPTETzjzks21Fv5+7MxL+Nimt5ZFAnFL5hbKeuT7SmBKul
Np/sSEbnVOLHuoOfzHIsxPYESy5WWVKRk7CZwYVpbj6ZothovbjH3PKXN8CzvN7AC8E5Hn3KYo7Q
pjgxEot8hCiKq7VNSilcQnFmPToy3oRmA7BB1ooefCmTbOyIbIVmSl3dGbdkYZIs7Vx3hHvpMFiA
aL+cHgnnmlv0iaN173Fvm7plT6iYXt3ZZG3MtwBOGYKjr7/9jeYgjsDvoViNSOTwa8rINdQ72dEc
MSgQdlxPTG6QGasktCHw1Wc+3iPzEpIXZkCJM4Lz/mJgjKBO+4rkFrcnjGoAwyemcou8b22J23Ac
9+1o7RX/3Mb/41qiHbSqH3aylSDvx5z0M9QI6yKcWWnDdoQHGafy14f8l/hR7mt++yN9rZdQKAwP
v+XFWIUAmf/5P4NMfcpT/rP8QfNv8+dPqv/59sf4xTc/mh8H/wUBFOE3D+1rNT6+1m3S/PO/fpku
5n/yf/qH/+v17aeciceeqRp/OvLnH//HvzY/iP/7v9f8tcrz7D1fav43fvGlNPkPDR4UbAA2mLPM
km/iF15qRkjZKMlnI4ZuzyCGf8dhG/9g+2YQe835FCL3fNj7F17qH2jWOKwyxLjwgYVh/n2+FKIH
6EaCGQbmBVOzqc1z3btVO49rzTMKwP0wb/eEoExXpdF3IOCncffumdz/moffI6YOh+m/WqIhngb0
YnOeGt611Gh9ZHtZskkyUJvroBRv8M8w3qWW+gKBC7Lr6QbnrfS/l4NfDVINofrCwVtY6mKrPbWk
KJpOtAkCpFUVd8DNOmqG8edoQy5OauAFyE91k2yryjmHjzpcIv5oWwA8gt8Ft34Gh73vrAetLg9A
wGRqqCYbomgrEn+0uiEiDERxcubRHmuNMiwDiNoMQtTFDDAQ2pqZRb4pNDvTvyge5PaN39uw+/ui
Lbv7v/5cUfTTNXYobMIYte/7Fmpj0OdJvqmsKHUJb+OeNra+mnEkLrjQTtc2FNT7WOcvp9s9XDve
ninqWlZ3XIHcBy5raZ0EHhTb+aYjwITY83ItSBlYR9L4zauIPhgV/JB/vUWLjZguHbSM+LMOewqr
tK7sKt0Qj91jFGpsEmdT2V0BCAieNHUiCcLv2zM2E/lWEDoYuHORSLNY+WfAA+bjw2YxGOXmQPIE
wYmYaMehgqjPm+fyuGUm+b23dO+GXZTn7C1PF+VOawJ5EXit+olcCwQ4vVWX1aoUcnwcFT1RNxk7
gFetmbrPCIoalUWi6qY111NIosj8ya8JcPXjday12UtfwWgA4qyb9wrBTIMLmVtLP5tJTJSuTYJq
sKpx2RAT+sZLlAMn9M3YZuOdCXL9MSALeYAnHmUPLSNCXbVVIrxtQoD2paLnqC7x2Hka/CaL0MjE
nMS4HaoatvMUz7hRJcyxTHZvAEz7Fw1zeENj6s0bJxPZUjxqKGejqHNRvpHrEBiE5K6HIUIohpIJ
I7DV9envTVINwFCVULqhFsaPYjJr+dA5VMKInClBIQUynhUsE1TSkoQfAihKchRbzwLcQUpyV+0L
PSHtJ7Oz5NlWSqLWlMSavuMNntd09tNooKLC+JZ3dZQjTlISsbKrPP7uS8kcU/0/6s5sOW5ky7I/
1EgDHPNrzAzOFMUg9QITRQnz5I7J8fW1oFvdJQVVYt236helpVkqIwKD+/Fz9t6Ls4TA9FlZn8fG
ooURKuUFqIq9CnpfULQ2oeADcd2zGXc3rp4EScFLSrA5e933RA0dNpkgzN7s2tILC1dxJiCFxjt6
bjZEhwzknPOE5qpCdzbFeXVRhorD1owZTb9kdapr1DODaz2HdqIEUVi18ssb92fOtIQLqettNqkq
ecpLVZtEVQs3ijZT18TN/VzmpnGJTqhAi5P05OxG5G05efts5PHoLznjSXIz1CQtw/6qejKQb6qp
c9rbXAxk/JdO7WS7pCuRrVJtzVC+68kbWQar3gw32kQt+WC6aZocS3PUDvnuA+wmRZVWQ6ADPwr3
sTWzEhVm2bjGc1JyPaqVibcWCWBCaHdNxBbBfPpFxGmhcd4SZnqFEVZhg6f33b61NbmCQNvIEkTR
Kr2OuQs3iPtyYzlRGn8ze6O2PjnBFNlw/9LUIdeqNXyXLLVkGp9nU6Aq5Fwr2w3EBSd64f2ScoEM
inijfYJvV2VX+z/6whHtKuvyPFxrax55HcOgJ4q+I6EbKMs4PJZ+281EatmqhVsJJgPNi6OfkyEc
H/VEnu8a93BEeDL5hgSQR5XxKUZ5+dzYafvQwyOGlTerxFrJcGiAURV5dF340nuxYxXtAdi4+RpU
LupZdIuQz6cydG5MBLYmPkuYIOCMJbS60sOOh3t+qnn7Mm1hs7Hmz6Vd6G90h6yvocyLF5tV5Fsr
wolMY75Tt60zs7iLIRS9ShWEb7kGZTCKRXhrFrLvdlNAzu2q6HUE/hIl4b3XJhCUawK9vsX4QQVM
gooGcp+gtDaTkOtZ1n77mFpdr9BazzanAKKQf9gicQlpdwL3q98VZIrHLjlOa2cwdfmlTcmYBnLs
Rp5ZXQxOlb1Y/Tjzf6TF/6YnMoVXrUew9javo3RDdC6BDXlVui9MW+pk3fY5Y6rSJe5lPU9m89SQ
5qTRYvMP4IFJVBEA3ZRPOZADonusAvT70ArS3JLKq4iXj2dAuoYTzebKsEl3XwUi58aFpcDSqoms
PY5h1XFziKF+NNwKek/kJHO/lungPjdBbuEETHxktzIyIh72NvQfOvDkFWwrNNqEpzvlFzXAstma
uZWWOyerY3QTfmJ0WxciFDETpIrXl1Gm2/I6COeoxHK5UEYkvIhrUG6LBA8J7YMCfjTDvFLEhvqk
vt2mgZdyuFdhUucAOssiJJEBCgsBDL1ML2wLVORxKnsxr2Zn8pED1pBE90qMobebeNtAKA0NhFuJ
mx4tcFuk1zaA4OgxHEMI9gSXw3nMCSkYPpHHXjBVaD2Jk9TQpECXoyJf3slGqWlBelOxTRPX6bZj
ATuvI2HPSeLvYTPE4ee48eP4ijFsPu7mhLbL3vehX8AXWjCDAr5E8mY5apDEGAe6RPIZOPrCatEt
biYbgM5dToqac8ma66e8iHUTsE/3YXnIc0M130Ld5FcENhDxjjORgLBVSDB+damdpnSu+V3z/Kz6
gOTnLo5izXbiuGn3kGdRDzWGoBhFFLOy5J4iRQ6XHkJbfUzMGSRra4T0QtcxIT3xq1eJwYLwHCBZ
Wqleu4tGdmn79viSAZWlY/qpBntnHxqWPrgGg/gc96n6kTRJ8jCOaXrZ+ZK4gr42jDfV9upgMUge
CCOtExTPU+L468WtzJvnpGrBzsQQEYTHR+1y1wWfEaIFviTDaOHdW3QrVmrOXVDyUUsUZwcBDTUy
YSHfhqBtSFeOIUlYDEPd7VS63YsaC+eJmQXgOGOUwTelq5r1J1XtKxql1N7mIbkwKycmEOUQm0Hn
7Mapip68QkcDhBwGEP1uzKLp2fZsckhBguWXdtYHy/0e5wIYW9KoWz0XMxpSfwFRRl4UTBsvk/1V
2Ndqvh6zykJ0PyXBk4qnxTfd+MG8VYmPCKuaR+JOnDkjR250YYB8GuiHBxczab4+WO0pH1Ztjj7/
CB5mKK/rCu0x1mAXEniKrNp7ZvFGQp0bdQ84qokCFNtT6L/F9Dmf27kLv7qdZ9zEdLe5k51nkfax
JOu3uacPLujMej1LcvO3ievV9q6L67FbTd6E1HnOy0BuKvjZ+HzYmBCtGR2p/qiK3ebgsMoXq5jX
Z1zNhV4uK+qQYa28VmTruB7iL47r6+uUgxg3FtkrMFU3Mb6IxhPXqrBob7ZuAn+rq3GSrOzIm9+c
uVRXdZ4QSdVWfTqucyfxjZ3ndjgNjDIOJKL9vjN2KlW29zoFGqmAbyBEP0QtN2ff9fMcIh1WbXdU
QT7lx4lkfDgLQFGiXZIjNN8ZnZOkKxXp1sWNSVLHY+omQX8l82lILs10YplZOR6WgC0wUCTMWUIp
sY6dmBejqw1ORSsx0tHaWG3qPCMyAbBZTh0cTTt3gKVq06/UdlRFlFCoqfjo0Iiz112YNK++NWsf
SKnQFKShvgZlEMitjNiKqHTwye8sUkiTTdkxCIPTkaaWhO5ja9jjXdR7b6OXWm1N5KwjBdJgO45+
kA01kOXmTbyTJtip7FSGdpMTds/lC76hSs+KbcEj9uS5fv1qhC6miFjoQa4YW9f5GimO+RUsn56P
lUKxuMnwEvwYpiK96UZrelFtVT7MMKfs8SEFaVVvhAE1CT4y6NKuI6djB+RR78nq8IyDn6nkpkrz
7AtDvurkWr70AaDYPYgxkD7jKhji9IseJhETSl8kDv4hu7mZEKb98Oa6uA8Nq8l3YS3lSys0rI86
H01j5Tkd5rJZZPo2kQOgEdbf2FhpncfAn+kBviiFd4Wkm6HVW+gfebcfZA0zhtLYMSgilPiKKGs+
FaQ8oJrVfvoWkAXnbK2qRe5emu54TSCP8vnENvjaE+PxKXRag+zQXpkH5PJgEmHJzndpWeHPiZQ0
D7NZ0wdIw3iESxBZxmsyuu0F9LtwWk8jLoM12cH0B/mexdde9SH8KuEaZNNDBGuNPXt5cmGrPFAb
YXFEoeRqM3tlpbL8TG7m2G5DKkZ/63G4gHlAWDK9RkeUd9FigoPao+znuivHE0ld1ckpovyGisyq
dhSi8XUkMwk3pg+znZ1aoO3trnj0woU1bzkjcSDZJKGYMvoQ7KY4Yr6wXNlEINlD8jzC6YGIEUr/
mBopzhYlIu+E2ULdK2DCj12cs0nSYu7SdQgkAThTr8Xi4XGTXSMtuFBJltiPTbSgyBsHbcdlljBI
3nhtlC948XDJHhSB4+wjNvJ7wkrSeu047IzlInda9+iPw1UVk3uM+Urbj93YcwwIKahvzFCX1Y6I
YkLvK7voiBAEr8mLTfDV5ucx+t/qGv7PGoL/v6XOY5v+paPwrjF4871Lvsvia/Wmfu0N/vxb/2oO
+uTL4zdn2uOSjbrIVv9vc9D+h0HaIrYWTNUQJy0au6qWXUKitf3PYseFY0WsnE80G32J/2wOuuY/
1NQ8bRa+S9r64b/VHPwpgPulE8G0ht4jjUvs+KiwGb7+3omwgllNOpfhSnEsetTKRTLfdVRmeNBa
ULM0YKoVqzaWWSw3+8zhvIZEBCCKOwqb9XHqt0k2imPgReELEeTVqZ0mJMBuZwTFbkaw4K3iJowe
WeDkRdhwkK+0/1HrcfmaZz+DuGzXxSy9zLrOzaimo4PWJmdnFWSzvWvsAWO/ybQamlgXbcBCtg+Q
ZpIDZK+cw7dpfjAX+NmaevcFmEmTYCqWWdvZAEw7LRoajCy8XkV2JTMTx8mYeuDu2y5bgV6CBKvi
ITrS4GIL6HMNGdT4VHixuqga+KMzm4ANFJNvqW5xxGHQX7LpR9mSa0GX6mJxxzrbWtEKSICIfWYo
YrBteOEL683sXDvSyry19vN5547AnP91qRe1zy8P+B+6vD+Dps5+KmJKBrOk/NCUOo9mqWLfHPy8
jVZ9msMSV1l4oyZodcD5Gg4SCQHzNyNNDW+Vs2cN656th6gdDrjrIggTaItj8dWXEehQc7JBpa9o
NxToZN3ehQ6YZTxxH3zlnyL037+zx3iNRCvG5LyH5ybi0XaGwuoYC3V9W9xY1vS9yxu0TvxAeNv5
cFnWY3TswumTmJwZpvC4nA069xXAYXk72OS+buqK/D9rStp9JH08oOQ39ZcEG4+f5yQNvsWq0Zyj
Z0nciZZl+9nBr8sJPITvk8KUt73KvAt0vcP97uy5je3OKDsCIBqQ8FOat6/51MlrK7TlKRe2/lHb
MLFaqyyOPvvAAqgTN42hjDV9F2PrD0ARLZmrywZ41G2gAc7W/Qjx2x3CtzqaP8s8mJ9qvAWneknX
MvyCAmPxoJKy216mMUfQqG/1nUqqQq/TdKkE8nI6llTbN5h01TVEmepWijaB8DvYJ1uK6Mq15mkd
hvmDP8zqJoKBl2/oCQMIk8X4ybaNLN8kRnTRTmxzuG/obPqDHq9937hiPtldxGpOb6ZM3Q5FuJuk
u6CXYcr15oto2kQQ4BZ0m2wyMHNVALG3lIHmvZXqsVpN1eDt6aTAQyfSnQiNuNnguTLXEVS+w+gx
vFq1dOcAKzWnQBvhjtFgd9f6ixXB7I8EOFs7OZX19oPn63z5YaJvM/ghzQzTUUjT7/dVtPE4iZAd
Fq9VMHDa9KCmE8+uSFsVTSN/9JMwD7qzDMDTqb4dzVxea88/dYYwyo3MB6lXU2sQ52g5A0xROyZm
OKzxhi9vv8AKutHotD8Ypp8lFZBuxHKFitRFs+zToz43iFTBQNZcjWOsbAxzQ5szWIUjdAhOu+Fh
4gnyy3T4bkUDxPTYsrdmDJU2LNLo5e+X76zt//N7MFMNmGuE9P3P187JNmokEYyMhmloH8OU+5v5
TIuTXls7IVvv0Wms7qN79v5T2SxoG9GIJxxFiLNRLpSPWBj9aKxKtPTDNhnG9tnxZfytz23kjx7I
sXHvZnP1OYdfsYfpW+YNR40+eqF+dlaE2DkvHNnVlcEMEKuuFVx67bSBiJnMHyxgjD/ONjjLYndj
e2NEgUCKnLXfnzA5Yu9MDelRSJOd7Pb+LV+eOJfGtldA1aI9/ruNJVttr5qUAKtu8C6HROB5n4og
WSsSi9b4Or42jlPfuWkhb3KhKZqlSPeGWxCs5UTytbKNQ2rU6ZHzqAS2WZ1s3Zprx2qtdVqp6BOy
jvLCa0tz7xfOZ2lwbt6gSaXnawLMjuIm+ETwUripx9haKQvoCPwEv78JTP5lDYFHrCxlOBgXiqsp
ER29ttJfTTrQK1zrmGUFecF01MI7AmNJPelJeUHm6AW72ZyTL2no62MNiwM3eCa3sBKjHacb3NBx
UKN/HVvvk9K1eTDoTjIdX3LXUo8YAJPmnmoT58Xl9AEdHf78as4s73mCVVhAUId86tCOuqoMwzHW
vqeOchTyznVbdd/hpn6DC2ztWM5yWq4ijmj7DfOxTHpS7jOAEpu4NrCNTq19nbjinmT6cd+QsPDs
RW1NMk3s3riqT0nks8UxjioiqSn+LiZGJdupHgo0qYxHSVxMjsqT81Ei9UboFMa3kDcUa7YZNxib
xtosVo3v1gfGZ86rIpZm28XeDDe3j+0tw5+h3vV2AwWlYfoimUCvNaKZw6QCTVMLAOimqmTz1SIW
e9ORtUB7KrsoEfjd6HREUpNG01XWBRcc8rtdGbnPwozsS7tNnrw4M1ZCEqaKM+k60FSKQNLoeI+V
uikMFzYhCuV97s7ha8luA4ilDerVUADnwvXL9NIeeu6zWwfXXSA/z0QVXqu6C24D0vvWIN+La38A
ih5ZjbtXvnlnKuNLotLpQRNWB3lH0UtpBlDVSVt4Ww4ytBgkAmILZIjKoueY4+H9OHrBbeExThmp
hT7DzLGeKKPFRR1n9qUZ5xdAlDEc66SjJ5vrx7IFkBYXTfPQ6Sm/hNxOEmrmnSpjLNae4Yx3EFr1
3RAa6dGoAueA9St6LOpgHxUDeoy+C/zNwDCA79aX9JmHoOIJg9eWpUDVYjV1X7iH46fC7b4ArEyP
4Dfh3A+pe+UyljmyzfnP7YJQyQSx9uTURJsyNrKNDftCk1KADInEknUIvNxfkYYsjnMbqh0TjGjt
ZWTuyjb5XjuL6C9D3b6bcnfiy1iPHBpTlIdze92bVKc7KWrjnlOpxGs/569VHV8jGyIK3ZH1N2ox
E/d/uDxBgRccbVDmD05CZOUcyP6JFsCnrImdYymU2a4Ku7TWwuVBntM6czkhJ92m7F19KLgBN5WR
OF8tFv2T4XXlAQ+G+BzQ3b1tlKifKVWT7Wxn+oqeMY0YxSwo23vZVKw6iLnVtlJpMu7c1s9i8C6W
YCITJtGz0XneDmhL+l360i43tNuq61QZ6KZqZ7woYiH2PGPtqzG13/y2Ckj0EgEYRq3XRRJ6EGZi
fUnzubtM4YndKkGWr+/SCA78+WSn3o+aNx6c7QJc8sNdbJK1amXZnSiwwZXhFMK3pmXeIwv4OqTe
oQ4LsTabSR6oZnL/yQ+XbB88ISEF2pyOT77oW3szhQSjuA45ELvUyLvbsa3jbzqv+y2gIdAcaszr
1VzBF+1jwjukq6JtSD+LFHpNL45S4CZJGDVyoUbjZmyH6lOSVQbLQoMKqKB2oL4mVCaae+ImPfot
g9URPEOaxCs5KMFlS7jLNQkN8P2CIsi2Hc2rtxRd0VrJuTwFVTytRuk5r32k+09Jb7DwawccqBF8
Bak4XmdeKw+80NZNHjbgK/2QOzO4vuFtVNBU3nGYQBDGTHhpbqIPNVepA+Bn74MxZOzoOfWLbnVv
b7Q3yqPFOkYepSMM3oDl3W8aJl6iSKcD4RPlbVqgLtg2rhWF2yGyBe2qqRLT55Twml1jVmW3IdfP
nNYdA/a3sZ9r65aZSkpza/mkbMy869iGJE1YMK+BDoL4WLbapDXcW0lDOooexb1MPa9+60NiOmq+
MaPOiCSA2rGLYRV75kx0gqM3Pe/aFqVrgIPAZQNmLJ3um6qf7kZyRYij8QBmZ9Ns3fjoMTazNO2L
zGXx7Ut8c3SbwfhWfi1YiCNJ9EzTxLLZKTk59m4k83PcmAU1yiVRqQXPa1dydU30LJBK0/1ULknV
iQif+PCifTBRWWav0VTF9p1DJ7lncNbqnCrYaopdKiOT2YQVNP2qTsrubWjMkUpGWTdNlsrDz6+a
h7Fz0cgOyrcYrcfGLOXBrQrrBkyoPIBVtUhw5K+FFpsxhzcZbHTHVkX/OWBQWykPMCe/Pp3GcFs6
uX6QoSZOJBAAOut5Nuj+wvWdwcsO013ncrWMzveGh8korZsE4nsBMdRyvmYtQpmVNWmf4G3Djaxd
xoGSsRxBSHsVLf8jsyrkQaHeuXJdBfCKfJ0XmmV8jyFHBuebsnkhDKNrCTYPmge6dH5LJkVMBGQ4
ZDywdeJc9GnPD4HKzt1QTeZ3dGd9jxiPhnEst7M21iLgJhWSE1GPPjbeon+RB6mEe1tTJ1YwpeGi
snGGJCNOJsg63zXCJ6yLXLopz+ZVI4V6c2o/fNKzTtq1OWPLpqKY3K9oIcyTFS4NWYjOU7NrGOrf
ZbREfkCzzK4higc7V8QExpB3DWodcYUoj42MWokJ3Q3vqnA2tlA13c3oO2O9zb2u2IWpkWzVAJEr
MfFMyNn5WkCuuXa1vBgNhhlqVtV92E7JMTbm8Sbpk8HaqGG21sXkR492kctp62TutzrpFpkDp6mj
XRT6EMoiv/XtrLnvC+Fcz6HZbeqi4u91tjyOhZVuxzBcTmoqDDcOlcQu8CP/1VL4OFZ2M9aHVhXN
pdVpAUc8Ld6UT9VBTk2emGF2ZeuASqXpy4Nl+dUPAhen6zLqzEeGYsQVJ7Nnzyuvk1a6q9qmf5m7
YilVGishj8ZiB4ny1F2lZWsJQncqvZetfaCr4vDg+Q1RFLiYioPXJZDU7d5OL0XLNu13tUXkm0NL
2GssydW2oLOuGjiFB3Oq/Mscb/53J8jUxgE+fyFtczpa2WA9ZEwSvLXi5H+ogWDDMuLNJqtIP0XC
OVFjfvKT+F4mAmR228hLBT6MTNLuAa3+sHJtvaP5I1/jmt51x5wT5Ykf3zYThZR2S+MesyVVOhk1
ez0b98kIvjyEIb42PJQzyo6IlxnY6DvhTrdxN/SXNW32W1XO04EuQvDFTipxV3YhnfExt28zIhG3
jiwtGKdMpkYtY8ZJeXTjTfSlq6TNPg+GfWpq0znYKqgZePVfwTfVT9JtSIwzkoZOd5amm0J3sJYj
9RTXrfdC5DkTDSeWbzIFH7xkJPAcdBh1Zm8MKAwxiQuj2c2A8tgzu+6+SypTAYANaBESyrmvETdx
9+23tHI/h4LhTpcA5S3k9v+kNYO1jBjglauCGw4v8bYenWJLJfq5ouxMtXlr5sNENAwnNtuSr8rr
HoLe/SZy61QNrOk4Rx5k1JP3lj0mUKDiPP0qEvPzz7Pqv9Xp/rOo9VdN6/9QHfvfCW3/F+pjl1i+
/14fu+N5+LX/vfzX/2p/G3S2/0HmtjSZ6W//SxZr+c4/Hg5WsikADrG40t7+z863YYl/kFVhpsSp
xWSEjsD/a30bwvoH+ytGJGx2GDVouvw7wtjlU35pGpPeQM/DtXkLHcA7CHHP5KMteqCOzDnnSdut
ZpUc1fOQOMZrpaR7m9jVfJt78N0jP+hvjHSwL/IpmdZjK4o73Y3UZb9csj81Vn8/4//8PmgQPYwU
hPCiZz/TzxrED8XmaPhPDtLKi86pmaIXWX3pzH5ITclQ3TAIfJozEWyLFELeymgE2U55+UGkx5nN
Yrkwi8GH6egyEfCts2Z2NAs7qsLeeoIFVmxJjVObXM/q8PffK37vwCy/lxAdLIxwzRjzQf37vaeh
C88AGD5ET0ZUxGs6RIDSS3Nez4lP75iAtP1EXhiT/nkt1Dx+nxqZbKLI9S+8LAdkT8dxV1ptT5UU
VyR6zfFFMEbRoRpCse9UWmyicpguvcKYdnnTEqFlJupz2TU0JslDD7dENLXb2Bbx/oNfxpN99mSR
zI1mnwYbPU1cYL//MkItRDkQ3fBEPtJl0xuQKuRNbaVXLRld0q8OaAVXnnY3TV2vW+Djth42Dofj
dGoPSdxvHTPaCZvQhco/liU948w/0Cb4tKgEGiPaGwJVk/GBLvX9bV++NQMUnLLYS8/TK0TEFjV2
XfCUCK89GEEeEo7cqg8uzh8/hUGYwzCdAJXzvJiSOHoP0HnwpOn3r/2MDoJW/rT7+y34KWv/r47/
z4eLMRDKbIJYkd6fTyliGz0YIW1EkRU6ve8tJi172UzDsEadre6lclpzZwdZ+qRl09ebUIzyOglM
xjCIRqt220kxzluy25FnNbNH07gMNej2v3/PP1yNBVyA68xFCIHE+/cnJS8QNtt+GT1lTWNsQ6Nj
nswU7oOl5U+vGs8h+ScwZTDunb/RYyNNTB1G9ESiDgGUddpctsKESF65aOZR9K8blQHUyRoFMXIK
1rrjuA/xsHpxRao3RuWa61Em6Q4fyluaqPCAEGi+yzpGXF4ydGvde/ZV2CjSEOdhppvsWTvdl9Wm
znH3l3qejgKb2Ec97D9ePxJ5BG33pZ99dv2qMhWin7l+ZlSMR6n5JZ7Ur+xA+T7waD/2dTGQ5N/Y
q4wkymtOYu2qrgvnwaD9d+zN2Fi7tMU+uODL1vHb08eMCYekEDS1WUPPFfTuFDtBn3XxKRZOfDkR
F78uDNO+DOgGXmpJJciyJq+hV/Sbvz9QSyP43Sd7eNeQCduI98+0+509ExiYZPGpDIg8sELvk29k
3yUypYuOvsYHw8B3S/gyS1vCgthB2cvPLaHuWNMsH3jLQo4T67D2500/2uhWamYWTdswTEipzv/+
E3+ftvBq+3wecZ4075fawV4uwS8+k7im2AjrMHiKgOrdJGnjo29wIAo6Vf3sJ6G/1Q6da6ROexc9
3gdv7Lu1nU9nPaGRQHYoFsTlkvzy6TQbc9WlDetXPIAM94ovpDtyRKR7/MHF/WmYObuXTFqF9zMG
HCfx2Ue1DmHwhZuGT8Yg+3mVtMrbx5U1vg5tnxyw8Vz5Y+AfrLF9RSiq76PeOsxycjdh7P8YzLJl
lOTVd3YqvvTMc+iKOy/UVf5uNmjeauaeG11Uxg4A/I/cCdMbulGcn6vcxXThik2dRvLS7e0TKZrm
tiFMFzWRQA7UG/5lSkzcVgeyuZwtM9qK2ds6fn/XFqG8qEtoumOdll917YZr5LfdRS3HeEfCvbEJ
ZabWlgM5xbc+TOL5wxOJPoLAe5sikvyis+df0c2zMTz6T5Urw50YYG+UZQQWoi3RICJyXQ1g1D54
3f/wRAI+xzJjMvvnw8XZM+HGZgNtLXyybTCS0+DZG462xqFkLb2otXbX9GBxkRJsdhu1Y//BC/GH
RxIXZUAJtdjQ7HM7SeeaGtlSznOS2PgxStHdNXZ8jx60/qAyPI9fW949Jv8UCAS38Ke1LHy/PP0S
2RqpxUn45KVzdRf0Zr+xU9vcKE/VxJG44y73JQaVABk3UWmkrkMK/yDY7mxw+XMBYHCBYZYYsoW+
eFZeTZiyR+YNBsSo0tlIDtVXIPwgaMpyWkU+XQoxF5jEdaoP8dSFux763IGudfKBgfcPiy03HSY8
G7jlv7NlpdglJrdu/KdJWcXeoTRdheQU32Tafehm09r+feH7w7ONtdpmUspTFgKR/v3iZ3p0hqqy
gyeZTsvEsYowmdTmlWFrb4/WX9yg5H77+2e+22D5WVjcqAiFyUJ0XkfRjae1ZI2Ic8k12eq0+iqn
PPhg0/r5Vv6+0oGNDtlEyM3HcH3+1nb+EJY5gplTbTTDCjLcAHLR1hcMc7yHyJcIo+1wOsYlAz7+
LSULQBjHJg27m7LtHRJWx+ajR/3dcWzZQplJe85yTuWQ+PvVLsyq6oCtUFr0VbX1LD1cZcM4b6wc
OW3nanOf2LbeRimj6jYNxiMRGeO+7RL9wW3/w/MuUIHycuMmpXY7L5nr2irKuK7Tk1/ZCUt20h3Q
vA+3HFujL3gvyKldgvhrAkQPblLmR6Ai1qqtkm7/94fhfVmDYoD3D28834VD+u+XJJsIpZmiNj25
Bt1b+sK59dha8SIXLpKpRt5IAP4CGElOXdDX9gcb4nkAEqsPLm8UaxR8zO05O/7++c5UtzEDquEU
5e28rhmwbse6jtcI8GkBJ+mIwCsaTm1KJz3KSXJoo7D9FFhVcMoiZ7rqp0F9ISquuc0dEX/qtTlg
+ivkEdX8sBkqOHCpQmhKLp2x6r0IACfmvENbiHmdl661z8K+WlU59qaskMNmslC3/f0Sv19S0G2y
olCrA69A5ff7T7TqIkEsbpanto6mTSMLsQ8YC5IoS5C4glf6wTV9/34vdnbBMZz0Hdt5d1SVxawa
P+GWlgODRLCae5vZ3Qc71PvjGGY5Wgoh7/dysvTPXibiHivo0nZ90h4iubh1j6KkAToiFtsyBwTV
ADJ4a4rKuC3dMYZdod7GVJjfMiS0F0xFih1ezfQJq3P0wXd7v3tyQvfF0nLi9POuyqrLwugg+OYn
kcb2hsBUBE2ytu/Nxmg+uNjv3x/HJyRjORDwaQRY/H5zidVqJlGL6jTrqrobZd289jprV0HZjPtE
Bem9JTqIL+Hsf7TCvl/NHIIz2D0WwQvb5lktOQYEb81CFaeUMLZPhKJZKxv459bsYDGsprF+zSLL
Rqbs129A4OEGBIZcx8r6KHr3/QO+HNYEP5+1JHynlGzRX2BqRFpiWAYKtgF/E2O4jV+FeGhMYqz+
/j79LH5+31qWkxitPpyz9BrP00xdURZZJcrqlNrzdOrcOdur0uwuO1tlK2IDh/vWGnnRS2luE5HR
WwEJTMh5K678qZgZSDIBDxNOx1VSGse0mahsstFeuUVKZz1gBscc0d27ZaA3eCgxgOl+urS9Rt43
iznx77/nfQ3AKs6lQx2Mfgls1++PUFwXJqpzlZzUNBaPKvOJZnbiABubDPeDUHIzu1nwUcW1VBZn
FxFlK34EriN/hmeVR1kHQZqgbD2xWeZ3zMD9Yx0N5j5zvwTeqzQruS2NTF9mczncZJX/UZrS+1UK
1SZNQmIRfvZ+z55e1QlzDLOyOLE/dhtHL2PCpPlI2vp+JeBTXF5LujGL/d3+/drq0vRnr/Xzk2Oq
gr7cNFzmWePvhYOG6O+38Y8fReVK2qLgbp5DuWTi+dPYF8WpqDHDMiDDnJzZnzPX8z/4pD/UVh5n
cwed34L4JXTi91/FoNAzoOyWpzGO/Z1Fb2Bn9K06+CND6gCv8r5X/bPhN8FOd7q76/NJr6x+BFDp
OekWLcP4wRH6/d30EEmzCgQktNP0WpbJXw4RaU4INhAfvlGkQlROtreeQ+Ojg/r7N8Wj5wVkCtUv
P/+n9P2XT/GtyNKNNZanIWjSq8EfvHUTTPg+GI0fQgdGgjE5H6GC391XMnmZWxBhtkAr/fNMS8lD
VWDv1SfDt7/3rgR08h/Uncly3EiXpZ8IZZiHLRCIiTNFBiVtYJSUAuCYZzievj4oq/9OBlkMy961
5SItzZSKCAzu1+895ztdpgNN6/rHz5+g90cxPsqwVIrmle7zLv9QVWO3V7NqeRmKPA1n2xsJ/9Bp
f8drEviCAE9ZAPInxjxcl8NCQsZkFofPv8S7OwmBjpWclxLKyfsMRn2tS93I1F8mRxebElGyn5XI
0D//lHd3koGEvv7OlV8CDfus7KQNRM4CftyXUcfHqnSada3OJHIQYbxsY+FG+76pxYX35u0+RYXJ
oInrirN47R+r59OhDPtPO7he9xxb9rU2CCw9guCSRDulZfH78x8I0eWf6+vfHwYJVXPX0FFqsfXL
/ONZlabsC62Oh+cCjUnuO72F5d5usx15jQ6mOk/uchexeOOyPnitZt7F2ITDzFGsA5vMeLXY6CNU
EZGLWvYyILiqQ/+IiLNA9Be2gxwfNSf3As5OYueWJG40VmcFDaSHC3vFGdyC3+IaVFLs7HREwNec
Q3dTXjllQYl0IsKlOBLZroQxz8hNlEMcdZtUDz05jZgliUSrYrokYDK6/ZgyEiE/yjn1jp6GRC5A
p4JdFbqAFii+y+ykOgQuDM3U3vJIu0fCWt2wRzr1RaGADd2mcTYLKlZfOKlyxQzj9yy8edeUkfGi
IyhG6miKnzgQTOH3M6pMrXSyo2n20RUmWvSgiaWFaa7W27mZsGBp9BU/v83v7jJXBlvP+mitVbB5
Vv7lmAVl4zrDaerQv2E4RKw78VGff8pZrb3eAKq81WvEu8Ig5xyjokdJ4fVmpJ7wTur8fun5Duos
XMnV+HWRWGaLJbW2TatY+yh1c45AEpEOdkZf5/xx3RVtsW0HLLfScOoL3+79NQDYw9SV54L3lp7Z
2yfdjZRWFvbEl/OwjpoQCQIGXt6Fl/fPC/N/C5a/rwEjZ0gmjH+oe88udSmSTksHC+j3FA+o5/HU
mePQ+nAc8jtG1fxWcmrc0DD6Gs7k2HxXdeLNFkUit7BU1HikSwVR7RJtNljZLWOG6cKVeNs0XL8i
7bO1xQCbmDa2fbYvY7Id1dRVtBMUFQsdDdFmSjrpXBOoC9ZQznh2rWQ3KPEvt+M1+fwpebtR/f3p
FFMMxhh8r7Ont/ehjqpEAY6sn3J3FsfBwb2dxvQoEa9fktq/W0npV1GzQnalNwoW6mz5jvqaaIa8
NE4cJgAeDFqEWjovAwMh9U1BWX7hwp4N9v/8No7QFHGrI4wGztkHGkx9Z3Z6gxZ9ZH6ThWkc1Nao
75C0Fb5FF2EDqnBZB/vGQVEWM9DbItouQ5bdZ6ii/M+v9Ec/n56CQ3QoRSUb5dsrnaiZknJxjFM6
1XJDA9wiYQqli5H15qYcnEtupw/uLE887W+oBfyDQfDNXqKXfRtnjWOcWOCjK+pCnqFq1m5NRy0u
Xem3B9q/rzRjfNqRTJuo5s5eMysa3GIceIaHrnLukL55m3ECDkIeUriYk3ObqLX6ojrC2aIt0/aN
t7qyoTnQqGmf9Iq7IH4Yu65yx1CxtAKSi3ZpQ/rwO/KOYaFA7oHs5O31sPMiqZfI1E7TqJuIssr5
ZuqqPJT1EG9dZr3bQlQO6ItF3H9+59cr/XYRsliFAcCuAHrmOGd3QuHEFJulp7HW6fp2yvRp27pL
e/jXn0IDA/sODhP+dZ4GQQitmS2pYp5cErexT9FA7cgpuXCrP/gta1AHYg3myDYDtrdXkRgr4SVx
bp1QRWqhWZVPrTle6gN/8OhioMK/QWkLhNU62xw0pa00d5LWSbMBXsWqEu/NoSqvbBLWH/79VcOu
hW0Lx9Fqlnj7e2SGJMhY+Ki+TKKwLhlVlkZxCQr+wbNHz5b7wtPHsPJ8UsHRK7FJBwSyQaGzWyDl
oOUXRN3JKbuSVT1fI8PLdkbrqRfuFyau90+fTUYOVTkNRZQdZ8+9qGwYSfi/Ttowewm5cXAgQlH0
8Wue89TDwykVzPdaLa7SdBTPLY7dRzpXzdEu8DNSEjc3dU6ij5asyUHLqEWvStkpD7Fh1eQV5oQQ
KCWcKFNlpi4aJ42CMhfLj0ImwgpU0jlfF4BOWmjLtHADPbPpCzCtJeR60eOt0YyCTWDSsFWJ2m1X
uwAtSFTq7lU5ulaIbRkJu2txHJVDVCebfkFp73ttb/2MUhSnXjO2BsQTA/hRbPXSuE6SVCc7ilbm
JreGugo1p7ObqzanhR6kbqu+mngofilmX4NAWeZpn4pC6QGjVQ3RpUnWfZFmn34xzKE2meFV0X1k
dLDYsipHbC5L9dD24FQ8RsQYrepuCikY0SuLJaZlLLQuqzeE1Yorz8omz4+8FA6bXWr9NY5Z8CcN
zfIWaHvpfJMTjyX0NN3dJiXMPUSOBrUyppIO/Ek+G92GSNr8tqES29XtRAnTdKSM+qRLti995tKD
AuoBSmBqJrZTa47K16VAHdQzHosP5aRz/aJVcDnOPc0uyjoW3660bxtGeOk2rwdCugdowJlfeUIY
NLIq4pOsJVHTva4O0ZeRyw9EMSvHUzwq9m8PffQ+NdCfrkeUA6uqVhzGuGx/GREZCL5R1PAyZmXU
Vb+zo+FZz7GEbziX9M91Qwz5rtf64as7u9Ze6DNUJstonV/kKi3Xxtw1TJlrp6c2q8Qo/KUvM8r2
VCa3jYYSxx8Uq8mDGj7TAftVzTjaLOV9W/Q7R86mvpeCw7ZvDuj4IY608isACd0h9jXWjnlsVDM2
Kwvwuy6gMfhEODaYTp2aM7IGRmEpNKsJHKVtU79ACfN7qmb6aVqaY1RTwfi8uHWbPUbJylBpRWpe
97GqZptRCifbmPbs3ul9HQUw/5KvWlEYkGLckeS/vhRDQPu6sw4I5Kvfn69kb0/Hf/bgFYiM4AQW
/Do4eLuSKcuojLQxkdGxtzzPRF2UPrrvNZCOhx93YBSHQ2mm288/9oMSG8k5mz7NDnNNCjnbEXKn
q+FSWtCA3Mm6adKoefGwMmXYQtrfTWtFqECIRAWBY2zqaYC0lZvRPgZc8eBaaRnqq01BNpz9eCXd
Y1YZ6YWd8fzKMEtkFYfqj/yU3ff8rDGAjTGqMutPRDmmt0Dx8tAdhRPgU4MRkpnaI+XIpYbzRx9q
sSHTPqCPSHfv7e1QqctcdShGql1HkM/rqEEV6wDFk1B6Wwxuvz6/D+fL/Poj6Qoyo1xvgnUuNRpr
fZCz0oynaGl2LYk3u1mgHh8IP9kjBbpwhNXfdoLddea+HtzWWSRtTxqLb39eY5a2NEZrPE3LOG1N
e+k3OWrWO3BR416wMwSd1RWh4aXE/hYi2iec8YKoNfRA1KLZ9IyuAyfJvZAv3mBr8LxAqQoRwuXp
brzIkZtlkP8DKPmbBnz/d831TzTtBzcF0cJavfwZqp3LFsy8g4oGP+qE69XejoXp3muJrvGyl9pe
b4YoTCbjkrbvgztjrJUMXVfGyGig314qOi9TDslwOnlN2+ylqyh7TIS9j+p02oh+/HdJAH9uzaoh
pOJc1S/vcLhjlvcdGMj5FMf2Yyr0hhlobAVZ7R1jU7YXjjXrt/9nccuDALMEqgKSFwo266z0L/ol
mehQzaeuVRD4J0RLE7Z26YTxwTXk99BMonqn+fen2fSPxthIFPiUzc18KvsGrJkli2M/2Y9sB/0V
R/RLL++HH4fxlt4Vt0w7n5JRrqlOnOrzaREthr8OUL6FCPoglfoXjafqwtv0wTWkSYaehiqNxt+5
erGax2mKCNM4Ta4JEagxq23lxNrzv14h2B1gaHEhtXWA/vY5LG0FLHNhyZPaW69WPtx7+vhXLOe/
nHksw88/68/86eyxQNprsBytGVLv5L1x4jpzjWbkVDhy2OjZ6kV0lCXEnmfupFPDaaDi8hV3TA9Y
YCM/Kg2M00kJPCFPjaBWLZxW1Aiff6/zkwUNN8zlHFBpz/Os/lnW/vEceWmutKXUhpMSj+O2doWx
6RVC2dWKLf/zj3rXflg/C2jPqpVSSak8x1IzksN4AxnvNFCC+0i1lSfs6OJ6qu06NLoKqYIxowD1
RvihniaPs9nVu2ip80NPJb77f/k6rAt06hkDMQN9e/tzWIIqKc8j/QClOSw6Wy8Cjem2WOFycqH3
1I2VgfQepZ4ezSYu3qXZDFrZ7dOhnC5Ipt61uv9cHcsy1id+LR7Ozng1+Zmx0yu0h9FXX6kjDgtr
ppQFbEvTVV9gy+Hq3akyd/0aAMXtnEberoE3TK7npAZt3YbO0hc7jwlu4CqZftctuYujzFJuh67M
j0uuF1s8XG6A8G/eDODB/T6vpgsCofOz3fpDWNhpKXiOxajn7HwFbnIcFUSgZIEvIqgqz7jNTI5Y
SdLjJ068CMrp1F6Zwjx9fkeNjx5mbBnrOsXeQj/w7R1VR6Nlh67GE0tHveFctzwhSqU8JgD+izEK
b9O1JhBkq5HQPedsJwvvWyoi/WFY6vqlsoQTKpSEgRmr6Y5esAIKT7PCdmLU7RqKghfB48m1zG4z
tIm5tZsxIl7KIjEMuChGbnJ/Cl42pk5p62tJO1xpKA59w0mWsLbJSO9bmd8rut7tmk7KC3Xd+2XT
RJClM9Bn/mWAtn/7+7OkB481pfJkuVJsF6OaOHim1oX7+/4qk4G88lFWowI11tmnyLZSpyK1l1Ns
EfGutHjvER+Vh6aflAtLxgc/iEgYFBGM8dYS/my8rtroC6xeVU8DOs5dt4zNNnehAHz+3Hz0gyyq
4VWszfJ8DkGKGcpyEs+0E4IX17dwPfkQm+7dQhvCzz/p/TaKPhr1LVgZ6hBq07MbZDjYJ92G7vuo
7eHcNoGtFQ+1tIjkdc0LF+/9e8hoW0MQhgyTBt+7pZ3OLtGInXHK7MzxlViqQSHt9kbV6O9FvQC9
U6nVSw7268IF/eBnIsdDQ408ksH6+QVdlHbgDJ8YJ2+KnacuhniQqOovBVzThmiZ6cJK/sH9oyhB
aMyklca9e1Z6d2bpAu6WxkktVG2jtqmzS92uCHTFHp4/v4E8Edyit/s46DDKIJpHsFsZo7+9hZo9
xy1Rac4pceOrrqnBS6VtH1/3Fc0q/CCm8zSLvssCM1PcLxVgBmMzYct2A+DY5dHTIzTlpAE1wdCb
FL2cgSyD/oCbq4AsqjLhXK+Kb7Rr4+fWwaCx70yt1TaGyfk1EF5d0xsvCuE3rTvWfl/OiRHEaTXZ
dCnKSYSmQlnBJmoaEuL3YB6dKXMekT+yd2EE9zsmjae+T5EpSmD2IIHnE5J0ZV93TvXoRAWIOB1E
JlaVZnysp7yywfpy4X2dvlS3sZdE/2pXmjEfnFlqXxOzeZxwe7e+pQMqRjCk5N8EoQjDzsVq0Psx
WymUsE6ioa9Tvls8d8pBh9PW+slKmXdqh+PwoPYPlkCKT89FjvreZAt7GijUfzGOVu6nuQAn7Tp1
9AwR0/M4vxMoHzQIto4qnBpyBZMRijjyfse32hZNfou43wsSelp4tM28hzJdAcH359RaobcZLdcg
s6f5AZYPjTlrSeu1hxNnV0SuaMgZqwzMtlR+sDrQgMMGVrOe5vZeyxbWfYC0U+dbYGdn39NF8R19
EL2Yte9pgelflG8lEtCntjEzTG02yGngIB7U1qJdumfatxPKd6RTX1R1jq96Jc53rYz7L53qLt81
B/DwDgSZVnORzJammzkt9s5F6ilwnMt+Du0OW+ZzuaRNdGdNELF92jdEgYnRFhcONR+sJXhnVqwi
aifmBWe1kkbvucZBs5zKFJatY9f7MstcUPiGspW8Zz6DK9z/qrjwar/fACy696uqFhcTIMazV7sB
2ZTPCUwB4IntXhJuRY140Rvxfr1a7a40XteJKNK2s3e6NpdIGateOVGe9UdiBbudPoE/cK0mCQvL
vFQJv1+w+DzqX2ye6wHOXL/PP4ruqYoS0N2jcqpddMtRlc7+2Bm3HSbD7aX16t1yxUcx7sLw5K1b
wdlHaRHm0Ll1lFMKp/Iq8bQlhNtibFSnZ7TTGMomFl78KAgcuuvNvvwd13GxIUvd2Ai7Vi7Z0t6q
Ldej+Pp1HEhdbA6r/fDtL2fSN1Am6MqpXWwJpqZJ77s2kkc8AY7fGFGz5dUnx8GMrSN0IZqcPN1B
v+LfP78wHz1YCD/ZhTllMrc5K2I0IDFprMfxy6QQADeYC43KCJj855/ywY1mD+bQgwoJJ8S5DYwu
NRRzp7dPpJLj7zFy0BQSFo9d9/P+84/64AeBqzNVHGA4L94Z/iLLlkoVDd5J5IN50OFPE/OB6Pzz
TzkTV/25gfbaRiHJHT4rPZy3N7DwpswlB9nDi52QFwq0/Wouim7LEixD3WNwYZeJHi7xBOesWqyN
nUjlwvjwTPf/50usihGwglS7zMXOViPRtFlmxG3yEiUjWv7OKaNrTjmy2ILfr2LEC+s2qUeFwlRk
qCFqdU595C1wn3VPwSLy+UVZF6G3JcFqdMF2gkEf/ud52Q09UY2jpMLU6LREquCviputvtRWtRIf
ocXXUC/UY9fE3r/L6VmvBEM69nKXViInn3NrfKy781yybp4UzR42KTOrAKk6PIqs+JZ1xl/zisT8
/NeuXZG3vxbQAPxdbIYIljESv30ChDKo9rK605tZGn/lSIFXZ0PXnBIzV1AwRM1Iypzu9VVgW6me
BbDngR99/iXeP+3Yl9EuonxFwIhg8u2XsKvBS9Nexx5MfMLG7EV3NBXcB59/ygdNm7cfc9YhWmyE
J6LgYxqoU9fM6WrfYem4chpdu3eUIr8D5do+Fzk6WH3slw0nFjIJsjS5rVsb4x/MrTuSZNwLR7Az
7eqf+44+Zu3b8gLQwji7CQPA8GVIVeWkrGQ0/lh+Y6pMX4okqa9ze/HCDEvSJk0LsC/xkNPQXebv
it7MeJFJw9biKb5w+PzoYtH2Xtc5VJ4qM/G39wQkZ7TE47xaXIyJ+OwmDqO1zlVyScSLHBm5lNq4
693pLxTE3l1twtWjTmTNn00jMF2CHHrPnf71wsj57c8UiD3XY/F6+7WqKNZtJkyMgUZj8mmXFpsa
K96Ft+KM/vvnjnByXIsVDgaITM42lIR4CntOa3wESiGelGZRfuupDsE4bbRcRSOviSBhlLyJB2NZ
8evlsDNUsdLxEkN4vm523r3HuPdBQS3ibDpwlb4mZjUN+2h2LnSbPvq6gAa4MPhb6FavjO1/liBa
Ejl2mbnixZCZe7ssjOcUgPi3rO6QFBYEMoajdI9Ew6RHS1IwJHIsjqbqkBlhm922atR6p9p4mK2h
JQhmScfBnxEqXHjRP3qq6DlD/WCaptpoQd9+UbmyVhN9dk+1XIigyUEMdbne3JpY6n/EZHD9SubW
/FbFeb/pIMdfDVY3IwDF7biyMjDrWhV9HPpF/06qvt5xFlyEVIytaHc570xXixgUU8zeicgFb2uV
U7mJTSUK6spLLjzDZ2aNvz+LIu5Pp9Y2uXNvr0KqAJr0hiU61apbHDK9jZn2EsGLj8IOmwGOtKiA
drWJXHZdbBW7IY/iO3QDE45l24XaV07BrLWKr464BEm+InyKbsRjM+jSz6lgnsfG7XeWN6koIlT+
5hgcnucMICDjIj99vrC+X74ZlRku6i6E7kxnz9bVeiSeFHxK9pIhnthPTuIetap6/fxD1mvydqNa
hV7Umg66c6SlZ9fMNCNtVkDGvSQzGQVJXFgb+p7DptXcS5h17f2miPiHsQiPAYsAIty390eHaCmV
OMpeoHHZfkNKFkjjkpyeoupDlXdjD1Lbvq7qtt0oxqwenYjME9cYwGKyfIXxUth3WC210C1s8PKx
iEFcedHOYjz2JVaXix76tfA/uzr0+5GneQhvEeWfvVe0bkmmKxfxQtloI3iGR/a1mOdGh3U8Ttkq
N2nu0FbUL9bAVkw0fJYfxrabEciYcsDcY4Jsm6vkeopk9GRNTpT4JdGWj6wjMx1Qa8lOYxJ5D1NR
ZzfKzDrkL5KmRUhgdvKIr0LFup81KxdvMKJr4UUNUEmgqGRfweV9pb9ZALAkCu8l62m6a1xjmxjC
dA4c/oqjS8BVz3F7LL60ptvkvtZLrQ3sfh6gRHc6vileXg2Q8Tz2d6WWD9/UJi6R2uT9eMnB9tHl
pARj/Uc0uhbibx+AzrKUnG1RvFillmw9q2g3NV2pHwAsk5DP/rcq/FU8hygeGhSdl1VW/vbzlIj0
GM1UBMYf294YTU0iHGSkwDRbL9SJVbtwEP+g8GekuQ4AcVawAp2r1yuiRJYafBnkDuigsNpc7yUZ
HPk0TmPShGQ6OjcY+jH+FnmuIPlRU9g9Y5lHyoVy+4OXzaO5DdSEsT4TBu/sxeZvtLy+UcYXGivt
oSR+66lyJ29bT/XRxjx0pP6w7rENqH7lxj+bBO126qFfV4e2PSyaFYewCrXQm7WJmrnqdrRFRSim
5TunnuICPejdMoTAke0BNQJnM8Jmz07gLsLyORc9DISC6jGlvUU62VT8T0X8rwBs/7+FiHiMXf8o
Jv93gtpV1VVj9U+G2n/+p79Baiv7jAYRjTMqTq7yKuv9m6amq/+FqhpnI9UYBxUcIP+hqZnGfwEp
wQGApBIrFPvqf2BqpvZf0CZo1a3GX7pO2Nv/T7ry/d/rJ8HM/6u+AjLj2/vP6IKXFP0Rx7QVYuZZ
Z29qLiJRLCjFAl1t2kdL1MtRGbr40LSCIe/S4arNN0k5dH5MP36LVTE/OVb9i47a91EaR33oX4UK
OJcZP0MkiboLOD0Rg5at+PPiGA/zODPj8rxxk+vdK8j9aSudFpAjchF35sypNNNdLPplCxnhNDnj
JiZG0MfV/aBoRrrHlqUEU6MHso69QI21Ox2OaaHCSB7X3CVD0W7cNtW/tNOxcrXjLNr42CrJ85z2
f+m0idkspuG21OWC8HGEAT50jk8raN1FWpDxSfRD86Z9YjcEZVrXs5N95RR9NMcivopNOMB9MRy0
uojD0cuuSXYdArK9H8GIFbuSfsaGPni+Jzftduka/UDa6BWA/mtXpld0RMybNLUeBknK4hK5virt
KpBeVW2JLb0TZPCFo4GQhYz1+0IxlKPpzsHQyr0YFWuHfJt0UrJb3KzbOZUDu7npRr+ODX/W7VPf
qf7SYg8yugH/TE0Dfp782TC+xPF82+C09MzqkUQhijCaxw3IaHTM6TwHcMYPrhpfj6oBX3xgyF0E
c+P6EWDMoBBFwJPwBH6SP9k4z6R9lEEaocx34FVqCjRzxlU7r2if9VnfWjJS9v2ilzeSo14oVCVU
ujYNI0408xT/RJwfJM6yI2nD2WQ0YA5JA3NXdMsBFe+XoqWbXViLjyCaYUGSbcrOGFD8t6FIROgU
ZBfLgYBqNzvAS9/rZbNvLPsGXMAWsMkO32pFbZuRrbzmajQxCYOklsBsJzOtZZPmbnzVVl9QVvbM
R0cm+Zq91Tvnr9SNOt+soWGPGfDdBgHiwHwmEsPP0dTY9FfUbSfFCusP6iLbmY3Ln4MaourEQDlL
shfoYQPVkK+5Kr8zUdqRadPB0Cqvl7w4KV12X9jDHYrPTdaNT1EB3NjMN9lchpjGF1/vyegR2i6t
4dGmop5B+rs/QLLuZkTuW7IKFZSJELEEuYO+GIiydNR9pPWP86gf6GNeo488EOA3+aOkmsgGFXuS
iSqK5wcSoHOrLnmzcQf7kRBqfshUXSsph1/kTPtsJr00UstQLiRyrqmTOFg8UtqsAFxhEdZm/KUu
sy0U+NCR0cskiXLO9P5HkxLIuiQ/QUGf8MQ3R6DNGzmaPxfHeW27/irWk5+O2hFQOFtPOsErPxG1
fbHa6DCTiEFc6LVRpH4mmz0JkE4gZbMhKHAnbO2uLeudk83kpVkEeUrvmh77M/zTh7jRw7QyvjR6
/FBrymNa8rR4LYmXMgs8u3yCv6j5UaYRGSt3kKBFYObei1ExWkqMW7OLXpc1ZmwxmoeWvGqCQm/6
ut4voqKAFGR/KOoeduxIshoWq7r6RdTpQbi/9Dy2fbWrvkyacuyibA2ZMeNN2w7jFgb3VZwNfWD1
dg9EHcm1XZg/XacdD5DdCorQk6HGV4xnNl1RcIHblaxd6k/8B9HOA9irbggIO/7GI4r4INNvC8cs
QtE0nLBZcBpFOdI+2wLUzu8aoZUHu7W29JieGgY1+kTQjRbXQUvsUFYxs+3VvthAL7Z2k8dwf6mT
Z1eZNjZU2SbzXlJOy0CfbxBvahvkPPviiiwYzz555XPiPhfuvATSqLYcFQDITcbDmPYs/st4o0ZY
0Gb9lLXtrvfIZ3Llz0q2QW/GHe55SI1p54l911NfA+4L+piD7ZzeqoSx8dCXQ2CkNg5756YgGZFk
RzhcvLo+lc2GxuWz5ZT3Dqd5f1gEbwlluC+jnsFeZxysYfiWOtajSV4jWIA9CoB73RxeOE4Pm8hA
ABHFxGEVLctaYd4m0hBBvYy/usqod0ZcMMOsxAMgke9FFdu7iQwK7p/73E7QlhE+8UmVRUeweIUQ
SnRm0T7QQ9gWiwKc3GLJdeT4Mg38FyzdCsI1MS+94v2YYHAj4DCOk1resxTMPtf6xc605Qu9phPD
3x92bF97ZfNTmvo9Z9WvLOcHiN+HfPQWPyflUqBvUtthr5PGF0TEbTkM33xEVqMPHAi9txx89o7J
t8giYgwxggyW89Fu0h94xBM2MKgQizNt6ry/kbr7E/BwiaFnSPCcGqfSLpxNYud9GIn6bp5Mdqa8
DbTY+z1prs2ADP9E2Wg0SMo0JuDCHq/pjn0n5e+rK9DlmMWurdJ1NItKOPacnwsO+2qo71KOmvDv
oQfX4wyenZXBd+LypdTomhGuc58a8lSoyl8jqk0Obv3BlNpjL0mabG1nH3nOA2EPNxBT74u8ea0W
NtVFczAPjLfIZ1Dup8Om7+YrlzhYPO/Ovpo0e93Ou7CYvT2TvjAZ6j6YaC37RHT8wklNl2p6ZuFq
r7Os3mdQUYhVdeugrodHZ8Jl4yqc7FSyIj0JTpyIhr/mWPvSRwLOszJe9V7NjJK8pbxGbkFwctgK
ERQ9muxGrwgCkA95K+Dud26zNavsniiGY1G7D2mVwQFfODN7Y54zJGoIcZjiH92MVxMF6Z1hZj87
3T2iMYp9yeH2hoomY7EBkU1j9mUyySzul67wm0mGVYKevU6rR5KPv2pGA/DRy/fjWIqANLQ6XGjq
utp4W6xlVz9c63n+TBbkb8Uz9pCYcuLGjN9FNYdK616NbrIcipq5/DCpO9Mcx40Ra5U/6IN2k9bf
bCXmqyfM6JsNTtNDb6m3tI12ST81G68nXYiET5aHbjsVcptLxwkSrz9YsQELJFu+p7b7Q5KqGDgx
GiMMnHeSZAivXr5VEffJpruISYF0i0lwS7LXTjeTK0POVwA6kkD3xkdDrxcyI4qdUbswymXH41wa
12lXoHdS4EB6w1AHc1WMu3JFr3qF9UoiSI4yebrJy0UNR9sa/czodoULMNEcp9hvFvFs0ZEiQvJn
M9pa0HrpTRNjXtUKci2h6e/J8py2Wp+YG2FlT0qqXpO1DmvEE0MYjSbQmzmFNgvGKUhU2EF1nItt
a3rYb3PoRb1lXjdFgSK+Y9UQ2lGObRQkEZO7uRm2C0L5nWHR52uQJ5BJrsbbxMpZF2MsoxXI+Qyz
E7+b1Miyui0d/VXD1ERotEbYgOxvWeeuRmO8ZiWXLInpDYFCr07O7cI6pvqTS7BYKqm3erGBihn5
oEiVbZGRIpGJ2QpBut+h/DbD3HKfe10+2kP6bVrkjV6k110nXp3BYUDi9HwbKxtDPWkIPEaQjPmW
0abd1JQCEUFjWF9EqMXOX7Ux2CHrInGqGaFY7LhmI/aD2dw0NRSVbpzuyKEWm6kxHvqZhVkr1dsJ
e2ZvGv2VO/dOOCjKF+wrOzn3V4VuHONKVn40GL9qekxXEDa+LLX73JluSPju72kxvcCeLSvI621f
kXdLAAa4FPi6yLd5tUgRzdcMZcMFXTWV2Ywz2Mk3nVqx6Mjpm+zR1ZtO5CfedC1boolYTFu/r8dN
assIvHz0OMkxp0gGFwPm8DWDvaBpXQ+y3J02iz7d0lJhbCVIbUWqvWwhF+8zLGBB1gwPPH2JP0f6
r76pnqOoPAgktKJgsDaS1GMi80OIjfohb57KLq6ZfRhXnS5hd2C9UYxM+O0sn/SovZ6F8VRE9p2b
LY9dOVzxDBfc1ukJR3KzAl9/dN5406tiCmJlPhoi30trujIT4xADvvTHXlBxOVYoiSHfmNVwP+ZO
wvxL+UuvmpuipBhGryp9xIZ3WK8IXs3Hq6nE/KMvPJCSmF91YCyqEHoTZFm0JzDhHlnOoe/i35GR
DDvLMcKcXUUoGsrOrrKODSGtmRsL0saK74OShUwYDwqqp2sVANSOyN/hmCX2remR18vVQ2QJ/iET
N3Vj7Sm7QqNOvlaImg+9Wg8HNS961DXOuLUVddg3hBPGRNNbh8RiuSZTZdjLoacaZ1k9kgakMoCA
IWu05XGxZoKDzCtpdIhpUu91XL1kXd5T4JLrw8TwCNW58Msc3m06KDlliirJmiI5pPd4VLveOwJL
y7Zo/QgdnuRXEhF0jsbWfWIO/iA7ESLz4hSadS9GX1zrVXpym/IK3bARRpXhIKPMXo2at5FYCTdw
Vnhm6038Xy1lIMMLUqnbrVDsmg5sgY+mze9JnOkCOD1lABI0JZJA/ND0ZLmCdXIsLLCs9L5hPRnK
julxu2Mqg0eHoLPQidVbIynuk8R67S08dakjbnvFJBmrrbaYrvxq/cTJenCcxs8W99akivVFz19i
8lgoTai61VedxAEOfnHNfM4QvrC8kupZfrdHIyiK9JnX9SdjvrskXc8XuNGoyttfHj66QFmSL3b5
Uxr5f7N3HkuSYtm6fpeeU4baiMGZAC5D64icYJkZmWi12bCBp7+ftzhWWWXdZT29dsp6UtUR4e44
Yq1fvnnOJX7AwSnObM0GOxAQvVR6pyBF9lW1WV9yi8DVgBL1HUQ1jVI9Psa16utrZKFI8HpmOIvf
QrxpgrvkTwpzHvdoOkkQCideVZsJKgIWiHA3WKUVN/QZ9N41EPR7mT9cMnlVbV2BcIpoLNpnxMbU
QRNy51Eb4VDUYdHMPBbzZ9DtNji/dGYEoSDFJXZzrrg392QLZO4xn6tHz7kLqXqMB/CbyPZl0qzj
qe/Xs9vhszTJzDMCsS/ScUvG3LsKTTrdLVu+txmyAxACboqTt+48g3YJtbkPynxf9JCe7N7dtyy5
W+OcvHYCHw6Gt2UWRZwO2+vg01PjrDcpd+9Ur7fd6Mg9wZh3doNkK/QPYduclk4/tFUqYlsVt1vX
kehq3pjCuVGMYLnXvoydfG568RRW3aulreOY5yoS1nicNheV8/oMjOBGfTje+31hMZnYTEG2pkvb
/kg7lGX0kkqW3em9LG9hzl9kI0xMlmN1tL31U27ueRhZTV0msFRf1vhLe3o/Ud0qcitONw+RQb/E
tSQBxHTa8xySwLKNuBozrmMq0YuzsnVkpN8dEmi4Ic7b8FDMa36Ys/r9qvHCm65vbuaLdA5sMjbn
9FKNXZ9EkJ5bXkc2xJQKL/8x+sM1lFPsmc3B6NmmTTFc+3Q+uT4N2l7xvjVfh+le9F8JOogXVbWJ
T2CR6plJzNKMp7HgQWqlp0bdjnJCmZd2j8tEaG9bNA0C9/yJLA3jytSTSsiOrPbDPDPr++bt6gPr
VsGLMyKca/iBaJXSOlZQIfRD1U73KXDLRn673aL4jDd70odJ9kdQ2Nt+DGP6GY+eHJ+LvJP7dv0q
SvHVH3yftoKfZb2cSpAE2rjvqFLZbsXmR1NnfFq8oze6fLE1Bu/tsHXHSVW0hvIpgnmdb0G4KeVx
vdj2cp34gwgihaNoRxcndVUhXT1+1STU/IDWlZTPYUSOdTcZBwywCW2pvPeOCyVsC/unzHXGIWPQ
cW2VHmy3K29mERhnMfrlFSEo1m6h3zPSdnURJyGcHCfx9HeO7L9Cjf//LKi+2A7+Pay8U3nR9QWM
4o8Wadt6+vyfv11+4x+Ysuv/RkayA3V40beY5kUQ+A9M2bF/Q4xIHycWv0tn9YWo/WdDh+X+hiwG
kgQrHepgkOP/xZRptCZ0gmBQSAvCNxBQ/jeYMoLEX7g7PPmon3A2kp2AsgMlMG/89+R9Wa8L8YRL
TpeL1flnIvoEM4QYDDei2lKeEb9mE+Nz23ncOEwH81YyVwhSRyklzTOly510yKWLOISHPw2j/jzZ
8qrw6/LD0eGcn/PFyVHmLnSB0cMlg2rH88MLTnTMU9QnJ2QVUd6UlovD208/fNGn9+i9KlTXVWXx
7BXrMEebbTWfCoDrS9VUlo8saZTZoaxZ3osBVCkppEmtT9VWjIpegMU5rhddPDiDo+7TrMY6LrxM
LAdTSCo7+SOC+WrQjKelolIIlRFCwXLd/Et3likFqT6it14Ic9L9aSgNLp96RZXLx2+z7CS7C6wy
uzJjamjoPDw75hCad/SZGfLQCH/I9lXaIujdkFaNsefLNiwjZA3NTCgnuG94V3ZqA8XUgUkp0EiN
ou4jr/S4AyPflCPzyWbmiLR9H2hVdBKVMDcpy12SYSlFz4yDqHl78ssuG5/nyrTEdio6QcrlN9sE
OZ6u2sVQ5vQw+8RVpPEwG0RM3LJWeqN+pBi33QYceHk38aiaFzFuwJqT2wzb4+aVdjXFMx+qr6Nq
bOUMgu8Umsl66gg+I4+QlPOKEPqJEaHDFtAg4eivenhbqv+muvpiGYipQSr8fAju9ZqT87MtOQAJ
A1Y7P2U11wv1WP7UAT3ZVvvYDYNT3TgjmnfKT2etY6cupUHvSLDlCTUkYBaBDEngsrKtE8Ri2759
2lSANh4jpgY17vQQFgza9nRiKF8w16gU6KYEA5oTWQpb74AbFn/vrZnLWZUBqp/tFfvWTbdeFBBL
wTjCs3u00KBU6h4vG79JpzNYx1b5bjIa2LIPKtuC+5xoLwq/NBblyONPXfMNlXdUALb9MZwCHs+V
Uyzvvl+iHYBA1Jfz1kvnYs9YUi6neexSm2V7skpwlHHQO13Oq31YhIJYdMvCYVepA9GCt8rF/mIb
aqDAhZrYIOqceRquwuWyqq5BYzN4MxERiGmF0n8MLRITjsts0nMxbGmaskZIU1ovBr3pzYFJSzMS
ca5TKl0b3XTK6hSoPw3ruYadGAm4pObMJ48twmfneu8mHWT4Bx0v5xFVKjfI3+dq9tUdFTP4aVSp
avcLQ6DZF6R2CoOZXYWGz0S1VF16BwqlnRvBxT/f5kOTYXVqlei+W2VL1zWJDd69SeViyMa2pbtp
rlyQBq+Rt1Y1DLfGYGkKr2YreBi2YaqP9dLPRuR2IyFkoU//uu4c4L6iIlIiHuiC6GIhKvPBzujd
3ZlGTg9MkFWLQZ9ddRnGYXeepmAVR/omoZUmq6CIZK1F/pAtTkWH5UDM+RhuoD0Tvj5i04aGFdOb
3Dnfm81UgBcPrLEo1z2yF/TUTQfP8/pvIivXcFekmtLajSq2CmrDCM/BhAkjoT5nfmCL9R/zsiDq
m7tp4UWzNeaSxvGK+T/zReWiE+9Y93wY55eym9evI6FPFXKOJoPuLahJ2w9uyrUgq6L+kRVQO1Fl
rME3GhIHN+nMwfziYb20ksFKgxP9oiGdSo5VndPUDECWLSNwYCCE00b0sQ5TnI55YO+6MLWJbKhI
4IYyys3zlsmeE8d0mp+4uOsrqaT7Ag8/5CeTQpC8e6vCQT954nIfWa1w/oFOjMWtcEYL9LFMe0am
1b3tLRM6y5tJH72EkUwbqc7lSltawMPAnsym4/T3xuCQc6Mbo2L25MMm6RRg/VSeZA8jU2/Pkyzf
rivuefdt5Vdih/iNCyqzwdkolAstkDG1cJ9AKvlA0Vpm7LClpC5tmb09BXerwZVMqypyJlp/LtmO
EZF+F3FpH5qLwCFb4bq/CFDxkLLZEgYyB54O33q8EH2UgqxBT9kGshVLBdSqlfS+Ib0ZdNgweOWS
0X1lTHsoyrBQDsb9mt7VyhRbENVjab5JA1fY2VvLoos8W9GaqsOgoXS2da1P25RGuxM+kTHnvl7K
PEJuztOvhvupd67ywzrOEQ1+tqO5yYMtQ0bgagFNBA+nc1jtnaWWXtwYbXrVE8xNOW8TTEWCu8K5
Gew2r9Zo7N2OFKjBS8k1KchKftGkdD6lGzQ2+eL1cM8lcEGHWSkVKTDGfGpoK84jKO7ubbM5N8DY
0CdDtDVTtSvtLJyuvGmrGKxFMYjqZ5sXfnDi3AAiJOwDbLZf6vnyJlcJ5kqrIfyY5Xsw09W4jtE8
5VP2bOTC6G/NQrnDt3I0S44uXZdNR9CLQJe7U5vE9lROwdAVSYMZ1NxThpvZO5pRFzony0u9OtQc
EGezWaUX1dqn087sU6lAZ5W1xptZr/cVB4/1sTOYwmnGstJYzGFOdb1R1V/5ufXVn1X4uJbGxjlS
A/Voc/Zv9VizW4Z6GN6FpalTapfFd87AMAExdlKHP42ReJqkqqb2NjR18URfp7q3Q9LtojYLt7dQ
pe4X3ur8URpyuymqrIOnkEX/UHu5fKZPA7Yuc5Zq2jcuj0eozVCqyynWgTrbxWXpzbvQI+6kwMmb
h2NIIjyqBEYZzJlLLKjKHKN6adx8p5uFZlWc9QpAr8mOPFGVjjdvrvYedGJzyD1XnVs+yhj7xLE9
GtiDkWE5ZncNMSC7XR6I7nUMyIGcs9QewZv78jEgsOVTI4B9BG2iFcIye4siz6BMh4gObmY/hUj9
UJOkouIZEeNha8hePF0y5Ca+kR4+oFhE0+5Np+5ehFn0Z0Nm6NjsUfefpB1gX/PQYL4zoU02A2Xu
fOcGu/AoJmKtioalUmtkBqm8y/0ef1uIjXOJOU9oxbTClDBxziZ9VG1aUAvLonS9Or3NwBn05ndv
yCsDqkbDPUkRAssG68p+RuEBAISZOe0VLWcl9c9NwMzTth3hkZMnsfDQ/L4aEXut92FaFbAMpJvX
XpNp0/fRCgrJzd6YZA4wYRGqueHHbJMwDAmNHn3VQB254/wx2W75Du058GcbIuijADFHRZGpIuaJ
C6mZktmwMhVP/mZ8ygn3XlS6TQHIi/KkjmQBxZZQD0vprqfW4OXy+no3LmlO1mIN7WDGNQYG5Ud9
is+AJ8YwXWpHjTzkHucM1rHL9ALCQ9nW3QJEaCfKhlaO8vJiusvplLmZ/E5aB4NpsDh4GMEQFbOk
jmAKk3lcWlQm+O+aYEenZBrsm8bQjzp1R6h0wbBocMd2OWKRsjenjgnlET86PpL5pBcwn74elva1
cy26u2EZ3YI87aZkjyAwejMfCcGz/Gd6w8Ii8bpqvE5pljLgc1T/YCgKYvl4Wr6Fl6R751CEQQZ5
j0WUO3Lhd0i5Ik/3xXIzaLuvu0i3KQPgWnHJq4hn9ib2VTCED3ILgzvytjhHCtrlH1Nv7CnJxONK
QBm9SGZkMkZaiUF4Hpg1shAJUKQapoXBbWiRa8Zw2mdzv74GWU3PV1sZFu6uXMMveogu16js+uxr
7wTIsxcZrHc4+eZv9qIrlAUXD0PSNzL7p6Pm/zbwvzlszf9+AyfAa6IR7fcL+OUX/rGAO+Zv+Aj4
H2l3IXbpSwrdP0Vd4W+s12zZPqrhfyq3/lWRaf+GPJHfuEQ/EyiJgOt/N3DDpT2T5x1rvclXj0HK
/29WcNJqflnB6faigpPtGxDA5tWsy7L/ywoup4Lesp6yPtd8GAdBCR4IJYmW5nkZg2O+1u45J2gu
0pCAg/5wAgLuVOzYyx5EaeeJp9l5WrDolkGVqJUEYurkSPvmF2ab9AZqcp76ddmbsjl3zdWg0utu
QmKP/dh6c2gkth8t42utvCPY0c6RhNJOE47Czvrs6TNW29VgH1sfFG/8Zgzyii646tRKhDG+JYe4
K021lxWmWUvt/ACs1ksTxwt+pDzFaNKKApC7uArg9JMpLQ14vZyMtrsSB+vOHadTTVgwDGHslbc4
YB7F9lg4hRH1XvaUZ+CQsz6zuKK1yinnRPgxIyy2qg4xrlLJMMHlmdbmAkWYEXmvhxStjKGmg7Sb
xB/rQy7MKzDQKJ2/zP4sk0yPG6ysAc2efXZNQBJKeaPdm87kiSNPDtpjmdEDX4eohzdnOo/I3Fl6
0TcJHqdZkms6jYm4yllydBEkE0H2Jv3pWv00upyQj58oWHbu1h06+RKEn7njMWhC1ektfESpdKus
Ae5tUjkV3DDF1XRTCe9lWzzv6FjQvosZZOh+OSpUWQo6lyk3/pGPmthaL6G6g2nfL19LPeyp8OA5
VR6DNQAQx39NFIo/3JgFNe1FmZ0NWA8Xhky8e16F7sM2PrbmG8KzxPBvdNidkGc7cDr0swCJf0sn
+lxqs2Ckc9zxls73yGnF62TNUYqwOwQCyoWMBkGIaCbM5wHXjZ+lr1ZbE+Em7F0u3iitOnQj0ScT
DcOR64/nVWz30NL5oSB0kIZODv6pzijsrDNxtbgAk9FQOzfO7O7WS96VdlkPll2+DVcdQoesnH4M
F1Zz6+R58dqd2fUnh5MU1OmnVVYRM/TB5dmQTsXeYj7kgYV2m5FmQQkzAWEHN15dnjXzL6wnddmV
W8eVNA6GP8FLkCAWmtnBmldsK4RntcHRn+ipAH0ojR7WSScLjGhOxagOymSrHogl8ZjAViSTTRwE
K3B2sLPd4i6FdvWred/M1oOND8kMntxCR6bUdoziJTHGG/yQJ1O3sSSdz86GIfLpu5jdGKFPbdDG
PX4fu+fR3+Xmawp2ZLvLaU3rXeem4b0Vju1J0CBSOch+VuOqDyAA0EK105eFvdtrHyYSA+38MvaZ
O8IP+zunIW2wzdfjYurHaREHa+vu3N6KhSkjxyVaxGjxqgbmo+7e0gL10oV0qglLzuckLC52zOUW
EoqfQOXHpTSWy87XP43trTDfbayZdZ8OCPPxiDI/R+ak97ZxTSebYkwcIYWaxp32anqwgIJMs9nb
ijAe/TQN5WkbHzou/mKWKiF/9LpcmiMLI/1id/ac7QovjSd4oIGJnh3nm7rQwtqb43RBlVX0O5lz
uZfeyell1FfGPSZ7L7d/plmBSZ/NfX5e0uI9FVwNPIk5q761PjXl6FN6p0skKYXr8k2hpmzTisc3
Vxpx0vEA7ZnaL4gOooHLvDctqD8sL9uP1PiJkz+aaxH34nH2qMAtH8oy5RZxCy8UXm2O9Q5Dyand
xgi9vlkrSsV6fMEW0SWDb+6EUV03SOW28pyTFLkM0DFyzc+Bq++lrOKU06VRGsoqb/2IbfhIxy0a
Dj0ngWMue0wQhAuk0USepCLbaKgeFMtF8DU0pkhDbJh5u6fbaMd5F+4ycz4MlBzx5sGYqU6v0thv
5p94S89bYFxvy5OZn7C9mpMbPLhO/0ztYkIU6Ufv+oc8M44V1EfUNa13qruBe3zGLnMdWGQIIAq5
JYRJ3VL3MtCbWNTfRpGTRyNaprnh3m/CLzNXbdGqB7TVBNd45sfIs0ZC+n+BbkIag5rmGhnobpiz
A8VFWQQvPkSqy++aRjzY0sMFIlxoC11cybK6lWmDbBMuyBysE+rXG715SS+kt+8VKUZdh2LIouT8
XNnTftiUeRxcgle6ghj0LRsfB6oF4lUiBlUE3Z8GbTphXI6zuIbWXt48WYyHLKzli9Na6N94yJqe
Mf6YdWi/WSacmlwYbWdvdGPR2dU7cVcgQ01/ToW5JFmbJtDbNKWNY3oYNUITPiCyo/mIEvU79XnZ
FVLb7IQ1DfWvDknmKqfpXM/+9MK8rpJAbgz7sENxVwgED0pxws/BG0XZUZHToJOFxevI0iYsHv6h
rx9EHXJF5jfDYr2kRrrDcpGVBIGQeB1Yr+HKsZPu41jQzFvJDfY60Kd6sxN26rc2N1PSUu2FNH5E
oFn/0zWXANjJbL9ZQ++fszFFfRUATwJOhyVtYBb/XnUm7HOQWy+Ib87VPF2tbn5c2HEVm1y6Ld8L
glMpthTu3sZgswrvFPr9CcykSMaWLxjSLxnaYof5pYodQTYsEGKxZ8NI1JC/ma1+74T91tv9LqsQ
VnXtfCJz5L7p5d7oxjdJ7EsuKar27IXd0TKDPV4cdpu7BTVlzbN/pCSVx0uEL4iTSgw6R5dEV2SB
0qpUHMzCUEdWvmjepiu1eMHPJgjlVd0TSmJ2qn3tU4OqlpV6MDocnEsbJ7rPsA5XnquqcNSBlUg9
KAozksYd3bva99Ntj1lXIEVQ6fTcuph1QHCzL547QKQaLYxj3Ocua9/oicjrmBoIZ2e/ILOnP/UF
mkDRr1QjT71936YuA9ElrrElcuUg3dV9CID7GtCUfHpNe8/NT55y+4dUOB3AjlPy8F8B6I/VWCAH
YfmuNtp4ATEyn6KdLchZaYv0EvFldOHZh4It+SY0nOGExftcDVxHYAzUjnJVj3dVGPgfcBkD/qdG
XbuNtUzcwkbxpTVzsrxr4hS+QXBJkquM6b3jZNjNk1Jmkg+ple2nsJ9NwDTXPwezqq9dVD3MipU6
cU8UO3fO1n215dAfCrk2QOB6oMdiozMqyx5szYMD0Ka9MQhsiCr3uwyfK19fCcaL16mt1pNydb9f
KytDmUUtsrOk+skY8+XD5d3felT0JbpMnSQsKaslF9Z76LY1uAnHpXvgraSnolwe/Tqdk4bAlqIt
5WsFhHlCuEdwUzO57LDWun2ftF0cKGM6sVLXWMaC9J6Hsbkfc8KDy8VJmQfNq6p3SEZDM/GtLcz2
Nfe77lpo5XHplTY8TcDrtduasTv3UN5OvnPcMn8Z/UJfF/1wAK9P6tABh0KAUUJjR44IhjP9iJj8
RPWS1fINxXh6QI7ocUkaWVzK3ShK64vfb905qyn0kK1Yn42t6r42GHVfC0TUu66rNLWcTMq1lY/Y
KVZaz9fAe6EMLN8burOPoZda8TBoo+LrYrZCo4HtrMoeQkRM0RZM6Y0rh+kKxqFE0+t9L7r0LFv1
piEyiuABnfZHnj0P3YZ0Jp2rmyrvTxqQkxHOQrYh9Ckl1OAOIqbauXp+RsiP3E+CB3D7yq/dxX1G
CQdAZQ43RqpZgFJQakukUTsXxY9BszS0BVEtTuVf28PyJLslJkn977Ph0a84uL0lx+siY2Cvi+9Z
QZpRX3rv1uS/lrMpYrmo/VyK+9TV49mb3euy+lnzXVL0WDym5ajugRybKMV7mcgCWVSZbRQw2m+t
WBhty6y8ImAEqJncZALKHusgi7kNXq0hC37t6AdPmG/trO6VM45nNaKSz1F1ZlZrH8JhfEFt/9Fd
9habJSWjEsWyB0kYtRF7nq5usHuzhoQtC1PoLkuS+5woHqzB6NdPlxRqdDrWtu+MZkXUPYm9NOxX
zDmSagfXPimVh+W9T7ofua7u+KMUOVVXeZqepIHeDiF8cLOka1sgM+qGEw9ZNEQypXOKi368qepp
uq2KojxMgDEdeFhXcWU0YVIsA0Zk6U9gPjVZSBS1N9xP8xnQO5ytXaOKjT0K9ul63VRnc0xG+Tlr
vLLo/zozaTi/EzI982+jGjjaTn7uV2Mcr9UMYrW1Ltxyp+WxN2Q67Xuw8uLKG5fI3Y7C6bd31L/V
DnvewVutHyU2cTnRQFPlnYoAEz9YiksamJavGJzggIwsPP2fpuEfCgWBSfffIypxR63vt181DZff
+AekAoeBsc0ll9H0gS8cakD+hakYAR469P9EgmFfJgzg8n/9S9UgfsPRGuISvgAe9t/jbMeONfd/
/gamYtsY70KPICOUEqAy/w2m8qtPTvAPTnoqIEmIvkS5uX/I+kPl0PsGaOa+qMPD6qB0yxJo8L8w
j/7q0/37q+D4w2uNVZCQyD+GVBQB7YBgG82eiDeaM6trvfgHK19u69l6/N3R/6cX8PfZyn96Kdzt
+At9jKpISew/+s9J3nMmsxLF3g/gU5AyhDXDfXnsZLD7z690AZv+4UW86Fb4UH94pT9YTD1tFu7G
XL+fnUftPuHm+c9/3/pVcHJ5AXp4+AbQvZCWyjf0K9oVTGWhGlYd5uIyH97WkTVqr9qO9ZOivGa4
RTPTib2g32r4iVR/8Z68UYT9qRrrcXntaz14bEZbt2Ifo1dgPnbLhMSdei93fm3C1gF7Qdc9/UVS
0J/OKc/iXBeE5Jguap0/BnshIzR6bJPlvphf1ubeKyF2+r/ItPrzweeERYQDvUYkEcFIvx4b+giK
Zh55DeC5eBFnAaPzF4f/cur/+v1yIhEbbBEv5JJ684eXQEBOJ8CWFvtUqM/eancOu3Wl0rNO5xe6
4bB5UWvspsQP/sU5/OcP52Mg5+hdClsuBWa/fjjUvb2PUD/fq5FoQlSQYH0l+e3L1X/+iH9+HS5F
i7vTJUCG+qvLF/m7RLTOuCgZvIovqsPqyRPexrbDYS+Wv7hU/nxGcDxIzgm4AZB0G/7hA+nRRk2t
B14oc797zRRc1DJOTFDhX5Wa/enyB4EGNyYRgrgOAjgv19TvPhKBI0Yb8ODcZYOBkdPb2eG5Ldid
2r+60fzx4JGNCuCNsizghkO02h/vnIzX25pqgKhC7mQRb8JI/ruvh7hSQRGwReU5az/H7tfPktm+
M/grI1a21D5wIklDrtL9X3w3FjJd/tDvz3TyQhHXXS4kaCMTeP3XFwKHK8Y6LKokRf1162T4NfI7
b6S6jz10YJdsyNIV2FUhxXknAiXVmCzCuCRnq1I/11tWbUlNZ625r4SJqrNGVzsDX2PviHtfez/V
2jt3lyiPE84yZR6yebS+OWxHVMGsmXlfek5PcJefXSZNxNT7gPZTSF1XzECjgy2RlHXoxGM12aDb
Re6gMiYdRzx7Mgf6LGVg0eaw6fqKEKBQ4e6ZBEKKaUWOXimim5CLFeZ25Te0hictvaO482rEFq8l
CXiIASoq3Z8cL9ssYkusHOtj6Vx040Gtcj8WDdMkb6SaH8bcsOxkK4fyvq68aQEndMM7gqH0M6sZ
b7RHwwj8u7i8xWWWNVrdTAJjB0iH4ypNR9wqGR0VqanGXe2z98Vz71to8aZ6tOjlqRiwC69O76bp
sofz7bXsPM7M5oOVC1WYMPv508l6B1GrSa+V109kp8/aZcjz28J7mLHduphdN1BE1Mszy/w2Y8Th
TfUxARf2Wzo4suI4Zo6KUnQwRVRI1es9o3Iz8tOe58eWIjo83phM8d2VurqmL0TcB30AKpuvCjCL
Em3nYoGxDci/Zmj781r3vJreMji7ZjJ7J/Z6Gmdwgun+y+CsTWEfrdUHUs3M2v9pI8HrYx+VAq4t
n8C2mGh2ZtYMEEXHDWEbK/3G0si4zIz0vtpUqna5L9OiONX+HOLPkLofvpb22oDe4tUqdr6BazNe
bacPI2tbFzbZLhhx7oQ4Pic6NygfLUXn70a3hNwI5bx85MhAiM9YUF0mZeg0T9AzyAkyh7KyXd5X
AQCziQUB95am0fKSPJNGdtPIl6yfAU1tl4Cp63l1EeVo6oGKo+8tKTngel7qHZGAJA0MQ9XvhdXZ
JGC3OoiCkcwP+O4WB5gOKUrlaqLWhayz9tVym/rTJgX9KyATtYedmhoHW1bHM8j3je6oncJ64pre
xFF6TmkhMAmar40HR4xVxg++o4rwuygbfUBMCyl6soGUYKgk55VCmUppirns0YTqWETun1TrBvU+
cxyDDNqFjQ9LnVuuCco261LWag4foegWTu+wDw1YjWAMXgYbCWM0KNGAr7KTtEebTBSMi5OJCMTE
fBokuT2HV32drkBI6JqmeG17ZB3O3PZ3peCdRqZW9XLA+SPz05IxWoBlOub3sWzwbZpDTVaro5Cg
jjnZa4nd+WJBQ1im5M1QbuvEA33uc6zw4dQHkmQrvN/dWtmRsc5WsSvLwPyo7M62OS6L/2LrYv5A
etlnSYbXbGcYTTXHDfDSoTXq6TbwVxOnBYf+WjSCqhw6etTL5NjzY6BaWL6t9cIpGhoTZ/Lglupq
NPp6i3BFmz/sZQL/1v7o35Y9w1HiGCFwWGaQpPqUL7QnegnaQ5Gfhtxmcy/XovxZ8Xw2d3blatjA
qZNpMmAdXBNUfI3ciUms5GktWWMha0hHVBQSKiAJzWkgbr1pzgvKhCf8IcaDjU2tSeZCGfZuhuX/
kRGNHJ56NILyGITKc4ClAb2SmQdOu6sVuh0kowW+ohQDjBnRimTd2mPRIxhhy57xzo4aZZYztHmU
Y8UYI8v0W5FMmEUp3EoRmOyzDlfMLsDcgLQhszKkEqXEyTEac96SjpVOxs7N+3I6+WzaJGX1FVyp
XQB5O3lYfAHKBe4IXWNrbtn4m6eaK6qCvxjWLUZYM0EvzQMRB9gkqasK5h5mbNvGBWQHJc/XbJpc
+rMat3aupjUHp3EHa8ljLDnBDw01zaVW4oNIynLwyhiXz0SlpTPIbD+TqP4GGhBaMFrhgCS76ony
k71txRPp0LxyUMP4GRYpxzd6TqmvBUDu89spC6w5duHujGQKnD6FdgmLkY9uu+9ZO9m4wPVU/EQO
jXyRK52QjElZWXVyqRPLkpJsj8t9ErtWvGYB1OyKBPVHvw7IIQdjg7QV6+Lc1znUWoRuhCuSMExE
kCVjx+cU4CeKGbpmSdayFhiJ8gw7FZlt3FrbYsp47LmtoNFw8SfuTyvSzggkFdUneyV9s2MTdh9k
J6HcQRxDAdWaZiWFZ5Owe3gb27/ihjJzYvSNgu4xgsoasPgXMpw/SNNbuh3in5UHgSgVcpV0AKHG
o1O8d6rixpPqrPuEJc1aHmsA+mjbvWCL7aE0/SOiNruMMee4Dxd+/XkLZximjUn1swwxCIaBqiBo
S84o5JWOYfMkaPTdHPRNDhSsnc8N3V5/0EzRGAjTlRQWq5Dw0QviledhNgfQDuk4LlwQnbyRo4lD
b0Tr/1j9kPQPW+cAT2OPhBVbs2SA8PNlPXTD5T/rSXTf0MpeStVQGxBwYK0wW47S1LGuXr9yaiF6
tnZ1x6WL0mfjO0bvOxsfCj9xGvVoOp19HvbtF6PzJ+RxRWP3MWdc+a5cyZ2XDD9mDneR5Zd5Qc4K
qLgxWfFJ+h+z11P/t/0/5s6kN3Jky9J/pdB7PpBGI40EunvhJH3SLIUUkjZEaOI8z/z1/Xnme9Up
RVVE5aKA2iSQGamg6HSaXbv3nO9Mer/ukQrTwGvGBo+TpVv6hz0KohXUJEmu7Dg0Rh4Eyv6pLUwk
UZrWQQSg0h8ecqIrZq9wzFX6tD7bOzpdHdl3ejrehfPg6gGaIpAI9so6p6gWf8gkPL0cqkskL0Oe
LG+pPtP37zQdfQGj47ys8fyMs7Nj96267ZCI5Ec7F8bqmbxSB4iEAzzvtLa+k+iXkFxLt+2i6YvF
9VTrrrcLJnqYmHjd38o+nl4TaxKtZ2U9cIk+tcJbiBgI1tNwUt8S21p8hGYOfVMjs/qtxPsm9mvY
jih744Sz8XnjxsMzrcKuuSkHXX2sHF1A/Zp2Ifx8gm6z6zBbGRumema3W1krzKCaTHnuNg31oGh1
pvM1cwjisDj/3Lu9U687U4usx2zomYnr2PXibdXaIQ54m9EifrvVWTayU/N1jou6xBwhm9do6Qie
qrW5Zp45m+KjiZeI72JbuWVgTyFCAD1Nx/PBsGBO1kvBeXXKAfXEjen2ZzkXPuPLTkygYad0OwmT
c83tFGFVD6zcTD8w+jO5i4eSLnXS11jVQR5eYyCjiFmMpXiA2DoY1wlizCzaE0zSNh99g6f/nlO/
iSmQwkg/lnqqvRIr11f0qs1+xAJM2T/toJmuOFKJl7OfmnWs7cs4bOrpYix1p740kaBnN2M/2D2e
Oxxuu8yeRoIOm3B6jBOaFyhLNRotfcWQb9e0jtnjoebd87AG61QKE5I5L0syldw4KDqbzZKXOhrR
3FhcFIQh3i1hRoBVotF5n+eVPSkCcYe0rikySQJ3GdYe8BD9CekyBNXSwBd/YTbdSo5eN9O8hzwU
5ZqXiU7w7PExQFxNSFtxLTSupX2+cvalJM/TYnQDNeIxt3069pmBlsMJkf9ldrK8jGJmrrD2w/pM
aK18MGk81LuMIw6z0iRrtIs0ZaXdu/0UtqBNBus0UjHY5xFEO72wNlmiDQlO1tzov/fWGC/oi2TY
JawurfGYOYOTbux8zaMdWIAiuhrxiUxACldWa2p8VZCNbpEiD15knI62W7GWG4wgpqPsmrbcweFn
2hOjcMhZVUP3Ww/sP8GeWWK7NjlM7sKpVOtxLjX91UU93RAdqE/THieFxCWaW+0IPD+OJ+uUEakn
h4YmV7wdUALjKO5JFrjhYI6MV5B16Aaj0FhFdLTs2AEcbIy+KnND3qaFjgxw7EIYRgiSaKSLKCvn
XdtS5xzLUIT5MTVWA0k1xkZ5JbO5IPsbT4l1p1B169/HFe2i73ZMbJAIZVlmHRyKQ/sp0Xks/jqZ
tr0JqUP7i04fWH37wezaH2joe8FACC7iJrPLxiZZh9b4dZsvSEDYzAciMFM9c+Aq5HMWoB8JGz9d
hUYliRkq8krN7nh1CD7KPQSMLdEKKASQdTDRDL02XZYxYB1xkqdhCHP0Dn21DLd08638nHFm5dD+
gVbj2YVWSR/Mgror9Xa9HXGxXM9IrKpdYevtq1WodTgi9Mzymyo1p+9NNLjajtXAnTa921Y5tnQ0
sBeDXo160KgZtbVm9dH0JKZFRvtsFNUUlMXQoHaGqglhBPwBnBeRGDvhhO6HkWB6PwJRT9vLTudR
+YrHCeUyE4W9ndoWptio2mw94FWrqKp1p8vUJnG13Mh9pFOAh0bNRRBc8HyQTTDlnj3SI+WbSfZn
c0QDFCNHGNapns4q2AgaWAoJvybWR7ZZQrva/tI22z6HVtbxZUOPEEWBMTmxdVXlCVN8Ju5QNvKE
rpAnhyQxYHGV1anE0UOjGDfJWgwhurrckYhddbZGRDLjiwxtipDEdB5CbUlMP2ns8R4cTjPcWXWN
3y0fzfi9Djkxb1fGRq9Cc3DAx+WyHnOHsRRwnGG9Q+VQNx7jw+i91+XU+hJ6tPlWQL8LH1og049L
Q0irvxJCceEmOFtRK6AYww4+cVKRtA/eHEIf0kOhl8mH6NaG+VoMY/xRVLrJVM5BP3BWFa32pFFL
uYe5qeBcWGsN0ANt3mCfYa2KeKONIbuXJaRlBs5iaq+Jyo3vcybv1dHIVI5MsOiR4Rc6IoYGk8j3
EY7TuOWI2oQbuCVN6EPVQ/MwMmzTODzLedrYI0gwUi6AgwHqxIlz1Y82e6xo6wkjeTtyilhmMZ/n
BcsHA/3cMr2c3YV76/AkUeRXxn1csCJ4Gn/5XaZH7PVxZnX9hTSQkN3NXV8m1ycbmjimBIt056PG
YQRFlN240XmtyeqFWCRUBALyBAiNkiODHxWMWk/j6hWNDQaZm4LzAlmDqmLGIJOVOTJdOnCMpHNq
WsBIFeqMo0Peg1/fSHEBTm0xzpKIw+or9Vnm7pfGYZTYjvXYny+GVV4PeeyMHqgZm5Pcit8o2wxL
W76iG7GvbVsU4S7tZ4cM1VYYH/RdlmbTOB2UAOmkcbxJbdIpGANi+AxMtlmEVYOJLLnuTQtvRGPO
8UXVDGMdxEQkQIKj5Iw3uU29AjRwGlPfUaGOloyT5/UiqnY9zwdgKhbojsKOn1Qc1d8WsjpQJkUa
h6uFV9XC3GHp3VFFPeQjgvyiCWz7YqND4FwAxQcQy+zNIqwbX6UR8qZTS/+56x1sDdD/OEVjfDAf
pjhdn+xciMdpZNZ4cFSK+92CsIn/OUq1aZ9GMeKuus/W/HqZS8kbYDJHHq1VVjQdYvsEpktBD/Kh
Lzm5XaSdbXL6Ffoh4hQFiY855Cs5Yry/ET60C5EMWFS6sDSWYGhIndkvY8aguNXUc7jG4a2d4p6D
2qERcxbS7d2tsYZNUw4Zbx54HMfZcJbpyh0MxvzoSjH3xy7r42u8RlgWrLFcj3Hk1ie9KajkDYcM
jstkDE1yU+Qd7bx5WNtvGDyQccgGcQV1dNc9R2Vn3clRrXdhAWoPM+KMi1S4uL84+E3jj1rW84uZ
FVbrx/QoR9Jyku5Ahi/qxtXgJQqMsGrumYTpTyQH2xSRwkIHC/4JO+2oNP4iuKq9zXiMD+jcaXMk
pnPdpO1GOItxDeiZma2WNuyK3dLUd1NTOTdtFBdXc0n3dtP2evboLujS+H7PZeO3HY5IJGihuq7N
tJzhYKjotsUpn/pVrC1vZW5DZi+Jrr/IBv2UU2+ttPRUaduXSR721m60kaBsuxTBzaYrmEShOm3b
68ka2ctnwnXIop61jyQqOEs5MdmVQeWQg+HbSuYxumDdocHqlEN8CFtg24EV9yXn+5gGAQVLRGem
qw2IB5yj3OnI67MCFRlhLwD1kfgVaTbJc2voGMFnel4XqDcX5IWOnSixwcKLgkxrotTZCaoGCh9y
xRhcxdOzUZgGIUJlRaD6Wtmx17VC3lWhrZ6RwqrKn1PJw6XuaT5UpLHo4X0s8XMIBAgb0ILRezrK
7tVtm7YOiiFOPmykPXSpjam4B4MwPzWxXlzhfkCxpU1WfzWLcoxP+1P3Xram9jQOE/7QrEqXk4fZ
tm4qxzHurZpwZA77hYLGIHDysFNrA8uDPVn6RuZTvJzZ4VI99nRcdSi2uX5MshAi1piH1GoiDJ3X
ZpLkFiVJsp7ZTcMU0k3IPM3NDiB6Q1mAjAd9iwzYsKk+kE27j3Tq6Nw6bpc/o5hLTmfXkpxaw24d
l0irISNKKWqr127JYBlSeyEzdmZc0BuiehaAjbbdGDzLBTWHIkbzJZ8q9+ACxEo922G5xh085+Ag
gRreLImOC3LuK0rllpN24o/RRA2tD4insQKxrh7dCr6zUPQvhtRmw2/0WH1LIzl9GwaBtKKNUisY
qC0Nf17hAHI4RopPIzmHDB87zMQaRFr4gqIfZKDTC6TSS++MIgTaYDbyaJ+84I1ZxgOSVs2cSDJy
MdrloT19V5R0IUfcNL0qHMd96ulAfNTh1O2F0MwhoLPc98BrlOadzpawnbaRbQ+2R/7IdFVxIvu2
xmN+RZ8tPO+tBWV4E+fjs5D0jCBFNAVuzVm9YarKVcAQ16yIRaxZZNYqXb+1Tq+fRaVjXIAxB8Km
afn6psUOLxEt2u4xWufhqRomh+aYli4/3GxeYg6TimlIAursnOM8Ej1FhzkiTzyfMOO5a/cDnprk
pVXm/AE3HZMzjp/5fh4zk0miTjGBu0l3X2Q/8uLx3rVgwVgiV3+tu+pZagmIQGMKTUSm1CwnPNWk
7syBQyy7Wj1cFFqMwkbmFBMbjHh2TkHtyJamE0KWfCZoHV1/W7w5eqMedIZ0C6rfpfiW6F15L3r6
GdhB5wKe0DIrrKyosUZvDruCAFTZ6yf1fRJe9kuLT1rWVMIkZJXusxuf5LdkutLPMFejuSV1sX6J
qJ/qDf2OU5sCJvv7arbzvcL/9WhNc8mbKeN3+pQscQhC3cofXdmep/pavhYM1nBIAtZH3FIa5iE1
xrQJXGSQ92ncDUhaK6FuZZRyDk7WsEd53zPz9yPdyY2tBQml2rT2pNSmdCazDurGABgCA3C1PUzP
8m1BnLR6qnaLt5V2B+/qpEiQyTCvsps7MSg6JJN4vdC/d6+KKHXB7zdWFyq3cDwJ2vga4vYVRQ6o
hQTkLRj3dKvhuAPtKt2SCidjL9cAA/DO2WK8xiNFVZT1BNRv+rZwb1TlFverXjcSZrcRvsxDi9jS
oRAeGGshUNpYQupXC6aCJylORRnb2YDzNDUmazOhDOkEsL6YOT+QcKf3HA5pOHaJVkUwNpzeWVPS
ywsMYwjXYBJktfnzMOGTq+gjcM9hYqEA5UPsN0k5pIvnZp04ZeKFo+3P9oI1KxzrOAmSQg8HOLiY
Gz1Hchy5YPW3xW/G7eLrjFihDlFMOxUCERvw19dpJ9Mtyygw8NbKCUgJTVPrsDZX0kiPnbwHtbcT
S79l4IrC3/GjU1C31QWDcUZD7tIQpd/IS5O2H/Rp34qGrTUeRnqbLbaAwrlYtcz7e9NZZRkoWhzB
zNIWNnCQz0NTLbPbfFgKw1+0NdqaTROfZU7S7//uVVxCKxHoIEXgVGucRrd/mWenrI3wT7I8EI1W
X6TKCG+BbVa7v3kVnHosMRKftGRiZ4rPV3HzqRv7pSqCMgXmMNXMKRuHOcTfv4pA18ROitgJy9jn
qzBbGDkwlkUwh0ywKIEY44N7ggTzm0fz01eJ23EQGnGGAjLOY/p8oX7CThqKltuBmIdbpyk9aJ+T
xzf5d3GfX1UAiku5fBNMA/Ks7iLG+vR8IGLS9iIxPoiF1dxrDDwv8zJaf3NDP1/F1HlC0jAFSBsc
ep+v0jj9aLhDnwdr1YSPiBzUpVR4qn79fL5qJxR9DZsPje67BYX9qxwk7ZQUBjiLwOrz9Zs+teMF
LSl1cDhmQOqGyPfr6/18V1yP/A4i1bk3VLqf7wo4IwVdYadBbbZ0ipaUAwzSot8sLP/hXSFH4icR
uqKb+3yVgfE+yhSZBmUPwDsTWr2XFocXqXUm6Zum6f/6rk7r1F/FFHzxDIObQp/HF0N+Ddtb6jW3
wCM44KbZ3WYpL/XJ5hjH8ZFZhnZVxqjtf33Jr993LgnliLtz2IyIOPxyi2ki8nhgjOuD8wz3aF8Z
Z/Qd0BdE0b+5u58vxfcQWZpOsUKQoP3lHda6dbFtdLW+JtzSkw0sdhzoGTqH/HcP7uvXg6g7bJ6s
rUKYggypL5diC7OXntv1tTCmAxu3ju23AMf737xcp5fnrw+MbwaLq2JtRefFgn76Pf6yxOqtTeNZ
R+dlX0S3UOqu+2NyPe+m779+SH/I9X6+DoFKyD3hXH0VQVpdV6aVcJOtuXluNvU5ZkyP5FS/8txg
3UXf3B1gqN/c28l8+/PNsaUivBSCxer0PP9yc6Wrwq50qU7kLj9Ul9a+34fb9Zhe2nvtYBx+fYvi
q5Do9FG6zObJqSMdBejW56sR6miVJvqx7eTZO3nUrqrL9iC9efPeB9N2DMZg9eYg3JgeFvog/83N
/kHg+voJE/WA5vCUb8Sp9PPlKdcULFmRbDF8HBtudj4LD/bB8fv9uOfdv1C31i0ouaHy4Bl5GpX5
e/quvZnXzqV9qQ7uIfJdXz+Dw/CbT+aPz/kXv9pXne1ELMq0dnwycwSsMIhQE3b73tg5WFtgvbaA
NmiMQuHYID3h5P676D7z9Lb89AugisU9bcs/Xdp//SIomq6peZKr4Uzbm1scllvnKLxp7wTZpfao
PSZn/VUIu4WGzXV4hSHpTDvo/nRefauu26Pcc1z4zbIlfvqdTmI9Qg0JC0GDTOHx+XnFRoGrt0Md
wOTkdrnsr7SX/s46a6+yI0SGK+A1QXO13jOJK5/1F+c3X5c/3OKfPhKF1s0kU91QLkFiX/V1oGxc
jRm0FvTb+tAewiOjFd/1ioPY1pfk1Xlvv349vu5EKAZNIsEpEwQZUGj7vtzuEAuaLUuyxbTmOdf5
vvqbxeJpxZQIwtnI2cqJpP98gXzBGOiGifSzyTT3luKYXM1K/OYqP29wpkSSSPSLiQCShfPzVeql
Q9DFnfpMzM1bjinqBB8XsDLiOHsecghknjnM+m++LT9vB6ROUmwhmSfb1fnjaf5lJUtzxwAeysyl
tKt6y8zBODRWHW9//Yz+o6uQkYtoWae6d08RNX99TZKUo5NaM4lVox2PViJ5J6f271Y+f3zhT8Uc
EYnogswvVb01Z7HI3VRCTXIs+tP66EFv+1161NfvG1dB32uDkWKvZv3/8nolPa3Aoa9N324hh9kr
nMzExYbJsJVQNj1prv/2Z+fyqeElkLYS6uteY02NNTG9M30jNwaMN+DPVTXP77++ys9fP1CPp9XC
RSDPifHLdr2CVKFxwlVohYqrBHDzbrCa7huZINr1miGdiB2HZsevr/pz3XNaNCl6FLs3peqXz5IU
QDca89ikqjPWjRsxbQwlFqcStMmfl/rvYJOM7y3Qqvd/u/hRd/+2hezxgwT58n+fLvVa1UubRHH/
fz//KzlK//xN/B/9j0//QgUMlPNmeG+X2/eOtPV/RS6d/s//6h/+E+35DaHK//lfr9VQ9qe/LeLX
+gQd4fP9zz01myGPfrSfPTUmP/Gnp0Y4/7D/qDAI/OSMh9njX5YaAYuESocsVIFJG4s9f/JPR43E
NkMtSXeBNQR7wqn98E9HDdlTwrTI8+XQCDtNkXz2rxu//nO7+FX2FJUcS8T/31YQnrPG817zO7rI
w9liPi8hcgJpN4QjMsAoSq8YAAvf0iyJlK2t9J1qYkBodRYqTgiU8+9Z7lQhnIKBVgK9uPS77TS2
EYy1hYsbUQ7iBjmkpMqi3Ai9lNbVI6rYBMZIW6EsMLLx1JfhP5MDNFuCtAcBmvuA4rK5Xc3SdWET
RLL30ZCIdEPn0LkZNLpkG2M+kRDDlvk22KwcpbbpRsYbwanRj7SwEEbHCw3UcOWyY3Sakbd1rfQD
GYb0B7PwXRhZsgGrWcMDzpp4S+jI97HA5KOsK2EWV7HVP+JNISvJudCs+BxyP2IBhLjAtUJsG6BT
AxFRDxLJE9fzPsR7Ljpgw+mc+FlqjkE+W/qhcThPQ383++uZ9e7FEg+tWxGKoMfiAhkddkDmXCGx
EcrGv1n/aHp1GRINUzrpWd249zqpO4goIAWkfbAa/OSg4DRDaO4Y9zEs8nTwp6fBI+7gqgkaEqWp
T53TNNpc+BG5+mGseTU0LDWYj5GqtgvI6t5xa2OrNUwJnHWPDmWh5YfkA2jg+4KD1TPm4iGJ0m2f
tTfkRLxEja42dg3lfsrLQ81o0s4LDJmAX7Jvcm22EEXj3C/im27Vt30OGroeb0iAgscfP7b2Awr2
TaU9RY65RSV91LGnY6n0st7GDXrS/aIbAyUPfX+KHp0GbSanjmbjRPpdrG7hRdyPYkKTEu9QjDB8
H5CVVzGDzOFkKcxctKDDtgIBZWMmTKz6iEmVzI9GnFULM/BFXiM9CUKYkYyig4o8yhzidZXYt7ZO
OhiTIUCcm0m5A58ctO8CoTCTMB/H9rnZHTvLCOrU2q7pg57nWyZvqDYVdy3uh6g+63p5YgqYt732
bFcKWnYW77LmtXWmK8uwN1EIc5WnlqjuuovaYG6t23QuPwaIuuvcPUg637KD9c8cxFcnDL6sr0p0
vh1BAOQ+bWYAGLLA5Iw2nJb4JefmjSkcdL3rSfdIoMptOCEj6srofFL5tTvq2X2MmGpDi9/Lw3xv
Z+PeQiwDHLMOEIQf7TBpntoGFcdpdD0jFFuz9kHjfxMaEQVLOFwVVezN+XKOB+dbXoy6rzvpVQR+
R6w2E2ACe8pFB16h14gfmg6mJer5jQEss8PhbCTJmdWEiBKbLghbuO9jhaQy54wSlwz9xwtmxb7h
zOioE+dykg0va3KRhcZeRx0SOwgrcVdfq3o+gHMAecmczMZ6gDzb3ehN5xEufxku8UGM2n62rY85
7SDzcFzjGwL49sRgARDcXgrGcVeoodzr00i46oZzsokJGEWiyVARzvldZmP9iJz6JlmmM9LfppwQ
JH2voTyN2vzdBoGULqEnTpO4fPHdBdF/pGVPi94CJRpg9Esm0alNTF43ZB4G7H1s8omeYn0YLyIu
3U5ZvSuJiSuHCRe4vJoYMPTA2ciBgP+KWiqh+TF0hPSpJrtLDfuu6Pn+ASkBNQv4tt0xO4WLFx3J
Od2nFghNVGYbKJzJGVkL12DtLpcZeToRq4gCg1lz/ZKQPst2D7FRe52Ue+FC8cgg/EzmeFFELAwD
45g4/zjp/zSSVW2n3xs9SNt18IzixkrQXiCRTsCwxo9LPp3JcLkSHcj9svXcGNmRoZ85J8u7hYdB
pqReMMNZMnvfdn2ReEgfNk6/+CWR1oA3AfXoDXjfynpZW0J4mLdBoNRtJqzthZ6TqZAmUAuMC90g
wayF96Oy9zaz6+802sgDD6Ot6DrEV+Z5qKfPoCz8IokPhUUgrVzv9Ki/QPbjccSYGfTN6JiJf6n4
OpVoabBU55DY56W90XPzY3WqrbUwSWBXm/cLAQNdp2+AcQWONX9XWb91i2r0ungCYA9+Ru/9KV47
4MPK4wlAi3KdXaipY68GCDfN+Wk5gtLnWxmZg7N818C4jBbiaVO9zV3jo8PxVXJt6fMI0A4+BRPh
VtFPaZmaEv89hxd9MaOKUnvUdufkDsS8Me1hsHjs5nw56fF2FEUG1G95FoQSpStum65LrqeZ3DWJ
gKwCq1U/Fk09v6IK3svqziGZDAjJGRlpCFq1wkf5FuKcMIrFOaq5mlkQZwaxBCM1LHsKc4WLCSGs
3iBm9I/x1NffmRAO5X5qQ/SrxmS6NwCbYQL1aEw1JvdG+4Zdqn2YVzf/ztwx5yg+Wtb1PDayQ67p
qOcK1fH3FvXoywItBb4FZiP6pmlXnltmysC8yXrexkJvrKswTBfQO0bpvprFhOOji4V7v7jwlsAM
KfwKYR53L120YsZDVcJYJQ1bAYiggZyyze00Hj3m1tO5zLB4BfOsZ++dVBBVRD23590E2cHLu4Fb
H/WFNYVEkTEm1E4W75gAp1dltnp8ySOu2pcshU6OEBTtR6NP6UpSuFYPu9iRebNVbRUCkmoig7Pd
kvUcX3sZtmdzt5gM2nvukbpIbNYmtNCOzlJZKP2QG/pqGosKbRNi4APmE7s7VD2MgwtInpaH9j0z
bvKhJeMgzJKugpKsObDaVTdBM+qzRduj9Y2M8zV1ErLTIKKgfmCJXby4d/WQ2Mu+giLW4vsJ5iiN
idiMoMf6IhU1k9ZoFWhUMGm43sSUgB4oB1MXU8lg9F4RuyZMHmIi40ssEURt8FE1ingtus4p2lWE
e0atP42y0knoQc2fHtUiFKteghxmT0hSfNfA0DG8WNRd55EXraOzsBysGYRZGqiS2DHqoJ8YFxwK
HFFXTR8jSEGSJJd9vhTL7FPm2RXOilY390BIhso3pn5uzubScV+NtSf4qRvQ1G/kQgwfsQhlx/sJ
KB4ZIC1g0NBTrsS5Ntjauq8HKLCQXcoUTfTsqke3ct2VXJHFTPx2InJy22DEMQ5CR5+LFuKUuaQB
ZkMP52AWPJrLarpHDZTOdF5EQ5kHoTWUu2jonOF6zjvzcsGqrBOI2vZRkDdJVO3tadKR2hjK0LZt
00PUog1Qi0CMZmjsTFUxryqxAZEwZ88xduB5UvU5v1j8vjY2uEwt6+rlStlVYZ+rUQCfXJ06Pegj
32jPGAtlwWWrHRmYo2tjpi5nl5Fsm5HqNs1W+cNt8/E8bKYR0LObD8ciym08A7rJtIIfHI3tMnZ5
uVnnfjyra5w5ZJ7YvJ2QRNDOMuxtrIOGWSf3YLYolEz2jIir1zL53JapJJmO7jP5RPoC9iwv58I3
09E+G+Zag8vJmPF86qw89fUQI83JWwaLXUNNSFbUOEu0WaJdKWMGjSg18F0xGzrFL/+lMHENNrPq
563pTJBjJlrotS9XkvY2nWt2z8ugRgbLaCvICktScgAA1GaKeT9iMgwCC4XOaCex65NLUJ3KBhst
k6oa1QZRvlYIKZvxBZkWQS/NMNgl+2hokfo81O9dAyWWn3bdE9hqDAdfRg1OCnHXkE8cEDKObA+U
iH6XWeawICbIi/2Q0132W5NqaY2m6buUReQg+Jn91ehSjBjpJF4scBk0MellkqU2GclxzKLuLB+p
/AK7DMsc5mORJDv609rNIooVh35URU+Weois7OTdkMNbgZMtv3RGOd9nIwInX5B7QBifHbmvMlQE
Rttrv1yBjiNuJx4m8ZCyRIdIyBV7ND4xMsn4gO07VUvz1ax6gtQEQqPBL/WpfnVKp2uDkLwic1dA
w4FoqIcmRQkWHlJiZ7iKxVz0j7hyakXS2WS7G7c3bE71jvlhYVh4kypSPTqa2XwWk8lUrpfKGfxq
sTHlSGRUrIK4uJjhM4n6iJDoEhVWj2KBh2hlFO0oq0imc3tFqWA1ZUFlWqnbqpMzUX4rygY0ISgK
FHYX2PONPaIGg9QCD8UWbEwQ2fvAFEsSe2AGNr3K81uzbUiLb+GCE3TcuFXjkX8b8m1SgH03zQKg
0RPFRLRyV84NG/NqyONYmwucILRANlPljJhkJvyJZ4+hRiqsWTU3MTQ9LJ9DGj/zzrpva7dODPFX
OwwxQTlMoxEz0iNHhjWm21rE822uy/IGPbbxg8COihdyLdnC1rWl7ELZHC4BHP3mCHq3PZnYYkOD
fVzTSQ6rtOU7XIxLCwqqw1ez6ihOkVes4sVJHNh5/LP3ImbUysPTnID0dmkE/tl9/u/o8tTv5V3f
vr/3tHk+N3P+R/Z2jNNw4z9v7pz/6MfPrZ0/fuDfezuCriugWXhY+qfejv4PEBgWjec/hhiIpf69
t2M5/9AdtPq0bcVp/HQagv2zt2NZ/0DNiDqD0R5dIdrHf6e3Qyvzc2+HqSemjxMjF5kEHYevcowM
ZVSJM1j5zJTLj8Lt3aeSvK7Vr6Jhl1NOvGfl2IAkj2bnKVzzbAicZZgvOGeRI2u4uXygGZvVrOAa
8V0QGaM0WOD3YMc4+cpaJrwAyvHK6AFGYaPbVDLPSz/EsfcUGrYFW5VRt310IXmQ+ziMogkKhbXG
y6yQRs7AmWprWMzBzsweow5q8zj7xqcGya/NIc7NEr3CrrAkfsq1dijWI1h1k6dN05J7jjlTv2KJ
atKgahKDnj6i/I01U1V4YZGnjyZKfRz5NoKok9QV/aWJTZ74K2R8P3IwSAxrZhuJ8VpRduzFlGnH
0AC5a3XTej26YfnRoQs+ZklFnO/YnMhiawubLUNGSkOjm7cFKqgfRVY5AyAvCGZsbrp7gVpgubTE
gtxx4pz4sCz4llEE1/HBdcG9bRMQAE+o/XBE2rUc3W0DgvuxRYUd+5lb1j/mrOP402caRXIGWAfB
t4nLHm6g1hqBk/bqrZ3A3XsruZmYKOvEuuDQwmGcuoZg5KRsh4/YipKHCGcl3SnTwfNYdqeFglwr
qHG5PmkXRox3kHicNrpfatmyNnGg/z4meVVzbI0xLw9OtxZ+EhlABvK+ix56soTRtheV2+zaEYXe
RqVoeQH7VhPT6M4EfitXoMdBmcewJYG5wUUM11IdpgVvuReNqfE2DK55NGutcDaT0UaZN5L+fYnl
M8Z7I7gdHq9pVRt8xrO1rddxOC6FwHwOAgbMWAZRE3OoKMiS7ztlRX4JEaDdj9VgPGJRa1zyaVqT
7pIYfWK7FhUYENpOuvamYmwq6AgMtDtpVVYlv8NIST/tB1stL6ZmlY+yJaEDY3U1v8haJ5vQkL3W
BoOUODD6Qc4hcAcyjzecasiSE0NZnlN7cxaMEyx+UlPZd0xFegmSycreprAEh0iEgn1fFCma7cwB
e8WjitIMFELZbyYUGo/9iPOMYj0Hhrqo06Ov5ryoN6ZLll8wkxL2XS4NR23SXKIPnf1p2ZXTUNhs
TV3CMVHP0PhXLunsfjnXyy5upuKUcyaAttuijR/CNXI7L5Wcn3akgLio3HtzfeBAip02WQTq4H7p
OP9obQtdEZipAieXSSrCAsVPD5d26s+7NJ9SL4umVtvgrOifcZKb30OnRYZlQpjA91q3YXdhkgtD
NhJ8twJsYZaeQNWqlIcoqgaQzI6AidPlqXS8QsxWv8tTotKulglp0n7CnYp4u1t55oYW0zcG1944
bOhgBLwlUdGEwgISyU5z8hCeq+vOpYfBcp1p9MThN7VUvMn6Wk2xn9TJCGjRqYwjfrqcYXs7A6ud
a4j+z2SYk/VND+7/sXdeu9Ej2ZZ+oijQBc1t+lSmUpny0g0hS++CJkg+/XzZfdBdVZgzjTNXczFA
odCo/lElpQnuWHutb5FeHXNzZBBVc/uK81pyA6uAIlw7rQd6q6YUVYgJhuK2JZVAGXNEje5FC3MW
y/BCn6yXLOJQtAMBEyonjz15IHNbDCVUVZgdye+1kwt7SBYMAUdPDnHTTq59uQOVUM+gVAN/HeDt
/MpaZuGNdl3fWnl2ZUefjhgYwqs5+mZPZn+ruOAuFpe9A2mwH2aEB4xLz2Vn0RRTc46slWsKucVC
kr2YFWBlonRUji5wpkQvXoGiQ8TTSLx1WcvupSxCRC7ESXThbujnfD2C8+EyJKGPU2JjQSS3QzT4
C+yKte/adblmoJ4/4cUJlBdt01w8uronXe3TugdgOrEfZ5da8iWJOC5zOR7oZlGlg8q2Vm6EN11l
ljY3+6l9aZy8/bQ1vKK1qprWW3QhWKZFaDq0VbadIEKhZO/7q3AMe3PtxW6VbHpKtFaqz810Lwzh
/dYtV9BlAhwSd/nAKb4PXS62UC1MzquE6hJC1ASJjIXvNLAjA6iaBHvqAkN3PFK7IWNXdzsFW+I1
4QFApNO2zE91LRvh8OCOuVKWGNobqoxIO8dJxuZiqOqOEE+DqEYEZX4UZhg+tp7vtzv84G/Cq0JY
I046b/M4cm+IBOtPSdHWoWexay/SluXLQmJe7tFlHpXjd7fcukGNNxNaE9TfiYrzuOP85D/xhR5d
/45iNGgEAW3Aw0TnsOBNd+ZJpkmMjiC3o/Gd49tjWOYj+io7x9SPIjX9ezLi3YvfQIJeDsnYnz3H
UXqdUcT7Qha04i7oQCNb8gbJrVfwvhBdnvI9CX6CZJNBswW3WpcoDjXE8GXC7JrPYLXEVcrshq2j
cvlQkWSMVgWpl3BNyTKaaUOIMV+A8gneBm7v3toJwvgja/uZsqs6NSgPywIS2kRbYRkP9YjFnONo
/uX3GdQBYGsA7C3FHn4MCQXTjV0iUa38Uo00UqIGrclgjkAcCeMgRCqiEwBtQ6NZJm1JFkEKQnPI
OeHk/v+p+L96Ds0rBu2/n4pPP/VH/ucN6T/+/D+HYt//A9CUjQuY4mcQgtfGhn/2MvjGH3id2DZa
179d3Wv/Goopc3Bwmhk+G0i4TjCq/jUUW+4feG4YcKRrX611+ET+BwtPfpS/TsUCTxEzNtPH35bi
KZDNqNOp2mGMV5eWCpW7OA6LvQrMeU2nprgYFjFQbrYD8JKE1pFga6lWbNPI6++rjIqChssXa40i
vNLMk3VgW/0v5bx0f1BL+qntftj5mUcdXkSA/ocrulwbXZGjH/ec4lGlNwU0o60B5PehIR10iiuC
ck5cNhyxpo3o1+vx1i/C6GGm0HoN3sn4yUjHrJghmbCUkXk7u0qyC8ym5KYatPFIgU/FeUf58X1W
+ObeZfh5hY1q7dMizz+pY07f2uxKTGtE02xcngQrcANk+E3zCi0lfnxrNYxskm8LpGpR3sA79PZk
pghc8329p5V4ouJYNy+NVbHVwrGcQXJwzNJbmZ1jb0ZY5D8JubALXUHocH0fizfE1wAxW4X1qUmm
5tY1BrlOk0KeOx8u8JWyysRCaQLL2x3p/Ol+SOv8tbBk9EQ4FJSylQZ6R/UiRAAntuf3oeqoKi+o
ZKHrq4D/zh53XF/vZdssd7ojiIf6fZS0OMjJbX/tvhGnFObJNxwm45i2wUjDc0S6Qowxp06fof41
6ey/jC4hbtXO9s001qQqrD6OCDx7wFEoI3DUS+jAPFlilOQEbqbiq7KKknrCtv7OZG1T5iMGezEP
lOqVpTGhG7n2prUdSGtD+2CW9BjY3WMdBfaCaldasbPqhTlj504xxAUnCii4C5vlXPfpfWSUFzL6
e1M+ljxyVqnUbAAnXWxhzbjsgVl7ZlTgRrGzi83udMX8QaYTq8izgvsqmcxdmGp7JarfCEvCNdab
L3s7AtdEGqlM50/CEjsqd7bCzNTKk4wwHNYrrGWLoXdoPAef0tDEtQszsY6DaK3p8CbeZACXOZP9
lL9pKUzWISMLF6wNxre2+pD1tflb14N+JhsA+J0L7pIn0cAsew1/mR82S+tdkMcvmgvGXQvO66B4
no/tJ2MpdFxqKDsRbD1NUKoeCRta78CnVjSFzmvW2fskS7egssp3i5vUxi/uTWeoN6XIUMQCrjKP
PXX3VRHf1r0P1J79f0bjb1v63E7K4YKbAt240Gdth9wtu34btfnOissvkjo+XIVijWHhxaXfAPWK
uTchf1NOqJcdGpgyiHY0IrmJvWQVVfLNT6Jvz0zveqVc9o7yh8H+TOIIyL+uWXBCY1w5wFcWzhhD
XqeVEKFaHEQXHYuZsGh7hTkE+uzFAXwwvSTrIBemyuk+LJL7OfYuReippyYQ1D90SQYfN922ph2e
5JAsR0qoCrdOqXChhsgLWC720HlswlUd9/0dO3oCjI5TEoAvXuhmWLZ20WyA1yAJ1tLZAx96IGfw
2+dP2p9Ro2VDhNBmxWrz/bRytoVJh+5pQN+4GTPKxsVk7wOzA/zNt+4Rado/6xmHejz+uPOU3BAu
ht6Rk3MmZrZyfLS8xPM3sLdA5xf7jCb5uEA4JZX7UDJNVCq6+F5XbxKGmQu3T++3JLRDmujaElmw
DFCZffKc+cMLa4PJpC78D2eqqU+kLQ2AIaUtLtOgU1y4evYfI7F5HAylutOOjLaiq9OTYdUMdVE9
d4caVWcFiQmufWWkOB/m2XyCZFCvQFkbhyDm/ZUooZOe7Q9R6eRrjoPyxy4M+xyp1tknhL43IUYO
+OgOgDOtn2Un2m0FbWUnhflMjQKEL7O+XoaFRMPsCbwHWt2gn9CZOI3Ij27muL/+aB8woTtLRd3X
cvYNUBZ9955jDemAjRH6n8eDCcfkpqwND1OJQ+sH5HMfgt6yg3H0WAd1Tw3JeChLrz4n4/DRpyb2
U5vKdw8sE2WGNHOGnlt8sdXzvvKCegVkidI5wekMqd4jVrDo0Ncp7EsmlhQirS7jVKbXBxeyTNg+
Cj1MS3qELkVkfmEp6TbILOTVYtd6HARNvAU6TLQwEGk4zjIy+4AOD2E8e6+sbB7gjSHKVl4XfuCv
qZd1Ktj0p3rLZuqYVgxjdN6UHKlRITft7PPMCcx8B9mB8pVCbwFGYMyLWkfDqsaIsZpiT1IFG7vq
Ez+nt5N5pQ/d4Mz7Mvf1iZIworA83EGNObNm38Qxlq/g+pTBItM9rSAZnzOlbk3KF/gXDXuHO8im
h8kHSb4h6F5Sips5R7vo3FPfvea1Kj5p5rVJEjpUjTZjuB6NUq47rA6mV8Bz7PJsw1tR8DCmtDsV
Xr5xUrHjTeStzybqCS1xxzXTxJVpU2cOE3XR+Hb5Hprw+1YGLKRsOdJDmcYkMGgyYd9Cya0mCSh8
BY+SzLVdqmpJyjIgWMkagyKOSEb20g+uuTYkiCgvt3ErSMp3knL1lAuw225mX72qjOXY6Pz6xujh
nBjNdQxLhFdneNJAecGZNt5tIuwBe4B0fZaoJGILdVPb8OIThrEDoRE4W0VmLV2CFEsleXDQuLbS
onjLiPbASvgWXjesiyj4GD1+TreU+8pxeQ97/VlkzdGvIPgWtgDgkeufYdQ1MjsRZ44XvbY0px9O
EoDhXGJYb6L2ZCNauzfdoGwsA3pQ0A3FymloUXatbKPDmiZZG56DkLSY5gFiS74v6+HZmMT76Dbl
aTY9qP/MDIdpYHMaz/Yvbuo74o/5qsQbYAtnF2TpbZrRkTqyUa/nsVmUrvHlZSGVNfDOF9g4l4nk
f7D5btae3f5OhnsaxztXqrehsM+jE4HfsoGODMBeQPKwp22KHwhSFGD5K86iZFlFzTtDTnfou4Df
o86SbeDXwGJsfdsPMrtE/QHmIBCNZrQWaVwfvOkxzAgTuyYQPre5bV17eE2GfmeP9ybS1bIPv+hg
sI6R6a5hRay6HItMLEi2tN2pBO4/EE6LcjgcXfmCMtCxyyqeTVlAxTT2k3X2e+c2hyNutK5xkzYm
GhktSPA0PkhZ+ycHqwQFtSxu7flCqfZxSioUOe88dDTlsonaDZzRO2nlLyQUg40/dnuZ0X2UuOaw
S7rIu3FIkjYOIf2hSBYjE8CNV8bPbS6ch3L2fy0u8rl6iP24gVWTvdYjPpMoDr8QIeFaFcdMjyka
zPDpzsnF1tc+ATY0LCP1oneKd596mWPTyCUZ5HoxmzPbGHkCSMLqD/BKaYyvU+EndzVCxur6Mkkr
zTduIZtbxxHOKXMfmjx99sdyL4WG5JGwJurH35GqBPwulbEYWjHv2VKrb5HIQxuldDqG5dOQGI8a
N/HCKGCKOOzPaUt79YMk5QggND1Rm8G3DPp1VmkeeRRIudRj+VeYqKxIcXR5SgmAyNCvivzNy/Wi
RfqNXKdFANcW4CS+aYuipApC0li0nMAzrLMyPemyOhY1Q20/lvd95O7qDqFF+I92r5k0TDd+6M1s
l+qY/RTie5tgLoqridX8N+r7ubeNLVyGVcxm29QaCwnKwtFExHecZuWa/dmN8kMWyNsYQA82joiF
GzvQXZ3Rv70imkgHAK219MjQ2WbB4hMuagBMytWg8RpgD/c2wfCV8q0iz0w7rMUGayvdfs8Cl34W
c/rh4BcFrQrMovt+mm6syGSmmq+9LUsoO5vWCtgjoBI/yAmHkpcZ7pPI7BuSQvJo1NUh8BpwH+k9
TlpIkw5F0eAPkUwPqTDIwKeQPO3PZlDcFDp5R68bmKYBVXY279DqmXDT6sgz6WiE1bMYKTU2LP8m
4hD3fdrcDHPHQpfNYdrdGeZd4lv71p0uZQqrgookvDO9xZfVmqGZzvWBXduDY0A7a9v4HYjdbTpD
UdH4SgM0NjgJa4TVR7fVRYMcEZSnQYfuWzgipqF2rJpBf/KB5Tk8KbrT2LaKuG9BQ/m/UmqS65i5
0gmqRWRFJzE6HhVdrwxT8ALx369SMD1sWAy9pnj+wUu8U1VeVy/0yT4PLpi23jGvZ1LKx2HO2QxX
1r4cpk1VimYf4NtxQ72aTN7qJKZinmfLMgyfQUbekMJ3dkX+aI81gyvt4bAXebK4dYsVDQU8zKx4
pSM5L0s2WF9llozvqFgnysXYiI5sYqP1XNhHyj7pWOmgO0yWL7j3NgxAHTTaOKXxwgNpE2TVkxjd
nXat76wn7Fx2w7y3s2uVlbPFBPlUttcxJGg2Qdt1e8xj6bKzQz7dqnsotB3zFcNmBvDU2qSueykz
2MdW0t1hMv7yOnFBO94Nniy2rkXX+hTcmMqKtg15fO36DMtCAxKLkwG0Ny9EMZys1HxVDUOabVXH
Ku1+Rm9OTnXQpgvHKj8n/kgXWvlqGPCpspTZisB8HTCPsIs323uT1o79aFDy59D9skqwJGHmCN4T
QhtrkBbDufCL+eLHfKTMxFi6CmnZS2eFSFeeq6a7T/DzLwPcQct6KOmtctV+qHtaYkrxCTTke27i
D8/J8NbQu7EwKjZatqtevapWr6X2oE/gQ+YeUa+iLuDXqLOta+ZHAzQFRxE4I/ra/HvqcR8bkU87
OrxBMUj/oIP6R8WdpjpKjQfbBpwd2hiYQsp+tlHeLGQ93tjauOedLyillMlasnXK225aVD12RaOl
iIWPZ3HbdUgfmQUHDPYmRkf0ATex9jkIIvaMFj7N8IGFPrCvGm1VdPhcsaE0YbFz0+jRVEW9HZuk
28LFM1bgIi8zkwDslK82oRImuEsjfxn1/leUcsQFXfpTpj6GC4VBA6vMwohwrAXWuQg0bkxGatjE
rHsq/lUVs2z1hFZrLgjrbKM4OTQpyVYVl1zZ0EaXI1Yzrdl4WNHVyULL86JLDb6olocLGIYyvtop
DmbcwbJfzYYydxTU8pteETgNRCKXAqhk6NR6Eg4l7ENigptyf3vPOBRyppx7iO4c1p0zm0WqxZP1
xLuK0fJFcUrvNUZvQEJuuorq8I2j9oRK+pBbATuiFO0o44FhKd3xt/iuCq3X0hrP0HupCdW6Pcah
f1PXxmei/Z++SnBPTGaK7i7IOeEnN0sTJE/qM2xIhkyeqxsBI/FS2s2LOdhPfsxT1x27bRP267iX
W8NktiIDvOww9Qaj81h0/dqqLSyDLZAReuJFkpwdq/3siuwpza7YsuqMWsZyL/NxAJbJYz7lF2U1
v2Dar5+UEBTMXGE9TCmKjIiDs2U7QlL6zbA7LSNb3MOeOhv1zCe9oLdIVvHCxWQBW5TSVD49TgxD
GdPkpxactfNEN7NHehkhR1OuCGyECk1nE1kU9kYy2Bgz1Z9TjD9ebUIn/k1N/LidpFN0HJ4iNYBK
ZBitkVdIWHI7gWX7bCfWZ+7zJBjqlj/JZmqdGtZdIV1vWzeGgQ07tOjic0R8gYzYr6aA+YGL0yoa
5ld+4qU9FPdF0ay7zKGOvVB3YVyXN3aXNC+DjZffbH1EoA5enz+fp6lq18p2H6qIF3G2xtWUMARY
sXzG/MHFY6KOSyP69FnzkMZse2g9LN103BbKfVSmd1vO+jZNBi4HxW0unzAb+qusKF8SZe0zMf1A
4zq2glZttjc9D1G8VQL53u87SNLOW1GSV/asdJ3werhpSzABeEPOR9Er6nU1VHtLil2Q2qxyG3td
SDtmvmRnpaPwBo5bduVX0E3rGemLuh4uLgReKV9YPyzMIYs3GCf3bTkfWzCRyk/uYeKWyymMnzP6
IgrTwALnZIemGU5mb2602Vz6qL/lCludWC7eVSQV5kyHy9qJMta1Ba9reVAsi+ix8lbNrDdGHpwH
CIEsqmiAtASsoDodF9KoTr3wQbdYKfNzdnctpd6mE7zRstzkDmItz6fMiO/zuXxxsNdt3CuxXnqs
QbsO2FlmZku/NC4RdwQ7VR0o2FBvsbk1fLmJKIztCx6yXWJvLKqIl72M1LJA+5kCwoS6+EIQW7ep
0a372PTgXNFSOlfUdEaA3iwatnHp3gE6L/aDfRfM6UE4/tELqjsunjdFJ7/DGrZKZj6SVW/XRi6e
4woJq2WHBc39pY+SnQUKzlP1g8tebeVVL0HGpG3AY2rVZO/0+IApCgGWu38fJts5MadNavTte26a
78JoD+xF1jZJjBvUUzzOWLJH1VNX6rTnLpAYC+LpMdfT3dB1GAnl0Z6zpwHfIZEJ/VwmNd2dlPhl
U3WQpX+qZn/rumBhwrk2L1PVW9yvpqUcugNfilXC+tQ07eeQO8HCobOPYrtzqtVryq5naXqq32KX
AQdjh/XBUs2BherGlw6ZOfvBsOAD9f5dc900WhnErfzH6xG5kCMz3PaUpDdc7Si4Z0f8XtfuIu9d
ZFnwr1C+DQsrxlRyCrTljZUWM8RyrtCK9RvNBmrtNTlObQZ9x2X4nHVy8thz45Ym54yXNW4IAujs
xi9ZjYZ2vse98GXE4tnuSgOQfFetCFf90DgOyQeK8hLS7YSWkE/3fdsna1Hhp0ZbtNPq2inHTSZi
Oodwtmom+eYN3VvOZYn1KJUF4ZjSTTmr6ERt4U5mYFWbmSISKo/hqDNmDTMUb0y5lXpwZHdjJvmv
rvr4iSWc2jjSUztcZaQu2C9fyqvld0qwoCh4rGu38/WWbrQAzFx/IBLZ4QzMjjhTd6X3mnH9WE8t
JbFz/kWwlBwR4lnBrnoch63AjzCo+smX4RsFYuYK/QVD3wdVyo+YU4/+EG6K+T4Hxu00cmUM/m/E
pO6wmSBL/W7l6qs06k08J+sRDk4mxYtU3h6H1JoSjJ0/Ds9zFu/nMv2eeG8nybiCpVhYF3jOzI7e
wXDzi2Xk1DdQCtj70TFMgSV57S41XAIapkjXOK4w96XIqYk7TAeDINlt4iZ6SQ5lLTBXjNNzahGP
QLDWPHmDczWnj7PKz+xHGG99lgIh0pHiekerHAkPDNE0diBD+wFnCooR553MYPdY276MP8DkMcaG
G48Y0IaU/5PLdpc9innORtEvhFPDCotbaio0FnYyKCSxkDTXzQSe0P8a63tFhArGKT8OVq0vnt5c
CbsIfkTPR9eKo1PXiUUmvY9OY9MmIrvxjGytTcQRr2UugSwmivhqHrWXcWWcWj5ZrTs+cIG7k5wT
/N+ue5R+tQ+wXlFMSsYKQNNRDrm3UqN47xUtdbDZS5F8M1I++yyk1lnNZwbUYbkXk+ktFIBHUCQG
zbZXDRRXUkIHCbWoqIgmC4Ik+LF8zqZrq+0YJxeIGxgrBxPCh8BThfqNTKx+O7QOwZNzNThJeWAz
iybUrxIQsTQ4JsmOG399gD4Hu3wKmHB5Xi5EFdTrwQqwmhGba03D3bKzo3xjIDzn4+w2xLnucXtV
bYi+Ohq7GI/CJsVdrBLr3Qb/huACorFOySURGRmNhB25SRnlKrcq5pbJFcYt0QXW9cBLb4Z0dh9L
HC3VMsF6fR7tSlLU7AfvnmVOtwoc7IdsEdE43KIA3zTEqk3vFt21TjN2Vm02Ev6o0gMS0UVPmlKF
XnpYWwM9uo95bQy4ZMOivtU9BRAcuuHQbUrTafacO4gH9NtaSfJZTKyvA9meg57mcdNNv4wpP1am
txnTgmhYNt+agqTFEGJe9d36RMFL/QkBl0xQTmMIFmz/EjkDwn0/IaXlfuMUC5DI6ZawBu9VZKmP
1BhAaxXMwNbSoEdlE5oJ3Q3wqm8K4aVw0nAQrvLabbZD5MR35dSTzIttZ+s2E81oc4VxHIEk+K7N
VLC6QbhWXepTKBkl65yL1zr0+mYzWmlyHTPMNbTq5JgFpn+KSbfihwZ+vXBkMy1DajZ+8MpU1Moq
6uZ7fsYMTnpFFzeeDOpBrRudR9nJ8xLj3ksHsgcan8keWxlXPyb7EFNh31oE75K+2w8gVj8jqjb2
rpdxaQ6aeWlEZNJkzeUf++ACwBMfm2LSR17RbuPzPLY2Ip1LPEC8t8DsI+ZdwEwYmJDri3Ezey5F
lGVO9J0+wwLc2egfSQNd/be1qX7H6Nr67NV8ZQLtpU8zlV8JGSRyeUydwnuB7qPXbVZXO2VNXK/x
Pdj7gsbFQ6uYrTZpKHgSkZTD1Ti3jnnEksbcNBQdM1OUb6zeT96zuRDfgk54wPKqdze2MqN9aBaU
tfCfK5m0CXzRjR58ROPIvy1L5xPkgXnDppb2YFQ36w0M/nhx5trC0xioTcdXBGolXT9b2K71IUII
2gFZfvMbPT+apqi2MDXbI8+r8DhPzXjymWfOaBjTPq3GYmNj4KNQ3UFlkLWzd0Ez3mtUrLuY7Pva
wL64HQgOSwrLK0ffcddhLUc/Cd7mvk3UvMdbGKGo8+3/VHHqnVpsqGdZieDet7mwL4nLiFsbbWdd
j7BNycYGyVsXxOrWif38TpuVczB1oN6CIFTTTdbKa4keU/ERjR16vuElon3DedotySEwVVYGmMZI
1Pa2jkQ4XnuGy2TnE7AZ2TWlA6JINLF+LA952bNzygeA1fTQzFytdA9oUeJXo5e8cdFossYnb9gk
8S4vOhKcXs02Ww8VBXgW+sV2hn9/b9TiPmR/X4If5FgMif3czF0wPs9Yil58tNx1A4lgSU9QtKee
ZrzFrWbDzn4v/EZuydbEwWLozOABvyF0PAtY4AxXsgaAlZDBzYaGM6jqnJroYZHR+ZmzutexfZ46
4rxbvu1hdHQGzVVQJyNau6+1W2M3H4J9bofzobHxPy16nIYmHjcUmY3fdmcL0+kS+mN8S7ETW0tD
iGk9FI23tEM6db/5Z7X9lYKnXDpDXKmtKkqcQzwYyHKm2JP48OvuMbItz2Ynq+Vzz+XqpXE9OLvC
m/RN7/TjEZWt28P6N47VNIbvYGIlkgj6+bKCPwrt2wxvlYebq8pQ8VGqmSKMNPogHpHdB+4E2onp
2z8QyXVemzGiv8eBcQlTqr80XuPsbH+WG3JY43PbxA9AquILWZaIKAnkcXrbG+8Nw0CkNxqHNhvB
0ts44KmNMyUAvXiYFM1VnqY6mZqAnx6teJG0mk2fdNigYAXgvqYcEP7aK4J9Nrp1eDbz0n2c7Xh+
KngouS1xlGuqmX1l8DAkgCNgL6MKUw7Nmo8aXPD1nApjmep51RLPfMU+7txPXSVeSEk5a51XkBZ9
EJlLOw36VWG70wsvd3HUztX7JESYHQwuvst8QsYp3UYthy6LjzQ+hDFXLcd+M2I/eJlZM2ylU2zi
FHkqGjAzl6hlL31QeBcsGgZ0oZjXdGHgkVgnY6cfC8oEbgYcL7QPVNxlejlDyQ2c9NEGq7AIGna2
WB25Oca8qHTXhBuA8Sm2A49+aeKtVINTw3tNUNp3uTW0hynLw0tr6RbsdIQamnfFbRhPkIC1lXGn
HYFyox1hjXEpH+VOlbEiAK/pn+oMhBgf3ArCc016a6AdGKLYIuLzcqsc1andxI6RdkCjGM4wwJBO
Q6Ivt9OMN5nK7klDFPFmE+tjzW0DY3XLZWGkPlh1HWV85QVpmwJtMruc5b2VLSo7RAlsCZ5x9rFB
8VSjP0PBaEjocrirJofqbzDwd7IayqWg3j5fcTJPpHnN2nscKrogVoHnEonPebB8uHr2qrXtMBtV
RYveKqIcQEdrYsfXBs8jm4bkZGNR2vJCpiQAc45f5XZSw/CB3c260NrA3iozfWfj8oF5Tf+xaoMF
Eq0jP+PGz+q3uKPoy4VEGyi6nfiIbecaj4AlgvjktcJeIRKXN1On1a/LgmqhK28+WwC/qW62o73B
dLq+IoLG/wtmyGNV8NffAyJ/QYFsf6rTR/HT/v0P/QUY8v8GIcQn3/Hf2+U26qP8+vmzX+765/9p
lwv+kA6tIygj+Mmw9/7bLifkH6bt+TAUffYc/rVb9V9+OWkSIjFgjxqSlIntev8OkQAI4V32XN9x
aRyFbfo/atz9G5UHq5zjw73iIgZhkcgWlr0/E4ayRoY4uEqDcuhmzHajmc7PTiapqWRgPGbAvo1/
mip5Z6Of6r8QJf+HSlwkKgdXLfUfAOAMXpqrfe9P5CSjEHXXVi10AWqzqdyS1DMhAZoGdCilmHKs
ZL786d343/wnzSuF598QFH6vfzCHYLBwQPOX9zdrYNVIqs+NrCcUO0ObTiENh1c+AprAbIEqGaPa
W4OxCtN1nuTRK8e/cBZT5PyOtso/dW0NVwnTHl+Cztb+f6A8/dWweP3poP1R2WlJDmjP9v/GX+J8
dcMustUCkvzMzF+ynFqFc+vCmagI8M9Qm1claO1+9R9el+vv/ZfXxWWhZjsmfDrwYt7f6ZBsmrw0
BhhK25fkyVQZvs1KwGZrUcPlNfZJhZ5EvNlSdyAxlHloEqbPJQqSIO4TUbK1mJqeHas0My6y/+Gn
A4Lz958OMiv4JgJTdEvbfAf+/ElxCAcV2uVBXIcVK3Rhm+5ZOS20B5Wh4qmmSLydUMIvV9JVk7sl
ylD9VlduF01Ion3vmZwuBZkdcQtGPhIrLoMI7v/px/xHYey/X0ZsrThXDUYxaD2+BI57Jcv96SPN
QtoNRsmLQW2U3CcRdnJ+m/SQZbmxo1zyu8pJmUMKUs9xpJ3PpkyxOFBe2t3h0cmPUxrJN5eYDwCd
cmgvYvSwpUzsJgjn4MjeN0MkX23YEPGqTmKEl3aQ5kevgol1IpUL0JIn6CSE5fN4NfoUN5410jV3
gCAxP8lEus6utsjV0CfRqzI7z6lVRsShK9u+pEExA5VXnc3toqj81GLThgmLqSdScA2QE+f0zOiY
UIvolfhwwihz6JbjcItYjHau1z14SnKxr8PR//REzxZUJY1o930uus0AkaHcsi9Ms2XYwc7BR8UI
TTkXnzkxg6zdK2ZG624aSm4cM5wtJvoK+xVeAuytS9cjEwUSSlMYTzSAEb0M+DK4sekkeBjkTBXW
nGVrDpzrraue4IkMxsCkjK3MuqgWmAVWCnwSKYTtW2gMjrqlZxA7gGWM/F2MOWUrpJsjaDgV/T/s
dWklWHUVZdbbJhg7gjqzVSEYQiIft5MwDG6fMsRNbM38QVZnTPZIu7Sh6qi5oRnJdLh3gVd9HNqu
PfitJnCrszid7noDC+LCZKv0bHpO66+CKPC/82n2cLYqJPjC7FkPFMHsfZLDhtvq1RT/0buTj2fX
6Tin59CQB1Y8I6QDojPsMvyWI62ufOPLVzEG0pSb0q0fXceHqSbiXUSDzcoCJRcATTAv6SbC2UP4
u987s8AKklrX5WlHfxxBwD6+zL7tfycY4QQao0t49spsbwvTvMiA7MtNmJJKX5ipDMbH3hnAyysw
JcGmiH1zGQVlc5YRfj1wPZhVBCfLsAu5gDzUJKZH3BmDj1WhiPTFp54NwvsYYfIwVYCnulRsJhpZ
11so5uYNIb8PbMHoOq6oso+5c4T1VaPFbVojuwqKUjKGuqgDV48jRihy/A2gcKr7ptk96Lqbv828
NxZN37VbdkDDl6ys9NZQqfHodUYBIZBEFT8Dsfkd05LNKlgWcE/6FhkTydzuMKrQIFTQfEn2KQbF
sJHdwO9Pn83EG3+dytq4oeVQVAO7i5hFcSkdPrtO3ZkbwtWMqK2fco7rFsNdRN8ivs/QejFLHC4L
Myu1vawG3OtKyp7dOM+JDQmQHxe5kHTH/6LuTHYrR9Is/S61biZIo5FGLmpz50FX8+CuDeGSu2ic
R+P09PXdQKEQ4ciO6Fo2EkjkEO6SrkizfzjnOzL8Qt7tzcwIOxAPuMspv2obJwwsjoTt94RmIwvU
Rpb0jd7S1U8pabUYr8mQeEMUmW1wJA6ofZurhQmDkxA0Jllsb+049K6DcM6vZSSxSM2GABNCcT4S
NIMI3AS4vobcHyAJ6sj+lv155aMmo9aszrVHvBb2a7RMaIuytN/5aem1u9zIejc3wKcqRt2XhkSp
rXHIElyXVaRPo7yGugSVyb6qjkHNErlZup61hdg3gzNwP7VxEO5RnXkoXki0sjMcg04ayDP+eiRE
aWfpy9xbJjznDQoDUoWJoTAQTtadsNttPSZduCYMi9fNXu6y0FLcamx+vtVwGiCN+bF7EZ1Wu840
8X1QOqyPsoxRjgUFdDt4vXggWZqYj45xvOoCyaSn8l6bsMZcn8wJ03NdWcsubBmFrhIhqp1p0uBA
vNOVmzHK5DSbZt4TGev1N1Wcy6OLeHyfEgmK9ZKhwJrIAvPEzZ9/kFLiXlKnHXYkO0fRA1g/TG2Y
LPCLN4toHhGqsjCwFmMeZtcHMGETkHj2hjDIzkNf6u0AJ+jeKqd05dljsqApIS401h1TU9Mt7y5a
S8BqiPd2S6iutw8zr+AhM1VhoQGlPTgmY7iEBy5kKzoOvArFZuwmvWt4Ynm3M3nbKZHBZ/JHJrY2
egIfVIzIUpIeO687Tbl3PwTjEVvIMwgVcZMN87wbrX4vMhyfyvlEdP5Y2+Ev3IePThVu/Ux8zHF8
17Lmk0tyj8hEHj12GXeS1goTACQOZK0EG3jaeWJOeenxs+26BEPVlI+nqWj4T5kL1UthNJPR6Gwd
3uaXaAynHWnA/q6sQ/KO8DtuQtB5R246tbHiJP0V1bA3pBU3e55BRc879h+DbKbzcLXMcftU/paF
JqlEgdu84tKP7A3E7oOeYXvtbDx2bCRZECUnZJMG8WQe1mdkukxDWtJn1m0lUKEQlvIjbZYdwmU7
ufhFBicKq6O9I8Sa1J4VH2gU/7C860Ade5T1VCckkXA+6/iYEEJOqeUWmBlZsdvBZYR6jnuQ6Mzn
yuZQFWnNym/Miu24NCZ6ZIW7wLWAq4vcEDExAP8oPhUlYo9u6r2boYmWnYID0u0pNVgxtHiW124y
TrfZiBdjFYRmbG/cuZ62yWAv9dp37XTYhM0A7Qu6w3BwmKLeknBM+T67slbrCpKJXl8zOpDO9cvy
mDLp5RW2sKvj6ii87425iuBFQajX0tgLVpY8FsPuGjLwwjvboIWy55EFRaBY/g0lloi5qO8XDqBd
6lozSeJdnP8M4p6dXhRglmgdEWzcevaQ01ZJ+owa2g5xrRQdsjq38MU+QLj2oKwkAmQaZl+1E1sv
jakTs83ypDx25MIhZZJZu86UAlESZ+Jl8t3gmxb4SU4YiFnzYVWV1RGqQ8TNMczjXuMOOpCLVW6m
AZtGmTTtXVUUpT5wm+R3gUXSDwuJ+lGmXouZ2Q4eABCWF9dz3oYgJWYrk+JSuXn8KjB8rCDw9s67
Rxt4vkIIDnGUO19p56qX2LQIB6rIfPLJet973G5nfnE8Mfx4UQsFSOA2TvA5vflNhfrKJ/cGYQoa
2LlsPyZBTPhCL3cFOdaHTmQEZWc1ExzefaoA8joJejRx7rwjAoQz0mYIqJpK1SvyyLtTNros0TMJ
g6PNMGguFYBRpuHTyS+6YX+VpWzGuhq20VgnbykTccz7fnCyC6Rga1VP/CZxf887aXmsySYnG28G
BMfQB4dTEbFgipZroCJh8R+zjSIqqHndTGSOkZvGexkss7fl7BpvK8c9QwKoHg1ZYMt6jt3hOE5Q
qxurxqHg9c4ze+TyDAe1uZ1VPd/PdYG0B3dVuMNYVYIHZGm42BOrriF7pzUl34ldzUPIrbEP7MCK
tmTeL3faxaNt1+mIaMqlI6JnbH6WQkY3BVClc9ta3QsUZeeQzrI5wVrQFzFW8X1jZ+c47e7YgpU3
NRsUgZU+OsXKOpaAe775UTX+8CJTvRiKnX2e+w82UmGKOKzLuur20sJgH6ghv2mNh0IDAepKAw/d
OY1jLotVKNgjSDjqMR93VY6ePm/DHt0KUgjSg+pntFv0zgGJ4XM512t0+pq8p8zZj3N9o/La2TKq
NbcIKsr16Bf6LBQIO+LUsMW4U3fnZll0HH3ESihO5zNA5f6E0cd6puTCNuWV1nmAkgZ4hF83v3dy
dHBNacXGWorXOW7yfQAz4jyWJZRL433oWhfUIabZjmGBepxh3z6L3F+NbKtwZ1hwbJNIRmdypa8I
0A6jtJ7FHf696pm8r/JSlDYbNRnjXZ60SzU9owtYDLCWQOn+PNcK5Js1zwfAXd6mZgV2LmTZPesl
+wrHoPtZjGGGZGdizagFzB6VAIZkCxuxDUjzfW73FuW+Lq+ISdS3uvhJOHy0o/Yuz9InK1Bhh171
buO+Zy7L/riuY86drrtVE7lZ1XVOu9g+rlOUIys0wGyXCaQEMIQSNsfO08lseTCksD4red2aNgOi
lLHRlCAsHy8m7VDpmHZZd6h1cQ+06c7m3P0MqQx/KdAYbEAd7pkoEkew5NYFG3y2nzsZvIQyonfq
e8B9Vl4j5xry1wDTP2tkWEBRXhL/FYoWSzibyD5KsWGH6PxHZsnHxRm4+hlwI94mu/bGagdEgqa3
twlB3zdR7SPS6eMnfidI610U12CeyFYOx9cg8lD2zFN+ZJJ930k8le7VqedUJQHAhdpjmAQjn/RF
jWaCR2TwKzKTSSRaBcU87ADicBxltDFQIu1nhp/uwaKUOgbUFzR0pfuZM87dFWZ8dPvawxA+hPrN
Tqz7PE6WnSWCXz6uxxO/bfAYXC3HEKwS/ox52zb97ZxP41VTct1GWMUT9dpyyGSfr7UQ3KVTciOI
rp9XAFICFJChMoQ45fOe/Ei2/iHXe8zrfWD0Fe0ojr8XatT70A/dtyJV4aWZWRMiAPNBBy1mB6aI
cyQLPxh3PwmMRyir0hYoAgsex8mrnS/mg8ULRGaedG8maBBk6OXj24hpnBwOVnfHYIQhBDTwPk/z
omCvkKknErfr3dArsJE+IZ8ulQ96/GXBr86Gr5OuoRnz8FlxgRXbZqiJDIT7YY7B5E/QvAz5Wmz2
B36FzaKBayi6JtnQIoBdpfiw8/KDjKq3fJqCn83cp2f+YHGnOqP9Iw507yLjmpWFblty400lT/5Q
DbdW7s0/Mstp77HeTB1x6nNzsD3vB+gMEjD8oK0vg+/LHzkUuHs/tdNTgxz/0orSvZddIUnJor0A
j2U/0FB6pyjIyn1dmvoE5hqYZmxp58i60JwsYrIufdJOD5UG89kkIf8ViwB7K8t9AqZoMdqQ43sr
B+ejGPtiY1u9afdeOZImm3XZjP0DufCqY+J19HzV8W90Ap3LbrahrCNYcbF/RsQcb0MTzD9dnvD9
6AXTrlXV6IAmdPJzEWFe8iyDYJWxerkNo6zhVMAT229sX2F8taYpaRDeFO6LEu5otlHlUXSy8Xur
ltxJ1qqwvV+DhfcLX0fTPHQ1xgR34Stt0nowD6jM59PUKgahWdZ+EhIdHjIUVN8q3DunuPQwKOTl
Sc7gPCzfVc+U7U/54JE0ntLRrnw8HCO+6jftU8rqejIHm6XXRyaD7BdrD843llJwD/t9ldvdaSiW
8IZwc2qkPqufg6EJHmwk5tuUhwYNoE28QpoR6Ml2dI23ROwrtPqPYiyxjgGtkZ55MECAPgm5JsGv
qMZLNozfgRzlLheW3QMDnqz6I7TlYO85kdp1lVVxv6FL8hDvJlN0KIxVf5tar9mM+K3PMYSN/vqB
1yvDZqdwOgTFuVU2cDRT/+QCLCQ/E10zORRlJ3dRgKRi6ScTr0NXBoce5GT0WOdzlh0Gssut3dJO
077GxfpLjT5CHIySlzqungo3mqpP3U9ywAYrvNJ5iAs1oFtlrHGHlsuLtqPXgAyeWts5OexIqc7N
IoJty8Eit7GTTfq1Yfo0AsOt7Q8nrP15F+WjeQ8pvBAUITjaR72xeArVIs5QROTDkLWMl4K5YHY2
41AJBX5FgQ5tpcCTJQe3VbHeMcGjOi5m2GmoWIYIKHKbzUR7l1HYH8uFgctNjW6531VWhObDabC9
bFoW95u0D+iyHKQTe26+GTbMGJp7jtMygzwN/Bsrqo9k8PrQet9IjOycW00koP/FBC4jH1ORJDrT
v6bsEdHj5NJEO7eg5F4RKVY7d5L1sMvBMnTpLqVq+Ql4o3gWNARkn+TmEdLrFJ2VHPPXvmjzV7on
jJKRXcj3Bcqr2SclMo5beyApeg/EWW8RcspbRJM57XkqPL1pEBUV25mu9YJybuqOBbPEmclF1N23
hFiWJyUMAhx8EOhMJOvQMq+teRUG+lpuVvlU7stAoyFHg/0Ap0XlK44EbCGdTqZ6XZZ1/hUaZq4b
Bxi790KiQ5/vq+Qq/dCOyPNtLBB+Ujo5fbPtkIkTcozKu7p17Akod6ZanzE8g8ns4DY+G4RWCP75
kqTmad8VIfuTBTjJ/bAMvN4+rp/hkaTJXtxNXcc/rig7y3XGKO85qnk8d85gz8uqHruxhc/Ro/1a
MHwPa3WFD4CAaikmSqLcWCDD39hV8XU6kgpruqDiVcs6dpR5Azo/HlDh5t6jj5SCvEoPnbPrRX7L
vcFr9UT+TXChKtcX4BlUiVihCFCsElZPayh5nr1OqD7hRcXZmK2VAWOCVTrTLDHHlCn6EBb41Rbs
jGaTT32CQZUKbAPUe1QPi5tI1A5BlEDSxZ3FUAM93NW/SCr1UsIELgB3l2s/7cGZTBRtTJyACDyn
GlQEBHmc8SuEfFwgKMYmH3XgCM8U/jpnxlTVP3HmOwU+xqn7DqhW35OOVf6E/GdefTGGzMDr7k52
VzOKqBRgB2+ZIrJZi2ncGzfyJKqiyOmOOven4Fi1LXNa3cpqxMvjdTcdagxgxX52T+ITdFozlPmr
S/3+NpNzeRtWClRx3dSY+jN0Cy+kGds5ps1JcTcbrX4szRjuLCbl3NIgTP1VUKuheEt6Qt6pebCJ
fIElY2TvaGWyQzdKSn7mz2WxYwzThTcx9+0+9FpdrxIYgaDGOO9+oMBFHYluFwlNNePGMBNr5RXg
/vHUYqf7JpaqfQ5it7912izeM2fgkbGJEsAwSP2IsqkHNnte5gyQWgXvINgg2CryTSILXuUUC4/Y
FxPKutyyHHHvNapwz3OO8AnxpYcU1xJkMK6toVFc3FE8RaiPewtNq1OE0Fo7RvUB+iZ71Wddjhah
904m6d3iZOOWLrf0ajzcY0q9v/E9Y78n3rXsxII4PklUh1cpo+GtsGnceedMYR3nbuCoB+9KSTFH
fJQVnE+eFpQt2w5fK+VqNLXFYUH5ctsFfSjuIIrYgoGEQ2lVzz4UDktJfoSWt3JY+0SBY6b443mH
r61/TVmKGBXORImUxxPuph7YcgadU8XrybTVe+eB2Fo1ow9eEq1K/sQ8N/iRNH32DjVLT/u0dvNX
QdFZ87Jm7usC9JGJY4kcvIgVuv66RymAghZrkF+q6c2Zs27cdCHDlaOdjCWNdWfxHcJmyvytrnLc
CmkcpcU1A8W+lW3pfUBZLo6oDXlBTdzzq9POZGu0d97V0DVQdvMVw8LauJLo6603u/UuA7axidPG
Km7YYc71JpTkvEkgffhScxt7YE8q9tYnVHtrKze+BtjXluaJd6L+aAvRjfsSgtRV9rZAoOuA7mA4
LgeZb6sRTNC6GOqx2ub8OCMk8IWgWlOI5o44B848LmGkKiStRzsanKK8gSA23qChDOgTVa+Wb74s
qs9ZKa/bcI2L+YzCEtdKp8uY8rQYBTJNHMjgvoKqeRl7VVfrpqjYc8xWGgyPf2yx5sIpwL8vJOQS
n6qdj6obw9shDdp5100iuMZViZitbVjHT1k6CHG4Hp5bn5cNqaM24WsmZ5XQjwb9Y5gwNzkGhERU
6FvjX10okjWBRdR0VQKeQw+Mi1ZLH/Svnhct06Y1rYvGl9hu5twNV92qbCBzRQ0Wnh0x4uHeI3YW
pTJT/vIwdIKbQft5DFMeclxEJGhEImdY+D+N6vR8n4Z9E9+2fs/L6xXT0t/YIEJ5AxmUiHOX4R07
VEPPKpH+GVG6F2I6hVt2NbWgJmy/2spCPIVfJnut3caez+OUieg7GP8FNp6YovwIR77tf9iJnS2v
WBKoDgJnJM/Uy4YQPhYziuZJgubW3ILZtnb6EF8yLoQ/Iptgefsdc58hargzWKIkV7Qh4tX1MNYm
AyqtuCk+5AJKY0FJ3Rbmnql82j0UTSJeFrNUats1oTvt7KqLvTUqN+PdGRKMqebiZBMM9jnDuITp
tcx22EUdwpaz5TNO7OjiIT6l/fXI3yIq9016VUKF3XWPKl6qQz0HCLNin21O7weHjHLprhFJuxE1
JtMNpEV1QzHHVxK1bTZsZdWTdP3+MytUzOMTJgr0lm7u2WPnv5y6Hb46UpgT3qo52uBWbx6TtE7D
82gA6WCE8ZGyZeOIs0kQ9Yo7Zn5T9pQcOkTqvQhJrc70ot4nTF3fO1uFuFsrdII9j4LKdLNJrdj7
VSRFANrVVeIyzGl/VENp32kYn+qg0S4ggI1mjC6QGVughSnZeIPnHWirWuRDS1p91LqG9pya0Zp2
sw3Q2DeYBt1Fpgcrn5gABGN4Rqc+nTzUG2vfscLTrAs2h3h4b3UIqZoQwx4zXLFE2UZOnoQJwCW5
L3K8ojqxfJs9VmlLEhIYcAWLnA45E8Ifou/Ab6gwu+MNIm9Y6ZyiUunOfI5uCB2e9CeHpfeQ3vRE
vhFfzBgFhXOWwGeI6XR3Q9iE2bZShb5bmLfGqwSc277x4hl4uVNDfgZSVDwtXq6/2GVz2DkDHZsu
bOggjJQBNbSFFms96Kt7R+K/oq6FK9HXbrdpsgRrfm4qfq34etIhiY4z7DRSyAPz3V+cfGMa096I
ZYmPTpWzHMOxAQi85O7xIiuFd1NV3nbBsfI2j85XkMj0tjbDi/KcmauwwjzBROuG/el8N9U6m9aW
bJPHCs3+RrUB3hCmnkQ1R5136idEEr5rmWc9y+AHGQvVjYPE4p5hKg/+MjblzvbQbE1ew7MRxgkJ
9WQFEqmNjgxgRSWiY65s6QKysLDU+qA3N2FhN/qjcDvrxOJtHQxtTchKmrR7veDaQx+BmVcGY4qB
h+74mr/zZE9BcYOShLQZ2w4UAR8piRF8ZmyrafTvJW5tpNLeWF0W2AtHGuT8lY0DVJfMgGC3QLGt
yTsg4EeSY3tOS1O9T8nALTbOunoZa8JfkyWdv4d1I7ZAwcwK1qjzVjrY70G0c6UmVcvAwgVciURx
ZJC1wiF/BsGe3c4lwMFdbIsW6ET9hYacQJMSBfvmKhFa/x89YpuXV27DYpHVszKyF1s+doXvKGmp
2eKoOqUJQ6lOpHhWg7Hc/r2646/aHKQdxMrB8iWP85q0hVDwr9KOlvPSLsGY4ztpOKmvyNLzEpnh
c/QE+za7UHdQwKks//7L/lWW9ceXRYTpI/2yHSo377cvWxoEvMvcs9Au0Z+vYPXJaJMz8+ZILQKa
A5hHwT98Tcf+q0yKrwrlGN6kUux1bCXD3wQ3bQdbrMjZPveDvE4zrwDuY2JzeOGN8fp2p6fRPE9R
zxKXoKIjYogAGbZmkIYjCUT5Vs++/THnHebl3kpsmleF0PXNE71nHX2LiXnOYCYlK4R1MzV07cn0
q8BKlbL8DlCpeHZJfTCnTv+JWY4VkPH80OFmDsviCoUpH1LGGhbsqcW9HSC+vgR0ueO6QLntPlSt
7yADshFwH7QpBrMlLWKet1gMVbNxeo/1XEpj1HyEs7wqSKwaTIjPS8eoLLSd5zAxbFCbtCdtMpoz
i63S2NRr5WNf9wCsP05umvNq0St8jNPIXaengBkspdXOtSgu100sXblJY4vQAeZ/sAWQ8NlkxWrb
8Y5BYg96M3flfPRzm55t8jymH4h86pOT+UAeKcrcN6LRmnJTI5D/VZRBQq0xgWxDZ54l3/28FN4+
SYeg38rImT9zjOE2OFcQratsmDp7mw4TwoBGLz4eXybRNJrAJ6/hA5m1xghnmuNVyJ7RzWQMjkPV
tmcY7FwzwTKmsFwCIg9WBEvN2aauw5Z+zEqIRig6BHMVCMBim/o9lirIq4S5AidCvwrJKwOzQ8TF
STq5DfB4mpdjTazOfycJ/q9g5f8P8tJL8tlWXfXV/64v/f9VhOqEKAP/7ypUhJA/yp9/VqH+8Qf+
G2Uu/8U4gGRTNJeKc0z8D7XR4f+B4gaQnIMGe5v8kwpV/ovjL3CUfT0SULcRrtnh+df/+R8y/BeC
RTdgUmDLAByE87+hNjp/zV5VNtCea5JmgDgAMSp/31+P2atWu7Xjgcd4qVGBuwvGWp6rmOlDGVtK
rQrVYSapMz+8B5Tgb1la0a8II9p/Ogb/qjr841sBpIYE6yqIRfz829GLCGBsOs5HWqd2JlhCASxr
28c5iMU/KAf/6Sv9poQluULMphb2upgKb9uSdMOCpE3v8ELZ/3CN/bsPGBI96mMoEwFGyev38ieJ
oqjqvLNKRjrlAskV59IIZQ7QWYh1cVvS7WxYaxK5gBcc79gkdqEZ5vc/PY48fXNclX9W/v67n/fP
38Nvn+wiTZf6JMuvtdLJnes24SYqE+sRmHP5Dx/tb/fn9XliceCTAO0yAWBq/tcf15uHApYUzxOr
ZHODqqxz13RE/kSaSOhYK/rOsdv//Y/3W6nwx9dUcPh5HRxGD8FvP55nEdSKUAWOIr9FFgQNFZAg
bWxNKWNhIrJhbtArHf7+q4p/8+rw0oRUg/in+SZ+C8Bl/zqXmUkIUkKk/BY4xtzE2izplpGKD8PL
nSJKZwVDZuNhNNjQouQQD2fUYO/zYhf+wYslUXgFDuNmU5XlItnmp9ZT1y/WPeCsuL6r24xwRYuK
b7hXaY7u4+9/iH/3ZBCIoAKm9hIt9G8K6Dwruf0DFCMAUASbv1gP+xAEqL1yXVN9//svFvzxkfxJ
r3v9TbGp4eNif8fx9XtRN2N9ZmAXhGv0Wzg9O1+IkBMmSR6qoNT4O42uow3jDyun1xPqRnmNoKJB
ukjfskTME4CIMKZnF6azlaP7+ga7pq82I/OOZmWYu/ZsJJRb0rH3KAZTthbPs2Zkv+Jzh1RCs1C8
MMsgzySMDTbC1OtLFtV4OtFJRnXzRaoTYz/PCcr7UgPO23hog0uajSSdNzOchxpZKNHuBwtiDQ7m
lG3gxjZJmdy3FfP4Q90E4E5K3F6MxspseSd0u853RUoth/fMtHqt+th6ar1BfpjC0/Uuclk24HFl
pLtmX8a+MKrp88LFCj4dyKW0ao0DEr4LmuCRCnDYt8ogvuwdhmVM2xsSZ3xo1rBEBCK+zQS56ltv
48Q2bnGNhWtl/eIJ7pvLOAzVA7FqIHxgCVSc8PmiXkLsddfEiVzcKYRg3/mYYGsFozA/A8dV886g
CkD/skTXOZWiqR6lxsgzOkME2DrPu0+fIc8buXv+N/TihMuAoPZPtdcvn/QIC3gyJl3fiN9bblti
En45sxgfiGRTf0R6Zez7gyogBHGBXt3Fc//QZxNYpKKqvde5C/Em4/ubn9K2rMwaB5P9tFjkdm2D
qBqegqyGwk1fX67yAY0P2XdBL1edALdKNUcwkyAfjNwkO1jC1Yz9LliV5MWFSLHBB6/4UNQnjNIo
3S+ZBUyeNjWBDWxlN5IxDAIViVxrQ6rBONx5cSdOTZqMbMfQ1T9yZyoyh0QimFAzvZbL64RuDPAH
kCn/pBH/yVMSDIKadCnIrtmjeEpfyqgV8HpjCZEJo1FGVVeBJsVpq1ySVENZH6QMpXeUpvCrnRo6
/Pgy0C1RAUPkTbBwEAXzv6WySwQ4s4KICul0RBLJFszglsyp6SG2KezBtWrMdDWHmUtmgctxXExV
/ulqUFPbhUSGFGKPnZpVyFbqHQkn7mLLopRe99jX5gNTQtKBUqnA3Ke96l9cbrKZZSDOYhaDA8vv
JVkyZlvsfX/kDSrsm0aiExup8yX6XvyKV3WEdRsXyG7hwzYjYYgsbFhmAmD0N6WocebLga3DLijq
3t80WCeDFWs220a7RqdYnr0Rav4LwVMgNXprMNcUcIZu+xlz+HyJ8DxaF0HTO79NgRsO27JGTLSr
y5746ajT6XSMR82/VootpVkTtDblH4KXDEDUmHe3FTsu89phaxvuWCJl+s5uR1xa1GbVGTSh7siQ
jI39UDeW++bZfRSsFvhE7T6CQru2e55ODQUBZiZHVEn2K61f29/yCIRvdj3X/hGnsiI/tsQ+vBZO
FC7HaWp75ltQhB6JOgIn7SoN1M+B+LwSY4Is3SKj/jKIjnZQZzZGtj6ZMc0RvWSZA5A5D9+oQ9oa
Hsm4QvPmWa6+V3U8fjieWYZv2OIT1WP7jiLQicRDLpg/R5OV9kWLgWCHlXBarzhHbtSoQ+VDeVCk
hgDkxALSNsz2sHuimL8rMkQg3iYE4BPnFE6JK5xjZBX2gPYqwYZvPJqTcFoUtyAybDIY4JqOF2Gy
otiPsuYhNJBvqk2Uwptaj87UPzfSD/QBVhQct9wOBtb2/GXIStWERc+zgddiygbBitzA93cDwtR9
FQHPvcgOw+KBjLyuekJjUlS8R6UPAscfnv2hDG8QTugL9psFAxKmarVaPBmfGYtMO535moWhCyjU
Zueql6F+6TAjPklsh8yOm8ED8+b4ZpVPRfkj0nm0m8bGWc1jOT92uu5etJmrmwEryMYfg+E1smbE
pDGOSwix21Z0/ZZ54SXH33WbpvmPSkbXEF2WhNtyrDGi9i3I7y5PWLSEw04KgElWFIuNxqoBy4Rh
zTOS28FeeQaU7ozJvskCXN+gcOkWv8cp0WkSjb6NoLH3DlVhkp3VhuG3zITWalHxQwu8NDkktXdT
XF0JCXu6beKWO2+ABzNOtn+22gDlQbUMyFmH7OSTALNe5gU9jCIIQAH2Lokl0yvkJlv8KkRVyGE7
KPzsoYKGJbHDsAID6i310O2SLNe73q4PdP1vVx0MR1E9BT+6ogt27IuJdiOm5pi1Uf49RN5+GCs5
7Bkh8D1MXrAP45xTBcTcvK3l9FmG1RsaufzQVpp4JIQgg6B5zoIIQrXCoHLBZskOD5DoOevghW9S
J3qXo2SuipYjxMSjIgQD47FkrXfISvEZjARqr9HXvTfZYq1JleQ271Jc3QQ8akI0RvvqenqLptF/
i7oFlR+nHoqUJXiwcLluiwEJmqvMF2BRf4vh80y08ufE/ngzNPlDBag1jKt0b4n0TV35RABO9nnB
LZ1dP6ssx46Oi0dsFrY3pIPa0OexMw/HSLf2DrXRqUucZ5G7Er0+aTH4OZrdyO75kMrIO82gAtnC
NC4LZEa3htqg4HKS9rcocft2E7UAVJ1SuLcpWB0yIkBMEq4xYsFrBzArQ9a8yxKfdikGw1rC7qHK
tLiHIB7F9X3uz/6uRwlxpJJ9ZkDu3I6Jx40D1PoOJ+WpTcJDUYt6HXTVhx7FbRpGJ6IHGdikrHyx
UC+nKlZ3KHjROZvuRos6XkcqtNZeeT1WRh3PKZi34gYan/6iUsS4dMWs47qJ1ho/FxQJuZzBhXQ+
fwMuD6A30P+UAo1fIuyaCUOCUDmIGz3D3Z5zGTGa1MeadcgTu8Q7k6pftuHP9OUsDh6mhaGyv8bS
31Gk9Xe1ZbP4LoP9IFxknxYw5yBt4fey921d0ApjPHwDpmPhz9EPGV1vxmDKXPONE2sDbaB6WGyB
laOdSGBe8p3bqXZXwOQzgST1tWu2xp9AMpgFCDEacOT1OGua6Jh4IxiQPBi2EGQeCMaKd1oV73E3
BE9u6ZyyAIGhZZs94QAZi9fgQmYg5PH6hwxRn5B+82QN6bEnS7GL9Te4jc+zAUzD+upMGqLYkE7z
o0i535hHkCnbRLdFbjGur5ttiTn/jPaeI4aqx/TOJxkzeBzGKlirxrH3OqNcdqMcegjjR/pTSR5t
J/iHYZREe4IX3Otnn/jfqplEQnuev+w8STYEqWw6g5UngSBdgJYRkQAniUazqq+rUzUTLawZ1fmg
j6ywv3GDmfN2ri6SghgsQoJONCfn8YVxGlvnfrbafUkq0ITgaxzXIxYXqNgT+Qk87iEjUDZy2bLp
qR2/XZnN/GVSzx/CNAvQhX7m2MMQH6wxaydX4dNC6Dq5D3Mywe4dfRGtlJdARhmKuGBf5+ogQ5gg
7F+q12x5U98kDa4W6vp1nvjwO2DOQt/iKuWjL3PWDtQnfnlEMSsgZVreYr6FDVDLvZ14TXisF9Xf
4nSNSHqLZHWf2W0drRvA24fC7vRJcAPT6UU+yom2FdPRzvLwgPVQZ+tlMSlPDoERirmodj9A7SK9
8uy8I5nXddsvPkYIQxpC1oZtZviznQNEsER3ySvMTxGysMRy1LuObe57aCaJB6GcveFYY/W87Zj1
8DESvvqcYuHHnaeVeGRBmVdrVKXprU1GVbZpMUH9cMbS4SJgFiX+i70zWZJTSbf1qxyrOWXgdM7g
TKJJslU2SqWUmmBq6Runh6e/H7H3vZVJKaVbzI7Zmchql0wE4YE77v+/1rd4qO0G4opB7RhBmZ0E
x6oWCjOApwO4nCU4GmD9c4mFzRJGc+i9Sn/i6Pu+yivYkh5FnBh9qILJKooo6UFKVvzv3uo9zIu9
Fv2s6NSCWG2scDxUDVZlPywVAm2n0+ILg6zSz9iAJ7RigXhqEWqAJwVlQegBNdQDSkFGyRU1ZSsU
yOh0Khk613FmtvphFmRl7IaoqHnSeXW5nO26/AkYdvwUhzkPKj1i99GQI68x2aYSf5ET9tlhDoL6
c1M1CWM15YTOB1q34Azd4i6alIc2rQsi3g1hOvLhKJs+u4miy9IXRnWOumnqLsiMUj8C4caf84Gw
BHzqw2dZAiXKumoyebYX+p9L3OnHtg7YBWaFmv0UbQT2UtyS474aKJntROIh1onnzvjaR7H30Qo8
1qPMDhPW3VQL54M51c6HBi4mG3keTLSNZjY8WK4qv6eLF4IDrgrIqxjVdE1IElU2a657jisdlKCj
5zVW4WulUf6o5WR91gkrfTSdnJZ3KSyCR+Lergh+wFAGcqIDE0lHYsJtY3vF8N3pCrPez0VDt6YF
9vewGGzvQ5x88WXDhzxkA5sD5AaBRpaR3aa8Lgcng2PawOeK4Yd8DXK7vJ+0sMJSZIfZU1AK9a3P
Fv+YaaELYZZBVXW6UMHLEEjSWieyh4NqPS85AJzOxCHEbQVYjLTTZo8fBrGFhxTpM1GwEmTzKOJv
Gg1iCPV6kFsoOuwGl2rUxj+LeDTvO7PiDGS1LonobBHmT3ImLovXjIsosmn7qQCeWmUfxiaAQgRi
pviudci2WIhr9dCDrwSsNRdk+0lWWmKLs0L/roLKmvfBpJNy3gjEaUR+lOWM+XNiRzpj+kN+hjb6
OiY2kRRbe9RA1skaO+aMRBtvU0AqTC/HJj0bU41OAh0buSCAJw5VAAS09BgN3YipIJPmGSdfXhfR
QKzOnuxE+8HMybRGm6fEB7glFpfF2MVJra0iY0d2cU6zxtGxbGqiri56Co/h2dSGBjam1jFQA07h
Ev2YEB08O23S+mkvvOnGzqhU7zxHJE9gxHIX3K4V3WMQ0Azw8UB0sUEODVlvCn/LrjQRHVCAWE5G
Wp3OP6SJ6Nn3ymCxjvW99iAjuqU7vXFhj4igdtMzu6qHD45Wwy914Q5pbLALdW/McQhBf0Ddcw5b
wc19HQvffU3Xl7wH+i9knKURMR5tJKgg92nb0iofGpZzokkUx7X+bM49RLRD5ciPQQxSBBUjb6iz
MAM/etYYQfrl9zWvXxTYOKOzUeLADfPBXhUJCz0vKThRap6Yzkj2SMydWkf3tcWz8fuP+kXp1daF
cHRTN4Un7VVVGwsEasHlo8g0ns9UbqZESOOhNVpnOFdFFh5//3m/+GrLlxI6GmhgGO7y9y8q227X
ZLq9lHqFi6eWXOrxikeASalpfzee3kRX/NtHIaemzAR2wxOk7eirjzLNwa2jKOOjQunsXZ33W4H9
eW/Ohn31+291qlC/qlF6fBZ0DI/QoVPR/vXXWlRLVWCivCGEW3+YbVLCc6p4OWtdORzJ+pkI0eM+
2V5KPWkOFDzKd9WoATxC+/YompSAgXCOjLPf39i//bzcF15JAbPCM+iIr56k2LMbGn1hdEA0+YwZ
Hi9EWSI7Blh6ZAOt3/3HH2fZ4EIMISBBIM99PQxpqGqnG5344Nl5ehAIZA491aJzh2BqSTjZH2r4
C+5kNep0DQxKxsJyDV0sHfIXDxMk8FDEwN9I3sEW8EWVQS2f8hCRmBVF2vTZHUhV+qL6sTzOduv8
VZn+jxqb/39dy9v/cSnMv21dXsdt1H0p1kHM/Ju/u5cOjUjbcnEnLq1LQ/AY/JU5Jwhitvm1PMcw
WALwnPyLoeOQOYdd2TUWvgnYb5qKf3cvbfOf0kMQS/a4vvyF/Z80L8XSnXj90CzgFkcYjqNzC8aK
ocN5eEE+2dUBbkXlHSpwj7yFC0t80XCtpoeSeO+P5N72j7gTPuPFCEDAxrxfqFVmxnFCH9wcUrvN
rxDZw2WemxwnplnCkTuKPmxR1Maq9+4Kwnuaq3E0tOlQN8749PupZror/Qfnc76CR+fKRItNQ3b1
RSTsahfoec97jnik8xneIfp9kh7nS7QJBqYF7LPfY1F7V7hb1I+48lgHQ4VBfE8AK/vW2o2XdEeb
0+qBIkn4AaFkfOcEVk59lujIq5G5Tq7VGLYPsN9iyAegk+KLkWB1Qs/MHHumhkMqPNeAaiqsq+2k
KJfr1Byp1ofwblWZfQq6Qb8c8p4FH7AGDHEMdIO488Ihf7I4YQH1anRMjtGsagXdsc2+VTLCiziE
lFoPUTYFwX7AkwSgPW6pBiYISGEBYUiBPjFIJHNQCFM8GUBn4EFDYnL3FsDtnuMl9YnIbCkkexSV
iW13e1mdUe4eqK3wI1+PbivvHZnFi4TCHHqYZpiYOPwDbdi1Oekv544XIuvq0MVdIyqb5KVtF0Hl
G40gWNXBs/ldYqO4VLNnXyU1frU0SYr6AnB3/Zy4Sc3GMeHEea6R+FfvYOcVLkVwbz5XdRc+s+1p
75DJmd1ZxoaTU6uU/Ts5u52x07sCsIBANuocDSRm4a7Kg3GmtxeylUcKmNzmcU9aUe8V8/egrSm6
5NFg/lQpTVS+RDY8wtLoNZzpkfgRCrWEqXHEXQ7MyTtaYYm4LcdCoL90BhxpGVCIA3q0XU6sj76v
XA58C6JgfkxRIg8PMDcxM8VNPi05g3ZzizeRmA0Dfhp1MJPiyMFUsX0tG9sw9lDPyCyROV7aM6O2
7KeiJKkiPmV/0ngilic5ZYIS+axzej5lhUan3FAiAMkQjeuIPFFviRaFzULKqHZKHJ2TXlrX2imJ
FL4qqaSYXAkorUaeZgog5JbqpwxTnkQgwlmzZJuCWoy+DKfEU+QC3jNGBqAAmTXjHy1O+aihUQ0h
rirbei/ourNnIklVO6WquuMwADegJT3jJF2SV/VTCmu8BLLy/EFYHGpiWjVrSWzNTumt2RLkShg8
ma51Lrs7TxkkvUKBaT8GRBw84Oadh0dTNMmn5JQPG8tx+GwpjgW7SNMqMtuKGlWfXRROdIGnFluG
R3Xkp6Y641tH3w5l+xJISztJSj+cZfazsKf2hkj38tEhwzZtljTb/pRsmzGJr/SgJggqIvjWPmXg
hpJaK63V59ZdEnIhjFMbWmJz00jj6RuWMF0guSgNvY5mDvMbDsaloEVHHeGUw+u6hfF16pKeBIlG
yU9e1/WcD075vV61ZPl6Xk+ubxOO7rE9pf0mp+Rfww4G9O4a5JRjiohqupgAVyKDOqUGh/BZfzbd
kiXcM97wJk8Jw5rbQnG3l+RhKqCEF2mnROJIF0FFu0VxSket2rCjh0n/VRCG9NEuQk4M5hJwTBFD
pX6uL7nHHfTS8tBnIXnIvJHEY6ulTObJGUhMLmZ2YkTURviYqa9PX4loW7zpY0Y1W0ASLk2jSY8G
nwf29pTLTMdyyo69VQMlTzQeGsobdfsxZWn19qmIcTdEAZFBe8x11PnbGAPFFYeR/NjEo3cZ8t8Y
iZwg/UjhXJvOHEKXMNONKrdhQGXhQ0TARr83UBqGew5kRXHl6RM1/cjGNEyf1wNuNMZBYO+BRHUI
VDnRktjgGLFxFxLczNk7R6W20w0jx+9KpvWM+7u33LM2NfL4jOJI+A5yi2phdNG93HXQNSUdgDQm
SK/Ohi+CrItHjmEWKMssdb6LzrPI++yzvr92WNDz7w4RNnu6VlB/JZnMgg8zMQ1ltfDmSw1/JFCd
xMmtQwW+5yochARaIvXxCw0K4yYeF50rC7P1DSg2pVKeaog9gceSRQGxoWHhtQKWttNeUROaPkST
Sf0mbZriHmGZvKUUJu5FMDY/MSaIr0NfjGTDpCATd8xeJPBBw2kRQWOKfiDSTKZ/G7Q0VjIWboSw
FJlvE4zES0CszVHZ4emiOrZ0JSUQvC8ky9OrLDoPKrs89TDrqmqnfby0NjFX0eUcTx3P5tT9DE6d
UMIL6YrKpUGqTr3S6dQ3FaceagC391tk2zZCl15COFeAs5ODVJn1GAcTnVWEf728bLvJpI7N/Lhz
TLxAiOkBKFGGnahSaKLtUAFVtGdg/lBdDsaQdHYRDksZANFUeg2J37sb6rZ9HHM9ag+wuYK7CalB
skvNKCOxWlHnOp42KP+7Pf4HgpQXe7XDl/bLf/1A49lOCx/zv//xLg5/1KvN8fIv/tocI+CDiGZw
2Fnokq7QOXH/vTnmLziyeoiX2Ql79rIDLkqU+//9D4MdsOTczCkO6ye1U/Z6/1fa908EGEJ6BPCg
CUQQ9x8FMrMNfr09XsoAgh47qj4bYJUrVwUBN2uERSwliogkrrDB6qQ77Ehhwp49Z/oE7tUN4ZSP
fZxGNx2PfgtvK6ubiyQciaavKXKDexBO/eh2QNsOVToQHeKVNs1DjRI6EzvslE5ATmsUTBmmOlhV
/kWqU3VoKsgVRINp8VlKhSA5dyfwLGA2ktK5ARoxUBMJS4AfIemuLDNOQ2CmZ0SQ+kfwr6iDEZrR
egfUiuChSc0bRF7aZ2gPzoJOGNgO2LY70QT2ws9gCc0Eb7Rgo1hQtzR2ZQ6WaGcNy6KX4rhBTKG1
ER3LdKBXkQSg0/fmkHg1bELy5XfAsWkr4bVR5pkJQgH/kh5Tg9NU6kzAZyygwW4q3lnkMBtH4iEX
fFLrfYkgE37CbS2/V4Hw6n0z2fTVorpB8Tx1neF8CgQf+TE01OI6s4Yxv5lE5uWXA+7nHjKUCOgc
2Yg9L6ysmMr3aDCdluCZeQAJ7M5s/tzKlYT49RE2p4R35lNZNiYmU1CR842d1N215wRy5NcDTFGw
p+vmSzQYqrltmkDPLkQCEWNXEfS4IHnHdoeDa/xUhIHszhRmXjgQ/VgETyWVeets8LQoP2/oR7IW
OSoxjypu1Nd6oh+5m5V0v0UUVaO9Libracjt9lmPW81mV5u2fidVpfZE88hvTVCW9SFBJN749ZyS
IqPzwrLYpdi5vpMyrK8Sm9ottm5EBWd1QkUe+0rMZl2faBXSQMtNEKEGt+XbHLtoc6iuOYfarH2P
wIaj8hni+MpA2fGgtXHzEwnmhzYOAe5GJBqIfdZKAMAQ++P3HaV2XEZtqs4yAL8melfIMjtnFuZH
oD0Q8FJLJ9DFnWz7AaoeLEaCKnSOV1FGWwnfNi31AKbyEr6Sj5/GAin/flRd8U0guK/30myB9s9k
E96rzLG5N8OI8zNhomyDuNqTSEqzpP4RiTz4Fgx5cQsQyPga6zM5ik1YjnTCXFVwBETbk/JnTKcA
fZzi5IBNw6ds3dHqnjwTIgOswC8gfqpbohw4PXAW4SSR9qWkL1cHtsfJRNGLiUSclJeirRcziC7A
p4V2Y9IdBCNBUyEm5vFTlobBt3wwLIKYSIxAYyMhjvLoUvx/T1HGig5ugPdy16OHuYM6KB5gZaTI
7uaW1JU6pcytejGfof8YiW3AF/gpwSF23zqt94mUUrRXYDrc+KKkG1NeREOW36oMLh5HFBFYTDk3
oc3dyvCHaCbORXatkDTk2TCjW1JY+He2WbLDDMaRVOUoxJ+Kq3vuPiRlFj6T9sDv42VJjAOxRR96
cKaBRW9EymbsEJ5ifIhMSRvTMkJ148kk/6ALPo0IhWR6wvxoRrd93sBG4ozepQ/1aNXBwdR5LR8C
aArn1iJW8h2kvXTu2YxlRxuzEj0FVVrhgQhW5GH0KGudvry1xNwT697s0o7iCeoyGgsgeXBQ4ntN
AJDFBSJRTsbsUeEhcbzAWF9yEM6zPr5pNMG5pzQcD3EjKRkBsfEkghBuovXPGrbd59xS5GQNmHZg
9St2BhzpY/yRGUSNhD9D2PBUJJ3brCmGrxh26QyP4YwTzbPhLKUgxiqas5b5wAMLsXEK8gyjmGVF
w5EweQezMtADnV5Ew5HJNOd22AdWh79icmRCNKJbVRHZW3p0UacQhcD4uuFDrHKQVWMAoKUQhLBY
JJXi2Zky2vWgqUhyhDtVlFeYXDDdKrCr3RGIWdjt0tlO8jMy7kh9dIK8+BxLxUNBU5gddqs89wEI
D7sfu3IiB5Yobzoe6zF+jmM97oh6LnQwnky1R8tysO2AMywvg5we5DENJeGGoVWhf2Q1BQrPO6Oj
/g6gDl2ZlmO1GI2MiCfMojGdrkTkT3ETEYYImxKthuIP1AejXj2JuETBUHcpDx+JpbQysgLEWtRG
5PFlZRAfaieZyUQzsAruDNe1vo9eTPuSt3zyvFiT9eLCGhp7GJ4CADMkszuIUr+DUSnekTIf0xc1
ZveCGm/e+0Es0p9URrJ39gg1QWjx/Jx1ov4WaayF+wmYynej4cRFP17Xn8Yy8fB5NXX50yLI2Ed+
VV5lxjx/jg3R3XiBgXKGA7yJsVslSFaVApW0X4y4MPBxf5JiSIEnd8vUQxVE0nSgTMAv+JTmhzTW
5p+p1vaXKKDxoNYcgPwBrG6HI9D1bi2RAxEFYmJApKUnTH9YoVYmBbs3LuzO5ZnphnRBxzJp4h0F
JE5DRdw7j2moccJGC7SQWAKrVYQ8hxVOurGG0dbbKeq0TEXfmlFLJZG3FZIYCn4T+SvU/bN9E2OI
eUeKJQITDasj0TrENJOhxDseKsKXlN40mmIcvkZ3NRCIPcK2y21UZoKzobwOPaCB1yRT9fSjWUCD
4pGW/FI0kQkJ71CBAKd0qVbrHH3DXDc4uduZfl9PCtCqa9UZCBzX8YpD6pjVDQ5qmV0VLUnaxOeR
ZAWkdxi+46ML1XWZBZl2YAXGyjZmXhcfpgEy1/Ivpxkj/9Lpz7Rk2Jt0monVMBwLIgOE5wBX7Njq
wUXTTV30EasXybCN1hTJYwu1tzxkAdCf8yAmiTbeQcEX6NExp5vvOGERnBjNTU/og2U15lEfCs86
R8ooXZRUXtZbkoWLwNfirLbtXv+hSN0gARprik5eSaKRlgATwcL2aUvoTdde3AbTT6I1dFgALBAE
nJi5rG/iNCzrGzjfCf5tLzVm+5iztxhRBuiFnp1F+JbdqzBNlqPPHJbhtUDjHX4ta+RqaBlGnZ8p
sUljia2AGxVRFwznI5oGE5f6GJrW925su+wyBG2Z3oH11uc9wUVS82m2tvplUE096TOQON1z8HLK
OQN4mEJISObSpEvkxMZTo8+AUEJiJTkFx7E9fgC5h/KbRIEB8zn5Vcp99gbD+DQG2gioQXbBT2RE
puMXaQIYnJCcSezyAF/sTsw8zEhQ8o6AG9W77TkQh3Si3z+l6Er1PsYFXCeqvU1YeLKrCMjvDzxv
w40cA/ezW0y6e2bIKY2ppoF18E2JkPA4EFAjyJQ2gnlf2k5oH+bZjSWD1tNjkiQLHKcOo/W+dOwQ
ihhfDOUBpdJpJ9lkg3GsXPWVNSHu0Pg1kkcdqqYFQX3o5W3rdkxzQ2YmXRW2HYrdWkef3A2E6o6O
I/WfyiRT5mCQcsX+G+mTeXQ6oQQEmCgNDo5BEXcp0AJxYYNgwRi2R+ZbABqz2lW8Nz9YXgzom6mq
HkuL3fQZ7bLW3tfDQBJeHhijc6wQ0j9U9RT9xIQKmTrrHYJgyMKcrtoqyGm3s6VuMUS4VBzKmnCv
XaOcwdvVmPjlpRGFDHHt6tFHjQSIat85YYpOmUo05Qy7wy/RK/IH78yuDrsL8O0xXvoRodQVrBxF
tF0UTMCqBxJCzj0KY+6eNGi8F32HIvZGjTXFaURaSpDdXE4Zg1drYF47l85yUhqDdtB0fgVM2E5q
H61yltE+5WIZJgAVER1v1SmpFxW25X04NAgpKZQPwObAH37rNToPMGui8kdYxZl3VEGhkq9VVllT
fVC4G3gnNzHy0Jl6dUmgaUmZu9ubIeUNmul9i4QDGSvoxx46DUqY7ODaobCp/o2IHI/TZLZinwMK
9T44vESDpW5CslMEscm+t2sEoy1BuHjAHeR0idl8YOuZkNUb1hVCzL/8Jf9bOfjHydr0tifwovi+
qhssjea/kyncf1qGTRubhdQ2iJrh4P5X3cCR/+S/DdzALGFS6Mvf/F03MO1/2rqBQAgLjYnqf/mr
v+sGzj8xsvJ/UoJAxIG55j+qG7zuRWmCnb6FictesfQBTPROky21XTuivDfPqOhx/I7vXhRQfuFF
e+Py1qp9nbhUUoexcI9RrXD1AQnTw8dwnMufv7/+6zb5/7t9a9VCAzCcyi4NnKMn7Ga+ryDmsFM0
E/ZxOic7sbNMuFZnv/+wt77MqrLS0E+gKVY4x7ExaV9hrQSzU7JD/oNxb7nOvxqc//oyy5d80Q13
PQUQ1ZtAsxqE6xjGYOXvBz3RneuJcK/R19yZF3U+qeph2xeixvXyAyupV2zm+MA+89zxksJC0O0t
dDrxX6XEN5Ucy8/8q2+0jOSLbyTjedApbtrHIW1cwjcnMxD7Km1EdG2jMBI3RsdxYk/PoEBfoWeW
oc7YZvf1+e+/4MqP+a8hXRkTKzdvUpvizLELQ/YK1OV81zR+VqkJVHdHHlwPF5hz1jVHTZgsnSiX
gzv7SpFf//4W3npoqAm+HIIsJOocmC5DIIW9N9mtu+w8/vD93rr4Ugt8Mb4lMxUKHTFu09S4n/SS
rV/Qd8nttltfrQ0Z0dJOY9b2kVdJ/AOqTHlNriWv4U2XN1drQ6kNhAdSPD9mrds/GYOylrOku23l
WXKAXg4NDY+kqoSyjxSOsDjro9aDx6owW228/dVqIMaQnVyWsBqUFkzlyVmIoBRFSPreNj6r5UAk
k1aUiDv9Aum1c9dwSG2f8rbVfm67/mr2N5IS07D4L5bgySPpOxphz3Ha1H8YoOU6v5j85mrye2Vq
cXydAh9lxZyTUm9U/ZEAZCx2ZPtZ3saPMV//0KYF/X6oNNdv206wI3fKQj/OhZGNxypuh3HbVDNX
81hRrQnMMZd+JVL6q2xkbwuOgY+//y3eGqvVRB5wshlofj0f5iBZnw1S7OvQmkpFB1ICv/n9p7yx
XJirCR1JiqTSraRfZ9Z0oeWzfuuFBkb/TZcX6wkdxJPO4Dg+JU0x7vRktGABldUfXiZv3P3SQnk5
o7veLYn2chy/B1v12GYQeS3wn38KGHrr8qv53OGQmgCjSN+iiM9vMMkR561O03Dj8Kzmc+pp+ARG
Rt8zclVcVIZdoCxI3Hn4g4jvrW+wmtCumCCQaaPje4A4n1zZNHdjjF/9D/e/3Ocv5vNarJd7/WBj
iHGhVzUqeKD3rbonE9GMftlqkefe09gxnYttz9JqVrtTTd1ctylP0+iPz4lUBbgVpfmgb5vPYjWf
iT1VTitqF919SMZqg51fwvqCdvSHD1gey18N12pKT2ESQmDkeVJUzumIhOhp73Jt7p3LsA3w1NHl
nYpPWS7Nz10RDsUfRu6tPc+JYPBiU5CNYeCWM/B1jrNZdRlpTYC2h3BctnWyHRKkDEWbzGirIqfK
z9JxDuEAW4NZvu/11un+8P3feBoXmMnL6QpWEpRSqgV+TkLVAR+160sXdvHvnw9jGcZfDO9aBWj3
VMAVPiXfJN8deahB8vMRdOCcncMQdafbsMnLn2Aph/wck1dhvxtNUxQ3UBFk8om6iW3/4Vbe+qKr
hUMWCRFLQ2z5lUsZa+/M3o9qxDS6bdE2VstGVpuOMY2J68MiHPywNSxO7aYMv/9+IN+6+9Wi0Rk1
Ff4ktPwQy+azzasUu5CWb1uzT0mBL55FZYYFahoXWmPGSWbfGRJHTRfXU/OHp+yNWXbSdb/4AFT+
ky3GWvrtNADvl1Zd61/HCsbgIRIkiFB07gCei9mpwm9VPjdi48+yWj/Moch4iGrHd2hjdJTYRYNR
rrOACG/7YVbrx2zNqeqcGvanAhfiTNi2ZrjDh21XX20FnMDTi4QQAr+heeTPhQtEtUb0vunq+mru
O4aO9IpXg5+ION+L1kgOVN/EtodKX56FF785p55SGnE5+4JzI6kexscitP60a31jPizqjpcXR81f
WGMWzmTvTe1NN5EkdKQfQbjLtqFZTeco6drKxKrhE1vvXYh+pN9oSsvfdvXVbDYrHFttytXbQFj7
wXQh6eXQ8bddfRmzFwMvCzHL3uVn1VqEw4Td9JSLXWvbA6+br6++JKzoA+ZrXxkxzXGvCPeon+az
39/7MgK/eF/oq/laBCQ6zFASffIQfnDsTPHeA+YnKHFwnY3fYDVlzR4USZIGg28ycR+8tkxIoSzT
bcdxfTVlW3Df1jA7g19atnOB2L4juon4wN+Pz6+fe7Cqr0ffoElL3zvp/LDJrKuYiJGbasw23To2
pdcX50UdpKlhtr4qk4AoUxt9G0HPabRpNSPi9/X17SAEtbekGFXY+i7TNmyvuyDINk0qvA+vr059
VOuNjqg91N5D894EJ5Pd2mSSRRvHfjVrUyJaVNiLkS0h7vG0sp8nbyr+8OC/9cOuJi2pn0RUwE44
qgz/Hy48sVOe12289dWkNSvc3Niue0Zee64BGED7BWC+7ZkUrwc+reZa0xrn71u3lpaUTdto462v
Z6stgw4tf3/0BorGaG7wTG8fmNVsTfW+CrKGq4+JB/tbgmJw8E5uu3e5mq3wiyXOf52rW+KHQoCC
EAf/56ZhX/tS0jHPZAzJ6OjhLPQz16s5eTnjpr2BWOsTR3JsAyJE+iPC50UvtQRsINbYeO+ruZpH
SJNLU++OaK+Ifo/iH10yGxtHfTVPm7luCWomfCZPofQ4lv2MnP5PmMI35qlczVPg27VJIGd7dJUO
SWGMvyDoazbe+WqaKgKmEnbCHSBRwnScBHlkB4dq49XF63nqmiBrYyAPR9frjJuG9shd4IbZ5bbH
cTVPxw6boMWV/dkAQEp2lXTsg9Zqstn4zKymqiAKKO+qsCcyJsdhpJmV7VeDaL9tuv81MdAgdrYu
x5w3a9Bkl15COmaTJtNx29VXr9aOOHkzRH3qt5752UjEPalV99suvXqrjs2U5NNEomgcae9YHp8h
Z22rFQp3NU+RYuQuNqrWR7UvD11kP5ZpUG77QRft9st9akHuQ+3JrvO1eKErJBAFhdK3PewnV9+L
TTDt26FqCP0+Ftn4PZ6MjwKG1rYBX81SiZxH4309+VwWwvgsmsjZTY0Zblt63dU87UO7g/dSt77n
efonq2Ud2DXoQbftNNzVRO1UJvQsKAHZlPVMdLP7NYrhR2wbm9UkhYmukGLUnW9PqDBz2GZELf2p
8/rG2rt2WXuFY4HZz4nuqlvvRjahcZNpQfVx0607qykKUq6t2zrmcVyk3GY+fHJlvO0ndVZzdLZK
Dz9W2vm1jcIOmslzpuTdtvtezVGIWiitTa6tJc2j1YGAsJqbbZdezdByIGK3Rd1y1HHZQNUPrmPo
StuWRGf1JjWMisw5TYBA0r3bfHKfySzJti0tzmqKahH79LpkTLII11JYngV5tPG2V7PTqgYyXyng
H+GyndeDuLLsbW9QZzUxie5tHbicne/k4bUsR0BLwaY2K5bK10ttjC0xwu+gHSv4qn23T9ynTU/I
GqGReUldzSk/ohWlX+vRu5ezs22dslfzsVN9Ok6D0xLwmRiPcP+FDzGjOWy78dWMNItgLBI8tX6j
ISUQRXruBd6nbddezUjs4A1wNl072jG7W013QISZG19si7X/5VuTBxuFsM4rOULTv7MbSzsAzOi3
TRx7NSklnrrWsnvtqJz3Cz+XKva2MVnNSJwBylLRtJhQEHMQKoUSWzmP2y6+mpMD/a5pKoLmaETV
+ZDR21dm0m58UlbTsu7wGmsZF5dkuZtd9S1GDbhxVFbzEinZpCvpEWudm3c21x67fuO116IuYwC9
aI4GZWNh6tedDJf40dHZNiprSVfUkBnJfpYHxZ4dzNrJh8yJtm2wrNXcHD14aSlQLX80CWPd61ZA
0MviiIm3LS3WaoJWA/4zejVgzKzqizb0H2k+fNj0KFqr6dmbpl47JuPSdSiE1aJ4xWfobttHWKvp
WaPqpx49cuPjeNeV+uUI13Lbs7gkHrxcWLDkEpIQmY0vsfNlCA6P0nXFxhFfzdAurNFGdn3r61V2
b0EQT4C/bhvx9fy0NVi+Zt744HnEfsiNem+Qn7Lt4qsJOtFRaGTeNqgZnOewGS9j136/6dJrYRVg
4SCVAp4i8VYD+VauOitykrO2XX319ixt/ATk1eBNQ4+P1b58B4j1TxqD5XH79yq9MFcTlHiGJo2M
ofbh6EMFabpau9J6fXrYdu+r6TloJqui1fGL9tN38vDux0Z+3Xbp1fRsefGAhiVgPnXCh7GqLvQ8
3/YcroVUPenNTpJZNTkSCkk6iPyDlhXftt33anLGM96Lekwb34sqfJjTu1z+adu5fPVf/ZirqTlo
1IP7yiUwK+/x59euk9woBy7GgC9i2m+7/9UkhSw/Fmlp1+TAm5+zyPqI3+Jx26VXU3RE8Zg5IH6Z
/31z3jc1KL3e2taqI/Lg9aoYiohMLROPJ6rXj3kP59TSqqdNd76WSkXYplLAxo1vQ64YjjP4ssWB
m0Xptpe0WM1TKwpD2cmMR3LU7uNcPMZq41lcrOZoBk2VAzOXDibvvtXjW8D129pQcKhevYgyie9R
EaDpm3gFfU2K9t4Ih3iT0hcT/uurC7fX7R5sMqZdcg+gM/iwAbep04RYTdMcd1ILEARGbl/pO713
z9SA33Tb47KaqG1tAbX0GHKWx6t+EleZPW6bQydawYtqmTeEWZeosPbdIARHOk9XXk124Lb7Xk1Q
j6dEhztQ+wZBKZCjrmu93Xbfa/VSHdOdcAZN+Q3MyNio77NUbTvErZVLwWjlKWGAte8wMjsPETre
2FxuWw+N1cxsTYJpk9JT9G0ita9Fet9p3odN472WIul4PKfC1pUfxmaegBea+2OHZXrjwKymZ0Ia
0twnE/PGm/K9BPv/kOGU3/iLrqZnnxBPjdZO+bNXA0xprHe8STd2z9cypE4rZGmPJY9L6VmY3Imt
TMH3SA+6/raxX81RtMC6h7GLsQ8jwLIFxTM/CCy1sY9w0tm9mKgYGDtJGHrlSw2W5b4fqvxn57nD
xkPjSa344voGiFILxkTlgwRrDjnotx0jZJ9tGp214Mh1x1HqvV75XUYaqu4gYjc5/W5bZ9aCozZD
gdeYReU3lhsCS5tF+iWdRgC32+5+NWfHuHbqYWRs8HmXu7jNP4yZse2dp69fp6Iccs3tGPdCViS6
6M3ZkJXR+bY7X03Z3uzNqcqGyk8Ce/6olwHgBFeC4th2+dWcNVknbTHxs3qEvDdnLr7chYBcOmrj
B6xeqzTjyIjFF8l5oxku6lp+iHDJbztTryVHbkpot9PWle9a7fs4bO6HtH2/bWBWu14CkQfYWaHy
3cIjaGowoOET1L3t4qvXqqJkLjVIID7mWvnZpamAIT7vNz0yxlpo1OoaQZWmXfrMVA/vOhQMbSIv
fcu946l8vQmriRFoq4yr2/3UgXyvLtPiTyomdxmAfz/QEFP7+uIqHpHXSVH6vQM/ZUe3OGGxceMx
3RMqEKaQ/KbhfZc3Sxa4qTl+S+i1/YjFzVV3lmc39XvPJQGOrKm2PE/+D2dntiUnzmzhJ2ItDYy3
QGZW1mxXebxhtd02AiEQQiDQ059dfdXm726fxW0PJCU0RIR27A+MpDhPugbF+HqF+4nLgZYezQc3
smBGX/vYyz8G+OACbozAkpU0Qq39lOh5ncuOokpWxLilXq/zGKTtBY3gIrxWYJlsBdq/k+hzAGXv
doYB6JSALrTimQ5OB/BsGTN4tpOOwbhDMbYCSrMo3n9dkzCsnm0YB+23iYKVfEk9ywAdW/H3ltqi
wb8lS5QWfcJAfY43WHnc1HSos/s4BRSvIKNnL7C6cvkC/yigOSbjL2TI0u3s4HQSlouBVQVAMi5E
CbsTC3rUO/jPIJ7NQLdITcMBJhsaQ+9cX8FWoOPUhheP0QYWmcvlCmSIepQdcusLFKBtkreVqfwL
fAaH5FAUgt7bXz+yWsM5ljMfLnEkBlR9gpzV8NA4Nj13+yUPqw2BZKfBqlc/qlC+VElz8L13e+WC
m5i1g/HQJZqry5R1t1VED21kNNvtkrBB5RtFBekC2eAKIEkGTAm4bgfHhP064AZ27nALpfpSsxZW
/nL8GbfmUND3P6TDFu2tS5+Q4TID/fmIbrDmZuBWHdzKdhulgPHGDDeD6VIbGd6HiF+h/J/tl0Nz
Za/xMqpelkUvwwVGZvNHk44exfwell7HHr/bKccetoeDz4ZLhqJyHrH2XnjAAI89fLdTEixhgDv1
ANggzB3Kgbj2so4EphbHnr9bpLRvwErgmJFxDW+XE5uA3cmTAIDD8tgP7BaqVSO4FcIOF1xUwZg2
vI1gj3rw5XcrVc/OLOOWDBdBMujI7AR/DdiEteznsXffLdclGj1fZqYv3ZjBOBfgW447dpjMH9Ni
0HS3Yp3uO0rWGgECgcPmnLj21DTNwQABqONfqjQ6cVXraxzhuKMxYEHRGLgmRy7HBme3Zh0IRlPU
9AO6arvuNuZLZPMYrvfH9P1wR/r17ae2ryFkGrAN93MCCiQnX5HTbodKwTTZLdpkVaNXE+JVlLLW
axVW8yUhNjk26ZPdqmW8m7Pm7XRqG1UXkxuBGrNKHdtw9pIvaugKC7t0uARbz38IqM1/eDhLH1N+
/mXx+fdbpojxvhWt1JcoTpbgKrOeFrC8c79FRfxL9LcXfqG3tQK9Ke0v8HLh5lXLZhnAOAPCsoSH
cPCKhrPHIIAnXYkoTmZFnSEZPYsgioaDX3+3sNEUHJO5RfzptlGk4Nm1MKBQogdm9tDi2AvEYsI9
cpa3namytLpTTY2+s23cLDm29e0lYp7MBu21rL9wThs4d7kWpuWtDJeDAdZfofvfygzx5JXpGX5g
g3MafLDmT1Dvfz80OnuVWGfVZrPZ9xdt+qmAQdVPb+G6eOzhu5Vdj55OkwTdZiHhuWPylrHpUAmA
7jViKghI7eAgcrHhMsG0CLg6NJK8P/beu5PYis4AHbT0l2qGA/EsWJ0ruMQemy97jrpLGhCy8UUv
jVmDb6p1/LsJcNwce/fdQTzB8A3sV6ouiLUek8XfdWP9Gy+Xt0f8Q6q414nVK+4ZYzOAHwWc8S3t
TArH28EdO8Ti/QEsY4CFJVcXLtMBqIY0HW8F7HrFwWHfHcHgdQ88BsXokkRg2sIs9kaGcBs7Nuq7
E9joHrRUeI1dMthP3k9GhQBjt8u7/376W4D2DwO/141lTm6LozjfOx+OCPmBec1OHaHDAFMzPvTH
Yqy9hizdYL0b83q4kJlb/ebi3r4tLZINx87iPddJBXDfXbIGczNiL7Ml72taHZv20W7JwskCDCOD
d0d1LSobg1I+GHP9sc+7l5H1mIyBhCrwRBNTvV+2QL/0IjrWzYQk4tfwqmt6OhM2dW97cPrujTx5
AdYkPTjo/Nena1QXwInrO1yGoyoBa8d3AQDoBwdmt2jnDWDSGcxFKARg4VSg+XD84rsMrpn/PfP/
ZcuJdosWhjQA2VvTXbxJvqF2BI6E+HTs0bslGy4Et9XoEETT6gBawTjNyw/Hx2OXm0DQ/DrsDdK3
HgasGHadVig4TulVxdF8bLrvBWUDa+fVG7x8VQuUnSgDrU8CTnJoaPaSsiz2MI+eUH+jztKthJUj
LGzbvm+XY8WXvaQsBVhCI7LtLlTAjjIFxPEZYIXq/bHXf9tG/xYvbXGDCpcbg7Km9TrctoSSR8Z0
NP/m7fm/7Md7YRk8h9kKh2VMnXiO4AFNaT/fNHIZzRmJ2MzOURbGUzlG3TrcBxuygntAa0b1hYE9
cZ5j5q9JGGxRDlDwDHeFLZDySfXR+mZ3OG5N4WtR+W9DtcH9stc4c4s5atfvXIXh3aJbe7s1Yjlz
WNDiEfDAgFWtakL/Kij6W97JN5+K175J9QScRhJ6/FvjijfSQ/3YahH4Ev/11DxwVg3L92ODvttm
oGsc2VtD8glgj/ZxyWR2zxpWHzxgw91GMwQyGkKyyAtbyY+Yje8yWj8fe/PdHoNcc1NB7OSFe+hs
OxZe2TD9zkjj7fz5h6M73O0y8xyo2k+rvIwAAfGrmXznymyD6qF0yBDqa5zFnfhy6C/Zi+TomEUx
OObyEgCfegIfoDt73dUfjj19F82DwzMjR+TysgywUoeV9SeAmn43Tv+ypPYiOUrqZpZwpb7E3dy8
QFUdPqWiXv9YWxrc/Pf7/9tP7EIEUmVJzfQoT9PKZQyzXoC94LBqUGy/Ng4dbb8R5P7LJ/9r1/jb
9gN5Qj0vMSCVNSyY5XmOVlCL2qA7NcqnrICi+2BVaS+iqwVqJ5XpMGg9CyB0iz9hIzp4gPHdgg5g
OIJCQC8vFNdxljs4JNPfbND/9iV2iznh0HJ69OCWYDMm9pp1U3Qe0gz3/m+0YnJIXQD+46/HQIRn
x02TBLDpgJEget3rN7j1sdZWuvcdm7ZsBGjLtJckiewZmusUDF56MFnZC+lgzI5UfKbi0oRpeNbL
pso0a47lcXslHYk17bqkq0q6NLekArt2iI+N+V5Dt3HgvYHKg9W3D09VNp5Vw47lh3sN3QbXtQaY
pKqUDbtLouBuhBX7f+8M/xJl7jV0kBUCOhM3FXjxbrxtp8legoi/HHv4LrqvokQsGw8w2Wk9nbQG
x27LuvB87Om7VUoyuM5HINNckmbSd1C9fhrr7Zg5LPipv66gOk5gKc/m5tKB83IG6aq/IQCfvx57
9d36DLYVqRDYjpembcdSi/Q+SMx0Ovbw3bm7tgSAFT5kpVVhs54Zcx+0kfJgUXEvpRNDZsHD6jMg
skbc3Q4XwAiOHeJ7Kd0m1rVWgB/AQhT4nX7uSeFBwD40LHsl3QJ1vkeHHxbRtACfDcqPjuEofOzh
uwPWw6RnWqxu0LWktqKv9TDmlemzY4K0/wH5ZmpDz4WMMjRaDeDipV1l7gC8gXH8sfffrdQZLKA+
GXlWKudxZ/sOKoDfjMxf3mD/EAbutXRh7CnMqWpxoVvAlzvSqAgNRjWMQ1/hlDRcgCrxPE/GRUWn
GNU1V4xWRgvsOHW8ncc5I+PJa1qzP1QSMXA1Ut4kxyrwb4Svv6dLazBS+G7Yt3TJ2PraACo9n8Qk
p748Nq67hd43jY1TEGrL1YgYGxQYcn0hopjy78d+YLfYjZWzXyo9n+ZB6JNKQxDos/BYpXkvw0PI
FnHN1Xyib75fLhrRqR0mh/TVdK/C08kSTpXFwxegRQAFDUcY9rNjGj+Q0379sqGY0Q0/9/OJtVQX
XAKth4rEt0ODvhfhDTJNCeGVPS0MMLI0CNDAtYbk2Lm256TX0JqSMOD2NEBZkw/S1I9dwu3HY+++
W+mh05rTeLSnIMOtRyh9DWRQdHBgdkdyYxyYb0NnT/CoZM+9WuW3mPjkWBi0F+D5SLjRzst0AoG1
K+BcDUeYsDrmekLJbql2meWep9F0ahJwKqPKwl88kAfv2PduX9wx7oFWm07cKQHFlX1Fe/X6mz32
7dv97xYLYuGvk312Iyyzkm06bQkFQoxIUyTyWKwCev2vD4/kHAd8xKh7BbsWZ7efxIhjvYRkL8EL
vFZj1fH5VKN7psyceCPSoZXzyFwne+2XRxtE1SwIrBLNvk2KvyjBjrVXk+wtwftbqisUSsqDDudT
QwANWzWrTlUFGd1/v/k/p4kk263SjsqRyYGn57gCtvpZzAoYui1mnTmHRuMU/O+f+beJs1uv1cKr
kLb4I4AzD4Acj+qiX4FqOfZ09usQaVEl1sZ4eg1CZZlCBlaAxfLnsYfvlqtssR1Az2hOYKGB+arG
tpxUdejgI9nuVM10SKyKInNa5LyclUgB8AUg/NDJR/ZKsE3xOPbGmZMVvjsDXfzBA8l37JPu3b68
UKEfUOs5AdmeFKpbW/CvzTHZP9m7ffUJQEBJWulToAJTtB6gSq63Y85NJN1F0VUYdoa2sT41dhSF
j1RXpLDJLw/NmHS3Yme6oeRs6vQMGrx/9USvH1vS/863/l+W0t7vq+LO0Rli5VNkKPpR3gIOzYBT
O/buu4UaUopy9ZZlZwAj82wJvg9d/3rs0btVKimjFfgZyRk+X1WXLx7qRCvW6fOxx+/WKe0GPnhi
snOkVQ8BbrvG4j6mXZ8eW6vpbq3qKZ0RxevsnE00Bw/8tiPHIjGyF3/BiGu0G8OjVYjj700P0R8T
JJK98gswiKYSyZid/Zv1kQS6swhF6o5Nl73yqyWdsH4bwhIuXDe90c+gGP/mZPqXeb6XfZEIoiKu
AA2PIX9o++A+7Jt3h6bK3ucrgo2QMLwPSwaWGL2E4GlpoEbV/OHY89/+pL8d2b2mY9vNQ3IG/HeF
hXo4hbdvrXq/8xN8yy3+IQxLdou0CaQOUwfSp9IBCLfVsqjHKSE1KKVqTKprrbwTD9ZX/4/k+i+y
0z/96G75Jhur+qUdO6Stq+vXgnZgpuqTlFh1gPZVq+yAMVfA1eQ9H3G2r+1m+gQgV8A41RmJdStV
3nlA+a5gqgXVH5w7yO56AkmrzHm7eecAnjV6vJcxTfXDMlWOxtc1CJNR5sZ3ddDkhGcNr3NjE41A
aIjx6fIoG4f6D22EAmgtlEmjrtxL2D2XGxL6pC63cXGmkBtv1xdYyLmlySMJxA9svrdmnfqcZnMQ
h3m2wRpe3lAtY1jfK9QsrcrRV9DNeMEpGfoPmikkMm3Spj+VVvjHZh5DYHgh9+X5jBGSxbI4oAP9
Nq+gLgFuPfV/DCjaJnO+GmQDb3jEuBZfgH+V2XdVzwD9oJHTD0blcPtqt89vIr0b7dW25j1Mo6bC
uWaiskzQOFmdPK5s2Cl4490XVYqZlhVL7LZIlWzxEbmj6RJn5yaavUJf2DhsN6AE9EUS6yV+aMnc
pCVpuOOFSOIRUViq0jJVMMAFNBMA5x76zXYQdWkz5Pug3UXLWg94M5DikzxlcYK+kaW5VGGCsBF7
SazmW3ytQTS5SRHZ5RkF5LacVc++jlbFpdv8mnyfG7/xszZDJB+9YWn8UYwsSR65rTi/95UAXLDs
PHpUwnPmZgpHBB8nc/eADo0U30s3jcbL1cRn9XwmcDVGNKbI4OXNBkq1+zamqhnqYlhQDL6CIJ5m
r3RNYEYI+GoIklidBm82kN3c9S5AF4uHaAsOOsm8zKcN33IYrixCIY1dY9mnIpexzM6xFD3wiatT
BtWULZiWt8hyme4IGOMnZ7BHPcZDPbev68pq8CHNPLD53PJoWouhFiGDS6zYuhJ5jUi/pJaDa5ut
HomfiMi8mtxpi2J+nqVRwhBBWcs5L0CB4+07KlMTn2GwIte7njmKqjax8FbzuGa2S43eLbJNsYWS
M4bJGmi131gXoGfGLEmoX5JI0bQU1RS135D7pB0WjQI8uJzaaJgeJXDVoKqCnKXO7ZagTSgbyBDd
+ihg4DULJ/2fTd8Nc1iGJhjCR8AKN3HqtdjYVSvajp9EoFLCsL3JGpD1RIWZfiTWSvotbKsq3fKq
zlR9cW5ZolsCFOzwuXXxFhXwvCfoRq8dpxmsnaO4+15ZV8s6l6NMv0U8HvUndJd7UeB2CWcX+jyG
7QGqvinF/zwE4fehNYu/Kqa37VV6QmmhBVbS9zbENL+pJfOPNiP1mbAxbZ9SMyfxiaSNFu9HKVb/
7NDgwQLcRMM3IC3fnIjj6+Rs3/+UuLkRd2088u0yDG1XXUaWUXM3Ay/MijbkIfsC1HaY/UkBZX1E
C3lwi2sk/x2tLSpvXVSXNQyCgnJtfOpuwZBY/A3Mg/jnLmvCrNQdOh3fJZvo+kdaVw29uqGZt1Mw
ina9yTZD4ksSr5J8InElq/dizGpd6M0G8ERsSTahiUbF03K7+CkyDwCVWnLlOtbdB4A7quFpjrJE
nImQQwLccwu8Ze6i1Igz9NPUPIzZEn/v4AnQFxVKhu5JrMRgKxEgO57iaLCmLgluq5Y72cLg+FzV
s0Z7TZAs9atIpyy8Kq11nNsqMPE3ITLwuOt+krbN055WBKAjgFivU6cmW1rHSFDaqWc07zvv9Bdu
M7xBGZGaws5wxVs0QT2ZvF2BqT31b5Y8OQztvHwcHRrTTpE27isjm4uBV6t7+HICBRE/IFyqf1RY
wknRdqCkF7Fy0fBpG3kUweBIKVie5VyClXx1YGG61w18OlPlYrTJiv3eazcMeWtxTLscFe9l+i6p
tfX7RfgMEOwVrGhES32Wve/wqLevqe1sTlEW47rz1DumohwNoH106TKaydOy1Lzb8pra1N+5dapR
uljBsspuSLUhUEQ7mxDXCai1IPemaYKXOJKGlSKM56CcyEKzMtm8bz8a4nl7s1jvssushqAqR8eq
7Z6DmPNM6NQ2LygfAR2bN11nszOs42t7m4GNrR431MXScygbHHq2qqIRYu9QrPeqJmCnDt5QW4Ta
JAGaF8wEDjBa6PxE31siFToy+tDa52YlCbsZcG/cPg6wuwPudtlCUHRgLp6PzmT0Snk22adoGoP+
D9asaXcfd3zCROuF6sSfvEs9poOCb9t0Guq0Wc74y9b2FCkZTh9iuYjqdqqbll/RSRt3D7NhoHyd
sCd1cQk4E69+ePglw9h8Em10Mw1NXUPgjDYsTJQUZkq3orWbvtGt4hAOMwiJyWnSQB8CPL/17KUP
svR2Aaz8Y8okCr6wSY+q15CKLvgJqf3Lm+j1BlYqbDvbzSQvkH+uP4dpJK6kAQ7AArBf+VOjueaj
QhtGdBNje6bAII9yu6Gu/yRN2JawQ27eI6uBR5InAYCEnfEqKbKVYeorAmDD46LXpdATgrVnyXBt
eK5twIB4bUoGV893cdIv7qHzbAvLpmmn6EVlYxqcxRDoQqwDy0GTIJgGynUFmSM/fTUtQ1qWtjBS
KSxywYfWou/zWYRwUwTNPqjuHP7Bg6+7umwQO6G2wCRfyzY022dpTG0Lhda27R6WgPwPYcyah238
IJQk12UCNPiCPlvNryMUWDdZkoYvniqYwYgMq/6VUKzFPGPBgvnQRQVjOPdJ1jZ9iV1nGh99MKen
Jc36YibVvW4D9QGevctTMmOLL6NO8RIo8e+eiDHfVNV8BVulvQ/dBrdzN+FK5EbGZgsRcdh12Epi
Im4/jbRG+ygCLR/BvtDCcRBefRLzIB9cEL4ysGJY2ThN++/pwrHfB+jdu9PtBMl6C9FwfZeBX7/8
hL7GNnmGW1ZfkoAt0V2aWL/+mfTKnevFQrqcCxj0P6WjjUUxroHQ70SHzfArHwDjNlOguSiU3GY4
qlR12A25NImubz2j1pTQHNn54qZYPTiFYPBnb5Nnbr2iZd/SWmGoBFrquywYq2emdbWeIYzs+/fQ
rNn2BeYJ8b0gTbVc1Lht22MC9wZdmhUX89cQVjlLrmbmWM7XcRSf597U5Gsj+PLUcjY+a2O8yB0s
2KcFlxB+jb8PtBnpiwWQMfjMcRUWfApj7KSwbbI2Qhdt2MXRViSNWVhRaxBob0XjTTGOc4J6dzzP
VZH4aDmndm7bC5ITrx8cNDHPGQ7bxOSLU5Ba1dEjy1RfbAmIiaaCLA/795wH7VxBfizmghmfnNY4
a66baorK9V8U8GV5sjbu6qCja4f+E9R4W7HxISyYCGUMcxMHXIIZsg7HFxq60rYiMGmbt7LuQo3I
ftLgDi4ZvW96G2ylMILcRA76263CpWjYx/YEqn1QdJ0Z84ZHMI4wcf8BUe9XoJifZgowA7VYouH2
psRWbEX8GX+um+xh4VkxjBQrg1JyEbJb+sK3LW6PAhK+UOXGKxhj0uS07fhFhjorZrS4Pk+kS2+D
NulNQerhEXmGXS6sS6J4wTcjanzUYhRoX6ewgj3rrO2GB660C3BWwGHhLosB2G6H0a7niDbh8kR7
YmDojIv77DVMeyfOSwf00vPIBP+cTsAGlVNYobaUNoGNH7deV8mZmNaxJ1xo8v79ZGP/FIVdRy+6
G4Zgzae38kUfYsdFxwU0kOlloRq5ie/r7K7ClqnXIg3D+nmDsioo1hir9/3k3YiGe/RVM1fAJrOS
RZLRRj/JCTVMDF7djSe+oW+7O6MFkp7Sivd9aUjFdEEb0dGHcNZvpOB4eguuU0h3RV1k6RKxUs0j
oTMegp7xXtnk1KYdrLlyr9Aa+6rRQck/1lM83Jt+RlhfiLoNCtrCehBTN12XPHExNgk2w1vjpo6d
RlCZrAS5YG1xkwufAOPAWOJhYK8NXoa8mwcszIJF8VjKTcz9Ra44T75ExLjlzBLZUTBwDMz1aNjw
tNySTnzPlqjOJ079GRz09XPfV4Ih5YmqdnqcodbDjmcQ0je3vNEOd//V9pRub+Bdbzy/m9JUklMK
ctKK8A2hbml8yKOPrluC+irjPrKvc1fR5X1vZlrgbm5kX7eucksRrU1Qaik+ZOs854sOfmwSXVwD
bnpys7biRlhQyfsQff0I9njhvQVUPUFCPkL2K1+sIeyGSeYu6zBnJ6cSfid5ln3qEFAV69Z+q2Fk
/URR0noWlMU1MAX2JXLL7TDgZLhNXb39SXVLP459lIob1gi0F/h28tnDGDDzTBz8h2F/Hz3AOXTO
03iDi8pM/AVhy/ixRsnJPC+BhsDcrkkxB5BcVEH0MU37Kd+G9AHXkPAYAHOXm3wi9R22uOW6mZR9
wO5enyRrY5krtVpobwA7YZELgEoHAaKUWDoYn9lhz6iam2ZO6hMmBoBhcb3d+jj9M01r+y5kYXgb
E4kJxztTNCR+10VGfaC+W5/SWLfvagLE+VnNnZRjvpImc1NeI3/bzhvgi9tNvLD6Y0xXfWvbLc3K
tgcQXfnZr+fetNHtBkFu+MEFafJSd44DNMBsnwQ3lUoW1wF5T5sUxg+bIH82ttrshyiK4y1fGrWm
ECfTxW1l8+Zwce221cMIKDV002BFj+OEWbY2fGjLOl5ocLvQEP4CaJR25NYIWmWPU7BO9rzAuYJ8
9HHH4iLbwsXezaGO6q/IxdQIaAYL2I1udBPet+vSAV9c9wu2VqpN+pHPnSZPI5+5PsF4ZOthsjHF
4joES9Z9CbAyAWGLtiZqSjK1wuZz1CC5yuycNIXpEHW7vOIBBxh+i7a5+b6mER/vl3VY/Ddg1hwC
fGHTCKd3h4Uc6bxFC1x7gi9UxS4m7Zr23UpRzToNfcjV2SbY+Erk6HVyHd8EpacxUYw/oU2sje6g
COe0pNkaZVeKRsD1Z4NTVD3Nk001KbasXsTtNE6cxDksclLEf75l3fYOxZ6Eoa4DEbK/m6Zuwk4k
+gQxlFZY+i8S5Rf3RUYyu4YDLn35pFzyhU5cBl8VJAMo/KxDBIYorlVEgdmByD+v5kWCAGPmtVxU
bdJPMVwq7MfUCZJ+nqYxY20ZJWOAYKXqo2B5iZ1v1zoPGEs4opzKqCKreMceJ5+u288QBhbdn6ZB
f+YpbQHifL91Ys1goREN5hnU8kiup36BX/ElawI2PMdYn9iDCTdvAQLwSAnK36JHo/5Ny4lwN1wK
SVQZerOaIe/iOK4BNhiQUSN9acdiQ5CKwBpxj3XvWosQ0V0yWUvzsZuCYTkPbWCz6zRlc4Qv5jNn
ypF16/JVZhG662Ihs+mrdXJczromKigyOdO7ZqyruBgh7bD3W9uGNT5J0qC9dcK9UWH0MiLDGmMY
JH2cfZilaPkfq/uhZuPFVWv6fuRss1NuI+/109Z1XW5Au83R5ljPHMS8tB3Om0sRvtQABM9XzyeU
HEQ2J/lkHeLn3M7WTe8S6hLxcwGsJz15SYgoYwc7ryGvJ1BTbnysom8b0I9Nm/MhyKpbAMbDOCym
zrcBkquNBJfVYwZfEhbR5NbiZGn/yHwjyq2H8cnTwCZzaoLRz1AJBFVwRbLGbUFQGceumNqxKmAY
xj/wxUJRuThR62sm3o4njJal8CsehqbAGajVxwiXUuTcCtHbUgdR407LitYclDECdIz6RNDmMW0d
QQmo2eQjOhvma1c1cY8VWc23A0Hp7iFjtWVXxNvd17QVg3vspZtu7Zj0nSjTbVuLKMLGgeJiXX2F
kQuSkVphN21aIx+sJRmaI+Cs465dkopC+w2kHfQzkZsmMbx7GC2fugdTzdPdrPXQ/sHMmsrTkErz
ijIKP6mAIwrD+8TpdfNJaIpuDd3HCPY6Pwys4EkuYCjTYBIj0Mk7l6gzB0d9LkbkqkOR4qp+Aewx
XXFfgX1zQjhq1qKbUQMpYBuVrQV6uLY6pwKTd9wk6woN6RdE53DMYQ9D1lsUDG3gM3WbuCUSn1e3
jP7ehzjsPsC4ZmD3Km7mZiosX3RzN6QQhsEUcF1LErfDDBh6+MQA5SyXIVlbOCFUgE/3CCqSd1Rw
lGOqCXl+HgPmeOvbKlghmB07X0pcoiNKqCza4r5XPWAzVyZRQswruE2kPwaLshqOMiQugE2uBBoK
b7G9PQRpNtgXXLcxc+9gZIC41wGC+hjO8Jcq0tRo96RwG/ot9Mhsv/Z1ZMUnMdTolpNW6w5CQBW+
KpYhuwF/GEmABCQFNSDAILH3LfqTaFD1QI15Ostp3miOPWKtmtyjFh2VMomF6O42l6BwkqPBjH41
k+55MaC0sjxtuvbuHdFjkHx21djPT/PSZM1tKjKkNCc1V7K5LrVYqcB+y6Kf0iGm/Sq32qnl5DMN
m2w5jP4Dbg4U1G8LSkxqzVcc8eZmbSeHlc3Gj4wLfsYlD72DuwIOkjSCx3neu3hOPmA9uO6UCSuQ
tKS0X+9dOvfyi1OoxuTIYefwgQYs7n/oNstkKYfKsNeAebU8biRtl8dqAOLtXYqSKvurkDQ/6onz
/mfUT1lys9K6I0UYwin7HgdZjcO6XiPmyipO1lQXgGRB91t4CvXLywJbI3Ibw6KJ3GFiJfJ2jnmo
wewja/+QaRRY81hzB6NzLcwPEvFGPDJf9RAUVUT2N3CcD9gzGh6TeCiAb/IOFzf9ps8ALzpzhkRN
qwLXIdH8rXdqCkA29Da9Bh1KIJ9Jp0YkEDEix5KaTLfIXRDPqscZhT9ZoDHCTnMOExXK7kj8f8yd
WZPcRpal/0qb3qEG4HA4MNZVZhMAInfui8QXGJcU9n3Hr58PlKabgQxlDPU0VmUlsUimwwFf7j33
nHNNSdQue628TiBIjF8mc3E7ZmWH/dUUJc7kt7KusyAXwml8k1YyfXZo2mKJjwRSORmBhW8arMl8
6+tFm7PKT+PEnW/Dnlqjh8AjcqWPhYLeYYgeFhSiqWFW0a09zmLlaO5r65pzsqLM3nCFHQBQjeyA
0nNN/aYoh/xozYPRPKpEZrlGiGRYvaBRLe4jf9RZkSPEyiht9Z03FlyHlqflrXtlm7W5zDeZ4Qjn
w9DSguV+W3NzzcQTK7W81JhF9VKqJJ8/aszG1Q4xyV41HDcbauL70VlH68WwpSZ3oVZlM3cMRNf1
kC5hFL1cCqMjJmsHYesjNSVwJuVRJJFTf9C7wi2/JgtHNqS8RRX6Y9uPWnMccJcgLmSbk/vTZqZq
bzu3GpyXMk7HiBvRSddvWUwZ4VOaTlV2tCKr1MiDm1qUNFG22+S1RVTD1UCvQksea4725jGuLTk5
h95wsVmelDU47wwwtYS+LQD3/RcXH9bsQ60NlfaqiqjUvB7dtOmwGlic3PTU2GBIjN6tbvObuKBg
xSKxanFsFfGdHdAAcWjukO5FcvJWij9Vgb1aqxLl69LunbuppgR0TxDh2PfZYFnd2zJPs/ZWRWKq
brSBjuqfhK6TntvlbKPGqQptOOTKnLT7SsdW6rU2dEPym7bSUNBzCQDKYBkKp32RdD0KlULqany3
5nARPUfvqM4kIi/xhmkjrf/q2F0dvhNgQ55Z0pggHddbbaXvdusLDAnzm6mOxHIgzEhXz1BzP1wv
VemK6xZ4fLrKM3vVPxhxL+VtklHC82q9oHIfIATWW3K7EoQe3L6bpXZsWtMcPGEXqXZgzz3YdbdB
UaXE1+KoG3Cim2OiGRRq7JLazHLI6Y3mHJZmrqXfxkpa1/08uOt1bc2aXuLFZk6De8hERJMzki8j
vZdG23UfZIcd+qOKrKG41wG11TGX8eC+nSZqKn4eAe8hK4RJ9iopy9y+C6O8zN5ODi/mbjGdrLvV
B3rhAFRALacV+bLKV+mgiuh2Tls3e088C4oEYmgvSQOi4BRAzRbmaonuDWzmWvMw7bCX2qeApxz3
mMHj27yH1e9YD+qd4bkuzpVFUFDD6YYbVUwtL7ZXad2+mlteGsVOVgLdyE3lLm8Frx1VlCvjbH1P
2QNga2QnH911VffkCrZ2Z2ohCOLB1rGdM7f6m2Ne6alt11dZqhp5v+YVkmnDXKr+9ykZXKC7bMDz
49jTYXqJD8YEBktx0oQtpTedM+Ju1xbdp2K0HPNVhV9CZx43j1aD1G2WdGV32tUdU88tpinzl6Ld
WsH1nf1CtqFV3lhIcKfrpqwH4UfjUpf3ZofBzGEOM924sdZainutMwztSFmxT/zciVzi6rrpapAx
USTi86xo/H4XrlE6vwFQtnqQ8jhs12+ilCL6UmeVnt/oAnXijZ5MS/OA0L/t3+W4SMfvq1Ja871h
ad3yx9LItL5PxqFQwTpIB+zDpTx9oEY3UA5Jug5+XtNbD4NedJPXL/T6vGl5hNQfVtPMPOjsNmVu
y9oYsaNzdCEjv8hHmvm+16cs6h7afjXKW0WnOiICEO8QeYLbLzRz75SVfgE00UCepKPVHeggIZjX
lazzIqCOlAE0cIRuecy0RSKu1o7CWzTNaNkmTtOicKjl9u7cmjQ9OgDaui87NeYaDgGJSr4N2834
TQ3gbMi/ZXTTVC5BiM5Jl78VbWv2g2dFIPftYcgtPBgmQWsnBRSq+8KUGoQYETXhCzNW/XTk/MS9
cMzLZHzs07me76tVFfIjUYBtzYe0SYfbBSxy/uiooh5fcl1H4rojTjkU2NM0B9r3RLNfCrB5LltK
jq+Iil1128VoA15Q1SiQqNOwYCV1bzKyckmrSUv2n4dBa5wDUiBzAs6sMwCLtonfQGwwIn8caaP8
JoWLyIVIVwzcFt3RCd0PqtZduOGlTgUKhCtsm6o/JCj0rEPlUPkXHtXqdngkUY6Aw0hI9f4z2dia
aAe7h/uQHiTHa78eorxCn3HAVr6eouOMoJN2PuVs2fHvaKIBpQ/DRNuZ5qog10hSb2pw/J5uSYRn
afitiCFf+P+M47KjW9mLVRZV2eWB7v6WWu/s8R+R0vW9EY/MxTh35OaBSN445DyJ/GfSE31vw1Ph
cuiGiVJHbimdVNUd9YeOw/JSS/nvlsRnGDL7fm0k3GYPk4u4W2MTNHGV9HfFpFV4B3awWoDDxhQ7
feU25qu5AyDyaIOr6R6oLDnH859lYzCee4aNMvQD9SiawdgSrVXHii6guZ8gBnmAdNd4hEtU7Ki2
ORcU+n9DQrJ3HMq26ZbOEsI+IqRv1Nt+qcLBryPCTFTXZGIg4LGWExTOS3lBXfw3lLC9q08Kr4rD
3JRH26GXRY9dS9CAaF2Y0N/99B1rq6YTXqdiV8K4KL5krfFhcurwn5HZ9rY+RMlNUUehPFLmIl5v
l5tkyMU//OE7ZlZvGH1ZDbY8gnQFEB6BVw3wjecX1N+9ld0+D2dqGNJN7GOkax1X6hiSd3P5/rOf
vuNUmlktYNXwXsjU8LTtXbozrtXb53/436zQvaWP3VKoqeeU5RIr1/zWlUkxebq9mPTjccyiPtQD
LOZrxEGy/kdt7fS9vU/sRJPC60QeaSMqP1pN271IDdCZ5ydk/A1bf2/uo9JF2OMSWcfCcWNwLrdc
JiBc/vO4GL39wSLw5f8pLaO0r5I6fZeuyTuDlSavwy4ZYlKFKA7oavhtHkVcm4deERH9+XT/+XX+
X9Fj9erPU6b793/x669VvbRJFPe7X/77XVXw3//a/s5//5nTv/Hvq8fqxefisdv/oZO/w8/9a1z/
c//55BcBYXG/vB4e2+XNYzfk/fefzxNuf/L/9Tf/4/H7T3m31I//+uUrmG6//TQctcpf/vqtm2//
+oWj7T9//Ol//db2+P/65X/nXz6Xyefdn3/83PX/+sU0fqUOKAzcTyyhYCGxNKfH7XcM91fTtmgx
ZbuY3yKEYr+VdAmN//WLZf5q28hfdFqB8E+x0VO7ath+S7i/2hZYqKsbwsZAm9/6v8918l3+5zv9
RzkUryoqoN2/fjldRfAVHH48Hd1c6h+mbe6lx83QJE3Zh5EXUkt7nZV93hzUmALC5zVo0Q8v5a/B
fxzM3Dm5MJwLsVlauuXYvAqx73PSyAIQmNKV17eV9dsKVvVFVw00gLwbqgdHs4b+ODklSHRVmNOX
ThROdMgjEwQnheJ3jb9SuB4SXFpezuES5UEUd4Pru9CTXluDZRvYTeCs64XCLe46qy8qiA71dDMO
egnLyJWZcZhtQPksRJ0L0hDK+TDaJm1h8VOpgPmIdz/IuOVkMNpUvIaIUL1ywbB4loaWtxG0mtGz
+hzCpwbO8Bs9lKObSeWIE2KSSMfrrBRZa5gQDhMEl6aLW1NofnKFpoDZFxV/6LAPwV/SyClrz+jW
nIOU+Ox5q9aLwseDT1Oek9Xji6jNq4/dHBZ31VSnb6ISSiN4PoUdLzdIWg791FCd10cLGps2NM2r
cVQm5a9+McbHVGWNHfTARp+iypUvaSC7iuMyt3KrGmtUnlrqRLgxm5PtaWvZfNAnA5NjrSvG8bBm
0fJaZX1Z+CW09A2S1ZrfobyFH4F+8gpcAOLkQRLRTgcYmcg1hT5NnywdnurBjA3no7mA/xyIOYov
RbEk07Giyp4cBmAJHEJ1hxtkjlzjNQW+QlxbPQmxr1ZjeI1Vn01WMQ0YfApAYI0zCh+pq2mGjeCV
U+uAo5SwB512cd85jsl9WtF7iuC4rEFdbE3Zn+LZtkyCfdP6rIGfmR5YvogCm2JvS8FuaV4tUz9+
SdtpIJF1136A5TvMEtVpR5nb0qk9WrpsVy9bZ+c4Ns0aX/XwJwjWpml539dTWTJ/C/DNtmxSjDDO
10M3Fm2zMemkLzVXHUsb/veV6K32Man1qgwsEw4MlViV30PIm1yIEY79jXJ2ahyWfNHflZHZUWOD
lbMGSz12+rUBOS+IjXwcfrMmmdkHc8vEDoLD0QzyTE2fAF5nROCzLbpDW9HKxosotEQHOu/Cxg3p
nlHcFMRq+Y1NjTj2WCbaFyeF4QwHiVRqW3WhpGiSxHzZOKRPZeZQljnMRl5XhwEjeXI0yeEgWvh6
GMPPVh5AqzJnD46Q88oUnVkenMm1MqD6DACR7gstlLh1K7M0ONKR79cLAMNgZF1B2mdPf7hDWtN2
08nZzTzGOwmHt7m2k7hTgWlAITxU2lLDCdIXV/NUkffG0YQY/K7rUUgdOLraKgC0zB6UrKiUkqY5
L4q51OIgXmXzbbMyBg8KjcGmigppNwDR6j/XtkPJcoKdoQJkEPmnaen76mAOddj6IVYmUWCtkcCl
TBb9Q1ovqjvOddtVVyu1F3nrais0SDpXTIE5l215xLOy/5rHq917w1joAmbi1gelmkdEFnkbDxFl
xHVtD5ad259Wmz4Dvkhb82Vvq+UDjFb9XQ295E3kxlnn6W0+vpJuLo1gpXTW+DITqvC/H8U/dUE/
JF9hO1d/9Pvr9+TGflk/lm/79vGxf/hc7//k/4cXtbn1ifr7q/rt9Pjt8eRm//4X/rqrrV8NG10B
NVtBJY/Cx3/f1fqvrmPCaZSOsnRTbF5kf93VtssF77pcaBaXvARO/++7WspfWX7KhLntCNexhPMz
d/Umfv2ffM52twdQtmEb/DClAzWe5nWEcHFJCRP4GzAs6OtB0VlKdb5TdeVdptnpt7Tp42Ony/SS
kvg0TPhzaMclWjAdi2ewdhmAWdD3oQNw8lSLgqUwrfohGTmlqDCUFyxtzg/FDeg4vExe6OksddOC
gLKW0nMmq/GLbF69pKkbXxtByX/48mfikdN85s9ZuURXtqkMXFee+HhFedZSQ5cbO8m6nQa5+FYD
vv78KOc+myuEZVjSdAh/dun4UERRGtaVpIpqu9e9wDYGlkZ9OyDwuglNB4OQuWtFALEJB6vnxz5N
e/6aoaJUbZuGZbFsT1/m0Jh2jusLdHsNAvZhsNryptDz6jgW+LpXdOOFiQeJ9PlRz31Cl69nOAbj
uns3SXc7GlubUZMeQlKkU21uhqS8xhmmu5Cob2rz3Z4wKZ7Z2FejHaSP7ekEnd5IaC9Bqb7hTqRm
UdjxVbpmzWsbpgBodzL6MQYmgeu080NYdyJ4fqpnlhALZzsPKPzDuN593DKJU8PJ+bjj3KZ3Jn41
tsfH7OWFcU6xnO8fknGk2jICCon7rG9EJ+JGaSo9lP3rTd3TuVujKnJflzjctRVioefndeYTfk89
2ISWzfG1f6/anIVDqiwPIFxc29E0HpbFXt5LanYX1ujZoRzdQvLg2LZwxOknzC1TF7VTSI/L/2ve
1uoqcvL+dSyh1Dw/qXOLRTAQrcd1U/LBTkcKx9TtWpnwEhenDpRIjcSjrb3xQLLVvStmfXYwHqnj
D3oWGvfNCGHm+Qc4sx1NYRhCGbak7rp301ZaaaQadqiUEEztnRsOiadUvNy0KxHSYYGZ5psKI6Ln
Rz1zALFEieBcSb4o9vr+al7qOUKr4FWJYUODpw5LMzt5jOZJu82oGV4NLZBXPSTtH8+PfO7TCsXY
Lu0GXGNvr7ZgZj+YvWN59pB9zI1B4n+fSYiMjv1P5ujqUBbJLS1rv16NruIMNULL621slPumGaEY
LMsfdYfircA69xWVCBe5RG1Zl66RM7Pk9KEITJpPWrA3wEsoNsMdhEpdxml+DVcPd4BNDpIYF3ul
GdsS3Z13whaKMpeUaNb3510nXJUZ+kbbbp3Yd5scinVJLyauUuxHl/weJpAJ+7yx30LA0WFCqm+a
HlcXjt0dvv39PBLAENJ0gSKk2DvL4jMwjmvMc8SClInU8v1IO7EgobkrVOVGhyEgC89y00/pVDRH
bdAfn19aZw5EQjQexHSUztm/fZQfQO5+KNcIbgscrbJv/Jn2LXciG+Ij1Z/ySFHmkkPguY9M7dZy
9C1AFHt7j7qkjkgJngVWzc1RT2pBBhwlAZCoc+GUOHNMgQqxXSEmbwHfbmrrqLW6DLE2z8McMaMa
kdNioT7BGhzaG2hE9nWjxvpR1RtJiHLVhWPyzFQtcCWL69S2AGx2x6RtJSXJZs6ujepwM+qQB2xn
21vpxunPT9VxtrjYpdTMut1exQ9fsa77sdQ1CD2KK+jlYonEV+EINXSKu2MeWSYEbR36rwXTCvpz
Ezy/iM7c3j8Ob+9uubpdtajCKYwre1uykZ4dKWlcsmE/XarfI3WbL0ksJBS/2numgzZPKCah1dL6
Bl2aWdgfFbwJv3J15MtoTC8Yop5+v7/GE3w54lqum71jlNAMA8I1NxxEURpQ51N0nUHX9nKVXrpa
Tpfq96EcZMsOGbOCerK36NBhD+opNd1Arzv9kGLJelxX8zPa9PDYjbpxhx608kFtIh/3ZOtCkHJ6
nf41OhebYbJbTNKT09WjDYbeJTn17lCiaYvFAgRg2t3tAGwTJDkShFZ24tXza+bcoFuCyKoFMlV7
az9jiLTFNNI2mIy0uEFITPkTzC+go332h3LS7LVah+nCJz29wr/P1MXtgPsNbZXtWrsYKUzz1Mmy
ug20BpQrSyp5ndSL7dE1T0FzVBWKggjRcYRq68JLPrN6XXamblgETYBe26P9sEWHEAS+mMc2gLYH
bqtp0X1fuy6oozICs1n1C1fLuakaBtmfTYzEFbft2R/GU3GfpqaJYY2hD7UH91ndKjk1Xo0V+H1e
5U0KY1Nr39RZb14IIs5OVRGwkOMS+O4tYXLEzCqM+bQLbanuVNlIGOv9/GHgIYJ0mS+92u+Wf/9z
m//5WWkFyeHmgvmqvZeWPsJWLCPkeXUtEHEWtgwwSlgRrci1fl8hU3K82lQ6JE3LjR/j0nFfpWCL
NyIUS4BiQOUXvvYuwPjzkUBEQBgcLlXwjtPXD4SWJ+sKmxm6z3v2FzwSeI9+lMre612TvjvQd+/T
SIjA0dENptMkKDrGw4Wb4cwh5iKjBgfkbtgC19PnMIHLMd7HIa2UaoEBhVnBPKafUdqon/Jy+XPG
sMsAdWyLWoi5rYofFhzWdBDkx7QPiki5D9a09eikGcJvzx8b59YW1HB6E4EQbRnI6SgGl1y82FUf
uJQkqYi7+THXF+M99KzBn/Uy/bmo9K9pQROyOaYcCQBwOmAfUpFPdLz35jYvj8Oqz7euI9DaiTS+
+vm52cRFtg3WbrKWT4dqRFTiNYltTZ43eEHpqrxey345wNJ3/Wjpm+Pz451bG/ZWUDOZHlWy3ZHU
tUsx0WSmC5p2nI6Dkv11bbswsk00ac8Pde40IuCjVGDZrA9zd/Basw5wEsd90Fe26XdyLd9VnZO9
zK3IhNNnC1imeRQfeihjF8Kw73je/nSgOKiT8vNfZ+/NuNZwg2my0AVOAWOjc7F6nhO4iYsa+yN4
+fAuWbrwKz0KumtKD65+3UdJdtT6CuOSOMzDl32sdx5sLOXcoQmCkG8hOL6xkKl6dq4W58ItdSYa
IP+S6N9ZDeyo3dEdml2IT8LQBVOZGQ+uM9/PdPl75dKh4+UczcNLPdHE5wSK3VGUs3vp6NpW9On7
cnUdrEsZWGMI1uLpMszlJssyQ46uOMPWIR5COxibFDOGRKuouMVrh1BcCzv3c91qtt8N0KQPjpU6
V25etu9TuYoPzy+fXZ607UIuT1LuLZonXPh+3P5wuFh13Yy9yuogdKCPqhimaJyqHjvwMDmaCeS5
iS4akYeAwXldtN3yeqkT+/fnn+LpIt5ucJs3A3pLCLELc0eIvpNbdUAeiJA8uTWY40WJK5My4G1T
Vc71mndoKfDqubBTz86fZMnRXeAWoKvtWPxh/sjYQsjKGkO7yr6uZbdecW3pgj4NUf2H0lYsNxAv
3c1uWMeBoBT70kj06f3zL+DpgeEaLEkLOquUAhD29CliFRprVS4Ui7Ra+VaOjL+fjfQl2urlQvhy
fihOUpcW1KbYL0I2c1Wh7quCbLX6L63WyiDs2i4+sCntC/vt3HeFAkDwTUnAUPuuguhIpEhRrwSS
tkbrYcEnr/dsDckCkmnx1Una8lOoqEh6ZuO2F8+nbdns9pvBtclJ7KJTIzQ8fatzWnRLBpcpaPFZ
ugttBKkoAnUPAfwa6HpU37ltnXrR0pVeubbyln5pF1wNt+WzfwSHxAPc5fvNuosS6BzfqN7M6yAd
nPJFVI8ToVJsm3e4IFXXRp79fIjoEoBT1OF9U6PYJ6zjMvbCsbQiSO02uk4ajVI8tHHDw1JkvUsi
Y75EunqabzCii/vhdqyaKBVP33Io0AIloVsEIyCTP3B7PyxpoYDruvAurQGCaQKT/YN9i/MSd57F
uOR32zL/Yd+OVZ065phVgUKdeCVymT3MooNvKt32tSYHdYuDS274UzR2cMv77IWNsOnbT29brj0H
fgogkwFge/oQnbOR/aO+ClprNL7AaaBpHa04jtC/2/fPD3VmIXFZUwmixgaE+N1Q/If54h4E6KK1
zWbCGT12plvelqE5U2PXW1926dpcut3P7J4t4CTH2bAesaeidrlZRYtTNgFY8Ch9relpduyE2btQ
auECOd4aPzWcqBhUggVddRK5ji+iUOXB81Pf3uJuD+EBqlxnw4eFdHd7iN8ZtZwSNqJq9LRejpTk
dpotwxdhA8b4/GBn3zMMIG4aoDQupNNPujoCJcowNkG29PIBTxPxarUnec0zfMnM2b1w822bYz83
hYZeuYINa++9CWe14slbMbeqNJZrdIAhHH5LvX5+UmfOYZAdxtiyc1Du3aRS7J8Sucg6GNwWUnwv
slvkcJ2HVjNfPTHxe3gboa++Wp04/QcrlzCYw4EClHCeVKCE3cZyVsTdIuzuMXgcvTEewxk3gNm4
suNqtS8s3TPfkDBiK2YCt7N499PtR1W1Al9WqPVYNixp3tIVDXrDmNvq9VjR0PP593tmhbIjXUq/
wM1S3zelQvK26ogPmKJK5psicx3asa/lG/j4zm/PD3Vublvmy43C8uS9nq5PUXdGrWWKGFKUmUcX
I3wywkK7Q4NaHCK7Ki+EC+7TBWrhkiElwkAwpX1Jiu+k0ADmXWCmcY2zGPuBhHRRXiJi2+/xvbxv
jbbifunDOVjhj12As84/gENmA2LIGtpNWI449sySBxgQJ35qw3y4NxtyGQdS4T3u/rgkznDwhlLh
3NaaH3/+dTswGaRLDZUoZTd6OuSpPg1dFxBdrNiJOU186Gqq0uNozrec88WFpfQUctnKmoI9CsbD
v+z9kBHq6diD5TS3WDNFM7ktQJlnAyug+V2ZluJmjIcZ4aWmHWaaJH9YBi3x0tmt/UZzxp+FHngY
SrobO9SCWbLHn/UM/p5r9S52SFP/gJGH9Bcn/LmeNeQgjEKqyBEoiNfIm0/XdOhm5ZJNtoMiJV+P
KRq5QzO28fVPfkrTJOR1vvNSqcPvr5GKOZprZJp+1U/zwdHnr20RqiujlfQVQDB9YbgnZ4JJfwyQ
FO4QaDfWHk+pI/TKla2bfutG5e8Tu+M9hDWF3CW5VFs8MxSBHvTYLdSGwLuLc10EyyBvi+k3YbQu
h1pLEGSJFCM6b4bSeKmj8JMjCMyeys9WNbUh5j5Rv7SOQ05oCb9d7C9aEY6BnNAF4+hIDQQtyYUX
+eQAYCQKaFvWDpTCKXS6Ogwk2mJVs0nhJY79pLSbF3hW9y/1SY4PetV1t3B/itgPu3i9poubZl3a
ktsIJ5f0Nlc+o3RcLE+o3p4+gaqrWibWYPojh2yHXji0MfUJZ+tjPDpDCiGzFR+tdLUohmELkMEH
ShfiYdxCYvz9Whw0n1/KzrkHIqcyaEcFBrq/b6a6WTNjcylzOs365NRwLenY0rwyo/wNwrP1LUSS
/hGtu7yANp359EShBkCwLfnHnpBUdHanUbvW/bxKltspF7bfoHvGiVJox3Tt7Avnz5lvDzYBQEH1
BLL5PgalIbkYEMytPmgauEkjeiKVqXNzDD/pe/HgVonV3KsIO0yMRrC0wHrDBNh7/nWf2V88BfwP
9NMmHQfV6fdfjMHEja7QfXNZ0puqUVhdwvgM2Nj9haGe4hEbiYbbnS8L8M61dzqWaWJ/GenO4gtq
cphMxWOACHu8W0arPBYuSN6ojWWwrpsZz0hzCJraXXKcP/OVCUhh8LsbJ+vJWx9RBauxFIs/KKO5
wVcC1kdoJUHdkEtPSKmD59/vma8MiEihXki4EUTep3Oua9UjqJG6X5BwHJSMG3wSGu22c0rtcc7w
vQsy1OxvYYfMkxeGkaMuvPYzM4aqsEU5gNEgczsUNQ0TgNSVdQ0aRnd6vTeR2Hbr+3I218epYpld
2EjnpkyCASwBBmPY+40UQXpzU049avQ4BrxB+xnfioLmpp5my4aOJYR/zaGsimwTGxnGqwRg9ULb
vzPPQMbBxaET3jDt7ZT5IaXEtBJ+gBPrvuas6RGxM+LNpc3tq9oe0AbQsK59m9PK46rBtNmDlf0P
rkhiC4uX7pgQCvYvwcrTFk5iu/rTNJiHFOL1oUL0Gjgini6kdWfCKovmffrGFiOSFPswcqafZEYH
ZsufN0dCTLlWEUys/3snxnEV22/1e1eK1ndijYbwKB8switDvkCGTIdWrEwuNNl6eoRzkwnwRtoe
ECTsIc8FeM8YKeD50orqBxSJ8zXBLNrYcc1vy7KrvSFGiAs0felVPEk5GQ4WznanUUOz9lhjJgin
Z3yp/LmzkmtFR5VbhCLWBZbs0x1F5LMRjrfVJXW5O8footQJfLwkfHXLfOtEjXmVNrHlp6Kx/Czj
ELmwhZ8e0gxHtGpsjBuJbul0NWtxB89ZRLY/rhmSkHBeYd53uPPUa318/rw6OxR1MhcSim0S4J0O
NeWDozl5afvcwYbnDA77pqO/iDPDzH9+qLOvkaCDQ8lFAb3XI61Ri5VDHEp6F4j7eUijI+4KIkCy
jWNrkiYXhju3KgnpIAFTK9vAgtOZ6aY2rTa9uLnpmvodVOD8yNaln7vZpW/oII8vmSHCq8ouL3Ul
OjtRBbrF1sSqes88XC2k8mKceKeJ0XpjLfALwJ3sAdFYfk255FIx5ux4lGN0gZfL01K64dBUOwL5
8l0qm9fKnop3WISS0uVheWMndfvt+Q/59LAFSts2O3wekyrQ7rBNiyihjxHjYQMZXpmRSAAmJE5K
GEgeIxfNjDbUtueg9b7pDXkpxTo3XeqeAFuc90Aju+3Yz3UhspzXixm5e43psriCzBR5onet23WO
LlXHty1wGjJbVNhsrPblRtXaI//1MmVWNLY2blNp+5BTwn6rdbYgZOxDX3S9OkZ2dCksPjsoWZwN
EEhBfg9ziRV+qnQq24drad26kcAKA9UgzX+W8HrRRtTtdW8ef/7DKphopOskfKazT0/mVLjNVEq/
w9e89QYjaY8djBQLCfJo/5HpUYHHiZFkUGOSUj9YrYrfPf8I5z4u1D/AUW5R7vJt7f1wkffxMq19
bEof/wV5W80CQysDS+5aW3t/GPpLCdG58YCgSMa4RoC/d6eEi5d2XoAo+poplq96kRpHeJ7V7wac
erFZCmVfnp/gmQMXxAuQYIMHbHhjpxPMcr2uikEIf+oMwcW4JEdJ2BtEavj6/EhnpgZKIEDYQXy4
SHa3SNrj5mTg1OHXEKzTrSvGKpMA1+vCSxv7UvH+zGiwreFaE5VA2dp3A60wk5rXRMfDCOuQwyBA
ItRmG9lkc+t3fTxeCDqejscJhDgGhv4GF7i7MLdtwriwtSQK5sXIj4oLmhZEmuYVOD15My1aLgQB
35mgp8cAkl0IJdTbQQ+VvhsQ0RiudToJQ4tG8+tsJc5XB1uk1wVe6C+wkLewrKzHV3Gc0m+0Hprs
KlQufQGKZLonF9ApLdCXkY4BiDWhu11i9m9fc/94ZDgWgimCcb7E6bpC8kpFvIxDn15y9jU7s8aC
Ip9ufnZNbYQaUKCN7LLF/KejdNU4o8JYQrwLp+qqxigeqyL1rlBud9NjHvX8aE8PQYpwXDAulCED
ytBurwiqfUSOHdY5M41AaLbh4txZiYMelTP9PFQRoNK6xCB9ukFBgogb+MpccOye0ylaIsVx1abp
jKVjUWesdHXE8B9rJdu+VKA5Mz+LqJkQBR7chq+dDlWN7gp1tCM3xnH0to+UQrXYVMGa1xnNEPTm
bq3cSzfLmflJ8kOOH2QRGxX4dNB0jmfqbHYCyY4m76ZeDB4mCsPbou/7CxXjp4ECFABKQWShAK5Q
10+Hwm06wuXMjIORrgYeklp5bLSp+N0osIg/UMBFIj3RjzPYXBEeWqnXFwLpc5tWcmvDTyE75F92
u4Js0J6mqUwCVc7VY22P7ctpWofcG5GBX/Ew8qgPFiTA2THbr/pQVkFXRlXpTxV+STSHwYRvsob3
WCvGDw2UmwtB6vcodLdtJSAJtFp2rg7qefqKqjwXYYTtfTCP+OEdWkMkt4lZay/TROIB3E15fUjm
wny1Tmb9At3F8hCWaezXqNo+NqJaXrqpG8G1gKU66y0GjimG1i9pdlD+jpGToF0M1L8rPJYu9ST9
fqLvHn2rgyGN2DBvc98wrLYg+hRhHwfo/d9WNdZb9AiIN9HU1gcVVlBMR5KrbMD2YkLcfkWXIg2p
wuC8yHFCDeCP1Bfe5pM7gfMPZSFlQerp/O8uMN1oY1i2r7gRYkF7E5VZN2IRC5iIYa54I/WwOD5/
QJ0bkC3EpUAdawN8Tr9eiA+MNsya5YHIW9dm3InbesDXXuVldVOPcXb1/HhP9i7KN4aBsQuoZnMG
n46n8LzFHhJRlZVM07FBvAJJAVbCOjmz//xQZ6ZGdM0oiBMEpLjduyQQ1tIRxb03To3EJxz06A93
rfK3bqFNflnhavn8gGfm5lrEYJz3kHmIjE7nppGWdUXdWN68dbRAqpX7gpq1Z1nD8Ob5oZ6cS4zA
rgMUVFttfF/GFX3aAkwhutCLFloFhsdHYynzoKZLAhL5qfPzYqnexHTdwNG9uEQwf8r7ZXy18UwI
7xXFot2yibUQ9NfGNRNba1ATc6Bfxtq3RyH77k2taWIO2Dvh/+HsTJbcNpot/ESIwDxsSZBsdUvW
bMneIDxinlFAAU9/v9LivwKIIKIdYXujkJOFqsrK4eQ5/TWFauZL0E/zu9xrWmSWoun8+FMoU6tL
rH4KcB6GKilw0NVef3XI/iME25h/iVGUOLeN4YVVD3HqYyt7h4kOoO/5lhpR205t6W0ympGH1ASI
/vEqgqo5aWAXT34zBnDHWkcp4u6qyNngWKHhQl68XtXMiIgn4ag9WzQU3kzosb0V7XhEbHb3fKtv
R/KgQG54wW0IaiA54hVTb5/xs9HffgkAaqoG6KAgJ0YxAcy8/QEyXO9gxnnvY6o5HoMSA2Pq9iZF
yogCDXv2rHMKBdF3qCDg9nUUjfVit0Z2GazuqEi0b5G7QpGPyvYWZ9eZ7egaHqM77bgo4XKGIeZk
YrLRWgCqZ9Hw6kMJfSmlE1Ay1E8o3a+3r0QRYjEr7JnC1G5O5g9vaDc618eH8n77sEKPEaQKjEDe
dp4GdpU4oVbNPNQS5+9hBskuVhfA+NqIAuTmrAXI3ei9cwAkvP+YRF8WaRJXAf/jbhZHOsSlFtwF
m4nCJxFBM2Prk39BsEB/gedFHixT3eD1DcceRK+UDD1ea2fzZtB5L6FIDgBPD/DA2qhxvRGB6V0C
+GcudP6oxzl+D6eLfTTbtuPnMM1sia+2EqjexrlAnKVN4Kmts2PmURgPk3eWg2Neuh6OjRlsMvJd
Y4cMhESpCD2Yq4Yi+SfdAcL7eKvv3xZL51IQ8zL/Qbi98QfDCOLVzfBymjHmlwgxn7NuDN6z68xH
4fXe9nKuqM8T0sHhsDHVp/GEViTEEbGAl9JrLNjTjVl7Mh1vPBn9MB2EBLv2HL6tmjlWGer6rvRI
xExgRjlOHKxLrJV8QOEWbwW7ypBsPx/kwXufEvAIN9MBk0Tcs7YnkDMib4DHIfd1cTL0rAhn+Oku
AvbSg1279+KWylGA4xP00OvYmEIFLnetClOdF4sLxJEjxNf+qxFWRDlgF6gkEsdSJlYL/qniFE8z
ojxt5yAa0PkneIXcUwJX1bmLsj+90TMOfNue1wGEBMaKThEfUe3nT+aWoUwybWK/epkZsCVX2hmS
2v659qr4MhpxcJGFcTQ6uGeUh0rnFjAyQntqbdRoZjrB3mCfU1iheOZNW7wzmXP7E6fhvIOUunJO
Mtfl98fXTm3Q1vUwMUxkwTPJ2Lb6WT+ttYEYqJcDc8NdWhfw1rfpzdCC4AuZbkPKUgWh5jbTxwY2
gIPEb+9WUKolruGR9Fj02jL6OFXtTmgv+0XTXnsbpuA0rdNbEA+IqfTWGD5e6Y/p+u1S6frC32D4
vF1bseqqcPTc1WOuYY8A6QltUuSwkHL0/w54SByUZ4BbAWuK3DJ0rdjREWNLq190OdbfDTI6pK+Q
ebRRraqM+FLLBpr9JB3g+5KihiIsgANpOsOlJL/1qWv8W1BzHs5Va5b9E0B/RWUES9d4no12GU6e
5uaf/NSwIXSLKpAbTragr9IsY/NaVANxCKNBwNlwB4Rbm+M81MmC5gxb3ErGg5LcdU9WUAwXRWJ4
TlqBSFmA7K1Jte5UDNURXOiHe9t8d9B8VGxg6eFObW9vYKGH5URo+jSLnv42W/ZAX8ft9L+mwoD5
TCBg9nkwwKKebCeH7hgOZ/NLa8xujxREan+vfYQ2QmQDWueWDyL64KSijU4m5W0AyV3RQknWeA0S
zw4iGTH9F+aPErQvr48P0I5bpT8M3ukHtwFZwfrAIsZcwoRHUOdptkRrZy4+T1KLT2Tg84Fb3TPF
0A5vBvcDoPfGGVgIezRGblucHmCX7B/9GqNfeDGK4aBIu+N31HzQ/0xtHsPKbjzDhnkZARQUakaz
Kb4vKis6kQCi1zlUrXySTr0cfMxds46qO5Esm8R264+JmBpsKikrLOjCoWPTON3M8KSo0QNsRPM9
QMjnEtmdf2B358vSQjUN6PQYySLYWNtFrbWSCb8HWjGrfMrBQp+awW/fRqb+1+Pjoq7V5tjzUlEA
IKZTqMZNsty0dYXsUA5DwjQV/0Af6V0D2E+RAk+L9iUNmHV6bHDnLV4Z3IQZsgJpHAuC5aQv9M8j
fDi/N6pD/djK7geEI4pKClGjsx29tvUaijizgd3DiFtg3G3wCX3n6jlFtPE/7BVignS5mERg8mJz
NDMpU6409Q1hxMP7uOymi532jE0V1d+PF7VzGokr6IjQyyNP3AJPx9KTE3JpZDNzBwIKOour5k8U
eJsxhou/NT7NsnR+e2x0b7/AtqnDQXeLJHh9FFNfBF49sl/FXHIe09EPGUH+D3E1pSFSKDXrxZ5t
XAk1UwQPWpbWd535W9whB1OZ3ie3zQ/O+97BYCkEKfBPUdba7JbljQBUYbg818mYvqudlufEjOMm
XBYEoB5/ul1bDDqpJA0A77ao1yjSiCJgBjoQAYSAvjefKGwUb2QRWeFjU3u7RDANs4vF+DeNm/Uu
JbMxOS0qQGdUhuV1QQDv5g3Rq5GOFPDU7C4T13wlzvzaimVOtZ9BZXwOsuH7LEWL4KC5XG2P2LND
FuTyHxalCqLE7Srt3CzK1VDDa3xBfYL66FtUNci2osKL9IOPt3evGOT/nx21jz9Fl+rVYXIdOxYS
i1fDQOXOtFsBDChYrnkz+899V4pfHy9uz/Ey/weMBdgwRA0bo0y1xG5RISFg9cybniJonr+N6Txc
28Tz3hWDXx/1MPbOCPkJ1R4ncAjh1S/6aZkZFJ6Z0Dn6SVY6YeGgdVrFunmQ1u1b4ZSo8RZIADZP
1+yPEL27PSUepAyegzYDr2/m8vz46+1tmRou0ymcUbi6a3gZWVXCo2qdgTSlb2GfKc5DkXaw3qJq
rEVI3wTRv49N3i+MUotJdQc0JCRK2xmEzBjMxkDg/FyQKoSB07ifjNHyvzy2cp/pqIKOARRf9YiZ
e11vEiy+ZpIwassoiVfcksa1n8a07z5WbYRaO6BXOOh7FxBkJg5u2/0nxTJOiIIy3oqpsbVlW8Bx
PXasr0L68h2akOk3UM3ipR5a+Ivior9qi+MfNPbUKV+HH1SSVOlRIWqZxFIf/aczSXmzLxJuH/NX
UwXfoQOtcm4aT6jAi6fHX3bfFKBORoR+FM3Wppy5NmhzAZVIYjGFhYe0QhaM5mWR5RGLw/3ddphc
pikQ4CUBGG1uGgKZ9EUX7nY+otmkgHkhWoso4TDp/zUXpXZQyN07msqNqFlIApAtPjo14AiaYnIX
sqv4TP9yetIT3z7Yq70DAiKDitSPis229pV1EOExdgjWJOjTX8h9p5s2ZdlZX6bhnKKRFTIzV4WP
d21naSowgKiVIUewEttTSbV8YBRbqdbE00thFsklGPEuj63snA1STp92PV1I+n6bIMduPbdERpCl
lTNQW69CD892+/eQfeWvzmQIcFTthL9LGXXbeZuoQI0udMNnM9OjkA5NdvITfwmDBbpuw67EWTrx
0TjyzvpcGvWqS8URuWv3mRZ6rRND0OfFLMZfaWRVaAgHZZgWfXGwYWpD1jdazceCs6AvRTdzi+H1
nJL2LMqTZ9Ofpw/QqssLQ8beubDJoou2mc4MvJfPMk7KT35iHpE13q+UkQgCBp3ODAw0Wx2HIhkL
PUD2OYT9dvrddyO9DSum4i5LPcdHWi27xlTJgs10Gbfe5DLltEhdLJCt+y2cXW0622+7ZXZvpKfG
7fEJvZ+BgH7G9n+MzFMzhZxh7b4qzTOLGu32EAlOFD+rUV50rsMlyMT8Eg8yf+tI+I9k4jAIrMm3
9uh3Hx7/hvu7iF16VOplgjhmCzEAQ6O51gIRDpqLEmEso7mgY5Rc/4MV9b4SZRLz2eqj//QkkIbn
UIn6ZTiZYnhKCW3BUFj2wY2/d9EqOGGARtX2WJW5tmINndTyihqa1VPjttJlfGMOY/ycutNcovI+
9AcbuPfx8F8UopkSusd+x3YPQTLAgXBpre7TYOTuu7Hx+4NHbm9ZHugPkCqIEN9VscqM/KJekgq0
XG4/JZKR/2KpJTxnEn1QIz6yd/8m8AV/srd56eaaTjKzKVXozdo7JFSDb5Rg56fUQfXaX/zfhyAJ
DgoId0tklpiGl4LPUawDtLfeOT2qRFPGsLxKs7NPYyaC82R73ZOtcOdGWh+B9u8uOfYYCKD85MMW
Spq/tucl1dIP2chJ0ZL0mnQN3R4LIAO/cjjwnT96OivnqWxZqnfAIWFoehP9SdxjDYFvGfbdOAdn
e5Lxd86SfO8tYoS2Li0rOm1zcZ5LBOFbxI//0NPMLNFh1bO3w5KYXxfTgk90zqDCzYuSApIcARej
+fUHVB/8/rKsv5HJ90+G280fKWCj55BarTxpdXfQoNz9cvgsui68rrRI11+uaqB3llynMC2l+3bS
PXFB6ny4+n1/VFW6O4fqw2EGEIZiF92iD4T0LDmRb4eFO//uIEbyxxSV863KhgTMfNtnyH8U6RHr
3Z5VhQVj/pF/7yb/qiCZa9eSZVhrxnwJFtkw/eBopwienGs5aDogfdO4PPaPe1+VCgmTx8wHA/Xb
eK4lz0TUugh0FQ4kZF1mzmEP8SYFwuoIxr1rii4PqDJ4BMnp1hs4Lf3sxcACwgHs18lJHARI0ykK
E+rer/XHbCBsehC7AwxQ1aa1KaW/ZE++XYTDVPo3j1ZaODrDeNHyJLmiCxP9+vgr3r+nyiCgRZsB
BHggtpgLTapeHoCV0JBx1p0Muw6uwJyLZ9Fp9Vt0v/sXDYljuHjz+m/qoObFQ6P74EXdOUBYAfDB
5Bpthy1hS1CCE6wrPw/7EdHWLrXqcJF2c3KmdP4liIIWbnS7OjC6s6u4TuJB6uk8fFtMS18OjCv6
dh7CX5heoiyaviyGh1i3BB7x+CvvmqIoBWKT6Q7isvWuthWDyvOEqbjT4xvigPF19E3xS+90xeud
DTgdxSiqhp3uOvNpaY22VWmYGlFZrqPFv2ptK8911R2VOO5CXKIfRWQHqBdSZ9K39ariMlPgpCiH
+KUMQj3OnVsDR/nZGYPgL9dpJe1XaFM7BVOASuooJdr7qMCyFUEXaQTFiLV5QnmSTxJydGuN4jQK
DdbWRjfPRoOQ/OP923lrAZSCdlCtAZzAxoMvXpa0pSOKEFEWnfmxrvmMlJPH5+2qJ6O0ittje3v3
gWop0Z8LnoVyy3pplqAw4uayCPPYbJ5Lz4EDpjFRrtGUoo+BxnmmpOMfG1WL2Dy6EIH/v9HNo5vO
5TJ2MGiGMrJg3RJlMX9mktu91VXuvcktK7kGuWcg+GCb+W//wTYlLAAXIBQASK4X7BtyHkYTvUdT
DtbLUunDicjQOeu9lZy7SvyRB5XxLKR7BNfbO0SUixUVLmytgEzWhoO5qnwtTYtQH5b4CVHn+Suj
t/EZd3UEAN01RbT245lUNE1rU1SzCmSfqoKBAuPjUure53r0EKwWenRQodizZKHJBnHfD7r+zaL4
aNJmVi8PQdSl56VftMskgWNm0uuur984RkYZfCfYA4e4uRkVtcDM1XE38INWb+Yy61pEucpPbdtp
N6thZplHUjsnZie/Pra893JRf6TJgnmPublNAOymZPIeilJhvGhGaAaZdW07vX/jz25yFp2SXPZS
/9uIjml3MlUjfaSudhCq7t1UWuXMV+EWeLU3658jJLmpmeThYGfBG2EmMPTZVXJui+oPw4cnm/7N
EY3bXQqF31XwElpExP2sfH2QmtQsxxg5qnBIGf6Udi8+QvjjHxTT9twBIylwFqk6BhOfaysD8/Yy
6YMc9yrk+8pmP/1ZRldey9+R22qWczt4zS+zC4fFwUfde1iY0WOiiy4Ob9hmgVM1wl/UlUVoj2bX
nO0hRa24z+Mnx8m7b9nQ+H/4QSyTU+eX87lffF07+AV7Dp/sEfZexelBVLJZvMjbBObRPERJnRJV
EAANSUQWTjrVm6yyj0b+926sekGJ3gFRU81f20sLl6aphj0nQy7Yn4MlNFo3uyZBVxzc2L2lMfxD
0k91iGu7MZV10uvT2iLsCVLzFNS+yyB/1D8VbjVfpn6xD87R/dLwr4q6k1YZlcVtD9+1O2OJ4jgP
Rzl9irtePA86gWYRue2Hxx5hzxIADLUoOJKoA68/YqGYvQKUe8Mya8RtQuMvBB4/XstutA/Oxz1l
gMJ58A8taPVibv1e0COd12klEauWyt/MPh9R3RMpjFNdPy2fZzp5f0+ykOc+EOk1dR0Bt1iF+B2t
iyt67vWBN7z3Q/wYxY6KS2T2cosiLHTNs4clxw9rafEFafYpPxdObz+5E+WqU1Q2/ddYNFV8EDTs
2qXCAs2wD75g29sVJo3+YczyEPbTv6SmpRfgBt5b4VAGJ9uew1I41ufX7zNzG4gRKNK/O4h9QL/L
Lts6D+3JKJgUnPKrl036u9lCR+M/mOJVgyAPL0CetD5SyyRi/qdscwek8er46cKNaV0ETLoj3an7
e2mCz4A5B4EdBenfuJwe4lFH2JiabLM+jTmT7gMxbtjGsf4E2sx88/qlqVcLaA1YUPCa66V1qSvM
qmi5LRXymn5Xn3nLq6s/JMuBpb2VkShwOhRC8+69mqvU8plSyylKpIqQiGGFpS3jk0zT/vNQTNUB
hE798nUgq3AhRM2MYZBVbjfNNudY82ovC12jba+jp/XvW78zP77++wF1UVT/apJ925U3zJoaf9lk
IVSmI1qPhntxctpcAp9zeWxqb0E/m1KO76dScJXaQ5UMmPLr3HifD1F2g737SMJ67yqTR9F8BMTP
vPomBpc8hUaM6A1MYbl8CarBfxd1UIk6o4z+9CoGnJvhsBm/czaUvIjiXlGywFt6n7ivSp3nPg3p
oP0dRZRuysXy0L9g0myO9KPm7s6X/EGwDaKUpB9ymfWXjKCiQnDQTmEBaPtrj7j8B+aiXqd3Bmcd
KLIfhTCifZoV2wPYBWZpJy1WRNmM3UnLovrcwib8u0w0+Qvo0qOOxM7LxzACdQUiUW7athYG9Z6P
RUudRdmdGftyzm6SeKc5OyQd2TPFg0dhgXomr9/GTTWyy+N8YMOKqOxCBB/661zx2IAZOeph7T2y
qo7JHBWxCtHuJmOykpxZb5xuWEyRfkK2xPjLiDS7QqBYcasUSiUGZYIwkYF+i6fSPMN/UtwqgVzy
VLrij8fXcG/pCoqgc0xJrbatJ5tJ88nRuhRGdi19byxF9A6nB0ORHh8BH3fuokd7lE4lbUpFgLg+
pz2iV265NCljqeAtLa/tAOAIoNZJ2o0QFBnRpc6D5em1C+T1ARQAxgjeATjN1lYTkzaer+dMWnVp
cDGl6E65xCE4WZodpKj3995iiBhMGJPvdIG3Ag/g+L1Gz9M0LOVUnNK+HS+g1NBpqZnpD4zmiCvn
/uID2VOVVYp9LHKbpzETDDRsgE0fJdvkG7Xe8sKsoHZ79QdUoldK44bzik9bf0CRSzRyuXmhHCYr
LNsMWWP4ly8Bwi+nx6b2FsTUKokZjFX3VO1TBd1cZWhxSMSugXRjJnmizB8+tqJu8/opxQJVYYbO
OYWc5vWCIBulLTgmMqwgpPqod0F2dR1Ypzpyw1vOXzt5sVZ97Nv5CBGzc0B4xKkuEg2pltMmTWHG
3JMBirEhLzAyLkMgrr3Vz/9US4ZURJXPB2d/1x5l0x/jFVyBTaSH4FLUOwP2oq6cgU3VxbnURfwm
MNv55hZM7x5s4P0VJ3kg0qP/aiiOmG220gywC5VEyH3WRreGQV3YTRfzHKWQzdOssp+tVGQHQcue
USZT8WFk9lCMbSKJMbeIzKWUITPyFRLYwrt4PfpWhiu0t64Z1x9TNM0OcoR7v6kAwf9vVH36n8IX
3ezASACAoBPqRue6XfwXmlDTuRuK+NPj87q7PsJ0mP25GXeDyENedNPYcF4RxZ3/NIwJzQw/1apr
as5a2Jccpar2Xj0yRh7I9CFXnlo0vK6brbShFKplUsgwdxhSoes2hxIOckaQsoD6nuO/3s1gjxAN
8QCVyG92sRFLgGBWJcPMm9szoc5wseGgPE9e5l0ff9AdB0Bq94MGkL4Xb9F676JI68daNDLs6d28
LDArXLrIYtAoyzLDeIIJR7tFhl69q60pOrC94+Jo76luGGUYiiKbcwOjeibaYEFwvpk+90Mwv5et
nX15vMCdw4l+MvPGsDMRa2zLIURNRoV26xSKxFIEiyK98bw3YZ7O7UFesnM4mfCjZ6kcG4QDm3Am
SPN8rgO8p1/Rne/ycaEiqVfPpUO/r2iy/letHIsDozvrg96AEp7yowYP7noDZ11bKM2kU+gGMjgl
VaGHEKz3T5k39afHn1Ltx/qxYH6b4XDG0im/wKmwNuU6fWQEEyP+nMj0dw0Q3NlmQOoTVbwyzCj8
H1SWdu2B1ASJA/iI6sfa3gziopk64iF7dvznspDpu6SIG4aMZVz+2QaiPDB4fyBZIL1ZxdJG0rzt
OPV+0k7SWMbQ6FBGidtxeEmZxzt4iXaswDunAEaKEAgyjPWykmTJLbPVRMiBZZ4ZGMQz4kTVgVPe
+XgUbZhfBIrDqdwWjJbR6oXBqxqOiTVZRNTTeIumOP+mdSJ9WYwuOqgC7CxLzUcpdgjqU7yz62XV
zlSnNHVFGNS2fmu8Ubskx5P193eMsJVGBPQ4ys4Wnbz4Zt4G7iLCwenTD3E3RM9aN6d45smgnCy8
D5CYdAc7tvctYZ0gTIHKSaWW66WlqSaIVxwBpqn0/4T5tzjHzMM8JTNc29koj0hu7u80GRh1R0XR
yUzAFqbZBy3DXk05IgJVyouZpO1zZ3NgqN4ekT7u7Br9FZBN1NuYxNyifmaRBUs/VBz5amyf28wy
bnlCSvLYc+wsiFsMHIxLTA1x+6AtTqZ1vsGCZFQUH8ysGy6ZXaMsmBxRq95bAi8CxpopemAy9tZn
0KxKvCGriUV8vXtv97rzJSjLxTylUxskB8u6H6ZUQzw/dgmqZFzw5vWEbGtMUcyToUiTeoQAvFKw
/CX1vRNkFqRXC12WJxGX83hziGng+ZlTB/6oKtNJYRvdKU4RisR/DYvm9Oc8GOqv0zTPf2l+n36Z
E3v8i7g1AKjXwoP2NFNitk7FZFpL+HiD7q8Vw38UGODHUEQZW5TIyDBDbsXpEKYx9ZpTIsv6a07b
KD6VUJScYFZn8iqYDu7VPd8BBUqqQwwSQM/Kkd88XgEety+TZghHprq+yWjR4D0encW4NELMwy0V
k3u1lbbutZuYOHfnyPpX87rGPS15YgcHLuz+nkO8Te6oIBwQq291umUC+n+iwwDjeJ++9GTKlzku
irM15sNLnnrxwXuzZ4+eNKgRWuOcWXU5fwqcbSTecyMbCL5KxzyXMONegpbJ2wTs5EmgmnXwJtxf
dsrc6JCTleBg7h7UfqStUjAIGaZe2oJ16LiBVX4ULe9ZUa6Sji09d1z1elWIfwLRBowZjlUW3Grk
b6+0pLqDE3t/0RUVkaI05MEmHtkEB+PSGXWMtGwYm356oe7WfbSjNj/p3MFXo0OUKWJUGJtpBG8x
BNkMkL0IWsJ/NMVQmy6n30sPIVZCcvnkRnX86+PLuLc0uCmgXILtUnGjrz9go5cW40vExY0t/XMH
LXl2MqsapjLLLf56vS0ViHD8KN5Tslnb6rVGcGAgqJp7O3nh9YsuFJ/yd6M2V0eqUjtOhgNBrKq0
mggUNuvqpKzwBDHJmy70J00G3ikyk/rUAEJ6086OPJuk6ZfHC9yBEUBhQnAMGzUPA8jy9Qojo5XB
oCsfLVsBWjFNPpf5JM5Jxf3yZ0c8zTCEvTFRhzv3rb5c+3k0vj/+EcrGOnJWyDvqt2C2oGjdQhlk
EAfLUrCjohVw9k2KeoSnYPL/fGxn7+QQKEPVpSbSYMhbr9UvPE+kE3Zg3szCkpbiqWj8Bt3YRh58
1z3fBdEQdnhmSVM3puglzJM2RzCbcQ9PGVRy1yaDxyDzuxc3n8bfHq9MncPNFySqhCdGBX4WUML1
yhaZp2jGqjy1cgz0QgFrijRo2tO4LMbTPMBImCQiOI3WcsSztnNsVQxGBoIHYMWb6A+ghmGWXU5I
ES85CuJWAV9ECmzAMgftO93C6iS9Rt4eL3hnK1dWN9/XKuJ5WSZqDhbkP0+5X8wvRhzLcxOII0KX
/QWqSrTiDuXYrL8ti9Zafca/ST1Or9J2Z1AtNeUNwXOMdPr04ufGkdiF+p9uN1RBUoEV0113tpBJ
L6ollBwG1H+5DlN03MW/RNPyemg2rytNSRVckSxsuUkLOekwyaa8eEH8fSgy71OxeNG1s4R5NHb6
I/3drohSH3VvYim0ENVn/uk1h7wgWoYasIzb++V7JynEmzGObFDEaf2LIaX29zB3Q2j2Xv8MMXT9
yZryYTnjHPJP6bgkH83I/TtO7OhMuNH/S8OVEmzhzGHgx+Ko5bi354zSkafR/Ubia1MOjeIJasKG
59NMFkUtBTt40YGwzMw0ehKlHVxoOVlfHp/pe6OUmPGDOt6Yzsf2oE3u4Ay558FdpTfpfGr9vPmo
V3o7nSjYpx+MZfaNN4Jxn/jgBb+/TJRjdLI3SqLoQGxRDONoARmZKf4Os+tel6ENXsjui9MyRtGr
/SKm1AwflM50kbZ01e6gR66UOKps1irmdr2xCbVuct87Wt32p7y33Nvjr7q7OJUnAg4BHLMlIde1
toOwRfCsDs4UpmngXktENE6p2RkHAfu9F2Zx9FUh7gFSzrnZHPFImJldcWrKwbOvg7nk/+Ra5b9H
pre/NCODfs7AEKiu50cQ/fvnBsu4J5pzFE+onawtW7HVtm7ARZ6bRZ6DXEZv65LnLYkmmA2qvOk+
P/6quwZRWKJ1TcULyOraIKFrOwepipV9r33xGOE7FXVWn8tOmtckBRz82J56wNbew4c1lA4Wsiwq
g9182tg2hB01OOESDfTntLOm58CAf2dG7imEnqn4XAPmuNVjs5zspfvj1dZtT9XTLX4AMOhNIhub
RSvoCZL/uTZ95TilaHuySh/HFXTDOWe+48qIWfUuS8VwMcz2CLW2c4hXP2D7yE6tZpSTN4RDSxOP
9ggYkqEc3/aOPBp0un95iCRoXfF7AbTSfV7vrDRyL0BRSIRoXfchHJDQmvrDERJhb0F4Oy4klURY
YbcHdpoctxlbEbYuLftoxtHMkUAGHu2f8+PN2zmqqvNJa4IYRVGtrxeU8oeNYQsR6jkSqZFh56dq
gpywmUv9nGiHHFJ7S2OUkGiBlRHobWKxsepk4zS6CJ08rp58DUeaDPXyrgGpebC0ez5qCixkHRBy
0AdElmp7LizVBe1MAeaPceVzIt06P0d2u1QnelrBckL817kiszxXt9nUkRFPINx574vEKWm1CbiF
gEsY4kKJuf6cz5H71rTzNj9wjLufRKk2QrpnUR5Xf/7T20/LjUJQMYjQTIfuSYxQUsku+ZLGRfD5
8Wbv1EyIC9EJg08AOCBV6rUpOfpx0Bp8Eb1u+mvX14jSaVRzmy5rLm2XfM4YlbqhlyO5trp/9mHK
fWZaqzvYmp1Tx+8gdKDURgKwfXbamQlcUXAKalEEMS5jcU6FyWEjq7UYVYy9Vyc3PHEuH5jon1B1
21BNzHRsyiyeQpmk4o3nj5Qqx5F6mxNpB2vbccbMDAA9x1OQMW47HXpZg8ebpzGsXAsJAsbD3ixZ
mYVojAwhU4Up4wT6+NQuyRJaZXoEutw5TZS4KcRhW2Vxm0MvXKZo09qn0ZLG+rNfWH+WqO78OnaH
92vHF5K+gX/kglEE3iKxWyhZKj2NYG2uGusihrz5skRtesAFsLseMObUlxFOohm8PrJOW9gJuegY
drJcnrNlmi5JkRrUS7XmYOd2IhTKNLBfMOoCvnsbfrVeUJU0X8bQcZPyq1j66rmIAuuTYebmaWzQ
pKpSQ57KwX59QQp8N1UUSlIGKLtg4wI8jRMF2HwMy6I1QqZtCHPbOrvMyWAdxAq7PoDxD8UKA5IH
p7/+oJAZi35waPp1Q9BedaOMb2WV1ReZJ5+H2sk/jI45vMUXleHoLvlJBH59E+RCB197zwcQUTNb
zpgyMMmNLzKE77d+XUxhPcOIdyqWnlaTbhTyW1LZYKWTGb6wx/5vJ4cACM3oMAOUtHWtzd2wZ9Mt
lox+btAOKc3+0UKRyvVe/Bl9HYn02FmL4Id6bHTvmqiNpQcOvSqJ8vp7z0wRCtOBTqUjazoVrtQ+
WXOdfXhsZe+aEFSrA0QUxhD52oqXWaljd8jfWUPsXKJorE/LnLe/SLM+Gi7f/YqcG54RCkVgGtam
gnjOBJJeY4iqMaSJRsR0bSrG+gIJ5D+DLMevhW4fpfx76+O9AkTBifF5u9ZG7dJwhFvXU6hpk+RQ
ir4OdeGav4jCORJb2FsgNW6d06kaDNuWXdEtkTklMy7HGBP/jesMafqphTHa+WpJ9UrFNey4jjkV
R02hvTsB8JQyAC6N12MTXk7LbNsDHAtho0NIHxO/h83Yi6tIjekCnPCInOPI3iZ0j4xIWk2GvbQZ
slBvx+RStF191efAv8ajdcQitreLDLIAIuQ/ajvXuzhriNaLuR5DDfjaN7T2UMUWkS0uKIGnBw2S
I1ubY2pJJv9zEwQA6BPzMs1O8FzN1L/qOTmC5++aokxMVxlOKrqH62XFg9XCCknv32pK5+sg0F9J
xlK/SM19/fgezV3AGnTcVDq9rUbkY6BNtcnZrLUuuMFm59/MDgBAwPW4PnYpe44LGhyUEYmhyXo2
h4MHyK8ccxxDZqhs41LxPUc1gHDklfcOIYkApx1WJnDXG9eV5ClFdtsnKLXd9KOtFS4NBSd7bjw7
7uEPXo7u9952KdVWxiBJW5l1Wm+XjzA8XDUxWFkitKvuCvvaVgixRVKYr4/tyeEUfQpYivsZEZq6
cWUuEYGuPleXHLXQLxwMQTnAyQ5M7W0XwFy6IxRFSRo3n7GLfBMB4HQMg2js31SkdZ817VCdYPfb
ASN3eUZp+G5xSorSncAywUPF0/yUuSXKV+4oeG2kedSP3/PDAMz+Z2uzT4NVW37mgV2AaKC4McXk
v3ia9P8YCmY6NT3xwoypsv9w6mnVQbAAspwqpwoSf8rGiqwZWpHhoqhq1P+URsfwVjz40UFUsHvo
f0zgqplmkDZrM6Mdc7sTDgYi4QAPjSK2n/3Y5hL3KMCHvEpH7Ei7O8cclsJqKAzy5m3pgHjV8dyQ
GIy9HZ2sxkme56HTyPcMXP3psfPYtQYgAFJKOIoQ4l6vzx5j4SD2CWqjHt13bhC/Ea1Ugj3i79cb
4vuZKouE12177CMj8wyNEbvQjXUqQP7sPSED8jUZa+0Alr6XHpB/kEaSqcNjvwlB3KXt3CrlAzZo
Wn3TJMQCXm3mivY6vYzDoJ8qqRXnRRbfHi/R2DssKkxGqhHKG27e+mPGbqDl5USmBYn28uJOqHzX
zlzfMjFC8i4051aUtvzQNmP6Hfqk6KUzs3Q5Q9WdX+qk7m9uFlu/65Eo3beFm1T/CGuc/338I/c2
XKlCq6iFfuX2QEM+3mRGwBsY6JPzOUsmwLWFFv8djNmRYsne56AvA8gCvKTqQqw/h1Mxl9p6PExV
FEBKi4+4uv0Mtb8J9AH5rqOZ6r2lKWQL0S7ABBCna3tDZaQ8J5LnPZ8hE6vc7JutCNDrwf8viSAD
hbTNVP4Jy+XaFDc3oT3J0tw2Q4YB5afuG1Tao3tOGyREzq/fM/Vc+LABMd21TcHimkmPbjbGsG1s
8xkOguGpd5zfVCxzYGlvy8DAqdQLzApo0/W6XE3X3CKPBmBocQ/sAv1qcIcNiIgAHroujo1XyzoT
ulDYpHIAWoukYePuRrsdfCvNBORltvYmLkxIoKsxWbikQ3SQfO09vTDPQXJA8UClJ+vVkdB79Wxj
qx7t8VOeu4MWkhKO3sFX3LGjuqxMjjHBSEtq8zZ5Zj9XJQS1oTNZyRunnNtLEbXlb49Pxa4VcACg
cMi17rqrDPSUI6rDItREHC2XMvajLy5Q6+b1AQuNoP+3sznrVHEAJhasBmSWPM2+bEBuJelB++5e
LIKuPyxoP844TdxtzuHYQToaqMCGjWkl87Nb1NI41U2BWxrbIv+uD2n9f5ydWW/bSLqGfxEB7sst
SUneYzuO4+SGSHe6iyzuxZ2//jzMxZyWLFhIgJlBA+lJqVjbt7zLj2mp1XBl1YVBQjKkkO1tQCU/
MLMyrZ2+ON21oQstRaPHM/NQmf7Yh1C0+u9+GYhHIYb2oc+qwoyHCpEt7qSiEg+jyqvtFlysMRyT
ylqjARZtTqVB2td+RzaxU3W+vqilUMmFj3vmwG1kPzRiyEkonJ1UeSZ3AjhmY+MrfB/RgDJbPltu
PV7ZtaxQ518usZvObRoiQpbzF5j8tI+QJ5UdNKhBxJ2TBE+LpexrcBfWpdD97LQgU8AZIW5nZY9P
GvzjbEoLHvqksf09N5p8IV7TY833x1uRZWn88Vk4c/VvbAoaz1QfSe5Orv6VjuJq9XzGUkOzTMmq
vbLaEafSarYvrNi5L7jpV9LwQQmBEPR4akNBSQXv6559mjtUv8r8q0U/+EIQc26Urf6/6XFuLL6T
D9ho5mhqoqJZ1+raG4jSSYYTpfEL3+0McopFcmjxcAcTRJ8+ZE7Q53Zn+j1q09mgx64/i0d8qSxE
Ywecah5a1YnpflJV/xm39uUv6bqasbONHGOTj5fw3IwJ2Sjn4GoE9eDkJBizqtckpWWX2HIJV2GY
V91g6heqDec2JvJvALQ2KgWUuOPVayd91pMVO3SfKtg34ZT11Ty3FfdaX8yhnw8XLuntqj9p+SLg
w7kmIt3+4WQd81nkRWdpXQyUnapYO1pLeuhJRAHgZlY1R7S5svw5kJpfhKj+zX99/FXPHQwKqFww
9FN4Jk5C0qUrVGdgbht72aTl+Olo3o3l5c4DbPTlwgqeHYs3zwO9TzJ9qmmTOppva9oI0rfg8tU8
zUNKGQn/xjWbC/v27DISVW6kfcpwp0ILBS7Xdj45fVz3dn+d27mCeOeueOo2w7WzaR7/wWcEvIv6
G2gBehzH20ZRDiac5X6xuzG5TWvNwjQnMG6s1LjU3Tg3NZrKmx061SMgNMdDjegT9SNqAdCGO+cw
jIuM0sbL9l6X9K8a418IVs41GmDxUiTYagVweU+26Dh6E8qmMB9KujtROQ5+EPbzfNvM1SrCqezm
L9VqL383pT00SLYL9wDKQTy5Vl5Vf/Cd//tbTo4nEW1nC6rw8ci3QQYfxiZCwQ4yKKk4/P6Sct8B
cfmll3AK/khTa2zdEfIMSm0DHmCVAWZTdvtWzfbu46HOXW1oAG/nbzP8On3kDX2SiKOR+6aLlke5
aU53FF71t49HOddHBye9iTBQTtmgUCc7x7dVN2szN6iqPRfLtCLdz4Vex8D94Ri7/nTnWLK+SyvQ
eF3rLFyzyTD3e5UPHhQGCi0HoN71S5U4znVPvnwh/n7vjkwkADgWgDBin+zxk2faRDSxQl1sgEmm
+n/qVXr3tr4s86HiHB+apsMMucy9bjyYZq5egOMHb6lt5XtMd+WPrLGMElnc2bcuLNC5m4ueJZmj
wfqQPx5/uapBIcig5A3yVHlZ1E6JfwUk0/neQaz9gy2+SQKQG/DSAYs8HkvJAaWHeSE5EHL4LLzl
Hyytgus2y+ynjzfEmVnBZAImjPYAnLfTg12nWtrRPEFYlRvNJtidrA7TM0I2yAHo31+Y2JmnDlFo
mNxcJLRlT2mmNlKu0+hDM5KJb4fugG56ZU9eOLVNdQ+M19xnuf7NnKfuQupwdp6beht1dl72UxiO
19VQQwuYR5QhJ0AkTrlrUa086KN/SV3hXLxElX3DRJMQoV1+snoVpKTFMlqOcmVlV+0y4C7lNUMY
SJyLtd73IiPppiehcYloU4ajgLX8tksTI9OihNCLrhvZwemFnQBuSntaW8MQGMiLuT9os1W7DnGL
P1lSkjHwGJvPxKmrbp0M1NpnSmkVPnxjCLHLvwkmbFD0VOUhCrPmdYA99L6v9fLCs7QduZPAiZDp
f0Ofgld9CBm0/5GHb8xOvc06nWYX35DP6BdUN9OcBU+dLC9BfM5c1ASedJw5LKQup2ezS4JUK0sw
IWM3TiEKGuZtAnvpQgZx5oXfmAr0oagObD4sxzeAVQ91227Ik2GS2leRylpGrd17D+u00IwaYIpe
WMez82L9NhdGZnYavuh61g1Jp/Mx7XRZwzJQeh2aaWD/8/s3DkTl/41zErtAAUxxRaa4SFuj2U9z
mezm2vQjq/GzC6peZ6dkAt3BmISk7zTYLAyxCt0Z6HqhchhLLBEiONSXSorndiF6qqjFsBUxDDmp
GLkWapSN3JbKJoYXZrLFtfa8GxbVxikZy1W5uJfIVefuM0JaynDwopF5OBnUd2vUN4dfJdq6utEX
BKp7Bz8xTBHSC6fs7FbcSgHgmBGjPM2bjRUsRN/TjHJrtM0rLJGNcPW51CDQFbGouu7zH+yQTXLI
IhAAtW8e7/3JRxdazIRCVmuVKMWOdiTLuX+2MMO8/pOhCLtIRoAUn1KsjGX1tWVrtBldnsPjXeq4
9aW/82rrEhH73IrhQoVyOv+l9rw9jf9pRtkKZXhD2y6rtm5fh3YV37HocO6mykhePp7VuX2/Rekb
5xvBkdNXlvy894Zpaw/p0n+BEl28amgRXNgXZydEYYuUFbE3kvLjCfW6Bl+k55mjLKftcetowylX
zdVU6ZfemHNbEIoIqGS0G9BjPNkRAteR2fB5vZtiEHu007WrQsn8ZbUGtUd2K7lwcZw70vT+mdSm
ScNnPJ6agloucB8gBpVLswu8PHtIxTyHAz2rEHPZIdTcNfnr41U79z1ZL8qbQIsIU04CX1dqTTPj
eRKLMvdfoO1PuHwPzW0yoZD+8VDnwrD/DHWabJAXA31tqKPqflrO+yzNtIei9rQmdKc0iLzeKe+x
yQTzyHUXxB8Pfm4xeTeRJiVkoAZ+sm/WRmZ2o1HE2XyA7skkPxWO0mPdXNb7zEwvmamfOwwgtWAN
bKUc8OrHa2lieYjK6wTM29Zh/NgObumdfkmm6ezikbVtBDFuytOYr8WuqS1zakZOtoodtmbVbkqb
ltJz0l04d+c2J5ty05ujzgBI7HhCaYIwEzaYJKXrsIC+WZYdjtRV2CvH3Fu5hVVHit70x4t29isC
SaP/AaAJOOzxoLlZmlJ01AAB5eWHpsdbAp7HpZbZuVG4h9n71BvBc5xsjQRVD8vNCuDTc9kAEMA0
ZumTcvfxXM6tFaEqQiRAykmDtw36n5t4XiHWOiO7XyK8+TWTVPZg6iwi9HL3Eirr7Iw2E7GtXUbv
/GT3UYz2isGlWOE1vrOXTl1Cl/EvsbjOHSkCUq5HC24yUcjxjDZ/dpkOOqwfre+RT7e3aMApD02Z
l9eeV4v44y94rh5EKEAJckMgMObJY0aTTgdSARcSE2TQl9kaHAotc+9sbU13U4ItubU2zr5dpRb2
uVtFpHvJYTWX33aF33RhYGNS5UP3jcbQ8cwXPRCuVy60afAzu7PsQkYlIBbszPCWEFmlvRW5cC4E
5+c2EEplm0cIpsXA/Y8H1ZcmSUp3nGK7qLX7UR+gIrR+9uxLkP8ff+lz+4em54aKQBvhvT16lix+
MMFYS2cV7EXQ5V8mPFEPH49ybkLISxFvIQlISHkyIYMqkGXMkJyaxNTCypAiXjSfOFYL/oClBukG
lhrbZ5M1OblIasW1iGM3vDi3T0LpJHXYGsn4UizTcqE/cuaipFNASxxUDgKdp3X1Lu+ofwWbSFjq
uHtLdlW4FM20R/9MwVbw/IiO6yUBwjNP62bUSYKDK8VmOHC8N8ZkyArf6NmQlia/m9K3rmo1DpHV
qfxfemkrxM/sKUgG6/fB9bTsABLSuCbzP22SNyAbJrSwp3jUMkhaSGhFtWyaiKTux8e75d2epFi0
8Ro3Ig5qyafRkTtihE57rkEsueiipYPEX9NQff54lHd32jYKbxwrB+qIps/xh0zztqJIXzDKOEw3
LqiZhwoXkD1x4nM6ar8tX74Nh9YCnHI2DJnc8XCisCY1NlkT16nvHzR9ULE22hKvVcP63dMGT4Yo
AX0pbhBehpM3wVxoUiZ138RtMA83dlCucbfI8hYhrUsx+vZXHVVINvk/vgiMKdJTdEaPZ6X3ovRK
QRxiudNmE9E4oafcHClXLbhKQPCGCLO01w3l7XAK5t+W6duGJz1E3xSeGAXG4+FLlLvqrAPYU6Jl
tKNS1j435UYbJSqLVdXWka2WS6HKu8tsG5R+6IbP50E4nXOjKxzDStHGm5VR1MEw39calp1Wloj9
x3v07FCk34DVKHqzfY7n5648vJ1jNbG3euuhkyaXi0vc3ihvufAQvLvMmBUhBDKSlMU3v53joTZr
KjczpybmxdNViB9P982kFTqHorG1p9rqnSdoF+mXj2d45qwDKNrAAFtCCfL1eNiWn6ImYTTxbNTI
Dyw8epmo+z/4jtu0yHt4xIFDH48yObMgC2afVGNfHSxHM2M/842wn0Sw+4MJbTAArjBKpKdetWLx
tMBOmJCpe82zVXJIKay5KAl9PM65rUHpCXgmrx2S6KdT6il1p4XdoN2VlTu/lf/OQ5DG5Rhc6hyd
G2kj36HHx4So5R9/PCSEA42KSR27xupf+SBSwlYG+t0oneZ33xg2IR0q1ghow4YHPR5KsEm0yaNI
4jTZFNbjpB/8deYx7ezi+uPvd+b6pwMCl51NAQfmlEnJFshG9MmrWNTu0IbdUujy3vSm6RqwgT9u
ehR5eWHNzo1JdwA4F9XC9414zN+sjBnib9pN2S7DQymU3byGBl7Yh8r3LzXDz53p/453EivMRcJq
jlh/OoPBa930WiRnc7n2h8RChiFND02bX1Ix2rbD6ZNAWYPdb/DkvbMgqXivnU5vq9jUqmpHfVyP
Cqort/Psu5vCdhlOhe4RavoismbXvHD+3s8ZtujmD0IqCc3dO5mzlznKbRT3WIWW2HUhViueepgd
oyj6z3o+tdeeyYH5eDO9PyIbRZWaA+kybLlTdbvAnGz6MSgw8L9WuK6VdjOTU4QmEhC/fZWxZ/kP
9Q1UlBju+IgMNQEaO7qF/jc7r904L+HsJOXnUnnNhSPyvlUKw8KAQUL3DkQFhOPjsaTjFtrKzGIk
wvsML4nOl2Gl1fm3Yq5qeH84AUdtV4o+GmajuwdPzpObQzAzebFE9s1NclQTfBvw64Wj9P7dIMHe
rDR+EVz80+PbjjXlENvlM2iW/Cyp1kU6XipfPl7X9weWjhNACFSVKBcgGnX8ATCE7IvUJ7yRuqmH
eaY5ofDG4GXImzdz6v0LTcRzk2JAcnaqBgCjt232n8LBurjKbil5xr7b23sF0bv9hPG4e4kscW5a
G00WRicqJe/KnRS8q5WN00IxblEW69MCVI7rirAKOvHQDdqlEv+vkPP4UqA2RpK00QABepyihxFr
0qnBsWt9mYrrWcz1Q0BS+NJr0GswZWzsF29JYAgmo9fdJ0MwfMvdoIuTPKi/ysp3b7te+Lf6WJHP
WUE7XTdtauOSK8Vz0RhZbJTtRcDNtr3f/WiMcbciLfINp/QOLyFhtuxMQbLtKy/Uglx/anH8vrEw
1XwIvF6/q5zFelsMLbiQWp5bIRAKGwSNyA/51uOdsCCmNfujRVzd2/8OswgegrWtdplvvyqAvZeq
i+eGA1YEt5bO44ZMPh7OqrIg0VXWxQsORD8rzZmvBtwt0Hiw/BCVnkv1nTP35S+FMo/LkgjmtLSf
Va5d9aOmEOAwx4e0V0ZIFdW+bvzpUtvxzHvAUFuKR/i/wbyPp6bbaa/nmOAANlXjuvfbodlVOgnC
jWg5wIXV+XEHGvRChf99BQsRLww0eImQLqN2dHJ3qhpLWZUD+l9xTEXoSnZYrBnJpEJZiORLqjXL
c60PdSynJGnxtQy6+daxFr8JlS2KS9rp719lfg5y0Vuvd3sgTiqfVZcUflebKtanYXiTg41sul/O
d8qY0r2k6fYt9ea62NfmlD0vVT7sP75Jz5wl3ipuUJ3aK123bQf+52oLujWBZ9114PeX/K3BWSP0
0iy9bj1NRH4m15elGaarpvYu9SLO7LXNX53slLXgiT7JMOALOkY/D13c+JoXt+4kHk1dpLcgGIqn
jyd5diiqM7S3t7LlKYSnhwhNR6VG7KXCq7hchR0OgPaiMgPP/fFQZ04stZ9NWcbf6qSnTdN6MKDk
I7YRDzrGM4dVU1PP0+x4eWj0S7nrzPRS3vvxkGCnjpfQlxa+S4h54pHs0Td1/SQjOXRcLcpWbbkb
O2e+AJQ99z3/f5LgFI5HbD13kZqWKIDp6xoLV9Ev6pf1zskBEf3B99wOK/3gXxpXx0NNWmdkiZ13
cUBKeF/VZvawjo2GCfWSwRYqAvfx4wHPHQgsRKhwk5NyN53MrUndRl8z5EpTc8jCpK7q62DM/snM
TD3CeF5uvM4JHhA9uETkORNkULkAbYXiB/Rj6yRARtKg66xMqTgZcvdAkqMiZLR+P2mEgEZBZgMH
bU32k2t3acvBcsm6Y6E3P+qqWO8tw0hgZy797uMPeWaT4NNHE5WCF2ocpwXRrmvqVYwkVW6ClyTS
e208TbhCIHB7CRl65hIlDGJadPlgIJ928+3FMDtglGWsLGvootmQ7a0aYPqhAKR1Nz6aWa/pOFU3
lV3ld3IAYPfxXN9Dv7a+FeNT7yJB5vAfb9PV90av2lAL/OUz5r3Tz3GkqNdqtX1QFnUbI3X9nSAi
CqveDQ6E7faF33DmGqALTQJLWMJveCcgJvVl7jNM2u1yKvautKdPUxsASp53WRkUVx/P+Mxu/VXE
hFvOUQEbeTxhhM+7OcmZMFoV6W1Ru+mXceiyC6OcOYyM8qsGpTuk3SdvRDEYqUcQwpwwC/426rkb
BlbZ3gde09zmWBw8E8U0xIHrpXvn3JYiyINezmWAyNVpoDf7SzopnZKAMJyrVDV+XEn6SyKT01WX
dRqNNsOM59Wq954/F68ff95ziwmzmA7X1mSjnnn8eU2ZFxs7hv1kWCtXjvfWEiLvi8H/V9dS88Il
e+6o0v7hvgO7SGB7sphgfOy0yrgUVrbNHNZd1d2YFeCHlSbAhW36fknpxzMKHRiTQOyUB1v7gZJj
i/BaMCXLU+o6SVRimhGC53MOiLQ3dO8S2E4JP+Tjb/oeA00YDYyJ8gfaQMBQT9a0TUQ3pKLpYs8R
WPrlqZPtzEFTXLQ4fhehvpj2lbdOzq7wle/vFq8r9h2pTb7P69QO9b5VMpRD7pnhbKVdPNpT/+PC
j9y+9XFyA+6XSgWW5xQQCY+OV953hayzCZ1QNYvl1ly3l2jI63Do5wq9K7+/W91n+vxxIOwpDfXZ
da4yS/02uI1vBcIHRaONbU5n5PhnoCThNlDiULuqLfe618ZvAlL7bhntYm+gcrqTyXqpdPp+08PK
3jgimxwVHJztz/8Ti4rVrDORdPCa8J6RO22dRyMsUMzUD5OxoP0Y9GqRh48/+Pu9T+xr07YD8EMX
7TSjA27mWcVAzj3gNRLRjBTRPLrJp04WzoUywi8Yw/HaeqSr5BWbtjeNkZO1HRaORFCiPJVovV3t
E8sagzCn18X2b9Lpps/QHz/gBNmSTE+gZKKxcue/VqWN1i6wJFou+ur49/6gVBlp3jB+m0yFB4Xm
L/4rYrfNssdmWPRhV+ndp3os/EsZ4vs1Ym0cPhi6EVun8yRKWQ2tTgrJphwkuZA9uV4EXkr7V9Rp
ATVyLF9+e3nITgghqHZRgDlN1/BI5q/3chV70hYuypdN8LQibviinCm4eA++v5yAs5Ec0tLh4uUf
jndgk0vpLMrDzxxqRHufm1bifJvyCad6Py1K/wEojDOFGs67fawVGh6TTjnIZO/RR5f7Ytp0qBdV
NF9N2oldWNeumYa+Xqf3oswomA9jmlBB0dYHawArFKZBE3xpGzOzQgpq2C0kk+89yrVKX9ZhbcxQ
95Ca3yfSST95iT/cTb6mi7iuiYfCtkhpK+eFhTAi2MKu3hl+4+BTnID6iyZtcBx8yjH4uxqhei3R
3ExLtl/TSjahgCsrbsq8GKwwr9Emj4Ji1otwQf4tuMXJRUhssTM57nut9YfbkQgvfVMgQfEoMHth
IjUYoHJrCT15tObcaK4QJcP9ojIK5VEdc/3va4Pm0W/nV4AiKL6Aw6ZsRTvieIWAnpqp6VLFFl4W
hAIH9sgZRYlGchDsiiX1dr+7/6AcoRn8CyCxMRiOx8MaxTU6gN8bziR96+y22fXoLD1WExLyHw/1
/miRm5KjIptEAkBGfDwUiv+ihdbZxubUlofEN9JbbzFAXnn5cgvt5FIC/qvldXwd0ddjV3HxbS/N
abXH6hcLQBTY3iVx8C1dTLV+NeWQDYec/8NdZVnJXx2auyImgk3EY7HUdhnVlGrWyHOTIPlS+/P0
hac6q8OcZnByaytl/KybVrUhj0v7deht+ZjNNdWTNBOr/4C4M4l+O4rputQkanFkW+Ycqdxt9bA3
syBFxC5wXr3OEm8OjtovraGqJHTc0mngsRezCFdYMq8qLYc6AiTT/F3hTfpZl5X2rR+BzSEfMfmv
aYewTagy0V3TyC3WOKsG9SSkpv8DCh2V7iZI5Bp6S0XAvq3GV3Owh1d03tybosvNf5YRc5LYtdfs
L+I71eyMGTeXsCkw6f20pn5Jm0S23lM6Ft0rDM6VgrqWdGXUdNDIb8vc8L+s0OrEQ9WluhOW7NPm
8zqkU/roJZbdo2XQybWITaFXzmNSIhMeBYRdHDykAW4KP5hfrT51+kiDr/ymqTLrIGWpbKEa5LZI
bqIWRPEKU8o8HkCYlVQ1kvypyDeDadtIhocJWSY9hM++1KExUjXd19QmXgZNkr5WOIT0kZvYiwyH
UYnbdQjq6XGYV20nBD2xC/v79KXddNGJZGmac3ahb5zs74ljBk4YJNjsqubG6IPiDrqI9CK18AcX
BjvNT7bBPJ5agheYMOAljw9T3wtMdwbHwOpUL6K5GLy9nwyXQD/vqolbq2dz6ONl2gp4jnU8DN14
u4W+B5lcVqm2q3wx31JpSnaO4N4NlRnMnxPhDLfu2HbI5Ba+PYWFr2sS+rnRXsK8ou2xTey/h5pf
tH3nDZm9qYGfAjYRDDSzefGwl6gI6168odBGmnpOoFAkdzPn6yRws7U726dHY7QoJojJqdYrRFMk
iqZVO/cgC0wNZ/emV83rjMm7BX5qSsFUiGpKYzNQuRd2zaDkVYIrA5WtptfNCHxJnzw1jsytXd2Z
ZRomc5YYu7x0vX3XQcXYGaglPaqxE/zbRbpdOUHRhf7k12IPenEdI4wjlyocnNH7d9KztjoE1pgV
O6kFxhM3hVftin4OPok+mb6rxrDXsM0SJzu0tejfCh0uajTaGsc7TTo++CTcbo5St7Z/tM0IyjNr
u+EhKeDPh2KoJvdaVjJLdonZaN/yWrgPHgJieBHDew1iIDIcM0kYyhkUFMJ3dmvWtzJN5/HO1gf/
rVatveA5o8rrLl07EeVr2up7XfnzNzp//fWiZgkuJE+Ml8H2eyfUIPg8zLmoP9FFqmU8ixUDuNb3
8yQcBr+2ImF68h7ON7uKbtrykjfSu8EXgLAOBWm6KSXcKz/EFon6dQ/FZTiQUiG0mRfLeiuKsgJE
juNJ5CGr851zwC80wQTcDPrgCIizJcYnTaHV074V9gI/zZ/lZ6SXHCMec6clGE0xZgyVp/ImTsYy
fRQV0crz4Lfqeyp19J4FnoNfaPFVfjgn5vStQlFSiytzrn7qere6VzUKxWuUa6X/NmdCaUQ6ncgj
UBDOG0Xa5fNY9P5D6uP0Gi1aH/y98uM/z6rBlwGdDfdbXxuyjHTNDr7oM+T/XeemSRMv1Wp4oIcS
EzXezGqqGJhK0keLl4hPg1GlZjT3Lckc3sRCAs2x5iws3SXoXuvS736OWqEvOzDyzQMwM9oPVmY4
d+XamnkcDG1phaqF5QtAEbmbOOhquVelhiSUQvXB2tNc9H5WfbH8Q/Lu8Ve35mD114XvQMVeC2P4
l2SiUrvUn9cvDjyW5YtnCUxKsVvXuiir1KTdTYty2shLfSnjMfPcp66rs88DpEjn1sn5eiF5Mxy6
VXUZaqOVm5UHzo94Vtbo4xhWqbWXvIX9eIcEcxncOMKup2jMZnferevipeHUy6LaVS3NDoxultG6
rrq5esPwtpvD1vO0Qyp7PAKQokn/yuYqeagnvy0wN2r0N6cyey8sLUs8DdO6KqQPTBtKqkY6qE1O
92hrTmFGbrpY/4yq8PrQHuDuhDOCLA9m6iu2aD4WnwWcY/OAllRxm4+J79x5RgJAUix2o19jgGE7
kZR55shQVF5lRg4msndbE/F7qc0mZ3XO5XOVbGW1OV/nlwSPtASEr3CbsEzyaYyCGfjVbJlNS/xh
2Pje1LDMHlwSIXGVjFnzCQ6++6OpJk+F/YpLS7T5Uak9cjXDGFqKTXVjSyt/FJotCMetofG+Brn0
96O+2cjn3eJGdpLr4yeod0X2ZGLh20adVHWBAi093JCUyPBjrR/nZ88ylR8jMuP3KLc282ePhkMV
9VaagM0RflHTUnUZ2JhlVuw1VaVQnPwkXW87e1LFTbna8m8tIV29LqSolx0+Pqm+b31kSiNDSC+I
Ez7ZGvrzLPCDWrTpGYdTUe96O8sfkCAHT2Km+KXdwDx1m+wgk6ZOw1qsQXk/Clf8S4fC83ag+hdr
r9kDMgJeseg/5okGb4h2yeTEysitn2TaxED1Iq3DOlBujDa9wke0R8okapukB5rjTR54b1MWVBht
p9dvNK0OBEdxtaZIrhB37k22XcOf+sFzk5rep9Ez7O8iC6bsam2ayX2EFTwU+7YO0nJfFa3+tOTO
umwSldUnb0pZE0x/UjxQsmJlW5tFcy1Np/yhl3JsIjxIhyd7LP30gF9tNd8s41xB0qlL43UtVc/V
bM7pzYiSp0OfwqzfqNXZI/pR1fSaL2iYh9Pq9T02b1hBT8riuNSwUtp9aef+06gMrLdmo/ecGEDx
6u+0LklVaFVTRmuwq/x/1Tw4CvBBW71yLPUxxM5FK64nM9H/lvbaNjfrUBpP+GZYw052tXuTo6HX
HJqi6Hw+Uq2eE9clatSV6a5Pk5LiViM0JaJIWBbRIZl97YmmeNEyTe94CLvyRzaPtRk2baP/Bdk2
M8MkWfp7lbDN42lGw+sG3aquhgZgO9neSYPgyp3Hddpl+NGqsAPnk+zTqR+DqFGExkMFmSQGHqfs
2yBVPcrxsplbgF5tvpXFguV7O2648MDo+692vfSfitRY9NBVChnHfEj05qY2GtS88RLLvhFd2ljL
G0FdR94IaPlmysY0i2wcvxuiAkO7ITx1IFax69figMlenUPhzQYb99ClRkjekY2NyXNvvSrVchdm
65D9BL4rzFBr7UJct0O2mGFtjUX1mLQsy3W9jmZ7L33UWr6shNzZXU0nJQ3pqqwB1paV3NAvqfEp
X40yCF2rTIbdwrEeIzEahUVG0Pswe4t1UaE7LjR9hsmsdyDS1o4qR9ctV5v+TBoXXl2+6oWUSZi3
dfOp03Lvx2CX/GvSFQ7KP7NaPjUSqkQkBDfVvskCGYQgCuTXTJPNU0MPst+NueHNe2RTJxNTmryX
EY9Tgra918Acqd3JlBEpuNoXjVgoPggz1cPRn9kdqnOm+8Zo1xEYz2xMd4YxkyFuXBQ7cpo2ecaW
m3K5IZrkWdOMoYoEkJofs5CBFY+tniD33ugs06Ir9WC0te4dpkxl6qZxYFJ8zbKMCM6Tg/O1k7rW
R7hXem/+StUjNp1ClqFnDglSbFkh7pF0T/yQ4vEw3TupPXjhyt8KUrCmbhH0plaEcH0tCh4i0+wl
Hmqfhrvf6JKkHX9O3lHFzCNRmvMnb1gkbl6J7j6SUPnXnTlMWlQx2k/8SQXqxgIpjs4qrGJvS3Nu
gDol/XJo1sDDcVk6zg+dsnkQJo1K/gZRAAe4bHI9/ezlTWftGtdqvkrDK8pQ2qNxF7jjytqUhvWa
Ul1A7kfLtStkiDQ/HszRtg5c6O2dt652ELaLof9DtcDBhnIeiAcmP4nbuSB20q0kTa5mf8r0SLZO
qqLGmRwZo1lh/ISuoG1LIgz2r2HlMTpK/rBHxqV6tmpHYBW6mEsDhiZr19CEyP4doiyPR97ZIKWN
AqcDnoqqTqNaSH+6tbil5K0/yrnmQHdAT5DK827WElR2uEytSvacS9VGpduv93bVmUnsD6JYwgyo
HI+rZyuqGsDMpqgYhyY9DLCXB0gZLY1yUBHYBYvBH68yUzO8vVFX5lenogZ8QOOHk9DOuv5EbpTl
O8+o/OAuzbFeDPWkmO4Ly8nz68LgxQobK0NpNqFl8lnvlNHv0mHVf+CnpvR9IkylDrKY2q+ePtNH
IoEQj85EFhW1KYJvoRMgWUfQstAv6HX8lIRb+TeE1xYcdeqk5YGqlebGLe1SHWF2iwNc4ew372nW
aGnobqps+PhgjU0mV7tYKLYw6G0SDkpVeB8A+3BgpETYaHQvSeDwfTpUhd46gagPOzRd/EgfUp+o
snK+553Zt1GBGRA3Enub95zayZ2a24Z7Ru+Aapl0qjRKFF67hLnZd/fVXORj2CKFAFLP7Yom8hWb
N3LXwrH2tqB8ECZOAHqctYfKxcgCmOvUDH91MnMr7p8yeJXu4KOvGCg7yULscVx5SP6PvfPojhtJ
0/Vf6VN71IULmDnTvQASmUkrWrkNDiVS8D5gf/19oKrpFpN5mFezvssqiQoCiIjPvcYagf0x1qkd
cjFsN70MiPMj2bNJtmZag+M1Y2R8r0vkwjwdm6hu6yhNnT445eQyzkAAzfaEGKYBTl9NX79AyDHo
bSPrggqEofAApcMkKeD0cKe5LlYj7aIU3S5HkOR8MaaUx0DVRdsVIitM34B4sniLUWaLD1dx0nyj
7IcbscQj6FLAFi9NFFk5ZUFiX7ZVg0uKXjqlTRxU4/wm5C7/0gtJGEnZl4uXLdZyyfVAbm1ULfkJ
Rr76S5nF4W1blM3nbimU4tLIhlkJUJqboF4aSNas7JXQT6HvPqrDPDf+EI66xUjJcS/SaBa3fBHN
8FtqgS38C90OknKYPkbpDMglA8Cm+eYQGqk/ici+0KcEkDj8m/pKjDMRvk2cMoHdxlh0E46WmZNx
1combZV+9t2utX5YYhHuhahl/DHGZISv3w/T5x5FDpzupNI+V6ZLT0sbTPtMq8xB953OMG4mQ5tL
2n1NfjllagekM4vrB7OKyDWHKOUzjxKPJN9qsJr3WkMvpF9OdXihN+jO+WOWSmOTTHGR+0PUxPcD
csENqNcWvEviotl2Ucf9GOJRY42VR1NT3rfVJFDG6mKzOkdHXrzEdmJmm0TW1OKWNkYo8cIKqzZd
YsnRazNXeVxKva18Qbew2ulF3cOr6gvHE6UFu5a/QUusUCkHuqGoem+xh4mhmeHWyYbtaX4j/oVP
sZLakddOdY9LOJd6gad7KJ9FI3v9yi6WvAsMV1ovUxMWGIQudU45TXbqdVmapJvRTWm3Zfj/1MTu
gr+yGLiPPWvKon/vm4htrKbpqlcAH6BjPJLML3OYxOcRSmD1B1EiCeMPNMQ+tYoJyBLT94KDppYK
F2PXm4+qETs/bG0WeFho0ok36TB19uVYmPK27K34C9JsVr5JqBIyj65tt5wvuOm9oPsvzxzSLtfP
czX/rqmZOhKEE3oKfev093o9JtFeqoAs905ojBxAdSp/FKM+pkFGdpbRBS2Nz1OZD0+9nVaKj52J
WtOBKVw6MPnYTvuV+FZ7ol7MxhODOTR+7/T2rdIKRiQIQ5vAYUNE7EBtdnbPzedoV5BZQHSWTWTY
HtpDyY8c54B4DZfIb5dg0J8l/kXf+rSLM8ooplIbwFJ9tpk1A1ogU5/qmwyx7duEWp7u4ikemg2Z
WZ7SU0Q6c7RDk4+B3R39IHvQGSXwxset2gzis1oPDAgsN0Vy00gqu2KKahtl0E6q+NFYFjXFkKzj
TpQYqL3TBGwz2ysbvaLsxo9wUKLEj0ii7pWpViTJwaTsG4Yzjgf/rSU2D33qKRlSFp4RjjjXdqT5
H5uiMTBon4b+WSmj5jpvkuh7kVXhp2lOkq89GTN9asSeHxsNVWY/LKPlccapXPdiU4HampvO7Bmo
iUS+nuPhbVOfJZ6WRPpVO1PnbKBL2GowT1q0G3BWvmvnSt7NTkLLpau7NKOgboiKLc1ntFhjAoSP
fnf94NjzqHhmVE23XNf0EdJJGZ9qxax+NPVY1TCXErv1h8XMSm9Bp+8W9S7jHs2d7IyKoP8hFmnc
xRygl6muAO3ltE8qyn6Vtq0bGxZMoUa1Ri9EKtfxVOpQ3OvN2XlsqA4HL6bl8KRpXRVvQLTYadDU
GGt5yBp3TFXE0t7Qy5lz8muZDj4DmbK9FZShybnhLhAEUr0wvrSxVd70uj48uVmdDZfNnDsjY8nR
Fp7aWFF9mbSxUwaU4MheT+5YbZKucauzjLHBc0Kb/8LF8bE8R0fSvkWYbJWUY+RY++a8aGoAEbC+
dKQiH7JRWb6jK1k+wMC1s21ZlnSMe2a3V3a3VBHuTBaywCC2ss7r+lJ8Kgq0cjZL49T12t/q7nAC
C3VPM5Wy3XP91ltpFrHiWXrIBT4Rw5iJqZWi+gX39O2iEarhN0uakeD9BJpOqlbRGU2j8k6z2n4+
p61h3i+kyYz5BirmABRpk3gRPfeFNmM+nQ0FTVI/T9SOPdMq9O2LAnc7L23nUvNjR3HzYJbGVPht
n6NxpoOq+5C3RjPvI9fNnGuTmeGPHIfbxwpFtt4f5zWFjufMOYvCYkxJ09RmvOUI0BXCDqe/7qK0
bNGZtsbCz100cP0sa41HYVaMKyReEOvARSm1yyY25HlMByP0xha+7m5uo6UJwqS0c2ppbWLKOS71
93GekkdwuVWzQXEvSjdhLHAK6NreJBlgcP4jHMfpcm6G5TnPuEev1EobOZYwwOWO9Hc4F0uld/u5
yZW9NatRzyTI6sNtQYe13HXkLE/uNFHEGvWib+vQaIpNYTbpLb6wygfTrs37juFp4vWNZd9CWS6+
NOhVJkGZ2aL2OkXnn5xmLMd9SwwlNeFohvQApplw0VIwCt/g8s42sQxXuHEnV8PIcpZfSWTTT3Hv
EAztUKkjDr3D4Cpp035PU2Tp4bganIosSymz7FmtUVtUS7QysobkwBXJ99AYROfJAUQWumJTlDOC
0bvCg7leTR4cDf2RlMS6M/PJ7vw+d6bzqKo116ttoZzlwyzNi9ECNj/0RZ/s81mPH4uFDtJljJxj
s41sWSfk9wNliWnU4stCsRIHuA50hIS0y4glthO6/sys/xFlIJFuYZ9VYtPncxNvmdpGt0CkcnxT
NLpSdaW5O+Dz/RfRTPZVOykZU7VMV88A+KcVI6WWg5AVbnapMcCSnj5kyY2ia8Tzth+6NChlGT5F
AP5qrxlabkOcmeGEOfliFp5KCnUf4p9N6piXmQysIew+LXkJ6LWtuSo8RBXbR4iLyveUDfBdAmWI
fYYU4Wcz09MPnSRr8JexMRiIo++y65eW5l6c1GUfDFbUYWg4FPl5XvZKtNXUTjl3uO2sALEUs9x0
gx2W+6zLl8K38EUovDqxiDZdJ7RL05S9HaBRQL5F+QuFWbeTeOu2elT5cdtoZwsdegYKVdPvUkZh
wuvxGyTFLYbRobveyJLGmWUSnLliyTAi4Hwu18/MdNhNr+y2ckmJxKI/F4AwvlUmAq9+puUaeYBE
18JFmMDLe1ThfeZtne25Vdh+GIsl0TacjMJGy2PGys90+9ncWVquRhQO8fJJGmJU/Wy2KmMjFZo9
ZBBan/p2NZmfqhwQ90WMvZLutSBLrmZldjW/cQvtw7CspSWXj4gvAJdWD+HixCuKRNfuBMkzmn+m
YI5b5Nk5Uw4n9otUKvd2g5wImlmp/iGnwilvQ71YngtQDs5ZZZb9o5Mk0Y3VONskqtVuPykabbHC
anUaAuacmeALXPdKuvP4mVmFU+9hRxUXFEHNs5JH3Ay4qPITWaHoN8u4dC755CABh1ICfKiJPzhR
OQtN25DMgW6ObeaUmZkRB2uRPWyiOnM2XKyRS9dm7Jt9BbqLtlGdMwCacXvPL9vciLkszTG9ns1w
+tIQq+8MPk7i5YrUf1ROTKa7quVdSsOtph3PWH0w07QmdU2nkBa5wZ+pCeZYq+Qwqs5L7uaUoDbb
3MPGwoQXWwyAAPmwt8YY0tSnpy++WpNN2qC3YfIdMATKTxJtz9SzEepwr5jo0u1zSpPOFP41Qt3M
7FDB9Z0rUJkAlrQf4jIqVK+ykA/Dyd2SUVCVjXwwXTzBLnomGl0w5xDnKIEt2Lm1tdSYgeB0/QR8
JKu3s0JdHaAsSrDR2zhadi7d9kfo0cbaLxZUK/PArGk/067qPdllsMjiVosAFUV2YXo0wB2aPwqx
g/BgRWVgLiWigmR6Wr5NlgzsY6A6vas2ntGMs9gOhiyU64KmM561dZbL+qWO2za+niJnDPdjl2Rk
OfhUGjO3aKJnepDnkwLiZIjAcLbXfcI8evatzmj6x6ZvmmVH1lJHipeGBmAmdwKtiUadHiv3upxM
B6V5PQMT5UWFxT0Y2I1WpndGZDVD6KlIiebIhc6N8WDiq1teN6UyqTRfCDrmvlMtCFXYZupk1qWq
KJ/UuBiLs3QaG7wMUE9JqosYwYr+3tKGhfxKcRanerGrRCefYd7HGrJ2oS54faWIkdJ+GVVtL6ZM
H68ak+45o4J6KH8YyjAslc/8mOJr29ZWFP4I3cXGGhpF2fyiK3G+/ZRFeSSfHY3Yea06VWj5E6ry
00fmLK36UAxWNqR+6FqF9qVSaqFa2zxnOLgPtWFgitwZi7M8K1O1InjI4eKnEqxstmOZljFitDpt
z4REjAc+G6aicrg1G1l80Ge0zjTFc1qzQ/WpApFA14VRCioPGW8HtkTX22I/iKVX7guhV2Qa/VgL
+1MXDu0MplmqDUdKALRwvlmNYdnfesvJbLlLGJBGsWdOVlp3dJ0Ss/hcO0SZZ5dyFfU/ZzKSiylJ
cvlBzI22YmrjHGlvGC+hfTG1cDR2iTEMxaVKVW7uHNwzxiCnZ77cWjW/f+WpDjMC9Plx6HuOkmjK
H6xYVaav4TwRNhiSzO6+ZX/zaJaWuTv64f1wpsmBkBmrOjMUWmpjez4rPdrNVmdnw74rRnxCZJkn
I6Gy79JrEFBxs61Gu6/O20Vd0mAQhZF9RdojbKhtO6cNaHea6r4FW7J4aUn+ujGUubAZYtBg8Wdh
ls7njBNzhzxgOl12s6CEWVTiayAniSwCss7zlz6a4pd2WrT2zOISyDaTmYVflKitVC9ShvFRlHSB
t5Pq4hlfFUbvwZ7PMVEi/JkBgmZZ9TXqstCmwDLcaR/V/CWfuDGHZxHH5bkXTYpvB+DmeQcSU3uE
cURfSdCsd73epffmwaJRbhihRvkmc9Ll69zY1R10aO1hdiLVpkrqkqBr4qRkekCO6MUNRFuP2Ul8
VVJv3zggGkEum10hvNAK468SwxDNH0QrBw+x0PlzoS/zSCI7qOpG6/Xm+5wL9fPYZ9O5gp51Dg6m
ss76Dk17KjMrUAzOBSaW2ZmRpg0gAblcMv8Z8qCKBvOi4vSM3qL3zG3qOcSA10zG7DK3McEcTcnk
ITLquvCGWK8l87kCEEZN4+dbsWjTQ13VNi1TOx/KTZODZ98sMSPfu5Qb8UFV2o5mdFGDkOuFHc8M
NAxQB7lmgfKIebsPSQOdZJNVQ/sZoJFzF2aFlm2jMrTtuwpT708NhpUgdMxJPLvVkM00YERHHT2L
ovTFOGVBG7nTqu2Q2WgxRxlttXHC5fayk9qIXEfeFGeDOsb7EfRydSXgLiXU0YLw7bYl/QuU5RjU
oDtJv2fU1fgSzrrI/boP04h+c4c/L4G/ZOLZhLbpNcJuvzYRsSmY5gIAR0q9TjTOXJxt+yWc97Sy
InPTOV0RXwCfUgqcC5MiD5Jw6R8X8AFdQO04fyssLf6eKthfeSSY3bkR1aa2nZsm+drKEXyyE8fp
jazNhJml7lQAFedFMl6RentBvUTNiuS+e7XyGSJfK6xY+kB7GMAwVWXMK4cSc4O6wFfVw1C0I1gN
ual4TbjI+zimHPbUrEIe3ybTaTfmNE83MjWGmlcyCdWLuYEWL2rtnBtPc0FYRUPHde66KKjvNNqY
n5joA3kYMgSofbYlzep0SeqLaCLFCga4OgOX22o6KJak+ZI1hvmgulOYe1z77Bu9m6V+qdRtm3gq
I6DPUdRZOTVeB4a76lpGyVxGTrzFLDXe9mqt9L7N1Erb5prb3YouWlawn9Cvqqi1bpDWQfG1qLjE
PWXJnDmIk3m+ScDi3htJ0xQXrWtVcRCaQxr5DWgDGYQijByGPCQZW6dlHL72DWjlD6KPavqXmmi2
ml6kxbavTZfGDwUgjVc5DX4/a/3Xkthr+rmGDs4nOBXlsmlUwG702mI7CtTYTdBBt43ugunJXH3W
0sVJgsVUnCe76hzDb/BIGAION+IJaYEcMEZynWueNWolr4YJBysfKSQ6605RlOd6pdC2jjUquS0J
gv6xEUP7wh3KVCtL1LVDRDdbpfycNMdvU8yeH9O0XfYpGIqcvqvCTBY8UPbYxq140CakiS804t3t
UmgW+cD7qMw3QDLg4egqOageqeR0h6JHZS7nnqSK3mudtttiisXZkJ5c5ZANi94vckdIfqNP56J5
dAB9p0hprGIpHb+u6TvbOV9fVBpgpwwwxzQbkZ8gP37i0d4A8tZFf+I/oWDSRVz//Be8fR9pRKIQ
WWoTF+ELJJOr+wongV3B7P73l8IVGXQu6lFElUOGFgo8Wj5nte3XGoACw0nkLrKyfhdrTXlCq+QQ
RrtKJ68u7D+9H9CjO4DkxWNdcuwGxw9TcPVZiClCZhfJjrOQgdgsv/32/lgBwlhOI28GEvDgy2Vz
vYRAR1xwA7N+li/DdOZwj554f8ceCgQzHFYdIdQ3+wM6e2FnU+r6QPbwkx1BfBuhlm3yQTDuTVtx
Aj55ZGto2LTr5PGwI5jQv94aOojwroPk77tW8y0x1WwTjWDKk746pQty5HzhW6YiVsW9zmY8QIVC
iWvqRklcnwZIew8QwL7KyXpPvL+f8huvYJHsChdeHhvCQljhkJdbi1ZQHPKZFEnfPix7caWPIR1o
Hec5TAW4Mxtn8LVW2H4TqlRyDZiXIouNHXgacx0w9oEOXub+97ePK8B9m4RRWDUHeHaqPRuqBi+6
a4HP+4kLbAXEloHJzvsLvYWqwvBa9ym6iSaOz8bBSnoaQ+fG5NQHkaNupJbQIVRiiA2EnC3SvTpf
VxexZwAk9oVSaZsW9JO3jPUptc+3m8tAO5LBF+BcLlb34IQqsdYxX6HmV+Js+saQhQnojI7CZ6h4
ySnT6bc3K4utFEVjVarn8V/v5DTttJBZCB0yW3Ouart8qmtLYXDFnQr7wtxk0TCeIPocXXMV8uC0
roDngzWtyWkVsn9OjxjEtsa4y296094Wbl1vlMiafVUrtO37H3j9R1/vcB4U+2J2E1Bk6DmvHxTI
yWQ2GYMnSecDpjtAeJCA83Y17/SkmTWBrjXgTcv+lPnv0e+5+oqs7FsbftDrlUuzQYyzmFx2b9c/
Tt00fZyNnL7rOI3Fh/ef8u11AcF3dQohWBK8DvVlEqNL66Fx3XVW4+zUcW522sKk4f1Vjj2RoPyF
eMRtoR1qE1DDh/Rcba7bSbTwiSsmW31ZXMyg50+Eq2N7RejwwqCa2uu06PXLWzK3a2zUmnwXTNf1
JOfw2gQh9EVDrUENltIMR4+MIRXB+4947EUilocQLdaKkGzXV/BL8FdSlWZpTxm8jHrxNdexu9rk
rjTGzfvrHBJpNa4daJc2dE/BoNE4iCSdouGZMFsuRAOIhKjGcuJSqW0YX2SgWlNSxrEXzy1QyevR
cOITj/k2cIKsgQmAVIyJiuqhD3w/6MxvmT77IeLavonIu5fi+beRY4oQoipPyfUd2zkIPK7KrQZN
/kM1zhiJjnSG5Oo7vTpscYi5DfEQ2pSJ5Zy40E+tdPBi0RtdkrnhxUZWBWO10DCKSLNwU2AEevb+
Nzy61GrWqiNqgTTZwQGn9xVGbWi6vqkk5jdkLHCiMJL6Y53EpwzLj30v6BT/XuogSpGOWD1TKdcf
Yhd9az2L8GukWYThtwC2icnk+492eGvqYAZXijcc71UUWhysRyWE8Fuf9cGojNoObtIEdmt2t9nq
OWAY07C1I/o9xpx3J26yw5f6c2WEhGAcruH4kNmY6j2MR13vA6fLnB9FVblnGfNhBPW16sQZPLYU
8ooqdzPShMI8uGMsBPvzWao9lNrB+QHw3vQhTTzIoVVO1RSH3299Kshkq5owqsJE3dfXSp73rZ5E
YF0VY7piPKN9bIux9ZhkWHe5k5/izB3eniy3UnfRkQHZiDrmwZNpso+K1HGHYFISkJSWsxM/qRUw
LZiwVhW/B6O+E1/u8EpbF+U6IWMz16rQPUhZEzE00q7AbzpMRC91RWT7AaGSxxYm8ZZsQwR0hKrz
uG+cp3iexvvf3rKkM3xFaimDZz44+EPExK2dCxkUcyt3MttW1Z1RRP1NETsiYC5bgSmpTj30kT0E
b58jspqw2nCqXn/YoSf1ZxEZZG3KUMfSlcUnd7V+RG0C2uD9Rzz2WVeuvumsarlspteLNT3QEXIz
GQiUGX23sMbrqo27m1Cb461sQKMpdaWe+Kzakb2r8V5tNpSKKcihuHme2JEaZbUEr97q1zo9XkY0
jiW/5bJy980wjg92vGTnqez0W+rB/BMdZCNo4PM2+OYwVwvdIqGNBakjCKvQ8DRcxk9lz0d/SyBs
q84gINTDLT9R0WMvnQJdVqHvNdJZPHaJ2Le50u1bS+Tf3/8WP5OdXxPLdbvbMGLgq4N0UN+kdx2Q
xnae+iCGRAZ1cbIfpdsP92PVG9eJTptYj8Lkwe3o/+bNVF5gt5psoD2FF1mSd/vBrkZ3e+KXWjf5
m1+KwtREUxJ9mUN1mZYmqR6jwB5ktVVc0LYrtjbe6Hs7SrJN3c2LX3VSXHXqUgcir8B/89GDpkey
HUfW6kS+eGy/4lrjkHqjLmEeaveA/I/CSmdEvYxxcQHgXG5r6QwfqK++ZXVkM6OamhPb9diaaESQ
DiMySwA7iFyIdaqLMkYygFKUgpjRh3WUJe3bdHaGzGP4RzuiCE37RDA5ui6WA6vGJbCGQ0c1jSn6
EtOmw9jcsJg/yHIVnu1xKmUaE8OzVVSUy7LGPPHJj66LLOJ68cH8PvzilYynpBelDFQ9N/Z2mlkW
UGSZXoTQxDdDNWsMVWChnbiK1td4uNE4bUQ1BLWRfjzQbBiBBPe6AUUEqc3hMUmmbqP3lnh8fz8f
CSl4BMEz50yjNHkoPAD+NBfSXbrAaqs0cJEpOoNPAAiji37Acx78Tp90n2zBQKq1N07kd0derc6H
xOfT1ID7HaYipA5zm2kxWylPrYvUAm7vYO+0I2ntAlnqwP+a7pTCzpF7jEVpx5AorLT3g/1LcEOo
1iWM9T0zaHvOCNgzTfnMDhPfFuPw+2cUbSR9jdsYM6uHYdPpVsFmy5GBmc/KRWd17W0MGrjaqpAq
E1/NZbSdXXu+ef/LHnu3tHfI8nixOm7Nr0OZhGohQODLQOkXuZsrrdhLUasBtFznRgfjDrOwnW//
F4uadDtWJ6M1nX69aF10iZoLgrWVxdXFZNI3bx2hfI/qetqppX6N/+6cnTgpRzIEMgO2sM571FHw
f73oHKa2lZuhDKqw6GiSG/29nB1IuIbbwl19/wmP5O04Y0B2ZteufkKH6YjU9aEfRnKwGTKyAe/s
XIyLca8wB/UkdG/fQON7K7Ol/fz+ym9aicRDBql4zK5KW6sz7uvnVMuFqD+74JFoHjDfmJvrhiHm
D0gb8zauDQxUjboV3506rCG7g2sGDKLo6nmON/gj05zxotbHMt6AioJj8P5vd+xUEak5WHQ5qSsO
PoIYRlXh5iYuOoDdHFmB/AcTccVkXfXCaPhdKcCfL4PmNy1c0jTMNl6/jDl2NLtpqGJiAJaekMgd
6HQyd4ku9d8PAKuyMGBTTNtUDGheL8WsyehiiGRBCC59Rxb8seSU77hgKGfcVnxw9SILfv91YpmL
UB4S/Lj4HBwkuHCVBfC7DzADp32glf2HMSnnwA0BppjYxt29v96x2wJRPsc1yO8cDKVeP6NTqks1
zOUQDGao7qe41yDdd/IR2qQGLV8L+YbaeCLDO7ZnUELFBwaJzFVl8fWiQxIjrggNIaArbviW2wBM
yxNlA65QWSUMjBMf8shFYYAqNg0+J14ih+vVDhcwU+sxEHOUXdUiaT+1ujnv6LBlX95/n0ceja46
0nE8Hw1ga/3zX7pcYqH7uSzpyBQT9KbtNDb0YwviotIDGEdpfjmRlR1Z0ISdTQxnVLhqAb5esKxM
SCvwK4KsicJtaY0vhZnoe0zXQDUD7D6xP4+8SuQ3UQZmQIwGxWGhxBy+Z2ysjkHHnRUADMx2wCJM
EOnWKdXxnypwB5nQmgbhpYYsGP3lg3vPikGeWck0BTKN570wUDtoEqW/xbRY21ij7ChI1fIm6Tv1
vKuh5IjOXT6oYx99TZDQ/gYb3EQZwWj3w+rnYhsivI/Ctr92KAPP2Q/pvoT3so+iTJ6SM/spK/fm
l1/LVtqQ4q1T1qIZmHECnwtE21UgjEK4W0KfxAVmd+WnCiAISew8RZ9dwvFZ1STolIA0Ul6kUSXw
SBAS6Dbv780jIYz5AGM2jVTHZgD2equoSoWQastW0SypgFUqnFWtaUDFBUAY0hbZflHcDlJmZZw4
8MdWpltPa5vpBMpGh7eM6HGNj6MpSFX7Gb8Kk3x9kdcw0UWgST3/ZHVD4o2d259INI9sV4YijKCo
2Niuuv76kSMIY6WstSlATT0GnWZlHm6DRiAafPPef7tHblJ0utd16I6jh3LwjIbMI4NoOKH1EK7Y
fnMsdgB9Jq/uJ7CR89Lu7UYfTjzgkeO/3jQ4WJAXqPphV33WRN9mFYT4ekYRRQVQC9QbmY/9Mk4l
NwCSILX//oO+eafsZvJLsU4raPAdFiggByptcvqZ05d0150Wlzu9MscdSMxTM8RjS7FhUbYgiXHe
mNrVaT5YqY1+xorZPIeul3jZ4ABTosd9Io85thTKVAZf0LEEicXrnVJq9Zw6ljIHUIjp2Ret2fsC
zEsMymnMT+yVNYq/uhwQHaRVic46LVdwuwcn0YFaA5AWuYUEtPU1AO7UgjZXIdzy/qd6c+5YhzJr
9RlR0XQ/tKSE0DBCetGRdZhx8EWoOTpPRI0ZEoQx2DN4B8d9b527Ezjn91d+cxpWWUWLRJkLnELk
pzTmL3HQylyUDNaOOsTXZi/7rg46+Jkb2Svzlt74/EnV8nH7/qJHvqGgf2esarTUBYfWWjESe9Bd
NSBMgOGQ39CTu3KmqWdLoLb/m6UMrAzWhyNzer1dLJhzGhjIFS0lsb8VHfN85OsA2Lv2XwO7//N9
+q/opbr5a190//pv/vt7Vc8ohMXy4D//dZV8b6uu+iH/e/2xf/+11z/0rw/1S3kv25cXefVUH/7N
Vz/Iv//3+psn+fTqPyBUwDK67V/a+e6lgwf0cxF+0/Vv/r/+4T9efv4raLW//POP71VfyvVfi5Kq
/OPvPzp7/ucfuKT88tbXf//vP7x+Kvi53dPy9A+eJ6nf/NDLUyf/+Ydh/skRoiSjZ8slSB34xz/G
l7//BL9E2ohr1GGmusrolVUrY35I+5NDhzwf385i0rpmg13V//1HoE/ounBkVhdXIuT/PPyrz/Sf
z/YPdIhuqqSUHf/wGlx+OeU6McBGW3sV2COZZ1j9eo+UnbTssIZ70Ylcbgfo7uX1YMCpRoUpNGyg
p6FR5n5Uu0gOoFQw8r+YGLX7toK+i5lgA2QAZTjjqhv07EI0LmdHG4vB4wJDgLifJggsIOS2LQD+
NhjhEFSbOlsKTAcnRfkAQTw7C3NlQvKoRPZmB9oakawa6ONe6j01sl1WKJ6iZlz9dRT//6b9g57O
e5v2Pnlp26d/XL5U5cuv2/bnj/21bRVN/VNfgRNsQzIxnbLkf/atohl/rmFcp+PIrlV/atL+vXHd
PxEJxTMBExAUk/Ei+fe+tf5kREINRzuY4gOLEvE7+/b1LQoHjVQb8w/wK4IWpHMIDWzxOCkA7571
uas9zQXqK14me/kNjH514hZ9HQd/LoXosOGA4lhhZoc+N52GcHrTTGetgNw3UqR6qoA9+sv7//tc
/noOjy8CxwxLeYjK6ppC/RKKIDfEMk2mM9vGklPoIPprW54Swjvy0gCs0wahjkaXyDxYhBapA/F2
hEnlyGdmIjhV6sZ4C0ImPOGFcPg4gsC6zgG5qEjEgDi+fhyrBJcdjtUZPGpReUqE7axfZ0ho/N5b
+2sZcC9IGdJKNA4eSFqjC+OhPktCaTz0cRv6qlrK/fuLrP/If25InmOdp4AJXV2YeRb7IIqm7tJP
82juRQE7oB+lAWC8syQ8AH6rs9momxNAqbcvb3U3JEcH9Lr28Q6uZL1z2xZk8d6ywsKXJVQVgNRO
8PtPxdEGy0PdumLOXn8hW1YjlCtjP6Bs4GNACTtohAAADSbZOGDcTnypYy/xP8uhHPp6ubxol2FR
tL1SuGKrIlbly7qQH+KlN7fcI82JVu9PhODBRwO6QGvD4BWuMfT1eovVWX01lXBHx/Jr1ajJt7pf
1XvNTEsliGptRqWocLKbyYJAudFDAORQgaBhqsjnLpvZBH+NAltuf6kLbaZ5GU1J5k9zHN6YXcZP
57gVfOqKBrpB3cXdHgNodXjK8kQot/D4dNbuukY78dkOjzAaBtx4xmpsDacSctfr55Ius6uk6fcx
Gjk72x3bqwIY8342wuTEZODtFwPYTUuD+4hLiTzk9UqhhQtWPnf7MpIquIXI9vt2HhA/q4Q/yKU+
hTk59mRrQry2r5EdP9z1ORpC6Oi0+zJBBn8BHbVzIMTvc3XKHt7f+m/PF0/GzB6VX0a34K9eP9mU
IoIbwY6ElLT4XVkpm7xMhhMF6JFF1mucCEjYICgcfKg+K7GDCau9MSEraNpK5SXjSXTjkXfGcBWN
HtpqtH8PrybdSNCwsov9IMHiZVPteGkE5wedpeaEQ9TRlVhAqBgicCmtj/tLfBIYIBow6fZ4oyWX
qSYV8BVlHSCAapzoFR57cYzAVngcG51b9/VKDS0CpNCK/awrEGaRTPQTO/69lst6p/PtacJTQ9sr
fvzgcRKRNSq0tv2I0I43CqtDX14jjgADvfntzcZK3OJ4PNpMRg4eZyyiuYFiulfcZN5VIxiA1izs
E5vtdSH71+OQkTFrJ24wUTsIURb9cRNNin1lu0+izmcQvX19NULLviv1YX7W6qn++v5zHV2SLitZ
BIOVNw4BsRoJfZzTfbY0sZ9GcblVR6Z4YCLK/TxLBCYUpThl4Ey+xdd/fa+vOkWMKgEbrTj8g2Nl
272MzDbfdZQHTjBYo/p/2Tuz5riVM8H+FUe/4w725RVALaRISiIpiuQLQlyEHZkAEkgkfv2curZ7
bPdMdHTMq+0Ih8OWrigUKvNbz3kHE3rh2fFl0xj4VjdtFMtHabJI9eLZU/OWMHCA7NxjAeJAOGvf
wQbRX41ud8MmnpiuQ9jLz0zcNEMWcwSxIMXP36Tan4sjO0kQDqt2TgzU5KSe4DxSyvs+V65/F7TR
tHxrVrHWR4fV/vk+ZGGXdZzRtqO822mUpAkb1HAhg3atfgUNKzn3bu1bJqt5afwsHN3iqzs5ze86
SMb5ujA87gML6+LR2iwpj6s741upW322d9Kh1Nsq+9Z2Fzti25CHAYak19eeu0dj6sQLOOG5p6Dr
JGwWX0HRiu9AxhYvoUcnMu3BXV9RTi5+M/gx+6etVea5Ywhb5U3XMukfjk35aQ3NAJtsYc++D2rA
ImXprOCPKtvcxAIEbepGlLnYi92WML8McYznBDcrfK6ROnFWVuzaAgyj2caSLaNe57FZjc7bHeR6
1vkR5Cq6orULNT3QbG0BkHle7crhlwA6+F3Npr2bOM66rPBU8TCOhi0oBCjscNMbgTE5bM4HjDC6
Td0cri94zOR+YIBgu51BhoCISgbzYRk5AfthuxeSd9UXFiCGbvyiDPghlBYgT9NixDt0Ls0ihlwk
qhkuUrKqY6V9MPeLDxAi0a16K/iCzTngAhu9wD6tjwAdxH0lC1b5lN76wAP8Zpk6V6524MiMdRDf
QI6om7OZe1awfCG8W3hf1iFkxUucACF3Traz8nSa5PgYWqIrzrHhzpOjkqBNAw2lRq4zu0BMFq3Z
yHftPgYdN2WeGrxrFbftkwni/bUre+f2Aj79SejP0iRj0oDKCPMDA5ti6B9L6uj0IPcxeu5NLJY8
4kav2XFTpDMyAgdxdJsksXkh1fxmCmBF+VY5HettTVj/Wqom+IDdTuWf9h4TRD6bof0XTLl8xXv6
BhC79Nb9ZgeTY23uOpe9W9VXv/atFM7VKoOi/iEhhAbpHoQmTrVSbZ37OFAfAt0zrMXyeaLI3rxI
ZAtHygxyRg82bonSMmxl2vttGbndBfpgtiuJC2DLl8LZMJ/4k3UiHiqtHIWE9eRhd3cwhVFBz8Q2
si9TQjtFo2gV8rVak5ovkr2YU8WZNh8qeqoQkSHRON/3wrHsvIrD6WcI6k+cw01MRW5Mh0Fk7DeG
iCqz+8fEB1UPv6NNnsxibzL3Rrb2IcnaYJ4C5uRUXnld/0NG/K5UJQ68siZiyfUwVlX/3kJYeujq
PQBVoPmi37Fj23fAhnr/Nx6BAbrxPICK2ns5gViCnSDyhM+ihJALEDdbvZajpA6G4j2c6zLMTNVg
rbeVYG1QhrPrpZ37J4UyrFaV+8Ld3pvYUxuoTXZBYcq7ps6wFkxwSqqgAyK1SornuexXQZezW1VT
3BTGi5bUlJUbphOzXdUt9Bb116z637WX/2AA7B+u0v9SMLyp38yvfyy6/Pnr/1p0cYM/aJGy9HAZ
X0uIUklb/lorTP7gfyRWofJP8kS7jj/j77VC7w+Wz/+pvvi3UqGT/OHz5WEQjiLJn9XH/0nJ5Z+v
XtyNBEw0bxkK/7NL9q8h4IwXY0atAhdu7cc0UTPDj/Fg1d8ijqWHaAq3/yZ0+ueYk1oIVU4GzEjv
CS4D2jn/HAkG8xC04YpiCoJBA3/Zt/LZtd7WAYrnP3wC/5fqC0sX/xRXMJdNak+Rh14xfzl2Tv4l
gsLx3jWxAvixS+OWzqGTrOjbDzLxLM/0mUcrbsiqiOEb58Baut3sVR73dgtb+thP4X7p+tQVJ5uD
hrYpzyZUXszdrOcPb/YBbPfWXp7DAaDsDUBOyawRu2UFo4p1PougfVgUo0hHUEgeOPEl7LybZKu7
8arqEg2t3JFLchBW74j3DfXHdgwAL5SnMAIG2aauvYG9AMYblMehceYLrKMtVH4htVHZ7WHv3RXR
0s/fRMi9ewAmadrbRpbb+yLr+ctU7zL61UNN9W/jvYy+lUFd3EoT1e/d1sFYHQKiDFrDdLC3vIiS
3Q+hITODwametB3Y/sYubsW+tdAzCBnmmBiKJNHgOZwCD86lw/7HTdBHkwci2us0lWMrhLW+b0g7
zpfX+728AIdfBqtSYCi11eMr3MzSjfl22V5EA1KY3vkCdGID2xGgT5ntlHwe5GAKemkOTG43hb97
ByDb4ONOneghNqeqjlvoiKh0hX4eq0aPt1Dbh+ERxBWncDoIaJ8JSZO92k8R4IHZZNL1Njbfo7og
QznEmikqCJp2IFgNCDdoaRfrgOVV3nEWo068A2TKafevm96iifxVMY3dz99rq7+AUyTVl6XMbF30
sZ32vm+kykQFy/NbpOCzXMiSDXfXV/ioi31fAD/pf5YNNEeuCQDhZS6ZaZ1/dcjMx4RvXmzMd/4C
FJAupl7GPzM4ozNU20BWgm2C0WYoGXivA0AE/DrEiG89hOGvhQosGMFOvcKO9/fp51gaXqJxnU1/
lBM76DmfYziA/wd6kTaA6mjI1R1g3l2FDXkmphKgrw5agaOO+ul9B2Ky4/5ZmvW029Irn5apF1OQ
8k+z1zU1K7sIX2HMMAC+ugXQP4tnLdizxwwCcj8GpbjQjQI4OGiCZd8q4+QEcbY+exqQaW6PhHkA
+WPvKxQS8F6KZeU2h/6/eB/aCbS81hA1xJ0TdrF3061c+19qs1ZU6aRtrCiz/b3aHhpPzfO5GMfL
L+02rwFtHPfuXWi1EKvSrdJhcGC3oXBzEDHMWzRGruTsZRTKT1t0zB0EAvwDI5JRqRk8daa3eVng
vrQBZdsamIN9LS1mZySYbpS9+/U00rdaDuBQIPymjA3ty3osNmWF/VEEWxBmql379UTpGcCFKirp
sPplw9ZTixy21KuMPLtmDv3UhLLt86JmNCitXFhz6SKtAUpEMM7tsV8XO4ORHgxnFvZDG9vZsF0g
XzqxD56l2uRbi1FrPsul14+tg3nhtuCLzFoIM2rOQwlOBYi6BdixeRKi2MIzIQOA+czzB8goL9uA
68HKJO1SdRvGA5kE9gmrJrrFCJEvmHX4WcLaDlklxxV9MzSNXV1ZbtyNp0kX1cdA52nPqh2INvTh
dqwzN6nKO1NetjIB9OwPNTDn6hiE0tLpGA/jF0A/8QaIXgfMfYFwW3OXC6HPW6detgfeSrDupoKr
/UNb7qa31GG4gXFrcOoc1i+MAcq+JbxO/GZ/wTHnO/dFRS4HwDPejHithtW47osDAzPhvdQN3+b5
wsRGR+GmlN6ArRyE2uGQf5TjMMxjnDF/Voj5bcXWWtP28sxq+foDaBd1wB9/Xkn/jo/+42In+19/
b1n+l/Ao/+zF+/RL1e9/uf+E5tzxX8Tvv6jq8y8klKX4x8jp8k/6W5PVoSMV0ES9bFDTzr+s5v81
cHLcP0h8CJxYJGfP+c+Rl78FTsEfXhTj+KHOFIUsJV76r3+LnC4tLuJeZlYuGFjKrIH7Pwmd6M5e
ivb/p3ABHDVk5Zk//fIvakF/zs/+QwFthTNjWVtSpTUJcYGn0rR9OoPrl+K3sFFwprNhFR+2aN+N
LH5r/MP2xAvKXjY0XQcTOOl4lzSKPSaPjcZiCqurVSUDAOikZ6Gm6Pe9PtGzi775ZT3+Chkhf6ha
y+IQaGsrOuhiW8Aw4RiqQeLRXk5XD+dIEOCMJfsLR9wZTiXCbBf0WjBD6PrGhw08XviEnMKL2dyf
lj+AP0P00f2Yo1IAYYMBTR2joCyTeSvHAqC1faquFr0qdUm83Z1lzD18r0hlX3joKv4iOGMZ7hpE
91FMUUvfWSADXOymLkGZhF0FQDCaroXXAFKaDFBw/O/c1ofBzPYKfG0sftRePbzD6dsXOFws8aem
FrCN7Vl1j7PQpPuWXy8QSmZreF18Zu3ybXaYjFXYSqCHyOE4bQqYXhIo/WBRbjCpUperaIj0+HNk
PlsyaUBYkLKZDzXHUd5QHsBlapMlkEcp5wGlBI/DWQkhXif6WQ8uSnO/Ba6bxnvdvcYgRvEHMfwL
yKhb/d/GbvevvWsA2ErIzfcbRHH/rNjr+h1ZWAxxxNTAMkZu/OFsFXa9HxMzlkO2ww1DKeP7EDQb
NQXuEd1uxxNxm+UBWLKN5iC07EfZtMEryV4n06ZV8VOwVvPK7FPjPYlint9bFgEUAsXN/rKz2PDp
TeX6tHobmXkzFTTs2T9wv1fC9z+iZR2dFKYhYHzQ6HTlp2BFvbdIzzSHfRV4X91lifEprFSpv4MS
Hecp9QffKq6wzQWgRdpa1+oW9iSUOb8vUbUATbWp3BWxfQx7QoYTFhLrdVSbubMb4tni5Ehg9VQS
0TukXaGa68kr6c7Uq21sdRuXFmK9mW7OkPrdcoF6uSW9mjVC1NBd0L5z/L2Yo3GDstYOk31D/n4R
Km3URIq7SbljcVhtep6HOBlNjaEkmbwjzJBWX4Vu3fp2KovEBK+G8dvL2snk1AfR8jJ+2SmUrDd2
BfDpio6RsI/SHa2Fn3hc2gNwTwEnY2xdcQ0Db8V7scLe55q3aGmERdfat9ZgAvfZA0ZfPoCEr4Os
CBeUP/MU75qyBgPpP9au47IE2loVrKBTtXgC8urqO7siDviytFYTPA+iTrovA9HqjvNkGWXyRntL
NvddNHCPIrhz/HsbcQTMDi2L8WRvm9Z3Ui7R+kW2g0tU3S5RwgNLLOpDgA+1d9Cz0faDP0Jiylzc
MXArG1icDR8if4wTLZBNabUGLx0Y3PKw9PDpcsBn4Vvv97JC9rAjqSq7Ghlz0+juias5BH6cTGAO
SwtqwD5RhLox4UyXggY3YGHdOerKYQ7l01/pyN1qxI7MmfSsrFBwFZv1NbHsmEIex4w6TkXlLb9M
5e8PRVNHKuPcbdir6yCp3zpj7xdUZ+jJ3dtD2OJwELH/PdIibo9VUqzfQxpzHZ97xaHEZA0ULWJi
fVMXoda/S5cg3y1Wvs111ww6rT0+UuJtdvqQEVjuA/dT0z8ETV3f14AAMcIMZHXa2DF84Wklf6Eg
GOzF0Sb2/k4iMb/vdbw8+yDr3+uosZejDjb91paUoRtqhxNYKPr+FSBO15shKW/Q3c5eS8ElZ7UX
WchCRVmnJZhhi502Nge/J0NN+Wa5TAWDTR1UkSlT87CsxdawcQtH9XwHR/OVd4AaL/oYeINsnvW3
lZtQpCTt2vHTlm40IPcidyPzTNoWBvKYmN+urAibGvCkW4Z3eCPoibse47OoY3laV7u7Rr0GG4zn
6Rd37aDaH6HbYffaoEZblLvt8FuH91KkA3F2DXHV8qjeVnX9rMbVe+kiA6IQgah88cOGqFsbgJZw
Pbt5vCdzkTcBcM8OMFkfbnyALhSu3exVQjbbDk/OCAb24KwV9rSFOYmXAQHUA/yaaab01jjm1pEl
0ifZF7/FXAfQ3ennPiLCm/VpdHjxzqG39jBUqS/aaeAs/SM1z2HBEcAMbDpx5yQwQpwNApSzSswZ
3ipO3rhQpIyay4/adjOiSFRhsKt9ZAi8HEPCq4Qe1KVIUMhuPSAy6Tri1tjA/e/MyzhzUNNGaAIM
WUp4vFy02svrGHIrVTaY2CM4vi2YM/ht0Q9mHReZuSZi4pgKhKoy3lzvLKw54XreOM9Spkt1jybA
KP7TEvZNL9lzTH2AYAlemHomv3D3KTy3GupjXksbkl+/a+vicZhDmW9Iyk7g4OIoV42MH13R8vlR
gU3uO99WdLgpYL913Mxoc/eG44yJG/GN1KcoMmQ03o9V7l6cthoKAO+E/dqMwTznMTh8MGk8jTci
GooaOlLbSzfo/o1WfVRxI7uaR+yNyeU19qzHavar570dk4/ObTX5D+EBmCEPn2EajMDjsyjpba7N
Kr5qQubIwA77Y3BjTyMf4eKAPE9ZqWMxOYn1znu/9Vs6u2hDD33tWMFDzHdG5/bggL2zSjlV+byN
c38TdeAks6l3rM8WQJ1gP1U3/sUWLa92EK1gs32HMmusneR5TRrxddnaAFBti7kFl4aYvrLpC0Kj
4bpGm741y7ciKkZ12iQT8uhRCK5AtULCOrh118NyKzmbaAsV48GrWBXGTuL0aLbXwa4PvkQRkxb1
TidmEAug/HqUxCkt2MPiWLYVblCqffI8twsBmg550Ke93Ivhbq8t87JO3iWfBK3622PtnpdhruON
OXIqDzfzFocXWbjYb8LJkx/BVls/28ItH0tTXlweSidvUMLAFHNGms/eZnU433kxX/AKJP1R75Z3
MxXLvKbK+JMPNbavz0DE91/etMRB6naWr6guexbvaIx6lpDWlk+LQ+aeGneO7i5KnSVjW5RnoztN
HgsNt/nibaNCnVyPxbUNRoDl8WnFKEE4+6HLXrJoUM/9wzx142uCN+OjVFvS5vYaMWW4rV79itFF
d2lfT8OPBbHfJxOs8lujGQvK4t1OHqcoaa9HrZdfhK8M1cSOnt65lafvQoYbRgGBnIH4RzZPdVA7
LK2hXUzEuJ8pQwl+4tFyX1fb6u/ZQoA451AQMKmpSF78WUHA92Euv43Qh39CzAx+RUuZ8Okv8/Am
92nCAd6aBKBySHwFqbli3TqZ4peeN+V2ixZWtUTVdLQKPFwmGUA/9IIbG71YKHcZ3+jI9DsF+WYb
MYFZUOxtmMJv4The5OwA5DwQ2Yt8LC16bX21bUh0yy3+Nvk+HUPtTngr/X1PHszQBayRzru5okHY
lmkTt/onZ5ptXYqs9BwGDu4ys3YPSP7mzas4ND7qt4O8vC1ui/03Hcm90RtR9YTBHmMcP04UtD6l
O0+vdJ/mIUOkUjRoZxjxT31XWT+LrdfvoQjtx4YTA9SxUhb1UoL8H6ZpKabNe7OII26T/bzvhUew
wHY6CXY5W0VWqC00hyBQa4SIBuo5Zjd7EmeI2Lin6IwhoqhRQ6J2tFqVnFUzeQTMaLEqVCfE0/AS
W9abAuFLeMHGj4GedtJ6LMD8YpGyfHnNbymexrrByQUpFGtnDCEDPXCLSxuaL2Pot1tXDP15SnZA
C6PF5EOKTSikX+TDQmWrAiR9vBKxMx3T4yhv4wvzce0b8blta5gAYyfezV2gwoSsJuFmsUKv+cXY
+UCxxtu4fKRa7VecF2SAayXnkNOhnwNqR5ECgmjzhx5qvXnPfM7ym4Mk8mWKGc3JlmXSdxbmhOeC
HrGbRnui4oPyY1Q7PZzjY7Rb6BTJLUWfk4Fh9RjaQn/ul4IpP5JjN5mcR3Z9+bos50IkS4D9tdOQ
ztBNYJUqbQRRE6meyHEFkkDKIjBD1neUWtNu7MLq6MO1MvlaIPLi8O1ZhLJU58pzDBgaP1egbJWG
7RCxIrhw1hwZOG7GFC7KxkdDrw+DHFVmeZrNRr3McVR8bBof8wmbwhtZR2kSmK6+Nbo0ufZlurMC
NY+nLpn722hrVvfYlLCiM1qxhaA1yVHGJL9huYWqoFMflwHYAaBaB41OG0LKwlrNUtpD5zWdC5e4
JCWN9I6IRniCa2orQiVTLcK1OfV7ezFMCeHIfPX6cLhScQf6rxxaUgS621zo9n4h9AE+TBZ0Rd1A
09XbhuFEMDM/WmEr2msayUwHeJ1sOTJaR4Z5JyWn7FoGwR2QO4/qVKmt+60ntD3N04J8wIRLm9wu
SCc3ZJcxf7UWR8QHYiVJXzi65MPUqmRxlGQbdAoYZjHXmHVHxAk+y/lj1y4Wey8yWVORzK57jS8v
KX/Yychgl2SygOKr6UDBThXMRJQ6Tj1TBIVwSjfSIESOtokZwaTkGkrnsYbmP9JYqI5TuNZ04Ne4
Iez0Ot5f36sqJ587Bx0eKeFY5GtQUB1AkrCCOq66JT71tCeKa2ptUPZmCPvy3I1RU1257F5F55KL
WdwVmvbwGaWKRJbZF3V95v6vS77fKqwO+LeMupI2aplsLkwEyI0BP1LzbRuqY+zUfMwulW71jTBb
y5QZ+NH9YJidcQoZ2kOPMxBye2Yzl4p1uIImkzpdvzenho50dZYrXfoDP2Arju1UTjQUgp5EXy2B
mg4tCEiZlySIvxtb786JYviQ5OwUJx7uEJfYR+2s53xdyNW7Oyuq1Z5v+whpWRkWK66SwPhLfhmM
qEEPGbc++vrSXVpd3v7v8+oygdl2bQEjL24iJ7cS0Bwn38bxsuTJQDCY1u44IWOlsq+v9CYipllY
rVrvQLIs/ReHM6L7ngg51Y9FNOJWU3Wx6pc1KHkfYY7ve3S/7iSbN4nXBZSXdYsbDrej9ZOq99Rc
a95qaMsunYsj/rWieFzkWjvgjGPWGvG4jYM5jqS4E2k6lZMDLxSdiY1lGjfrDVOdNzSq8UOjGtqR
Fmx+GWfk8JI2DOa96uw2vnQOLkD8hq1a7ND5XNUOoIdwSBrgIMJ6jiO8MNdSzJRsqfmJLTc84v4Y
s+igbiYPwjA3am2skzKlZxh5WLQ84a8ky4z9vaEaBWneydjOB/Q8NnpwDn7jxICmd7CPh1nNsmbg
5bITWsOxZDnftrCNJME0hfej51fN/RKhI+ds32V/ilpvdI5A7ZctW516cHNnX0tubo9HeQIr7t1Q
WF5MzuZKKDKQ9rVJV9eb7puwa37pocSAJ2dJf8YsE6HvNGONSwVqlDoPZTffxeEQfcP41/f0Tbrl
NVbOdAIavMYnl29UeNgmFBD5wE8scB8EhISV4F3XyCWon9vIJou92fzcuN3IJ7PH8jG0RYLqWzsK
djCiUehhFATrA7JyuLq1cGJxAEPdfaM8oCCed1t4RekNcbIRTEniemn6F8ZLRAF6OFF39S56c7RI
dJ/rKU6eknUwkI1D3tqsWET0CtC+fTOO2cFRN7Egz7IM01c0Eddr1rVrgNouz5nTkhoi13lPLstG
NyMOjHUZmaP1S15RUThMQTAhWJMHio6rpAnni3xbzB98+a0pT6JpNNfrOjvm51STH1yZpNyeFpTc
NQ9/msgaS3bY6FOuehFUw8p2aW75Mg0Tw2DrpvRdJ5d66U61mGYCKWGTOXsZLvEyzEOrr7sNoFJI
3nYqFmebzoq3RN9R3WrKx77YCC2+TQDPvTuAXslqlfmCH1ce2wRH/NEOsc4o2l3lLB/sNtnRSFNQ
Cg9B0bT6fYl311FcZwGbynk12RaBe1GPpJHDstnDIwyMYDzE3hYu+Ri2WJfLmHoRDiwz2QUiLX/B
LJUyhiZ9C8YXQpGsWisG0daJ/WNugKQLz13kFWjyRhGi3OW83g8+tkaqFB60luDk40iKcU2qaHd+
waJO1vuutPv47FdF4PNhh2V0P7S22T5neh9EqMiNyCq/6DoKxInCgE0K049lwM1DglxxXLRSx8t7
lVSrvrXlRGY3QShbnTQSju3jVmNIhzkVrV23ZTCLoZ7xrWgmU7wqF/jxY1v0iuJlbRdkCXgkQgpj
9GhnddGLDEngPxNQV/NjUCJyz1AfxtWHW1saEh6H9xY+RDIh+MbtUcsuBeKMRAmi+dp8LXk1xD0X
EnM17E42YEe5JkGf7N14jW7PwM7GQX1a8WgqzKFLdGczA00lDIwurUl/P5P6j3g1XWsJMI7ity/E
Ho7XCxLwCqEJOuFUb1X3aZti/JTsSD8pp6HSU+vRHg7e6BMe1mNYSQ7XrZGnUrVNlSfOsFtXflsP
iNstFd1EUk3OdScTNKZaxgV7J45fB+mGWn47oTR1GIookYimDnk4pxj9/IcZoR+N9nnU6tq7ILbS
mOdNDDu2MVHRODh9Dk25dUnLHFYBJfZoaDaLPT7j+ao+rKa7cFJNaz3QRk6w0Tmydw+GCtOeJbTd
fEYHRfVtdfknZYXGqUOZiHFjPYIJJFBS2KdqGptY0gRyd8r/Ma6p0gNP2Fa6+xAYNp/mPdFWXncx
w8q4SDecVHrGjzkBuPntUAXlrxBVVssHFGwUAdxtdqEnRSVCKRGv76OnMFhRLWNMKsbS4Rwao6dn
MUAXYZhrde8bDcM9d5jzeydNK4911LX37UCLl+0d5Ga0sscfsWiaPlv2gGk3pegsUki/9FacVTfI
ymVMg3umJ5vyNpONb54zbtku9+hVbDqQKZ6N6XONllDlzA20301kI6SJ94jXbAWvdcYnp++LIYIV
ZCix3/skKIIpy6b6VISI95RDeDqrmvQDQiCwCxxqcPtXaw6+WfiDBn64reDUhV6ZMHPaNzUtejaa
6ZTXyAk6S+ifPbsr5BjS32+TiDVd3JE7AaYlCyLRfW3IGnVF6Q91WG23h7plWpC5jSn+BVtaM5Vi
y/43ngj1ycpfTYMZBrJhwjG8sRDCq6yesEFfOs4cOGttBivt2Zl48YmGTT6Kkmq/tox+LGi9VFdJ
Z5WM4KJni/MLVVdDxoz07ZZYoaDK6Tef5FE1ng3JKAijGYxDDoUdYJFkfDqbBmltV8zGxrhkIW38
DgZaylmjBto1gQyor/geGuO7Rjv2njfSjjhTutZvkISEo3+wqJI4B4wDVnU9LaUgRFYUkESbdCSY
duuSunI22umOW+axLLsVm1BT2wx29DFjjAnHkp9KC2xbSi9saC8VGtpBLEKQcsrJovBB0hs+FNqz
n2JFQ//YY6L/7k32yFvU7AyadlSaPloOd8ohOmatfRAr6ThlDOYDJinH92Qbtx9IZoWfroUz39GU
d8csCoX1vdtLjG5NJMySMltD12vp3OJxQgu+ULD1HJN5+FTHFLSwVd8REsbf5YZNgxY68llq2TOq
i5K6b3Tewz60c6Znqudk3Eor61cvPENl1/IIIMeZM9sdR0o5oenbTK3N0l+R+7kPZG7RdVESIh9m
vwm23C4kDq5poy+Xumvj7FkTDjut/tGbmhdEg+p3M649oLO+Wz8if+/b+1DNKsld+1IApgxDIyhm
9PReYaO2voTQDe5UEuDZHX3VPId9Z3/X5F/q5Euf/YKZn+8GKG0SpRqb9hO7OI7MuOo8m3rPIH8z
g4qHztYuUcaMHpRhicip7lELil+MVY74Oe1xfhoTUW6pLTvx/u/mvDKXbWf3sgrx/+7Os/Ncv9X/
NL745+/4z/FFFHcR1qbEh8PJatl/duGdPyIkR6iRWP9EKXaBCfytC4+x5I8EJgxJKngIOJOXoce/
t+HdmP+PgX8mGN2YDZf/n6XR2GF3k3+HrFxzz1HX/pfFOsmSn2NcwtxwnRzcoep1dgIBDiz+76hM
oXvZn/vHfj/DCBfoOEws5jWJ6/5lw2QeJ4dzvx5Tu5vi1FpozWiuiLTp+g2l01BsAdG2nrPRX8I7
e+2qA6VI/RD1BTB2Ws13wtZcdDTQUedeYKo+rWUMo/REK/eTM9U/S7n95OT1rudltkDMuIz8siv5
re0K/8UzZfwgYnFXOVaSci0nhzlgf2tirIlkxHtnd8hB/1w+c5AR2YVMb6UheD1a8HVhqBgST4RZ
sYbr17lXXPuj+iy8oqX8GURvcVARPCQ+DqvZwh2+NZC8DP4uMa4i26M+Ieuf/ANSgeHDxH2YhtA0
OYUm6TFXXY8P08giQC59P6kOoE2jmSFnVX7uJZM/ubeV9bFyZ5G3HpUjQjjaAdakHnqwva1D+bG0
OvshqUKvcuKzQE1WsKS3BD6xnJ1Yl1beugkT6etoiy39TE5Eu7rSDRrxRIPZ+TolXvJtbZ2FGcdL
E8cifK+zDp/6L4oQ4Fjoe/tXDMM2VeYLZcKUINR6YQoxRKpSiI8lFPW9s5iE2lxRr+AWnXlVWYP5
7VXtY5hcYXwKGNirXJ65o//EsVVe9MykNwypjRtjTQdtb8SP6OSOzhQWnNDr/IP5BfIfTYU1vPb3
mfPMGS96PZ/5WwyXFPfwGjl2/dMVc6OuGRAxmLDIsTj90Qkm10Lafpgy/dKixO6YUzuwSeVDfuAP
JoOcgnFMSXYCOh5jWV2zLQS41mJhTaMXn4anIBRGHfk7qMfGDujW+Ilh2pLp+fB3vMUCt2O3UqUs
lW4pS8WVR0PK7/UM3DUKi9S3Z9dPPWNXZSbayPs5N2vFBKdDEzRd+sH6RIE5Ea/UnfsRy9ZCxhfN
yU+WACwabAyHDSmjZImVrQllhlRUU3K9c5NUaR9dRKbeii0KVcPlzRUMhyLOdLqv3IjjhP813sYj
wl3GlCctnMuvVuPH3qJlIv0oWgH/OCKO1y1g5tyd/HEla0qMKr/PCrereuVQMnL+bKfYp6utKv3i
dxb4g6G3tmvpdu1+wMfDZRvP4aXnZ3XOSHWK3PGayRBq05FS/a+w8dpnM1VI9zrPwcFunJWH0wMB
IrVr6RkQwl5U2BYEqSKfiqj87gVN/M47QbQt58Lm4QLI4xSJGsJF0nPzNlVW5R8UssDu2DCNUx/o
BnGa8Pr0L+1uYwJs2L353+yd147eSNZlX6Uw9yzQBN0tzefTG2XqhpCUmfSeQfdG/3PMi82iVN0t
1fxdjbqbGQxQEEomP0tGnDhn77WDCVDpzaqJhU47iltAbdm86nu35prxaJpPd5yHLJvDkVWS3F50
nFMWbGTPWS3lE3lQun0c6hyJLyuYSYKwrSzMWya0mRC86oRwcrV/3wa5KdqbVIZVxWj2MJDL13pK
LTi+GuqoZ7fqOE9vJCV1NCJI+iKouq4odRNFUW5j+pQv6hzJ+MXIXONthhVEPuRQ3DPpL42gnmjl
+LYyEpVFxRdpsHXKWOCQMRJl7j07KVZCnMIWScFt1EwrUd+NTNpQM8t0PdQy7u6JQAGW02xcJA8h
ZPyRA4beQpm2xv/atc3mJ8mInOsG0jFDtaSkulFJW+Z+QTpie2MVwWTi2CVpeiYEhob61CaErhIP
q5/cejWbY2toXBRjkhrawR1MkoG1LNNfCLfVDQ577gibT2xW7rbabiRdqDH5wAsULVy8i0WmgTqQ
jaurrfJI0yj+NtCgRyxJ5KSD5NgdwQaXQ0S0mzG9OGmrFwct70bHm+HQ536qK+jDprLsnU99TjCO
jzfVupBKzDqQ8GI7bt5iROwSF7ofq9oyXBWuWcacZ2JzeHc6rSo/EE6u89c60jN0lpSHJq12jVnZ
vUtbyblDqK6sJr3VqlgWL+GcbBK52ajTg6sgZL+G3wFQh/NbRGZ1Vfb6JlaLEFo2PmAoO8c91deK
scdInE03fM6aciwdpU4TtEtjA7GSx48OSark8hwnRBWjzBVkOtoec8rI+MgI5oUUij8wl14/jIpT
e7VtLvaubg2FyXG2VFBLS0Vqaxswxo1YkVS77Z+Qwi596q853Y1ne8FlxOIcZ+1904rJCBykoOsB
bU4t9lFv2EU4IflnKRkincWPnJv0FKc07A/0+IV9qwxYyWg46DV7KButfCk12sUbRVQYtIsyuK2c
I7CikROoEvNQZ7JKyW2fWnGf99wdhyrH5H9UCLDXmFYAes3ejAl1wycUvzTmUSWZtG6aumuzb+uI
aO2xkbTZrsg8mssr0yQiKJhLsXSMCifmFZem5wvdI18poydOO7CUXFWMyV7PzLrk1SNQD5knTTcT
idlWmOB8Sq5Yf6eJE6lKqODIcNq8m3LVuJBjn5rnaW2nMSDwzND5hKy5us9dVyEhO4msb40miPhV
ahfodtoXFSqCtU/krVwM/asJjFJ+dFhfky9CaKW8EhxF4ksNKUs/5vTgMw5fKh0jf2IZVUkarIht
2HOpMMkJaRt1i+knIkZTr67L22ySvzrPnPndLC1RbaOo8qhSSj1g+OjibHRX8yAL0kT9rOwLEdRL
mvloahA4zRkVR2TGB1PMj5luVa9EVbeE/5VmE9L7TMMY3dU1NcP8YRIWSvw4y5bH1dnvBOxJ7mSS
a8turm66vEx2umz1xm9GkzVXaUQ4jlN7BPFT7GfVYIQatWZgD0tzHMd6fSb6ItEQKegm4FG8sno/
5N5iDoQex8JUrio4ZXu0RCRocyYPoINccz7zqsa2D0ZjTBdN66fd2NtveDbGA6NTy4c2tkkJMES2
so132TC/rZL8YIQ4ukf8X1LQjpGf2myubjEFTtgtEw0MusheKsAcr3NedjnzUDWxApSpLl8yQjN6
tbTTiHZfKDKVwkR2ZNvtzsrMgyhiPRS2RTJIX0pyWaxG5TDGMdsKiMAodioTxm9uZH3lMulvZ6Ep
GBU5PGcgyq46pCr+DO21Z7UqujAx5Hq71EUesPI1p9Zqzb1mDpB4hbg4CcO+VkHvzuFauYGpn/gN
orpTRgDiwwjWgWmvLcmkjzH37p0++WCyx2SEuGL2yYp+AMN383qYO8XXRfGMR4c491nBethP6n0T
KWNggyQ+tl1MkyupyocmmperSHPaq4Hh8ZEpOcVPCbI2W2J1x7hsYjmlfEK30ZwW1D/sbAIZrFWo
6QU24MM8uHGo1eTDGjFzLXLTqxAtZOvlcxW/cPN2gR3L4VXVMTamyqxfzZ3ZfFQkkN5FS297jSF0
xEjGbeJWT3pT4UGmUX8ohuhDkIh5mFx8flTGAY9MD93parm3U3V5LmhEt4jbxGfay+QGS2s+VpUR
U78Db96Skrmpicd2rC/SjexbY2Zbt93evLLYOPeNNj0z3ytfF6ZD3pRL40Qoe85S1dZvJJiOPrK0
+qSvRXGskuLBbWlCJBMvfHMsdDgVpyrMjNLF+4miafKJKnly0xYnlaCL+K7VlUVQCKqdD73XU3Ky
9SjQpVm7Aa1DYuNJ+doWeXzxbqMMMgApk+fcdtnwvpaODBDeK4TIU54ShvmCuNXmjFOYgZLn5hE6
+EznzJjUUCeRkD5EMsY/vPX/X4j/P0wbBpAJgc50AM5isNvgX//+7P9UpcP7228Pw5fhvf/tKuX8
/tuNHIolreLfjn3xpXrrf1bn/7cP/wdcyjZ/VzcNJHp4QIb01Tge/6HXt6zfNxogUn4XDMh3XNof
nQKaAbrmwPXHoKeTZLhxJP/RKFB/J7EJFba6SfXRK0K2+VuC/e14/q/jO3QB0DuEFUEvcmzyJMSG
TftJrq/jmYqpjuPXdiQvcWQ0fo+X9xq301lp2/epKcN6RYO6zMs+JzkmE2U4OC1VVqZNYVcZbz99
1Lc/nvlnPtSvuIU/Xg+IakhcQFHVzarw8+uZugFmwDLGr/iu2x1paXR5t18A1KPozG3HK6X66a+f
U/u1h8FHCPcRoxjrOh5Vh3iVX5+0N/SK+NTUeFws5WxqXViSWvMcLwmHR/Lxwq6dhY9ZrfTbKnm2
SDP+6xfwq2cC6yqYB5PyCLumCW5/M3X8/KbLpJJ8pLNzv5qLty2AwOaWHXMSSMVHVahkH6XG9aKr
6/HvPvFGFuMio19FFpH2Jzdo18cJFg/DuNcthcjqTb8GcJYjaTQ+uOzGvbAeTK05tLV4/etn1rYe
2U9XHlcwXzAQdb5n2KUWTbNf33Q2CrNCMFPe5V7uoQ/0rq4+H4+lb/vxfvSiC0KRkN3t4ATW0Tqm
e+vYna2jfa2EOFIDEtNCxd/+fPt3zQGezmHwbhle8r+IEI/67eChw+Effhv9b7dWUB3U1+7shiKw
+evs6/S63BbndT/fzffmVXxsQu16vY4v7tN8N92i6Fpu9ePo0cPybB/dZdiF32550G/fSEoIZ58l
2zP8NLgzA+k7obJDwOVP/J/hKQcr7AJ1r+7rUN2PO5JjP7JjGw7B5LsH98AoYF8f+pg5n7e+qdfa
cbmfb+Yb5VyerdC+6FfKQd0vp8lvQ+lj0g+1Y/f98Z3QPCo7w3MP6624No7bIyHL9T8O59qTHk7c
YHsZbtAeyHQ9FP5D6WW+4xvHZB/55tG6TvbuY39g0vgfruGNePe/f5+6iokZVh3e6T99n6krsUWY
SnG3C24eGdidW7/ex3fj13SmRCKL2XObcKtuz+shDlcvDRE/ecVuPeA62PNPw9bPdu/76xNHLq/z
HxZvOsRB5SNA9JIwC2l286oLPnKiSIPqClLD5N0lTI5gLXjVk3tbCbzJnhJMByXAIOxvP3s4/PWF
K+jS/vl9wiBCZqvBwt2W9F+v24buzxCNRnmHFh/lHpnpp3lss6NbV9CaE/gZCx2sOHa+IgRrLz9+
KRMCocrk+P13mA9Qc4/9vi0JvGxscqrSaiF+dEZC5Iw1mgngDOoRB45PwUzq/PYLPK9vDMEBoUDx
4LBnIKcm2M/jNhLnQZtuoipTTxE33smNgXB//6ViIO6R32ZjxPrHn33/d+3MHP2vP5nvrOF/7SXf
7+jNgA+NDHISMK0/fTLRWs3ZknbZHSehkyKUi6iS+2xILk75rgzDgxZxXkjza0PRrsDsPiDapfV2
HGM3pPdH/PYpU9/ixLhUYnpEgv6FVLS71k5PWu6eZTl8gnTmRz0K2OprKqbXfigP9ZwENKJ2KSRx
t7b2TKKdDWQDe+BWONqepsdKuZ8gmGHuJ+fLTGRWJtJwwkFRJzcm4W/D0ITYusLaRkpujYcickOX
bHohhnNmpjcGPi2tLe6NqnrAvHuajOI/UBH/tAN9/+iIQgV5YPPRseBuF91P2zApZhLiUZncqTlb
zZCh0tVpLE7qB1r3/kxgsmbeLoO1m2N3/A9Pvm2pP31tfGN8YeyANkd2RhD6n3YfJ5pMWoFahPK0
mv3WnRhGkvvqUfivUNyH4b4RCTKx7D/RnH7d9r6XTex9ALAozTSNcIdf37Q5dU5Pm229yXr9PS85
lyVjW+7WWL+JYuSgGQ4cbPe03dys1/Z/fbVqvz47AHvg55qN5pMhDgIBcysKfvrIGyHRs0lTfWy1
XD/Qg7nPmPmeNUnbSo2UYmcYfNR0uK7qpj4StyivcvrIo1aeky36wxIVR/61ov2C5iWem29N1vSP
OP+z/8BJ/O9fqUW/Bf4jyUt/qokqR03rgvrhUWrpK0F/pl+Cf8S1Y5/xJL3K3PTqtK3gMBX/iaTJ
3OnniwNZzkbNZ8i15evpALK3v//pU9KmsnP0QdZ3Bc6RYpqisBnX4y5IbaRiSQf0UuqxOJb52l+X
aQIqx66ekF/T16paKPLYSS52zYrfJcN5FNqLs1TT3TDp3b7DMO5//y2R9m1oCvyGFSiG/aAuTyT7
FdcAuW6cVmR3cNOjJzFccwpbLll8cu1kfKi1hLBk2A4e6lmgNrOZ+f1Ujae1qlQicPvh3o6jazpu
JrEPxtP36+dvHZce65L//sx2/oUJ/X8bBdrclqZ/fzZ6+ILq8DfvC/Dm//lfxXu5/HIQ2n72j4OP
pf/OWFAF7qIT//qD+fzj4KPwVyDkqfyEbttUn1sl8cfJR7OB5+ralrnyT4b0Hycf/orsap1EI1Yo
QCkciv7hrb79sZr9wHT/Gxz0r9c1IQQWmxSHLm4nsPkUwL9e19EQU2/nk45I0oQWjruIOZWSBmP2
ZLTVXo31fTvY724WPVppiediSPGldTCh5YB4SEdxenEQBu7E4r5MhMoGlWscK+xCXiaH50Flo87L
+srllrQx3frpoCB9HRFBZ8hSvU5DCGfPdI6qjESCyqxfGeWb+061T1yw5Y+9+W9drX95Kf560Y7v
3SC7998gl/e/IRh/w6deV3++0Ldn/yf9/P8QiLnO2e3fX76nunv78iv1fPuBP7z17u/bhfU97Eff
fPKswz8uWUMwnafxZROYoZLXuuWL/HHFGiCit4vYtektaAwC+KE/rljd/Z0/gJuCGmDbWc2/BTDX
v6Nj/7VPg6gGifT9+SEsIkbQ/1Rgj3MKi0iXg4/kUDuYeikv2VrjthPQ6OzD0CnF4E+xmh0Btybr
TrHJdDaVpfP7jkomXu3p2GvGM7jE9jhhmLpj0v0qawBowCiuK4RPT0ppG4+60rmVD7WcGAkjm3d0
zdfLTJcDH0wz3AIXaq96s7T6E418+oEF0rUs1OF9dDu3MUrjRJVHAJTD/KkRjDywhPmW2vVXUrXk
wGkJaVfEyEeL8vfCLMz6S+T0oncCg5g2dvs4cRTGOMkSE2UT6RsNJSutztnQdGjzF1vArEnVqvGM
SdjnqWUSdybTxAkh8dBwL7NNzRyZ9HjVriyjoI5j87ropuno1EwucORwttaGtbpKedzST9DvMNeD
ajTMPt641bpO+zohw2PuWn2PUtUS95HSNXiiMtWp7+JoSY/9gN77hJNCU1tvTehCOgHlanzEduY+
Gr2M1IlFwOpFtfFC2rOZY+RSgH6+YtWeASS1TXUNctsJcOWt483cT7nPUjQ94SXRsivBOEpeY/nl
cRH7bXMjhKFfDIZ9vIcUBMyjai1VebJWRRoRQuIsLuNd0ndR5noJVLxm189jNCYh+deZG3CQiJ60
jtbtsSHvpWdyAFNYObnkkDNwV2e3gARJBNC32MqJMKnrzLTP6ujQ+mB8PDD07yzyTaQjK8fTHHCJ
UHKymGLRibN6Z/aZ3DXkD6j+5u0uv4CCIZm606JxxOFYLMZ7VeBNRBhaxv46LVqHbMosFX9i8gRN
JzULHlFZvw06UtlgnlfN9KtIqK/bPDYOS1q26oOOgnpjQonomZzN+EsB9WBF6+yaKOjS3BXo3ZL8
QcaTyWDOWQrh0eytVR/BmKz9RM0c3ltTyzNWwYmvREr7xhRNgXAUAu1Nj092RRdiYhvXxrZvAyUp
02M0OeLDFthiGB1EzhlLBjwYA5LMiHCiyTMm48K+KEqDKi5tbfdQGMWKGCOf1vtytaEepLHgw1pm
4V7lqoPvnJqtOuadkbY7fc0EWcn1ujx2Zpe0fkqb+quTNgOdfsxUb+AmpesV9qy+dOuwPBlNrUd+
Q+YAk3lGcSKI6PRFvmgBQl30alRr/DSJ4e7NulZwbCdRVZ1jyq4BY1fdvkvkLzACRInyY7OWKAED
46FifmRqV2KM+2PmOMVZU2xX2ymNZORQ62LE5pEvo3rBdULjPeqqdvtAEOvvVmyOzE9IL0OxPRom
Nh/LVcqgx1JNlV0+Kx0eg3CF0cexFAH5o4puObCkI64xrPS5P1prukMfzKwyS/HmAJJMAD5Rvkv7
DnjXXOxm22ie7S7u3yUyD2NnrsqMSB81nlMzyjY7RKwHDjp2yQB+nOMAeY9q71rbnm/MLqvAaMDg
DLRFi+ZQlxaibCTpiAh2azSDGTL0iz4zB2emjGF5sJwdk5DSw4Yp4vDvF5H/b6aJ4Db5q434oaGQ
/Ll2/P7vf+zD4ncDuhwBCpzRQFMSOPSPfVjRnN/pVlP8sZnSK+af/XMjFsbvWzW5sQMJznOxWPxr
I7bptIvvjGrOmlva6N8pHTV+8JdDEc0fNnxtG51pOgUper5fi0csSD0S4/FDmpoz3iW2YPDfu9Og
BszHID7YBIoRHr0swFoVY70AtFr3zqSL98gF8PkaVZE09mw8Bt09Z13yT7HdrhjK9KpMgnxZc18b
DfgPkv6/9Drs/LnfcZ9bkM9s5CXkxUprpwGr6B4aJQLqJgqjvkU9rhl7THXWGMoZ8u1+HSOGgkzO
cM/pVovIv1pLq/SRMNtmmFnlGKTlihKZmX97q+gJGq9EVxYNIFnW0YhWs3nw1ixCe9tGjfKUWEuL
HbBMo24PT6H6MKo+ob1n6Vl7nWpp++ro6I/OYE7gmyXd3OOSrdzSs4eiLvwxyprEkzJdt2E6tFMG
/4qqhzzIJepioYf455f7Cb125Bmgal4VvVZjiDajVB7WNq7p3kBWs07LzHg/LPIsfUw1qwkZEqTT
nuiVxfBqp+Nz7JScmE026Xb+zE9jxJXNPE6PCX0i5Q6xcCPBbJg4FdSkVjn9t5p5NaYxvh9jYCcO
RkS8KBP7qH0dQDhKH9QJUUbJMnZvREVF9kPCBJKVwTSb9eBI9D+I4ubpFQ03nNLEWTTSIOY4WW8l
uvp85zDuhS7Yaug9qBpwb4hBS4guhR4HIcC2r2MVtfG9vbYj3SoUAJgtMr15rWWbuMd8ivS7SSNp
Ak9GMpyaYQVOIsYxmXeLu+AEAiI3t9dDYsCsRRIiFoaPbluGuHbV9lhYxFx5hlquJ1tvUwwtauG8
yF7objButpfAIBvuU1LZwGYKAbcHE89U9UcFt+LkjVlVtq9TWmYfdZNgZKorEWtvNQsufL8E+ZIc
awUACiSLL1oLIvxEcusU7SIaddBhnCVdwr6XWRt03FMIkGozTp4aeDRf4fZg5611FSV5X1BvQoKO
oAeaUST1m7VjjHWKZ40HE2mNrQNYUhX3WOmVroRJxBvj0x1XKzrDw+1VxKaTo+0qSMG3FbILjbps
GpUHjKKOODqKxs02aA6yxJpRT7STi1YkgdbN8+3MXHYRgO+2W3EYOvIxQbyMPATS/H7+jEPMFIdE
WTYVfJ0YM2N6UgKT8k3k7PYTMFzifjpPyVOqJ68xE9d9nqFN4VdLLeqZYHXn5tXpqZBvCgrCaPfj
cl3h9ZgvUqNNHJRKztLw46LrCBV3d04zqhsZjt7GhXqCYs+AL0c91jtf2JdocYhUabnosdi+6J1T
W0e6qBlk4MU2/MbM+rtNALTBOxfxqgxRfjELe7ixtElpIWAk4it+bEEfHcFnlhOZoht6dk6IaAzH
XjePsq+5lauGPJDY0cdDXFYfMSARGi06mk58ZPm1DRR5i55QUzLA605ipoCi03sr0soQwo76aR5R
KVLj6SEuguV1bhz7urZVmvejg+C2iuP6M9nm7plpbGr4JIXiZpG51LGrRWXQ1XXxjE7fPbbmVF+Z
kjhdr4yb7BagAMQFUuOMQ7yF1QK+spOnYoaJkWw26xouS+wLFbPOnaNPEh0Fj0ALPbYzLEJmby88
hQRrapnoJvSa5n7QR3q6+gzusVYtZtsGjWYv93ndKUmgIyS4tbSyvmhOw3dgKPJRzm6LU7c3T7ix
GbtgY6nxuk/0n8wuvYdxSSPAqpzlZq1ke4mnOg/RkYPZKoannDRzZnzLh5pN3ScM3rUZrmZEujvJ
85VyHMs6+jTn2YNcu/g4tLK78O4xvTlSvs7AUwFHpdExdzlDYL6s903OpTsODdGVdppVp1VwQ6dj
MqDDnEGW1w2HNZ+GI3duRpk7hesmqFHNAqVJvZQPrNgl5vHItRCcYZvf435FNd3YZXIzua2bh1Pb
djucfyVlKeBDGEzsCbqftWV2WV14PMCte/nNASCRgShIGyUAWhh9qVfXOGhlpX+WZYfCEv9M+zVN
FUsNQR4sD+2ERgqrc4vtmuiOPLAXTFY+bC4dYaBlXSPTyI8qwNc9K4m8lFMO6afnNMaxuj0g0lo/
jxi6/Fjqsty1SWMZ0Laz+itbI97vHN3GIauz4VDiHg7iFfa0NziV0E+pIG7xUJQZSRZQPHAgMTEY
35R6Fu/Apj8iDJ1XUBsgWVKKPC3CjV4dNbc/Y4qd4H33zdehmjiaMgqJfCyMQBhizPhBynXBU+Wu
fc4AWLlnZIrtPZDUKKCxMJOX4E7N+6IO/YeT9e0tKzziZYd77xqt//ANUID9IJNRBt2kgW+oo9W+
oAham6ADhu0bkY5LBpTOlxI92l2G1vaeBbMMAWivn3JtMs+Dk2isNk105aDs/darq/YJvli+0/t+
uDMJo/KbZXC9Sl3qoLSaeHwdorRi/bDdjv6unqyPILsNIAq5w8Iw9F0zHhCum+5rTUUWb2gULMeo
AkF844F1Olj043KVIFp/zfOVmx29Hn57DrJTqJCC3OG3l8UHUBaSu7Op6Z8d5L2Rx3LgcMZPYaN4
Ojgej2g/fVclMEAB0Qk242ziIvIqqzLs3ZRm87xjN8g/5dYwWlvy93hmMjbaQaO6xCgMvZNAERhh
yNZtPah3YHr7wzCU5nuZxfVpTVjcARngQ/ULGKvrPqFDlOC7XNIypDkuBXA4vgPnacRcAT6OMDqE
xAXTO6Z95D+96C0v2p9VMzODEk+fOES6iIsAP1XShxRBOf0Lbq5A06rGDeoIdbhuy0TdTU6cRkG8
+VJ98FttMLqIqEmQi2GJNmPqst19N0FyEIOCLvVSpSxx5aWB1YqJPup6GfQtQ/z7yU5BldWja28u
vU4Dmmhphfa5ToX2WRr2Mt9KF1FduQjR7M2UUog9QMUiVk1jm4TdChbs1qJSQvAVzajzm2jRh1Ns
SnfmmxiM/OJmbv+SLqK5Y0d2xpNIp5qJPVVHhpwuZedacIC9Qd43i71aM9XYM9WCe2IDfUYi7mrG
wcimMt5nI3Ztkbh2448rEnTcsqaF1clQqVpFlFnaXdGKAjifO4635nele55ozV4ajARLWNEOgih2
/EDiLzjAJ1NRsSqpdV6iBsd4ms9QxqI4u9flzL6K7cr8oDi6tr63iNpeb+2TZvRz5NnWWuGYAB87
c0lCNN4pCCrPEzy8M2LjRuxVGcncL+I+F+e6nLn+4bWNKDWVqUu9hDrj1W5izOlindrrnD2UAKG5
vhMIvLNAlaqLHblRKTpg+aD9g6uslgQxCNwkTr5wsxece8KSQe0IeoBogY4Eg4ciW9mWV/C6V50m
rfdYs3vQk8nig2oDrTBnlnKdF2Xz2dViZmgZaD2+jVZamueKZio9QjFBLEGbk4jbQQbpDERTi6F6
jxPpUEFgQvYxpiCuTFRucHbVtW33OtZPw5OrqVzUKnPaYJWmop04+CDMbAyZ4onPehPcQeW8MCaK
g9REpetNSeo8t4aalLxo1h5Gqm5zxBZhnPQGqBOOZZvbt7MqXmZi1Pqz02TVxa1mPv/FGMycCXdm
X+iCu913b8qTMeQ1xoRm3OeDm30WqUExrxX1/KYPWnvntHVOwkmbROIoYc0cK/Sw01HF4pL7ppTq
56iPix6P3XYISApt1i8LuRJZbDhRCOimXXfjCjzvMDhTY3ABiQRDRsRg1ANP+sGMPz2rqUoog2Y7
RyYbw8UlTynzwePIJigTYzUCCb4PpJcrQZuturF+SrRuBQq1SBFqllwf7LGzSWNwS+NcmHn6phsR
RKV2BmA0OVxhcOSE5qvbYoEGyaBDBb/s0Olx90D5/b1xaHvOMqWHJtoOhEkdo3xA4HqF7r8+9okC
vgju2DHB5GxaMF3UFWQzN91EmrUTj17eoQr3EKBaaM+jfKc4TXKH3zp77wTJDHI0lfuS6JfP7py4
DzEZGSFNaSPQbYUWnVlhRKehCrwBns/0HqE1xTfMkeVlkDH5xnWyJkYAgQwactst9qvW1QZgbVjP
hOTw0YMXs/h97QDtG/G++HpSDzsHRIOAjgFDgQBsBWYUJLrDqIvqtAzpvGeznKDDQEQvbECIEf4o
BBLqfKtSeewzt/uU2nb8pIFgPNOkZLFQDf2wlvOB6m252UA6L2Yz4b0u2yk5a5A2DGiXcbe3Fr26
1RUDaTlXex7vZzHL47wU/S7BwvI0F5q9t2MK+FY1doAKcIgNOghbpPPuZS3stxrx9OrlIPS5RQHb
nJ2KMJRhxHvtR7HMMx9bvnNK61k/svu8J9Bt3yylHQ9LohkhU/8ZOGGtWBc1szsD2oOV1v5gZq7m
D8WQ3LNKFlfoQ8twalJ8OAUUBMFe74L12WYPO4JErBcgmcCR+jijla9R2jL89ksOfj6BNB1M9LRC
izyNV9NavKMldWGgDMqxs4ziLDJFJ5Ld8smEKkXY0p1+d7LGCFO7b29ccmdWKjxQ57usK0dzn0BC
vBZ1399VUZTv7UZTTh2ejCLsXVxVirQTpltjjDKlG1oogoW7Qh1VSurrqC/IUMKSfgK7N97hRv+y
xg1GI9sdDvlidZdC2ioGFAw92HOL57FEERDOGJPZm9noP00ZOsTEjDZSsE47mglcOu0MFP6bWwNY
KSwY4zBXIN5EBQQBD8rAl4+eDWMzHfqzNhXA/6a0Vd2QHvP4UXQtBxeINAbrpJujPAIVtJ8Ua/lq
T6K46RtYoieEe+Ntj2eLJQvYYOopgFfe1BnLk6fmw0oxOxifuoEzoeikVu1zuo1fo7wC6JlRdXD3
LnGNrVzhgMJlvFKTd+TsoNdO5YNwSuVIMU4/PlHNCKBLDJhk5NgUNkaFCaqXYty1kf4q2lY7VxlY
ubLShh3EuwxNiKJ8VmfV3uujXfnYceZzEinxceb8Qd6M0oTUKOytXTaA68216NguCWcDjczFA/w8
7QnzDyMa1gUzD62B1zyjfvrUQEAffBh0mLNGN7+NCV/4bMaVVXA67+tHZjOPSAiHG2AqdnecGED1
OzsXMnvsKmi3OH6kOvjSyqZbwBRKdLOYI5zNbnSfK+yioWOp037pkXuja5kw8FAO4LcnJ/6eenDd
aZOht56tmd3X3Ky6LzKPOzpm7fgNiEveBRKBCjCfArRuIfZUnmjfHXcSmyCLiOtyVK7ZANuvUlPy
28SMW6B9Ixoia530K52jf71nPBYdp6KYjjWHJJxi4862C2dFxr4UX9d0aBbGZ7l71JLynBv4IzQM
WwdNlCwUck0Odk0PZaJYx7lOH/u9mzDg+IC4HdTo9gI/Y7SUDlCiaq139jrKF4xzC4Yt/BG3S5cv
uzoZPrMdlw8Z3AjscmVxC1roKHm3e4Ab3OgONqB3QVSSeVozpnGnGNzCFDJEUj6vndm+OOVw3WQ6
Wl2an0Ac7PQljUngAjpY+uaa6zTQ1PTVzfvmoMQMETJbeagjgXSCVtlyoGYm9mswFKptzskkmcJw
u4xyzY8cJ6u90UXWZ0gxGoMqI7nK+JaGerSyYLCicfaS1ayO9HrQN/b6cpSJUO6RC/EeVJw62CLv
mbvIE02/GOyn0u06RRFXkRiWS53aShLq61ARtYIhCRqOoy2UAKZMoZK42mskqeymnpiiECRwfXY3
0ECAWvmznRggAorlQyvnaYdTLH3WC0NSWEVpgO8+O8Eh767ymHGebhdPq0L1X43Vm1076qPZ99xB
fdlXN0SPeGKa++cBxVoK3qganns8K6e2coZXp1IhJZhGXuu3GXXE/LkynZgmLCEWBe4AmUlynhEc
nJwpjTX8e6XgPf4v6s5sOW4kzdKvMg8wSMPm7sDNmHUEYmNwX0RSNzBRFLHvq+Pp54Myu0rSdJUm
b8amrW7KMlOKIAg4/uWc7zDqK5vbZCkYpqqcN08Qm033qApCVDYQBSY2VuskiFwnsznEDqbiDRnT
VKmwK+EUJrlhPmlc00EDIw+FUTy6Z6M0+Q9o7OWtdqfikTduO+5Zp1JLVVMVoQTKI8YDI81IEVg1
pr9zj5sjDio2RAoVZjYlOzFbc31JZeLDqWJZJ3azix8b2wfcQ8oZwgj/nsbs+8ScrZGgoEQOr34V
+6IfxuTn+N9QDeoLDwm3OOrFhQ+pAdayPBtCsjLCVl+rzKhfftgs/KX9+FFS/rN8ap3W44S3HYkI
nz2Px/T/JwmTJ8eusarli1d17Ht9ZzhE2koDvGawcC0yRisnH+6NMHOLbYrfZv/vP/4XoRmfL9kJ
IoVBYwf2Vf0aZTp5AwvXBhuUyEd4vGUEU/qojFLCYKoLCdg0Y2KJOdKCnT6SzRrMAIwgp5G+So89
hBBu0rngn9jhWhK7OS0CTOrEa3eJYPuwBZUEqo3InaIO/GKKvfu/+yMgvXG4iAAKePcihPj5EsZK
YEKVDMMX04pZJpulYgbqJ4n+GhZQKx5rz7XwiZrEtm5mwzTfgGq73b5VDGh3UzswYqJtadJAkyJC
DPpg6PyMwym0DyK2CyMA19TMtxWJNlDWdeoYv0l5tVYx4T/VE/wWKJ0QcLBVQmqPb+KXnY0RS5Bo
lgvaA9WBRLoWM8pfw2VMVDkMGHd9Zlk51R6WMZo5j4sbwffj0gOh/ISioigOS2usxJ3vvwWjMWR+
+5vr/F98SWSgpqBwW10j3zXWP6jtHIf3BVjdHEhBS9LMSpitzsUY8b2oPe7wZyff/Kxn3ZRigH77
867wK5/7xG4iG7NjGiVMrFQbayagYvF/8xx/z6L68TKifeHaIXuWtjBdlC0/3wl1KpbcjxuimNyc
e8DJdO6RzdfU487QPOFfioarFkxYt7OryCZiasO5GafXkUbldxbKicQxz2usvK0dJ/meXRhpJJPo
XHb3LdqAGuck7GhV4y+bem1/EiKUpBe0OVJmr2PNvW8ooOegKOg5KKob74A/lgzOlhvpg9YpvYfA
wNAVdxazXUhBxpc6nrzpbupi+QjAjjQbB9Fv9bt7bH0Mfr44xHfRbAmuEgAK7xdBK4sLshIbpCU9
ce3j/Z+Hamd36XywamaQ17wXRLeXCfuYQFWtlidA6Et+7ZfxPOebRvcW0w9Y912QNwS/8/8dHqOw
mS19LpLGgZTRT6ykr/79jbeKnn755qv5xUPoiRdGSfHLA76wWykUeyks4PEcXxsJ6Pjt0CdLCBwd
HOgqUHOdq67t6QnbJLH1efFllF0InMD67NJ33rDA6MjlKFnRbuGtufWRkzFLz0hU2K1D6YELyGYX
4nuTDWyfPPho+mxDWQDnoErMhwRyD6n3pZbISU8MjtIXdhSmfvz3P+zP7wPYLBLRLwSW9TZGeGz+
8luCEai1m5HtU3h4+mgCUOolc34qzKK+kEnLSMOsJOWQC6xZg2LsfvMQ/RLazTfgIuMGEyaxK0Ii
jvz5ISKnSegyhU6wxMiM9jKyXOrgxWMs8udWisus3BPgeeiDRoVfPo8hVDF/jOyvIhZAs/JaJBBt
mS+HWztn3LovnGn4XKa8x2mgw/BkjBPw7dX2dBBDltdIiGZ68BK5BCqkAoY9kltmrYd/f3W/51f/
8yFA7mkiX1/DZLAWKeQy9s8/nIhlZEKUfae5aq4YFpWA5Yacb8+Qw7+iER5C0JzKuQhVFn+pTQRB
gVJtFu5Mzwud3eSXvYVnWvo3muFuMOo0fbBBwWvWYpZ4gL2QnuVQ8tiYoShB45V2idvGnKwriFwE
YS0Wk39PO2kW1GUJX17z1O0Kv27v3ZB+7je+h1V08MPD8/0nRqogiT3m/+Mx/OVMhFAGC5uIlx7J
GUciixvaoKpbx3+oEsjaZXo27rnHqivI2TOWpYrRMW0FnVnfOPH8p6oEteV/LW79RZ+wfiHPhsnj
oBgnxMRRv1Q8JK8l1EFkaPUTr/NTBfXkIYWXrzbRYIXY6R2pn8ZmtFhG93mIGUJoL7z0YXolDMz6
Dpg2u/Z0Y0XC/yhjL+2hSJjyWjmZY+0HQro+2kSwbRV1U1wBdW/yB3PyZlrEdUfLQVO/2nUnHsXA
ymGjCYGgYV//qTGSlrK3zZHEMo3zcAwiw8uIXQgNbpGqx65ujh0dqOgqohpEXVDvEofXQRJkEx9t
w8VJkkNRzR13NFBOhkb0FZjVzcnV24JTpH/xy4q/LP++RLUL14mOpSIHHYKRBVY1bOmFRTjg//Bo
ytnUhtWMdTcnhLSE5wP+T6c8KYNhZ5dgH6wnMpEZaouK9m0DVU5hPy78q9yspUUCgZX7O6cvqMAF
ojcWflxdA2zNwMbs+7P1t1S8/xea83+pKPr/ULALiuqH8+X/SMl6qABK/o//4G76+uUnudD6x/6S
7XpYbB3YxUwLeLW4q3/lPy22fwDZkjjSbAIX/qkyN2yysmxl2yakLA9Sl88r4C/RruHKP3yIWfge
UPryBPHX/Q2duYU296fTgYaHktNbn0iBwRP58Po6+qGmc5NOeGK0ITuxLbaDyJwIybbzTiGaVP3w
as8us/jRKDt1GTsm8RAQ52bFkDESXX3tkPvoXspiaFh/1+1cbTEZa7bCuJKWa9cFTXk3EeIUwb5a
+ii8z1y3HUmmM/OVS1P7LaNQmR4yAWXkwp5q4uM2VjmQM5JIdxof5GISWAiXonS6rQIOQefRN5oY
RstSkFnygiLOC2YmSndsEGBW0YRo+dlEwVBjw+Snjg4kQYE2gziIUfjG8VHuVBDVXQK6iX7J+qdJ
1ZLIINtlljR7eslvILTn7SErwd89mLYhMuLCl7p4A7Kl7tYhk3mHxsn1LmTVdCsnqyLGxbbmYiQH
sG6qY84cyXsc0GCKLkhGDwq6P05l/oaEsWYGyyBo4Q3Zh1VxIuB59K/Gqm8BoI+LUvqKMEKRLkGP
4JlR5YxyI7oGjDB4IFVbIOSvzEmN5WIisqH+5njAO9gQjyStfMnjKiOfAC9KQ5DjYvlhDfK27GxY
mHiJ7morTtvPxF4m3XUiCbtCqlFPEGBYnHof3tD1w9EaqqX7pjNlVVABiC1zTQSTk2PYQW56BCEH
uST/moU6iULxzJxlwUSTRvxKPmYzlxS35WLhOa2sil8beUCuM296q/ajm3KijSMyGRiB5AccQ4OE
KI8vm3AhkpxgC/77liyTHL2Ocz0iolxeDKi2CC5mxpFzeBpzaXWf3dnqwpfFjufmU0M4UHWrmnI3
5X5zWLrk0cFqf0aKkn2K6qw/RQSDkWiiXlykoO8WISszgqnxxYRuHmCvW1MWXVJisqzauhJZZlxN
zECA6qKWKaJo5kJQBDNiqeBoORH0q9fGzvLpLGySEyimkskMusTE7+kN2Le8gOCuUswIhhCS5nNV
EizhokJOx2W5C42+3vNLBaplxExHcWGg1gscH4lDJzK+Dqz8LGI+n8rXJnQsHJwiWYXvBQ448zqb
2ZbcTgZh4OE28pjhBWA6E3ShVu3q4TJBoGIeEsOelzfeKyHIIkFmin2dEZey3BAIkNnPKvSG1yzX
hH6wlWR02evCOVR+zjRXd+Er/6nNfmNwULi7dpMh4OJ/mEbiVl6YFsy7rWm2Y39v1FC94k3cx8Re
b8wq48FlKeYaL8mou/FNQ5Oe3j23872TKQtDHI06n5Krhtg9+6M1TRDvFtTv8EJOTUpAj6mHYbPM
zpD3N21XV/1xMbri3nXcFEomsmCLW6/JnO0CGXvrDl1r7lYF7Lx1FQzM7aCNipc5xKUgzdbFb8zr
crkGOrJcMP9JXNYhXFSKPnQRAXg274imWiiSxQl4cquikVtf9ZW/i7wK1BIBTUxnByO9BPFGGoCV
dZlzDpe+WI69VbEajsKKKFV8NZ4NlqoqXgjLhHqkWz87s8IZb5GsGEjY0lQiMapdFn45MoMXtuXL
t7By5dmSqHnGIZneK9sbd8zY5X0Rey9LKDRptIAjTgk/NB0r4/P9ZHfZocjAkSP5GOkjG85Pvggz
5kWZ1Uk1iXVYqpGoCqKr4LUZXYcOZyY1IymM5GsEOfi5REV90/N3EjTQJTsE8PpelF5+qIn6PTTh
oC9LOye8Pi2mO1Csjk1Z3H1IU/ZQapJy7XWX+hWcaPWUqsnTW7O37I+RogOwOhU4ewXETu2SqGlX
eD28V2dZ2PGVY4R1FAYfmiyY1fNAYg2JjPjS+yLNLwbZqm2YeOKTK6eZcB0A0RsCnKCM2BVlTz8W
KibPL2xugNOpnZxCL9tZZhtivu2c+dvQjk89oO2YKImxfAEf1DxyAthAE0nFWwkKRnYaPM99h1Xs
46Zw0WGLMgoc+sWrvO3Cz1McL9ZlXvXTboTizGrCntIb1aTqjss8n2ThZ5+BnCGltSpv2K/RkuC2
ItNFRoN/muAZFn1wGSwIBbUt2+eJlz0hwjNK14MaXfc+BwfDqajil9JU41U0esbBDC33UeKReG3N
aaBWlRKphUrua9dBUZjP5nFUxoX2CP9A0vCII7e5nlx/Yn3RGdmxTTGeO3UxjWTRCn2mG4cRW/fH
xO5t0jHCtjkOujQxx5jiiUy9Nxebx4U1R5dZTNW+IQ+o/2TVeL1t33SvlDvcZNrLH+tlWQLWju12
aEndpuvutyi6LvvKRvc79O3dgKzrTLwupYBT28UrkiJ1YX+XfXSaEJCyqm5MqEiBnRnRKyCJFou5
GncNrfcH/Dgoe36TDjnw38q9m82qyU61rnDUEJYot1hFor1BOOVlvgwfUZLe+Co5lU0TvoaWfatI
TyAzrzF2BCa7z42RYGtJSPjOe5QJzXBK45qcDIPm5iOEXrdp2/jstsw2rcaNP4Hjtzd91AVzWdDb
RiPlQtddEJuGYWeVznL2mGuqCXMh4oCm8HH2K7Hnzbduygm3IbFHM1sfDn6WVud6Kvdl2SImHbsc
Ll1ttxkTlJoyfEj6G8Rg85kixztyoPqXhF4Yh6KIxCfKIEN+bipWlO+z1JYPuLRs7lFrkKJT580S
+AljwU2Yhv1znjP7D1qAVU0gmB8XAVusAZ66ilpi0jxWK82xiKhK7q3FnNQr2pbxLfbQTgWdjvUx
SYcyYGBjwjOyPuqIHNQ9p1zxLeOdf+0N8jmvjPQVDgbnMzlMEJ9McN2MxJqzg/LnGPY+uZrEYzLV
g0T6Og9oOktlNlf5zKpcSEj5bE9xL+o5IxpNey88GsYaf+CIQ4VuCVktYt19Ra35aQadaQCEW4/t
wYrwu2MpHvq9arX+OseQQTc+7Pj+BgtHc4haMM5iLtHcJa3eLuxOPyPgLtgUYqoNQjmi624N29+n
HcqGFEXQLqzrGxIVPXTJnsKKgkghMNjR6E3Lzuwy7JFSolsgF3xaLlEXQ/UqaNIv4ZbNUDt1eaiA
iNaQ3hWWE2sadyHJrmQyFmQ9ED/FgbohInbaz4tN5vQIN8wJvXZbJ8ATUHNm07ufZuUDXq7y1ctE
9qKN0X2Zw7i/n31RWYjx4EiNpvaevbbrjwx/y/08VO9Locwjonf0ranpXdVwAq8qOdHKe0v+XrC+
OAxkZh5R38L38wc0A+QM3bSjCYFApgiwoi65HyfMXkgxrH04FcWTLbzlgkmQ9Ryr+ikHTUiN7MEF
AYn6zRZNvZ1z9Y1ONzuM7Nq3pPgSnhErBnHZeE+d0PE2TVhMNI0vtrJrvFu7DONTuqjoCtcf96w3
R7xsSaXPqu5bkovU2PIA+IFw3eYe+XIFNreTeHCIjHh2HWbtFcvXw1jl8dtEKXmMtccT19lW9tRB
PDy4XQGUdxrcz1NVkjGbFuwJaUUYUBqzoQ79XFOfqlLHNy6jfciJaVZtQlIuMyK9MrEl+MIvKc4Q
229Fan8Ayx9O+UKBwTzTJJ9XFej+skQxbxRwN7eE4eXDzq4neaqzhaqB6AqKBsN2sdIVLb6qwkPJ
1kRtaFx46FXrLYGNA6q+0H7CvJT53Jx1H1RexHAJx6D7Ytit+BDk/bzZ5KWw9ukpFxe3/Yzkww6W
oguZF6emhKrVlfUXx/aKC8I5Ie4sUCK2LKfMHUR/ZgxG24x3Ra7iOJjkElHTdbfABN3rsZjbg0Xk
xa7Ii/4eswi4GhNMx7YDsLgme40kt4YJ2ZaQ9LB6QUa8kPYCojIn1stiCaigCYLHHbKrJmX4N9RF
BwWEZNBta4xMS9nEIey28zwIVbxc4tZX5lXFvZ0HpUbljS4WMvPGJH2GTbdVTtf+oLLHeZk4tgxN
ROMZV7w6xo3n3DeGqSH5AJK/GEkSCYNeuN3TVGOdIRV8hu+IYUBsB2SPRCfEmTU/D52+au2SUBQ2
6Gg3iLeNUa6Uzo4aRtwiqzAOTeTKr8KeTGeTZ9Vw63EOn1ydpZfsrKI3hUi3O0UYqtUuqyq2Qa5A
jIDag0MLjby9TXA5Zjj28nY5i0owDHa6ZNz7asheDQTd5zCX7SOD8nWqRuG4YR1lfrgeeZAyDNOT
wSn3HA0ieQPaDkumT8eXll0fwUScT5aETsc6g7AZTO3GzcAS+sbjiHe3oV35z4AP1hKWbNOtpkG4
YdwaBnG6umNEXHlUD455nTiZAi/iTl8sasodBEf3K1HOSHXKVJhrgiTpsTmH4qkNG9B+riwfS88v
XxW2SOTYbl9Um7nu6/u69s19U+b5GaWv+Vli/FyV8fJk4t+tSRhbwne37qGqFuH04DntdGcuBIIC
JobbG8y2iHg2RbIbetM9QIfnpRU3/lM2IkdzmPke3V4Nz27mtXvuiPqzMAfzpN0w+6pLlV42iedd
9HCXD7WhV8BIKeAS4kEKWPcgWUMc0vajftAIz79J6J9bzcb03FTcjog5wq8ikiRUiC5GQzln9xYH
Iy+fZJg2Pi3THdGrOTfZ3H0BY+PfJaEZ7u3ZJ/HI8k5CmsNlLovoAhtrZrEN6M1tWebNg+cW5KL0
DBPtuqXrnobkEsslL3MjzvS14E42bBZH67Zo0yW4krdJIZzP+ENAJhldfZk6kbVrnOqhI1xghVpa
5Ow5eAj3nOGEPjfosQ+If6DJIDjeWkNC2p+c2vyTu3STs0UkYHKo5VWgChpDzvDCuiMqoXsuG0XG
KKDoiSp+iDJ3ayHM5U9M0r+LIlnVvGxJzNgg1aHDZoRCZR2R3Tx7pjySo40NucfQ7SP5mccvTVu5
L8PcTU+1tRRi684w4XdRY3mfiEdxScRMZ//UD6L2z3ohqu9tQULrH9OGQn/yi8w5uW7WzHuTRq87
UC+/5x0659DsptuR7DecOo33gbt0fO2S3OzObMCG9KZi37jOAebFBIJMpE7aZm9I0mdYoSOj1ny2
2VFnREw+r+jvYze73QPTj/DQJOx+txPZeOK0hg4wYm8jfZxAO+LuLkRC6AKrjiKwWfLtvFS35YUh
XChFEzSZS8DoJjHajOGyQ7s4zt4PsXonVSPeWRU0BzjV6bTLY0pyZB943+DqGkEG9vybXDSTkAqD
2OyrYtp2GI4xaLrwaXYsRCzY0XIaeSw8GylJ36J5NACDP6J2pkopBWFFDJ8tEijMunki3i0h2qsn
xQy9XIVNLym+Dr0lLrp4JMJdyYckHMagHSbjK+YC1N+agEXwnPNDnCbuJVWqEzCkUtu5sM1rg9zY
OytfyoM9OeyzUEZeDYY7PyhiuK/5SenGsMW8Qs8ktJeUb6LnuoIACddysmvtIXwp4JzD2KlTRD4e
VvoFbdBV0zeV2vjMGsMtwR3JXpBAfi9RcWyTrmTajIWHtTV9V34rDaRYRPhVwryyVMh4MLMKlCQL
kRTqAoHSggqIZSTDt6Zn587II8JunrCSJZ90ECRvKoJ3H9q6q6JbI6wHmjfurKlAd5/Frvzmojwo
3+CxpGKfibZBwd17iOQ2rWyW6lPicXwchyyLU/hjYTaHLz1T/9bkLpShcbCLMR58bH7ETR1ygN3i
ltDExT2Fitz2bTpOdDO9P/nhObZHHJPQbvjUuBfqUuAP+pjSPvU/zySXsLY1ew6nXdU5aAXHsFC3
tA9u+oTphbB3UsyT7uRW7Fv28VCF3lVIcxveCWj+1R5G/TCdlomDcr/0GZ+K1U+8kxAAQhllK24u
lilwyRygvcC4FO3tzDbajXxUC3Zo7UKl+PfYmk2HsOO0zo/YZoxhx2f3exLdfWsXDWN/dqe4T/ZT
wavmvpnwOu8TvM/hweRpwmHYef1ybjNcZkdBfHJ8ZEhUqHNOBC/5avPCWBL592KF94Yn+HCCPwyP
RCPDjQ6MC/V4ioiCRDxm9PBrHS+L9SH1lGnssxjg8LHvbIDjaVL7KBaoYcC36s6usETPMrzMzRm1
LQFj2nySpiU5dst0wEjRpi5QfEWreOsvYKaCpceptv2fOKO8xpwVWzty/S4Rr4A8St0vPjr8i84k
VGGrYz9aAngC1aXCNLBskW1qby+xUeutMeGw3UTwIm474lEvw0EyZ4ZzHcQNjycdSn5c3PAgJ6Ol
SOpX2GO3FAcMwPa2z3xqj6KQb0lH7tDIvvOJWUaxsc1WITSrJtBDtnWWemlRlYRZENq08hlK5l1s
t19lbydbDFIvEVGfUPjt5oohrHoUhdfejDklBhY1NU748M3phrjp9yacn2b0dHyW99JqApbTxb9I
6u4CvSm+FAmkXvjkxVJ5sQdC9r9poFDjZrdRb/aMteI8fibAjmjTFNR32hikWvUIwkgjLXZNHMWH
eO6MI3Jw+mGXMqzEcpNl0wH5m1zhmgV+tGXahwW6acvvhx3TcetWdE1IdmLkFJi46jg8iW5kW5bg
V2SywgGOo8PfeaWVfOmc2NuLmVM2yzpL+1twSY55tbRLeoxzdTbGLjqmTlXsXHwEq3LuvvPEl0Tm
AAkLjvg78jetw2hG2UlObneKdW0/9pmsP7Qn4zUHbgKJW6NUzGGtRU0DU9eDp3BlDUPz6ppEKpmd
zUqdBTUeSD7u8+Sa9E6IeIOCZ+pMYsj8AZGZhHRBQOpGJhl6l9qSb3E6Xo7LnH/Kxz56HmtDBnQc
6qsTpurNLBLmllzYF9VRd4ykKT5oHeEGmK3xGgGP3rXsiQj2BUxcOCPzpnH0t54RtXuzQoZg1vGz
rHydHnAOmBxiKGi32vaje2OQBE7L5Bvp63Alkag7TBXB8CtSjAAeWyjTiJhOTKah0Cz8GWIxIVqr
MNR7Iwcz3RZMyBu7eMerQ0QH3otgWcTzgFh+YynXCmKAZ4HRN+F5VG19q4r5C2W9sS1zkkTWGc2m
Ell0m3ga5qXFTJa9+HBHDfZW8NCuRjzePnN6y0qy31CkTHsL29LLUmVtucM70JNyWjcPWZ9AiMcR
ld8vlb6zhgWh0zyYu8WY6lMxRKit8nLGQIapVedYHksne0jjwsBD4bct+snJOmRxV38ZM/N+6Z17
3esnHBNHWcJwd/vqxSA68QyT5Qj7JDo2GfdV6kA1tOblKhn0RUhC3E46Li6euAY1z0b+PM5tdVUQ
7HZhCWY+E7XtqbENep86nnGLCevgL2V0nUz9Pmo861uDEPKhAwq1zoGxkslGDifltF8TAgx46sLs
QjWq2XpzdaxyliV2vxK6G+qt1PUPI5u1IBqtORhlBLC5ky+coePrUE8Xbj6GpGG2YJ+HdHXLNy7C
c5V2x96vLnRuG4FAdMmIsXBgvoSWmLa9PTo3KPzgbOB4FwVdFBYFujdc5hbPy3TIQ5mcnTCU147k
tq2xXxx9h7DgZcyfazPlndqG1pOZWwQzG5qI4t4vLxTRxRtdtKQti/KpjeRL1HJnZkk/E6dBvK5U
1nNhL+6WX9bataXkQSQYZEfKAY98B1M+Y/H6Wsm4CcDN0Ka5yDqoBYrdmJQCDONgvPuEm28sG+V4
PSmCa+Lqqc74lc4DOy+yoan9mryzgU+lOJi6JnpeiNc5wInsSJZzWOdlKZiAWBavI0vEXWvomauL
sbtO2bitAZrizum66QApi4PcQdjPi0BH7zSj1BqIVDYz/tKYc5BknKWK6ouJAfAm9MrLIQubT1Zb
W1tF2iFB8rhneeuUR2UleOUdZcw7MxLyOETDYUzQ33tx37vQRUyNs3hKLodCDhdMCDnDQePPZd7d
oRsRZ36H5TeiNVDJZCVNCtbkJ3cYusspzbNHfP/rpkLQB2ztcvq6Dog/DPK3g6obqidbE1E70Esx
N2F9FBQ5buTFdGAwaQu39FVbc8eelCs+z8yRT4ZfVy4vvLxDtznP5tUIqn2/5qcEhTW/xbbhL8FA
/l26I6c2wTOUGSa5vaUrq8OkbOdiTtv+OWSQeq40r8nEi+s7ltvlNjMSQsHXQdrWTCZ/48SJ8YXx
BeWzkR1odkBqYq57WsIUfMFScrs2ybunRRQwkrqzSv+uNzKYPdSIckuwHclyzRIFFpZo4Dsutrk0
xh7QIvem+mjswKy9r0na41lgGxHiIpVNRJ3UZvUGS17qbO267jEmRsyDpYi3gkUa9Wxh34ysXhn/
IFwbExxz5ezAUaykZMnc1tNeLzanD1nU477WWoOdx21euh6LPN/Kvw1LCQJ/Bm2UmfqcdJZxw0kt
D1rzUqZMNYLWC81HSYLLRmlMLT/oC27/FCr9qBb+BQyHLEu5EGzR7Lqma7nqF51oU5BL7ZSaSHJM
7vRm+0wPqFG0Vr9Rga0ys3/qpFCgOUCXIZggQCP5C87Sz7oAzGWYlsMCOpJTus1FIRN7PiPZtMzg
3/9EP9NK0PQhggCkAjLFMgU4p1/UZiGWsbQuiBV0WKaqXTViNN+wXAlfR6z3OLK5qAsFmh8/WpEU
428EYdZ6xX74QdfPh6vm2I6tvouxf9HbTZAgwkr6CZBbA/1tyBDWBdOEbsGNlVPuPVyt9QvyiXS8
MofcujWXmhmD24gwYJ9uxJeRX5v+ldUP2A3/3ypqfiTg/a/Dt4rcuG/dfwNOno+G7V9j8g7tt/LL
+0+Cm/UP/Km3MaT1B2IbbwWGS0RmUv1DcLP+K3A4LkFwClydQG3/Dz6PZf+xPlro0ph6sPdTSEz/
0txY1iq5QZ8PadRZiaN/C5T3ywO80mwdNJV8RRuWJNqan58rTSgemSJIzZ0UlUznNnJnWBgpBSan
3zxZ38mr/7y1sbXzWXxd7k3bBVZk/vJZZBfH1px3uCiY21+hp6CECl2g453+TPfc8dIh7y6e7b2e
ovoWbzSD24j0Z0/PI+TmKN1mfXOY6NPPvJ/cnSwWzL2RMRymokLoUhEcl7X+RttGHZREaW2WxcX/
l9fTd4jaNkdscFXmvXP3wy/8vzgGfz40vv9kJLmIlbWJnxVdzs9XUZWR9NHFYZMwrHzfOz5bvLkj
EIoJwMYxMOvngy95UxTiN36Jn8/F//xk1DfrLbYewz9/MoiUsfdhVK82+WgnxqIMFtPVvzl9bW63
H06l7x8j0H9hPkeqjTuD+/tHWVY1kdE2EKCM9ByPZNAKs95lQzwE7C7odYvWITENRh6jQisKv/Zh
Gr3qenmmX9Bqy7EkHxRaB6Uz+4BIkXW9yCvnA515cjf7+JlYhLMdQZlUIc1KhyE9z56Vfk7bWQW2
WhPDi0o6Z6dBOzNMYn7++yfbvxQC/nRs3fy3pX2ujK9/fYpt4y/vP2oG1//6zyPMdv4AaIwuD0OS
z0t4teT8JRl0/kD+vioDHXRrFAD/OL/4M0DmGLTyrmYsIled31/nl/oDoDl6ZP6ZLyXo+7/FF+OP
/nRrKvwDQsB65i8lnsNCO/jLrbnIwQX5dTEYWcNOAExmMZ1aI8ZG74UxWZZMk2igcjYg2SNpQDFj
dox7C5p92FoYELYxFgL/ER4AemQpu1ruk8LR2ZlJ3myeEUo197ZalmkroxQ3cLq+axmBLEavsbMW
7JS7trTbp9hCFrYlg9ey5000ppSsUR2JEblSLnWmt3JIqrNI26nrTtQz7K5TZ2mNYJYm1VMSha69
zbnDi03tTugpwG/exkndHsrChI0zu+aBab4TY7hdA5kioPaDW+qAKQurmwL01zXxRqV5zWvDwl7M
tzIvS2lkLwuc/IKc8t6SLx4a8i+o/kgNmvFesw8r7Vt42t0OKpZftdc1c2UoKeETvZomkLsIVQtg
3FiEZTw7/BVBRuifcz8NxdJek4JWGS8tKZVYtCJGA2lRduyY+aL1vO44hya/xJ5QUPWGUeHclG3s
xfemoQcWqSnNbv0+r656tBJmKkD6Zy5NKJFN0UMUE5p3Lwxax9c6aitNORwDWHGIDkREajlLkLXV
W9wo/cGU3v2+N3TYRrV1Lm9cTanchXUKXc4Ji2TfdWK48opySW9QotIXGp1t3+DDCA2SkQlQDNKo
tPSTR8jqt5QVb31HkxoTihX1kwKeQbr6Y5P44QX9nArYissjYWrJXblM2RFLGqJmpn7zpku7eZeE
duw86Kno6FqUcot5nyQqIvAtr9d4261F/e9f+cDKsFeQ/O3DUkc/AEEN7MJM3j0uRmWCz3D8aUDR
0eI13erebiB64Txra+YqS+0zDjANp18YgJRhzfVlUJtvBjJPFU5FxFvnPppAOILpm/UJ5h3qgxo1
l3EeEkKWD3Mo2ZOHPS0h85I0vpBh3YSbJuyZ7pPd1hOm4SnmjtgOmvLENkx8QhdH3paBvLVie3Xg
HcTUsmhq5DPovOtLjRD92iB3cM/aFJX34LfF9eBEumThvBhXYcxMZD/mDrszYv9arLi6Pc5WNd5F
ca1vUqkEuhw9G9de1wx37NYt9ghwxrIAj3/0yTKM8ggQQXCtSh6JXYee7fC/uXuT5TaybEv7VWR3
8leZ/S7zvjGrW2YBgD2pjmoiNHGDRMjd4X3fzOtJanQHNathzeLF6jsgEUl3IogMAXmTlcycSFSc
dvs+5+y99lp6U4Nr0N0iuiVbWfMJVX5+kYGkfd+pVrYECGX+5mJaxdzmPOLCE7Vgb3uZ0NM8otaw
nw2cS9mFQVibQGEQ+uBRNUEfEJRhKF2TfK6+mK7hf+woNn0DZCKaFQ1cZGV10at+GeefqrpdB92d
r3ZrFxyKW3FvJ1iUw2jt9y3ZsDavmu94BV2rT6AUhfl01q01X6OwK4u7Gvsk0Yg8uXrmkNhHlUGT
c+hsT3zU84avqqKWrXrll7pcoTqzbgT1AYK38jzzpLU6nLhdMQDihaM2qdMfWdFqBAAFbN/y1wtk
2oL2mvjYOnMhkE3thmBY4lQtufwOUI8TXxFfz4mY2WbekT1uESjVT4ukkImewo2hn2YO5Dxg5CwW
fzZUcvjR9WSGeaO1pdG2n2PXp5pkrtsFOX6ghRCsnAXIdakwO2U6VeUmQDltVlpJ438SKvMpXB6q
2SIJiOpG8pkQbmL+RhY3DT/aatR2p7C8pcUNlXxBcWO65RCcwDxQwEEF7CKp3xV+R6hiXcChBqK2
jRGyVVq0IQH8LevcIFwkh7l1DlWHflZpHoiaVI6/+mwuoWnCPC2rv/CNKLvUmki6hWO/myNqRvgJ
3pvw1IS3Y9HDl0AVHw3dDEZeXNqhaX/wE974PTx61HhpUBt0tl1LZ1TxE4np2vI3TWvVeVwICT14
LWtCC1F8GtRo187kMlGgnnSiz35vWG+9Cp5/gKrQLKiUwiy0yrNmMcWqF0kVkYUHEQ18Tg3PXTPh
bQ+q80LOKJ+e5X1nwN1VW/OqpfSDnM3AlayMzwu/Sa8d3DmKwvnQfwwLwwfPhoTdCakpbeFCAtDO
VLVTz1Sw9AXpIJBJOpXWZ2S7lE+QL38Y5GoAfhTXl1kt/zB1SfloZfB7UwYPwjQpCu3C8bPkc9RD
jXnVs9bUYFrfKiXMQXR7Eapx9bpp8js30sr0JoPXQzkJEbKHkMSyys+d2pBXC1MO299glqayDV23
NPH8GbqO7k1XRLp3FwblemmYpir9anYU+V8XCTwRp+56Lbk8xoGnaC0mMyuBTDSCi6hF0pbE3/vO
6rOzoJCjfpbWZvLGDIcOlZJEB7up2gByTgPgJs2MkKx9Q1VMmRC0xpfmcV+drdWyn+cFpVXkdsAI
5U7cv6uMQUfhN6llB4YAkMsXZk4NS3gy9LZ2KoHRh66aOszBafKzSMvsr0Y9yIu81dGNlPk638dl
bl2769D8UBWDZcxL2PKKmaYn3bdIApwFciJbUng2yAKVFJ4SW+4hADb68LajNgMAGsisZQMRRECV
js8xQ74lEORkvuH7b9zQa61TIj8UebqUG19pkakCczMMMiseHBY99AE/QOt4/RnciAUfPUwMdfzu
H3aZzlbJbVWsVhXc+f8PBAJ4/Tx3h37QwvulWH57dRIHhZDEe3yn3vzn95dqwxTSdDy7iVMquog2
bS/VhvLaoNZSF1S5gjr3USmOar7m4mxw5d3S9v5xq6ZIx0SXjqowx7EQbIBZ/y8U4oxflRZ9Usyj
QABACOohMPH4uWc6MYXJ6lpdMBZq8XQnuQjcxNzzqhSv4r/FA+57IYRBhTRZc0ogWYLHvdgaQd2s
qFGVkI1iLqWt9hVu8RQxU6GfaVkcmo0JZSYMrZ+jdp3em+mfFv6NQx+b7nWNXhVLdWzCbZPuoyGA
I9Ls9UVL7PFEioHTUoyiLbSCO+8jM9gbH9h2pRtECNhvitXHM9WiyFdViQRLlONk4+Fji1jlPF4j
TTpYfIXUM9WgXoLfnu92xzaKEBHRI1nEijQebo8XuGgKyYhiiRn6ax7priOdZq67L2Q5roa+n5xh
s4sKxcIU6E4mFwIXG2zXMBayBB1I30XJV4l+yVHFgEDCsP7+/KymFaTCOkV01rENk8gYGoTjaTnU
Myl1a8H/VAGEVowqvpDWBuzBAxi1YsGJ6dZzM4yt0xq49492iL8GcppAta9kn/aMRSzhxIYZi66j
22II/Z/J5Mugt0AAevoibnjnqaa16LvgrRubC89tqC0ehn6euuWNwZgvbMCaPAHNr966Begr1/n8
+eHsMOnRaHh1P95wm6dG4OiStjC4bi0Go1zKXM4uZe4U/h6T3mFbsIpDv8DLm0q9aUSo0sOq9cAI
8fWUzkWXh7dRVqpXPzEfVkVXFFyiOSVCiQBs1pBOsNN8qZfwFFBzZa3983Bwsz2B951L96iriVHp
bmV35lrXFjLY1bln+c7MqrMbIPjhyfOT2rlyJE10qCsIg0yDhZqMfDWVRxqlF2S+SCrkV622X1/u
iWEiCsrXgV+zidyZYr6PCinDdUPmkMDZAjyPfJHEQ3/RwHsI7IOKtucn9HTpiFBj/JDPkw1Spspk
YCR6N9EtqP3auPoMQSivaTtWP3ulW+zJNz1dO8JQWBwnkyg5nPoapLXWyLfI2aKnRvLMpy4BteVi
X0n4ONopPNqGVUSFe4ejgbNhvHa96VArkyoEni1VWZmltr4uB5PqMsj5zlrVVL6t1cY9/6urOO5U
eJpHG1ajbhRbbpstTCSnP9uQdszNtWxVMyqmzT3G/nQZxVbBKoEZGurmWvK4rxQVFd0ozJIdI2QL
Z1l+meuVu4fh4+nBgFovCQysj3gGqbvxjOA9gMigod40USTlXCsz6xwJLH2mtTHLqEjGm+dXcMe2
GRCumEKkCp7jqXEYqJb4GqyfiwF2V6AyA7RwrtWB6qZU4jKn0u2E+sR0jyN8av18wxQ+ixsbJAJT
vTkr9T2ezYTCQ0ej6CAp4kvIGauFvVaKPRPcsaCiPpsgvOC9UafUCb4PkYvXwWk8yHXzFir5+hbS
SoR+si4/hRjW7vbMbcdRyylrEFd9KACfeEXI5soO8vtiEcprbaaWFE1xyOVEXaJW440d5DxtzLQw
lpmlh/G8qOrqvaO0+XuKgOxmj6MRvY0PWy63rDEuDZoqgr5jgwoAilpxhGq6EVHGAtU0VB4nSlXB
Z4qUQQ6LWh9b6MWYyjBfr5W1vmc5dhgYfhljFlLTlmpM/EJD1bICWhEqPadyT7WELFPUltUiKpVl
vXb8i7xuqz1zfmJexMm5QqjC78lCU3A8Z4h4lKGqYCxWlWRNCY9AHae2BBVYsnr+83m62XSFJye0
xtxw5JOuMoIjtkmEaNEmCoU9EM+6ZzaQRagvK01etDxkz/oUOAZVrro1V13furBbvb60ojYPFs+P
Zse8hSyu5pD7Z/YbhqpH7pDS9KGqVamk5hysjyVZ+QcjUvyPuZGu9xwqTz4rE6EfHjw8nISZqxPP
O0Ax70pGXEF+ncLpHCDdmUle98n13e7U62v71+en9sT70p/KqUKZIGFRMrjjLTWlBvZSF49RoHbw
PewG5dShnuHi+V4mHF6cYnSjkRcEQAicQZ1u5xpK3mAwWqaVhe6VUgoVrzRMASRLgapc9npRnIQA
lmbrTvNPexhMTqywCy7bzK7eUZDq5bOu9vTrwa6Ck+fHtmsFDOiTsDWVp6w9WXFTjRoJtho+ZFmT
LxFv6U4HKqz23B6FvY7cBTo23H/4P11Ayy1M7JEJBTUkDJEBO1QfBpk/95shvKY00HMXWV6rZxrp
hptScGOpKQkAI3AcaY8RT9Acmz2AS8Cy2Afhtp2Jx6BOIVQQvCoXno+KAxABQBpuks7bVDWuKOKu
iCtngKlloqa/YqPOu5KsCrSWZYjWYqGcZxCk7zmWdy6LAVhno+ROjdx4WTxKli3QXXxZbhpkJ3om
81boW7my5hxm4TnczUhzN3J0SV3uQOECZFZ7nNoTR8rOmBzVvEtNbo4byqdHO1NENmTcljBNtOfe
ZqzGzAx7UQItOz8GUQNfSYOy5zNXnvYKt75sEGmgmEA8xccTN2u5k7w0QoQLygS9eJOk1Y1N8QRA
GxJE0lzRzQvN9Oad31+tIblOwgvNumtKQOUtMUlge7E3vH3+S9gxJvgWibHAGUgOyJh8Cb6jdL5c
mBQUFVp9Hbal+qbMlPwdxXfVQloPxVurt7Jvz3f61OFhko6ucJcgc0sKdbwQaBK1tW2m8oLI7/qq
/xGWJ3qXxSccbfFfPTJNPLgG8IVz0wQ6MFnzmALP2hb4OYMy6PdavK4JoKIMHUaFce5GgX09aOhI
PD+/pxYuOiVKRsiD80MT839kXoqOdFtus6iQPlYLX03Wl95QludRjyrNDFAtlcLU8VHFAz3Wm0rN
hovnB/D08KJfkfnmYNGIUkwW2MtMY12FAbH4onbBubfelQvH1W8UUKl7unrqSqE/5EYikCes8DSI
hoqyuI9RkdZFhnsXJ27wOam1356fz9NOwJsT3eHzQ9TBdia7iKgBdUqCbbgfFGUlIeTzPUhQO3i+
l6dmSS88AGRZJ+LGBW+8bW0PfQtsMP1CqYvowiypyCOgDog3KyNt7gc9+gXP97hrXrxLQCiIY8K2
pj1SyZdSp9cvXHAF51qRSzdq2zzA5v400Li7l81LC1w09+nJvGSvgLMk4htH2nahrI18Pqzj8PQn
5sLV2DEVolHAXMe9DHUTQI9d9ouIopLTuFybV/Xa6/aY2449Ujg4BCefiMdMcZghsl0E1mzuiKSO
LtI0Ny9iyc1RZqHiVwEosuekePol6YrAfRJcFAyE+uSu1IU1OHCD/mKqUC8BqUnOrACQT3qs6/ad
jLsmB/UqzHSgUiA/nZh5GVUEnEupXkhuBRbAl8/WMsQg8vod1pPssfYdVgFyhkeEcFLiWBrvl+Ih
3ZL3drXIi5zST6dCyd6HX/d5q9ixfuJbAnAD0JAQzWT9UhRFfU8y0FHWvVXsBlRRBRo6NVZ69jMd
8T7jaUpsdmrkUk06UMngk27qPPmQt4k3b4l0XbtDvccZ7ZoSddpQFHOEo/E7CblKdtwEYJoF9kzJ
3mmpoZ1IlpTddlmn7dmjTWB+fIUUYe2/9aWONwnSZdWzLV7cQBu86wZYSTHXLCoVEABQ3Pco3yGf
A9GiUs4bpxgSblBZV53licWdT+tLKIksV4MTszLShtIvyn8p9qmtAMm/avjQJUWXfGylJFsVRqOi
mxXGAEtiilT2oS+nOCmeAzqa9Ny1sDmgWfJ02Qp/7TdS2iyM3pNPfF9DYLirql8RfipODCd2TiyX
MuZZrA/StQom5hzl4OwnzFEsKJxa4BXJb43Xs+55z1KK36Dto0CZAWkQjy4TkhIIMvd0teNjFtc8
Ljq28O7GxPJ7GGsNE2++yIFU3YAR0V04FKXsGuLbljJwjeKz5z+BnT2SUaDwXZExmomxGAlb0MA3
LOiZu4tAM+vzwvEAccOzADwizPx3z3e4w4WAF5cFSzYuX5li1ZWhhLhV7dsFIo0pNY99OoPWeL14
vpcd09I5tdiyzR3AEb9/dJuqIt3tqYpoF/k6kxdryCcuKWGCKE8OirdSCbDh+f52WSpOHyk3oqsC
ND2x1Hitrk01pZ7Ho2Bh5vV5fTp4anLarNfIKOSRtIS9dS0tiNy274PCcb5BDZMb+759YSCTb58r
HLFLTgOiToZY/UfzRlzPjEAsdTCZVVTwhGFyIRFS92Bm8+vrTo/8t1piN1fgflCfMZHHq9YdhcbS
oBOzrQEwozxFABLigMFO41MfQuV533jpIqJmpZklEFrNBY3tniN6h38U6SiZRwUQOFh7x+Pueb5A
YCa1iwwNSZSqTIm6qrhV3qET3H5/fq92WSAWzyftaNx27YnJOzDGyXIcs0Y+igN+miEx0Bne6U/0
wsdMlgGQgz49KqGVswc1g+SEBJ57DoI8vcycxt9nd+J4f7LhlJdwESSFbjnThUM9EeFSDF2JPfOu
jfKyppzdB5MTuqZzIceeg5wacd1PvRsnyRxvK79pSjm6cDTzhwxRy7nBreS0t6hLNPQGma+eIAew
Nrn5/PyK7Bwqt33uKbqqoWg33mPwknqH3mC3IMYxXPRZEF+jZLCGl8F14W1Qy1kN8d635zvdaVgb
QWFCkaYy5VvPHdUARprCJV6FX4oaVXBZztuZB7njyfM97TSrRz1NplcS4FzLIAsX6E8UkLesoxt/
iNo9gZDd8wE4TNYajsfpiVhXpkeVbAGG0bY92JBqBMaCCtbaRIUVaY872TklGz0FVMkAaUy/ynXo
1rnU4tTCNlRO+xRMaAEwdM+UdvUiwqYWwGpBrjy5weYWGGHdgAFUhxTkROl9JG2yrt9z0O1auMe9
TK6uoSKXuQK6dxHzlrutU/jZqy7tP+uZ2+4rPdgRlSaCJiK0GB01L9OkR6voUByCv8UM6nbh6XaD
bl5StpeNF9tfWkRPLsFGFb92mRx9UkME2ACuBld6DDp3n4cQJ8/UQ5A4k3kbEFo0zYldNsjdUxRb
tuABlQhPj6BcLPtfOsUqznwz+dFoQNjqwLsMKorEzC7wTnsoUv/6x0H8Rod1l8u2JUqDHp9LazBg
cjd07aJw8uzcaABrQvoa7zlFFOG6p3MlraVQd0xJC6iVcTdWptuplbLkZeFZV0Pshe9D7q+Cho1S
eRXS8sug9CyIzMLkmwS6fu6i9/arSkRv2TdEhPZ8QLuM7vF4JrcCBJZRmELGGuYEe5jVBQtAOgO1
JhWW0b++wrrDIUCEXgXjMFnhMORaQiaEgwCFvVnrogwdZ+GDnP2fhgXEVzJdYJBeIiTJi9NwtPEC
w5tiN0brt4s1d/Z6FgxxCMWQSD291ykrSBZwnGXX6CMRqKKcPw1/wo5I86BQwXuXF+LkKyZlC7mb
Z7SI3TjxZY7SK0KlcfHh+bVUdu2bCcqKuxQ/FImOp6nmflhXNoGPQuv9ZQQlUwC3WC197BvHQF+u
K+N5t25g/4X05LsRoqZH8QTYmIsBfYcvrUpR2swwikw6K7POvIW21FzvWYpdxykLK1AFlH4CRhuP
MQ9zuQsbuSWqIWtQFEIlIbeV9W6w7fjcTA3K+PXY+Pj8yghnMd1/cbmEv0bnyTDNJnrQG6phjGPr
04hyT798V0vQUtWm8ZtSSZ+f72zXwQBJN1AwrlGkhCaeSwUC28mowBNnrtVLLbcrtGaN+ieOHzCL
tijug95FE7bw6MrcKKEBTRDrqMGd6lVJ/G6omuL2+ans+m6oOhL5M1LuyASNOwko6+CeTY4gr2Sk
btdKLJ14bUitIMphX10JXo+1q5UzR26VPfPbtWUWUAYHgRySpdMIJVm6Zp0CFFqgqog4V1D4l3kG
5vckNkOIV9HECD89P9md+0YmzyQ4CdzKmHi9PFXrhhF1i7Z1YCnUoFOQmmB9+nwvu75RZgScziDw
RUB0sqR+oaLGBfcDBGHKG63snEvyMRU0a0hwP9/Vrt2zAT+BbiVYBMp03FVU6KZkKGG/sD2tfROi
ovQJMsTkvCsojY/Z9wsKqNpfE2oEfmIpCb7KIkDK4alPPoFMtkrSpBK3Fq0LPgcpct6I4uh7Ejq7
NozIBpEp3kMU/mrj+Q2RYE+PNNxd6SML7bSxNmspRvkZ7w3zvkjjCeChIOV//KllHMWJmfE6hXZI
OYERqj8z+yxfPL9buxwjmUuuk8B4WLTJmuUeFlnoHSz2SJLdwIhNgW5bQwNbyE5hLmD8kaBSi9o9
QJedIQB0NxW6prSVaPZkdknlVbLCDbOtdRndDVjl3rlVX37CO5rnqOg1FyU4UBil183b1vETqHXy
r8/PfefNE4phYIU8tJChmVwDIKsvU5hy4BVpXfU0UpzmDOh9tlyXboAATaLfyeqg/cZrAU6xqKwC
lK0r452HBvFPXEgej2Ti8taJaWahT7WVbmb1FQQ76ilKrvmefPkO0wU4zuFA5IAg//RCYGSV7gVG
yiV7aJD2bOD6oqgF/pw9u7ujH26u3KGJ7HOLnmZ/s1hRoe6sFEhjyvi6W6fNWUGeZ8+a7TBdMr2I
aAmMG/mxyVmUyEleGBp1b7oNG73UmP132OSSswKQDplAz/BnKqCHs+eNxsEwJ4c65gobhqXSJUnd
seGuVT+ngCVSFm3uq+/r0PJP0dvoYHlNVKo3+gJNyi6fyy6K1EOYZfKeWe/w5GBliD2CbBe4ocms
C5TaQt/zlIWj1PI7CFGlEysp+lurlX48P9OdPREa4+K4KfKdfB22owwe0p/ggkq7v8r1Oj+B31m6
lbVq35mxw2CAy9gcTRyCNtDF8aIGMHK00K/DvwTGbNZZJvxEqe/u8XXCl023jvcbKAuTiApRoHEv
dmG4BRyNysKDJilYOGbpf5HLAnF7uW5C78ZLqDzacxruAOlwW3rUqbCnRzcmM0RkrUL1eFFHIVxd
oe+rZ42uVicDZabNPI119ETrVnCPWSXVAnYH75Nr6p/VQLqy3QqyaTufe7pXfn9+e3euOXFfVkNF
jVFXxwOrNSgB14RdF7y/86s+7qMFD+7qr7scGzYEAerjZs1Ta9wL5ZcWqQ5VWUSdwBSGkYc+gKLu
WeV7nM14b7nUA3XhpUNOnsfWuB/ZqltHKr2aO+JgtecWVKG/Dpo605XhN62HMCiCqufMaGyycEmX
+x9TK0MipVQoIz/zazd540mJ0swRB9Wk82JQKuNjHaDk/BZPl9ygbetBXFw0QpU392z5Mo8dv5r1
dgfRkaep6+w0KArLW5ieR704kijOV7fLAmgNCtgoZ5XUG1cIY3f9+TDUPWEDeAm969j34QJnDNQU
t0mPzFJM5TFCCy6QLeiMPepmgqIDoYIgdqYvFNUrAdGUijlDzrh0TiAhD4aZkuiRTXW36133RjZ8
atNhTdwuGei/s3MHiZBGb70Tuy3c6hJ23wz5A2o4YFHzQ8mllZRiZJW9ItBbh8jq9bWLOk/uoDRf
FEOtnieGFiSnpULgbu6je2idFA1oHoiyy8w+ixCpRVQVklPKXPxWM8/ggrPOYH91oktk7Mr+PATR
mQNtJCF2VWolnNkAhDwPUbDMvHU76mcWele1sL4JEWu0QaBBniMwY4SfNC/ojE+hXQ7vVaPtEVWI
ukGD/0mWcqgtA2JSXDmtDrFeNfiiEs6g2khDby2FMOBXwyg1b6ZaxWXWU1dAxWuQpfOopXY7ITgS
AqDvc+lSariLIbpbD+eZ7hoIVXu900PnTW303PC0dXMVqTVlm0FTlh9K9OaqhWKHBMS9irT1WVSb
6JvHrmtdU9wMSYnuDmpHPX8nf1GhC+1nMIJrbwKv99czx+ccQWIPmri5VamlOjc7P8qvc2qW1NOY
uoF44Wp1fuVoCNTgNdBSXDi1lcI74jZWft7Ycla/Va1E+uxmDQzPfQi3lNWSl7iyqa/91mOxS9NO
2rcFBfhXdjzEJLnlFrp8qZDN07BZtx9lPYZycK0X7aUQAQYDtQ4gK1S8tIKEse/iLsDEPfuNXJWO
dN7CE9v9Vtt2ZczWyFsOs7aqIHlpqyheL6JG1n7Apin5M0nW1meNVEg/EDRuoTdSKIg5bfMEi0Xh
DnmRAhbWkyEZ4i9GnEQSOhaEY+aEHP2v63VmX6BqFq/SsgjeUaDcrN+6nqV/CYN8XYHp0RV1hlyG
Ly9sXXMLLCYGChw7FaR3rVdG5UVs9SW84kYffEkauQjBY7Ru+q5TB4mq75ocE0WcQXEHB3CazsIo
STIo27PmaxX4bXaeV3Ycnlhrz/jiS1HbnCmq6apzElXaW0pIHYNUauef+gB2pBOqs4dy5us9H2WT
xHF9oocwNJ1YKKN5c1UanLehh/TGDCGQcB5Q+4QKPJsGf7zTK3eUDztvEkdrvsFzJ0lzFTpr9JXt
UP8CKzmfom1lA1SkUO6Giw6kS3ECGAv6aEcKKxnqXpvLYuJIkDOUlE6/Qwym8lDOAfgyb1xqGea2
2yWQ3a2j5MLRA7hqgizRSHgVNXr0halWPmzHudNAOLGGKA7lGlLUnR/U+gIuzyRbtLbRrG+o0G2N
eTAUEN1A1gvVveQ0BSXK8GsWC55Fya9qK5fOrG7idH3WOwVfpyr7NvSkZeMiFdKadTHL1aDmqElw
CuTY3QrkmKNRzdvZxq3kt7l6mkdDEZNKN1sFScgwaCl7LnM0KAD59jgcwh8zygCk94qB8s9ZZ8K6
JpJt5nAZN9Rdrxdx3jqAimujtOAXhqbfVcpv4PCSTnovQ9lqDrMKASUp+pR2oW1C2ABLPsm7/x/l
Pl9F/ENfNGWQvCG65twauKKPiC5JBOxyQd0NMejlOkd4yFMg8VAtCame3FI/9b6y5tdOWXyy3CTD
olCzSPbcP58gTm0QJQ88PQA/rGlU0QM92SSdoy/WpnfLcomaZLefhRRCL9LG5dKbFPlCc8M7TiWU
idZIC6YgfmeOjrPJ6vLT5h7xl1T4/k5mnX9QMfDDUIVa3klSQbv7vl4V/YdViVpTuS2SFb99lwZJ
9RF11p/5R8839Gq1afRjn63+/d++pzWYCkYArXkyqg8W9E0jip7NkDbjfa6FaMmI6zua1pzXQKbF
NZlgn/gh/BBRMv/wa8lxXstw6QHKxDTFz32Hj5bozxbh+fndr+bz/+a5Gdwvz8Xdv/+bCMsctASS
pry24PDTBLT8/me8BhaMbBSQcOe87+oFTV7jXnrQ5E1440TNBJHs+/3n2j7af/O1uXmyAQvY/PB7
OnxBSyAinActgf5aZtfBNk9M31JfE9IADUzocfPz4nZfBJgOmrqpvYaejeQvWdLt7j7afdV4Td4Z
JnywIZuf+6V+QZuviArfg5ZAfw1ghweeCGJvfnBwj5aAON5rAFpk78BNiZ8XuASHOkAVvjYKf8Qq
jOYuicmL8Lf430v77HHIB+68ZL6mnoq5iQDm5me89ZJlvBbYC+rIkfEWPy/u7NuUnh1m/iwCGCVC
Kg/2P3aC9mvy+JSrbldAZLbp7wV5gIdNuU+i/3Ep+ws3IOhTcHGCIVUcA/wwxZEDELwrtsjM3BvJ
i3MAm2rsg4xA5QgEqikyQ/dLwK3i0RIYGz5HneD4w28JdL4sI4Dk+UBnAB2OQMTaQBP/2OZHSwAa
4bVgpXQ2OPWXNXmB4j1o+w0VR0jNNiny+7lP7oDWa1H4Z5DUu//1SzwDD95/vAA/vMUf/CCf+aP9
Nyyhgk5dlqAteVnbLzATB22/DhOULN4Azviz5/anw5hDuu3FHf76oXPWzNdw04Ld2T5rx1Mn5P8a
yiCopjgOX9Z2A4w6cL8lGT5wseHwvDz8jC8+G2dHBZVsiGSo+Hlpi8Cj5NBFUG1Iik2NLP3Y22H1
Ar0Pk/qLu+3Zhzo5ncc8ICiol8d3HM4+AwgWkKH77X55G441HrjhHPCUAxoysdZ7ox87eMt5TZAL
8jrkxTY/L+6iq4qM6kGOXtzjSIeT6n/YZi4Oj844icce0FLW52EJBAf3C3N+6qFrgOM3SclTrUEa
ZPMzWgO4jLns8N4X6I8XNveHs+jnXzrEeqE6Ap0siuofbzxz5hd8/VvDeHnGf/AtR8PfC94Ervij
yWvcckC/GFTF3NvDi5u7KAs86LsnjvNa2/yIL/rxxuMR7sO626v9fVcv6HkvqgwOmzwHOoQVMqiZ
7fN1tAaEd19DrAeIR3uhAT5qGg9cA539FwEec7sCE8ev4fgpmQF0/3AffHGPHF7mh64Bk6SOGd6U
nec/+jmiApICyJe6BFTWHLgEBv6fKiDBQ3bv6sZmQIiDJA94TtBO9z+b/l6SMxAB6oO8ASvA/sKw
8pDtFBRPjxwiByE/gi3uwQpe3BtAFQDNg5aAZCass9TzTx59PHlhYtABu99f/16eDxD8jAdNnUAX
6we8FwX7zc/4OFSc15wGlIw9hMFeXpzLPvTZa7+GH40oFwjS+5+xEUhEwXCAiIs9/PoFvgQFg8zB
VgDAm0qS8TXY4HEMvx6J/u3kNx39Xf7v7/hHfyBHKPOJ7jaYkWAF+ukptOTP/sEWLfH09w9ICQGH
II/9Nyb3zb8UGJL7zv+GKfnvI0jJJp/z6Jf/jTfGoz+O/u29/N6j326TQY/7eliOpwPdOYXtX54H
q2JZfPf7kw325WFSQvPv3//tl6TiV1XwffkY/8JzfvvHnUgZ7GTXUHb/7aOt2I7o6QTGuJWnv3+0
E1SzES0eNfUvsRXz5VS9UKBQ/mYRT/BKf3ytz20wooirJFomd9umhDGLJ++hDd+suuB7um3n/hPZ
azX3j+znxnu7BPv16h0mW6xeMexXN0Fer7hLPO4JBrTtH//MPvf39CAScVs9UYcQ6K9Dl2dOA8Uy
evVLvComXxfHgHgs/2kP5SNH/NxSzZdF8O3bajlaGp4apBxEcf6e9v+JH/Bm/od+wI/H//D9P/6r
E+HrtgfBqK/tb7Z/+dwSz1bA8lfbtRRGLoqk/nRl/96NS8tq+erDxCwEr82hLZ9Er26XUbO8S4tt
Y2LQIhZ/aNNnNd9JvIxGB4W4xxza8Hma3NXFEqu/b2njSo7xgb9hgYulV49GvIlTHTrkd7jqeNys
YJR9vtld1vmfc2JCivcveF7+Enm41tEuHOEL+iWBeXbU6BFMfJZWZYvNbE1kY+LHaHeVBCPvL2rl
nrfC/eci5VF1chdsGxJjFTwMhza7U9f0z8HYf9fl5sMqq79FwfdX6Y9Xlb96NQdhPbqS6Ee46CxW
cfodCSm62d/fESxwzsW8SMcXHqFNcvAGpHFapCM3K7j4Dm6WBjYXnR/inpP8sUbbloX9CBLKg/tZ
ZqtXn1fF3eg4FimXQ1terINvaV2NLN7c6873f0gnHvV52+GJZRCg2kMHe5JzDqf4vejVWR0kq5FP
MY9gJvDqIwQ3alaIKR087sqHyWHsrgXr5KHtfuSzP1vG38Yto2V8cMtny2/jj1AgYw8d7pk/OQZE
6OngRp8YAq+Aw5ud//6/q9Wru//vokmDYvTVgVg8vPmrVdKPzAzuwsNbvQ6+TW8FgE6O0O6qTCt/
dLhAQ3+EdoNvk1UQPDqHWsTN8m7pLUvuv9u2NleOYxwjN8ueqtKxOQi2/MOHHC3bYNvOZriC5eQI
zU4aPcJXfMNB+n0S/BCl7IcPtsb7BvXokCZ/dqyWl8nYTUK3foSm00H4X6I027Y2myfgs4euB1XW
q7EFH+PI2LQ6WQiRATt0tPfnsYRSSLmst81t1kKUeRza+off/6NOJnWKwOuP0DAvk7uRI1ZFDuvQ
8d6u+u/+KopWI2MmEXqEprmt+a9+2Vw4t62Jdd7AFw8fd7LyltGoXUGLdHC7IqS5fHW92uhB3be2
GbSA4B3ceEpkZmzSEEYeod36bhxe3KgXHTraj+n4lQaF3BGG+vv/TF99TOPf/2MTNn5X/P6/ku9B
NnJKcIEf3tFHPsNystZCavHgVVkmw9RBA546vOFP3pMPXMg3HDpe4gRhkCxfnS7L0bVIFSjyQxsn
OxVM7vRgyQ5v94Q4TBUkoyuBeowD9uuTNwglL4eP92sQf1t+a8dWLOgOD13g240PvX3yfYs08KFt
z4Li1UcucyMnuuHGPrTlX771q9HeQfBHJTF8xKAs4SMSHFj7xv/Pi8OikYEYkQ2VIiNVbEqijIPj
so9n8w9Lg5yt0sIbuzwhpXTobn6oy6kjFTwJhzb78ff/g2fqx9+MALo+3/DjlTx5yB7958TnUcTT
/xUz2r9E36YH2hG8yy8J2a1idGE9gi3+UpfVJJsgOOKeN5n9MUASiF5Qx9uG7i982z/9fO56lpY8
5TYXnfNVMay8FL3R0ZIIoP0RBr+E3mfb0Gbwe93r37EmdeSRuh4Nd//nub/dxSqJl0X4eLimsv3T
z6/1RbGa4ieO8bY9Kat08hwXAqSH7tl8WH33x2t7jLftafAERCJYMg4d7emySFevLkqxwCM7E/Wg
BzdeLJPvo1NAVHod2upZ8I10B6ipbVPisxASJQc3DGQtKVf9tqVNu0d4GJ2tiniZjJs9xjoALBqv
7jGCEfMi5X4+cg0bQvxDF/e8TvA5o0VAHG271Ac4h+9PnANo/yO0Wy2j8WgFUv/QVbhcFRMDg6Li
CM2S9iMsvBqlopVjnEDXy6qZWMMxnq7XQeXX06uJwh3s4BW+jdJmGU6HfIQ1vg7w69UqKavVOOWP
pPThw76uu1VMErTwtm0J7wOn+faPP/+F3KTRHWuybWjTrpBYONSWb9JkOQ3BH+ETuRG+fTu6zWCP
8Yx/swKeUDw55ZAv2Xb18wv8Ji3a5dhXHONofgcMZowaRU/y8NG+S4uqnsRXlWPgUT8QAp3cp6jB
O3zA4osGZjOyCWRdj9DwxmsWQTKOnh3j1XGbgaLdjlAY8QaTf+gXd9ssedAVd6OGhX7WwQ23q7vx
4bEpyjq8WUTC7r+67Rg3a3GMI+9TWLDEo8slUZ1tNz//MX9Kgmp19+oqSLy7dPxsPEYW+7OAMWF3
c9g3t4PdrMlRMrhpwgG18oqxQR/jVXO7KqbR4GOAUnh4rAR27Gac5EBLQz2OYyZNdbP8vrqbvvSE
OPQRDqurtEyb0WpDuKijY7/d2583xN//h3D/u55mcJrCXOoIPXfbQF5V39/dPy+0JrD2/5J1OyJc
NU35HeNU4jbxI43Ch43f2pHwEVBZqVQWoE6EjaGnQ0Hr9td/Zmb/vH3/owxii/LflBSJcf7Fkq3H
U3j4zx//1clRygx+KepvowvGEU4SKrsCsO+bGOFsWXwj07Pdro3H3/7hz/Zuf7wNqHQdRGOwtCij
PfTcFqOlgmEUDzqGtxRQwdnSB7k/alpwnxw65Pmy5/a5y1se4wk1n1jHMXBRizQmDTou+zvGS2fb
7m4gsHkE86CibVood4yHCfUtd9SZ1WPEwDGQO+dLMF1bGxPfHjRo2z/+/Nd3iR1P9g+9o8PbvVkW
IkE+hXMdAyrOk70qBQqm2g5zsxrHQIe/I3hapaKmanQdUgUzy6Ef931J4lVQVeXGm75ZNcHYg8h7
T8L93vS+l+v6+/SpeYR74kdemcHd8m4z/I/pt+UEf3OMUN1H4CD36zPHLtNylzNUj4HwvV+ozwGx
fSpFxSVVlH7cewWeZOOdOQaYdiYwmaX/6nNAEnynk4f/7HAz+3T7bA9HMOQZIbMJkls9RmngnPK9
78vxh3cMoObtcnwrUq0j+LdbUV98wvWZp/Akt3mMRNm9dXKFqfzf/yNaxaNnNmToh9vJZgI3S3oY
x0wEofTR/ND9KfDqv5xucmj/dTtq4a9Rb9lfnbnrjvyfA6bQ0Zw4HEzxePz/sGs/l1ERRXq8uII7
49Dzat5nk6z9MbDpZ8th+eoWjES2HeH9VeYIfukCIxs1egzo6kVZLFcjBJpyjMVlrPlorII+6tAd
u0yLCc72KAGoq7rl6rkd3ma7hNTKoaO9XgHrGZdGKcfAqb7lCbUd3Wawx8A5vkdPqBi1KojoD12C
22V9F7z6pVhOo5KC+OrgxvsJOEY9xhP1IbIsxvzq5P9yd227bRtB9Ff41haoYVPUzS8FLFmOU1my
aikO2reVxEpr0aZAignookB/o7/XL+lZXhzuciUy3kEsBAGKuDH2xt2dnTNnzjxyPMKVpxKF8/DR
DXfwsZ8kEg7k4cwX5Xf3UTZ3qIhm3urYt7DpfggtNdYFYNO89XcihGZNo/mSC3LZQjqKzcYZxbUM
Nvpc99QWqoSoHUywRhfzyBpFIcvXI732k9YJ1uivu8F0cHc/uPzbEpsHFBhrqu5/KOuhYIgDfi/q
CKCsCKqG54PZ5z8X7ffgm5I5HdyFbWNaL/zFL9eIrCr1VkpRwUqMSGYZCtH0L+N8nUJRz/e4QvKg
iL70AvYsM9ApskwEjOzmcxYngSIHtO97vprBLMpvma7sYAFMS1aCaRPY/ysAcIu1SD9Xcpkp2AxX
DMWF90WeKo99NczyLoqVUdtCj9B0qadI3IQmjLQ1bAoS4ySVsJHcSLtLYFAnbhDl806u9OpwTvXq
fggixBykwSZlLkyX9x5x5WfIgElGqHHMZqDtoLwpxL+bUADudGG88Ow0jUUdoVFI1c1gs9mjL30c
CqSjB+aqGraiAFDEdetrgTyHoPm+L9DPH4cutMOeVj/pHmcUqCQCtYJTJpiXcBeQh6dhUVPw7Pq+
n0eDJWi1RYBLX/EHXryDOhRtgksknJslwArh4yT8Dr4IkHarJBsdFMmrKeWW2UKQ5eJy+wTP46z9
JFtPfGxhGV80O60b/Ch9FArDgECYRDyi8JevXfDGsh2azGG0uAQY7eX/T5oE0qHyTbHveV9tiYYc
4oiAePOWEhNHkf7bXwfw5hBDzqYjd0Aw8rH72eozT0MaomBSjbmi00DBo7pnT1Alkp8TFFj9mEGL
TFpgijMrFvgPF0qGCr216+RdvX7bTfhugRiL1rgg45OgA7YFqUNMoSz/BJlxig48Vb2CYFPDSIVr
5nk6K4XqCebDTuMu164HcsDP1kWI4GAItYw04ilOLJCYJbP60dNaeqcgEde885m/wdtU2qkQO6do
F1kreTPiBms4FKONQORVBkuwMz/i8/I0AnwV7SIZKGhQcFZKj8wGBYLW9/h2K9gD+aEtLngLwS4I
l4PtBmblWbvZoqDWZ1Bs9j4ZgQEeWLfRzovxXtQdEHSKns9E0Vzw70RJkcoD84b41zlqINRydQSa
BMewQiXdX0DhuOJ3jkJJvSRHI2RXFWAhm3LNx+XLQ0+6AxIlerN2lYcw0hlKG+rrRjqIAl8mTqU5
7UbDTDwcrYB2ogBv1HaS7q3yZ1OysFG7qayGRvQ7hYWN2r4VJ0FmB+lQBqM+JgiXrVS2Omr7oZAR
dPebDdQyxI14UHUTb/la4q3YM0zZiDqBDGU6EdRG4zt3Bdtet6MeUrog3ppet/mJFNYUVQlxmLrn
qE7SagFNSooQ74Wq6nY3glLg1t9BwEY6tghitM5bXRhCFMXqoFTOQXSwdmdstQ7cuTQrx+mIP6i8
jfrCHbtxEN+s29GL2Dzentpctm4TuvMOVlEUADmDTtTBlJK027ezUihLVlokU3iuOJtqzkjxtwe4
bV/E6qtKYVT9e3ZgxAbXHdzvb5aJ+TKd1hFiq3+uIBabeC7F4+3kP7zeSb1AVtyc8QeZbkHg5V0E
CNIr1575cMEnWHkgZ4frvK3UFcp/ev1CjBALepTpIaKE714TUNOy9dYR3M28HTFYCn24HmTZZfEr
h2CsUBuf+0v5m1Gk2E8DLuDJjWQDyw/igjmvubiIwMquJUX+O2pQrKyh+M/04q744WwKKcz3UCwq
ocNJwXHTnYaW5U+XFHQ2bfVXtpW3r01BQBrGwSp+FkCMtMAUOEnqKQx9RbfcpkBL0he9pm0CrG0I
TuVmXV4SgnN9w5QEKooaDshlZX7piFBQFZAagrobyl6mEHyEnsOSf5KpbjZFGhIaZrHiv9gUBOyx
u5XlZ22KsJjgEUCrRgcv2RRafhOonpQ2MoUs0gSMGwB0pcyOg15NTVsCKv2KbXFtFG+kpBSo6RU6
WzOuBhgaFG+LGXvg5ZWGCmY+hde/hmaMQwo6byd9YxHcRCIxSDwL1d3RoLiRPjzPXc1yUGRd3nN3
B0qPtB4UV90tuKD+J+v9DrGtrXVqDVDOw99FunAi6gYTfICswyEg+XANadZTK/8r13XaaVLkgU63
CMJ7se6+AehCEXQZ8eUS8g0DFsq82iT/Y/8bvi7gka3adM03AHOesGovf02ZFsWNgeKgwHRKIOrX
v24Tq8LwgQLu/ffPv+GGxQy5bTHqOWAE1yhJgqxP3aJC56DtUJARZxxlgk5uBBe3OMMOals7FHmr
UxdOwSbf7uHpJWd+DH+JW7+h7JScRXbeaXUaFJlkl/5m6WMBZ2wDN5LLtdvORXSFIpI0ZBFYBxL3
HeTCs3aHJi574vGTBbQdT8JQit5lfRCE8KbwtIsfPWuZ4A66Ydsd4r+axisNlw4o+zapZDpI0xRn
Ks7mOEBCHTD9Hc5Sg/Uf2SyLW2NQRoQhXCJ+Y+GBS/XL/wAAAP//</cx:binary>
              </cx:geoCache>
            </cx:geography>
          </cx:layoutPr>
        </cx:series>
        <cx:series layoutId="regionMap" hidden="1" uniqueId="{D9378F56-B2F4-4F66-A557-DF17A23FFC46}" formatIdx="1">
          <cx:dataId val="1"/>
          <cx:layoutPr>
            <cx:geography cultureLanguage="en-US" cultureRegion="SG" attribution="Powered by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5.xml"/><Relationship Id="rId39" Type="http://schemas.openxmlformats.org/officeDocument/2006/relationships/chart" Target="../charts/chart38.xml"/><Relationship Id="rId21" Type="http://schemas.openxmlformats.org/officeDocument/2006/relationships/chart" Target="../charts/chart21.xml"/><Relationship Id="rId34" Type="http://schemas.openxmlformats.org/officeDocument/2006/relationships/chart" Target="../charts/chart33.xml"/><Relationship Id="rId42" Type="http://schemas.openxmlformats.org/officeDocument/2006/relationships/chart" Target="../charts/chart41.xml"/><Relationship Id="rId47" Type="http://schemas.openxmlformats.org/officeDocument/2006/relationships/chart" Target="../charts/chart46.xml"/><Relationship Id="rId50" Type="http://schemas.openxmlformats.org/officeDocument/2006/relationships/chart" Target="../charts/chart49.xml"/><Relationship Id="rId7" Type="http://schemas.openxmlformats.org/officeDocument/2006/relationships/chart" Target="../charts/chart7.xml"/><Relationship Id="rId2" Type="http://schemas.openxmlformats.org/officeDocument/2006/relationships/chart" Target="../charts/chart3.xml"/><Relationship Id="rId16" Type="http://schemas.openxmlformats.org/officeDocument/2006/relationships/chart" Target="../charts/chart16.xml"/><Relationship Id="rId29" Type="http://schemas.openxmlformats.org/officeDocument/2006/relationships/chart" Target="../charts/chart28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1.xml"/><Relationship Id="rId37" Type="http://schemas.openxmlformats.org/officeDocument/2006/relationships/chart" Target="../charts/chart36.xml"/><Relationship Id="rId40" Type="http://schemas.openxmlformats.org/officeDocument/2006/relationships/chart" Target="../charts/chart39.xml"/><Relationship Id="rId45" Type="http://schemas.openxmlformats.org/officeDocument/2006/relationships/chart" Target="../charts/chart44.xml"/><Relationship Id="rId53" Type="http://schemas.openxmlformats.org/officeDocument/2006/relationships/chart" Target="../charts/chart52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0.xml"/><Relationship Id="rId44" Type="http://schemas.openxmlformats.org/officeDocument/2006/relationships/chart" Target="../charts/chart43.xml"/><Relationship Id="rId52" Type="http://schemas.openxmlformats.org/officeDocument/2006/relationships/chart" Target="../charts/chart5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6.xml"/><Relationship Id="rId30" Type="http://schemas.openxmlformats.org/officeDocument/2006/relationships/chart" Target="../charts/chart29.xml"/><Relationship Id="rId35" Type="http://schemas.openxmlformats.org/officeDocument/2006/relationships/chart" Target="../charts/chart34.xml"/><Relationship Id="rId43" Type="http://schemas.openxmlformats.org/officeDocument/2006/relationships/chart" Target="../charts/chart42.xml"/><Relationship Id="rId48" Type="http://schemas.openxmlformats.org/officeDocument/2006/relationships/chart" Target="../charts/chart47.xml"/><Relationship Id="rId8" Type="http://schemas.openxmlformats.org/officeDocument/2006/relationships/chart" Target="../charts/chart8.xml"/><Relationship Id="rId51" Type="http://schemas.openxmlformats.org/officeDocument/2006/relationships/chart" Target="../charts/chart50.xml"/><Relationship Id="rId3" Type="http://schemas.microsoft.com/office/2014/relationships/chartEx" Target="../charts/chartEx1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microsoft.com/office/2014/relationships/chartEx" Target="../charts/chartEx2.xml"/><Relationship Id="rId33" Type="http://schemas.openxmlformats.org/officeDocument/2006/relationships/chart" Target="../charts/chart32.xml"/><Relationship Id="rId38" Type="http://schemas.openxmlformats.org/officeDocument/2006/relationships/chart" Target="../charts/chart37.xml"/><Relationship Id="rId46" Type="http://schemas.openxmlformats.org/officeDocument/2006/relationships/chart" Target="../charts/chart45.xml"/><Relationship Id="rId20" Type="http://schemas.openxmlformats.org/officeDocument/2006/relationships/chart" Target="../charts/chart20.xml"/><Relationship Id="rId41" Type="http://schemas.openxmlformats.org/officeDocument/2006/relationships/chart" Target="../charts/chart40.xml"/><Relationship Id="rId1" Type="http://schemas.openxmlformats.org/officeDocument/2006/relationships/chart" Target="../charts/chart2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7.xml"/><Relationship Id="rId36" Type="http://schemas.openxmlformats.org/officeDocument/2006/relationships/chart" Target="../charts/chart35.xml"/><Relationship Id="rId49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5521</xdr:colOff>
      <xdr:row>0</xdr:row>
      <xdr:rowOff>0</xdr:rowOff>
    </xdr:from>
    <xdr:to>
      <xdr:col>0</xdr:col>
      <xdr:colOff>707885</xdr:colOff>
      <xdr:row>1</xdr:row>
      <xdr:rowOff>77304</xdr:rowOff>
    </xdr:to>
    <xdr:pic>
      <xdr:nvPicPr>
        <xdr:cNvPr id="5" name="Picture 4" descr="Equinix logo - Social media &amp; Logos Icons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521" y="0"/>
          <a:ext cx="702364" cy="712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702364</xdr:colOff>
      <xdr:row>1</xdr:row>
      <xdr:rowOff>48176</xdr:rowOff>
    </xdr:to>
    <xdr:pic>
      <xdr:nvPicPr>
        <xdr:cNvPr id="4" name="Picture 3" descr="Equinix logo - Social media &amp; Logos Icons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0" y="0"/>
          <a:ext cx="702364" cy="712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702364</xdr:colOff>
      <xdr:row>1</xdr:row>
      <xdr:rowOff>72768</xdr:rowOff>
    </xdr:to>
    <xdr:pic>
      <xdr:nvPicPr>
        <xdr:cNvPr id="2" name="Picture 1" descr="Equinix logo - Social media &amp; Logos Icons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0" y="0"/>
          <a:ext cx="702364" cy="712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702364</xdr:colOff>
      <xdr:row>1</xdr:row>
      <xdr:rowOff>82115</xdr:rowOff>
    </xdr:to>
    <xdr:pic>
      <xdr:nvPicPr>
        <xdr:cNvPr id="2" name="Picture 1" descr="Equinix logo - Social media &amp; Logos Icons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0" y="0"/>
          <a:ext cx="702364" cy="712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702364</xdr:colOff>
      <xdr:row>1</xdr:row>
      <xdr:rowOff>77304</xdr:rowOff>
    </xdr:to>
    <xdr:pic>
      <xdr:nvPicPr>
        <xdr:cNvPr id="2" name="Picture 1" descr="Equinix logo - Social media &amp; Logos Icons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0" y="0"/>
          <a:ext cx="702364" cy="712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702364</xdr:colOff>
      <xdr:row>1</xdr:row>
      <xdr:rowOff>77304</xdr:rowOff>
    </xdr:to>
    <xdr:pic>
      <xdr:nvPicPr>
        <xdr:cNvPr id="2" name="Picture 1" descr="Equinix logo - Social media &amp; Logos Icons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0" y="0"/>
          <a:ext cx="702364" cy="712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8467</xdr:colOff>
      <xdr:row>0</xdr:row>
      <xdr:rowOff>0</xdr:rowOff>
    </xdr:from>
    <xdr:to>
      <xdr:col>0</xdr:col>
      <xdr:colOff>710831</xdr:colOff>
      <xdr:row>1</xdr:row>
      <xdr:rowOff>68837</xdr:rowOff>
    </xdr:to>
    <xdr:pic>
      <xdr:nvPicPr>
        <xdr:cNvPr id="2" name="Picture 1" descr="Equinix logo - Social media &amp; Logos Icons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8467" y="0"/>
          <a:ext cx="702364" cy="712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198782</xdr:colOff>
      <xdr:row>132</xdr:row>
      <xdr:rowOff>97182</xdr:rowOff>
    </xdr:from>
    <xdr:to>
      <xdr:col>12</xdr:col>
      <xdr:colOff>767521</xdr:colOff>
      <xdr:row>149</xdr:row>
      <xdr:rowOff>96078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5522</xdr:colOff>
      <xdr:row>0</xdr:row>
      <xdr:rowOff>0</xdr:rowOff>
    </xdr:from>
    <xdr:to>
      <xdr:col>0</xdr:col>
      <xdr:colOff>707886</xdr:colOff>
      <xdr:row>1</xdr:row>
      <xdr:rowOff>77304</xdr:rowOff>
    </xdr:to>
    <xdr:pic>
      <xdr:nvPicPr>
        <xdr:cNvPr id="3" name="Picture 2" descr="Equinix logo - Social media &amp; Logos Icons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5522" y="0"/>
          <a:ext cx="702364" cy="712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702364</xdr:colOff>
      <xdr:row>1</xdr:row>
      <xdr:rowOff>77304</xdr:rowOff>
    </xdr:to>
    <xdr:pic>
      <xdr:nvPicPr>
        <xdr:cNvPr id="2" name="Picture 1" descr="Equinix logo - Social media &amp; Logos Icons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0" y="0"/>
          <a:ext cx="702364" cy="7123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1</xdr:row>
      <xdr:rowOff>22225</xdr:rowOff>
    </xdr:from>
    <xdr:to>
      <xdr:col>8</xdr:col>
      <xdr:colOff>527050</xdr:colOff>
      <xdr:row>18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222250</xdr:colOff>
      <xdr:row>5</xdr:row>
      <xdr:rowOff>69851</xdr:rowOff>
    </xdr:from>
    <xdr:to>
      <xdr:col>13</xdr:col>
      <xdr:colOff>361950</xdr:colOff>
      <xdr:row>23</xdr:row>
      <xdr:rowOff>130175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266700</xdr:colOff>
      <xdr:row>2</xdr:row>
      <xdr:rowOff>85725</xdr:rowOff>
    </xdr:from>
    <xdr:to>
      <xdr:col>25</xdr:col>
      <xdr:colOff>571500</xdr:colOff>
      <xdr:row>19</xdr:row>
      <xdr:rowOff>130175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00000000-0008-0000-0A00-00001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47600" y="415925"/>
              <a:ext cx="5016500" cy="2851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651281</xdr:colOff>
      <xdr:row>29</xdr:row>
      <xdr:rowOff>130256</xdr:rowOff>
    </xdr:from>
    <xdr:to>
      <xdr:col>9</xdr:col>
      <xdr:colOff>390769</xdr:colOff>
      <xdr:row>42</xdr:row>
      <xdr:rowOff>78805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504742</xdr:colOff>
      <xdr:row>49</xdr:row>
      <xdr:rowOff>24423</xdr:rowOff>
    </xdr:from>
    <xdr:to>
      <xdr:col>9</xdr:col>
      <xdr:colOff>421704</xdr:colOff>
      <xdr:row>63</xdr:row>
      <xdr:rowOff>85318</xdr:rowOff>
    </xdr:to>
    <xdr:graphicFrame macro="">
      <xdr:nvGraphicFramePr>
        <xdr:cNvPr id="5" name="Chart 2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268653</xdr:colOff>
      <xdr:row>49</xdr:row>
      <xdr:rowOff>20516</xdr:rowOff>
    </xdr:from>
    <xdr:to>
      <xdr:col>13</xdr:col>
      <xdr:colOff>499044</xdr:colOff>
      <xdr:row>65</xdr:row>
      <xdr:rowOff>16282</xdr:rowOff>
    </xdr:to>
    <xdr:graphicFrame macro="">
      <xdr:nvGraphicFramePr>
        <xdr:cNvPr id="7" name="Chart 4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667564</xdr:colOff>
      <xdr:row>67</xdr:row>
      <xdr:rowOff>110068</xdr:rowOff>
    </xdr:from>
    <xdr:to>
      <xdr:col>9</xdr:col>
      <xdr:colOff>214109</xdr:colOff>
      <xdr:row>82</xdr:row>
      <xdr:rowOff>48847</xdr:rowOff>
    </xdr:to>
    <xdr:graphicFrame macro="">
      <xdr:nvGraphicFramePr>
        <xdr:cNvPr id="8" name="Chart 6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618718</xdr:colOff>
      <xdr:row>69</xdr:row>
      <xdr:rowOff>40706</xdr:rowOff>
    </xdr:from>
    <xdr:to>
      <xdr:col>13</xdr:col>
      <xdr:colOff>537306</xdr:colOff>
      <xdr:row>84</xdr:row>
      <xdr:rowOff>56988</xdr:rowOff>
    </xdr:to>
    <xdr:graphicFrame macro="">
      <xdr:nvGraphicFramePr>
        <xdr:cNvPr id="9" name="Chart 7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510835</xdr:colOff>
      <xdr:row>80</xdr:row>
      <xdr:rowOff>76090</xdr:rowOff>
    </xdr:from>
    <xdr:to>
      <xdr:col>21</xdr:col>
      <xdr:colOff>318117</xdr:colOff>
      <xdr:row>94</xdr:row>
      <xdr:rowOff>125693</xdr:rowOff>
    </xdr:to>
    <xdr:graphicFrame macro="">
      <xdr:nvGraphicFramePr>
        <xdr:cNvPr id="10" name="Chart 8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16933</xdr:colOff>
      <xdr:row>98</xdr:row>
      <xdr:rowOff>135465</xdr:rowOff>
    </xdr:from>
    <xdr:to>
      <xdr:col>12</xdr:col>
      <xdr:colOff>143933</xdr:colOff>
      <xdr:row>112</xdr:row>
      <xdr:rowOff>105832</xdr:rowOff>
    </xdr:to>
    <xdr:graphicFrame macro="">
      <xdr:nvGraphicFramePr>
        <xdr:cNvPr id="89" name="Chart 10">
          <a:extLst>
            <a:ext uri="{FF2B5EF4-FFF2-40B4-BE49-F238E27FC236}">
              <a16:creationId xmlns:a16="http://schemas.microsoft.com/office/drawing/2014/main" id="{00000000-0008-0000-0A00-00005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351366</xdr:colOff>
      <xdr:row>95</xdr:row>
      <xdr:rowOff>2116</xdr:rowOff>
    </xdr:from>
    <xdr:to>
      <xdr:col>12</xdr:col>
      <xdr:colOff>334433</xdr:colOff>
      <xdr:row>111</xdr:row>
      <xdr:rowOff>25400</xdr:rowOff>
    </xdr:to>
    <xdr:graphicFrame macro="">
      <xdr:nvGraphicFramePr>
        <xdr:cNvPr id="33" name="Chart 9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53182</xdr:colOff>
      <xdr:row>54</xdr:row>
      <xdr:rowOff>22225</xdr:rowOff>
    </xdr:from>
    <xdr:to>
      <xdr:col>18</xdr:col>
      <xdr:colOff>198438</xdr:colOff>
      <xdr:row>67</xdr:row>
      <xdr:rowOff>57151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00000000-0008-0000-0A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</xdr:col>
      <xdr:colOff>384968</xdr:colOff>
      <xdr:row>71</xdr:row>
      <xdr:rowOff>138907</xdr:rowOff>
    </xdr:from>
    <xdr:to>
      <xdr:col>17</xdr:col>
      <xdr:colOff>146844</xdr:colOff>
      <xdr:row>84</xdr:row>
      <xdr:rowOff>111126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00000000-0008-0000-0A00-00005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18</xdr:col>
      <xdr:colOff>120253</xdr:colOff>
      <xdr:row>95</xdr:row>
      <xdr:rowOff>103981</xdr:rowOff>
    </xdr:from>
    <xdr:to>
      <xdr:col>21</xdr:col>
      <xdr:colOff>416718</xdr:colOff>
      <xdr:row>112</xdr:row>
      <xdr:rowOff>102394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00000000-0008-0000-0A00-00005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146844</xdr:colOff>
      <xdr:row>106</xdr:row>
      <xdr:rowOff>134938</xdr:rowOff>
    </xdr:from>
    <xdr:to>
      <xdr:col>15</xdr:col>
      <xdr:colOff>500063</xdr:colOff>
      <xdr:row>118</xdr:row>
      <xdr:rowOff>47626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00000000-0008-0000-0A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</xdr:col>
      <xdr:colOff>462017</xdr:colOff>
      <xdr:row>119</xdr:row>
      <xdr:rowOff>78828</xdr:rowOff>
    </xdr:from>
    <xdr:to>
      <xdr:col>7</xdr:col>
      <xdr:colOff>118242</xdr:colOff>
      <xdr:row>129</xdr:row>
      <xdr:rowOff>118243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00000000-0008-0000-0A00-00006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12</xdr:col>
      <xdr:colOff>253999</xdr:colOff>
      <xdr:row>120</xdr:row>
      <xdr:rowOff>30654</xdr:rowOff>
    </xdr:from>
    <xdr:to>
      <xdr:col>16</xdr:col>
      <xdr:colOff>151085</xdr:colOff>
      <xdr:row>134</xdr:row>
      <xdr:rowOff>27151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00000000-0008-0000-0A00-00006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372242</xdr:colOff>
      <xdr:row>132</xdr:row>
      <xdr:rowOff>78826</xdr:rowOff>
    </xdr:from>
    <xdr:to>
      <xdr:col>13</xdr:col>
      <xdr:colOff>181741</xdr:colOff>
      <xdr:row>144</xdr:row>
      <xdr:rowOff>5253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0000000-0008-0000-0A00-00006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</xdr:col>
      <xdr:colOff>116053</xdr:colOff>
      <xdr:row>141</xdr:row>
      <xdr:rowOff>65690</xdr:rowOff>
    </xdr:from>
    <xdr:to>
      <xdr:col>14</xdr:col>
      <xdr:colOff>183931</xdr:colOff>
      <xdr:row>153</xdr:row>
      <xdr:rowOff>118242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0000000-0008-0000-0A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</xdr:col>
      <xdr:colOff>400706</xdr:colOff>
      <xdr:row>149</xdr:row>
      <xdr:rowOff>10071</xdr:rowOff>
    </xdr:from>
    <xdr:to>
      <xdr:col>21</xdr:col>
      <xdr:colOff>350344</xdr:colOff>
      <xdr:row>161</xdr:row>
      <xdr:rowOff>74447</xdr:rowOff>
    </xdr:to>
    <xdr:graphicFrame macro="">
      <xdr:nvGraphicFramePr>
        <xdr:cNvPr id="102" name="Chart 101">
          <a:extLst>
            <a:ext uri="{FF2B5EF4-FFF2-40B4-BE49-F238E27FC236}">
              <a16:creationId xmlns:a16="http://schemas.microsoft.com/office/drawing/2014/main" id="{00000000-0008-0000-0A00-00006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18</xdr:col>
      <xdr:colOff>608724</xdr:colOff>
      <xdr:row>160</xdr:row>
      <xdr:rowOff>48170</xdr:rowOff>
    </xdr:from>
    <xdr:to>
      <xdr:col>23</xdr:col>
      <xdr:colOff>361293</xdr:colOff>
      <xdr:row>174</xdr:row>
      <xdr:rowOff>7443</xdr:rowOff>
    </xdr:to>
    <xdr:graphicFrame macro="">
      <xdr:nvGraphicFramePr>
        <xdr:cNvPr id="103" name="Chart 102">
          <a:extLst>
            <a:ext uri="{FF2B5EF4-FFF2-40B4-BE49-F238E27FC236}">
              <a16:creationId xmlns:a16="http://schemas.microsoft.com/office/drawing/2014/main" id="{00000000-0008-0000-0A00-00006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15</xdr:col>
      <xdr:colOff>615294</xdr:colOff>
      <xdr:row>167</xdr:row>
      <xdr:rowOff>26276</xdr:rowOff>
    </xdr:from>
    <xdr:to>
      <xdr:col>18</xdr:col>
      <xdr:colOff>468588</xdr:colOff>
      <xdr:row>179</xdr:row>
      <xdr:rowOff>153276</xdr:rowOff>
    </xdr:to>
    <xdr:graphicFrame macro="">
      <xdr:nvGraphicFramePr>
        <xdr:cNvPr id="104" name="Chart 103">
          <a:extLst>
            <a:ext uri="{FF2B5EF4-FFF2-40B4-BE49-F238E27FC236}">
              <a16:creationId xmlns:a16="http://schemas.microsoft.com/office/drawing/2014/main" id="{00000000-0008-0000-0A00-00006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11" name="Chart 3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12" name="Chart 5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5">
              <a:extLst>
                <a:ext uri="{FF2B5EF4-FFF2-40B4-BE49-F238E27FC236}">
                  <a16:creationId xmlns:a16="http://schemas.microsoft.com/office/drawing/2014/main" id="{00000000-0008-0000-0A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9966" y="28050067"/>
              <a:ext cx="4542367" cy="26712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14" name="Chart 1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15" name="Chart 2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13" name="Chart 4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17" name="Chart 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18" name="Chart 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19" name="Chart 8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20" name="Chart 10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21" name="Chart 9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22" name="Chart 89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23" name="Chart 90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24" name="Chart 91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25" name="Chart 9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26" name="Chart 9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27" name="Chart 9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28" name="Chart 9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29" name="Chart 98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30" name="Chart 99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31" name="Chart 101">
          <a:extLst>
            <a:ext uri="{FF2B5EF4-FFF2-40B4-BE49-F238E27FC236}">
              <a16:creationId xmlns:a16="http://schemas.microsoft.com/office/drawing/2014/main" id="{00000000-0008-0000-0A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32" name="Chart 102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6</xdr:col>
      <xdr:colOff>186266</xdr:colOff>
      <xdr:row>169</xdr:row>
      <xdr:rowOff>148167</xdr:rowOff>
    </xdr:from>
    <xdr:to>
      <xdr:col>13</xdr:col>
      <xdr:colOff>16933</xdr:colOff>
      <xdr:row>186</xdr:row>
      <xdr:rowOff>12700</xdr:rowOff>
    </xdr:to>
    <xdr:graphicFrame macro="">
      <xdr:nvGraphicFramePr>
        <xdr:cNvPr id="34" name="Chart 10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20</xdr:col>
      <xdr:colOff>122464</xdr:colOff>
      <xdr:row>16</xdr:row>
      <xdr:rowOff>111579</xdr:rowOff>
    </xdr:from>
    <xdr:to>
      <xdr:col>24</xdr:col>
      <xdr:colOff>326571</xdr:colOff>
      <xdr:row>33</xdr:row>
      <xdr:rowOff>78921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</xdr:col>
      <xdr:colOff>0</xdr:colOff>
      <xdr:row>132</xdr:row>
      <xdr:rowOff>44450</xdr:rowOff>
    </xdr:from>
    <xdr:to>
      <xdr:col>13</xdr:col>
      <xdr:colOff>190500</xdr:colOff>
      <xdr:row>148</xdr:row>
      <xdr:rowOff>127000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</xdr:col>
      <xdr:colOff>0</xdr:colOff>
      <xdr:row>132</xdr:row>
      <xdr:rowOff>44450</xdr:rowOff>
    </xdr:from>
    <xdr:to>
      <xdr:col>17</xdr:col>
      <xdr:colOff>260350</xdr:colOff>
      <xdr:row>149</xdr:row>
      <xdr:rowOff>88900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6</xdr:col>
      <xdr:colOff>215900</xdr:colOff>
      <xdr:row>179</xdr:row>
      <xdr:rowOff>133350</xdr:rowOff>
    </xdr:from>
    <xdr:to>
      <xdr:col>11</xdr:col>
      <xdr:colOff>552450</xdr:colOff>
      <xdr:row>197</xdr:row>
      <xdr:rowOff>19050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</xdr:col>
      <xdr:colOff>241300</xdr:colOff>
      <xdr:row>127</xdr:row>
      <xdr:rowOff>114300</xdr:rowOff>
    </xdr:from>
    <xdr:to>
      <xdr:col>17</xdr:col>
      <xdr:colOff>501650</xdr:colOff>
      <xdr:row>145</xdr:row>
      <xdr:rowOff>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241300</xdr:colOff>
      <xdr:row>184</xdr:row>
      <xdr:rowOff>107950</xdr:rowOff>
    </xdr:from>
    <xdr:to>
      <xdr:col>17</xdr:col>
      <xdr:colOff>501650</xdr:colOff>
      <xdr:row>201</xdr:row>
      <xdr:rowOff>152400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8</xdr:col>
      <xdr:colOff>114300</xdr:colOff>
      <xdr:row>187</xdr:row>
      <xdr:rowOff>107950</xdr:rowOff>
    </xdr:from>
    <xdr:to>
      <xdr:col>15</xdr:col>
      <xdr:colOff>374650</xdr:colOff>
      <xdr:row>204</xdr:row>
      <xdr:rowOff>152400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</xdr:col>
      <xdr:colOff>114300</xdr:colOff>
      <xdr:row>211</xdr:row>
      <xdr:rowOff>107950</xdr:rowOff>
    </xdr:from>
    <xdr:to>
      <xdr:col>15</xdr:col>
      <xdr:colOff>374650</xdr:colOff>
      <xdr:row>228</xdr:row>
      <xdr:rowOff>152400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my.apps.factset.com/viewer/?_app_id=central_doc_viewer&amp;_dd2=%26f%3Dsld%26c%3Dtrue%26os%3D68078%26oe%3D68088&amp;_doc_docfn=U2FsdGVkX1+jvXit2urzRErBIgpXMP0MBk5RfOhyv0N+GhkfGgV6Pi+oTyXxjrvlu7GZjJEKJjDmloHoVtUXZzZ6ZT0UaJn8n5P/vUdSXoU=&amp;center_on_screen=true&amp;float_window=true&amp;height=800&amp;positioning_strategy=center_on_screen&amp;width=950" TargetMode="External"/><Relationship Id="rId299" Type="http://schemas.openxmlformats.org/officeDocument/2006/relationships/hyperlink" Target="https://my.apps.factset.com/viewer/?_app_id=central_doc_viewer&amp;_dd2=%26f%3Dsld%26c%3Dtrue%26os%3D73752%26oe%3D73761&amp;_doc_docfn=U2FsdGVkX1+1RieTH8GtOV5sCHNGCEQzTwyigUwoAqXOeag8Ghj/jpdOIvUMcluS7L3XlYN7qwH2FW2mE714zG8Cusi3q5pV+1nwlkibqIg=&amp;center_on_screen=true&amp;float_window=true&amp;height=800&amp;positioning_strategy=center_on_screen&amp;width=950" TargetMode="External"/><Relationship Id="rId21" Type="http://schemas.openxmlformats.org/officeDocument/2006/relationships/hyperlink" Target="https://my.apps.factset.com/viewer/?_app_id=central_doc_viewer&amp;_dd2=%26f%3Dsld%26c%3Dtrue%26os%3D30855%26oe%3D30864&amp;_doc_docfn=U2FsdGVkX1+sPmHRO069csXraS7qIvROLdgaNd87yzl4IONBkFY6ZywGRRh2z49khndcV+36J0v0oG8yXnTKy06L5P8h9vWqxuAz6WFpgaM=&amp;center_on_screen=true&amp;float_window=true&amp;height=800&amp;positioning_strategy=center_on_screen&amp;width=950" TargetMode="External"/><Relationship Id="rId63" Type="http://schemas.openxmlformats.org/officeDocument/2006/relationships/hyperlink" Target="https://my.apps.factset.com/viewer/?_app_id=central_doc_viewer&amp;_dd2=%26f%3Dsld%26c%3Dtrue%26os%3D64816%26oe%3D64822&amp;_doc_docfn=U2FsdGVkX1+X9/qa5JbNdpjqWaYec1To8h47CC1HdZ2N/3yxbyriLZgo2qi8CSyydw2C/RbFXzavksakm3Nnlmh46u3os9A1EJI5b1+MAxQ=&amp;center_on_screen=true&amp;float_window=true&amp;height=800&amp;positioning_strategy=center_on_screen&amp;width=950" TargetMode="External"/><Relationship Id="rId159" Type="http://schemas.openxmlformats.org/officeDocument/2006/relationships/hyperlink" Target="https://my.apps.factset.com/viewer/?_app_id=central_doc_viewer&amp;_dd2=%26f%3Dsld%26c%3Dtrue%26os%3D68819%26oe%3D68826&amp;_doc_docfn=U2FsdGVkX1/uGtqxbyRTD2RqWSw7lit+3JGk2MxUvmm7LrqM0MmpywZNQ852Adh0mRW7Wu3hP8cSLEQynF6KNriZdFgnoWjVu+1fcDuIm70=&amp;center_on_screen=true&amp;float_window=true&amp;height=800&amp;positioning_strategy=center_on_screen&amp;width=950" TargetMode="External"/><Relationship Id="rId324" Type="http://schemas.openxmlformats.org/officeDocument/2006/relationships/hyperlink" Target="https://my.apps.factset.com/viewer/?_app_id=central_doc_viewer&amp;_dd2=%26f%3Dsld%26c%3Dtrue%26os%3D87222%26oe%3D87229&amp;_doc_docfn=U2FsdGVkX1/4bwNZVTm/+PwD3XHmfcliEKoc3KlnAxjFjPY/MmLX1UWCIsWbtq3SdGqAVIMY7zYvbQsXd/H7gD/E8McZnWICHhTGe25TqaY=&amp;center_on_screen=true&amp;float_window=true&amp;height=800&amp;positioning_strategy=center_on_screen&amp;width=950" TargetMode="External"/><Relationship Id="rId170" Type="http://schemas.openxmlformats.org/officeDocument/2006/relationships/hyperlink" Target="https://my.apps.factset.com/viewer/?_app_id=central_doc_viewer&amp;_dd2=%26f%3Dsld%26c%3Dtrue%26os%3D68759%26oe%3D68766&amp;_doc_docfn=U2FsdGVkX19SSgLkZxv+JwNg4FUtdE/yIakJNJEUZTXVxl961tTTmEbx+AY548D+7V3K2mdkN5etfVpRnZHzW46G7KcaaOiPyDgvinRN5gI=&amp;center_on_screen=true&amp;float_window=true&amp;height=800&amp;positioning_strategy=center_on_screen&amp;width=950" TargetMode="External"/><Relationship Id="rId226" Type="http://schemas.openxmlformats.org/officeDocument/2006/relationships/hyperlink" Target="https://my.apps.factset.com/viewer/?_app_id=central_doc_viewer&amp;_dd2=%26f%3Dsld%26c%3Dtrue%26os%3D42438%26oe%3D42445&amp;_doc_docfn=U2FsdGVkX1/b5/JfMHYg7uZaIgXpK6+wdopgFwingGbQ69JN7xODs1KFK91o42126Uk75y6ZZLgrtwMExDLDtkOjDdk1Xi5ZQzol+5yec8U=&amp;center_on_screen=true&amp;float_window=true&amp;height=800&amp;positioning_strategy=center_on_screen&amp;width=950" TargetMode="External"/><Relationship Id="rId268" Type="http://schemas.openxmlformats.org/officeDocument/2006/relationships/hyperlink" Target="https://my.apps.factset.com/viewer/?_app_id=central_doc_viewer&amp;_dd2=%26f%3Dsld%26c%3Dtrue%26os%3D89221%26oe%3D89227&amp;_doc_docfn=U2FsdGVkX1+pbtSBeLDgVFmgGGMsPwb31GJfFRz4rLa4u1CtkmjbnN+CVhI8cWQ1nET+bNaQzSRmgc8Y08UlVzpWJ2o1zVl7i59yH8HVTF4=&amp;center_on_screen=true&amp;float_window=true&amp;height=800&amp;positioning_strategy=center_on_screen&amp;width=950" TargetMode="External"/><Relationship Id="rId32" Type="http://schemas.openxmlformats.org/officeDocument/2006/relationships/hyperlink" Target="https://my.apps.factset.com/viewer/?_app_id=central_doc_viewer&amp;_dd2=%26f%3Dsld%26c%3Dtrue%26os%3D31777%26oe%3D31783&amp;_doc_docfn=U2FsdGVkX18pAWsNelYHsYYJctgJQcuIOWNqeGGqODetaPC8H0N2DLc0UGy3zldHW3Tm8nD8P01qXDjBCTcoOI3/MWZvCNwiSTSDXk7S9ZY=&amp;center_on_screen=true&amp;float_window=true&amp;height=800&amp;positioning_strategy=center_on_screen&amp;width=950" TargetMode="External"/><Relationship Id="rId74" Type="http://schemas.openxmlformats.org/officeDocument/2006/relationships/hyperlink" Target="https://my.apps.factset.com/viewer/?_app_id=central_doc_viewer&amp;_dd2=%26f%3Dsld%26c%3Dtrue%26os%3D65795%26oe%3D65805&amp;_doc_docfn=U2FsdGVkX183iVkoa79h/Ms/8avEJ57pDp30371377ZhMLqdUeyHV3jivonp07TimKzLF4qOTyb+8odv9bQRhHJI0eLRDPdprK1O7cE+KCc=&amp;center_on_screen=true&amp;float_window=true&amp;height=800&amp;positioning_strategy=center_on_screen&amp;width=950" TargetMode="External"/><Relationship Id="rId128" Type="http://schemas.openxmlformats.org/officeDocument/2006/relationships/hyperlink" Target="https://my.apps.factset.com/viewer/?_app_id=central_doc_viewer&amp;_dd2=%26f%3Dsld%26c%3Dtrue%26os%3D70866%26oe%3D70876&amp;_doc_docfn=U2FsdGVkX1+9pzm0NBtrDhOInhvP/tTPbwNOg43GTd2qM+28tkiChUIHUOwCk1GzsVbaYH1f1MsrsYDcZDqQnJqBtTF1Yg7B5YooFJuWB78=&amp;center_on_screen=true&amp;float_window=true&amp;height=800&amp;positioning_strategy=center_on_screen&amp;width=950" TargetMode="External"/><Relationship Id="rId335" Type="http://schemas.openxmlformats.org/officeDocument/2006/relationships/hyperlink" Target="https://my.apps.factset.com/viewer/?_app_id=central_doc_viewer&amp;_dd2=%26f%3Dsld%26c%3Dtrue%26os%3D66502%26oe%3D66511&amp;_doc_docfn=U2FsdGVkX18nnHUe/NmiFwuZuYWUzDU2rtFA3+O6KWAJ8MehKVXsp8YcbiOQv1KH/OSfbZ2GWqQaMcuv/dz3I9VabvnshYkHL7vdtYj5oTM=&amp;center_on_screen=true&amp;float_window=true&amp;height=800&amp;positioning_strategy=center_on_screen&amp;width=950" TargetMode="External"/><Relationship Id="rId5" Type="http://schemas.openxmlformats.org/officeDocument/2006/relationships/hyperlink" Target="https://my.apps.factset.com/viewer/?_app_id=central_doc_viewer&amp;_dd2=%26f%3Dsld%26c%3Dtrue%26os%3D63560%26oe%3D63570&amp;_doc_docfn=U2FsdGVkX1/Z3dNS68nQwQhFdtMl1nI/yfxyinLNFF3ukh3ISQa356Tw8JxOS23ShDfsA3AO38Dfff6ViGUhm+rEWIa4ItwZg/4pagEJv78=&amp;center_on_screen=true&amp;float_window=true&amp;height=800&amp;positioning_strategy=center_on_screen&amp;width=950" TargetMode="External"/><Relationship Id="rId181" Type="http://schemas.openxmlformats.org/officeDocument/2006/relationships/hyperlink" Target="https://my.apps.factset.com/viewer/?_app_id=central_doc_viewer&amp;_dd2=%26f%3Dsld%26c%3Dtrue%26os%3D39322%26oe%3D39329&amp;_doc_docfn=U2FsdGVkX1//cy3v9chC3OCSBm7HvYWoJkRs++9hGiFnREXiPP+KnEu8jqao9xJ7ZOPSz/P5rKXN/JZV4uuP1OJ5RV/3WYk/CtEYB+cB3G4=&amp;center_on_screen=true&amp;float_window=true&amp;height=800&amp;positioning_strategy=center_on_screen&amp;width=950" TargetMode="External"/><Relationship Id="rId237" Type="http://schemas.openxmlformats.org/officeDocument/2006/relationships/hyperlink" Target="https://my.apps.factset.com/viewer/?_app_id=central_doc_viewer&amp;_dd2=%26f%3Dsld%26c%3Dtrue%26os%3D39938%26oe%3D39947&amp;_doc_docfn=U2FsdGVkX19SCAje9FzpwDUSf2YWxQQnmVRcALg81gnbOd7XKTLEFMKy8SJDFbs2/CficbcKChqs9QJsDmVB6PHvpyX6d0hVw/GJMgU97X4=&amp;center_on_screen=true&amp;float_window=true&amp;height=800&amp;positioning_strategy=center_on_screen&amp;width=950" TargetMode="External"/><Relationship Id="rId279" Type="http://schemas.openxmlformats.org/officeDocument/2006/relationships/hyperlink" Target="https://my.apps.factset.com/viewer/?_app_id=central_doc_viewer&amp;_dd2=%26f%3Dsld%26c%3Dtrue%26os%3D63433%26oe%3D63435&amp;_doc_docfn=U2FsdGVkX19KX/kvNxoMaJhoTmrGmKyV7WNgeHCJMRNluOoY89OjkV+ODCEtUodH6JqPvHW0IWDaPy+STD78qua19nR/9uHRatBOg5Ydvrc=&amp;center_on_screen=true&amp;float_window=true&amp;height=800&amp;positioning_strategy=center_on_screen&amp;width=950" TargetMode="External"/><Relationship Id="rId43" Type="http://schemas.openxmlformats.org/officeDocument/2006/relationships/hyperlink" Target="https://my.apps.factset.com/viewer/?_app_id=central_doc_viewer&amp;_dd2=%26f%3Dsld%26c%3Dtrue%26os%3D62997%26oe%3D63004&amp;_doc_docfn=U2FsdGVkX18ST6lvLdG2leB+s3NXaaIpqrUdQU+FBu0Pf4zZdXN6JDttO9LonyZVu9+DHZYmQVXfFiH4NzmWGcDNzaG16s5ECU+icvb85kk=&amp;center_on_screen=true&amp;float_window=true&amp;height=800&amp;positioning_strategy=center_on_screen&amp;width=950" TargetMode="External"/><Relationship Id="rId139" Type="http://schemas.openxmlformats.org/officeDocument/2006/relationships/hyperlink" Target="https://my.apps.factset.com/viewer/?_app_id=central_doc_viewer&amp;_dd2=%26f%3Dsld%26c%3Dtrue%26os%3D71784%26oe%3D71793&amp;_doc_docfn=U2FsdGVkX1+lY7wui3O21Cs2Yly9A+pIiQ5occ5oeruHji7tj0tBQhM8uoo85MtR1aD6hNci+IFLg86zeE8ZgHSwBbOyBuGr0Zc/8EyMehI=&amp;center_on_screen=true&amp;float_window=true&amp;height=800&amp;positioning_strategy=center_on_screen&amp;width=950" TargetMode="External"/><Relationship Id="rId290" Type="http://schemas.openxmlformats.org/officeDocument/2006/relationships/hyperlink" Target="https://my.apps.factset.com/viewer/?_app_id=central_doc_viewer&amp;_dd2=%26f%3Dsld%26c%3Dtrue%26os%3D77155%26oe%3D77165&amp;_doc_docfn=U2FsdGVkX1+O20MJpogxAvbuArbggvQZI2sDsshIGWJE6+HblNnusCWpoEw++FUdiCidpmLLuwF2+PVB7XUPqJDGKzJwB2YTEYwxTAblQu0=&amp;center_on_screen=true&amp;float_window=true&amp;height=800&amp;positioning_strategy=center_on_screen&amp;width=950" TargetMode="External"/><Relationship Id="rId304" Type="http://schemas.openxmlformats.org/officeDocument/2006/relationships/hyperlink" Target="https://my.apps.factset.com/viewer/?_app_id=central_doc_viewer&amp;_dd2=%26f%3Dsld%26c%3Dtrue%26os%3D86228%26oe%3D86232&amp;_doc_docfn=U2FsdGVkX1+sxDMe0T1lupk+S67ZR0u/Es77qczENf0RERD4zG4+5DDgHqWJdwljX612PBZg9nfIxdmc/FCN+IDIsMDfoL8W44JBf9MOVWM=&amp;center_on_screen=true&amp;float_window=true&amp;height=800&amp;positioning_strategy=center_on_screen&amp;width=950" TargetMode="External"/><Relationship Id="rId346" Type="http://schemas.openxmlformats.org/officeDocument/2006/relationships/hyperlink" Target="https://my.apps.factset.com/viewer/?_app_id=central_doc_viewer&amp;_dd2=%26f%3Dsld%26c%3Dtrue%26os%3D80863%26oe%3D80868&amp;_doc_docfn=U2FsdGVkX1/vR/VLDdEV9Hhps2Jz5htUUX82QzzGDkW164AMNRV7KK2PzQYb/Su9lUcoPK20wfTWAUZXufaej3gfTNN/LkmkGqjaJBXEGA4=&amp;center_on_screen=true&amp;float_window=true&amp;height=800&amp;positioning_strategy=center_on_screen&amp;width=950" TargetMode="External"/><Relationship Id="rId85" Type="http://schemas.openxmlformats.org/officeDocument/2006/relationships/hyperlink" Target="https://my.apps.factset.com/viewer/?_app_id=central_doc_viewer&amp;_dd2=%26f%3Dsld%26c%3Dtrue%26os%3D33484%26oe%3D33493&amp;_doc_docfn=U2FsdGVkX19eyGELELzKhXVcv6L/8U7l9O5AdaB0viusDK+3eJDWKtqADYwknVcdqPm6HbZZdFmSZve4s3HH831D6N2L2eqN43ChvbsP0UY=&amp;center_on_screen=true&amp;float_window=true&amp;height=800&amp;positioning_strategy=center_on_screen&amp;width=950" TargetMode="External"/><Relationship Id="rId150" Type="http://schemas.openxmlformats.org/officeDocument/2006/relationships/hyperlink" Target="https://my.apps.factset.com/viewer/?_app_id=central_doc_viewer&amp;_dd2=%26f%3Dsld%26c%3Dtrue%26os%3D67722%26oe%3D67729&amp;_doc_docfn=U2FsdGVkX1+QNBa2nAPUMJ/9foI+o5l3yyqjxR3g5nK1hVeGCPI2cCwhlx/4eMW6Hm2WhrPkb5U7PbBjBdcH9f36pYeJQLaCf1O+XLLVzMg=&amp;center_on_screen=true&amp;float_window=true&amp;height=800&amp;positioning_strategy=center_on_screen&amp;width=950" TargetMode="External"/><Relationship Id="rId192" Type="http://schemas.openxmlformats.org/officeDocument/2006/relationships/hyperlink" Target="https://my.apps.factset.com/viewer/?_app_id=central_doc_viewer&amp;_dd2=%26f%3Dsld%26c%3Dtrue%26os%3D57254%26oe%3D57261&amp;_doc_docfn=U2FsdGVkX19Ay/mNfhcV2e1+BQTpDFXJUyMsGSnyFkpUyW7qAkip9GhKYftVEvjf6JSUnV3k+g0oE8pepyBPxR3EVfV8cL8OzPUYrT7cQoM=&amp;center_on_screen=true&amp;float_window=true&amp;height=800&amp;positioning_strategy=center_on_screen&amp;width=950" TargetMode="External"/><Relationship Id="rId206" Type="http://schemas.openxmlformats.org/officeDocument/2006/relationships/hyperlink" Target="https://my.apps.factset.com/viewer/?_app_id=central_doc_viewer&amp;_dd2=%26f%3Dsld%26c%3Dtrue%26os%3D71981%26oe%3D71988&amp;_doc_docfn=U2FsdGVkX1/mDnQVQ5p2ItZlA016VY4DjLyGIWdtupPEsE5uNrnsz3YCGCJTcH71XPLCGQpkcL8KsZN6BDsH2Y9f0m4SEKpDUIuIE9NCZqE=&amp;center_on_screen=true&amp;float_window=true&amp;height=800&amp;positioning_strategy=center_on_screen&amp;width=950" TargetMode="External"/><Relationship Id="rId248" Type="http://schemas.openxmlformats.org/officeDocument/2006/relationships/hyperlink" Target="https://my.apps.factset.com/viewer/?_app_id=central_doc_viewer&amp;_dd2=%26f%3Dsld%26c%3Dtrue%26os%3D42215%26oe%3D42222&amp;_doc_docfn=U2FsdGVkX1/8pt3fWr+Gr8qVsLnbC7icmQWNLtwiqxho7QNO63cuE9jiGVdxNJqZIWXGiODy71GJHA4MIPTY1bIWcyWiKKJFTIxn3RTwifI=&amp;center_on_screen=true&amp;float_window=true&amp;height=800&amp;positioning_strategy=center_on_screen&amp;width=950" TargetMode="External"/><Relationship Id="rId12" Type="http://schemas.openxmlformats.org/officeDocument/2006/relationships/hyperlink" Target="https://my.apps.factset.com/viewer/?_app_id=central_doc_viewer&amp;_dd2=%26f%3Dsld%26c%3Dtrue%26os%3D32021%26oe%3D32030&amp;_doc_docfn=U2FsdGVkX19SBArg1SCT0bRNfju6W3C8x25HqRL9dmwTmY0oLQ7WRZH2yJfi1G1+SQyVYver3/HLUNyGXht3OWh44eMlEkXfYKehUuQVryQ=&amp;center_on_screen=true&amp;float_window=true&amp;height=800&amp;positioning_strategy=center_on_screen&amp;width=950" TargetMode="External"/><Relationship Id="rId108" Type="http://schemas.openxmlformats.org/officeDocument/2006/relationships/hyperlink" Target="https://my.apps.factset.com/viewer/?_app_id=central_doc_viewer&amp;_dd2=%26f%3Dsld%26c%3Dtrue%26os%3D63113%26oe%3D63120&amp;_doc_docfn=U2FsdGVkX18W4nxed1JIg2IKC+q8d3LZ8CXi4yUifyJrsOt1/mCAZx0CTzW28U67NnTC+cuhva87HBOJI+eWamQmeXLyW3VEHGQEziKSWfQ=&amp;center_on_screen=true&amp;float_window=true&amp;height=800&amp;positioning_strategy=center_on_screen&amp;width=950" TargetMode="External"/><Relationship Id="rId315" Type="http://schemas.openxmlformats.org/officeDocument/2006/relationships/hyperlink" Target="https://my.apps.factset.com/viewer/?_app_id=central_doc_viewer&amp;_dd2=%26f%3Dsld%26c%3Dtrue%26os%3D47934%26oe%3D47943&amp;_doc_docfn=U2FsdGVkX19m7V5IUE7n0NvdAwcgb79dlLH3NCiWtx4o7XRI2k9WXJDzOblOYbfEJeTphheEsJH8xvkjISaeMrqXa4rDC+jVTrkpiQqVfI8=&amp;center_on_screen=true&amp;float_window=true&amp;height=800&amp;positioning_strategy=center_on_screen&amp;width=950" TargetMode="External"/><Relationship Id="rId54" Type="http://schemas.openxmlformats.org/officeDocument/2006/relationships/hyperlink" Target="https://my.apps.factset.com/viewer/?_app_id=central_doc_viewer&amp;_dd2=%26f%3Dsld%26c%3Dtrue%26os%3D64280%26oe%3D64287&amp;_doc_docfn=U2FsdGVkX1+vV4XxGwjHLv/0v8KAJc2AYJ391OdOIcMSAphbwupJGTiTzdttbwyMoCCbKMk5sAIKKLpJAKO94fvmKE+9YDIHSzm3CwyVw1Y=&amp;center_on_screen=true&amp;float_window=true&amp;height=800&amp;positioning_strategy=center_on_screen&amp;width=950" TargetMode="External"/><Relationship Id="rId96" Type="http://schemas.openxmlformats.org/officeDocument/2006/relationships/hyperlink" Target="https://my.apps.factset.com/viewer/?_app_id=central_doc_viewer&amp;_dd2=%26f%3Dsld%26c%3Dtrue%26os%3D35274%26oe%3D35283&amp;_doc_docfn=U2FsdGVkX1+AnTTPsx6g+7y71/ibuq+HzT27iGfs9phAdQf1P6RrCldQInPtzvmdDcSPDnuD35tVQequvawNUt9ix1DxNQh4mVjWjwxEKq4=&amp;center_on_screen=true&amp;float_window=true&amp;height=800&amp;positioning_strategy=center_on_screen&amp;width=950" TargetMode="External"/><Relationship Id="rId161" Type="http://schemas.openxmlformats.org/officeDocument/2006/relationships/hyperlink" Target="https://my.apps.factset.com/viewer/?_app_id=central_doc_viewer&amp;_dd2=%26f%3Dsld%26c%3Dtrue%26os%3D69501%26oe%3D69508&amp;_doc_docfn=U2FsdGVkX19aOrFwXsRvw68x4pDP1UF9QSwSuzai6XpDEuokRfK7b29nifPqR4edjR6A2NiMe92UCKnpNboyJ+Ci+dtVZnqhA7qrtw8iM64=&amp;center_on_screen=true&amp;float_window=true&amp;height=800&amp;positioning_strategy=center_on_screen&amp;width=950" TargetMode="External"/><Relationship Id="rId217" Type="http://schemas.openxmlformats.org/officeDocument/2006/relationships/hyperlink" Target="https://my.apps.factset.com/viewer/?_app_id=central_doc_viewer&amp;_dd2=%26f%3Dsld%26c%3Dtrue%26os%3D81138%26oe%3D81143&amp;_doc_docfn=U2FsdGVkX1/5nIbKK1oK9s81krh+7Axxdkm0Q5rLQAh2w1etxhWpxxSbkkMKLdrLtFNOHGpamg07oOcpxBCnzyFI48cq3HPv/k3TBMUC8+A=&amp;center_on_screen=true&amp;float_window=true&amp;height=800&amp;positioning_strategy=center_on_screen&amp;width=950" TargetMode="External"/><Relationship Id="rId259" Type="http://schemas.openxmlformats.org/officeDocument/2006/relationships/hyperlink" Target="https://my.apps.factset.com/viewer/?_app_id=central_doc_viewer&amp;_dd2=%26f%3Dsld%26c%3Dtrue%26os%3D48966%26oe%3D48975&amp;_doc_docfn=U2FsdGVkX180PUQuqM0uupkkYIOF6RNauquFqnGD/pMyAFnEe6LLDtpaT+vHpExrdm3XfGbO60mKXpmj8bdyyPSwelTLkZzswoZ5QKZUQjs=&amp;center_on_screen=true&amp;float_window=true&amp;height=800&amp;positioning_strategy=center_on_screen&amp;width=950" TargetMode="External"/><Relationship Id="rId23" Type="http://schemas.openxmlformats.org/officeDocument/2006/relationships/hyperlink" Target="https://my.apps.factset.com/viewer/?_app_id=central_doc_viewer&amp;_dd2=%26f%3Dsld%26c%3Dtrue%26os%3D31290%26oe%3D31299&amp;_doc_docfn=U2FsdGVkX187MjL3OQ/wVZ8TG6o4dt0ALSPzDWZnkeYNN/u3FLo8eb+W/wk2txuE8OXvbHqdmrR4pFxQtYnbCAi+jUhOd64i6hyA2wPM5YE=&amp;center_on_screen=true&amp;float_window=true&amp;height=800&amp;positioning_strategy=center_on_screen&amp;width=950" TargetMode="External"/><Relationship Id="rId119" Type="http://schemas.openxmlformats.org/officeDocument/2006/relationships/hyperlink" Target="https://my.apps.factset.com/viewer/?_app_id=central_doc_viewer&amp;_dd2=%26f%3Dsld%26c%3Dtrue%26os%3D81310%26oe%3D81320&amp;_doc_docfn=U2FsdGVkX185n44xvw8jyfm9Re2jREF8Evn7vBvDy1ZLejyxqQNmDnnlVtnhZ76vW8ZSln9zGr1bS81g0vcmujeClhikdG9tDDlI+60dpYA=&amp;center_on_screen=true&amp;float_window=true&amp;height=800&amp;positioning_strategy=center_on_screen&amp;width=950" TargetMode="External"/><Relationship Id="rId270" Type="http://schemas.openxmlformats.org/officeDocument/2006/relationships/hyperlink" Target="https://my.apps.factset.com/viewer/?_app_id=central_doc_viewer&amp;_dd2=%26f%3Dsld%26c%3Dtrue%26os%3D42197%26oe%3D42198&amp;_doc_docfn=U2FsdGVkX183iOGK7lfyx5X/OfU4E33OozpsTkDnrx23Z8acAGRMVqjahHINKEo1NaZeHOOZ0+5+/JBKHln/SoPZ9N2wyQJgYEexOrhpKxM=&amp;center_on_screen=true&amp;float_window=true&amp;height=800&amp;positioning_strategy=center_on_screen&amp;width=950" TargetMode="External"/><Relationship Id="rId326" Type="http://schemas.openxmlformats.org/officeDocument/2006/relationships/hyperlink" Target="https://my.apps.factset.com/viewer/?_app_id=central_doc_viewer&amp;_dd2=%26f%3Dsld%26c%3Dtrue%26os%3D45475%26oe%3D45481&amp;_doc_docfn=U2FsdGVkX1+VRfuKPXI4xAQLwHpV1yETGLvSRxWW7whZXEvyy/WU7CDsichye6CsnSA80Xx7Z/bx3Cse81yCvz92NKSuMLSEtRFBve8gbQo=&amp;center_on_screen=true&amp;float_window=true&amp;height=800&amp;positioning_strategy=center_on_screen&amp;width=950" TargetMode="External"/><Relationship Id="rId65" Type="http://schemas.openxmlformats.org/officeDocument/2006/relationships/hyperlink" Target="https://my.apps.factset.com/viewer/?_app_id=central_doc_viewer&amp;_dd2=%26f%3Dsld%26c%3Dtrue%26os%3D32505%26oe%3D32511&amp;_doc_docfn=U2FsdGVkX1+0i85FFB8G3AGGSAgMWM/roxbh1QiPV0i5hYkbOHD1+S4fUySjUxoDkl//0UXth+poJnMH8RpidmyQZ9ZI9t0PLRcgoaXoijE=&amp;center_on_screen=true&amp;float_window=true&amp;height=800&amp;positioning_strategy=center_on_screen&amp;width=950" TargetMode="External"/><Relationship Id="rId130" Type="http://schemas.openxmlformats.org/officeDocument/2006/relationships/hyperlink" Target="https://my.apps.factset.com/viewer/?_app_id=central_doc_viewer&amp;_dd2=%26f%3Dsld%26c%3Dtrue%26os%3D73747%26oe%3D73757&amp;_doc_docfn=U2FsdGVkX19we88FyMfYEovcaVffciuOaSeocVEHzvD+XqicHaBeIYICksN5dAinzjCIvh2YIUCaITtM1qf3LAoWSbM0jVREu/va5xSzmjU=&amp;center_on_screen=true&amp;float_window=true&amp;height=800&amp;positioning_strategy=center_on_screen&amp;width=950" TargetMode="External"/><Relationship Id="rId172" Type="http://schemas.openxmlformats.org/officeDocument/2006/relationships/hyperlink" Target="https://my.apps.factset.com/viewer/?_app_id=central_doc_viewer&amp;_dd2=%26f%3Dsld%26c%3Dtrue%26os%3D78193%26oe%3D78196&amp;_doc_docfn=U2FsdGVkX1/yb33YE1Zx5W9FCSSf01LFHg0f53No7VhsR05frKGHPgSBC8FQ41ZYRz1RY/qc+ew+2xNvy/sKWfM3hZu6mSFwPoqxhfRYY/8=&amp;center_on_screen=true&amp;float_window=true&amp;height=800&amp;positioning_strategy=center_on_screen&amp;width=950" TargetMode="External"/><Relationship Id="rId228" Type="http://schemas.openxmlformats.org/officeDocument/2006/relationships/hyperlink" Target="https://my.apps.factset.com/viewer/?_app_id=central_doc_viewer&amp;_dd2=%26f%3Dsld%26c%3Dtrue%26os%3D41210%26oe%3D41219&amp;_doc_docfn=U2FsdGVkX1/MPcMQsisRL5uH6NywPXMXjLoaFgf+z+hRa+KrLqT1nAAbCglBU4DDhneOA1E3lOo+xQqnN4EqMJTvixbVHgXEZpei4ttPblU=&amp;center_on_screen=true&amp;float_window=true&amp;height=800&amp;positioning_strategy=center_on_screen&amp;width=950" TargetMode="External"/><Relationship Id="rId281" Type="http://schemas.openxmlformats.org/officeDocument/2006/relationships/hyperlink" Target="https://my.apps.factset.com/viewer/?_app_id=central_doc_viewer&amp;_dd2=%26f%3Dsld%26c%3Dtrue%26os%3D76644%26oe%3D76646&amp;_doc_docfn=U2FsdGVkX1/Q3YhKn4ijBv8ORwbK0sU47O1CcmtC8ZzRJZwVZT/ul3y1m1blFf1PhpKhRlkJaTURfKxV05xGlDHeTkBKJDXyagbphr2IYFo=&amp;center_on_screen=true&amp;float_window=true&amp;height=800&amp;positioning_strategy=center_on_screen&amp;width=950" TargetMode="External"/><Relationship Id="rId337" Type="http://schemas.openxmlformats.org/officeDocument/2006/relationships/hyperlink" Target="https://my.apps.factset.com/viewer/?_app_id=central_doc_viewer&amp;_dd2=%26f%3Dsld%26c%3Dtrue%26os%3D79722%26oe%3D79732&amp;_doc_docfn=U2FsdGVkX1/hVGrArYkRta9Wr/y8c5PT5OHozHpCcTjHFbuToJNa3baUZzpPcL3ueHamJBEMKjwAyVbDfMXghVPe1J49T2VlY7SlkbiVYk4=&amp;center_on_screen=true&amp;float_window=true&amp;height=800&amp;positioning_strategy=center_on_screen&amp;width=950" TargetMode="External"/><Relationship Id="rId34" Type="http://schemas.openxmlformats.org/officeDocument/2006/relationships/hyperlink" Target="https://my.apps.factset.com/viewer/?_app_id=central_doc_viewer&amp;_dd2=%26f%3Dsld%26c%3Dtrue%26os%3D59198%26oe%3D59204&amp;_doc_docfn=U2FsdGVkX1+O3UpAErD1PrF3d6W09JQqG7BIFrk161IOH+WW/hEKdq0QJ8GLjJLz3Hqw9KIapJeny4Q/AbNzV4VzGAsieW9bHqwxxEde5H0=&amp;center_on_screen=true&amp;float_window=true&amp;height=800&amp;positioning_strategy=center_on_screen&amp;width=950" TargetMode="External"/><Relationship Id="rId76" Type="http://schemas.openxmlformats.org/officeDocument/2006/relationships/hyperlink" Target="https://my.apps.factset.com/viewer/?_app_id=central_doc_viewer&amp;_dd2=%26f%3Dsld%26c%3Dtrue%26os%3D73836%26oe%3D73842&amp;_doc_docfn=U2FsdGVkX18FFLZiVU9UQZEmfB1XR6QX8kYQ3zoWKi2JlMpg/nQ6ukioiyejMsM7LkkBk/7trvZFvrmbgEICGHKkonSGg/HCvqKQN7A8vuw=&amp;center_on_screen=true&amp;float_window=true&amp;height=800&amp;positioning_strategy=center_on_screen&amp;width=950" TargetMode="External"/><Relationship Id="rId141" Type="http://schemas.openxmlformats.org/officeDocument/2006/relationships/hyperlink" Target="https://my.apps.factset.com/viewer/?_app_id=central_doc_viewer&amp;_dd2=%26f%3Dsld%26c%3Dtrue%26os%3D72462%26oe%3D72471&amp;_doc_docfn=U2FsdGVkX19dM1QUm562qYe8jdPv1oBzt4pH5lf5N0lZKroWMw6ZXdj1sU2D7gGz23KNnHwGp4rHRncSSGoV6djUGCen9WWUUKpKHlX80Fo=&amp;center_on_screen=true&amp;float_window=true&amp;height=800&amp;positioning_strategy=center_on_screen&amp;width=950" TargetMode="External"/><Relationship Id="rId7" Type="http://schemas.openxmlformats.org/officeDocument/2006/relationships/hyperlink" Target="https://my.apps.factset.com/viewer/?_app_id=central_doc_viewer&amp;_dd2=%26f%3Dsld%26c%3Dtrue%26os%3D66922%26oe%3D66932&amp;_doc_docfn=U2FsdGVkX1+C3kgPpdJs9StkK0slYSw8Vv9Tq3Yk9uolOv/gPYAlfbuuaGq6Y0iOaKio9MIdUIqo2OiathRgpPUnKEBUTPsryIfobZRRqXA=&amp;center_on_screen=true&amp;float_window=true&amp;height=800&amp;positioning_strategy=center_on_screen&amp;width=950" TargetMode="External"/><Relationship Id="rId183" Type="http://schemas.openxmlformats.org/officeDocument/2006/relationships/hyperlink" Target="https://my.apps.factset.com/viewer/?_app_id=central_doc_viewer&amp;_dd2=%26f%3Dsld%26c%3Dtrue%26os%3D38648%26oe%3D38654&amp;_doc_docfn=U2FsdGVkX1/6P+WgB6JrT2VLGkortp9bXrRRfljQpe+HNsJUbxsTRftmjjlImZkgbjZprfD2C8MsxJfiq7wIMxNGJ3vprIk5JgCFYxSCgNw=&amp;center_on_screen=true&amp;float_window=true&amp;height=800&amp;positioning_strategy=center_on_screen&amp;width=950" TargetMode="External"/><Relationship Id="rId239" Type="http://schemas.openxmlformats.org/officeDocument/2006/relationships/hyperlink" Target="https://my.apps.factset.com/viewer/?_app_id=central_doc_viewer&amp;_dd2=%26f%3Dsld%26c%3Dtrue%26os%3D60640%26oe%3D60649&amp;_doc_docfn=U2FsdGVkX1+8pJQmcHmVQgTL8q5DTzaX4o66Rim7q3ZuFxO8JKZ7L555cJsrT8puKJj8lKWETDKm7szPsoab3NIqSyG+uf3XvjSjCwtQvTo=&amp;center_on_screen=true&amp;float_window=true&amp;height=800&amp;positioning_strategy=center_on_screen&amp;width=950" TargetMode="External"/><Relationship Id="rId250" Type="http://schemas.openxmlformats.org/officeDocument/2006/relationships/hyperlink" Target="https://my.apps.factset.com/viewer/?_app_id=central_doc_viewer&amp;_dd2=%26f%3Dsld%26c%3Dtrue%26os%3D70404%26oe%3D70411&amp;_doc_docfn=U2FsdGVkX1/Tl7nEMB97smO0k9X/3Hty2PbGacmsTVM2AFlLHaDeMlPyu+Oct+EpfkB+SZHFC62Vul8n6ljXSvmp8BRGJU6WWSbak7LwgAE=&amp;center_on_screen=true&amp;float_window=true&amp;height=800&amp;positioning_strategy=center_on_screen&amp;width=950" TargetMode="External"/><Relationship Id="rId292" Type="http://schemas.openxmlformats.org/officeDocument/2006/relationships/hyperlink" Target="https://my.apps.factset.com/viewer/?_app_id=central_doc_viewer&amp;_dd2=%26f%3Dsld%26c%3Dtrue%26os%3D77819%26oe%3D77829&amp;_doc_docfn=U2FsdGVkX1++ZzqadhZHhEUwcA6CHUH2GQRAAGWC6quW2InVF9+Sv9ruS9dwfbQXDvjmsAKFxeRBCw4Dxu7CsRWg446W5hmGufHgpbFRQAU=&amp;center_on_screen=true&amp;float_window=true&amp;height=800&amp;positioning_strategy=center_on_screen&amp;width=950" TargetMode="External"/><Relationship Id="rId306" Type="http://schemas.openxmlformats.org/officeDocument/2006/relationships/hyperlink" Target="https://my.apps.factset.com/viewer/?_app_id=central_doc_viewer&amp;_dd2=%26f%3Dsld%26c%3Dtrue%26os%3D44397%26oe%3D44408&amp;_doc_docfn=U2FsdGVkX18MqmIY8v4h4237c/PQIMmsMHzlud7Lzu33voJY/U+Buy+Gd+DSKtaJmQbHg2TGBZME+RI0DmnwrvwuYd2JnmJmn/pHIWl9Rjc=&amp;center_on_screen=true&amp;float_window=true&amp;height=800&amp;positioning_strategy=center_on_screen&amp;width=950" TargetMode="External"/><Relationship Id="rId45" Type="http://schemas.openxmlformats.org/officeDocument/2006/relationships/hyperlink" Target="https://my.apps.factset.com/viewer/?_app_id=central_doc_viewer&amp;_dd2=%26f%3Dsld%26c%3Dtrue%26os%3D63809%26oe%3D63816&amp;_doc_docfn=U2FsdGVkX19QkkcRGiGZeqnVuevmI+rgbIT1tXDN6AKQwz501pF0/G5dT2YfnzBNbVo7IswnTjDOGFrVMhsa2Mqycfb3WoJA6N3N4Oqr69U=&amp;center_on_screen=true&amp;float_window=true&amp;height=800&amp;positioning_strategy=center_on_screen&amp;width=950" TargetMode="External"/><Relationship Id="rId87" Type="http://schemas.openxmlformats.org/officeDocument/2006/relationships/hyperlink" Target="https://my.apps.factset.com/viewer/?_app_id=central_doc_viewer&amp;_dd2=%26f%3Dsld%26c%3Dtrue%26os%3D52167%26oe%3D52176&amp;_doc_docfn=U2FsdGVkX18wMaZdtD2DDEqUsUiKrBJyXPt8RbS0TFsdyXjV0KtMo2n6oHuxffHYRdTPJWG1QK3TbZkxvopwNNDn/+b7wrZE9LrvdLEND28=&amp;center_on_screen=true&amp;float_window=true&amp;height=800&amp;positioning_strategy=center_on_screen&amp;width=950" TargetMode="External"/><Relationship Id="rId110" Type="http://schemas.openxmlformats.org/officeDocument/2006/relationships/hyperlink" Target="https://my.apps.factset.com/viewer/?_app_id=central_doc_viewer&amp;_dd2=%26f%3Dsld%26c%3Dtrue%26os%3D66475%26oe%3D66482&amp;_doc_docfn=U2FsdGVkX1/X/oGa1xMpzmtLN94DhCi4X8jSicb2l/EU/QnwCS6lsf3rPla6m6JyJCBTyZkzwPYZgMr7j89Rv48V6rwsWhoqU9bUd9gljMI=&amp;center_on_screen=true&amp;float_window=true&amp;height=800&amp;positioning_strategy=center_on_screen&amp;width=950" TargetMode="External"/><Relationship Id="rId348" Type="http://schemas.openxmlformats.org/officeDocument/2006/relationships/hyperlink" Target="https://my.apps.factset.com/viewer/?_app_id=central_doc_viewer&amp;_dd2=%26f%3Dsld%26c%3Dtrue%26os%3D88709%26oe%3D88712&amp;_doc_docfn=U2FsdGVkX1/SxCPS5yRH8cIBaWSzuqG9Zadh2W2PgmDL2h4rHp+dMXyYiq1/DJKT7EJP1zGR+fB4dvHgnWUtXCyzlqZVwTtpiPq+J0JfFl8=&amp;center_on_screen=true&amp;float_window=true&amp;height=800&amp;positioning_strategy=center_on_screen&amp;width=950" TargetMode="External"/><Relationship Id="rId152" Type="http://schemas.openxmlformats.org/officeDocument/2006/relationships/hyperlink" Target="https://my.apps.factset.com/viewer/?_app_id=central_doc_viewer&amp;_dd2=%26f%3Dsld%26c%3Dtrue%26os%3D77170%26oe%3D77175&amp;_doc_docfn=U2FsdGVkX19n3wEiZWg77b1VsYYvXdODJU4Dc3S0hyxLVuWxxATJFvmLmHYx8fE3AVEpftUeRdUABFlkB9Fdm3MkN62L7o/DiL+v6PUZnMs=&amp;center_on_screen=true&amp;float_window=true&amp;height=800&amp;positioning_strategy=center_on_screen&amp;width=950" TargetMode="External"/><Relationship Id="rId194" Type="http://schemas.openxmlformats.org/officeDocument/2006/relationships/hyperlink" Target="https://my.apps.factset.com/viewer/?_app_id=central_doc_viewer&amp;_dd2=%26f%3Dsld%26c%3Dtrue%26os%3D70817%26oe%3D70824&amp;_doc_docfn=U2FsdGVkX1+ry6VeE97hrdf2W72KqpkDyu4Y9lAFG5SX0Jy8qtPGLKxoR41DOKXuEIdrJawQcf8MHOweWnP5PsV3YWXYw2jDQ3ZBQzY0iU8=&amp;center_on_screen=true&amp;float_window=true&amp;height=800&amp;positioning_strategy=center_on_screen&amp;width=950" TargetMode="External"/><Relationship Id="rId208" Type="http://schemas.openxmlformats.org/officeDocument/2006/relationships/hyperlink" Target="https://my.apps.factset.com/viewer/?_app_id=central_doc_viewer&amp;_dd2=%26f%3Dsld%26c%3Dtrue%26os%3D79953%26oe%3D79956&amp;_doc_docfn=U2FsdGVkX1/k7fqadlBlu4v1SKuZhHUFrzKvZRQh543ytIZ2ihq4pr+Ym3GqTFi4OiESCKTU84It8/qN6Q6oW8P/XHRllqaQzYWQpCeIYGs=&amp;center_on_screen=true&amp;float_window=true&amp;height=800&amp;positioning_strategy=center_on_screen&amp;width=950" TargetMode="External"/><Relationship Id="rId261" Type="http://schemas.openxmlformats.org/officeDocument/2006/relationships/hyperlink" Target="https://my.apps.factset.com/viewer/?_app_id=central_doc_viewer&amp;_dd2=%26f%3Dsld%26c%3Dtrue%26os%3D47332%26oe%3D47341&amp;_doc_docfn=U2FsdGVkX1/M47fuB/UcNo9iopzXw+J9ABsNHYfKfQAqpMxXxwkR6YWOsyAdPDKJE4w+BGt2NEeg1sjEgeGPBAHr42/mS7zuE5OMlAU4oM0=&amp;center_on_screen=true&amp;float_window=true&amp;height=800&amp;positioning_strategy=center_on_screen&amp;width=950" TargetMode="External"/><Relationship Id="rId14" Type="http://schemas.openxmlformats.org/officeDocument/2006/relationships/hyperlink" Target="https://my.apps.factset.com/viewer/?_app_id=central_doc_viewer&amp;_dd2=%26f%3Dsld%26c%3Dtrue%26os%3D50710%26oe%3D50719&amp;_doc_docfn=U2FsdGVkX19rp9jWVknrJRFUtWQrq2sH29OPw+Ct3eUOhOFvPuE54T4ixMrAkax6k/U/kxeEdqwQip3bkKUftlfWAq4BaClo8W1F3jWJNqE=&amp;center_on_screen=true&amp;float_window=true&amp;height=800&amp;positioning_strategy=center_on_screen&amp;width=950" TargetMode="External"/><Relationship Id="rId56" Type="http://schemas.openxmlformats.org/officeDocument/2006/relationships/hyperlink" Target="https://my.apps.factset.com/viewer/?_app_id=central_doc_viewer&amp;_dd2=%26f%3Dsld%26c%3Dtrue%26os%3D72887%26oe%3D72890&amp;_doc_docfn=U2FsdGVkX1/KnrJzbbbB8ol5IBR+gBvCraT8BVm6UMQkh6qFsMLK6mXAoLolgvBErxjyRVJGdXZl+IoFaqFHojFWcRsmzDv5VJRHiqv3PNM=&amp;center_on_screen=true&amp;float_window=true&amp;height=800&amp;positioning_strategy=center_on_screen&amp;width=950" TargetMode="External"/><Relationship Id="rId317" Type="http://schemas.openxmlformats.org/officeDocument/2006/relationships/hyperlink" Target="https://my.apps.factset.com/viewer/?_app_id=central_doc_viewer&amp;_dd2=%26f%3Dsld%26c%3Dtrue%26os%3D46322%26oe%3D46331&amp;_doc_docfn=U2FsdGVkX19zVTBumC11YMpfoR3B8IqYBicRT29HKFZQSWE1AekEOroTtOn1I3td8m39z9VVIhxgtdn2r3dOMhDIpmNqnp2KRsTzz8ImVmw=&amp;center_on_screen=true&amp;float_window=true&amp;height=800&amp;positioning_strategy=center_on_screen&amp;width=950" TargetMode="External"/><Relationship Id="rId98" Type="http://schemas.openxmlformats.org/officeDocument/2006/relationships/hyperlink" Target="https://my.apps.factset.com/viewer/?_app_id=central_doc_viewer&amp;_dd2=%26f%3Dsld%26c%3Dtrue%26os%3D62642%26oe%3D62651&amp;_doc_docfn=U2FsdGVkX1/f3iFMnhHr88/Qwg3PWrl88QGRyTYhb4KKFd3ZRaoaCc+/kwzNQ+zBU2ABf7PLH5dxHuP4+ep/XL1gF4B1Q/Ny2ud90D0YnLg=&amp;center_on_screen=true&amp;float_window=true&amp;height=800&amp;positioning_strategy=center_on_screen&amp;width=950" TargetMode="External"/><Relationship Id="rId121" Type="http://schemas.openxmlformats.org/officeDocument/2006/relationships/hyperlink" Target="https://my.apps.factset.com/viewer/?_app_id=central_doc_viewer&amp;_dd2=%26f%3Dsld%26c%3Dtrue%26os%3D82023%26oe%3D82035&amp;_doc_docfn=U2FsdGVkX19TWQI43981nVgC15dE0JlRv9WYQJt8AhchBzR4kQUZWYGfvQU8voeOnxAnm6ZrGsp/iOIVpHfuAC1iwJW/bDP13QTulJPYv7o=&amp;center_on_screen=true&amp;float_window=true&amp;height=800&amp;positioning_strategy=center_on_screen&amp;width=950" TargetMode="External"/><Relationship Id="rId163" Type="http://schemas.openxmlformats.org/officeDocument/2006/relationships/hyperlink" Target="https://my.apps.factset.com/viewer/?_app_id=central_doc_viewer&amp;_dd2=%26f%3Dsld%26c%3Dtrue%26os%3D77490%26oe%3D77493&amp;_doc_docfn=U2FsdGVkX1/F3r+WQMlBAYpP5y4fnwKq3k225ZB1skxGdWiTbBj9Szb5SlMTClQMOkGRUXRiPFTmmGap06IgMM1zSFg7IRkOiAAm+76whfE=&amp;center_on_screen=true&amp;float_window=true&amp;height=800&amp;positioning_strategy=center_on_screen&amp;width=950" TargetMode="External"/><Relationship Id="rId219" Type="http://schemas.openxmlformats.org/officeDocument/2006/relationships/hyperlink" Target="https://my.apps.factset.com/viewer/?_app_id=central_doc_viewer&amp;_dd2=%26f%3Dsld%26c%3Dtrue%26os%3D59638%26oe%3D59647&amp;_doc_docfn=U2FsdGVkX1+GLpi6LYEUMhaNnkDhPpHSllL2ZEce/Ra9N+L7SZ6UTGpYHwhve00BA4hzyxiM0rCuCB/57iQlgR39hsJgq+4FJWQI8iIz6lA=&amp;center_on_screen=true&amp;float_window=true&amp;height=800&amp;positioning_strategy=center_on_screen&amp;width=950" TargetMode="External"/><Relationship Id="rId230" Type="http://schemas.openxmlformats.org/officeDocument/2006/relationships/hyperlink" Target="https://my.apps.factset.com/viewer/?_app_id=central_doc_viewer&amp;_dd2=%26f%3Dsld%26c%3Dtrue%26os%3D69425%26oe%3D69434&amp;_doc_docfn=U2FsdGVkX18lTz1MroUgKuEsAQxIP2lQ952JTwnRtoEb2jEt4z+LjerhnybeG7rU94inZELRIHPZMeJhRk3bpIKkFdukhpm6CjOPR9NjbIs=&amp;center_on_screen=true&amp;float_window=true&amp;height=800&amp;positioning_strategy=center_on_screen&amp;width=950" TargetMode="External"/><Relationship Id="rId251" Type="http://schemas.openxmlformats.org/officeDocument/2006/relationships/hyperlink" Target="https://my.apps.factset.com/viewer/?_app_id=central_doc_viewer&amp;_dd2=%26f%3Dsld%26c%3Dtrue%26os%3D74337%26oe%3D74344&amp;_doc_docfn=U2FsdGVkX18tvUhK18oW/wtI41qBPnCfsa5S28lGgU2gB9DKnbVMsQkGUBNluAz76ZI4isxOzvnws04j/QsbJ0U0uBHCBj09yeOvqJ2XM1U=&amp;center_on_screen=true&amp;float_window=true&amp;height=800&amp;positioning_strategy=center_on_screen&amp;width=950" TargetMode="External"/><Relationship Id="rId25" Type="http://schemas.openxmlformats.org/officeDocument/2006/relationships/hyperlink" Target="https://my.apps.factset.com/viewer/?_app_id=central_doc_viewer&amp;_dd2=%26f%3Dsld%26c%3Dtrue%26os%3D58724%26oe%3D58735&amp;_doc_docfn=U2FsdGVkX1/qqUyPlcO0J6I9FeBFUYd/K5/pmiP8cStckgkkmXSVgz8ZGztP9gLuvfHjbeEMUhwQWWg1F4LzK8x6eoXZUJn6rryhvTX4mIM=&amp;center_on_screen=true&amp;float_window=true&amp;height=800&amp;positioning_strategy=center_on_screen&amp;width=950" TargetMode="External"/><Relationship Id="rId46" Type="http://schemas.openxmlformats.org/officeDocument/2006/relationships/hyperlink" Target="https://my.apps.factset.com/viewer/?_app_id=central_doc_viewer&amp;_dd2=%26f%3Dsld%26c%3Dtrue%26os%3D72601%26oe%3D72606&amp;_doc_docfn=U2FsdGVkX1/cC/Hao8GDWAMnH4IlLnskz7KkIa+BramViYql4mwU+dgIWMycScfppwdrZYVvMObDkF4vJ0Rwkjfi+gK9YlGhbnHYrcNhRRc=&amp;center_on_screen=true&amp;float_window=true&amp;height=800&amp;positioning_strategy=center_on_screen&amp;width=950" TargetMode="External"/><Relationship Id="rId67" Type="http://schemas.openxmlformats.org/officeDocument/2006/relationships/hyperlink" Target="https://my.apps.factset.com/viewer/?_app_id=central_doc_viewer&amp;_dd2=%26f%3Dsld%26c%3Dtrue%26os%3D34977%26oe%3D34986&amp;_doc_docfn=U2FsdGVkX19PdJFz9BnOWmxJJKyD6CFWjq8TVd18nZbRSExXyhc3erYRmQZA4Pi+xvc7BgtZ4R+G6PSbNmUmpV9dyY9cL1V2xFb+P8+onoU=&amp;center_on_screen=true&amp;float_window=true&amp;height=800&amp;positioning_strategy=center_on_screen&amp;width=950" TargetMode="External"/><Relationship Id="rId272" Type="http://schemas.openxmlformats.org/officeDocument/2006/relationships/hyperlink" Target="https://my.apps.factset.com/viewer/?_app_id=central_doc_viewer&amp;_dd2=%26f%3Dsld%26c%3Dtrue%26os%3D62806%26oe%3D62807&amp;_doc_docfn=U2FsdGVkX1+6haQ/K9KAeOWJSU84ezULb8BBz59XvZmTf57UrQ/1js7/JkMedjtyO57HJtOhVAnwBQu60frg8URttgcWfiy+6HbXXCF5T90=&amp;center_on_screen=true&amp;float_window=true&amp;height=800&amp;positioning_strategy=center_on_screen&amp;width=950" TargetMode="External"/><Relationship Id="rId293" Type="http://schemas.openxmlformats.org/officeDocument/2006/relationships/hyperlink" Target="https://my.apps.factset.com/viewer/?_app_id=central_doc_viewer&amp;_dd2=%26f%3Dsld%26c%3Dtrue%26os%3D85890%26oe%3D85896&amp;_doc_docfn=U2FsdGVkX190seEG1Fbj5vx8F8SYpYrb4K5nwdE53aSp1FzdXwn1SVSbGRcAU6UFVZuekVb/O6K9TpqcSqgP6HDYTRnjJ/IYYCt/7CI9TjA=&amp;center_on_screen=true&amp;float_window=true&amp;height=800&amp;positioning_strategy=center_on_screen&amp;width=950" TargetMode="External"/><Relationship Id="rId307" Type="http://schemas.openxmlformats.org/officeDocument/2006/relationships/hyperlink" Target="https://my.apps.factset.com/viewer/?_app_id=central_doc_viewer&amp;_dd2=%26f%3Dsld%26c%3Dtrue%26os%3D45758%26oe%3D45769&amp;_doc_docfn=U2FsdGVkX18EbkiGKyzvkx7+sw654V4isgWCEmwhuQP+o5isooKCOFGnkpc4EGJcf1eh991+fX7DzQGloTJff1oz3rtpjeqnSkZX8oy2w4o=&amp;center_on_screen=true&amp;float_window=true&amp;height=800&amp;positioning_strategy=center_on_screen&amp;width=950" TargetMode="External"/><Relationship Id="rId328" Type="http://schemas.openxmlformats.org/officeDocument/2006/relationships/hyperlink" Target="https://my.apps.factset.com/viewer/?_app_id=central_doc_viewer&amp;_dd2=%26f%3Dsld%26c%3Dtrue%26os%3D66012%26oe%3D66019&amp;_doc_docfn=U2FsdGVkX1/+G5fgYodOrqBJIbB1nKtD8j6mInmKzFTT60Azh+rdn9nfFxa2OOxZn2khWoiVB/CU8OvPXcCFRKuSPDujZ8zaEPAQKFRKLRw=&amp;center_on_screen=true&amp;float_window=true&amp;height=800&amp;positioning_strategy=center_on_screen&amp;width=950" TargetMode="External"/><Relationship Id="rId349" Type="http://schemas.openxmlformats.org/officeDocument/2006/relationships/hyperlink" Target="https://my.apps.factset.com/viewer/?_app_id=central_doc_viewer&amp;_dd2=%26f%3Dsld%26c%3Dtrue%26os%3D71421%26oe%3D71426&amp;_doc_docfn=U2FsdGVkX1/S83AWhuMnRWrQxpMdGsBKrfRwDvrmLV5CncuhEJ4aCmp6m8iGep25vmKtaaasgO/19TEmo3Kw6c7cXqXLsehsMrH1l/7AC3Y=&amp;center_on_screen=true&amp;float_window=true&amp;height=800&amp;positioning_strategy=center_on_screen&amp;width=950" TargetMode="External"/><Relationship Id="rId88" Type="http://schemas.openxmlformats.org/officeDocument/2006/relationships/hyperlink" Target="https://my.apps.factset.com/viewer/?_app_id=central_doc_viewer&amp;_dd2=%26f%3Dsld%26c%3Dtrue%26os%3D62139%26oe%3D62148&amp;_doc_docfn=U2FsdGVkX19WOn1+JUXTEdsWdgOpxBakaZaQUYyJLZrbW3evjdYAqCmb/lrp0ZNYqdAp3v+OtPKnXxp+qIEuU3y0BBwKQW7U5KP7AP1/0aE=&amp;center_on_screen=true&amp;float_window=true&amp;height=800&amp;positioning_strategy=center_on_screen&amp;width=950" TargetMode="External"/><Relationship Id="rId111" Type="http://schemas.openxmlformats.org/officeDocument/2006/relationships/hyperlink" Target="https://my.apps.factset.com/viewer/?_app_id=central_doc_viewer&amp;_dd2=%26f%3Dsld%26c%3Dtrue%26os%3D67733%26oe%3D67742&amp;_doc_docfn=U2FsdGVkX197omwS0VFpDQbOSO2dBnY+W+wS/8bm8WWiRZTFdqHgsfRIQ+2VprlF29tr6uejelGYtyySIl2mzMMo9UiAtO4guqzL3Usn1lQ=&amp;center_on_screen=true&amp;float_window=true&amp;height=800&amp;positioning_strategy=center_on_screen&amp;width=950" TargetMode="External"/><Relationship Id="rId132" Type="http://schemas.openxmlformats.org/officeDocument/2006/relationships/hyperlink" Target="https://my.apps.factset.com/viewer/?_app_id=central_doc_viewer&amp;_dd2=%26f%3Dsld%26c%3Dtrue%26os%3D83576%26oe%3D83582&amp;_doc_docfn=U2FsdGVkX18QDYbl9mVwLSyQMonWUhakpo6zIWL1caP6nvrgIgBT+NhM5Av9CHJ631wzK9NDZNFYxB1Co7RYKGaMc1uxcR8gi0UpoHttLLk=&amp;center_on_screen=true&amp;float_window=true&amp;height=800&amp;positioning_strategy=center_on_screen&amp;width=950" TargetMode="External"/><Relationship Id="rId153" Type="http://schemas.openxmlformats.org/officeDocument/2006/relationships/hyperlink" Target="https://my.apps.factset.com/viewer/?_app_id=central_doc_viewer&amp;_dd2=%26f%3Dsld%26c%3Dtrue%26os%3D76963%26oe%3D76968&amp;_doc_docfn=U2FsdGVkX19rukwIKuPVO3pa8fgaxovmkZ/jHJgM7eSaJAgI1j0oHV0WkghWpqOV7wLkWWIhngi9EHX9h575vqiofQ4fCOMZKdh4D/9Qdmg=&amp;center_on_screen=true&amp;float_window=true&amp;height=800&amp;positioning_strategy=center_on_screen&amp;width=950" TargetMode="External"/><Relationship Id="rId174" Type="http://schemas.openxmlformats.org/officeDocument/2006/relationships/hyperlink" Target="https://my.apps.factset.com/viewer/?_app_id=central_doc_viewer&amp;_dd2=%26f%3Dsld%26c%3Dtrue%26os%3D56279%26oe%3D56285&amp;_doc_docfn=U2FsdGVkX1/m70s0udzdEIk50tUZ4TDmAZI3HD5IH8yY/01sh4AhnjNSTRukvN7BReW7/mJxhT72uY8g9ZtBEpnbHyxcs6assgXGr8oZr2k=&amp;center_on_screen=true&amp;float_window=true&amp;height=800&amp;positioning_strategy=center_on_screen&amp;width=950" TargetMode="External"/><Relationship Id="rId195" Type="http://schemas.openxmlformats.org/officeDocument/2006/relationships/hyperlink" Target="https://my.apps.factset.com/viewer/?_app_id=central_doc_viewer&amp;_dd2=%26f%3Dsld%26c%3Dtrue%26os%3D71501%26oe%3D71502&amp;_doc_docfn=U2FsdGVkX18r8oAorrEupop4/fx1HcLllixAjuFBFcSt2lL6EpSicEyE/c4WrCKYxQIld+M6Q4Eo0C7bngX7XTdIVqYZMFIA5pjdQasFHE0=&amp;center_on_screen=true&amp;float_window=true&amp;height=800&amp;positioning_strategy=center_on_screen&amp;width=950" TargetMode="External"/><Relationship Id="rId209" Type="http://schemas.openxmlformats.org/officeDocument/2006/relationships/hyperlink" Target="https://my.apps.factset.com/viewer/?_app_id=central_doc_viewer&amp;_dd2=%26f%3Dsld%26c%3Dtrue%26os%3D41917%26oe%3D41926&amp;_doc_docfn=U2FsdGVkX1/PRbtSpdctT+E7THTosZOu7lG/OuNkna6U7vbP1DCyXhRL8sT6kCdP8I6QfFFbGVtMAj3oBOLN1oiwrlYlHrYDpjK/n0RBl/8=&amp;center_on_screen=true&amp;float_window=true&amp;height=800&amp;positioning_strategy=center_on_screen&amp;width=950" TargetMode="External"/><Relationship Id="rId220" Type="http://schemas.openxmlformats.org/officeDocument/2006/relationships/hyperlink" Target="https://my.apps.factset.com/viewer/?_app_id=central_doc_viewer&amp;_dd2=%26f%3Dsld%26c%3Dtrue%26os%3D68916%26oe%3D68925&amp;_doc_docfn=U2FsdGVkX1+9GOQWFs6vv6TByZEJFBVJ+PjZu6ZToQMXCI3N5FQgvA8R8LqHKIrDRJ4Bp/eVHbotRknRS+PvHVaufrip66bE2HYY5LNOcX0=&amp;center_on_screen=true&amp;float_window=true&amp;height=800&amp;positioning_strategy=center_on_screen&amp;width=950" TargetMode="External"/><Relationship Id="rId241" Type="http://schemas.openxmlformats.org/officeDocument/2006/relationships/hyperlink" Target="https://my.apps.factset.com/viewer/?_app_id=central_doc_viewer&amp;_dd2=%26f%3Dsld%26c%3Dtrue%26os%3D73851%26oe%3D73860&amp;_doc_docfn=U2FsdGVkX1/jAPTWHzymXmSmK0FbVvG6DmtyD20ZcCAm79g4WIx271nRJjxaLWBSvFc0asNTc+/Fo07jw6+qEP13eDWJ+xjCG8YK4yUukDM=&amp;center_on_screen=true&amp;float_window=true&amp;height=800&amp;positioning_strategy=center_on_screen&amp;width=950" TargetMode="External"/><Relationship Id="rId15" Type="http://schemas.openxmlformats.org/officeDocument/2006/relationships/hyperlink" Target="https://my.apps.factset.com/viewer/?_app_id=central_doc_viewer&amp;_dd2=%26f%3Dsld%26c%3Dtrue%26os%3D60665%26oe%3D60674&amp;_doc_docfn=U2FsdGVkX1/JlXrD0cn1nfv7vD7KHqjRNaQDoVMNSy522LHqoz797HbHb/5+Pjx8ul37BN/uapnLxOLmjwTrlXK3WVRBe1JReXGeZoCUAMo=&amp;center_on_screen=true&amp;float_window=true&amp;height=800&amp;positioning_strategy=center_on_screen&amp;width=950" TargetMode="External"/><Relationship Id="rId36" Type="http://schemas.openxmlformats.org/officeDocument/2006/relationships/hyperlink" Target="https://my.apps.factset.com/viewer/?_app_id=central_doc_viewer&amp;_dd2=%26f%3Dsld%26c%3Dtrue%26os%3D72087%26oe%3D72088&amp;_doc_docfn=U2FsdGVkX18a9YQLFxduRqwErECrcTqr7tereOl21kAM364aubCjgXJACNGpuMZi5TRiI3Nb1j7ZypOlwkv3iQb/x/AwsCfPx1GCCGAVqa8=&amp;center_on_screen=true&amp;float_window=true&amp;height=800&amp;positioning_strategy=center_on_screen&amp;width=950" TargetMode="External"/><Relationship Id="rId57" Type="http://schemas.openxmlformats.org/officeDocument/2006/relationships/hyperlink" Target="https://my.apps.factset.com/viewer/?_app_id=central_doc_viewer&amp;_dd2=%26f%3Dsld%26c%3Dtrue%26os%3D32461%26oe%3D32468&amp;_doc_docfn=U2FsdGVkX1/+4wUdePTSe18ILfTapQrdv0Q7LUIPz1gkwhRLyCaOD2vodbjqhgbXJE+b95+Tx7yBJBJ29QDU6FH8AujoNRrKxiVnSfQyiIM=&amp;center_on_screen=true&amp;float_window=true&amp;height=800&amp;positioning_strategy=center_on_screen&amp;width=950" TargetMode="External"/><Relationship Id="rId262" Type="http://schemas.openxmlformats.org/officeDocument/2006/relationships/hyperlink" Target="https://my.apps.factset.com/viewer/?_app_id=central_doc_viewer&amp;_dd2=%26f%3Dsld%26c%3Dtrue%26os%3D67543%26oe%3D67552&amp;_doc_docfn=U2FsdGVkX18kdvvBGek56Vf6sizlW4g0q8zMD+1uQ+SySEiczMQg5CqLsNmxSUGOgwGl/yK9ukobyL1TfH6lVBQpt24RR9eBnH+NB2CRB58=&amp;center_on_screen=true&amp;float_window=true&amp;height=800&amp;positioning_strategy=center_on_screen&amp;width=950" TargetMode="External"/><Relationship Id="rId283" Type="http://schemas.openxmlformats.org/officeDocument/2006/relationships/hyperlink" Target="https://my.apps.factset.com/viewer/?_app_id=central_doc_viewer&amp;_dd2=%26f%3Dsld%26c%3Dtrue%26os%3D77308%26oe%3D77310&amp;_doc_docfn=U2FsdGVkX18iQZZb/i7/CYNSFxh88Je6fH9zr8mTKv8ug9OCDM7GdbViHuHZQzaN2Ur5WolA92ZRUrSTX+cofqYF/XHdSSdvkTmCRzzNsVs=&amp;center_on_screen=true&amp;float_window=true&amp;height=800&amp;positioning_strategy=center_on_screen&amp;width=950" TargetMode="External"/><Relationship Id="rId318" Type="http://schemas.openxmlformats.org/officeDocument/2006/relationships/hyperlink" Target="https://my.apps.factset.com/viewer/?_app_id=central_doc_viewer&amp;_dd2=%26f%3Dsld%26c%3Dtrue%26os%3D65507%26oe%3D65516&amp;_doc_docfn=U2FsdGVkX1+5WHIrRAB00YsicsaBGx4jeB2iHGrx72J0VwOpp54TmzuHvI/m+rQjUF817teip0MhFq85WLFo4bCR1aSnPO7vP0hcXFutdUQ=&amp;center_on_screen=true&amp;float_window=true&amp;height=800&amp;positioning_strategy=center_on_screen&amp;width=950" TargetMode="External"/><Relationship Id="rId339" Type="http://schemas.openxmlformats.org/officeDocument/2006/relationships/hyperlink" Target="https://my.apps.factset.com/viewer/?_app_id=central_doc_viewer&amp;_dd2=%26f%3Dsld%26c%3Dtrue%26os%3D80396%26oe%3D80406&amp;_doc_docfn=U2FsdGVkX1+fM0/9ZwSOiVKpbC9ZtXGiZKCvco2ZvN8ZzGdHiivnllDZNQteOoRPJAGTu061La08gK0qi/19q+gJ1MVoloeBrzw/iN9Zuv8=&amp;center_on_screen=true&amp;float_window=true&amp;height=800&amp;positioning_strategy=center_on_screen&amp;width=950" TargetMode="External"/><Relationship Id="rId78" Type="http://schemas.openxmlformats.org/officeDocument/2006/relationships/hyperlink" Target="https://my.apps.factset.com/viewer/?_app_id=central_doc_viewer&amp;_dd2=%26f%3Dsld%26c%3Dtrue%26os%3D61694%26oe%3D61703&amp;_doc_docfn=U2FsdGVkX1/kfv6tWP0MtnUc1Vv0EVs2pSJJUydPVy+4kiDaJiGIzZ7Z7LwY5F/1xJuV6xHCpLWwv7s4N8/Ia27f6ShSB8fEsgjhv5TmLpQ=&amp;center_on_screen=true&amp;float_window=true&amp;height=800&amp;positioning_strategy=center_on_screen&amp;width=950" TargetMode="External"/><Relationship Id="rId99" Type="http://schemas.openxmlformats.org/officeDocument/2006/relationships/hyperlink" Target="https://my.apps.factset.com/viewer/?_app_id=central_doc_viewer&amp;_dd2=%26f%3Dsld%26c%3Dtrue%26os%3D66588%26oe%3D66597&amp;_doc_docfn=U2FsdGVkX198l5k3jc5Cr55xmBWNULtXfBWV6vYgcz5HwvxsSIZljz5udJgbYrdTjlj5LVC0Uiq7qKgr6PuUVoOTVTrxWpV40pBshJD86gk=&amp;center_on_screen=true&amp;float_window=true&amp;height=800&amp;positioning_strategy=center_on_screen&amp;width=950" TargetMode="External"/><Relationship Id="rId101" Type="http://schemas.openxmlformats.org/officeDocument/2006/relationships/hyperlink" Target="https://my.apps.factset.com/viewer/?_app_id=central_doc_viewer&amp;_dd2=%26f%3Dsld%26c%3Dtrue%26os%3D67258%26oe%3D67267&amp;_doc_docfn=U2FsdGVkX1/6Hv3IjFRMcbqNqqABFsGq1Gn3m2bi/CnNaoiiAlEdRCosKY3s8VAFrEBN46yF5BxaAVy7KRobctd6V0FZN6ElR5l4i4b32To=&amp;center_on_screen=true&amp;float_window=true&amp;height=800&amp;positioning_strategy=center_on_screen&amp;width=950" TargetMode="External"/><Relationship Id="rId122" Type="http://schemas.openxmlformats.org/officeDocument/2006/relationships/hyperlink" Target="https://my.apps.factset.com/viewer/?_app_id=central_doc_viewer&amp;_dd2=%26f%3Dsld%26c%3Dtrue%26os%3D90022%26oe%3D90028&amp;_doc_docfn=U2FsdGVkX19T1KBBx/0oW9Akzlz1YXqtbDLX4xZlEDUHjWCewueCljmdIsDM0ed24lYCBQG3eU3u+DwSDW+N/fR6t6Ln9kMtqOwCTp57h8A=&amp;center_on_screen=true&amp;float_window=true&amp;height=800&amp;positioning_strategy=center_on_screen&amp;width=950" TargetMode="External"/><Relationship Id="rId143" Type="http://schemas.openxmlformats.org/officeDocument/2006/relationships/hyperlink" Target="https://my.apps.factset.com/viewer/?_app_id=central_doc_viewer&amp;_dd2=%26f%3Dsld%26c%3Dtrue%26os%3D80428%26oe%3D80433&amp;_doc_docfn=U2FsdGVkX19JqNEGy6mnnE+OnEBm2TFb73TOCtoGZi7uQwri8BCfFbLXiqH8OIT7A61tFWM6tA8fhXFXIfK36ahdN72b7c08vQmIgevK2vs=&amp;center_on_screen=true&amp;float_window=true&amp;height=800&amp;positioning_strategy=center_on_screen&amp;width=950" TargetMode="External"/><Relationship Id="rId164" Type="http://schemas.openxmlformats.org/officeDocument/2006/relationships/hyperlink" Target="https://my.apps.factset.com/viewer/?_app_id=central_doc_viewer&amp;_dd2=%26f%3Dsld%26c%3Dtrue%26os%3D38814%26oe%3D38820&amp;_doc_docfn=U2FsdGVkX1/Ln1qPI/3heLTOmFeRdItZHqSlhaow5m1/3Y1lBPrmszhqesaakbFYcsUREyo97vvPJB0QuaXqvGvWlQ7yinczpNYTZd2DOxc=&amp;center_on_screen=true&amp;float_window=true&amp;height=800&amp;positioning_strategy=center_on_screen&amp;width=950" TargetMode="External"/><Relationship Id="rId185" Type="http://schemas.openxmlformats.org/officeDocument/2006/relationships/hyperlink" Target="https://my.apps.factset.com/viewer/?_app_id=central_doc_viewer&amp;_dd2=%26f%3Dsld%26c%3Dtrue%26os%3D66402%26oe%3D66408&amp;_doc_docfn=U2FsdGVkX1+VGNx3eCijgEK6eRz2FQMQOecUXAONuIVT6soSxuSoPmYxVadMDKQaFr0Sda3ZeSzN9bEK+ULZkK+h+Xoz25l4FmEM/q1UTLI=&amp;center_on_screen=true&amp;float_window=true&amp;height=800&amp;positioning_strategy=center_on_screen&amp;width=950" TargetMode="External"/><Relationship Id="rId350" Type="http://schemas.openxmlformats.org/officeDocument/2006/relationships/hyperlink" Target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TargetMode="External"/><Relationship Id="rId9" Type="http://schemas.openxmlformats.org/officeDocument/2006/relationships/hyperlink" Target="https://my.apps.factset.com/viewer/?_app_id=central_doc_viewer&amp;_dd2=%26f%3Dsld%26c%3Dtrue%26os%3D76377%26oe%3D76383&amp;_doc_docfn=U2FsdGVkX1/O7LVSxlwoYF1vznckJtm5efRm9bh3LT+d3WWOIcDFWYz71F0X468T3tnP3HR/YC3VcWE2xvLmim3UuEbMFQ8dkhLLhuXas0Q=&amp;center_on_screen=true&amp;float_window=true&amp;height=800&amp;positioning_strategy=center_on_screen&amp;width=950" TargetMode="External"/><Relationship Id="rId210" Type="http://schemas.openxmlformats.org/officeDocument/2006/relationships/hyperlink" Target="https://my.apps.factset.com/viewer/?_app_id=central_doc_viewer&amp;_dd2=%26f%3Dsld%26c%3Dtrue%26os%3D38932%26oe%3D38941&amp;_doc_docfn=U2FsdGVkX194druGr3CvSAlumNpc//Uw53aESPKRhMB3b+Hy/2kCM8xqD03OPy+z0F8MwHRmddlq3M7Q0P0owdCr1qNNh5hWx6e7tYYrWgM=&amp;center_on_screen=true&amp;float_window=true&amp;height=800&amp;positioning_strategy=center_on_screen&amp;width=950" TargetMode="External"/><Relationship Id="rId26" Type="http://schemas.openxmlformats.org/officeDocument/2006/relationships/hyperlink" Target="https://my.apps.factset.com/viewer/?_app_id=central_doc_viewer&amp;_dd2=%26f%3Dsld%26c%3Dtrue%26os%3D62005%26oe%3D62014&amp;_doc_docfn=U2FsdGVkX1+ybjHDBRJokkfVWbw8xZD3iCEkI6mMqBMfw0PBocVO9MvNsD+8xYyid4tXgYmugGKlz8aQhM5/BY9Zyap6A0QivpaJil0sdq0=&amp;center_on_screen=true&amp;float_window=true&amp;height=800&amp;positioning_strategy=center_on_screen&amp;width=950" TargetMode="External"/><Relationship Id="rId231" Type="http://schemas.openxmlformats.org/officeDocument/2006/relationships/hyperlink" Target="https://my.apps.factset.com/viewer/?_app_id=central_doc_viewer&amp;_dd2=%26f%3Dsld%26c%3Dtrue%26os%3D73356%26oe%3D73365&amp;_doc_docfn=U2FsdGVkX18POkNqZEPt49GgEAKJ+XqidzMY39jDmtDsjuFlVtEZ2JHosfoax63yl0dAF7WJ3TmsW7Kce7QgrqXJCNNpUz57grMe46FsaPY=&amp;center_on_screen=true&amp;float_window=true&amp;height=800&amp;positioning_strategy=center_on_screen&amp;width=950" TargetMode="External"/><Relationship Id="rId252" Type="http://schemas.openxmlformats.org/officeDocument/2006/relationships/hyperlink" Target="https://my.apps.factset.com/viewer/?_app_id=central_doc_viewer&amp;_dd2=%26f%3Dsld%26c%3Dtrue%26os%3D73285%26oe%3D73292&amp;_doc_docfn=U2FsdGVkX1/7xZV2pd9szu+rTn2Bhv3D5ZDfLYL+h6Jrp+JvIb4dbLcw5qYVSNhpcQSZ+QSyvmdMhbk2vSUI1L6rlKNSavzi/g6te1NE3Jg=&amp;center_on_screen=true&amp;float_window=true&amp;height=800&amp;positioning_strategy=center_on_screen&amp;width=950" TargetMode="External"/><Relationship Id="rId273" Type="http://schemas.openxmlformats.org/officeDocument/2006/relationships/hyperlink" Target="https://my.apps.factset.com/viewer/?_app_id=central_doc_viewer&amp;_dd2=%26f%3Dsld%26c%3Dtrue%26os%3D72084%26oe%3D72085&amp;_doc_docfn=U2FsdGVkX1+gMZGGP1dYjaYRLgEH25c/FPwTCXgccwzKYKzRsVMQOrbbyf6P2MnHFi8jdjUHwY8ElXglpJ7DYItid2jXm4TzFRD3hWscALk=&amp;center_on_screen=true&amp;float_window=true&amp;height=800&amp;positioning_strategy=center_on_screen&amp;width=950" TargetMode="External"/><Relationship Id="rId294" Type="http://schemas.openxmlformats.org/officeDocument/2006/relationships/hyperlink" Target="https://my.apps.factset.com/viewer/?_app_id=central_doc_viewer&amp;_dd2=%26f%3Dsld%26c%3Dtrue%26os%3D85690%26oe%3D85696&amp;_doc_docfn=U2FsdGVkX18j3hKNrP7JXD5ROjf0jiMn8HiHkruSasXLt2gUyyunvwLQEpQHwoKhYZRPI3E9CxfDv/9OXprAWxVLaaUfMOqQuMAItCLX0sQ=&amp;center_on_screen=true&amp;float_window=true&amp;height=800&amp;positioning_strategy=center_on_screen&amp;width=950" TargetMode="External"/><Relationship Id="rId308" Type="http://schemas.openxmlformats.org/officeDocument/2006/relationships/hyperlink" Target="https://my.apps.factset.com/viewer/?_app_id=central_doc_viewer&amp;_dd2=%26f%3Dsld%26c%3Dtrue%26os%3D64956%26oe%3D64967&amp;_doc_docfn=U2FsdGVkX1/Dfekp1u7QiEw3jzStH2DW/CIzNKZj/L65WCAy/AfnoNxDhZ1/A6ohvQHrMtnLLlrYMJzOIQmCfVeN/+FbHsWrEV6YbIUJhPA=&amp;center_on_screen=true&amp;float_window=true&amp;height=800&amp;positioning_strategy=center_on_screen&amp;width=950" TargetMode="External"/><Relationship Id="rId329" Type="http://schemas.openxmlformats.org/officeDocument/2006/relationships/hyperlink" Target="https://my.apps.factset.com/viewer/?_app_id=central_doc_viewer&amp;_dd2=%26f%3Dsld%26c%3Dtrue%26os%3D75291%26oe%3D75300&amp;_doc_docfn=U2FsdGVkX18UPkujBiN7oDr7kCAPwdmlBPBQqxE4P4N4xswW+Oyv1ExkMyw01JMZl0IiS9QHZly0K3A6A8F/o2u29eVmbYz1452vOx1VkyE=&amp;center_on_screen=true&amp;float_window=true&amp;height=800&amp;positioning_strategy=center_on_screen&amp;width=950" TargetMode="External"/><Relationship Id="rId47" Type="http://schemas.openxmlformats.org/officeDocument/2006/relationships/hyperlink" Target="https://my.apps.factset.com/viewer/?_app_id=central_doc_viewer&amp;_dd2=%26f%3Dsld%26c%3Dtrue%26os%3D72411%26oe%3D72414&amp;_doc_docfn=U2FsdGVkX18KuAoj34rKgKKao0j6LZ+r9/5zsyhmutY74Ay9S++coDQGQjyr3tiljX7giPVqcd9oLPK+EICt35zpm8pjHramtlA+4UENYyY=&amp;center_on_screen=true&amp;float_window=true&amp;height=800&amp;positioning_strategy=center_on_screen&amp;width=950" TargetMode="External"/><Relationship Id="rId68" Type="http://schemas.openxmlformats.org/officeDocument/2006/relationships/hyperlink" Target="https://my.apps.factset.com/viewer/?_app_id=central_doc_viewer&amp;_dd2=%26f%3Dsld%26c%3Dtrue%26os%3D33026%26oe%3D33035&amp;_doc_docfn=U2FsdGVkX1+qaEeNr6tRwn3AAHnlarfcjG2m+jDWqtasm/PEsBwnUwH4/seJBsYJXhq4j2TsFBm+8UjlfjTq+cWCnhztyeeEm77j3DKFIkA=&amp;center_on_screen=true&amp;float_window=true&amp;height=800&amp;positioning_strategy=center_on_screen&amp;width=950" TargetMode="External"/><Relationship Id="rId89" Type="http://schemas.openxmlformats.org/officeDocument/2006/relationships/hyperlink" Target="https://my.apps.factset.com/viewer/?_app_id=central_doc_viewer&amp;_dd2=%26f%3Dsld%26c%3Dtrue%26os%3D66085%26oe%3D66094&amp;_doc_docfn=U2FsdGVkX1+ITilsRpoAWH/fM6G/OwJHncVZ6y9WC8+AGtNhzxOkd+o0Sflyjat2btJniNlxEEkPJ9E6qJJ3KJJUgMWW64i7GLpozhvKchw=&amp;center_on_screen=true&amp;float_window=true&amp;height=800&amp;positioning_strategy=center_on_screen&amp;width=950" TargetMode="External"/><Relationship Id="rId112" Type="http://schemas.openxmlformats.org/officeDocument/2006/relationships/hyperlink" Target="https://my.apps.factset.com/viewer/?_app_id=central_doc_viewer&amp;_dd2=%26f%3Dsld%26c%3Dtrue%26os%3D75936%26oe%3D75941&amp;_doc_docfn=U2FsdGVkX1+5u2GeVLhw6WMC0ZKL8cQLHDgaYs/7g6RTfrc02f4Qzg0jrCMwBp0Oif/15vGpjmPZbmUsXGaRzRm/43z4fHzF/mH1JuCFgT4=&amp;center_on_screen=true&amp;float_window=true&amp;height=800&amp;positioning_strategy=center_on_screen&amp;width=950" TargetMode="External"/><Relationship Id="rId133" Type="http://schemas.openxmlformats.org/officeDocument/2006/relationships/hyperlink" Target="https://my.apps.factset.com/viewer/?_app_id=central_doc_viewer&amp;_dd2=%26f%3Dsld%26c%3Dtrue%26os%3D83399%26oe%3D83405&amp;_doc_docfn=U2FsdGVkX1+sflXjKbKym3kE1RrJ/fLlZu/hxHz11W4/7kkEtTeD6w6nU8QBuH0cjih5L/ulZcTP8PpzBiOtaXiXyuDydDa2nxB4nBqfWp4=&amp;center_on_screen=true&amp;float_window=true&amp;height=800&amp;positioning_strategy=center_on_screen&amp;width=950" TargetMode="External"/><Relationship Id="rId154" Type="http://schemas.openxmlformats.org/officeDocument/2006/relationships/hyperlink" Target="https://my.apps.factset.com/viewer/?_app_id=central_doc_viewer&amp;_dd2=%26f%3Dsld%26c%3Dtrue%26os%3D38263%26oe%3D38270&amp;_doc_docfn=U2FsdGVkX185pumQq8Q9wmoqRYnW3fHHqEv7ERkcC75tA+XTkFUOMQhqFm5DcituBlPVOGFzj5x/Dr9DpO8n0VAd0owzDkh+J8D7sB1LJkE=&amp;center_on_screen=true&amp;float_window=true&amp;height=800&amp;positioning_strategy=center_on_screen&amp;width=950" TargetMode="External"/><Relationship Id="rId175" Type="http://schemas.openxmlformats.org/officeDocument/2006/relationships/hyperlink" Target="https://my.apps.factset.com/viewer/?_app_id=central_doc_viewer&amp;_dd2=%26f%3Dsld%26c%3Dtrue%26os%3D65908%26oe%3D65914&amp;_doc_docfn=U2FsdGVkX19wXjpa5RuuV7oiocZsTUJju7q0TFy2FiFUgHfeGxZJ9XYysHlR0oL82u6gcXrAcHyv4ZjIXhAnDl8JfQF0CwV482jQtIXtOZw=&amp;center_on_screen=true&amp;float_window=true&amp;height=800&amp;positioning_strategy=center_on_screen&amp;width=950" TargetMode="External"/><Relationship Id="rId340" Type="http://schemas.openxmlformats.org/officeDocument/2006/relationships/hyperlink" Target="https://my.apps.factset.com/viewer/?_app_id=central_doc_viewer&amp;_dd2=%26f%3Dsld%26c%3Dtrue%26os%3D88421%26oe%3D88427&amp;_doc_docfn=U2FsdGVkX1+Ed74VWwhzLbvmPVxKm/yypsgO1eZPHWtElDGTlSDORPqgwuF9AOS7iu5TA3YIPUmOXls+RBK1gPxQHTA5PVkzhL9CMQrzh/0=&amp;center_on_screen=true&amp;float_window=true&amp;height=800&amp;positioning_strategy=center_on_screen&amp;width=950" TargetMode="External"/><Relationship Id="rId196" Type="http://schemas.openxmlformats.org/officeDocument/2006/relationships/hyperlink" Target="https://my.apps.factset.com/viewer/?_app_id=central_doc_viewer&amp;_dd2=%26f%3Dsld%26c%3Dtrue%26os%3D79659%26oe%3D79662&amp;_doc_docfn=U2FsdGVkX1+qpx8TT/KGUB8rQupcRsztHNbeJyeHbl7q1SNZXnyurFkBQ+BBtNcIT6uC+fIsYDdsM6FyWICLTwAYYYMenW2+agq4U66Q3EU=&amp;center_on_screen=true&amp;float_window=true&amp;height=800&amp;positioning_strategy=center_on_screen&amp;width=950" TargetMode="External"/><Relationship Id="rId200" Type="http://schemas.openxmlformats.org/officeDocument/2006/relationships/hyperlink" Target="https://my.apps.factset.com/viewer/?_app_id=central_doc_viewer&amp;_dd2=%26f%3Dsld%26c%3Dtrue%26os%3D37871%26oe%3D37878&amp;_doc_docfn=U2FsdGVkX1+cIzZlS8p3mrtiNl3/sIATAIhYqgDyZiJm/v8+lS4oORXQi4Kc4LSvoEvP0g9nkU1Q6qroBnsHDVTcsDOwNHLUT5INEjwfvAI=&amp;center_on_screen=true&amp;float_window=true&amp;height=800&amp;positioning_strategy=center_on_screen&amp;width=950" TargetMode="External"/><Relationship Id="rId16" Type="http://schemas.openxmlformats.org/officeDocument/2006/relationships/hyperlink" Target="https://my.apps.factset.com/viewer/?_app_id=central_doc_viewer&amp;_dd2=%26f%3Dsld%26c%3Dtrue%26os%3D64471%26oe%3D64480&amp;_doc_docfn=U2FsdGVkX19oacdxPKCbCgAXlx09aST11lIOk533xAqGWHyQ/3+0J6c7Oo34Y5A/J5xMAoJq1cllSYtyWq1alzBCGL/bVp/wQQfJRdyOdpo=&amp;center_on_screen=true&amp;float_window=true&amp;height=800&amp;positioning_strategy=center_on_screen&amp;width=950" TargetMode="External"/><Relationship Id="rId221" Type="http://schemas.openxmlformats.org/officeDocument/2006/relationships/hyperlink" Target="https://my.apps.factset.com/viewer/?_app_id=central_doc_viewer&amp;_dd2=%26f%3Dsld%26c%3Dtrue%26os%3D72850%26oe%3D72859&amp;_doc_docfn=U2FsdGVkX19e0lamPiixkj5NVXfW0KyX9nI5AD3GWtouAJm4magBGGjhY3zd2fDPF+HNH8KrWOPMt0TRsUfWKIyMyoaercd35VFjm5eR9O0=&amp;center_on_screen=true&amp;float_window=true&amp;height=800&amp;positioning_strategy=center_on_screen&amp;width=950" TargetMode="External"/><Relationship Id="rId242" Type="http://schemas.openxmlformats.org/officeDocument/2006/relationships/hyperlink" Target="https://my.apps.factset.com/viewer/?_app_id=central_doc_viewer&amp;_dd2=%26f%3Dsld%26c%3Dtrue%26os%3D72798%26oe%3D72808&amp;_doc_docfn=U2FsdGVkX19sdw445LpNJDKDaxAGNigD2qDuHCad66+v8iECiH2I7RjmT0k1aMQX3weEMieGHv5pB6Y7ITDqL133jB/Mwk6hNl5SORCNXdI=&amp;center_on_screen=true&amp;float_window=true&amp;height=800&amp;positioning_strategy=center_on_screen&amp;width=950" TargetMode="External"/><Relationship Id="rId263" Type="http://schemas.openxmlformats.org/officeDocument/2006/relationships/hyperlink" Target="https://my.apps.factset.com/viewer/?_app_id=central_doc_viewer&amp;_dd2=%26f%3Dsld%26c%3Dtrue%26os%3D76835%26oe%3D76844&amp;_doc_docfn=U2FsdGVkX19DJSlegH3B9zdvFn6OFR4tdsHHTIqEdNm9wDx51GnHdwjclS2bIwl1Lun4y5X4cPqq4FkS1IWw9hmG1xpHhpIv1L5C0wr+y1U=&amp;center_on_screen=true&amp;float_window=true&amp;height=800&amp;positioning_strategy=center_on_screen&amp;width=950" TargetMode="External"/><Relationship Id="rId284" Type="http://schemas.openxmlformats.org/officeDocument/2006/relationships/hyperlink" Target="https://my.apps.factset.com/viewer/?_app_id=central_doc_viewer&amp;_dd2=%26f%3Dsld%26c%3Dtrue%26os%3D85384%26oe%3D85385&amp;_doc_docfn=U2FsdGVkX1/q/BuHtuvwEozifg4/Z+dI+P3Ysf2UlldYCOUgCGNB9uTuvFeALxM2ZQwPcxHaHAMbbNgcZepP/cibFaxUHPloVYGRJkYUZ+c=&amp;center_on_screen=true&amp;float_window=true&amp;height=800&amp;positioning_strategy=center_on_screen&amp;width=950" TargetMode="External"/><Relationship Id="rId319" Type="http://schemas.openxmlformats.org/officeDocument/2006/relationships/hyperlink" Target="https://my.apps.factset.com/viewer/?_app_id=central_doc_viewer&amp;_dd2=%26f%3Dsld%26c%3Dtrue%26os%3D74785%26oe%3D74794&amp;_doc_docfn=U2FsdGVkX1/wXX94ZIZ7UmwA82S0iivb4yuuKCFNuHzzyHqbmbA+GwWI04Eqvcv3HSalzxJPckezBk7IztO7HKbfhB6u3kvQGiFI5Br8p+w=&amp;center_on_screen=true&amp;float_window=true&amp;height=800&amp;positioning_strategy=center_on_screen&amp;width=950" TargetMode="External"/><Relationship Id="rId37" Type="http://schemas.openxmlformats.org/officeDocument/2006/relationships/hyperlink" Target="https://my.apps.factset.com/viewer/?_app_id=central_doc_viewer&amp;_dd2=%26f%3Dsld%26c%3Dtrue%26os%3D71914%26oe%3D71917&amp;_doc_docfn=U2FsdGVkX1/F4tpUFZBg7t+wPshjP6H4CJqzEfU8iayVtSYlnGrTUd/QJOh/vDAW5+f3vq06pvMUvC2rBUKyk/nkSB9Q6MCnWAEg7HyWwko=&amp;center_on_screen=true&amp;float_window=true&amp;height=800&amp;positioning_strategy=center_on_screen&amp;width=950" TargetMode="External"/><Relationship Id="rId58" Type="http://schemas.openxmlformats.org/officeDocument/2006/relationships/hyperlink" Target="https://my.apps.factset.com/viewer/?_app_id=central_doc_viewer&amp;_dd2=%26f%3Dsld%26c%3Dtrue%26os%3D32945%26oe%3D32952&amp;_doc_docfn=U2FsdGVkX1850HiQNceVLG+oqsnkY8nPfJjEqXIHVfdLbSXrdX694GEVoadezkOhJ5WwYI+3NZVATcPmBjSRcvln2eHcstzMyBfD7OacU4c=&amp;center_on_screen=true&amp;float_window=true&amp;height=800&amp;positioning_strategy=center_on_screen&amp;width=950" TargetMode="External"/><Relationship Id="rId79" Type="http://schemas.openxmlformats.org/officeDocument/2006/relationships/hyperlink" Target="https://my.apps.factset.com/viewer/?_app_id=central_doc_viewer&amp;_dd2=%26f%3Dsld%26c%3Dtrue%26os%3D65640%26oe%3D65649&amp;_doc_docfn=U2FsdGVkX18zee1Dku8ngHiDuHwOLNF5tRTpgehRgFpqvwFRSTS+6ACGkH2rrnQFjX3ZQZNhszYrbpIbzU3FEoa7TEiGO8KQ42iRcGEf5kw=&amp;center_on_screen=true&amp;float_window=true&amp;height=800&amp;positioning_strategy=center_on_screen&amp;width=950" TargetMode="External"/><Relationship Id="rId102" Type="http://schemas.openxmlformats.org/officeDocument/2006/relationships/hyperlink" Target="https://my.apps.factset.com/viewer/?_app_id=central_doc_viewer&amp;_dd2=%26f%3Dsld%26c%3Dtrue%26os%3D75469%26oe%3D75474&amp;_doc_docfn=U2FsdGVkX186ZwcsxrfWTYTLBWU2Ba9CY7fHOX2nVT4UCceNxoechCtjrewANz13Puz8eWeM2AEnjySiT0lXqHeq36kPh0g84geCIBHnuNQ=&amp;center_on_screen=true&amp;float_window=true&amp;height=800&amp;positioning_strategy=center_on_screen&amp;width=950" TargetMode="External"/><Relationship Id="rId123" Type="http://schemas.openxmlformats.org/officeDocument/2006/relationships/hyperlink" Target="https://my.apps.factset.com/viewer/?_app_id=central_doc_viewer&amp;_dd2=%26f%3Dsld%26c%3Dtrue%26os%3D89822%26oe%3D89828&amp;_doc_docfn=U2FsdGVkX1/BGU7XU/CzmdNWn0zgKi3pH0Aem7TGUSJBXe7Wpv44T1hcJC2rar4/Tu9gaBP1LLfiLguihoTEPPBwNgvkbI6dWC9pSjLlRG8=&amp;center_on_screen=true&amp;float_window=true&amp;height=800&amp;positioning_strategy=center_on_screen&amp;width=950" TargetMode="External"/><Relationship Id="rId144" Type="http://schemas.openxmlformats.org/officeDocument/2006/relationships/hyperlink" Target="https://my.apps.factset.com/viewer/?_app_id=central_doc_viewer&amp;_dd2=%26f%3Dsld%26c%3Dtrue%26os%3D37734%26oe%3D37741&amp;_doc_docfn=U2FsdGVkX1/+YyaAzSYl6SZB5KU2PiZq8P0f/3w8olyP64kT2VKGPV2HyQQC7K9c9lqMKMIzsTTsIAFsuoPdiGIoYL8sFCyl88Y3ph0MP1M=&amp;center_on_screen=true&amp;float_window=true&amp;height=800&amp;positioning_strategy=center_on_screen&amp;width=950" TargetMode="External"/><Relationship Id="rId330" Type="http://schemas.openxmlformats.org/officeDocument/2006/relationships/hyperlink" Target="https://my.apps.factset.com/viewer/?_app_id=central_doc_viewer&amp;_dd2=%26f%3Dsld%26c%3Dtrue%26os%3D79227%26oe%3D79236&amp;_doc_docfn=U2FsdGVkX18N8DRLxPJBNFCyWAfVdd7pLuAG1AB8Cj1ylNdUPMpvsGvJWqUDCzhYzbwtgjn8gqFoMhLaU4jsPsshDIKIxSaP0vyRT/oLbpc=&amp;center_on_screen=true&amp;float_window=true&amp;height=800&amp;positioning_strategy=center_on_screen&amp;width=950" TargetMode="External"/><Relationship Id="rId90" Type="http://schemas.openxmlformats.org/officeDocument/2006/relationships/hyperlink" Target="https://my.apps.factset.com/viewer/?_app_id=central_doc_viewer&amp;_dd2=%26f%3Dsld%26c%3Dtrue%26os%3D65498%26oe%3D65507&amp;_doc_docfn=U2FsdGVkX19d7nJdPAO4St4O1ZZCLqnWGf0OyLdYpHLSVhVEcEm5YNNLewdc2q2Z8FbkgJ6yA9+keIW2f/xFpcFYjw1BgE/Jr4sD9XGMoFI=&amp;center_on_screen=true&amp;float_window=true&amp;height=800&amp;positioning_strategy=center_on_screen&amp;width=950" TargetMode="External"/><Relationship Id="rId165" Type="http://schemas.openxmlformats.org/officeDocument/2006/relationships/hyperlink" Target="https://my.apps.factset.com/viewer/?_app_id=central_doc_viewer&amp;_dd2=%26f%3Dsld%26c%3Dtrue%26os%3D36865%26oe%3D36872&amp;_doc_docfn=U2FsdGVkX1/4mQoEm5P35A4ijM18U5mPxu5SyVdT4PzcQjCYA2NQ2jEq7VOrejW1FZZ+cEN5iw4R9XbPXyiCgmslpPAe/hWaS3O/jVDuTs8=&amp;center_on_screen=true&amp;float_window=true&amp;height=800&amp;positioning_strategy=center_on_screen&amp;width=950" TargetMode="External"/><Relationship Id="rId186" Type="http://schemas.openxmlformats.org/officeDocument/2006/relationships/hyperlink" Target="https://my.apps.factset.com/viewer/?_app_id=central_doc_viewer&amp;_dd2=%26f%3Dsld%26c%3Dtrue%26os%3D70350%26oe%3D70356&amp;_doc_docfn=U2FsdGVkX1+vsw31c+3NimkItcTG0eZsgBJ1mmdJa4x1nMVeBk997zETDB0ULA5gTuefbsse7P2TaQJg3zLIGyPP8fYormrlSuGQ8RhDCqI=&amp;center_on_screen=true&amp;float_window=true&amp;height=800&amp;positioning_strategy=center_on_screen&amp;width=950" TargetMode="External"/><Relationship Id="rId351" Type="http://schemas.openxmlformats.org/officeDocument/2006/relationships/hyperlink" Target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TargetMode="External"/><Relationship Id="rId211" Type="http://schemas.openxmlformats.org/officeDocument/2006/relationships/hyperlink" Target="https://my.apps.factset.com/viewer/?_app_id=central_doc_viewer&amp;_dd2=%26f%3Dsld%26c%3Dtrue%26os%3D40688%26oe%3D40697&amp;_doc_docfn=U2FsdGVkX1+W7aLFEi2/Rl00TGZX7Eop3UsEGRwajubNnMo4bLErk37ZIrinBpmLSwzdO5ILfQum63+WIekERQMogmQpvFj6aKd9gbcVE/A=&amp;center_on_screen=true&amp;float_window=true&amp;height=800&amp;positioning_strategy=center_on_screen&amp;width=950" TargetMode="External"/><Relationship Id="rId232" Type="http://schemas.openxmlformats.org/officeDocument/2006/relationships/hyperlink" Target="https://my.apps.factset.com/viewer/?_app_id=central_doc_viewer&amp;_dd2=%26f%3Dsld%26c%3Dtrue%26os%3D72304%26oe%3D72311&amp;_doc_docfn=U2FsdGVkX1+Ukw8yySErngDLHrSspOxiGk8y5Eg4+p6pcdrwq5aQBSjJbyGEc4neKH+DDOpuKXKozjvz1XNwHpNgmN1EDv05plaQtenr0c0=&amp;center_on_screen=true&amp;float_window=true&amp;height=800&amp;positioning_strategy=center_on_screen&amp;width=950" TargetMode="External"/><Relationship Id="rId253" Type="http://schemas.openxmlformats.org/officeDocument/2006/relationships/hyperlink" Target="https://my.apps.factset.com/viewer/?_app_id=central_doc_viewer&amp;_dd2=%26f%3Dsld%26c%3Dtrue%26os%3D75014%26oe%3D75021&amp;_doc_docfn=U2FsdGVkX18Qe/DDmoWFlwEg8jwqolWs+W1wHCNCWgegR4TTQE8upZc4s8dPA/Nu2q5mzKYb1hArX38Em8VFNSvoixmGONZCNiZ/QbdOOAI=&amp;center_on_screen=true&amp;float_window=true&amp;height=800&amp;positioning_strategy=center_on_screen&amp;width=950" TargetMode="External"/><Relationship Id="rId274" Type="http://schemas.openxmlformats.org/officeDocument/2006/relationships/hyperlink" Target="https://my.apps.factset.com/viewer/?_app_id=central_doc_viewer&amp;_dd2=%26f%3Dsld%26c%3Dtrue%26os%3D76017%26oe%3D76018&amp;_doc_docfn=U2FsdGVkX19FFQefXbASfn9zUeBk72z/m0gEPrcO0pXGDsIde6/XTjlK8F5RSkpF/rseq8YWnwDDw0DWqzTAmhCeQ+Xdlt944dCps+f926k=&amp;center_on_screen=true&amp;float_window=true&amp;height=800&amp;positioning_strategy=center_on_screen&amp;width=950" TargetMode="External"/><Relationship Id="rId295" Type="http://schemas.openxmlformats.org/officeDocument/2006/relationships/hyperlink" Target="https://my.apps.factset.com/viewer/?_app_id=central_doc_viewer&amp;_dd2=%26f%3Dsld%26c%3Dtrue%26os%3D46877%26oe%3D46884&amp;_doc_docfn=U2FsdGVkX1+bq8dBSdyLB/TFfcuYmeq1yW97pewvHB+NxHsyBmVQ5ZHIXdBfVohXm/eb/SCCQzCyQ59QHXtKolpZUZGlqC/9Nomh1rRqX00=&amp;center_on_screen=true&amp;float_window=true&amp;height=800&amp;positioning_strategy=center_on_screen&amp;width=950" TargetMode="External"/><Relationship Id="rId309" Type="http://schemas.openxmlformats.org/officeDocument/2006/relationships/hyperlink" Target="https://my.apps.factset.com/viewer/?_app_id=central_doc_viewer&amp;_dd2=%26f%3Dsld%26c%3Dtrue%26os%3D74234%26oe%3D74245&amp;_doc_docfn=U2FsdGVkX19P4L2jMtk/JIATAWQU7OyNJs6eO8CQxiaIeDtsOgl9rdAo9vo2PmwqigCP2DsuZINNw79zHa1vIbISFUy+hmV2oVsDriT9dgA=&amp;center_on_screen=true&amp;float_window=true&amp;height=800&amp;positioning_strategy=center_on_screen&amp;width=950" TargetMode="External"/><Relationship Id="rId27" Type="http://schemas.openxmlformats.org/officeDocument/2006/relationships/hyperlink" Target="https://my.apps.factset.com/viewer/?_app_id=central_doc_viewer&amp;_dd2=%26f%3Dsld%26c%3Dtrue%26os%3D62005%26oe%3D62016&amp;_doc_docfn=U2FsdGVkX18Qwp+iHXrrUSqvXYxasz2AlaDU8KWWUCB+Kvj4xArj9zZ/ltwWDWPcJx1nSY6s3HLVCzkMd4DvtftjrVB66DOyyTBkQy1nqbQ=&amp;center_on_screen=true&amp;float_window=true&amp;height=800&amp;positioning_strategy=center_on_screen&amp;width=950" TargetMode="External"/><Relationship Id="rId48" Type="http://schemas.openxmlformats.org/officeDocument/2006/relationships/hyperlink" Target="https://my.apps.factset.com/viewer/?_app_id=central_doc_viewer&amp;_dd2=%26f%3Dsld%26c%3Dtrue%26os%3D31542%26oe%3D31549&amp;_doc_docfn=U2FsdGVkX18XK8Xk5oW1fzD6iYh4ekzREHvLNREZREgzQNYpRIw3DFKezWs1GpcAQ8aoFqBMZhedO8jQxTe6RptlDsbiZImhwGIzfasUYoA=&amp;center_on_screen=true&amp;float_window=true&amp;height=800&amp;positioning_strategy=center_on_screen&amp;width=950" TargetMode="External"/><Relationship Id="rId69" Type="http://schemas.openxmlformats.org/officeDocument/2006/relationships/hyperlink" Target="https://my.apps.factset.com/viewer/?_app_id=central_doc_viewer&amp;_dd2=%26f%3Dsld%26c%3Dtrue%26os%3D34300%26oe%3D34309&amp;_doc_docfn=U2FsdGVkX1/q84W8JhK3Bkll/F2vpbBeVUqSD182CW0/e0gPBqNlsJ181xthNQun9LZLKX6TKabVd/EHOGS93lmpX7KNd15IRXoXaUm7dUY=&amp;center_on_screen=true&amp;float_window=true&amp;height=800&amp;positioning_strategy=center_on_screen&amp;width=950" TargetMode="External"/><Relationship Id="rId113" Type="http://schemas.openxmlformats.org/officeDocument/2006/relationships/hyperlink" Target="https://my.apps.factset.com/viewer/?_app_id=central_doc_viewer&amp;_dd2=%26f%3Dsld%26c%3Dtrue%26os%3D75751%26oe%3D75756&amp;_doc_docfn=U2FsdGVkX1/roueuQ7X7GGLSy/zc77BoFNGJLvDXYb7Nk6ybTq3mw493XRFFO+nmwGEsFiVR54+/DSJewlNGIoY8lTnAxYi0AomaSVzPWxc=&amp;center_on_screen=true&amp;float_window=true&amp;height=800&amp;positioning_strategy=center_on_screen&amp;width=950" TargetMode="External"/><Relationship Id="rId134" Type="http://schemas.openxmlformats.org/officeDocument/2006/relationships/hyperlink" Target="https://my.apps.factset.com/viewer/?_app_id=central_doc_viewer&amp;_dd2=%26f%3Dsld%26c%3Dtrue%26os%3D41350%26oe%3D41359&amp;_doc_docfn=U2FsdGVkX19qU1adsF2bLglBB9I2YqqknbLAXg9dvGUhdOCnlmjk9qTg0k2RKJxvTt7g3zQogoTcst2kfZ+Fut2Uil8MS8XWvY+e1UfPa2w=&amp;center_on_screen=true&amp;float_window=true&amp;height=800&amp;positioning_strategy=center_on_screen&amp;width=950" TargetMode="External"/><Relationship Id="rId320" Type="http://schemas.openxmlformats.org/officeDocument/2006/relationships/hyperlink" Target="https://my.apps.factset.com/viewer/?_app_id=central_doc_viewer&amp;_dd2=%26f%3Dsld%26c%3Dtrue%26os%3D78721%26oe%3D78730&amp;_doc_docfn=U2FsdGVkX18tBojHEMaG91jwhxoxyy11vnPgtCCDUMb32Uw17X1aZa1uZt5zeSbU39uS9BjeoJMzsHkhjlXgwshBTnBYbi5hF7cSBA3WW8Q=&amp;center_on_screen=true&amp;float_window=true&amp;height=800&amp;positioning_strategy=center_on_screen&amp;width=950" TargetMode="External"/><Relationship Id="rId80" Type="http://schemas.openxmlformats.org/officeDocument/2006/relationships/hyperlink" Target="https://my.apps.factset.com/viewer/?_app_id=central_doc_viewer&amp;_dd2=%26f%3Dsld%26c%3Dtrue%26os%3D65053%26oe%3D65062&amp;_doc_docfn=U2FsdGVkX19+YCfw13Nogjiu3gFtuIZ2BZPn9p/sIFFxSjm785iF8oTio47glhJIY3Kt6TLV0KL8pMdDLUqkNF1UEqAcZxC2v2Dlotq4EYY=&amp;center_on_screen=true&amp;float_window=true&amp;height=800&amp;positioning_strategy=center_on_screen&amp;width=950" TargetMode="External"/><Relationship Id="rId155" Type="http://schemas.openxmlformats.org/officeDocument/2006/relationships/hyperlink" Target="https://my.apps.factset.com/viewer/?_app_id=central_doc_viewer&amp;_dd2=%26f%3Dsld%26c%3Dtrue%26os%3D36315%26oe%3D36322&amp;_doc_docfn=U2FsdGVkX19vx9ybpzgHrdKQ2B9pcJ8cGizj1t6/DhaPbp1ROAktjrNj+3rPqsaxp/Hgo96XiBQ/pNEt9kmc3ZgvxTrvgOyv9R0eQ//LKUY=&amp;center_on_screen=true&amp;float_window=true&amp;height=800&amp;positioning_strategy=center_on_screen&amp;width=950" TargetMode="External"/><Relationship Id="rId176" Type="http://schemas.openxmlformats.org/officeDocument/2006/relationships/hyperlink" Target="https://my.apps.factset.com/viewer/?_app_id=central_doc_viewer&amp;_dd2=%26f%3Dsld%26c%3Dtrue%26os%3D69855%26oe%3D69862&amp;_doc_docfn=U2FsdGVkX19FJ+pd+f6zZKKNrwOIrfNmqaf5t8YKqj0EHHQa0gqbdCvnWJfN6zZ5fKlRofAO6LSx7FRj+/GWKocYvmsB8B5R4ljBrrZdkIA=&amp;center_on_screen=true&amp;float_window=true&amp;height=800&amp;positioning_strategy=center_on_screen&amp;width=950" TargetMode="External"/><Relationship Id="rId197" Type="http://schemas.openxmlformats.org/officeDocument/2006/relationships/hyperlink" Target="https://my.apps.factset.com/viewer/?_app_id=central_doc_viewer&amp;_dd2=%26f%3Dsld%26c%3Dtrue%26os%3D79478%26oe%3D79483&amp;_doc_docfn=U2FsdGVkX1+eOdG5pPaAkaHcdiJPCt4/0gz236P2nHhrBhlr2VuZrRz5RZGJtvydu6NoSGNbBVgSkdg580IQ0QvsAnzbYFq8hmlqd6Otx2M=&amp;center_on_screen=true&amp;float_window=true&amp;height=800&amp;positioning_strategy=center_on_screen&amp;width=950" TargetMode="External"/><Relationship Id="rId341" Type="http://schemas.openxmlformats.org/officeDocument/2006/relationships/hyperlink" Target="https://my.apps.factset.com/viewer/?_app_id=central_doc_viewer&amp;_dd2=%26f%3Dsld%26c%3Dtrue%26os%3D88237%26oe%3D88243&amp;_doc_docfn=U2FsdGVkX18rTyeUDqlCE3aDRJOi2jmE1/GIz+m8CSc2ioJAXtS+Y/eGURgxWEJqPc/+FL0z9zqieoJ3XE6XLojfAAld3jadtNNej0gimb4=&amp;center_on_screen=true&amp;float_window=true&amp;height=800&amp;positioning_strategy=center_on_screen&amp;width=950" TargetMode="External"/><Relationship Id="rId201" Type="http://schemas.openxmlformats.org/officeDocument/2006/relationships/hyperlink" Target="https://my.apps.factset.com/viewer/?_app_id=central_doc_viewer&amp;_dd2=%26f%3Dsld%26c%3Dtrue%26os%3D39627%26oe%3D39634&amp;_doc_docfn=U2FsdGVkX19JPDvnswVwXmQaxRwtbjj4d6M2nIWam64ImlGyb4lwEwHZAJyQiucLykVKY0eVVotGp5sA71HdmrRwPaSvLUwB/l8rtJzaLcQ=&amp;center_on_screen=true&amp;float_window=true&amp;height=800&amp;positioning_strategy=center_on_screen&amp;width=950" TargetMode="External"/><Relationship Id="rId222" Type="http://schemas.openxmlformats.org/officeDocument/2006/relationships/hyperlink" Target="https://my.apps.factset.com/viewer/?_app_id=central_doc_viewer&amp;_dd2=%26f%3Dsld%26c%3Dtrue%26os%3D71799%26oe%3D71808&amp;_doc_docfn=U2FsdGVkX1/BBfHnkuYBwOoYieSqMTRt4s8gVHhw2OwAtpRbXg+5udCUZolViKwyVvMb8dbj4+MBDQQklbHuIVDTxFQ1hpUa0yXAxILTmrc=&amp;center_on_screen=true&amp;float_window=true&amp;height=800&amp;positioning_strategy=center_on_screen&amp;width=950" TargetMode="External"/><Relationship Id="rId243" Type="http://schemas.openxmlformats.org/officeDocument/2006/relationships/hyperlink" Target="https://my.apps.factset.com/viewer/?_app_id=central_doc_viewer&amp;_dd2=%26f%3Dsld%26c%3Dtrue%26os%3D74527%26oe%3D74537&amp;_doc_docfn=U2FsdGVkX1/Nsnh5dE3OYX3lDEBTYLlQ9pZUEIUkuEJ95cCPNvGC/M/wFjXTSsy+e9mNDG/mtT9lD23VspG3oaG2/dQoBJuj8lS9OudW+Ro=&amp;center_on_screen=true&amp;float_window=true&amp;height=800&amp;positioning_strategy=center_on_screen&amp;width=950" TargetMode="External"/><Relationship Id="rId264" Type="http://schemas.openxmlformats.org/officeDocument/2006/relationships/hyperlink" Target="https://my.apps.factset.com/viewer/?_app_id=central_doc_viewer&amp;_dd2=%26f%3Dsld%26c%3Dtrue%26os%3D80774%26oe%3D80784&amp;_doc_docfn=U2FsdGVkX1/e7mX2PHpsxmQreDSLNIeraHTYyHBXI5XsUq28Vizelmt3qcnRTPwhYd6odkYX4PikRH+nHADbCp8+D5857PwL8vM/3mCa/Bc=&amp;center_on_screen=true&amp;float_window=true&amp;height=800&amp;positioning_strategy=center_on_screen&amp;width=950" TargetMode="External"/><Relationship Id="rId285" Type="http://schemas.openxmlformats.org/officeDocument/2006/relationships/hyperlink" Target="https://my.apps.factset.com/viewer/?_app_id=central_doc_viewer&amp;_dd2=%26f%3Dsld%26c%3Dtrue%26os%3D46338%26oe%3D46347&amp;_doc_docfn=U2FsdGVkX19YEOMozfWKspmNJUdMs4JXSxsWP8Zf8PoVpHxKaqmvD7oBkjYZqSbQReGLVWff3LzMrXBwONXtQaY+6k5Fddi+rsDOlKgdjvY=&amp;center_on_screen=true&amp;float_window=true&amp;height=800&amp;positioning_strategy=center_on_screen&amp;width=950" TargetMode="External"/><Relationship Id="rId17" Type="http://schemas.openxmlformats.org/officeDocument/2006/relationships/hyperlink" Target="https://my.apps.factset.com/viewer/?_app_id=central_doc_viewer&amp;_dd2=%26f%3Dsld%26c%3Dtrue%26os%3D64024%26oe%3D64033&amp;_doc_docfn=U2FsdGVkX1+DTrcMgEk+MR+57/yb6cvIAzKTW9KQxnHcHuDshd1hKiKOam58G/oHO1OBX0AQMnTuvKly+nY2+5WWADn4/dXpFKmFKRtFm/Y=&amp;center_on_screen=true&amp;float_window=true&amp;height=800&amp;positioning_strategy=center_on_screen&amp;width=950" TargetMode="External"/><Relationship Id="rId38" Type="http://schemas.openxmlformats.org/officeDocument/2006/relationships/hyperlink" Target="https://my.apps.factset.com/viewer/?_app_id=central_doc_viewer&amp;_dd2=%26f%3Dsld%26c%3Dtrue%26os%3D31907%26oe%3D31914&amp;_doc_docfn=U2FsdGVkX1/giM3jAdpBdnPfkX1r4yAezffJqxUUUn+KJOt5syFntmAJvBNw9VDVBZex6tqLTC6R+GFD8ydjGwtxylGYEJUSYf2Z1t018DU=&amp;center_on_screen=true&amp;float_window=true&amp;height=800&amp;positioning_strategy=center_on_screen&amp;width=950" TargetMode="External"/><Relationship Id="rId59" Type="http://schemas.openxmlformats.org/officeDocument/2006/relationships/hyperlink" Target="https://my.apps.factset.com/viewer/?_app_id=central_doc_viewer&amp;_dd2=%26f%3Dsld%26c%3Dtrue%26os%3D31542%26oe%3D31549&amp;_doc_docfn=U2FsdGVkX1/YS7ggP1cUg4FPcSvOELLuDpAecU0p14D5RD1jTSZR/XUr+x3hz6MPuaRLNTlhvaWQkC0HG229hayrPcx5KFu94HHxT8vITUM=&amp;center_on_screen=true&amp;float_window=true&amp;height=800&amp;positioning_strategy=center_on_screen&amp;width=950" TargetMode="External"/><Relationship Id="rId103" Type="http://schemas.openxmlformats.org/officeDocument/2006/relationships/hyperlink" Target="https://my.apps.factset.com/viewer/?_app_id=central_doc_viewer&amp;_dd2=%26f%3Dsld%26c%3Dtrue%26os%3D75275%26oe%3D75280&amp;_doc_docfn=U2FsdGVkX1/kVNNQlFYMxQQIQXFqUC27HW6EmDuBkJyZwUUn9b66DuMXKCFG7jn0yHdBUSJA0AUSt4Hq0eLR/fcW5t+tL6dXP5q+3LEY6Z8=&amp;center_on_screen=true&amp;float_window=true&amp;height=800&amp;positioning_strategy=center_on_screen&amp;width=950" TargetMode="External"/><Relationship Id="rId124" Type="http://schemas.openxmlformats.org/officeDocument/2006/relationships/hyperlink" Target="https://my.apps.factset.com/viewer/?_app_id=central_doc_viewer&amp;_dd2=%26f%3Dsld%26c%3Dtrue%26os%3D43891%26oe%3D43900&amp;_doc_docfn=U2FsdGVkX1/MGFyb6pqpBmamj6tT7oDdorr0NVlKtlrIl8GlqLyB8VIiZ3On6WTva51mx87WK9CN+Wg/EnNPA0Mh8dP28WLbrRHu0+OPwvY=&amp;center_on_screen=true&amp;float_window=true&amp;height=800&amp;positioning_strategy=center_on_screen&amp;width=950" TargetMode="External"/><Relationship Id="rId310" Type="http://schemas.openxmlformats.org/officeDocument/2006/relationships/hyperlink" Target="https://my.apps.factset.com/viewer/?_app_id=central_doc_viewer&amp;_dd2=%26f%3Dsld%26c%3Dtrue%26os%3D78167%26oe%3D78178&amp;_doc_docfn=U2FsdGVkX19mQuuSEo2AYtV/5jXG4W6Rs9sW9fKs/WxUU1qMC5isI10aDJmEKKwfnrmSfoajvUd4a15L4u+AEHSAT/vFGf1kxIg7HuAXSxc=&amp;center_on_screen=true&amp;float_window=true&amp;height=800&amp;positioning_strategy=center_on_screen&amp;width=950" TargetMode="External"/><Relationship Id="rId70" Type="http://schemas.openxmlformats.org/officeDocument/2006/relationships/hyperlink" Target="https://my.apps.factset.com/viewer/?_app_id=central_doc_viewer&amp;_dd2=%26f%3Dsld%26c%3Dtrue%26os%3D51224%26oe%3D51234&amp;_doc_docfn=U2FsdGVkX1/ys33VoowcGPhKbaofhbQwa9yq/I8lTRDwFWMhv4eY3xqogwVHr82tbDfXUTIIu1Nfuy/5UycsRL6wNg/91wmr+LYOczYOksk=&amp;center_on_screen=true&amp;float_window=true&amp;height=800&amp;positioning_strategy=center_on_screen&amp;width=950" TargetMode="External"/><Relationship Id="rId91" Type="http://schemas.openxmlformats.org/officeDocument/2006/relationships/hyperlink" Target="https://my.apps.factset.com/viewer/?_app_id=central_doc_viewer&amp;_dd2=%26f%3Dsld%26c%3Dtrue%26os%3D66755%26oe%3D66764&amp;_doc_docfn=U2FsdGVkX19/zONSLW5OWTg1P/mKp/RGLhRN37bd/0weP4NHiXi3Z/grfURBBTBmL5l6oLCGuml9Xg9Pc0VJ9qGByOmtvRgK25utxhi7NJc=&amp;center_on_screen=true&amp;float_window=true&amp;height=800&amp;positioning_strategy=center_on_screen&amp;width=950" TargetMode="External"/><Relationship Id="rId145" Type="http://schemas.openxmlformats.org/officeDocument/2006/relationships/hyperlink" Target="https://my.apps.factset.com/viewer/?_app_id=central_doc_viewer&amp;_dd2=%26f%3Dsld%26c%3Dtrue%26os%3D35786%26oe%3D35793&amp;_doc_docfn=U2FsdGVkX1+XMCjd4g1iJZOEjS5EJeMTRVQNg/ve5xzs4BrmUcIoEUfH2YQGqlBrs2RSgOpTmSomBi70sDymWWiSFtkVCvp7w0eGGeL6eiw=&amp;center_on_screen=true&amp;float_window=true&amp;height=800&amp;positioning_strategy=center_on_screen&amp;width=950" TargetMode="External"/><Relationship Id="rId166" Type="http://schemas.openxmlformats.org/officeDocument/2006/relationships/hyperlink" Target="https://my.apps.factset.com/viewer/?_app_id=central_doc_viewer&amp;_dd2=%26f%3Dsld%26c%3Dtrue%26os%3D38141%26oe%3D38147&amp;_doc_docfn=U2FsdGVkX19sCFr9v+XvT6wpT/v5E64rjit4efoX5otIypNHlYpjAVil1jelig9N00Yevmo5bIHQOLKejsz9LEHSPqWMhxw5sTX8ji5+UHc=&amp;center_on_screen=true&amp;float_window=true&amp;height=800&amp;positioning_strategy=center_on_screen&amp;width=950" TargetMode="External"/><Relationship Id="rId187" Type="http://schemas.openxmlformats.org/officeDocument/2006/relationships/hyperlink" Target="https://my.apps.factset.com/viewer/?_app_id=central_doc_viewer&amp;_dd2=%26f%3Dsld%26c%3Dtrue%26os%3D69767%26oe%3D69773&amp;_doc_docfn=U2FsdGVkX1+KmLCNV0Sy5BIMmSJtf/iZsDmo11xEkVDTsKn3y7K2EGmZmkFby9+287ZX+VfDv8TWzkb7T5PQisihmSfrbedFBQu2puCvuv8=&amp;center_on_screen=true&amp;float_window=true&amp;height=800&amp;positioning_strategy=center_on_screen&amp;width=950" TargetMode="External"/><Relationship Id="rId331" Type="http://schemas.openxmlformats.org/officeDocument/2006/relationships/hyperlink" Target="https://my.apps.factset.com/viewer/?_app_id=central_doc_viewer&amp;_dd2=%26f%3Dsld%26c%3Dtrue%26os%3D78188%26oe%3D78197&amp;_doc_docfn=U2FsdGVkX1/RnRVNpu5pXq9Th6bdz3uoEGH25TQvsfgVya6OEBSMoQm+f9Vz51GK8+SmRIsTAtz6ec8qIYF1r2FDd6eHSJWvU4b0ZISvItk=&amp;center_on_screen=true&amp;float_window=true&amp;height=800&amp;positioning_strategy=center_on_screen&amp;width=950" TargetMode="External"/><Relationship Id="rId352" Type="http://schemas.openxmlformats.org/officeDocument/2006/relationships/hyperlink" Target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TargetMode="External"/><Relationship Id="rId1" Type="http://schemas.openxmlformats.org/officeDocument/2006/relationships/hyperlink" Target="https://my.apps.factset.com/viewer/?_app_id=central_doc_viewer&amp;_dd2=%26f%3Dsld%26c%3Dtrue%26os%3D36889%26oe%3D36899&amp;_doc_docfn=U2FsdGVkX1+dgXmXVtF2YzFvLUkeycvgLBMbvVViWPL0MfSlt/0WSCSr5nxkhjgCbX8fHrCt9+Rwi3Lw2whlmRPl3q4i3jF0vNPh0vte3Tc=&amp;center_on_screen=true&amp;float_window=true&amp;height=800&amp;positioning_strategy=center_on_screen&amp;width=950" TargetMode="External"/><Relationship Id="rId212" Type="http://schemas.openxmlformats.org/officeDocument/2006/relationships/hyperlink" Target="https://my.apps.factset.com/viewer/?_app_id=central_doc_viewer&amp;_dd2=%26f%3Dsld%26c%3Dtrue%26os%3D58686%26oe%3D58687&amp;_doc_docfn=U2FsdGVkX1+76DiLvvpbhjWXKlVI4/HBbbpRSfvUB4QtLvatYcckNC8LYt1RvjxguT2ntVie1fTDFwgMESZP9eoh1ss4zPYUBlA75N03d+8=&amp;center_on_screen=true&amp;float_window=true&amp;height=800&amp;positioning_strategy=center_on_screen&amp;width=950" TargetMode="External"/><Relationship Id="rId233" Type="http://schemas.openxmlformats.org/officeDocument/2006/relationships/hyperlink" Target="https://my.apps.factset.com/viewer/?_app_id=central_doc_viewer&amp;_dd2=%26f%3Dsld%26c%3Dtrue%26os%3D74033%26oe%3D74040&amp;_doc_docfn=U2FsdGVkX19uGA2gaj8FHY8Y4DQ6KtQTKcU92fzQkAuKExsTPnZjuEA7/Q9LBIFYUuwojnSPsEA8J0VlZYpZPbJ10OOkb9ZxZ0dA5jufhfc=&amp;center_on_screen=true&amp;float_window=true&amp;height=800&amp;positioning_strategy=center_on_screen&amp;width=950" TargetMode="External"/><Relationship Id="rId254" Type="http://schemas.openxmlformats.org/officeDocument/2006/relationships/hyperlink" Target="https://my.apps.factset.com/viewer/?_app_id=central_doc_viewer&amp;_dd2=%26f%3Dsld%26c%3Dtrue%26os%3D83122%26oe%3D83125&amp;_doc_docfn=U2FsdGVkX190pE86ZN2tUSTp5wzh7+PUrDJcBg0JzMVVdpS2mbu55+dsC584/P7sv7x1oc+QbSKv8i7Jz+sK64t2RQ2mKSr1VQKyR/t7MwI=&amp;center_on_screen=true&amp;float_window=true&amp;height=800&amp;positioning_strategy=center_on_screen&amp;width=950" TargetMode="External"/><Relationship Id="rId28" Type="http://schemas.openxmlformats.org/officeDocument/2006/relationships/hyperlink" Target="https://my.apps.factset.com/viewer/?_app_id=central_doc_viewer&amp;_dd2=%26f%3Dsld%26c%3Dtrue%26os%3D63309%26oe%3D63320&amp;_doc_docfn=U2FsdGVkX19HS3DtGZ0P9S9Rgip880k2NbbY0h/Cz7ZkOhOny7Zib4yltGd1xNaZeJ+DmBFDx6GKssKSM6C2c77/tMkaZ5JCkP4pqCGx0Oc=&amp;center_on_screen=true&amp;float_window=true&amp;height=800&amp;positioning_strategy=center_on_screen&amp;width=950" TargetMode="External"/><Relationship Id="rId49" Type="http://schemas.openxmlformats.org/officeDocument/2006/relationships/hyperlink" Target="https://my.apps.factset.com/viewer/?_app_id=central_doc_viewer&amp;_dd2=%26f%3Dsld%26c%3Dtrue%26os%3D32826%26oe%3D32833&amp;_doc_docfn=U2FsdGVkX1/WIkOOO3LQ7eZovfHfP7ftN/heuUXMdPYeMGZLOJqmNN+EdIcEusyKUBOHDKMjL6x5VF1y8hIChV4YQDaXdLO82I1SZQGh+qc=&amp;center_on_screen=true&amp;float_window=true&amp;height=800&amp;positioning_strategy=center_on_screen&amp;width=950" TargetMode="External"/><Relationship Id="rId114" Type="http://schemas.openxmlformats.org/officeDocument/2006/relationships/hyperlink" Target="https://my.apps.factset.com/viewer/?_app_id=central_doc_viewer&amp;_dd2=%26f%3Dsld%26c%3Dtrue%26os%3D49514%26oe%3D49524&amp;_doc_docfn=U2FsdGVkX19JWCaTMDu17nY1PC7zJpmNs3w8YoUDPlmJvaGUS0w512UQIpHOzmSPLCu0p6PwtDA/gnmyrIDab4oqw669qO8FSc/5Q8gLaPY=&amp;center_on_screen=true&amp;float_window=true&amp;height=800&amp;positioning_strategy=center_on_screen&amp;width=950" TargetMode="External"/><Relationship Id="rId275" Type="http://schemas.openxmlformats.org/officeDocument/2006/relationships/hyperlink" Target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TargetMode="External"/><Relationship Id="rId296" Type="http://schemas.openxmlformats.org/officeDocument/2006/relationships/hyperlink" Target="https://my.apps.factset.com/viewer/?_app_id=central_doc_viewer&amp;_dd2=%26f%3Dsld%26c%3Dtrue%26os%3D43902%26oe%3D43911&amp;_doc_docfn=U2FsdGVkX1/BW5pnYLXfiJTToHA2ttSAy2kKIh7ihYTD/7zl2ZPPfAaHH2D5rXXOqjN8a+ul2r+rkGd/91/O7WTN8MVHRJfNEePMhdbkFnQ=&amp;center_on_screen=true&amp;float_window=true&amp;height=800&amp;positioning_strategy=center_on_screen&amp;width=950" TargetMode="External"/><Relationship Id="rId300" Type="http://schemas.openxmlformats.org/officeDocument/2006/relationships/hyperlink" Target="https://my.apps.factset.com/viewer/?_app_id=central_doc_viewer&amp;_dd2=%26f%3Dsld%26c%3Dtrue%26os%3D77685%26oe%3D77694&amp;_doc_docfn=U2FsdGVkX1+DJ4Aj/qekNvRf8/NxEMJJRmpcoi9Kpi+3/yRTNLkONyLt1UW7xWZikm22ypdtEV2PgSgWx4rZIVs/BrrixiV8npP2si45P90=&amp;center_on_screen=true&amp;float_window=true&amp;height=800&amp;positioning_strategy=center_on_screen&amp;width=950" TargetMode="External"/><Relationship Id="rId60" Type="http://schemas.openxmlformats.org/officeDocument/2006/relationships/hyperlink" Target="https://my.apps.factset.com/viewer/?_app_id=central_doc_viewer&amp;_dd2=%26f%3Dsld%26c%3Dtrue%26os%3D33494%26oe%3D33500&amp;_doc_docfn=U2FsdGVkX1/t7mwQ2mEqOIaUizNYAiSXCt8lXDnuLwPIsCPWNAKrMgC/mxA2kXwEAqJu8IEqV4kbOonGrG2Su/9Ylrx0TKCCm61943AzaVE=&amp;center_on_screen=true&amp;float_window=true&amp;height=800&amp;positioning_strategy=center_on_screen&amp;width=950" TargetMode="External"/><Relationship Id="rId81" Type="http://schemas.openxmlformats.org/officeDocument/2006/relationships/hyperlink" Target="https://my.apps.factset.com/viewer/?_app_id=central_doc_viewer&amp;_dd2=%26f%3Dsld%26c%3Dtrue%26os%3D66310%26oe%3D66319&amp;_doc_docfn=U2FsdGVkX1/yJiA5w+SXbMY4KJmOLjCfztURf9yg6PvLRBmSLkRV8wtcVemwPipMWR3USx05EbFXYcqUJ2vBYKeXp6LnuCrD0IULqshuikA=&amp;center_on_screen=true&amp;float_window=true&amp;height=800&amp;positioning_strategy=center_on_screen&amp;width=950" TargetMode="External"/><Relationship Id="rId135" Type="http://schemas.openxmlformats.org/officeDocument/2006/relationships/hyperlink" Target="https://my.apps.factset.com/viewer/?_app_id=central_doc_viewer&amp;_dd2=%26f%3Dsld%26c%3Dtrue%26os%3D38365%26oe%3D38374&amp;_doc_docfn=U2FsdGVkX18H80EEb3Rp6qXMFPrh6+UTlDNC6sfriKnPvml8vVT/A3T8sZkwhqQjwrKlvWSeJZaPosVpOlYmYXGLXKXFS4+u3D5TW6kENOo=&amp;center_on_screen=true&amp;float_window=true&amp;height=800&amp;positioning_strategy=center_on_screen&amp;width=950" TargetMode="External"/><Relationship Id="rId156" Type="http://schemas.openxmlformats.org/officeDocument/2006/relationships/hyperlink" Target="https://my.apps.factset.com/viewer/?_app_id=central_doc_viewer&amp;_dd2=%26f%3Dsld%26c%3Dtrue%26os%3D37592%26oe%3D37599&amp;_doc_docfn=U2FsdGVkX18jroQo5ot4ggbcy0lwzOFD2g8Hg5EorUPsA4SxeAnzZ9/bw860HZLbL29l/xQsGXwp+75tOgamwsYpGnwYhqciwI6WFHCmidw=&amp;center_on_screen=true&amp;float_window=true&amp;height=800&amp;positioning_strategy=center_on_screen&amp;width=950" TargetMode="External"/><Relationship Id="rId177" Type="http://schemas.openxmlformats.org/officeDocument/2006/relationships/hyperlink" Target="https://my.apps.factset.com/viewer/?_app_id=central_doc_viewer&amp;_dd2=%26f%3Dsld%26c%3Dtrue%26os%3D69274%26oe%3D69281&amp;_doc_docfn=U2FsdGVkX18MyZKjLLwDPMGqarwxNIYtHO/iEdxj6Fkete/4HOMRXk28DvOPb5Yk9l7AimEQg/YTyvmY97cMOG6M6COV+YUtJa+fIj3Ypm8=&amp;center_on_screen=true&amp;float_window=true&amp;height=800&amp;positioning_strategy=center_on_screen&amp;width=950" TargetMode="External"/><Relationship Id="rId198" Type="http://schemas.openxmlformats.org/officeDocument/2006/relationships/hyperlink" Target="https://my.apps.factset.com/viewer/?_app_id=central_doc_viewer&amp;_dd2=%26f%3Dsld%26c%3Dtrue%26os%3D39796%26oe%3D39803&amp;_doc_docfn=U2FsdGVkX19DZRwp0cEahbrHIVJ4RvCbsdMn7n+DGurjoGLI2AgJdgH8Zm7zCRGwIrn6ghti8A7qM3Sa1KLaB65enq5ivl9764jCrKr/mV4=&amp;center_on_screen=true&amp;float_window=true&amp;height=800&amp;positioning_strategy=center_on_screen&amp;width=950" TargetMode="External"/><Relationship Id="rId321" Type="http://schemas.openxmlformats.org/officeDocument/2006/relationships/hyperlink" Target="https://my.apps.factset.com/viewer/?_app_id=central_doc_viewer&amp;_dd2=%26f%3Dsld%26c%3Dtrue%26os%3D77680%26oe%3D77691&amp;_doc_docfn=U2FsdGVkX1/+6j/SqFM/kHuE24LQBw/g8p5f7fSg0xWi7FRmcUuAHBSAw/b5zzBlH86iD6iz++80oA2SNFspLp+JNuL+jcpk8MfWJ0vWOg4=&amp;center_on_screen=true&amp;float_window=true&amp;height=800&amp;positioning_strategy=center_on_screen&amp;width=950" TargetMode="External"/><Relationship Id="rId342" Type="http://schemas.openxmlformats.org/officeDocument/2006/relationships/hyperlink" Target="https://my.apps.factset.com/viewer/?_app_id=central_doc_viewer&amp;_dd2=%26f%3Dsld%26c%3Dtrue%26os%3D66963%26oe%3D66964&amp;_doc_docfn=U2FsdGVkX1+gxAQVa8P8y0yezxA8Nxfa98cKlFsqldK6ZzZcn4R4R48aa9yTDhtuIh+XdlxFj0ld6fZl2VwydXebSA2Vo2uxTBEjjmPkmWk=&amp;center_on_screen=true&amp;float_window=true&amp;height=800&amp;positioning_strategy=center_on_screen&amp;width=950" TargetMode="External"/><Relationship Id="rId202" Type="http://schemas.openxmlformats.org/officeDocument/2006/relationships/hyperlink" Target="https://my.apps.factset.com/viewer/?_app_id=central_doc_viewer&amp;_dd2=%26f%3Dsld%26c%3Dtrue%26os%3D57740%26oe%3D57747&amp;_doc_docfn=U2FsdGVkX1+1E2DHEXl/Oq9jBuWU7CK3fBL6ZVcGdzFvf2gtp3y1dYP29qODpshcwwdZq1amGq0+CzmoxUaohE71IqYQPxpSNeIvQNia8k0=&amp;center_on_screen=true&amp;float_window=true&amp;height=800&amp;positioning_strategy=center_on_screen&amp;width=950" TargetMode="External"/><Relationship Id="rId223" Type="http://schemas.openxmlformats.org/officeDocument/2006/relationships/hyperlink" Target="https://my.apps.factset.com/viewer/?_app_id=central_doc_viewer&amp;_dd2=%26f%3Dsld%26c%3Dtrue%26os%3D73528%26oe%3D73537&amp;_doc_docfn=U2FsdGVkX18O+4CzIfje/zLpPBfZS0wHlCLffaGKV72NN5RhhQ1UTpWYvHhVciG72bQH75ioCvskRd5hIwT5zc9/xFMU1303zE/od4vlN3I=&amp;center_on_screen=true&amp;float_window=true&amp;height=800&amp;positioning_strategy=center_on_screen&amp;width=950" TargetMode="External"/><Relationship Id="rId244" Type="http://schemas.openxmlformats.org/officeDocument/2006/relationships/hyperlink" Target="https://my.apps.factset.com/viewer/?_app_id=central_doc_viewer&amp;_dd2=%26f%3Dsld%26c%3Dtrue%26os%3D82643%26oe%3D82649&amp;_doc_docfn=U2FsdGVkX19D2AdGy2UB1LZB4bC/Jv+fZgt6ZGBO2Wz9iU8nXEE2m8HStswS/27W04mxQa9JIatW61NhJ05dGRUf04CPk1UEGfo7kXKtFxY=&amp;center_on_screen=true&amp;float_window=true&amp;height=800&amp;positioning_strategy=center_on_screen&amp;width=950" TargetMode="External"/><Relationship Id="rId18" Type="http://schemas.openxmlformats.org/officeDocument/2006/relationships/hyperlink" Target="https://my.apps.factset.com/viewer/?_app_id=central_doc_viewer&amp;_dd2=%26f%3Dsld%26c%3Dtrue%26os%3D65281%26oe%3D65290&amp;_doc_docfn=U2FsdGVkX18FK/Td5Pwzv2Fe7Hwvb/QfmU7IUoyW7rGcT3c04w/ikzZ1e0sgJ3lIhrkdcCKPHRo34cnS7Ju4cK2pzk09eU1+pgjv3FRb/40=&amp;center_on_screen=true&amp;float_window=true&amp;height=800&amp;positioning_strategy=center_on_screen&amp;width=950" TargetMode="External"/><Relationship Id="rId39" Type="http://schemas.openxmlformats.org/officeDocument/2006/relationships/hyperlink" Target="https://my.apps.factset.com/viewer/?_app_id=central_doc_viewer&amp;_dd2=%26f%3Dsld%26c%3Dtrue%26os%3D31058%26oe%3D31065&amp;_doc_docfn=U2FsdGVkX1/ubD3yq56yGb3rpqw2EO4I4XG1/KMawxO9IttYISDKESBXe05AHCSgzG4ANmL6vnkI+mVivCl7fgftk9O6S674cdkrQamUXQ4=&amp;center_on_screen=true&amp;float_window=true&amp;height=800&amp;positioning_strategy=center_on_screen&amp;width=950" TargetMode="External"/><Relationship Id="rId265" Type="http://schemas.openxmlformats.org/officeDocument/2006/relationships/hyperlink" Target="https://my.apps.factset.com/viewer/?_app_id=central_doc_viewer&amp;_dd2=%26f%3Dsld%26c%3Dtrue%26os%3D79737%26oe%3D79747&amp;_doc_docfn=U2FsdGVkX19kysVm3Twf4Khnnte9k/PL1LuP7vjHLvarjEexh+tScfiQOaHSgjkwB75ApHK/KxfZpmnErlNCT8Jk6ep0T688FVf9fgzvHBI=&amp;center_on_screen=true&amp;float_window=true&amp;height=800&amp;positioning_strategy=center_on_screen&amp;width=950" TargetMode="External"/><Relationship Id="rId286" Type="http://schemas.openxmlformats.org/officeDocument/2006/relationships/hyperlink" Target="https://my.apps.factset.com/viewer/?_app_id=central_doc_viewer&amp;_dd2=%26f%3Dsld%26c%3Dtrue%26os%3D43360%26oe%3D43369&amp;_doc_docfn=U2FsdGVkX187MRyRcFXYD2FjzKSUaNxeO29Hk4pjx1vHU4eDSUjdumlROtaWYFTMbFaa2VIJYHMVFvyZa/l0nDE37BFp05/ktPP/oX9HahY=&amp;center_on_screen=true&amp;float_window=true&amp;height=800&amp;positioning_strategy=center_on_screen&amp;width=950" TargetMode="External"/><Relationship Id="rId50" Type="http://schemas.openxmlformats.org/officeDocument/2006/relationships/hyperlink" Target="https://my.apps.factset.com/viewer/?_app_id=central_doc_viewer&amp;_dd2=%26f%3Dsld%26c%3Dtrue%26os%3D50244%26oe%3D50251&amp;_doc_docfn=U2FsdGVkX1+GTaGz7VLXR8XNiaNCRpa7vq2wPY3E+mEh/479o9nB5FBZF6VDouy+Av/8+CsTuTdA5sbSBfDsAim6h3l3cIJqGXPD28hZw5E=&amp;center_on_screen=true&amp;float_window=true&amp;height=800&amp;positioning_strategy=center_on_screen&amp;width=950" TargetMode="External"/><Relationship Id="rId104" Type="http://schemas.openxmlformats.org/officeDocument/2006/relationships/hyperlink" Target="https://my.apps.factset.com/viewer/?_app_id=central_doc_viewer&amp;_dd2=%26f%3Dsld%26c%3Dtrue%26os%3D36429%26oe%3D36436&amp;_doc_docfn=U2FsdGVkX19W61onjpAYk6N2cHKmZHS2EbyptSak/6l/Id+zXP8lOKEJ62jjeuQeiwarWXKAqoZK+1i/yjeMHIUGZtdm4tlqbfNH6c4pdtg=&amp;center_on_screen=true&amp;float_window=true&amp;height=800&amp;positioning_strategy=center_on_screen&amp;width=950" TargetMode="External"/><Relationship Id="rId125" Type="http://schemas.openxmlformats.org/officeDocument/2006/relationships/hyperlink" Target="https://my.apps.factset.com/viewer/?_app_id=central_doc_viewer&amp;_dd2=%26f%3Dsld%26c%3Dtrue%26os%3D40911%26oe%3D40920&amp;_doc_docfn=U2FsdGVkX19Evxl1D9bvu680KUL2bUAxYWsaHL6mZ8TsvCwxU6BQ0N+g4YfthRThZfXpl9Kw2/Jm0Z2Kz0gR07w+n4DJmXOtF+EiDKUBvPk=&amp;center_on_screen=true&amp;float_window=true&amp;height=800&amp;positioning_strategy=center_on_screen&amp;width=950" TargetMode="External"/><Relationship Id="rId146" Type="http://schemas.openxmlformats.org/officeDocument/2006/relationships/hyperlink" Target="https://my.apps.factset.com/viewer/?_app_id=central_doc_viewer&amp;_dd2=%26f%3Dsld%26c%3Dtrue%26os%3D37063%26oe%3D37070&amp;_doc_docfn=U2FsdGVkX1/MqfXhPkwp6Q3BvR1TrgjOCRSEqCOA95xtG80kC9ShEDS2/lPbGk0GuP43WmY4otCZspEq0oFYHTDvaluc6Hsp17x4C7V4gcQ=&amp;center_on_screen=true&amp;float_window=true&amp;height=800&amp;positioning_strategy=center_on_screen&amp;width=950" TargetMode="External"/><Relationship Id="rId167" Type="http://schemas.openxmlformats.org/officeDocument/2006/relationships/hyperlink" Target="https://my.apps.factset.com/viewer/?_app_id=central_doc_viewer&amp;_dd2=%26f%3Dsld%26c%3Dtrue%26os%3D55352%26oe%3D55353&amp;_doc_docfn=U2FsdGVkX18URz6trzjH6ob6fPgDFDCSZ2nwOug70/dKzAjZcH0i9vvPbGZRSY4sOgkKs25sYQEk14sZRV3ZMjV1lN+t+4ygqt8q9L30Vck=&amp;center_on_screen=true&amp;float_window=true&amp;height=800&amp;positioning_strategy=center_on_screen&amp;width=950" TargetMode="External"/><Relationship Id="rId188" Type="http://schemas.openxmlformats.org/officeDocument/2006/relationships/hyperlink" Target="https://my.apps.factset.com/viewer/?_app_id=central_doc_viewer&amp;_dd2=%26f%3Dsld%26c%3Dtrue%26os%3D71029%26oe%3D71034&amp;_doc_docfn=U2FsdGVkX19aJzlDnHaAm4y1o/6F94+guLv4KVwvxN2nYYw69KAKCvjpqqtLjNLwPFee7eIQpmet4K9OWJVQT7ZV2XPLt8r+I6D94uWEx94=&amp;center_on_screen=true&amp;float_window=true&amp;height=800&amp;positioning_strategy=center_on_screen&amp;width=950" TargetMode="External"/><Relationship Id="rId311" Type="http://schemas.openxmlformats.org/officeDocument/2006/relationships/hyperlink" Target="https://my.apps.factset.com/viewer/?_app_id=central_doc_viewer&amp;_dd2=%26f%3Dsld%26c%3Dtrue%26os%3D77125%26oe%3D77136&amp;_doc_docfn=U2FsdGVkX1/VFmYpaGFnzkVve494p6OWf/0d41aVfxK8S3BvT+1yndA5jYAbZp6gI4xV6JPMebmG+JrsnKzBeYvrH+KdMboT1nQihNEVA9Q=&amp;center_on_screen=true&amp;float_window=true&amp;height=800&amp;positioning_strategy=center_on_screen&amp;width=950" TargetMode="External"/><Relationship Id="rId332" Type="http://schemas.openxmlformats.org/officeDocument/2006/relationships/hyperlink" Target="https://my.apps.factset.com/viewer/?_app_id=central_doc_viewer&amp;_dd2=%26f%3Dsld%26c%3Dtrue%26os%3D79902%26oe%3D79911&amp;_doc_docfn=U2FsdGVkX19nXjq0X5OHIxMw7UtlU8h3SvjpJ2MLxzCHXlIVIt+R1IDqS7kC3hXO1Pw29YtlCwF8BPumJnp60aE4Onw5WWybA2fc+YXkIH8=&amp;center_on_screen=true&amp;float_window=true&amp;height=800&amp;positioning_strategy=center_on_screen&amp;width=950" TargetMode="External"/><Relationship Id="rId353" Type="http://schemas.openxmlformats.org/officeDocument/2006/relationships/hyperlink" Target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TargetMode="External"/><Relationship Id="rId71" Type="http://schemas.openxmlformats.org/officeDocument/2006/relationships/hyperlink" Target="https://my.apps.factset.com/viewer/?_app_id=central_doc_viewer&amp;_dd2=%26f%3Dsld%26c%3Dtrue%26os%3D61179%26oe%3D61189&amp;_doc_docfn=U2FsdGVkX1+xCljazaYxU2jVzQa8Cf0dbxTaUgElxH3iAWY/0VsQKfVmzLtOQzcvaEsIVlHNN/DZ3+KuBrkkAACNfzpTVLvD9JNE1Nw0+a0=&amp;center_on_screen=true&amp;float_window=true&amp;height=800&amp;positioning_strategy=center_on_screen&amp;width=950" TargetMode="External"/><Relationship Id="rId92" Type="http://schemas.openxmlformats.org/officeDocument/2006/relationships/hyperlink" Target="https://my.apps.factset.com/viewer/?_app_id=central_doc_viewer&amp;_dd2=%26f%3Dsld%26c%3Dtrue%26os%3D74974%26oe%3D74979&amp;_doc_docfn=U2FsdGVkX18OYIwq2fdjgRbHl++4Q09Uu3jNO/cVqK8a6DV/Db5I7NBxR7fNmmjoI1yAEnlO6ZIusbu5i74twc/z2lUH+pYpgU+ZF27aj0Y=&amp;center_on_screen=true&amp;float_window=true&amp;height=800&amp;positioning_strategy=center_on_screen&amp;width=950" TargetMode="External"/><Relationship Id="rId213" Type="http://schemas.openxmlformats.org/officeDocument/2006/relationships/hyperlink" Target="https://my.apps.factset.com/viewer/?_app_id=central_doc_viewer&amp;_dd2=%26f%3Dsld%26c%3Dtrue%26os%3D68386%26oe%3D68395&amp;_doc_docfn=U2FsdGVkX1+yTfkCN9xme3nJXrYq2HK6W5g7bJGYlJHdzpDM5C7qDgJnmqjYxzd9dHRScy3MmGOKu4sxXMiRGDHhaiiTWNzVlEFbzWQQQM4=&amp;center_on_screen=true&amp;float_window=true&amp;height=800&amp;positioning_strategy=center_on_screen&amp;width=950" TargetMode="External"/><Relationship Id="rId234" Type="http://schemas.openxmlformats.org/officeDocument/2006/relationships/hyperlink" Target="https://my.apps.factset.com/viewer/?_app_id=central_doc_viewer&amp;_dd2=%26f%3Dsld%26c%3Dtrue%26os%3D82157%26oe%3D82160&amp;_doc_docfn=U2FsdGVkX19eeo2ZCnQeY4YabxIPAWzRbzbtoY1LSDaJvXOd/ApeWD7cCfEvNSzxQMzuIrWSftcyWFWXgYqlnLs+3XiFkvc0ViUOcZNaxkU=&amp;center_on_screen=true&amp;float_window=true&amp;height=800&amp;positioning_strategy=center_on_screen&amp;width=950" TargetMode="External"/><Relationship Id="rId2" Type="http://schemas.openxmlformats.org/officeDocument/2006/relationships/hyperlink" Target="https://my.apps.factset.com/viewer/?_app_id=central_doc_viewer&amp;_dd2=%26f%3Dsld%26c%3Dtrue%26os%3D34941%26oe%3D34951&amp;_doc_docfn=U2FsdGVkX1/uHvHmvLZ0LhOpDMcbx2DpEE2u+iSTbPz89VP30E62AVsBaX41lEFWfgF117xrot+HGHN8URB7BM+DBI6yMH6+ntX54eig3lQ=&amp;center_on_screen=true&amp;float_window=true&amp;height=800&amp;positioning_strategy=center_on_screen&amp;width=950" TargetMode="External"/><Relationship Id="rId29" Type="http://schemas.openxmlformats.org/officeDocument/2006/relationships/hyperlink" Target="https://my.apps.factset.com/viewer/?_app_id=central_doc_viewer&amp;_dd2=%26f%3Dsld%26c%3Dtrue%26os%3D71624%26oe%3D71629&amp;_doc_docfn=U2FsdGVkX1/fPqVuUlJY+AmTLF2Vq/O5aFiiSIRNGeAhu7kdqGKIoTcapWEmOnyt1uMxyhKwnoze2Mv7w8/FOAZGZLpEkrP1AbeLxj1CXoM=&amp;center_on_screen=true&amp;float_window=true&amp;height=800&amp;positioning_strategy=center_on_screen&amp;width=950" TargetMode="External"/><Relationship Id="rId255" Type="http://schemas.openxmlformats.org/officeDocument/2006/relationships/hyperlink" Target="https://my.apps.factset.com/viewer/?_app_id=central_doc_viewer&amp;_dd2=%26f%3Dsld%26c%3Dtrue%26os%3D82935%26oe%3D82938&amp;_doc_docfn=U2FsdGVkX189AFABvwUYI1CQKk1uCqVQlZSR8Bwu6qbMROsp0y+D1JJibmRKvDVPjrsIwhMUcZsluV7rUTrg4XA+wmlY1LSDpL5gYtzysB8=&amp;center_on_screen=true&amp;float_window=true&amp;height=800&amp;positioning_strategy=center_on_screen&amp;width=950" TargetMode="External"/><Relationship Id="rId276" Type="http://schemas.openxmlformats.org/officeDocument/2006/relationships/hyperlink" Target="https://my.apps.factset.com/viewer/?_app_id=central_doc_viewer&amp;_dd2=%26f%3Dsld%26c%3Dtrue%26os%3D45817%26oe%3D45819&amp;_doc_docfn=U2FsdGVkX1/KNNkb0E983sTbWW+zucxiWffarDY7KUnx1DeXlKeCWxEqJjuCg9RCjrQGb/GlNxZ5eZD2X2+mlG7mcOTFRchE9ZWMX55n7jQ=&amp;center_on_screen=true&amp;float_window=true&amp;height=800&amp;positioning_strategy=center_on_screen&amp;width=950" TargetMode="External"/><Relationship Id="rId297" Type="http://schemas.openxmlformats.org/officeDocument/2006/relationships/hyperlink" Target="https://my.apps.factset.com/viewer/?_app_id=central_doc_viewer&amp;_dd2=%26f%3Dsld%26c%3Dtrue%26os%3D45263%26oe%3D45272&amp;_doc_docfn=U2FsdGVkX19GtqXKc2sdvkwF/LsT+BImTbpqcEw1HkodcIOHZGqhg5SHQR/B3xYO5/2FR0hO9s1OOX8OSQDtmN5w51i/kgE6ehQfYgt5k9I=&amp;center_on_screen=true&amp;float_window=true&amp;height=800&amp;positioning_strategy=center_on_screen&amp;width=950" TargetMode="External"/><Relationship Id="rId40" Type="http://schemas.openxmlformats.org/officeDocument/2006/relationships/hyperlink" Target="https://my.apps.factset.com/viewer/?_app_id=central_doc_viewer&amp;_dd2=%26f%3Dsld%26c%3Dtrue%26os%3D32342%26oe%3D32349&amp;_doc_docfn=U2FsdGVkX1+T+MJAPXxLVP6lpUCXpJ0NgYDlTFN/sk8t6XTOa1jUcYoz2IN5MDHjG4R/0/KvN9SCFRZMAGsgM8TydpEg9SsKYbDaTNdlYiI=&amp;center_on_screen=true&amp;float_window=true&amp;height=800&amp;positioning_strategy=center_on_screen&amp;width=950" TargetMode="External"/><Relationship Id="rId115" Type="http://schemas.openxmlformats.org/officeDocument/2006/relationships/hyperlink" Target="https://my.apps.factset.com/viewer/?_app_id=central_doc_viewer&amp;_dd2=%26f%3Dsld%26c%3Dtrue%26os%3D46517%26oe%3D46527&amp;_doc_docfn=U2FsdGVkX1/lRYVYK8XyFR/sWJQmblZt8tL/Q0CHThrcLdvfq+BX28j8Dr/UE9Xwvr7lwQIU7Cz5gsnxhbKqITJ4Qq1Elwse9MYsZfR0Uys=&amp;center_on_screen=true&amp;float_window=true&amp;height=800&amp;positioning_strategy=center_on_screen&amp;width=950" TargetMode="External"/><Relationship Id="rId136" Type="http://schemas.openxmlformats.org/officeDocument/2006/relationships/hyperlink" Target="https://my.apps.factset.com/viewer/?_app_id=central_doc_viewer&amp;_dd2=%26f%3Dsld%26c%3Dtrue%26os%3D40121%26oe%3D40130&amp;_doc_docfn=U2FsdGVkX18JwTshhuOmWOfakZDnogSMgOrUnOJ3gxFwBcDW69/nql1v6ne8FYv/n4/RA1k559ADRWH0j4qQxwCIfuoPOiS3aa8TuJzVmvU=&amp;center_on_screen=true&amp;float_window=true&amp;height=800&amp;positioning_strategy=center_on_screen&amp;width=950" TargetMode="External"/><Relationship Id="rId157" Type="http://schemas.openxmlformats.org/officeDocument/2006/relationships/hyperlink" Target="https://my.apps.factset.com/viewer/?_app_id=central_doc_viewer&amp;_dd2=%26f%3Dsld%26c%3Dtrue%26os%3D54901%26oe%3D54908&amp;_doc_docfn=U2FsdGVkX1/SBDaSqCqnBLQU0P1tvJvAu1KhWs7yV8ZlU1OALyGAR0MFJfC08BJNtdmPtsXGrYVYz2T/w7fLfYL1msKKY6OPGnQ7+hVGwZY=&amp;center_on_screen=true&amp;float_window=true&amp;height=800&amp;positioning_strategy=center_on_screen&amp;width=950" TargetMode="External"/><Relationship Id="rId178" Type="http://schemas.openxmlformats.org/officeDocument/2006/relationships/hyperlink" Target="https://my.apps.factset.com/viewer/?_app_id=central_doc_viewer&amp;_dd2=%26f%3Dsld%26c%3Dtrue%26os%3D70537%26oe%3D70544&amp;_doc_docfn=U2FsdGVkX19XaPFnfymepIAJyJY6xXZdmon9P7A688/GoVUdPxq3HcNV5FqosiJUPYFMo29lh6PH1ZwPozgZoibTg5fmkeo2ACGvybqZI9E=&amp;center_on_screen=true&amp;float_window=true&amp;height=800&amp;positioning_strategy=center_on_screen&amp;width=950" TargetMode="External"/><Relationship Id="rId301" Type="http://schemas.openxmlformats.org/officeDocument/2006/relationships/hyperlink" Target="https://my.apps.factset.com/viewer/?_app_id=central_doc_viewer&amp;_dd2=%26f%3Dsld%26c%3Dtrue%26os%3D76643%26oe%3D76652&amp;_doc_docfn=U2FsdGVkX1+fVijaMnAlYxKUnQ4cnWKtgeeuefxTng4hc71swfKvoH1swVJcOF7GEIhzEtOjG8HRfEwdKSn2WFMjXTGoo5DuNs0JWty4IqM=&amp;center_on_screen=true&amp;float_window=true&amp;height=800&amp;positioning_strategy=center_on_screen&amp;width=950" TargetMode="External"/><Relationship Id="rId322" Type="http://schemas.openxmlformats.org/officeDocument/2006/relationships/hyperlink" Target="https://my.apps.factset.com/viewer/?_app_id=central_doc_viewer&amp;_dd2=%26f%3Dsld%26c%3Dtrue%26os%3D79394%26oe%3D79405&amp;_doc_docfn=U2FsdGVkX18JxJxaKB98TAlXnLd1qYq+0OWtOMm/NcH/K6nwgr89iaZ3zg7s0Qg8TcG1/pmsH8cpCiD2gCiO3Ffh6zCFpTyRNdCV8953paA=&amp;center_on_screen=true&amp;float_window=true&amp;height=800&amp;positioning_strategy=center_on_screen&amp;width=950" TargetMode="External"/><Relationship Id="rId343" Type="http://schemas.openxmlformats.org/officeDocument/2006/relationships/hyperlink" Target="https://my.apps.factset.com/viewer/?_app_id=central_doc_viewer&amp;_dd2=%26f%3Dsld%26c%3Dtrue%26os%3D76249%26oe%3D76254&amp;_doc_docfn=U2FsdGVkX1+dpYZ1+zn7A5wqP4GHmYTUYOcKsklSrcfx3J47EDTCMonLD6ezVzxyWLiLafrPFBq9UprXh1kyWdLnPnQZpN3FKYFNo+COjiE=&amp;center_on_screen=true&amp;float_window=true&amp;height=800&amp;positioning_strategy=center_on_screen&amp;width=950" TargetMode="External"/><Relationship Id="rId61" Type="http://schemas.openxmlformats.org/officeDocument/2006/relationships/hyperlink" Target="https://my.apps.factset.com/viewer/?_app_id=central_doc_viewer&amp;_dd2=%26f%3Dsld%26c%3Dtrue%26os%3D64011%26oe%3D64012&amp;_doc_docfn=U2FsdGVkX1+CvTq+BTsCiWkDK6YmjixHgRlzCUYEdFMyEtEtBLXLLMaGjJsus9/D2cZGKBInUUVgUo/xsCbrNz4zxir6kZPJF6gHJ3gHrPk=&amp;center_on_screen=true&amp;float_window=true&amp;height=800&amp;positioning_strategy=center_on_screen&amp;width=950" TargetMode="External"/><Relationship Id="rId82" Type="http://schemas.openxmlformats.org/officeDocument/2006/relationships/hyperlink" Target="https://my.apps.factset.com/viewer/?_app_id=central_doc_viewer&amp;_dd2=%26f%3Dsld%26c%3Dtrue%26os%3D74537%26oe%3D74542&amp;_doc_docfn=U2FsdGVkX1/CKV+Llkk0n3lpOHB19p3FR5WUpFz4oenLdQvAr4ByfYEb6UFKZ0S1dCjNyIPz5OiZjUwr4io66F3j19BLL+QoVAhX6V735qw=&amp;center_on_screen=true&amp;float_window=true&amp;height=800&amp;positioning_strategy=center_on_screen&amp;width=950" TargetMode="External"/><Relationship Id="rId199" Type="http://schemas.openxmlformats.org/officeDocument/2006/relationships/hyperlink" Target="https://my.apps.factset.com/viewer/?_app_id=central_doc_viewer&amp;_dd2=%26f%3Dsld%26c%3Dtrue%26os%3D40295%26oe%3D40302&amp;_doc_docfn=U2FsdGVkX192phyxHrBVQTAA9UO31GEdXkazzg87orJFdtmqRM4htEnYF7P0RjaYmIz92zaCcN9AdlAyBTdc5X16XMPWyfPBYYobihciSOY=&amp;center_on_screen=true&amp;float_window=true&amp;height=800&amp;positioning_strategy=center_on_screen&amp;width=950" TargetMode="External"/><Relationship Id="rId203" Type="http://schemas.openxmlformats.org/officeDocument/2006/relationships/hyperlink" Target="https://my.apps.factset.com/viewer/?_app_id=central_doc_viewer&amp;_dd2=%26f%3Dsld%26c%3Dtrue%26os%3D67369%26oe%3D67376&amp;_doc_docfn=U2FsdGVkX1+qmKHrY7FDrCRGbFJQ9TlS1mYXRVa2eMmzO1umxnEHIEDSHXc0xlomRb4QsokdoDrt5vYdQ0tYyapUdMWms6svfa+wZ9VdOCE=&amp;center_on_screen=true&amp;float_window=true&amp;height=800&amp;positioning_strategy=center_on_screen&amp;width=950" TargetMode="External"/><Relationship Id="rId19" Type="http://schemas.openxmlformats.org/officeDocument/2006/relationships/hyperlink" Target="https://my.apps.factset.com/viewer/?_app_id=central_doc_viewer&amp;_dd2=%26f%3Dsld%26c%3Dtrue%26os%3D73524%26oe%3D73529&amp;_doc_docfn=U2FsdGVkX1/uZjvhawEBfTM+rPl48ltj38jiIOTrDStCak7cb1mbZq3nsH20bC8LdZDmuzTw410Wap8TXLz7S9ef0IqVk2lTBLsaLAg2VVI=&amp;center_on_screen=true&amp;float_window=true&amp;height=800&amp;positioning_strategy=center_on_screen&amp;width=950" TargetMode="External"/><Relationship Id="rId224" Type="http://schemas.openxmlformats.org/officeDocument/2006/relationships/hyperlink" Target="https://my.apps.factset.com/viewer/?_app_id=central_doc_viewer&amp;_dd2=%26f%3Dsld%26c%3Dtrue%26os%3D81660%26oe%3D81665&amp;_doc_docfn=U2FsdGVkX19d6Rv4/j4AYQc74kWOwpIJ3X78MI9BdKBEeksARO7PgCx6oeJ8wC/M+fERShXMKaVGTYQeaxWiOVj6rZ1Qdgfc0/eezF30/6I=&amp;center_on_screen=true&amp;float_window=true&amp;height=800&amp;positioning_strategy=center_on_screen&amp;width=950" TargetMode="External"/><Relationship Id="rId245" Type="http://schemas.openxmlformats.org/officeDocument/2006/relationships/hyperlink" Target="https://my.apps.factset.com/viewer/?_app_id=central_doc_viewer&amp;_dd2=%26f%3Dsld%26c%3Dtrue%26os%3D82458%26oe%3D82464&amp;_doc_docfn=U2FsdGVkX18hqYIgOeTValQ52fG/Bvm7xhRKXkTTcC6CmTA3TBzzw104dwHjuvdN2bcfr1Qn6Q8ur74lLdlANTqhjfcPkeKad3GAgSlBhrE=&amp;center_on_screen=true&amp;float_window=true&amp;height=800&amp;positioning_strategy=center_on_screen&amp;width=950" TargetMode="External"/><Relationship Id="rId266" Type="http://schemas.openxmlformats.org/officeDocument/2006/relationships/hyperlink" Target="https://my.apps.factset.com/viewer/?_app_id=central_doc_viewer&amp;_dd2=%26f%3Dsld%26c%3Dtrue%26os%3D81450%26oe%3D81460&amp;_doc_docfn=U2FsdGVkX18gwkhJJvkZfsFkn53wVNX6QP1UkhY+2taFBvb/X0pMXJqq/V8MDUhNXdhT1BqoXOd/P7N0FjvQFFkyQwjFB6wSFT82Rhqd8QE=&amp;center_on_screen=true&amp;float_window=true&amp;height=800&amp;positioning_strategy=center_on_screen&amp;width=950" TargetMode="External"/><Relationship Id="rId287" Type="http://schemas.openxmlformats.org/officeDocument/2006/relationships/hyperlink" Target="https://my.apps.factset.com/viewer/?_app_id=central_doc_viewer&amp;_dd2=%26f%3Dsld%26c%3Dtrue%26os%3D44720%26oe%3D44730&amp;_doc_docfn=U2FsdGVkX1+p8cQ/emfCaY8Gkf8PTEIB9smtkMrot0Wi5IrmxJrxmn/FHglV9M3myA6zTQb9hTe2FhBRWrPmtFXT0yNnLgAiSyIOw9FSzqc=&amp;center_on_screen=true&amp;float_window=true&amp;height=800&amp;positioning_strategy=center_on_screen&amp;width=950" TargetMode="External"/><Relationship Id="rId30" Type="http://schemas.openxmlformats.org/officeDocument/2006/relationships/hyperlink" Target="https://my.apps.factset.com/viewer/?_app_id=central_doc_viewer&amp;_dd2=%26f%3Dsld%26c%3Dtrue%26os%3D31342%26oe%3D31348&amp;_doc_docfn=U2FsdGVkX1+xTdkfV96+sROtcHgpeAPINYVivXp9kGmq62TNZ5t6QqypxIb1b/TvhCLd/tM7Rg7oh8YPY8TCcmreM911b1Evl3rFNmhYOmA=&amp;center_on_screen=true&amp;float_window=true&amp;height=800&amp;positioning_strategy=center_on_screen&amp;width=950" TargetMode="External"/><Relationship Id="rId105" Type="http://schemas.openxmlformats.org/officeDocument/2006/relationships/hyperlink" Target="https://my.apps.factset.com/viewer/?_app_id=central_doc_viewer&amp;_dd2=%26f%3Dsld%26c%3Dtrue%26os%3D34481%26oe%3D34488&amp;_doc_docfn=U2FsdGVkX188GhNN+9IZFA5Q5pZzhj0Aa824rEuMe/8NiW4i9iyUEpq8mcjHqihc5MOLe+28PMdy3iqRFYKIYZmxCO2FXm47B4v5lC2pkX4=&amp;center_on_screen=true&amp;float_window=true&amp;height=800&amp;positioning_strategy=center_on_screen&amp;width=950" TargetMode="External"/><Relationship Id="rId126" Type="http://schemas.openxmlformats.org/officeDocument/2006/relationships/hyperlink" Target="https://my.apps.factset.com/viewer/?_app_id=central_doc_viewer&amp;_dd2=%26f%3Dsld%26c%3Dtrue%26os%3D42690%26oe%3D42700&amp;_doc_docfn=U2FsdGVkX1+1BSF/E/Mo0Zj+AuB5Hi3nQCkDb+Hx2Zq+6Ck0QUzrb/3/taHiCWEHY9EODoxUnNzdW4z42mVFwlLqcqhISc3hrZMtVJvE0HI=&amp;center_on_screen=true&amp;float_window=true&amp;height=800&amp;positioning_strategy=center_on_screen&amp;width=950" TargetMode="External"/><Relationship Id="rId147" Type="http://schemas.openxmlformats.org/officeDocument/2006/relationships/hyperlink" Target="https://my.apps.factset.com/viewer/?_app_id=central_doc_viewer&amp;_dd2=%26f%3Dsld%26c%3Dtrue%26os%3D54385%26oe%3D54392&amp;_doc_docfn=U2FsdGVkX19p47OQtAaAHKCYJORDXyBUD5ze3iDxt77U1f4OByXZf3bT6d+i3PXi9tQXHTcFSQXRkGI+9hQc4ycpLDj+HMnReLoeSIBkecU=&amp;center_on_screen=true&amp;float_window=true&amp;height=800&amp;positioning_strategy=center_on_screen&amp;width=950" TargetMode="External"/><Relationship Id="rId168" Type="http://schemas.openxmlformats.org/officeDocument/2006/relationships/hyperlink" Target="https://my.apps.factset.com/viewer/?_app_id=central_doc_viewer&amp;_dd2=%26f%3Dsld%26c%3Dtrue%26os%3D65394%26oe%3D65401&amp;_doc_docfn=U2FsdGVkX1/pMMzbl9niKRy10XjrhTth0nYDB1iEIv90w1lO2CHIVjKkaYBprn2Z7u4rr+YSUzcGg9kzFOkiDp7dtiu4uoLYIJfyc0GVRbI=&amp;center_on_screen=true&amp;float_window=true&amp;height=800&amp;positioning_strategy=center_on_screen&amp;width=950" TargetMode="External"/><Relationship Id="rId312" Type="http://schemas.openxmlformats.org/officeDocument/2006/relationships/hyperlink" Target="https://my.apps.factset.com/viewer/?_app_id=central_doc_viewer&amp;_dd2=%26f%3Dsld%26c%3Dtrue%26os%3D78839%26oe%3D78850&amp;_doc_docfn=U2FsdGVkX1/sOkMT/ZTI0Sb22QaG/J+nYLCaifMkkQ4MeRq1SEiZ4ZG4DJXBYpr6Qd5EpxBxYqcs4kLcfs0oZkwg4IHGjcggHurgMAU3l8I=&amp;center_on_screen=true&amp;float_window=true&amp;height=800&amp;positioning_strategy=center_on_screen&amp;width=950" TargetMode="External"/><Relationship Id="rId333" Type="http://schemas.openxmlformats.org/officeDocument/2006/relationships/hyperlink" Target="https://my.apps.factset.com/viewer/?_app_id=central_doc_viewer&amp;_dd2=%26f%3Dsld%26c%3Dtrue%26os%3D87935%26oe%3D87940&amp;_doc_docfn=U2FsdGVkX18TkRlZWiSAqkRF9/t19OZ5vba/yWoPwJ6IanmN9sq1fQSJI/pwmGDkj7jRK63SE0iSNQiqL+Ka7jGYhWx4ErZYaAjoTkAfIJQ=&amp;center_on_screen=true&amp;float_window=true&amp;height=800&amp;positioning_strategy=center_on_screen&amp;width=950" TargetMode="External"/><Relationship Id="rId354" Type="http://schemas.openxmlformats.org/officeDocument/2006/relationships/hyperlink" Target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TargetMode="External"/><Relationship Id="rId51" Type="http://schemas.openxmlformats.org/officeDocument/2006/relationships/hyperlink" Target="https://my.apps.factset.com/viewer/?_app_id=central_doc_viewer&amp;_dd2=%26f%3Dsld%26c%3Dtrue%26os%3D60199%26oe%3D60206&amp;_doc_docfn=U2FsdGVkX1/O+rB/ngiWcOUl71sgUiSKw48zP3QX8ivcHijp7gLObtbP0XRHjGTfrZ9iYLD1wTqD1iUASFbAEtNCeVxL8jqyTr/jjKg6bCc=&amp;center_on_screen=true&amp;float_window=true&amp;height=800&amp;positioning_strategy=center_on_screen&amp;width=950" TargetMode="External"/><Relationship Id="rId72" Type="http://schemas.openxmlformats.org/officeDocument/2006/relationships/hyperlink" Target="https://my.apps.factset.com/viewer/?_app_id=central_doc_viewer&amp;_dd2=%26f%3Dsld%26c%3Dtrue%26os%3D65125%26oe%3D65135&amp;_doc_docfn=U2FsdGVkX1+4K7zGypDvigN3rALeBVmgKXFyJI2m5P9RotNPmi/t9y82FIgOlyDBTyLbBN4oREk+hHfxXPveprbyyPfZbkK7QEx9+zuKlK0=&amp;center_on_screen=true&amp;float_window=true&amp;height=800&amp;positioning_strategy=center_on_screen&amp;width=950" TargetMode="External"/><Relationship Id="rId93" Type="http://schemas.openxmlformats.org/officeDocument/2006/relationships/hyperlink" Target="https://my.apps.factset.com/viewer/?_app_id=central_doc_viewer&amp;_dd2=%26f%3Dsld%26c%3Dtrue%26os%3D74802%26oe%3D74807&amp;_doc_docfn=U2FsdGVkX18hIf+DhY7gSpwaUHKZ1jSrSLAnnS/QUb7DSSNfioAJ+5nW02XBfWpkoVZHQlOsn+AvmhKRfE4yw5oKX08VyoaOqcgmx7IaPIQ=&amp;center_on_screen=true&amp;float_window=true&amp;height=800&amp;positioning_strategy=center_on_screen&amp;width=950" TargetMode="External"/><Relationship Id="rId189" Type="http://schemas.openxmlformats.org/officeDocument/2006/relationships/hyperlink" Target="https://my.apps.factset.com/viewer/?_app_id=central_doc_viewer&amp;_dd2=%26f%3Dsld%26c%3Dtrue%26os%3D79184%26oe%3D79185&amp;_doc_docfn=U2FsdGVkX19yPGYRl685pTWVIzhqkVrnf5rm2UFKVWaZS3QBp/jfseXog78r1iMDI626mxqHTIolLtU15Rd8aYLT2BnpqrBf86Qho9r8axM=&amp;center_on_screen=true&amp;float_window=true&amp;height=800&amp;positioning_strategy=center_on_screen&amp;width=950" TargetMode="External"/><Relationship Id="rId3" Type="http://schemas.openxmlformats.org/officeDocument/2006/relationships/hyperlink" Target="https://my.apps.factset.com/viewer/?_app_id=central_doc_viewer&amp;_dd2=%26f%3Dsld%26c%3Dtrue%26os%3D36218%26oe%3D36228&amp;_doc_docfn=U2FsdGVkX1/YqaRp1Drn5kn3uZRiDki7gf9NYZK5o+UNqyAX/D6j0Wz/bJdSCpteg4CARKI1PEempLrAlTvN/YoaHVgSpDkMmJXa8g+jQpE=&amp;center_on_screen=true&amp;float_window=true&amp;height=800&amp;positioning_strategy=center_on_screen&amp;width=950" TargetMode="External"/><Relationship Id="rId214" Type="http://schemas.openxmlformats.org/officeDocument/2006/relationships/hyperlink" Target="https://my.apps.factset.com/viewer/?_app_id=central_doc_viewer&amp;_dd2=%26f%3Dsld%26c%3Dtrue%26os%3D72320%26oe%3D72329&amp;_doc_docfn=U2FsdGVkX1/XBnnjtwClkfBUjNocqlKulhXf0Iz/ezULIBXQSmlf9rdTOZ7TjTnzDPDVzyIGgFJfABg5WITDcWCYyiLS2+stkv230C2DVY8=&amp;center_on_screen=true&amp;float_window=true&amp;height=800&amp;positioning_strategy=center_on_screen&amp;width=950" TargetMode="External"/><Relationship Id="rId235" Type="http://schemas.openxmlformats.org/officeDocument/2006/relationships/hyperlink" Target="https://my.apps.factset.com/viewer/?_app_id=central_doc_viewer&amp;_dd2=%26f%3Dsld%26c%3Dtrue%26os%3D81976%26oe%3D81979&amp;_doc_docfn=U2FsdGVkX18TpPk/n3kP8kfrpABZ4eOh+Mt6PMFyE4NXApE71OjBYZBXq0jSLTRWemrKgPYOc2Eewb5mDqJPCiehIR001aWSEBM2Rz2eBuQ=&amp;center_on_screen=true&amp;float_window=true&amp;height=800&amp;positioning_strategy=center_on_screen&amp;width=950" TargetMode="External"/><Relationship Id="rId256" Type="http://schemas.openxmlformats.org/officeDocument/2006/relationships/hyperlink" Target="https://my.apps.factset.com/viewer/?_app_id=central_doc_viewer&amp;_dd2=%26f%3Dsld%26c%3Dtrue%26os%3D76417%26oe%3D76418&amp;_doc_docfn=U2FsdGVkX1/m7qVwK9tPvuVcpURLwKfKg/RBIJoUHFEF3YezBBeBpCzJf10K8hyglQFkvohBqP+Rb2+FrQwvA1hfNxfhN8VmgK59IUhb23c=&amp;center_on_screen=true&amp;float_window=true&amp;height=800&amp;positioning_strategy=center_on_screen&amp;width=950" TargetMode="External"/><Relationship Id="rId277" Type="http://schemas.openxmlformats.org/officeDocument/2006/relationships/hyperlink" Target="https://my.apps.factset.com/viewer/?_app_id=central_doc_viewer&amp;_dd2=%26f%3Dsld%26c%3Dtrue%26os%3D42837%26oe%3D42839&amp;_doc_docfn=U2FsdGVkX1//yFkTxaU52nK1rlHvSYJQ7qjt9VHCzML+Kee42DDuaz15Fs9eN4cBP6SjncuflEk+CJ5tuSO1ndV7rrnizjYvF1ZtydwI3fQ=&amp;center_on_screen=true&amp;float_window=true&amp;height=800&amp;positioning_strategy=center_on_screen&amp;width=950" TargetMode="External"/><Relationship Id="rId298" Type="http://schemas.openxmlformats.org/officeDocument/2006/relationships/hyperlink" Target="https://my.apps.factset.com/viewer/?_app_id=central_doc_viewer&amp;_dd2=%26f%3Dsld%26c%3Dtrue%26os%3D64474%26oe%3D64483&amp;_doc_docfn=U2FsdGVkX1/PNwYUM0na91xnhS3HEWaYeX1Q7sO2DNG/snpVi40TOmLN8b1FYLfvufzj4Q0wcLOozdZtaz+WpkeicP5fRoxZ+1a0u4hfJmc=&amp;center_on_screen=true&amp;float_window=true&amp;height=800&amp;positioning_strategy=center_on_screen&amp;width=950" TargetMode="External"/><Relationship Id="rId116" Type="http://schemas.openxmlformats.org/officeDocument/2006/relationships/hyperlink" Target="https://my.apps.factset.com/viewer/?_app_id=central_doc_viewer&amp;_dd2=%26f%3Dsld%26c%3Dtrue%26os%3D47880%26oe%3D47890&amp;_doc_docfn=U2FsdGVkX18o8a9X/vPyP0sXFofcvAxfov1sdWEU6bZ3pBXGk5wzHkn7goxn7Bhfhvh2+cBoVC9SydsKOdym9R8S2LQQJQbBKuTp7CF/F4A=&amp;center_on_screen=true&amp;float_window=true&amp;height=800&amp;positioning_strategy=center_on_screen&amp;width=950" TargetMode="External"/><Relationship Id="rId137" Type="http://schemas.openxmlformats.org/officeDocument/2006/relationships/hyperlink" Target="https://my.apps.factset.com/viewer/?_app_id=central_doc_viewer&amp;_dd2=%26f%3Dsld%26c%3Dtrue%26os%3D58221%26oe%3D58230&amp;_doc_docfn=U2FsdGVkX1/dklJS/EF2KfZXGY1Qxn/M94zKC9dhx6ZWXwYSQoR2uONFwekt52CzKSQd1pJ/wzRDj4v7ne4dglqsXkaAPvpkE7Ezt9/cbyg=&amp;center_on_screen=true&amp;float_window=true&amp;height=800&amp;positioning_strategy=center_on_screen&amp;width=950" TargetMode="External"/><Relationship Id="rId158" Type="http://schemas.openxmlformats.org/officeDocument/2006/relationships/hyperlink" Target="https://my.apps.factset.com/viewer/?_app_id=central_doc_viewer&amp;_dd2=%26f%3Dsld%26c%3Dtrue%26os%3D64873%26oe%3D64880&amp;_doc_docfn=U2FsdGVkX1/pfgpfSe/M3EVW2DGh5z6Z8oE7Y1yQFI9X+Kq5mH8YyJ/Se64efnpe50ZyuAQe1qxSoPhRmwU9FBV126um062F3+zXOmFI9TM=&amp;center_on_screen=true&amp;float_window=true&amp;height=800&amp;positioning_strategy=center_on_screen&amp;width=950" TargetMode="External"/><Relationship Id="rId302" Type="http://schemas.openxmlformats.org/officeDocument/2006/relationships/hyperlink" Target="https://my.apps.factset.com/viewer/?_app_id=central_doc_viewer&amp;_dd2=%26f%3Dsld%26c%3Dtrue%26os%3D78358%26oe%3D78366&amp;_doc_docfn=U2FsdGVkX1/5T7/60ik4mVXEMmKMOgD9hzTCIruDAI17mV7ywthpQFauopOkFLl15yTzWVY+wYi573ITWBJYeGVNHv4xC8yQEuli1cx6Joo=&amp;center_on_screen=true&amp;float_window=true&amp;height=800&amp;positioning_strategy=center_on_screen&amp;width=950" TargetMode="External"/><Relationship Id="rId323" Type="http://schemas.openxmlformats.org/officeDocument/2006/relationships/hyperlink" Target="https://my.apps.factset.com/viewer/?_app_id=central_doc_viewer&amp;_dd2=%26f%3Dsld%26c%3Dtrue%26os%3D87435%26oe%3D87442&amp;_doc_docfn=U2FsdGVkX19DqJaHjhvGchll9mrpqt66EehIx1IpBfb9aq9WPGBE2DhFCL28lcHW5gWsNQF6bsMdexRf6x9u2rJc9ou02m86GioEtJrJjyc=&amp;center_on_screen=true&amp;float_window=true&amp;height=800&amp;positioning_strategy=center_on_screen&amp;width=950" TargetMode="External"/><Relationship Id="rId344" Type="http://schemas.openxmlformats.org/officeDocument/2006/relationships/hyperlink" Target="https://my.apps.factset.com/viewer/?_app_id=central_doc_viewer&amp;_dd2=%26f%3Dsld%26c%3Dtrue%26os%3D80189%26oe%3D80192&amp;_doc_docfn=U2FsdGVkX183gyOf8I/TxnTPBnCL+0mdRQWpfdVmG/xtVeiv5lV5sUyaH1xSLW3qerQ7lrmyWmLalgv6aBcUsugmAA9/u4EFwOtyC7lI+Ng=&amp;center_on_screen=true&amp;float_window=true&amp;height=800&amp;positioning_strategy=center_on_screen&amp;width=950" TargetMode="External"/><Relationship Id="rId20" Type="http://schemas.openxmlformats.org/officeDocument/2006/relationships/hyperlink" Target="https://my.apps.factset.com/viewer/?_app_id=central_doc_viewer&amp;_dd2=%26f%3Dsld%26c%3Dtrue%26os%3D73347%26oe%3D73352&amp;_doc_docfn=U2FsdGVkX1+cPgvS4quEG0T7Yv0ocNxI+UJQti16SWn7q1TMmXVjOZpJqR3j/wpijEoPOqr/sD2uy2rN8MNBpje9PSiMrFikStY+P3/aEaY=&amp;center_on_screen=true&amp;float_window=true&amp;height=800&amp;positioning_strategy=center_on_screen&amp;width=950" TargetMode="External"/><Relationship Id="rId41" Type="http://schemas.openxmlformats.org/officeDocument/2006/relationships/hyperlink" Target="https://my.apps.factset.com/viewer/?_app_id=central_doc_viewer&amp;_dd2=%26f%3Dsld%26c%3Dtrue%26os%3D49773%26oe%3D49780&amp;_doc_docfn=U2FsdGVkX1/gun6/CQqNL47B4e8SY+u8hnIzu2Z8cTU2uaNoRNiK8GNuLr9pXRsUQn0OtPRAmLUNZyskKg3YB+z0hO1RGCvf7JQb/iScSW4=&amp;center_on_screen=true&amp;float_window=true&amp;height=800&amp;positioning_strategy=center_on_screen&amp;width=950" TargetMode="External"/><Relationship Id="rId62" Type="http://schemas.openxmlformats.org/officeDocument/2006/relationships/hyperlink" Target="https://my.apps.factset.com/viewer/?_app_id=central_doc_viewer&amp;_dd2=%26f%3Dsld%26c%3Dtrue%26os%3D63558%26oe%3D63565&amp;_doc_docfn=U2FsdGVkX1+mXvq8x/17C5aJ/dhtBSdH0+RfY3hByqVJb5rdQSBEQubje1eH03lPaTQDurivIODHF52B7XbxxjzaTYZOBR4XfBUdnsqjUeg=&amp;center_on_screen=true&amp;float_window=true&amp;height=800&amp;positioning_strategy=center_on_screen&amp;width=950" TargetMode="External"/><Relationship Id="rId83" Type="http://schemas.openxmlformats.org/officeDocument/2006/relationships/hyperlink" Target="https://my.apps.factset.com/viewer/?_app_id=central_doc_viewer&amp;_dd2=%26f%3Dsld%26c%3Dtrue%26os%3D74344%26oe%3D74349&amp;_doc_docfn=U2FsdGVkX1+qGm64GKsu+LSPHXWh2Mn2OLCpbGNKle3lXMpKllOCeIOrP/SeECrl9uPxfWiDs/Qk8kEV7id48hgXlHs/nweP11xPOdqajaA=&amp;center_on_screen=true&amp;float_window=true&amp;height=800&amp;positioning_strategy=center_on_screen&amp;width=950" TargetMode="External"/><Relationship Id="rId179" Type="http://schemas.openxmlformats.org/officeDocument/2006/relationships/hyperlink" Target="https://my.apps.factset.com/viewer/?_app_id=central_doc_viewer&amp;_dd2=%26f%3Dsld%26c%3Dtrue%26os%3D78700%26oe%3D78703&amp;_doc_docfn=U2FsdGVkX1+wUic/gE+ZKJOXH6Uu4IEATEJyYRrK2lQqG9VYVx6+W+muEhOUsYqFwAa7ht1U+op9Ynmt8RpJJQIpc7FmdLLJGF44+qKFz4I=&amp;center_on_screen=true&amp;float_window=true&amp;height=800&amp;positioning_strategy=center_on_screen&amp;width=950" TargetMode="External"/><Relationship Id="rId190" Type="http://schemas.openxmlformats.org/officeDocument/2006/relationships/hyperlink" Target="https://my.apps.factset.com/viewer/?_app_id=central_doc_viewer&amp;_dd2=%26f%3Dsld%26c%3Dtrue%26os%3D79008%26oe%3D79009&amp;_doc_docfn=U2FsdGVkX18m8QYd1NLjmnRYsVy8KkG9H71QkHFhtr/dHGnwl6TKYOfMB0L6OslTbiQFXKxFbP7MnxL+IrGN1V6vjtc1xclb/uUZHh/uKno=&amp;center_on_screen=true&amp;float_window=true&amp;height=800&amp;positioning_strategy=center_on_screen&amp;width=950" TargetMode="External"/><Relationship Id="rId204" Type="http://schemas.openxmlformats.org/officeDocument/2006/relationships/hyperlink" Target="https://my.apps.factset.com/viewer/?_app_id=central_doc_viewer&amp;_dd2=%26f%3Dsld%26c%3Dtrue%26os%3D71303%26oe%3D71310&amp;_doc_docfn=U2FsdGVkX18pn3tYh0tEd2P6tvALXdM4O/tpo3z6G+lMzGy8EJaBtjpaCZXBciFUuYWLxe49UtHuufaB2fe1xcKOxVbLMLvNT2TRAppkkwY=&amp;center_on_screen=true&amp;float_window=true&amp;height=800&amp;positioning_strategy=center_on_screen&amp;width=950" TargetMode="External"/><Relationship Id="rId225" Type="http://schemas.openxmlformats.org/officeDocument/2006/relationships/hyperlink" Target="https://my.apps.factset.com/viewer/?_app_id=central_doc_viewer&amp;_dd2=%26f%3Dsld%26c%3Dtrue%26os%3D81465%26oe%3D81470&amp;_doc_docfn=U2FsdGVkX1+7MAM9D74sHaI9B5Htb+xxE/baWNf3y0kXC1Gzzz+GhIsLGU+tOf7YgQ74tPegjfPyKDG38aB/nXniGLyI/Ux0v5a77pKvv20=&amp;center_on_screen=true&amp;float_window=true&amp;height=800&amp;positioning_strategy=center_on_screen&amp;width=950" TargetMode="External"/><Relationship Id="rId246" Type="http://schemas.openxmlformats.org/officeDocument/2006/relationships/hyperlink" Target="https://my.apps.factset.com/viewer/?_app_id=central_doc_viewer&amp;_dd2=%26f%3Dsld%26c%3Dtrue%26os%3D43419%26oe%3D43426&amp;_doc_docfn=U2FsdGVkX18PbNpyxsON7lPGWwM3kABA/doIQcOST0fM1LzILuAC9Scez3eZJ25kvo6eQpQpa7n34flI1KSx9hDPodn32aOsM8p3ZfdaZNE=&amp;center_on_screen=true&amp;float_window=true&amp;height=800&amp;positioning_strategy=center_on_screen&amp;width=950" TargetMode="External"/><Relationship Id="rId267" Type="http://schemas.openxmlformats.org/officeDocument/2006/relationships/hyperlink" Target="https://my.apps.factset.com/viewer/?_app_id=central_doc_viewer&amp;_dd2=%26f%3Dsld%26c%3Dtrue%26os%3D89457%26oe%3D89463&amp;_doc_docfn=U2FsdGVkX18YqUGihv0RLrnhnqqD/D3XXddBvoq6PbdqMgS3Nmq9fCammtzbjc5TutAi57GrkfRkJpx0O1rvGGmor9O5u0Zm23FHbRe7iwY=&amp;center_on_screen=true&amp;float_window=true&amp;height=800&amp;positioning_strategy=center_on_screen&amp;width=950" TargetMode="External"/><Relationship Id="rId288" Type="http://schemas.openxmlformats.org/officeDocument/2006/relationships/hyperlink" Target="https://my.apps.factset.com/viewer/?_app_id=central_doc_viewer&amp;_dd2=%26f%3Dsld%26c%3Dtrue%26os%3D63944%26oe%3D63954&amp;_doc_docfn=U2FsdGVkX18V0bsIdEusXSQwNSGWu7jqjkSLkgUdH6A28fl+7JdoliEMA+n89VodxiIukrinDIhw/eYOm7YHvXd1EP7BtoTW+0iGFBx+1sI=&amp;center_on_screen=true&amp;float_window=true&amp;height=800&amp;positioning_strategy=center_on_screen&amp;width=950" TargetMode="External"/><Relationship Id="rId106" Type="http://schemas.openxmlformats.org/officeDocument/2006/relationships/hyperlink" Target="https://my.apps.factset.com/viewer/?_app_id=central_doc_viewer&amp;_dd2=%26f%3Dsld%26c%3Dtrue%26os%3D35758%26oe%3D35765&amp;_doc_docfn=U2FsdGVkX196cnxanEfqf56OxbdI2yadRjELO0gfw595XQGktzeHmqdLITbOkLSD4UxA99MzbDEo2vQUI95FScRuH7CutEukvkugCnfscqo=&amp;center_on_screen=true&amp;float_window=true&amp;height=800&amp;positioning_strategy=center_on_screen&amp;width=950" TargetMode="External"/><Relationship Id="rId127" Type="http://schemas.openxmlformats.org/officeDocument/2006/relationships/hyperlink" Target="https://my.apps.factset.com/viewer/?_app_id=central_doc_viewer&amp;_dd2=%26f%3Dsld%26c%3Dtrue%26os%3D61588%26oe%3D61598&amp;_doc_docfn=U2FsdGVkX1+zOoZVen2HmbbK5nMcyTt+NYz64cvuB/LhLiur06rUsGlJ24KNrXzIR2LoCCqHfsesoZY9prrttbNLOeFX0mxQsJWvKXcdY/s=&amp;center_on_screen=true&amp;float_window=true&amp;height=800&amp;positioning_strategy=center_on_screen&amp;width=950" TargetMode="External"/><Relationship Id="rId313" Type="http://schemas.openxmlformats.org/officeDocument/2006/relationships/hyperlink" Target="https://my.apps.factset.com/viewer/?_app_id=central_doc_viewer&amp;_dd2=%26f%3Dsld%26c%3Dtrue%26os%3D86888%26oe%3D86895&amp;_doc_docfn=U2FsdGVkX1/anxDYe/Wye7a56yhNSRv6XDyvwC8QFPKeS4SJMixtvm/OUFu7D+Lip3J/dkGtjq4oGZilDQrjp/HSbnhF7bWaksIT2OHvpEA=&amp;center_on_screen=true&amp;float_window=true&amp;height=800&amp;positioning_strategy=center_on_screen&amp;width=950" TargetMode="External"/><Relationship Id="rId10" Type="http://schemas.openxmlformats.org/officeDocument/2006/relationships/hyperlink" Target="https://my.apps.factset.com/viewer/?_app_id=central_doc_viewer&amp;_dd2=%26f%3Dsld%26c%3Dtrue%26os%3D76205%26oe%3D76211&amp;_doc_docfn=U2FsdGVkX1+PlQnPBT6V6zfara5vTEWi2IxGspm58CGM+ARu4aQdvZ7RFUFQ+e+JCnU/dDouDRR0VrHbg44coVhqBb2lRNNdoANCkdJr8SU=&amp;center_on_screen=true&amp;float_window=true&amp;height=800&amp;positioning_strategy=center_on_screen&amp;width=950" TargetMode="External"/><Relationship Id="rId31" Type="http://schemas.openxmlformats.org/officeDocument/2006/relationships/hyperlink" Target="https://my.apps.factset.com/viewer/?_app_id=central_doc_viewer&amp;_dd2=%26f%3Dsld%26c%3Dtrue%26os%3D30494%26oe%3D30499&amp;_doc_docfn=U2FsdGVkX18vDZDSoRfqgtEH3vOWGfZTTH6108e98NeEPUTIKRHnHzvOc5I/BxiP+E8br059AskWjm2E92t+8fA4C50457pZt7XrQwckjQY=&amp;center_on_screen=true&amp;float_window=true&amp;height=800&amp;positioning_strategy=center_on_screen&amp;width=950" TargetMode="External"/><Relationship Id="rId52" Type="http://schemas.openxmlformats.org/officeDocument/2006/relationships/hyperlink" Target="https://my.apps.factset.com/viewer/?_app_id=central_doc_viewer&amp;_dd2=%26f%3Dsld%26c%3Dtrue%26os%3D63468%26oe%3D63475&amp;_doc_docfn=U2FsdGVkX1/7PHxR1vKIDUi0twFDSqoKq3/yT1Knla/vWG8Q3G3N0KH6KOjwZ3dwA2QQDNmXkdhY2fBT0cfZ8VMpoSEOEB89aD0CP143lv8=&amp;center_on_screen=true&amp;float_window=true&amp;height=800&amp;positioning_strategy=center_on_screen&amp;width=950" TargetMode="External"/><Relationship Id="rId73" Type="http://schemas.openxmlformats.org/officeDocument/2006/relationships/hyperlink" Target="https://my.apps.factset.com/viewer/?_app_id=central_doc_viewer&amp;_dd2=%26f%3Dsld%26c%3Dtrue%26os%3D64538%26oe%3D64548&amp;_doc_docfn=U2FsdGVkX1+Fz8DMcwfGpdxsqfo7r6M9EjkgFWFFB59nGXgN5Dtx/k6OuSWwFIgg95+vPOMqtJQ2+Gq3YplWlS2NHma+dgAqlvdRt3zEzaQ=&amp;center_on_screen=true&amp;float_window=true&amp;height=800&amp;positioning_strategy=center_on_screen&amp;width=950" TargetMode="External"/><Relationship Id="rId94" Type="http://schemas.openxmlformats.org/officeDocument/2006/relationships/hyperlink" Target="https://my.apps.factset.com/viewer/?_app_id=central_doc_viewer&amp;_dd2=%26f%3Dsld%26c%3Dtrue%26os%3D35947%26oe%3D35954&amp;_doc_docfn=U2FsdGVkX1+dv/VhirsE78pbMl6Bgq72FGN3YiXcPnfEjRh4BL5A4rtoCmvDyNMkhDegH3BtEEbLF+Vepp6wR30SgOPukYT3xa3BYE/iZpI=&amp;center_on_screen=true&amp;float_window=true&amp;height=800&amp;positioning_strategy=center_on_screen&amp;width=950" TargetMode="External"/><Relationship Id="rId148" Type="http://schemas.openxmlformats.org/officeDocument/2006/relationships/hyperlink" Target="https://my.apps.factset.com/viewer/?_app_id=central_doc_viewer&amp;_dd2=%26f%3Dsld%26c%3Dtrue%26os%3D64357%26oe%3D64364&amp;_doc_docfn=U2FsdGVkX1+wCdmxqprTq4j8fTonpk+AumwJbn8UGwNqcHhQ3bPF3JPCe0O3unpidW1Glr7oDjj+25YjWoLKLqymIn1SOIWiFiTzPP3drs0=&amp;center_on_screen=true&amp;float_window=true&amp;height=800&amp;positioning_strategy=center_on_screen&amp;width=950" TargetMode="External"/><Relationship Id="rId169" Type="http://schemas.openxmlformats.org/officeDocument/2006/relationships/hyperlink" Target="https://my.apps.factset.com/viewer/?_app_id=central_doc_viewer&amp;_dd2=%26f%3Dsld%26c%3Dtrue%26os%3D69340%26oe%3D69347&amp;_doc_docfn=U2FsdGVkX18vNN4QQPhsDhsKQjUwc2QUJ02yILhKYaVtYFzSftr80IAcJqAkqTXlsLzSpxAb/sXWb2hn7VGIlrretUmcoCmIHBN+39Em9LE=&amp;center_on_screen=true&amp;float_window=true&amp;height=800&amp;positioning_strategy=center_on_screen&amp;width=950" TargetMode="External"/><Relationship Id="rId334" Type="http://schemas.openxmlformats.org/officeDocument/2006/relationships/hyperlink" Target="https://my.apps.factset.com/viewer/?_app_id=central_doc_viewer&amp;_dd2=%26f%3Dsld%26c%3Dtrue%26os%3D87737%26oe%3D87742&amp;_doc_docfn=U2FsdGVkX18UBTtCDq1NgnK0G0fHunQowbocC884d9jY0dZqGoU60TTQB88LZL5j+pkeEwTmUO0SQhwXNQwa401iNwBRJf9D/P3+blEHdyk=&amp;center_on_screen=true&amp;float_window=true&amp;height=800&amp;positioning_strategy=center_on_screen&amp;width=950" TargetMode="External"/><Relationship Id="rId355" Type="http://schemas.openxmlformats.org/officeDocument/2006/relationships/hyperlink" Target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TargetMode="External"/><Relationship Id="rId4" Type="http://schemas.openxmlformats.org/officeDocument/2006/relationships/hyperlink" Target="https://my.apps.factset.com/viewer/?_app_id=central_doc_viewer&amp;_dd2=%26f%3Dsld%26c%3Dtrue%26os%3D53588%26oe%3D53598&amp;_doc_docfn=U2FsdGVkX18YxKdm9KLecwsE9/0l7pFt3zE+nlA9WOKhDBkJrTV6lVtM75QMWawVN+GabZJYuaY571lSmvHMc6AkGfyD2yElXMTYOnt/L+k=&amp;center_on_screen=true&amp;float_window=true&amp;height=800&amp;positioning_strategy=center_on_screen&amp;width=950" TargetMode="External"/><Relationship Id="rId180" Type="http://schemas.openxmlformats.org/officeDocument/2006/relationships/hyperlink" Target="https://my.apps.factset.com/viewer/?_app_id=central_doc_viewer&amp;_dd2=%26f%3Dsld%26c%3Dtrue%26os%3D78511%26oe%3D78514&amp;_doc_docfn=U2FsdGVkX1/emH7vHwi1EOBBxMGXE3BgsnI8xrTyEIvDqqN5LPC3zS9hy+2laFMLmdOT51AxWDMp8DSk6ybARVxG9rqbYqJ609b0GHu0K5Q=&amp;center_on_screen=true&amp;float_window=true&amp;height=800&amp;positioning_strategy=center_on_screen&amp;width=950" TargetMode="External"/><Relationship Id="rId215" Type="http://schemas.openxmlformats.org/officeDocument/2006/relationships/hyperlink" Target="https://my.apps.factset.com/viewer/?_app_id=central_doc_viewer&amp;_dd2=%26f%3Dsld%26c%3Dtrue%26os%3D71269%26oe%3D71278&amp;_doc_docfn=U2FsdGVkX1+JvlFAe/t49JVXz5HvOEzV6rjroKpOcsFScWpWespu+W+ttFkDJFTgk4LEdvAh91OWySZ+mNPQ/RViyZDMwrQlx2HySqvnWcs=&amp;center_on_screen=true&amp;float_window=true&amp;height=800&amp;positioning_strategy=center_on_screen&amp;width=950" TargetMode="External"/><Relationship Id="rId236" Type="http://schemas.openxmlformats.org/officeDocument/2006/relationships/hyperlink" Target="https://my.apps.factset.com/viewer/?_app_id=central_doc_viewer&amp;_dd2=%26f%3Dsld%26c%3Dtrue%26os%3D42920%26oe%3D42929&amp;_doc_docfn=U2FsdGVkX184BlKJUZLwLTbXewewg5zs/AUrO23TMv5jXtluWcO8RCRK3wIotDmyW0F8HlrkdmyeLQNT7aEIhJNMUXWCC4y8ZagbD2iwR0g=&amp;center_on_screen=true&amp;float_window=true&amp;height=800&amp;positioning_strategy=center_on_screen&amp;width=950" TargetMode="External"/><Relationship Id="rId257" Type="http://schemas.openxmlformats.org/officeDocument/2006/relationships/hyperlink" Target="https://my.apps.factset.com/viewer/?_app_id=central_doc_viewer&amp;_dd2=%26f%3Dsld%26c%3Dtrue%26os%3D84516%26oe%3D84518&amp;_doc_docfn=U2FsdGVkX1+QiojoehW7Exr2QamC+r/qR/ZXcJFPWze3RwsTpn7zPUZ++iF4p8MVPMhDIVYjbf2vAzwVTd5uRIHW+UPv72fRVHNU+8ExUdM=&amp;center_on_screen=true&amp;float_window=true&amp;height=800&amp;positioning_strategy=center_on_screen&amp;width=950" TargetMode="External"/><Relationship Id="rId278" Type="http://schemas.openxmlformats.org/officeDocument/2006/relationships/hyperlink" Target="https://my.apps.factset.com/viewer/?_app_id=central_doc_viewer&amp;_dd2=%26f%3Dsld%26c%3Dtrue%26os%3D44196%26oe%3D44198&amp;_doc_docfn=U2FsdGVkX1+cZ6qh5y+f1tYuLnYClwRzwmY9P3Qi9zf9Lzha6pi4Mi3uiJWWywQBV5pVwNroI/b/bsNu3PaXPmTsB6UpEWHMC0bb0Hyhs/g=&amp;center_on_screen=true&amp;float_window=true&amp;height=800&amp;positioning_strategy=center_on_screen&amp;width=950" TargetMode="External"/><Relationship Id="rId303" Type="http://schemas.openxmlformats.org/officeDocument/2006/relationships/hyperlink" Target="https://my.apps.factset.com/viewer/?_app_id=central_doc_viewer&amp;_dd2=%26f%3Dsld%26c%3Dtrue%26os%3D86413%26oe%3D86417&amp;_doc_docfn=U2FsdGVkX18uoE7X1c/euDBo5cNowN3BX9xjPxyEAJGNNWHeI8iHrMe+oAJUdTcl/FtVqkHLrvXA8Y2U9WFfk05rmBqGu9mUQD7edjwLtgo=&amp;center_on_screen=true&amp;float_window=true&amp;height=800&amp;positioning_strategy=center_on_screen&amp;width=950" TargetMode="External"/><Relationship Id="rId42" Type="http://schemas.openxmlformats.org/officeDocument/2006/relationships/hyperlink" Target="https://my.apps.factset.com/viewer/?_app_id=central_doc_viewer&amp;_dd2=%26f%3Dsld%26c%3Dtrue%26os%3D59728%26oe%3D59735&amp;_doc_docfn=U2FsdGVkX1+V8oDYhNHGjVR+6mrHjedH2XIF/oYL25b8wO50v5ADx4wNN/Hgr7RCU9f3MKSoIwUxznU89s3o1ARIoaRrxGSHlwt3KXgegiw=&amp;center_on_screen=true&amp;float_window=true&amp;height=800&amp;positioning_strategy=center_on_screen&amp;width=950" TargetMode="External"/><Relationship Id="rId84" Type="http://schemas.openxmlformats.org/officeDocument/2006/relationships/hyperlink" Target="https://my.apps.factset.com/viewer/?_app_id=central_doc_viewer&amp;_dd2=%26f%3Dsld%26c%3Dtrue%26os%3D35435%26oe%3D35444&amp;_doc_docfn=U2FsdGVkX1/2IxSBMLeVgsn7E68THKgl7RseqLSEEH+1wlx0bPrQvBnes3npzhwHZjXqW6+L2ixmGRaionyQjz145jVJwJ7sEJ/astn3MOs=&amp;center_on_screen=true&amp;float_window=true&amp;height=800&amp;positioning_strategy=center_on_screen&amp;width=950" TargetMode="External"/><Relationship Id="rId138" Type="http://schemas.openxmlformats.org/officeDocument/2006/relationships/hyperlink" Target="https://my.apps.factset.com/viewer/?_app_id=central_doc_viewer&amp;_dd2=%26f%3Dsld%26c%3Dtrue%26os%3D67850%26oe%3D67859&amp;_doc_docfn=U2FsdGVkX1/G+3wlDFE/EswNbpsKOjrWa46iu7Xht5nAYOIBoKJM/qilw8p9SfKMufg/SM7szwuUwChhMgMPdmuYCoC9YGi4Cr1/K83D6BU=&amp;center_on_screen=true&amp;float_window=true&amp;height=800&amp;positioning_strategy=center_on_screen&amp;width=950" TargetMode="External"/><Relationship Id="rId345" Type="http://schemas.openxmlformats.org/officeDocument/2006/relationships/hyperlink" Target="https://my.apps.factset.com/viewer/?_app_id=central_doc_viewer&amp;_dd2=%26f%3Dsld%26c%3Dtrue%26os%3D79150%26oe%3D79155&amp;_doc_docfn=U2FsdGVkX19b73GZDtLdsLzVPKdPhwextmAGmIt5Ih9+vrOxJ9H1PvwEM3p45qP/gteBc4jucEdcYUfiAnshElPW55Q3YtfDikvoziSZQ9M=&amp;center_on_screen=true&amp;float_window=true&amp;height=800&amp;positioning_strategy=center_on_screen&amp;width=950" TargetMode="External"/><Relationship Id="rId191" Type="http://schemas.openxmlformats.org/officeDocument/2006/relationships/hyperlink" Target="https://my.apps.factset.com/viewer/?_app_id=central_doc_viewer&amp;_dd2=%26f%3Dsld%26c%3Dtrue%26os%3D39134%26oe%3D39135&amp;_doc_docfn=U2FsdGVkX1+7/zAA6Afi9XeS+vDfIu21rsUis7+DQbjF7pj9VRoXnmq8DNVJugpq9nNamDxGzp4hH9vzJvE2VW/8ucEvjOEVcWigZZ5Xl6o=&amp;center_on_screen=true&amp;float_window=true&amp;height=800&amp;positioning_strategy=center_on_screen&amp;width=950" TargetMode="External"/><Relationship Id="rId205" Type="http://schemas.openxmlformats.org/officeDocument/2006/relationships/hyperlink" Target="https://my.apps.factset.com/viewer/?_app_id=central_doc_viewer&amp;_dd2=%26f%3Dsld%26c%3Dtrue%26os%3D70252%26oe%3D70259&amp;_doc_docfn=U2FsdGVkX1+V2Q+ZocpVI9VrKU0VrKsJSJuBGCCTl2FhW7qFKmSqH9oNx8C9sTlLsNhLfzBrETP0AMePTj6BK7Ll9y6bTJ2WFlxnGwJPF5A=&amp;center_on_screen=true&amp;float_window=true&amp;height=800&amp;positioning_strategy=center_on_screen&amp;width=950" TargetMode="External"/><Relationship Id="rId247" Type="http://schemas.openxmlformats.org/officeDocument/2006/relationships/hyperlink" Target="https://my.apps.factset.com/viewer/?_app_id=central_doc_viewer&amp;_dd2=%26f%3Dsld%26c%3Dtrue%26os%3D40437%26oe%3D40444&amp;_doc_docfn=U2FsdGVkX1+5DMWre+7th1VR0u1GPHuRP2lMFe5kI7v7+wi1/Fkx6sc62O/aoc4YyUi48RSyb94nACvZsoqMXvI5qOIMl961NF1ShVopqws=&amp;center_on_screen=true&amp;float_window=true&amp;height=800&amp;positioning_strategy=center_on_screen&amp;width=950" TargetMode="External"/><Relationship Id="rId107" Type="http://schemas.openxmlformats.org/officeDocument/2006/relationships/hyperlink" Target="https://my.apps.factset.com/viewer/?_app_id=central_doc_viewer&amp;_dd2=%26f%3Dsld%26c%3Dtrue%26os%3D53141%26oe%3D53148&amp;_doc_docfn=U2FsdGVkX19IBQ2GdYA9uNhdXCdYNdlFeNpZkJCXUFAyifT7gDZGPlmtsjE6u1JoqsGpJMI745LWme5eXL+51QqMKP8Qgz6PCs8v0uQ4qXo=&amp;center_on_screen=true&amp;float_window=true&amp;height=800&amp;positioning_strategy=center_on_screen&amp;width=950" TargetMode="External"/><Relationship Id="rId289" Type="http://schemas.openxmlformats.org/officeDocument/2006/relationships/hyperlink" Target="https://my.apps.factset.com/viewer/?_app_id=central_doc_viewer&amp;_dd2=%26f%3Dsld%26c%3Dtrue%26os%3D73222%26oe%3D73232&amp;_doc_docfn=U2FsdGVkX18tn+q42E0YJaaSmBCVE24OeZ89vlDgZfhs/QTgR1SCG+wFFynlPe4yXqnDa4ukytkprKhvN1NShIJ2sNECXMaDmUXkTXmT9B0=&amp;center_on_screen=true&amp;float_window=true&amp;height=800&amp;positioning_strategy=center_on_screen&amp;width=950" TargetMode="External"/><Relationship Id="rId11" Type="http://schemas.openxmlformats.org/officeDocument/2006/relationships/hyperlink" Target="https://my.apps.factset.com/viewer/?_app_id=central_doc_viewer&amp;_dd2=%26f%3Dsld%26c%3Dtrue%26os%3D33972%26oe%3D33981&amp;_doc_docfn=U2FsdGVkX1/HL4udAnPQ+AsShmAVUpbJNWBx5IH5JBUE5nZYGj5grzeGeP30hVe/R6z7dY4PIO2oPo4ByQQpEZUxOm6BqQAniM2lqSBVv3k=&amp;center_on_screen=true&amp;float_window=true&amp;height=800&amp;positioning_strategy=center_on_screen&amp;width=950" TargetMode="External"/><Relationship Id="rId53" Type="http://schemas.openxmlformats.org/officeDocument/2006/relationships/hyperlink" Target="https://my.apps.factset.com/viewer/?_app_id=central_doc_viewer&amp;_dd2=%26f%3Dsld%26c%3Dtrue%26os%3D63009%26oe%3D63016&amp;_doc_docfn=U2FsdGVkX1/RNzvZ8nDwtddc5uIJb7fR5UYNC70GzzcneEhW8DdSCV3QjNemjG0vN9U6wIAeLUDmqyW2ddRf09zlt4+T39Gik82JtT9B9UQ=&amp;center_on_screen=true&amp;float_window=true&amp;height=800&amp;positioning_strategy=center_on_screen&amp;width=950" TargetMode="External"/><Relationship Id="rId149" Type="http://schemas.openxmlformats.org/officeDocument/2006/relationships/hyperlink" Target="https://my.apps.factset.com/viewer/?_app_id=central_doc_viewer&amp;_dd2=%26f%3Dsld%26c%3Dtrue%26os%3D68303%26oe%3D68310&amp;_doc_docfn=U2FsdGVkX1/joLV7xLS5gC+Kzl0iH/P4vPw4DYKeekwtX32n9TClTJOoPghBTyfkfNTjvmnA+k4e/xeQ1w0qwK2HCdG4a/hG4WCej9K/l+s=&amp;center_on_screen=true&amp;float_window=true&amp;height=800&amp;positioning_strategy=center_on_screen&amp;width=950" TargetMode="External"/><Relationship Id="rId314" Type="http://schemas.openxmlformats.org/officeDocument/2006/relationships/hyperlink" Target="https://my.apps.factset.com/viewer/?_app_id=central_doc_viewer&amp;_dd2=%26f%3Dsld%26c%3Dtrue%26os%3D86702%26oe%3D86710&amp;_doc_docfn=U2FsdGVkX1+4eGBFlWopDpsFB4cRnq/xkwyuogbpv7hO9h0h0H5d0BElnomL7XIkXn3JmAOJQtFbhiS1JzPlxzp5Zsh45HMCAGcu720nXTQ=&amp;center_on_screen=true&amp;float_window=true&amp;height=800&amp;positioning_strategy=center_on_screen&amp;width=950" TargetMode="External"/><Relationship Id="rId356" Type="http://schemas.openxmlformats.org/officeDocument/2006/relationships/drawing" Target="../drawings/drawing1.xml"/><Relationship Id="rId95" Type="http://schemas.openxmlformats.org/officeDocument/2006/relationships/hyperlink" Target="https://my.apps.factset.com/viewer/?_app_id=central_doc_viewer&amp;_dd2=%26f%3Dsld%26c%3Dtrue%26os%3D33999%26oe%3D34006&amp;_doc_docfn=U2FsdGVkX1/EJYEeaUbFR15yzUWgZUAhFwF6+WuByVBbQKs2FnKCsUKoKCGdkeDirmZPIMzOFq/Zd0MSF/AcyELsghAFlL4s6yKVbiBHhDY=&amp;center_on_screen=true&amp;float_window=true&amp;height=800&amp;positioning_strategy=center_on_screen&amp;width=950" TargetMode="External"/><Relationship Id="rId160" Type="http://schemas.openxmlformats.org/officeDocument/2006/relationships/hyperlink" Target="https://my.apps.factset.com/viewer/?_app_id=central_doc_viewer&amp;_dd2=%26f%3Dsld%26c%3Dtrue%26os%3D68238%26oe%3D68245&amp;_doc_docfn=U2FsdGVkX186op8yB1pdP4YPJRrsqbyhcbFipJOI0IpYV8cBvsY2ltylnvo5qDJA/JTpS310XGmc7Qpu8xWEn2a1OK2PXke2CLDsexyF4NA=&amp;center_on_screen=true&amp;float_window=true&amp;height=800&amp;positioning_strategy=center_on_screen&amp;width=950" TargetMode="External"/><Relationship Id="rId216" Type="http://schemas.openxmlformats.org/officeDocument/2006/relationships/hyperlink" Target="https://my.apps.factset.com/viewer/?_app_id=central_doc_viewer&amp;_dd2=%26f%3Dsld%26c%3Dtrue%26os%3D72998%26oe%3D73007&amp;_doc_docfn=U2FsdGVkX18cEXC8pem2aC+T67ldQ8tIfSwmrhePRtVqQDBuKCrCsYMMlU3ccCcRxw7RzteLxjgPKoqtGNTYgZLJKh8XIQ7G92P/d4theD4=&amp;center_on_screen=true&amp;float_window=true&amp;height=800&amp;positioning_strategy=center_on_screen&amp;width=950" TargetMode="External"/><Relationship Id="rId258" Type="http://schemas.openxmlformats.org/officeDocument/2006/relationships/hyperlink" Target="https://my.apps.factset.com/viewer/?_app_id=central_doc_viewer&amp;_dd2=%26f%3Dsld%26c%3Dtrue%26os%3D84304%26oe%3D84306&amp;_doc_docfn=U2FsdGVkX18dvSt0eMaFLjAv4zErhKMVx6pRlp0/WAGcpfFV1PqkyBj/C5X0UHBydiiY+z6FnmEu10D/0YZGEdCfMauvGSjw2Zv2vmGM3sg=&amp;center_on_screen=true&amp;float_window=true&amp;height=800&amp;positioning_strategy=center_on_screen&amp;width=950" TargetMode="External"/><Relationship Id="rId22" Type="http://schemas.openxmlformats.org/officeDocument/2006/relationships/hyperlink" Target="https://my.apps.factset.com/viewer/?_app_id=central_doc_viewer&amp;_dd2=%26f%3Dsld%26c%3Dtrue%26os%3D30008%26oe%3D30015&amp;_doc_docfn=U2FsdGVkX19N8akComBXWcVg+Yjhb7hIimWO1UQPInhaP9gzZ+9qWKese5mt25o4MyzpwJLBDhxG3DOcdRbb120+wvV0NXNk9eXPQIfqpF8=&amp;center_on_screen=true&amp;float_window=true&amp;height=800&amp;positioning_strategy=center_on_screen&amp;width=950" TargetMode="External"/><Relationship Id="rId64" Type="http://schemas.openxmlformats.org/officeDocument/2006/relationships/hyperlink" Target="https://my.apps.factset.com/viewer/?_app_id=central_doc_viewer&amp;_dd2=%26f%3Dsld%26c%3Dtrue%26os%3D34457%26oe%3D34462&amp;_doc_docfn=U2FsdGVkX18Kum7rZjXCQiWJJdTrxaw9ojBfaXWKl3UAuAeu8MJzWMw6xidA/fRFM20R3zJ+bIaeBH9MgA117sPRPffytZSPyTW4eWH3vj0=&amp;center_on_screen=true&amp;float_window=true&amp;height=800&amp;positioning_strategy=center_on_screen&amp;width=950" TargetMode="External"/><Relationship Id="rId118" Type="http://schemas.openxmlformats.org/officeDocument/2006/relationships/hyperlink" Target="https://my.apps.factset.com/viewer/?_app_id=central_doc_viewer&amp;_dd2=%26f%3Dsld%26c%3Dtrue%26os%3D77370%26oe%3D77382&amp;_doc_docfn=U2FsdGVkX19VV1XD8mhtnl7SV98STKLEVQ1VjT9j9WViPLzZC6o9zXVE+42Ui4Q5XLOwSscf3HsQHWByI8OUIbHqyZ+MWcHMxxY98Xd0Bec=&amp;center_on_screen=true&amp;float_window=true&amp;height=800&amp;positioning_strategy=center_on_screen&amp;width=950" TargetMode="External"/><Relationship Id="rId325" Type="http://schemas.openxmlformats.org/officeDocument/2006/relationships/hyperlink" Target="https://my.apps.factset.com/viewer/?_app_id=central_doc_viewer&amp;_dd2=%26f%3Dsld%26c%3Dtrue%26os%3D48469%26oe%3D48478&amp;_doc_docfn=U2FsdGVkX19tuJkcf/zke+RsZWLx72SLDxRHhyeF7zkK+ChGto7PArVQ9lMbBnNbGnmo2iso5lBweD8mPjujpMa7F95XEtHoaQUd0ykQnAI=&amp;center_on_screen=true&amp;float_window=true&amp;height=800&amp;positioning_strategy=center_on_screen&amp;width=950" TargetMode="External"/><Relationship Id="rId171" Type="http://schemas.openxmlformats.org/officeDocument/2006/relationships/hyperlink" Target="https://my.apps.factset.com/viewer/?_app_id=central_doc_viewer&amp;_dd2=%26f%3Dsld%26c%3Dtrue%26os%3D70022%26oe%3D70029&amp;_doc_docfn=U2FsdGVkX18+akf11DOLKEX0S40yR7gFrAuJ6W+y/hKluAccxnUXFNesTPXQATjCyIMKU5o8nuulaneqkAN+2jYOASmmV+om3sfIryQDJV4=&amp;center_on_screen=true&amp;float_window=true&amp;height=800&amp;positioning_strategy=center_on_screen&amp;width=950" TargetMode="External"/><Relationship Id="rId227" Type="http://schemas.openxmlformats.org/officeDocument/2006/relationships/hyperlink" Target="https://my.apps.factset.com/viewer/?_app_id=central_doc_viewer&amp;_dd2=%26f%3Dsld%26c%3Dtrue%26os%3D39454%26oe%3D39463&amp;_doc_docfn=U2FsdGVkX1+/HJnuTdNwUHfYnMtHW68TbT2uWX7o6WSRP8h7VM8SQ/Ooxm135Lb/W4mVN/KNfBRou1Fxy2C1FNSE2gTTz8YFOSvaeCR7lrk=&amp;center_on_screen=true&amp;float_window=true&amp;height=800&amp;positioning_strategy=center_on_screen&amp;width=950" TargetMode="External"/><Relationship Id="rId269" Type="http://schemas.openxmlformats.org/officeDocument/2006/relationships/hyperlink" Target="https://my.apps.factset.com/viewer/?_app_id=central_doc_viewer&amp;_dd2=%26f%3Dsld%26c%3Dtrue%26os%3D45177%26oe%3D45178&amp;_doc_docfn=U2FsdGVkX195tPVk06JWetkVMf8k5jfJ1oAGcgPgis+8WF1Ad/A+79WhveaELDXPm9JonVdsTNQz11moYXv9S628mNcdVBlqMbj/Jhjr1/4=&amp;center_on_screen=true&amp;float_window=true&amp;height=800&amp;positioning_strategy=center_on_screen&amp;width=950" TargetMode="External"/><Relationship Id="rId33" Type="http://schemas.openxmlformats.org/officeDocument/2006/relationships/hyperlink" Target="https://my.apps.factset.com/viewer/?_app_id=central_doc_viewer&amp;_dd2=%26f%3Dsld%26c%3Dtrue%26os%3D49222%26oe%3D49227&amp;_doc_docfn=U2FsdGVkX1+4xQOkaCsBppJuleIflt4IDLhWAJk6uFDcwHaTKJHD7BOr4HJLVLeRziUzs6lU8MuKhDzf6y24mqnSAz5mztGDXzvb7izhOv0=&amp;center_on_screen=true&amp;float_window=true&amp;height=800&amp;positioning_strategy=center_on_screen&amp;width=950" TargetMode="External"/><Relationship Id="rId129" Type="http://schemas.openxmlformats.org/officeDocument/2006/relationships/hyperlink" Target="https://my.apps.factset.com/viewer/?_app_id=central_doc_viewer&amp;_dd2=%26f%3Dsld%26c%3Dtrue%26os%3D74799%26oe%3D74809&amp;_doc_docfn=U2FsdGVkX19phbSAw86jeE3klmW9/3EkwyPyekKm96ka9p8TTU7xCGkggWHdA7eriZNWGcC6icQ6iRmFdgvOEyXaNk/cyr2JaC2LqgDOViU=&amp;center_on_screen=true&amp;float_window=true&amp;height=800&amp;positioning_strategy=center_on_screen&amp;width=950" TargetMode="External"/><Relationship Id="rId280" Type="http://schemas.openxmlformats.org/officeDocument/2006/relationships/hyperlink" Target="https://my.apps.factset.com/viewer/?_app_id=central_doc_viewer&amp;_dd2=%26f%3Dsld%26c%3Dtrue%26os%3D72711%26oe%3D72713&amp;_doc_docfn=U2FsdGVkX18L+mdsz4tfl2UlaOh1oWKs0bsFYksQagYqZgIO4OUMbhHH5+lUkllw/fqB+RCya1FtnIifXiFlfffQ2UW+CZtN1CkHI4Gfm0A=&amp;center_on_screen=true&amp;float_window=true&amp;height=800&amp;positioning_strategy=center_on_screen&amp;width=950" TargetMode="External"/><Relationship Id="rId336" Type="http://schemas.openxmlformats.org/officeDocument/2006/relationships/hyperlink" Target="https://my.apps.factset.com/viewer/?_app_id=central_doc_viewer&amp;_dd2=%26f%3Dsld%26c%3Dtrue%26os%3D75785%26oe%3D75794&amp;_doc_docfn=U2FsdGVkX18YhNP/E0zsIqoDlF5JV70eA4RodLbHjDNI8GQqmy4fmQbsjyIXM2pgYhBURB6/gqZiYCjM0oXVJYDTKwopajQm1EfP7DczQ1E=&amp;center_on_screen=true&amp;float_window=true&amp;height=800&amp;positioning_strategy=center_on_screen&amp;width=950" TargetMode="External"/><Relationship Id="rId75" Type="http://schemas.openxmlformats.org/officeDocument/2006/relationships/hyperlink" Target="https://my.apps.factset.com/viewer/?_app_id=central_doc_viewer&amp;_dd2=%26f%3Dsld%26c%3Dtrue%26os%3D74030%26oe%3D74036&amp;_doc_docfn=U2FsdGVkX1+k4h31h5u5wjpKSGEnKgrHOHXmiutmbBIUoHezV0J1G7sSuokz7qxNMd4Eh1Dmiw0a1bsr8pRWtkTpQ+1YkgfQqOjcEXHHlwI=&amp;center_on_screen=true&amp;float_window=true&amp;height=800&amp;positioning_strategy=center_on_screen&amp;width=950" TargetMode="External"/><Relationship Id="rId140" Type="http://schemas.openxmlformats.org/officeDocument/2006/relationships/hyperlink" Target="https://my.apps.factset.com/viewer/?_app_id=central_doc_viewer&amp;_dd2=%26f%3Dsld%26c%3Dtrue%26os%3D70733%26oe%3D70742&amp;_doc_docfn=U2FsdGVkX194zmJF8t9NxJPS4/V7HgozPMQOFB1wlLHVUMFZGROzqKcqZtJZVxxrZx4nB/2fC3m71w4MhFB4riwf060e60O02mvw04/cFP8=&amp;center_on_screen=true&amp;float_window=true&amp;height=800&amp;positioning_strategy=center_on_screen&amp;width=950" TargetMode="External"/><Relationship Id="rId182" Type="http://schemas.openxmlformats.org/officeDocument/2006/relationships/hyperlink" Target="https://my.apps.factset.com/viewer/?_app_id=central_doc_viewer&amp;_dd2=%26f%3Dsld%26c%3Dtrue%26os%3D37373%26oe%3D37379&amp;_doc_docfn=U2FsdGVkX1+MR+xdI3buBY6em9EQPIqhAUVb+STFuAob1aevPZ0/n/EH8ltM2v4KfixUZnnZgk1IHLSfjQ8xKN0ap3xTbN3wVuBh1Gc/MqM=&amp;center_on_screen=true&amp;float_window=true&amp;height=800&amp;positioning_strategy=center_on_screen&amp;width=950" TargetMode="External"/><Relationship Id="rId6" Type="http://schemas.openxmlformats.org/officeDocument/2006/relationships/hyperlink" Target="https://my.apps.factset.com/viewer/?_app_id=central_doc_viewer&amp;_dd2=%26f%3Dsld%26c%3Dtrue%26os%3D67506%26oe%3D67516&amp;_doc_docfn=U2FsdGVkX1+3mwboJDacU8OeG6PCcp4jsP1y9icnDJMnecKX2vOyk4bwFYkCB+FmXUxBq0g6q+jKx1w8zyBwlXGXkL/MxST7kDMIxtJ14I0=&amp;center_on_screen=true&amp;float_window=true&amp;height=800&amp;positioning_strategy=center_on_screen&amp;width=950" TargetMode="External"/><Relationship Id="rId238" Type="http://schemas.openxmlformats.org/officeDocument/2006/relationships/hyperlink" Target="https://my.apps.factset.com/viewer/?_app_id=central_doc_viewer&amp;_dd2=%26f%3Dsld%26c%3Dtrue%26os%3D41716%26oe%3D41725&amp;_doc_docfn=U2FsdGVkX1+dlWwejdsNC40QMJN/aIcAX/0aDDiAjouzAnH1fLCpi9yMgYkzRTZH4BbsuQbgeA9pkL7Jpdmx5pFfjKY7gWymSYz/rj3qXek=&amp;center_on_screen=true&amp;float_window=true&amp;height=800&amp;positioning_strategy=center_on_screen&amp;width=950" TargetMode="External"/><Relationship Id="rId291" Type="http://schemas.openxmlformats.org/officeDocument/2006/relationships/hyperlink" Target="https://my.apps.factset.com/viewer/?_app_id=central_doc_viewer&amp;_dd2=%26f%3Dsld%26c%3Dtrue%26os%3D76103%26oe%3D76113&amp;_doc_docfn=U2FsdGVkX1+BPeQJziwZ3hCB9trRg0AXp+OF9UZr7L2AUyzJNbMML+IlN/ULxw9xS2yIElHK4c7GaTKGnFljrff5kk/QjAcZqkwz8qjkbYU=&amp;center_on_screen=true&amp;float_window=true&amp;height=800&amp;positioning_strategy=center_on_screen&amp;width=950" TargetMode="External"/><Relationship Id="rId305" Type="http://schemas.openxmlformats.org/officeDocument/2006/relationships/hyperlink" Target="https://my.apps.factset.com/viewer/?_app_id=central_doc_viewer&amp;_dd2=%26f%3Dsld%26c%3Dtrue%26os%3D47370%26oe%3D47381&amp;_doc_docfn=U2FsdGVkX1/TVsNErHoeA8UfPxMExAVWxmaIXfeGaDfCy8VA7axZLs9JvwCoA4AAS3saz3Wzu4YtvhkOghBGwXldCxYbjqEm2MTOetTao/Y=&amp;center_on_screen=true&amp;float_window=true&amp;height=800&amp;positioning_strategy=center_on_screen&amp;width=950" TargetMode="External"/><Relationship Id="rId347" Type="http://schemas.openxmlformats.org/officeDocument/2006/relationships/hyperlink" Target="https://my.apps.factset.com/viewer/?_app_id=central_doc_viewer&amp;_dd2=%26f%3Dsld%26c%3Dtrue%26os%3D88878%26oe%3D88879&amp;_doc_docfn=U2FsdGVkX1/cXHuVxkNqnQkvPjQRNKKJPV90e5WWSgy9/IB3kc20oxVm6R4MvyzpE8gqSLls5gr3etcn9vCsubktr4RvAZTwVdm656EvQoA=&amp;center_on_screen=true&amp;float_window=true&amp;height=800&amp;positioning_strategy=center_on_screen&amp;width=950" TargetMode="External"/><Relationship Id="rId44" Type="http://schemas.openxmlformats.org/officeDocument/2006/relationships/hyperlink" Target="https://my.apps.factset.com/viewer/?_app_id=central_doc_viewer&amp;_dd2=%26f%3Dsld%26c%3Dtrue%26os%3D62538%26oe%3D62545&amp;_doc_docfn=U2FsdGVkX1+N4x+boAyKyhpsILvdpGFAnF0y99bBqy4PMnY3+L89pNGfzBkTG8+bHckfc6XYHTvGDFVlC7FkeW0znTvvkmX2WcEjnhFcjCA=&amp;center_on_screen=true&amp;float_window=true&amp;height=800&amp;positioning_strategy=center_on_screen&amp;width=950" TargetMode="External"/><Relationship Id="rId86" Type="http://schemas.openxmlformats.org/officeDocument/2006/relationships/hyperlink" Target="https://my.apps.factset.com/viewer/?_app_id=central_doc_viewer&amp;_dd2=%26f%3Dsld%26c%3Dtrue%26os%3D34758%26oe%3D34767&amp;_doc_docfn=U2FsdGVkX1/YKnusvah0ARygMGqUkKqzFLGw4BEzUlRDOKkeYe6hpw3YRBDdRQfMNl5KhxsXWvCxgYBV8F1epVmjc5hsdZ9yDoHRC9ye+SQ=&amp;center_on_screen=true&amp;float_window=true&amp;height=800&amp;positioning_strategy=center_on_screen&amp;width=950" TargetMode="External"/><Relationship Id="rId151" Type="http://schemas.openxmlformats.org/officeDocument/2006/relationships/hyperlink" Target="https://my.apps.factset.com/viewer/?_app_id=central_doc_viewer&amp;_dd2=%26f%3Dsld%26c%3Dtrue%26os%3D68983%26oe%3D68992&amp;_doc_docfn=U2FsdGVkX18DkB/P7Um/TRhkjFoSSprYj3FCNog82cxppmAhvnh5I2TvWZVU59rpMh7Z0yep/e6qJreN5Q3MH9f2+LyL/Kot/S3nhky/K2A=&amp;center_on_screen=true&amp;float_window=true&amp;height=800&amp;positioning_strategy=center_on_screen&amp;width=950" TargetMode="External"/><Relationship Id="rId193" Type="http://schemas.openxmlformats.org/officeDocument/2006/relationships/hyperlink" Target="https://my.apps.factset.com/viewer/?_app_id=central_doc_viewer&amp;_dd2=%26f%3Dsld%26c%3Dtrue%26os%3D66883%26oe%3D66890&amp;_doc_docfn=U2FsdGVkX19jHLZCTldI00acqGy7qLI2ihk/2lK4DoaiNTeQnVb7ZfUBSkydCMXU5se0DJvINfE0OF2eAvGU+Qw/Emc8M05Uvtq1HEP/CRE=&amp;center_on_screen=true&amp;float_window=true&amp;height=800&amp;positioning_strategy=center_on_screen&amp;width=950" TargetMode="External"/><Relationship Id="rId207" Type="http://schemas.openxmlformats.org/officeDocument/2006/relationships/hyperlink" Target="https://my.apps.factset.com/viewer/?_app_id=central_doc_viewer&amp;_dd2=%26f%3Dsld%26c%3Dtrue%26os%3D80137%26oe%3D80140&amp;_doc_docfn=U2FsdGVkX18qntUwbkDnwjCoUY71UINC0Jl8u441fygH2O65Kf/xtHB+6OyisAGiEgYrxrq0tVviZPSnLQ5bcNsJQNOlMTAo1VIJW5Xu5Rg=&amp;center_on_screen=true&amp;float_window=true&amp;height=800&amp;positioning_strategy=center_on_screen&amp;width=950" TargetMode="External"/><Relationship Id="rId249" Type="http://schemas.openxmlformats.org/officeDocument/2006/relationships/hyperlink" Target="https://my.apps.factset.com/viewer/?_app_id=central_doc_viewer&amp;_dd2=%26f%3Dsld%26c%3Dtrue%26os%3D61126%26oe%3D61133&amp;_doc_docfn=U2FsdGVkX1/BvqDfTaRt4eS/fejU8b0ree8l+YEiJuI9/RfZi1We7SRNRiLEcxGlq6yKLV4BZt1qJwJd6jlLMBYEssp2dE0v0Ls2X7+4PTE=&amp;center_on_screen=true&amp;float_window=true&amp;height=800&amp;positioning_strategy=center_on_screen&amp;width=950" TargetMode="External"/><Relationship Id="rId13" Type="http://schemas.openxmlformats.org/officeDocument/2006/relationships/hyperlink" Target="https://my.apps.factset.com/viewer/?_app_id=central_doc_viewer&amp;_dd2=%26f%3Dsld%26c%3Dtrue%26os%3D33305%26oe%3D33314&amp;_doc_docfn=U2FsdGVkX19cjBZe5zWAn/oU5l4lN5hNK0mPgoPZHsU8NQnko3oDw5n4/iWhGBHF8nT7BdOSigSWCn3iN/0JlCr4w5J6UGk1Vc8zgo8im34=&amp;center_on_screen=true&amp;float_window=true&amp;height=800&amp;positioning_strategy=center_on_screen&amp;width=950" TargetMode="External"/><Relationship Id="rId109" Type="http://schemas.openxmlformats.org/officeDocument/2006/relationships/hyperlink" Target="https://my.apps.factset.com/viewer/?_app_id=central_doc_viewer&amp;_dd2=%26f%3Dsld%26c%3Dtrue%26os%3D67059%26oe%3D67066&amp;_doc_docfn=U2FsdGVkX1+0ssOoe2z294Po5NqqrbuU8ZnNlfVulxfLkNlLl3Ip6yNLoSTqCuQx8BMajquTKTUrUpyhIT/QPMMtFN053HZpsbNc3VWnTek=&amp;center_on_screen=true&amp;float_window=true&amp;height=800&amp;positioning_strategy=center_on_screen&amp;width=950" TargetMode="External"/><Relationship Id="rId260" Type="http://schemas.openxmlformats.org/officeDocument/2006/relationships/hyperlink" Target="https://my.apps.factset.com/viewer/?_app_id=central_doc_viewer&amp;_dd2=%26f%3Dsld%26c%3Dtrue%26os%3D45969%26oe%3D45978&amp;_doc_docfn=U2FsdGVkX18EU3Pisqp74gdVBgDQy2DWxPUodypFtbIcS923qhhCoF2QRydfIh1E4NAuPvHqe5kVIFVrQeZjTwiBgJdkgTvyy0r1VcpV3sk=&amp;center_on_screen=true&amp;float_window=true&amp;height=800&amp;positioning_strategy=center_on_screen&amp;width=950" TargetMode="External"/><Relationship Id="rId316" Type="http://schemas.openxmlformats.org/officeDocument/2006/relationships/hyperlink" Target="https://my.apps.factset.com/viewer/?_app_id=central_doc_viewer&amp;_dd2=%26f%3Dsld%26c%3Dtrue%26os%3D44961%26oe%3D44970&amp;_doc_docfn=U2FsdGVkX1+C8G0FUgh7Qf339rqrO8jABXF9eMjgdIwhyaud+cCBTnC1A3QKeVy7IewArLs7gBDTvJb6P+iTmUVDysS3vp/IHvnz59f+Av4=&amp;center_on_screen=true&amp;float_window=true&amp;height=800&amp;positioning_strategy=center_on_screen&amp;width=950" TargetMode="External"/><Relationship Id="rId55" Type="http://schemas.openxmlformats.org/officeDocument/2006/relationships/hyperlink" Target="https://my.apps.factset.com/viewer/?_app_id=central_doc_viewer&amp;_dd2=%26f%3Dsld%26c%3Dtrue%26os%3D73066%26oe%3D73069&amp;_doc_docfn=U2FsdGVkX18XgeE8aFx0kQkxdm80cbWjjGTyYreShvgiy0r/hiznCgmLeAmK3rNWPxwnhvp9/QzelbNdpM3pR/hd+6xcN8jV8Fe/Yo/qgcw=&amp;center_on_screen=true&amp;float_window=true&amp;height=800&amp;positioning_strategy=center_on_screen&amp;width=950" TargetMode="External"/><Relationship Id="rId97" Type="http://schemas.openxmlformats.org/officeDocument/2006/relationships/hyperlink" Target="https://my.apps.factset.com/viewer/?_app_id=central_doc_viewer&amp;_dd2=%26f%3Dsld%26c%3Dtrue%26os%3D52670%26oe%3D52679&amp;_doc_docfn=U2FsdGVkX1/asdOBgzFJL3HQcHmrP6EqRN/BSJWoCkMDQvu5xfMNRW6tPiCz20O97OXcuVJzwgn53N5tbQ2oS+35mu8Hx4ekRS8fBYui79U=&amp;center_on_screen=true&amp;float_window=true&amp;height=800&amp;positioning_strategy=center_on_screen&amp;width=950" TargetMode="External"/><Relationship Id="rId120" Type="http://schemas.openxmlformats.org/officeDocument/2006/relationships/hyperlink" Target="https://my.apps.factset.com/viewer/?_app_id=central_doc_viewer&amp;_dd2=%26f%3Dsld%26c%3Dtrue%26os%3D80273%26oe%3D80285&amp;_doc_docfn=U2FsdGVkX1/06ycI3xCQM/9udinlN0DbiAibCBgwVTLw5nIgB7OB7YS6toJRiC0L6xa3c9vC6Hc8sYqGY1706vAQFl7vqsfwN3ejZSN2WkA=&amp;center_on_screen=true&amp;float_window=true&amp;height=800&amp;positioning_strategy=center_on_screen&amp;width=950" TargetMode="External"/><Relationship Id="rId162" Type="http://schemas.openxmlformats.org/officeDocument/2006/relationships/hyperlink" Target="https://my.apps.factset.com/viewer/?_app_id=central_doc_viewer&amp;_dd2=%26f%3Dsld%26c%3Dtrue%26os%3D77680%26oe%3D77683&amp;_doc_docfn=U2FsdGVkX1+FUndR0oHF2Cqs17G9qg0jUX+X+aJkcXjQLxivywzkdkVi/S9eDncTzSZBsZG5mPdo9bHqFkqZ3CWAoNmB7DHHFFgNvxu0oFE=&amp;center_on_screen=true&amp;float_window=true&amp;height=800&amp;positioning_strategy=center_on_screen&amp;width=950" TargetMode="External"/><Relationship Id="rId218" Type="http://schemas.openxmlformats.org/officeDocument/2006/relationships/hyperlink" Target="https://my.apps.factset.com/viewer/?_app_id=central_doc_viewer&amp;_dd2=%26f%3Dsld%26c%3Dtrue%26os%3D80941%26oe%3D80946&amp;_doc_docfn=U2FsdGVkX1/iBhofQrnni+ruq796j3aWTr8nd1hKixm+9N1iWL+IjIxMGx4iUtSXwQGFccSuOHS8m+omrz2N64cdKe7BFnqs5w3nXeLto0k=&amp;center_on_screen=true&amp;float_window=true&amp;height=800&amp;positioning_strategy=center_on_screen&amp;width=950" TargetMode="External"/><Relationship Id="rId271" Type="http://schemas.openxmlformats.org/officeDocument/2006/relationships/hyperlink" Target="https://my.apps.factset.com/viewer/?_app_id=central_doc_viewer&amp;_dd2=%26f%3Dsld%26c%3Dtrue%26os%3D43556%26oe%3D43557&amp;_doc_docfn=U2FsdGVkX18N+1Cso3lVE7P1djqfWNesFRSfSjFrd1Euo7bPLaOONxOtoRlM8zO2Go2cuh92xTV6EPI20j1f+Svz4dwZIYC19BPb+nPIido=&amp;center_on_screen=true&amp;float_window=true&amp;height=800&amp;positioning_strategy=center_on_screen&amp;width=950" TargetMode="External"/><Relationship Id="rId24" Type="http://schemas.openxmlformats.org/officeDocument/2006/relationships/hyperlink" Target="https://my.apps.factset.com/viewer/?_app_id=central_doc_viewer&amp;_dd2=%26f%3Dsld%26c%3Dtrue%26os%3D48749%26oe%3D48756&amp;_doc_docfn=U2FsdGVkX1/41STxb7qjWQmKgIE+DABnS6dsRxvpezHItuuN82QV/eRjnxmOxwEGsAGFwmiWfG9qL+JZ3MlU1kD5THJ2qeZWfvl4EbWin1Y=&amp;center_on_screen=true&amp;float_window=true&amp;height=800&amp;positioning_strategy=center_on_screen&amp;width=950" TargetMode="External"/><Relationship Id="rId66" Type="http://schemas.openxmlformats.org/officeDocument/2006/relationships/hyperlink" Target="https://my.apps.factset.com/viewer/?_app_id=central_doc_viewer&amp;_dd2=%26f%3Dsld%26c%3Dtrue%26os%3D33778%26oe%3D33783&amp;_doc_docfn=U2FsdGVkX1/yBbWA87GtdjO1qnnxxW8kTqUQVMfANv9ppd9oXISGJOYamUPw6PEP/BpoCeBmZ6sQZTA9hAuaWT+aO14wgygpkQyjo6wKrdg=&amp;center_on_screen=true&amp;float_window=true&amp;height=800&amp;positioning_strategy=center_on_screen&amp;width=950" TargetMode="External"/><Relationship Id="rId131" Type="http://schemas.openxmlformats.org/officeDocument/2006/relationships/hyperlink" Target="https://my.apps.factset.com/viewer/?_app_id=central_doc_viewer&amp;_dd2=%26f%3Dsld%26c%3Dtrue%26os%3D75476%26oe%3D75486&amp;_doc_docfn=U2FsdGVkX1+4+yUygOpWRSzxzABRKxhcDXaJnvzXPevjN8RNUc9pAWrXb3amZ6RJ+ZKG45JpPt+DIq7X/9sbwOVQuPKnR8H+K3gRS8tHx/Q=&amp;center_on_screen=true&amp;float_window=true&amp;height=800&amp;positioning_strategy=center_on_screen&amp;width=950" TargetMode="External"/><Relationship Id="rId327" Type="http://schemas.openxmlformats.org/officeDocument/2006/relationships/hyperlink" Target="https://my.apps.factset.com/viewer/?_app_id=central_doc_viewer&amp;_dd2=%26f%3Dsld%26c%3Dtrue%26os%3D46837%26oe%3D46844&amp;_doc_docfn=U2FsdGVkX19mMwpBD37LW/LcyeW7/acLHBj7MZ4H+WEJuuW6AMqyejIydEV95UQW6w1bl217PIUiCfoF0WTIhgqE2B/mFvuY7S6ZWfBgGxA=&amp;center_on_screen=true&amp;float_window=true&amp;height=800&amp;positioning_strategy=center_on_screen&amp;width=950" TargetMode="External"/><Relationship Id="rId173" Type="http://schemas.openxmlformats.org/officeDocument/2006/relationships/hyperlink" Target="https://my.apps.factset.com/viewer/?_app_id=central_doc_viewer&amp;_dd2=%26f%3Dsld%26c%3Dtrue%26os%3D78002%26oe%3D78005&amp;_doc_docfn=U2FsdGVkX1+Roid9d7v5GDqHn3crPojaRz6QT97kdlr2Ib3qPL31WWff6v+sgQ1Ik0urNj6ALV8hvOjhOvSv6pA3SfahXCOXcjJXU7/p2RU=&amp;center_on_screen=true&amp;float_window=true&amp;height=800&amp;positioning_strategy=center_on_screen&amp;width=950" TargetMode="External"/><Relationship Id="rId229" Type="http://schemas.openxmlformats.org/officeDocument/2006/relationships/hyperlink" Target="https://my.apps.factset.com/viewer/?_app_id=central_doc_viewer&amp;_dd2=%26f%3Dsld%26c%3Dtrue%26os%3D60147%26oe%3D60156&amp;_doc_docfn=U2FsdGVkX19+X6VAhxET6RS0v/1uUNtPw7xmN4zmL+FXB6OMh1hur4PNyHwc76NDzAM0BmNfgDGMMFpW8FIFOjVw9HKlLjgtQJcWPYTQkw4=&amp;center_on_screen=true&amp;float_window=true&amp;height=800&amp;positioning_strategy=center_on_screen&amp;width=950" TargetMode="External"/><Relationship Id="rId240" Type="http://schemas.openxmlformats.org/officeDocument/2006/relationships/hyperlink" Target="https://my.apps.factset.com/viewer/?_app_id=central_doc_viewer&amp;_dd2=%26f%3Dsld%26c%3Dtrue%26os%3D69918%26oe%3D69927&amp;_doc_docfn=U2FsdGVkX1/GOYcLe7B8vV+9Kc+99/5EmHu2iucPO1oXRgbTWvdDhdvrRwUC1UdjM0Q8PypsVLr85zfoYMu4sdSZx+XbmMAcdJBryNWHLS8=&amp;center_on_screen=true&amp;float_window=true&amp;height=800&amp;positioning_strategy=center_on_screen&amp;width=950" TargetMode="External"/><Relationship Id="rId35" Type="http://schemas.openxmlformats.org/officeDocument/2006/relationships/hyperlink" Target="https://my.apps.factset.com/viewer/?_app_id=central_doc_viewer&amp;_dd2=%26f%3Dsld%26c%3Dtrue%26os%3D62468%26oe%3D62473&amp;_doc_docfn=U2FsdGVkX18iy6SXxWiaAo2CSfEfZLDOBqXnd9IoKhLmsFfn94GKWY4UbgllLiY4nkSiqdpQHi29q4r6HUfQ2935rCbFyJcSRNHB08su210=&amp;center_on_screen=true&amp;float_window=true&amp;height=800&amp;positioning_strategy=center_on_screen&amp;width=950" TargetMode="External"/><Relationship Id="rId77" Type="http://schemas.openxmlformats.org/officeDocument/2006/relationships/hyperlink" Target="https://my.apps.factset.com/viewer/?_app_id=central_doc_viewer&amp;_dd2=%26f%3Dsld%26c%3Dtrue%26os%3D51730%26oe%3D51731&amp;_doc_docfn=U2FsdGVkX1/Ka0AdJOGmkzB5K3L5q7RIzJnbsfTj13J2WiiFhHGfoZ1Y1LnsHo03LWh/bgn3z9DIwtVc/uf9ii4gV4hkO4yiWoonvPXvdyU=&amp;center_on_screen=true&amp;float_window=true&amp;height=800&amp;positioning_strategy=center_on_screen&amp;width=950" TargetMode="External"/><Relationship Id="rId100" Type="http://schemas.openxmlformats.org/officeDocument/2006/relationships/hyperlink" Target="https://my.apps.factset.com/viewer/?_app_id=central_doc_viewer&amp;_dd2=%26f%3Dsld%26c%3Dtrue%26os%3D66001%26oe%3D66010&amp;_doc_docfn=U2FsdGVkX1+EQfqLVmS94v+LKTahHWoK/mp1lt7f6SIdpc8lxZ3Z98yj1z15vwJPZp7epdjSE57jDPar0U5pk9xqupF0GvE83YbomokgDiI=&amp;center_on_screen=true&amp;float_window=true&amp;height=800&amp;positioning_strategy=center_on_screen&amp;width=950" TargetMode="External"/><Relationship Id="rId282" Type="http://schemas.openxmlformats.org/officeDocument/2006/relationships/hyperlink" Target="https://my.apps.factset.com/viewer/?_app_id=central_doc_viewer&amp;_dd2=%26f%3Dsld%26c%3Dtrue%26os%3D75592%26oe%3D75594&amp;_doc_docfn=U2FsdGVkX1+IKr9RrgdmRd6KKj4fLIfMDVAEnAqU9OxLSd8Rnnp+fDtyNykxRQNWCwqtYKTrv7URrn+gyyXzxHnlI6Qqmc0wvE4cHXnuDcU=&amp;center_on_screen=true&amp;float_window=true&amp;height=800&amp;positioning_strategy=center_on_screen&amp;width=950" TargetMode="External"/><Relationship Id="rId338" Type="http://schemas.openxmlformats.org/officeDocument/2006/relationships/hyperlink" Target="https://my.apps.factset.com/viewer/?_app_id=central_doc_viewer&amp;_dd2=%26f%3Dsld%26c%3Dtrue%26os%3D78683%26oe%3D78693&amp;_doc_docfn=U2FsdGVkX18e4iiNlCUQJr+6IQTNvLXqVOOQ8DZZ0yHiDSixGk8jwTPfIbD9rIxnk7xYAmN1yF/jPkal3apN3SgQfLenT9faOZIycrW0kik=&amp;center_on_screen=true&amp;float_window=true&amp;height=800&amp;positioning_strategy=center_on_screen&amp;width=950" TargetMode="External"/><Relationship Id="rId8" Type="http://schemas.openxmlformats.org/officeDocument/2006/relationships/hyperlink" Target="https://my.apps.factset.com/viewer/?_app_id=central_doc_viewer&amp;_dd2=%26f%3Dsld%26c%3Dtrue%26os%3D68182%26oe%3D68192&amp;_doc_docfn=U2FsdGVkX19u3ES400Ej6RvxnhKpPrToisviMBa3bRAIz8qkkKGYnIWIawln/+zbe18VedQl+UtkJwGs/BS+1605OCNEpCBp/Tj1loGbteM=&amp;center_on_screen=true&amp;float_window=true&amp;height=800&amp;positioning_strategy=center_on_screen&amp;width=950" TargetMode="External"/><Relationship Id="rId142" Type="http://schemas.openxmlformats.org/officeDocument/2006/relationships/hyperlink" Target="https://my.apps.factset.com/viewer/?_app_id=central_doc_viewer&amp;_dd2=%26f%3Dsld%26c%3Dtrue%26os%3D80610%26oe%3D80615&amp;_doc_docfn=U2FsdGVkX19+ghx1AwTWmbKv2Ycno+341GFWK3z+IjKHnOIqRBjCMjN0KP/wUKc1dskx8/yxsiKNeJr6Cv+KgwLfCs5hTm+2lse2iUfFt0s=&amp;center_on_screen=true&amp;float_window=true&amp;height=800&amp;positioning_strategy=center_on_screen&amp;width=950" TargetMode="External"/><Relationship Id="rId184" Type="http://schemas.openxmlformats.org/officeDocument/2006/relationships/hyperlink" Target="https://my.apps.factset.com/viewer/?_app_id=central_doc_viewer&amp;_dd2=%26f%3Dsld%26c%3Dtrue%26os%3D56773%26oe%3D56779&amp;_doc_docfn=U2FsdGVkX19nEn4z9dAPaC4gnBFY+/L6GPGHrDEbJxFVju8CbzhdmBlFbiu0wD/MD5Y3DQASn7iY68noDwjL4j4ACTBdvkBAvTgBrdp3ae8=&amp;center_on_screen=true&amp;float_window=true&amp;height=800&amp;positioning_strategy=center_on_screen&amp;width=950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my.apps.factset.com/viewer/?_app_id=central_doc_viewer&amp;_dd2=%26f%3Dsld%26c%3Dtrue%26os%3D142893%26oe%3D142901&amp;_doc_docfn=U2FsdGVkX18hMB4RW/G7dl4xNyyrHT90vW07pKUS3u6PR4lfm7sz3dPe3kygBe5IlTWgnDurDgCmm3ne18l7JK+QPgeF0EIqhznE5jgOOOQ=&amp;center_on_screen=true&amp;float_window=true&amp;height=800&amp;positioning_strategy=center_on_screen&amp;width=950" TargetMode="External"/><Relationship Id="rId21" Type="http://schemas.openxmlformats.org/officeDocument/2006/relationships/hyperlink" Target="https://my.apps.factset.com/viewer/?_app_id=central_doc_viewer&amp;_dd2=%26f%3Dsld%26c%3Dtrue%26os%3D56325%26oe%3D56332&amp;_doc_docfn=U2FsdGVkX18JQqC/ZnOBhbYj4we4lNpxu5UvQnb2LjPlUdhwvUDcRvnStD+xHhbjZLggZgjZ9D3HeuX5IPJVCaZIQS6Y8ixe20jO98yv9ms=&amp;center_on_screen=true&amp;float_window=true&amp;height=800&amp;positioning_strategy=center_on_screen&amp;width=950" TargetMode="External"/><Relationship Id="rId42" Type="http://schemas.openxmlformats.org/officeDocument/2006/relationships/hyperlink" Target="https://my.apps.factset.com/viewer/?_app_id=central_doc_viewer&amp;_dd2=%26f%3Dsld%26c%3Dtrue%26os%3D138993%26oe%3D138994&amp;_doc_docfn=U2FsdGVkX1+JJEejfYWD0CCRCl1MLSiVLXbDrKIOH5r1JfVTJLckSjC4R+jO3JKhp0d7/YSPRcxRJHFweRtj038s+1iEmlhyTVpHdqMbhW0=&amp;center_on_screen=true&amp;float_window=true&amp;height=800&amp;positioning_strategy=center_on_screen&amp;width=950" TargetMode="External"/><Relationship Id="rId63" Type="http://schemas.openxmlformats.org/officeDocument/2006/relationships/hyperlink" Target="https://my.apps.factset.com/viewer/?_app_id=central_doc_viewer&amp;_dd2=%26f%3Dsld%26c%3Dtrue%26os%3D59501%26oe%3D59502&amp;_doc_docfn=U2FsdGVkX18Cs57SFFRzqulmUieqADzOBnIAEmyLUnjfpJ65VQ30cANUfVv0088MMsLB0OyYUiolsrv6BSKVihGRFbUfb+izoQrwUpMK9qc=&amp;center_on_screen=true&amp;float_window=true&amp;height=800&amp;positioning_strategy=center_on_screen&amp;width=950" TargetMode="External"/><Relationship Id="rId84" Type="http://schemas.openxmlformats.org/officeDocument/2006/relationships/hyperlink" Target="https://my.apps.factset.com/viewer/?_app_id=central_doc_viewer&amp;_dd2=%26f%3Dsld%26c%3Dtrue%26os%3D63176%26oe%3D63181&amp;_doc_docfn=U2FsdGVkX1/VBW5j7A86e5oW+njqqHNKZScXe3dS9dlTaPh8nYSt3ELGNi5KgWUsD0rs8mSIUW9w5TExhZIz6JEsvLgzVDdCiwBwzpRSiz0=&amp;center_on_screen=true&amp;float_window=true&amp;height=800&amp;positioning_strategy=center_on_screen&amp;width=950" TargetMode="External"/><Relationship Id="rId138" Type="http://schemas.openxmlformats.org/officeDocument/2006/relationships/hyperlink" Target="https://my.apps.factset.com/viewer/?_app_id=central_doc_viewer&amp;_dd2=%26f%3Dsld%26c%3Dtrue%26os%3D141703%26oe%3D141712&amp;_doc_docfn=U2FsdGVkX188dvm5NZlwd/m27Vd1Od8Si8AY94m7MNhu8/T/qbw8wGClNw1maepZI0K6UXSj1ohMzOhYyl0EAcHoLQMvxa6laosfFPUgaJg=&amp;center_on_screen=true&amp;float_window=true&amp;height=800&amp;positioning_strategy=center_on_screen&amp;width=950" TargetMode="External"/><Relationship Id="rId159" Type="http://schemas.openxmlformats.org/officeDocument/2006/relationships/hyperlink" Target="https://my.apps.factset.com/viewer/?_app_id=central_doc_viewer&amp;_dd2=%26f%3Dsld%26c%3Dtrue%26os%3D146019%26oe%3D146022&amp;_doc_docfn=U2FsdGVkX1/M86H4YsBi0nkniSNtLQqtxysjb2WS/8JC3nv8/9FwEQTq+NfZqF84NGdfk0M08szmFm7miLlHgNBHNX4vmEZaewULUD15U54=&amp;center_on_screen=true&amp;float_window=true&amp;height=800&amp;positioning_strategy=center_on_screen&amp;width=950" TargetMode="External"/><Relationship Id="rId170" Type="http://schemas.openxmlformats.org/officeDocument/2006/relationships/hyperlink" Target="https://my.apps.factset.com/viewer/?_app_id=central_doc_viewer&amp;_dd2=%26f%3Dsld%26c%3Dtrue%26os%3D143890%26oe%3D143899&amp;_doc_docfn=U2FsdGVkX18An5RIRO7Y4GAswlbwJB7GsPTVBEaqyL/Fm8XWt69n49o4hAICvXpV0yZVd86o3y8OQlvnwrNoouCalAwSY5QJLybDhlr6Vr8=&amp;center_on_screen=true&amp;float_window=true&amp;height=800&amp;positioning_strategy=center_on_screen&amp;width=950" TargetMode="External"/><Relationship Id="rId191" Type="http://schemas.openxmlformats.org/officeDocument/2006/relationships/hyperlink" Target="https://my.apps.factset.com/viewer/?_app_id=central_doc_viewer&amp;_dd2=%26f%3Dsld%26c%3Dtrue%26os%3D142924%26oe%3D142930&amp;_doc_docfn=U2FsdGVkX19Xxvr4QlKxNQbi5Jwf/IBOD2oETHJG2xnFBwlXQF1WTmh32nAUDnHBMWtIHks3r7c/PSAVgYK45wFr5B7I1tj/Vd5M/8x0OTw=&amp;center_on_screen=true&amp;float_window=true&amp;height=800&amp;positioning_strategy=center_on_screen&amp;width=950" TargetMode="External"/><Relationship Id="rId205" Type="http://schemas.openxmlformats.org/officeDocument/2006/relationships/hyperlink" Target="https://my.apps.factset.com/viewer/?_app_id=central_doc_viewer&amp;_dd2=%26f%3Dsld%26c%3Dtrue%26os%3D77189%26oe%3D77195&amp;_doc_docfn=U2FsdGVkX1/sUM6SFVhSw4hEI2ufWUE8X8b+uikUwrB3pjZwpLmMDwuYFkqybIKFccYUwmEPUQFi6JqZ05WU0fqTP5EBspfSPqiWZSNqcUg=&amp;center_on_screen=true&amp;float_window=true&amp;height=800&amp;positioning_strategy=center_on_screen&amp;width=950" TargetMode="External"/><Relationship Id="rId226" Type="http://schemas.openxmlformats.org/officeDocument/2006/relationships/hyperlink" Target="https://my.apps.factset.com/viewer/?_app_id=central_doc_viewer&amp;_dd2=%26f%3Dsld%26c%3Dtrue%26os%3D185394%26oe%3D185403&amp;_doc_docfn=U2FsdGVkX1+sjdckxp1EWgrfw7vdLe3wMogFw+dAXZUJ7D6nIKOkY81Bxn2SVr0R3aUMRaBx+HJql+3+So+KP9rgHNvti/+M5xarPqcwcfc=&amp;center_on_screen=true&amp;float_window=true&amp;height=800&amp;positioning_strategy=center_on_screen&amp;width=950" TargetMode="External"/><Relationship Id="rId107" Type="http://schemas.openxmlformats.org/officeDocument/2006/relationships/hyperlink" Target="https://my.apps.factset.com/viewer/?_app_id=central_doc_viewer&amp;_dd2=%26f%3Dsld%26c%3Dtrue%26os%3D142140%26oe%3D142146&amp;_doc_docfn=U2FsdGVkX19SLrzTtXX4L2VlH/zQ4yGL9/QDTVaIidoFgJc4VMs8FiMrXMgRjsZFMaylEi2n8KvcYKCj8d0mAg9PgUm9r3z3Bd0FlYR7KVg=&amp;center_on_screen=true&amp;float_window=true&amp;height=800&amp;positioning_strategy=center_on_screen&amp;width=950" TargetMode="External"/><Relationship Id="rId11" Type="http://schemas.openxmlformats.org/officeDocument/2006/relationships/hyperlink" Target="https://my.apps.factset.com/viewer/?_app_id=central_doc_viewer&amp;_dd2=%26f%3Dsld%26c%3Dtrue%26os%3D60266%26oe%3D60275&amp;_doc_docfn=U2FsdGVkX1+RK38lPGJbKxDxGYWjPiXriGYguyODBWUyfFjit5K5NiiLOBAsLSDPATsmuyEXdt04TUqaLAnwZV0tQ5mkQk9wSUXPD3zYRBg=&amp;center_on_screen=true&amp;float_window=true&amp;height=800&amp;positioning_strategy=center_on_screen&amp;width=950" TargetMode="External"/><Relationship Id="rId32" Type="http://schemas.openxmlformats.org/officeDocument/2006/relationships/hyperlink" Target="https://my.apps.factset.com/viewer/?_app_id=central_doc_viewer&amp;_dd2=%26f%3Dsld%26c%3Dtrue%26os%3D58498%26oe%3D58505&amp;_doc_docfn=U2FsdGVkX19LRU2E6yKEqJWKFJx979vvWarJEXQHBGEvStuTy5//t7FBpgByS60bh3huTtI4XchBqL6TNxAZQrx2ZEuBB1E8NoX8d/k4/5k=&amp;center_on_screen=true&amp;float_window=true&amp;height=800&amp;positioning_strategy=center_on_screen&amp;width=950" TargetMode="External"/><Relationship Id="rId53" Type="http://schemas.openxmlformats.org/officeDocument/2006/relationships/hyperlink" Target="https://my.apps.factset.com/viewer/?_app_id=central_doc_viewer&amp;_dd2=%26f%3Dsld%26c%3Dtrue%26os%3D139496%26oe%3D139498&amp;_doc_docfn=U2FsdGVkX19Onpp6JDMWGe+p984zmUyBbR7pI16f4W3I3lSbpQQDSbGgQ6lhaQ5hrvJ5rjbWELTOWwhRkoy9UerSiC2Y8L64ZGuL6L4Ei6I=&amp;center_on_screen=true&amp;float_window=true&amp;height=800&amp;positioning_strategy=center_on_screen&amp;width=950" TargetMode="External"/><Relationship Id="rId74" Type="http://schemas.openxmlformats.org/officeDocument/2006/relationships/hyperlink" Target="https://my.apps.factset.com/viewer/?_app_id=central_doc_viewer&amp;_dd2=%26f%3Dsld%26c%3Dtrue%26os%3D62414%26oe%3D62421&amp;_doc_docfn=U2FsdGVkX18tVUX8p9hakjJ1u1y9pdgEX3J6Uw/+a37gjwCaja558zjEShKafBiGopRIMWGYcQ4Nhn3bsVXimlS3XFzLcOBcHpQyRiQM+OQ=&amp;center_on_screen=true&amp;float_window=true&amp;height=800&amp;positioning_strategy=center_on_screen&amp;width=950" TargetMode="External"/><Relationship Id="rId128" Type="http://schemas.openxmlformats.org/officeDocument/2006/relationships/hyperlink" Target="https://my.apps.factset.com/viewer/?_app_id=central_doc_viewer&amp;_dd2=%26f%3Dsld%26c%3Dtrue%26os%3D140987%26oe%3D140994&amp;_doc_docfn=U2FsdGVkX18qVJgMNKpJ1TY6kw19aXg3Maz73DjIp4O2bFDcYKK337JPDolAWTKQftZ0+Tt4UAvDtzzVp8uqQzePsU5Ft6RU6UHheB0A0eM=&amp;center_on_screen=true&amp;float_window=true&amp;height=800&amp;positioning_strategy=center_on_screen&amp;width=950" TargetMode="External"/><Relationship Id="rId149" Type="http://schemas.openxmlformats.org/officeDocument/2006/relationships/hyperlink" Target="https://my.apps.factset.com/viewer/?_app_id=central_doc_viewer&amp;_dd2=%26f%3Dsld%26c%3Dtrue%26os%3D132467%26oe%3D132474&amp;_doc_docfn=U2FsdGVkX18F1nT/iRxxU+SPXOFpUtJE4kkJjbRsKDykBSFoxZFibrDnhQrppk+N2voRGpV3IIxfV+KHJcVoVgmz55J+yWC5GCy6V8eNuEo=&amp;center_on_screen=true&amp;float_window=true&amp;height=800&amp;positioning_strategy=center_on_screen&amp;width=950" TargetMode="External"/><Relationship Id="rId5" Type="http://schemas.openxmlformats.org/officeDocument/2006/relationships/hyperlink" Target="https://my.apps.factset.com/viewer/?_app_id=central_doc_viewer&amp;_dd2=%26f%3Dsld%26c%3Dtrue%26os%3D133848%26oe%3D133857&amp;_doc_docfn=U2FsdGVkX1+V9Tu1yirQ6KOys2+d9VVkWoCUMPSeKf64NhExeZQz8KQoUIo/CCukrwVCwahmdrNeLO6kMKvDzmrFwSzSHehCHuZgGzDGk2k=&amp;center_on_screen=true&amp;float_window=true&amp;height=800&amp;positioning_strategy=center_on_screen&amp;width=950" TargetMode="External"/><Relationship Id="rId95" Type="http://schemas.openxmlformats.org/officeDocument/2006/relationships/hyperlink" Target="https://my.apps.factset.com/viewer/?_app_id=central_doc_viewer&amp;_dd2=%26f%3Dsld%26c%3Dtrue%26os%3D128690%26oe%3D128699&amp;_doc_docfn=U2FsdGVkX19yzRP2SWocHMPJmglI3oT7Q53pipf3CZV3AmrkNMhqLEcWCdeJdl3748O9uAbLo8lJslveaKlETq/XKF4fn8h82wkxnHA52Og=&amp;center_on_screen=true&amp;float_window=true&amp;height=800&amp;positioning_strategy=center_on_screen&amp;width=950" TargetMode="External"/><Relationship Id="rId160" Type="http://schemas.openxmlformats.org/officeDocument/2006/relationships/hyperlink" Target="https://my.apps.factset.com/viewer/?_app_id=central_doc_viewer&amp;_dd2=%26f%3Dsld%26c%3Dtrue%26os%3D143187%26oe%3D143192&amp;_doc_docfn=U2FsdGVkX19DLgMCYKI8ziw2N5jKMjI4iVjEUlch/UWUOtbMTiVtC55Npn/l8jnuk6DMp5Pzc/hGi0T9fRFZKYb60iE6M2vvTqn19/SOg0s=&amp;center_on_screen=true&amp;float_window=true&amp;height=800&amp;positioning_strategy=center_on_screen&amp;width=950" TargetMode="External"/><Relationship Id="rId181" Type="http://schemas.openxmlformats.org/officeDocument/2006/relationships/hyperlink" Target="https://my.apps.factset.com/viewer/?_app_id=central_doc_viewer&amp;_dd2=%26f%3Dsld%26c%3Dtrue%26os%3D141376%26oe%3D141382&amp;_doc_docfn=U2FsdGVkX19ZAJdx2+WfjuxN9k+3/1z+aL18HQ3HIOcyUG1ErPfQe05Fun1gW29O4rZgVuVFLWtkiuNqCaJBOEUFtfvFW9M+qvWkpylyFRI=&amp;center_on_screen=true&amp;float_window=true&amp;height=800&amp;positioning_strategy=center_on_screen&amp;width=950" TargetMode="External"/><Relationship Id="rId216" Type="http://schemas.openxmlformats.org/officeDocument/2006/relationships/hyperlink" Target="https://my.apps.factset.com/viewer/?_app_id=central_doc_viewer&amp;_dd2=%26f%3Dsld%26c%3Dtrue%26os%3D483087%26oe%3D483094&amp;_doc_docfn=U2FsdGVkX1+xyPkDu7kWDPZ6Pa0cCps1bgM30k7olswzO7Rs4ZmYTgPAHR+fAay3Mh92TssuA0ZsREyLgW+wxyeVjZrAnGOA2OC5Ux46kRg=&amp;center_on_screen=true&amp;float_window=true&amp;height=800&amp;positioning_strategy=center_on_screen&amp;width=950" TargetMode="External"/><Relationship Id="rId22" Type="http://schemas.openxmlformats.org/officeDocument/2006/relationships/hyperlink" Target="https://my.apps.factset.com/viewer/?_app_id=central_doc_viewer&amp;_dd2=%26f%3Dsld%26c%3Dtrue%26os%3D57698%26oe%3D57705&amp;_doc_docfn=U2FsdGVkX18qVXjmcwQqgiPZiLi/GYmYOhyonKXOsfNi2YZ/hZKN9ip8DRL7GvYYOs5Cp4+zI7iaSKI9C0hAU5xeXxuvmJuyy/lI2EdimRY=&amp;center_on_screen=true&amp;float_window=true&amp;height=800&amp;positioning_strategy=center_on_screen&amp;width=950" TargetMode="External"/><Relationship Id="rId43" Type="http://schemas.openxmlformats.org/officeDocument/2006/relationships/hyperlink" Target="https://my.apps.factset.com/viewer/?_app_id=central_doc_viewer&amp;_dd2=%26f%3Dsld%26c%3Dtrue%26os%3D138806%26oe%3D138808&amp;_doc_docfn=U2FsdGVkX1/B2ux7Xnr1vwQhQFscfS3Rmsb4LNyeGosxIOqEHBE5SYKfoBuFZ+yWkKP4zHcakJdJKgH5QcqunTnxr6B4lr94qpAodiyl+ho=&amp;center_on_screen=true&amp;float_window=true&amp;height=800&amp;positioning_strategy=center_on_screen&amp;width=950" TargetMode="External"/><Relationship Id="rId64" Type="http://schemas.openxmlformats.org/officeDocument/2006/relationships/hyperlink" Target="https://my.apps.factset.com/viewer/?_app_id=central_doc_viewer&amp;_dd2=%26f%3Dsld%26c%3Dtrue%26os%3D60879%26oe%3D60887&amp;_doc_docfn=U2FsdGVkX19KpeUO8orWRBU38bw7WxZera/FwAfgflDlGxEfiJwfpLbm4dNaSrlsKo5p1rTAla9Z2RFIm7mOtWhCNh1zEvXWDrcBIB/UkHg=&amp;center_on_screen=true&amp;float_window=true&amp;height=800&amp;positioning_strategy=center_on_screen&amp;width=950" TargetMode="External"/><Relationship Id="rId118" Type="http://schemas.openxmlformats.org/officeDocument/2006/relationships/hyperlink" Target="https://my.apps.factset.com/viewer/?_app_id=central_doc_viewer&amp;_dd2=%26f%3Dsld%26c%3Dtrue%26os%3D140060%26oe%3D140069&amp;_doc_docfn=U2FsdGVkX19c03UIlO9ZnDfQSeT1RzDWds9jG2ynTTS7PHiDllkFBRyiChYkcPEaVUhleHBcmJjH3LmBT13jhbr4geN39r3/PbWSRUpkIgw=&amp;center_on_screen=true&amp;float_window=true&amp;height=800&amp;positioning_strategy=center_on_screen&amp;width=950" TargetMode="External"/><Relationship Id="rId139" Type="http://schemas.openxmlformats.org/officeDocument/2006/relationships/hyperlink" Target="https://my.apps.factset.com/viewer/?_app_id=central_doc_viewer&amp;_dd2=%26f%3Dsld%26c%3Dtrue%26os%3D138082%26oe%3D138091&amp;_doc_docfn=U2FsdGVkX1+A/X++0x2aEhR+Oe51n2mmxnMdnmE9PUfgI/bZV78Wra/qKKvTmiootdt5Brft9HaAi8kmllyGow3/K4dFR//xJdJe7JP7a00=&amp;center_on_screen=true&amp;float_window=true&amp;height=800&amp;positioning_strategy=center_on_screen&amp;width=950" TargetMode="External"/><Relationship Id="rId85" Type="http://schemas.openxmlformats.org/officeDocument/2006/relationships/hyperlink" Target="https://my.apps.factset.com/viewer/?_app_id=central_doc_viewer&amp;_dd2=%26f%3Dsld%26c%3Dtrue%26os%3D128001%26oe%3D128007&amp;_doc_docfn=U2FsdGVkX19K0n3gQVloc4TygrbSIjpOFtWy7ISh/8+FHjg2TCehs6B7JKuAQbtAXRMVucHUvJpUkYoM9Qz733d6e+MCM1MM8UjB83ZugMs=&amp;center_on_screen=true&amp;float_window=true&amp;height=800&amp;positioning_strategy=center_on_screen&amp;width=950" TargetMode="External"/><Relationship Id="rId150" Type="http://schemas.openxmlformats.org/officeDocument/2006/relationships/hyperlink" Target="https://my.apps.factset.com/viewer/?_app_id=central_doc_viewer&amp;_dd2=%26f%3Dsld%26c%3Dtrue%26os%3D195706%26oe%3D195713&amp;_doc_docfn=U2FsdGVkX1/z0gxiMk59yO29zqpHWImIhopVv7Mu7bIVALlR60mNmY8eHuzpulOCzVMQrptR5aoZ/+Oh1gXZBkWkielEBHV6mx6ODTSFZrk=&amp;center_on_screen=true&amp;float_window=true&amp;height=800&amp;positioning_strategy=center_on_screen&amp;width=950" TargetMode="External"/><Relationship Id="rId171" Type="http://schemas.openxmlformats.org/officeDocument/2006/relationships/hyperlink" Target="https://my.apps.factset.com/viewer/?_app_id=central_doc_viewer&amp;_dd2=%26f%3Dsld%26c%3Dtrue%26os%3D140279%26oe%3D140288&amp;_doc_docfn=U2FsdGVkX1+6EhjHCqdyDKttyDoVtglBEjDtx0zB4cQulfuqsKles+hvtX264WOufxZ84ubdbAIBW5fc5fXobKBvoAj7xE9gf7esbZUPjgA=&amp;center_on_screen=true&amp;float_window=true&amp;height=800&amp;positioning_strategy=center_on_screen&amp;width=950" TargetMode="External"/><Relationship Id="rId192" Type="http://schemas.openxmlformats.org/officeDocument/2006/relationships/hyperlink" Target="https://my.apps.factset.com/viewer/?_app_id=central_doc_viewer&amp;_dd2=%26f%3Dsld%26c%3Dtrue%26os%3D152003%26oe%3D152007&amp;_doc_docfn=U2FsdGVkX1/qN+jTsFdcDWyJ4JZS/K5yMUzBtQt4bAXPGVw7YYbyFXCmnWW7Po8+RzfnWG2NZb2nrAlmhoDEkCamu2w+LkTvuoBiBxDgNkk=&amp;center_on_screen=true&amp;float_window=true&amp;height=800&amp;positioning_strategy=center_on_screen&amp;width=950" TargetMode="External"/><Relationship Id="rId206" Type="http://schemas.openxmlformats.org/officeDocument/2006/relationships/hyperlink" Target="https://my.apps.factset.com/viewer/?_app_id=central_doc_viewer&amp;_dd2=%26f%3Dsld%26c%3Dtrue%26os%3D137404%26oe%3D137410&amp;_doc_docfn=U2FsdGVkX1/fu8XvBWlLO340zo/JArIg0fjJCtK7d/GDVyD/zlVaLVUH1ECSwlhY6YkbN/DrtqS8wU/jj7kLvbxot/nB/IprE4w7KPA4+Wk=&amp;center_on_screen=true&amp;float_window=true&amp;height=800&amp;positioning_strategy=center_on_screen&amp;width=950" TargetMode="External"/><Relationship Id="rId227" Type="http://schemas.openxmlformats.org/officeDocument/2006/relationships/hyperlink" Target="https://my.apps.factset.com/viewer/?_app_id=central_doc_viewer&amp;_dd2=%26f%3Dsld%26c%3Dtrue%26os%3D134869%26oe%3D134878&amp;_doc_docfn=U2FsdGVkX1/pGhTb9ZeP5JZAwbVHq9ByXiN2HB6U2IvzE5AOJNVcy7lzPx0AFOjIoovE9C+unHnPHYcuo2JJiYl0EBW4YiKwSqFRke875H0=&amp;center_on_screen=true&amp;float_window=true&amp;height=800&amp;positioning_strategy=center_on_screen&amp;width=950" TargetMode="External"/><Relationship Id="rId12" Type="http://schemas.openxmlformats.org/officeDocument/2006/relationships/hyperlink" Target="https://my.apps.factset.com/viewer/?_app_id=central_doc_viewer&amp;_dd2=%26f%3Dsld%26c%3Dtrue%26os%3D61651%26oe%3D61660&amp;_doc_docfn=U2FsdGVkX1+smippKZvb+c9SleXoMPOTjLaZtlwkls3wcfK3+7nVGFugBGOjLElpAUDk446OricP9uWDGZjtg54mamJ93MxV25hrbv6BIgc=&amp;center_on_screen=true&amp;float_window=true&amp;height=800&amp;positioning_strategy=center_on_screen&amp;width=950" TargetMode="External"/><Relationship Id="rId33" Type="http://schemas.openxmlformats.org/officeDocument/2006/relationships/hyperlink" Target="https://my.apps.factset.com/viewer/?_app_id=central_doc_viewer&amp;_dd2=%26f%3Dsld%26c%3Dtrue%26os%3D123653%26oe%3D123660&amp;_doc_docfn=U2FsdGVkX1+gD7ubFYUiMmIMuUavMiJdzCCLXpKy1xCM4M6sRnyKa3K8Es3mLeyeNMb1ObDoIwb2xicw8irVeax9j2kabAZ5xVv36xtIvmY=&amp;center_on_screen=true&amp;float_window=true&amp;height=800&amp;positioning_strategy=center_on_screen&amp;width=950" TargetMode="External"/><Relationship Id="rId108" Type="http://schemas.openxmlformats.org/officeDocument/2006/relationships/hyperlink" Target="https://my.apps.factset.com/viewer/?_app_id=central_doc_viewer&amp;_dd2=%26f%3Dsld%26c%3Dtrue%26os%3D139309%26oe%3D139314&amp;_doc_docfn=U2FsdGVkX19RW3L1chIkzDmXGfTxass0bxo7cqab+5wQedXn7jIxL35A8IDj6+1acZ9QyVr9ni63dDBFKgu9uzG9qcMu9GcfBMuGiPuvjTc=&amp;center_on_screen=true&amp;float_window=true&amp;height=800&amp;positioning_strategy=center_on_screen&amp;width=950" TargetMode="External"/><Relationship Id="rId129" Type="http://schemas.openxmlformats.org/officeDocument/2006/relationships/hyperlink" Target="https://my.apps.factset.com/viewer/?_app_id=central_doc_viewer&amp;_dd2=%26f%3Dsld%26c%3Dtrue%26os%3D137366%26oe%3D137373&amp;_doc_docfn=U2FsdGVkX1/s0ktyrv5X4nW+xDEMnoCJ5aYvpw4WlkABUWI/GalMOb9AUvIcl3PAbLTN1uftEVft9hOrcND/nte9RM9jczDlRkcOLAfpADw=&amp;center_on_screen=true&amp;float_window=true&amp;height=800&amp;positioning_strategy=center_on_screen&amp;width=950" TargetMode="External"/><Relationship Id="rId54" Type="http://schemas.openxmlformats.org/officeDocument/2006/relationships/hyperlink" Target="https://my.apps.factset.com/viewer/?_app_id=central_doc_viewer&amp;_dd2=%26f%3Dsld%26c%3Dtrue%26os%3D58739%26oe%3D58740&amp;_doc_docfn=U2FsdGVkX1+qgqAc3YD6yOdfQqVN5aaB3v7O5NcyMjNpy3WDpb+J+n4giMfbOB7IVyMpFgq6Onsof4zHE8XgcHG9vsCMvV7y6nEd4c/InIM=&amp;center_on_screen=true&amp;float_window=true&amp;height=800&amp;positioning_strategy=center_on_screen&amp;width=950" TargetMode="External"/><Relationship Id="rId75" Type="http://schemas.openxmlformats.org/officeDocument/2006/relationships/hyperlink" Target="https://my.apps.factset.com/viewer/?_app_id=central_doc_viewer&amp;_dd2=%26f%3Dsld%26c%3Dtrue%26os%3D127294%26oe%3D127301&amp;_doc_docfn=U2FsdGVkX18LNFykEn2f6UAUsz7dvaARZJ2khjoLnaf0Cs1rYbvTGWRj0YHeMVMtOgxoJ7747r4OAj//nQKdhaGT6ydfo6uTtK/bREwmml0=&amp;center_on_screen=true&amp;float_window=true&amp;height=800&amp;positioning_strategy=center_on_screen&amp;width=950" TargetMode="External"/><Relationship Id="rId96" Type="http://schemas.openxmlformats.org/officeDocument/2006/relationships/hyperlink" Target="https://my.apps.factset.com/viewer/?_app_id=central_doc_viewer&amp;_dd2=%26f%3Dsld%26c%3Dtrue%26os%3D191925%26oe%3D191934&amp;_doc_docfn=U2FsdGVkX1/IyU1EV8UeyJ73V0VnCCMK43dASpQ0KUJB0VLTMVySOMekqAzWSPUmn0Q2i0f7Mxfdd7c7CwUA+i2LLo4i/aPGgYnPUMGT/k4=&amp;center_on_screen=true&amp;float_window=true&amp;height=800&amp;positioning_strategy=center_on_screen&amp;width=950" TargetMode="External"/><Relationship Id="rId140" Type="http://schemas.openxmlformats.org/officeDocument/2006/relationships/hyperlink" Target="https://my.apps.factset.com/viewer/?_app_id=central_doc_viewer&amp;_dd2=%26f%3Dsld%26c%3Dtrue%26os%3D147201%26oe%3D147206&amp;_doc_docfn=U2FsdGVkX1/9diC5ujhJdSqtWpblSvK2v8kaerM3EEnAhLcFC399VDFLNbNNyayfWe95ixf32L5hbKqbE3ZC4n7war6IwJpY2wfQDmYBaaE=&amp;center_on_screen=true&amp;float_window=true&amp;height=800&amp;positioning_strategy=center_on_screen&amp;width=950" TargetMode="External"/><Relationship Id="rId161" Type="http://schemas.openxmlformats.org/officeDocument/2006/relationships/hyperlink" Target="https://my.apps.factset.com/viewer/?_app_id=central_doc_viewer&amp;_dd2=%26f%3Dsld%26c%3Dtrue%26os%3D139566%26oe%3D139569&amp;_doc_docfn=U2FsdGVkX1+EcqNDIvnjawlO3HV6uZTPypjj6a9nGKbSvcNe4A4xyWuxMVQ0ZvXXfGT8wThswc/09UZGTqSRjLuInKhYCgpkfZc26hqbijQ=&amp;center_on_screen=true&amp;float_window=true&amp;height=800&amp;positioning_strategy=center_on_screen&amp;width=950" TargetMode="External"/><Relationship Id="rId182" Type="http://schemas.openxmlformats.org/officeDocument/2006/relationships/hyperlink" Target="https://my.apps.factset.com/viewer/?_app_id=central_doc_viewer&amp;_dd2=%26f%3Dsld%26c%3Dtrue%26os%3D150441%26oe%3D150445&amp;_doc_docfn=U2FsdGVkX19fi8i2AHlL6VmRduBLMUUf32DfXpgcqJ6CojgBzTK2nGhHj8UyFWsFC1vTMmeAqKDHzNx68LTg8la+DPRDqwrPnulKYVbPZ6w=&amp;center_on_screen=true&amp;float_window=true&amp;height=800&amp;positioning_strategy=center_on_screen&amp;width=950" TargetMode="External"/><Relationship Id="rId217" Type="http://schemas.openxmlformats.org/officeDocument/2006/relationships/hyperlink" Target="https://my.apps.factset.com/viewer/?_app_id=central_doc_viewer&amp;_dd2=%26f%3Dsld%26c%3Dtrue%26os%3D288552%26oe%3D288559&amp;_doc_docfn=U2FsdGVkX1/cDVcY3T8o7Es9Bo8mmxctGstY9F81tEMoBj+jzEpF5WX/v8+ru4D3DtsE9myA/sK6shgn2lzvZUhlOPKytHp1JG+tIHdZ3vg=&amp;center_on_screen=true&amp;float_window=true&amp;height=800&amp;positioning_strategy=center_on_screen&amp;width=950" TargetMode="External"/><Relationship Id="rId6" Type="http://schemas.openxmlformats.org/officeDocument/2006/relationships/hyperlink" Target="https://my.apps.factset.com/viewer/?_app_id=central_doc_viewer&amp;_dd2=%26f%3Dsld%26c%3Dtrue%26os%3D131020%26oe%3D131031&amp;_doc_docfn=U2FsdGVkX1/XjqTTgxwoQwyfh+FLuTPQjXCQ1vhRBc+DDRrZfI4b4av+n4F60Cz4MbLRV9yV4QfqeWq79EY0U3Eo27v501IqEmsH2S3s7ms=&amp;center_on_screen=true&amp;float_window=true&amp;height=800&amp;positioning_strategy=center_on_screen&amp;width=950" TargetMode="External"/><Relationship Id="rId23" Type="http://schemas.openxmlformats.org/officeDocument/2006/relationships/hyperlink" Target="https://my.apps.factset.com/viewer/?_app_id=central_doc_viewer&amp;_dd2=%26f%3Dsld%26c%3Dtrue%26os%3D122909%26oe%3D122916&amp;_doc_docfn=U2FsdGVkX1+hINV/eZBBb0uf/3kFRCYv27mctwU1XqV4yZ1i0SwMDQhyb6ZZcH9FOCYYjHXCfuNXJ6NM2vHE9LCuhwr0k9puQdly7MBH6Hk=&amp;center_on_screen=true&amp;float_window=true&amp;height=800&amp;positioning_strategy=center_on_screen&amp;width=950" TargetMode="External"/><Relationship Id="rId119" Type="http://schemas.openxmlformats.org/officeDocument/2006/relationships/hyperlink" Target="https://my.apps.factset.com/viewer/?_app_id=central_doc_viewer&amp;_dd2=%26f%3Dsld%26c%3Dtrue%26os%3D136436%26oe%3D136445&amp;_doc_docfn=U2FsdGVkX19aaUri4ErYJFYnRQzUWKi9hGXQkIK/G33ijfOzYBun939eWdDj5L7uIiwmavg2zz6BCK9+YGTuMyjxSk3EHu5pesDl0fuKQ2c=&amp;center_on_screen=true&amp;float_window=true&amp;height=800&amp;positioning_strategy=center_on_screen&amp;width=950" TargetMode="External"/><Relationship Id="rId44" Type="http://schemas.openxmlformats.org/officeDocument/2006/relationships/hyperlink" Target="https://my.apps.factset.com/viewer/?_app_id=central_doc_viewer&amp;_dd2=%26f%3Dsld%26c%3Dtrue%26os%3D57944%26oe%3D57950&amp;_doc_docfn=U2FsdGVkX1+DODcUhZR1McUUs7ag+NieDRQP0n4Xbt5ZaOsPC/kfVqxcojXhLCjPg6u/+uTgwc/GisVqEfHQjiCpnNpw2T3BNghvM7SblMw=&amp;center_on_screen=true&amp;float_window=true&amp;height=800&amp;positioning_strategy=center_on_screen&amp;width=950" TargetMode="External"/><Relationship Id="rId65" Type="http://schemas.openxmlformats.org/officeDocument/2006/relationships/hyperlink" Target="https://my.apps.factset.com/viewer/?_app_id=central_doc_viewer&amp;_dd2=%26f%3Dsld%26c%3Dtrue%26os%3D125875%26oe%3D125876&amp;_doc_docfn=U2FsdGVkX1+XtOZvUm6TtVYQqFmL98/oMvqkAg3QtiBHTddgbyix/3bd1XA+hYRoUQUR/SDfXJHhM+hDigghqoogoC0FS+6Jv/Q/WI/cNk8=&amp;center_on_screen=true&amp;float_window=true&amp;height=800&amp;positioning_strategy=center_on_screen&amp;width=950" TargetMode="External"/><Relationship Id="rId86" Type="http://schemas.openxmlformats.org/officeDocument/2006/relationships/hyperlink" Target="https://my.apps.factset.com/viewer/?_app_id=central_doc_viewer&amp;_dd2=%26f%3Dsld%26c%3Dtrue%26os%3D191236%26oe%3D191242&amp;_doc_docfn=U2FsdGVkX19BDRoMKBIEBpcenCrwdR07kpcEF4SBVO+Qs3ujuMtm8XH4/dLxmqDZY9xxKFVL5758S0CQ8zhR+cwxxaz36aUGpX5jpxTwkSo=&amp;center_on_screen=true&amp;float_window=true&amp;height=800&amp;positioning_strategy=center_on_screen&amp;width=950" TargetMode="External"/><Relationship Id="rId130" Type="http://schemas.openxmlformats.org/officeDocument/2006/relationships/hyperlink" Target="https://my.apps.factset.com/viewer/?_app_id=central_doc_viewer&amp;_dd2=%26f%3Dsld%26c%3Dtrue%26os%3D146497%26oe%3D146500&amp;_doc_docfn=U2FsdGVkX19YU7C6fKWpj6pJK34V7dToDFxbxvdMxGTE2yAupagZBZqV7QQVLw+dkbB6TNOZg4bzUgETm9t9lrKWuk3NcD46GRVg3kjp+jY=&amp;center_on_screen=true&amp;float_window=true&amp;height=800&amp;positioning_strategy=center_on_screen&amp;width=950" TargetMode="External"/><Relationship Id="rId151" Type="http://schemas.openxmlformats.org/officeDocument/2006/relationships/hyperlink" Target="https://my.apps.factset.com/viewer/?_app_id=central_doc_viewer&amp;_dd2=%26f%3Dsld%26c%3Dtrue%26os%3D145203%26oe%3D145210&amp;_doc_docfn=U2FsdGVkX18jP5eAC7xpkA34Kila84X8qDFnZyeGiw8FSl2w9s9i/r8tOUZkQR78+igVaz21MylC9+nKN1lLIJLXljs5hpjXrPTvMvghEtI=&amp;center_on_screen=true&amp;float_window=true&amp;height=800&amp;positioning_strategy=center_on_screen&amp;width=950" TargetMode="External"/><Relationship Id="rId172" Type="http://schemas.openxmlformats.org/officeDocument/2006/relationships/hyperlink" Target="https://my.apps.factset.com/viewer/?_app_id=central_doc_viewer&amp;_dd2=%26f%3Dsld%26c%3Dtrue%26os%3D149348%26oe%3D149351&amp;_doc_docfn=U2FsdGVkX19plfXPMoO0SgDuPbBADjkqcoQtqBnkMhYWPo2UZpsia7+YDdu2js+GoIXa4FTHGyF4m0ylA6qNOsDrNA7FKLXuarH77bMmcqw=&amp;center_on_screen=true&amp;float_window=true&amp;height=800&amp;positioning_strategy=center_on_screen&amp;width=950" TargetMode="External"/><Relationship Id="rId193" Type="http://schemas.openxmlformats.org/officeDocument/2006/relationships/hyperlink" Target="https://my.apps.factset.com/viewer/?_app_id=central_doc_viewer&amp;_dd2=%26f%3Dsld%26c%3Dtrue%26os%3D151797%26oe%3D151802&amp;_doc_docfn=U2FsdGVkX19CqbgUOmpTpVcNnnAQifOgcGGIqMHd7CZynQj2SOuLAxNN1e8f5Zwk8+r6pk/2SIg5SzdU+3CIdxatlRlrwlnbHr55ywCUmJ4=&amp;center_on_screen=true&amp;float_window=true&amp;height=800&amp;positioning_strategy=center_on_screen&amp;width=950" TargetMode="External"/><Relationship Id="rId207" Type="http://schemas.openxmlformats.org/officeDocument/2006/relationships/hyperlink" Target="https://my.apps.factset.com/viewer/?_app_id=central_doc_viewer&amp;_dd2=%26f%3Dsld%26c%3Dtrue%26os%3D200663%26oe%3D200669&amp;_doc_docfn=U2FsdGVkX19AGHYkKBUWh2U3q5PONvCYzhfbmEEVrYXUyPdWf52hIdkH+xJLG7MI853jDEUYT4HBHZfK0gTbY020PgiEWetEi3C7/R2ZiPw=&amp;center_on_screen=true&amp;float_window=true&amp;height=800&amp;positioning_strategy=center_on_screen&amp;width=950" TargetMode="External"/><Relationship Id="rId228" Type="http://schemas.openxmlformats.org/officeDocument/2006/relationships/hyperlink" Target="https://my.apps.factset.com/viewer/?_app_id=central_doc_viewer&amp;_dd2=%26f%3Dsld%26c%3Dtrue%26os%3D132041%26oe%3D132050&amp;_doc_docfn=U2FsdGVkX1+fcYXguIVmP/hqPh/IylnQBk0AslpMwcsdPb4Mb5SB+hFWSiUK7V0ibrx4xKy7ULGUsqPPtCowElB3mCz9X+gpkjNPlAV2N2Y=&amp;center_on_screen=true&amp;float_window=true&amp;height=800&amp;positioning_strategy=center_on_screen&amp;width=950" TargetMode="External"/><Relationship Id="rId13" Type="http://schemas.openxmlformats.org/officeDocument/2006/relationships/hyperlink" Target="https://my.apps.factset.com/viewer/?_app_id=central_doc_viewer&amp;_dd2=%26f%3Dsld%26c%3Dtrue%26os%3D126584%26oe%3D126593&amp;_doc_docfn=U2FsdGVkX1/GpVxQanxlaR47vbgTizB9txFkEmpdjp3MAwPDMkI32NxlUkqC3AkknUiuM8Whq/bk3+EJQdrbh+PzOuALg/cgVvPIooRaKJ0=&amp;center_on_screen=true&amp;float_window=true&amp;height=800&amp;positioning_strategy=center_on_screen&amp;width=950" TargetMode="External"/><Relationship Id="rId109" Type="http://schemas.openxmlformats.org/officeDocument/2006/relationships/hyperlink" Target="https://my.apps.factset.com/viewer/?_app_id=central_doc_viewer&amp;_dd2=%26f%3Dsld%26c%3Dtrue%26os%3D135691%26oe%3D135699&amp;_doc_docfn=U2FsdGVkX1+7Vb6cG7Evhpu+kbCuwa3XIiYoD0m53WSrMSxmCCBwfgOyPDS6YPMFkJ5LO5gShgqnOXbyTNqaK7MWeT1zbAQeIwt0Ggefrhk=&amp;center_on_screen=true&amp;float_window=true&amp;height=800&amp;positioning_strategy=center_on_screen&amp;width=950" TargetMode="External"/><Relationship Id="rId34" Type="http://schemas.openxmlformats.org/officeDocument/2006/relationships/hyperlink" Target="https://my.apps.factset.com/viewer/?_app_id=central_doc_viewer&amp;_dd2=%26f%3Dsld%26c%3Dtrue%26os%3D186865%26oe%3D186872&amp;_doc_docfn=U2FsdGVkX1+S1PLVFUS0Bbs0q2BQcfyOjZ68Lwah/NudiymdbLbcU0+3f7uQdNnYo/KYNDRl6xqagA4f6Y71eHJlY/gczre9KtTvB1vUm90=&amp;center_on_screen=true&amp;float_window=true&amp;height=800&amp;positioning_strategy=center_on_screen&amp;width=950" TargetMode="External"/><Relationship Id="rId55" Type="http://schemas.openxmlformats.org/officeDocument/2006/relationships/hyperlink" Target="https://my.apps.factset.com/viewer/?_app_id=central_doc_viewer&amp;_dd2=%26f%3Dsld%26c%3Dtrue%26os%3D60108%26oe%3D60113&amp;_doc_docfn=U2FsdGVkX18ta6vne3NJN1ixO4inThnALx/AJAr0sDAzYrHAgrC8rbRERY5PSeBJaqQujj2fuolQMHI78F94PHVaWLIx7Cagci9H9BEJZ0s=&amp;center_on_screen=true&amp;float_window=true&amp;height=800&amp;positioning_strategy=center_on_screen&amp;width=950" TargetMode="External"/><Relationship Id="rId76" Type="http://schemas.openxmlformats.org/officeDocument/2006/relationships/hyperlink" Target="https://my.apps.factset.com/viewer/?_app_id=central_doc_viewer&amp;_dd2=%26f%3Dsld%26c%3Dtrue%26os%3D190531%26oe%3D190538&amp;_doc_docfn=U2FsdGVkX1/XY/zrf5jwprNnRkKY1M2QrUzLTtQw4kUhQ49jwooCk0vSGGBq2UU4RhnsSBstVrktGYQ8jna+WfRAqP3mA6HOy2Udk87KbEA=&amp;center_on_screen=true&amp;float_window=true&amp;height=800&amp;positioning_strategy=center_on_screen&amp;width=950" TargetMode="External"/><Relationship Id="rId97" Type="http://schemas.openxmlformats.org/officeDocument/2006/relationships/hyperlink" Target="https://my.apps.factset.com/viewer/?_app_id=central_doc_viewer&amp;_dd2=%26f%3Dsld%26c%3Dtrue%26os%3D141406%26oe%3D141415&amp;_doc_docfn=U2FsdGVkX18Dh3Mo60V4aVgwTGMHwdEUzxyEiWFOel5Bdw/K+IkZy47tly8cBF7gQbjJFWPeErQtkSmtgAmlfUvCW6tey3bFDa1AqDqt/NE=&amp;center_on_screen=true&amp;float_window=true&amp;height=800&amp;positioning_strategy=center_on_screen&amp;width=950" TargetMode="External"/><Relationship Id="rId120" Type="http://schemas.openxmlformats.org/officeDocument/2006/relationships/hyperlink" Target="https://my.apps.factset.com/viewer/?_app_id=central_doc_viewer&amp;_dd2=%26f%3Dsld%26c%3Dtrue%26os%3D145583%26oe%3D145584&amp;_doc_docfn=U2FsdGVkX1914UYHpMm6hLYHSBLmPdmStB88W+PWqd5GJ01Fc3B8lGKKzfU+fwEn8d8gL01DQwbU2XkkyHkVEV/eNih3/n5jvRI4LSMEUPc=&amp;center_on_screen=true&amp;float_window=true&amp;height=800&amp;positioning_strategy=center_on_screen&amp;width=950" TargetMode="External"/><Relationship Id="rId141" Type="http://schemas.openxmlformats.org/officeDocument/2006/relationships/hyperlink" Target="https://my.apps.factset.com/viewer/?_app_id=central_doc_viewer&amp;_dd2=%26f%3Dsld%26c%3Dtrue%26os%3D147000%26oe%3D147005&amp;_doc_docfn=U2FsdGVkX18Q9GagESqMPfYQLTWSFUYnw5dLOro2tk8A6CAKriMIUUSQ021wMHXD4Go6kuoNlm0yCDo+ZPseimVfjEIaYx9tNY7L8+40g6s=&amp;center_on_screen=true&amp;float_window=true&amp;height=800&amp;positioning_strategy=center_on_screen&amp;width=950" TargetMode="External"/><Relationship Id="rId7" Type="http://schemas.openxmlformats.org/officeDocument/2006/relationships/hyperlink" Target="https://my.apps.factset.com/viewer/?_app_id=central_doc_viewer&amp;_dd2=%26f%3Dsld%26c%3Dtrue%26os%3D128142%26oe%3D128153&amp;_doc_docfn=U2FsdGVkX1+JQ3J7CkXTtA56rVOyqSct1/UMtsAT1/LZp5jPf7JMJzFNK4wRbMvmZHieZS66HYYXjvXWjMJCox25j0V8gJRCUmjuUCv57mY=&amp;center_on_screen=true&amp;float_window=true&amp;height=800&amp;positioning_strategy=center_on_screen&amp;width=950" TargetMode="External"/><Relationship Id="rId162" Type="http://schemas.openxmlformats.org/officeDocument/2006/relationships/hyperlink" Target="https://my.apps.factset.com/viewer/?_app_id=central_doc_viewer&amp;_dd2=%26f%3Dsld%26c%3Dtrue%26os%3D148645%26oe%3D148646&amp;_doc_docfn=U2FsdGVkX1+cgy61Nw0FL4x0o9P5KOUfwhTdM2UB4k1ODz8PYIQemcGnkycess08TKE0BA3zUk/CPODLEWgicCnSkZQARP2w8pMaAhb98cI=&amp;center_on_screen=true&amp;float_window=true&amp;height=800&amp;positioning_strategy=center_on_screen&amp;width=950" TargetMode="External"/><Relationship Id="rId183" Type="http://schemas.openxmlformats.org/officeDocument/2006/relationships/hyperlink" Target="https://my.apps.factset.com/viewer/?_app_id=central_doc_viewer&amp;_dd2=%26f%3Dsld%26c%3Dtrue%26os%3D150237%26oe%3D150242&amp;_doc_docfn=U2FsdGVkX1/YfDp+13n8yX2n55P67DvrFLsykKjGJrodq4bjM0xYyCukgjRp8nd0luCkaOqx7WD1TIUIhqnhelz9a/DlmRSY1cXoD67zk6c=&amp;center_on_screen=true&amp;float_window=true&amp;height=800&amp;positioning_strategy=center_on_screen&amp;width=950" TargetMode="External"/><Relationship Id="rId218" Type="http://schemas.openxmlformats.org/officeDocument/2006/relationships/hyperlink" Target="https://my.apps.factset.com/viewer/?_app_id=central_doc_viewer&amp;_dd2=%26f%3Dsld%26c%3Dtrue%26os%3D288499%26oe%3D288506&amp;_doc_docfn=U2FsdGVkX18CnYe0vmElWxFpmocAbZBMLwwMNfMNBbvSB/hHfqQJmhHQCSdze7wTrW4a0F4Y4JWXViZ/rP6mXiUu9G06ly2yrHzKe3jRvm8=&amp;center_on_screen=true&amp;float_window=true&amp;height=800&amp;positioning_strategy=center_on_screen&amp;width=950" TargetMode="External"/><Relationship Id="rId24" Type="http://schemas.openxmlformats.org/officeDocument/2006/relationships/hyperlink" Target="https://my.apps.factset.com/viewer/?_app_id=central_doc_viewer&amp;_dd2=%26f%3Dsld%26c%3Dtrue%26os%3D186118%26oe%3D186125&amp;_doc_docfn=U2FsdGVkX19NN00TdD4SzMUfxHMg1h9JFbiXR4eix++C/cqvLzS0zXc+D4ZXVy/Cjl4+LBMQGrXVT0Yu4U6HYra1J+Ss089m55XCjoLPiuM=&amp;center_on_screen=true&amp;float_window=true&amp;height=800&amp;positioning_strategy=center_on_screen&amp;width=950" TargetMode="External"/><Relationship Id="rId45" Type="http://schemas.openxmlformats.org/officeDocument/2006/relationships/hyperlink" Target="https://my.apps.factset.com/viewer/?_app_id=central_doc_viewer&amp;_dd2=%26f%3Dsld%26c%3Dtrue%26os%3D59317%26oe%3D59323&amp;_doc_docfn=U2FsdGVkX19tFjLDMbEpPONP1aXfyYLIkhG/v3ObkGfcnTThOzvwRVr14kB3iRNGxH7FgKJujN2eWuQs8YRy8MdBhKJlnK3utRm+jxutWnU=&amp;center_on_screen=true&amp;float_window=true&amp;height=800&amp;positioning_strategy=center_on_screen&amp;width=950" TargetMode="External"/><Relationship Id="rId66" Type="http://schemas.openxmlformats.org/officeDocument/2006/relationships/hyperlink" Target="https://my.apps.factset.com/viewer/?_app_id=central_doc_viewer&amp;_dd2=%26f%3Dsld%26c%3Dtrue%26os%3D189103%26oe%3D189110&amp;_doc_docfn=U2FsdGVkX191CHfI5TrFEQacs0xLo1xgHBGbNGsIlUVIivFQK2biAxb440nhSdHOzRiLupxSENPAYRUraIC65JOtjx9mVawzyK/zf6s1Fq0=&amp;center_on_screen=true&amp;float_window=true&amp;height=800&amp;positioning_strategy=center_on_screen&amp;width=950" TargetMode="External"/><Relationship Id="rId87" Type="http://schemas.openxmlformats.org/officeDocument/2006/relationships/hyperlink" Target="https://my.apps.factset.com/viewer/?_app_id=central_doc_viewer&amp;_dd2=%26f%3Dsld%26c%3Dtrue%26os%3D140717%26oe%3D140723&amp;_doc_docfn=U2FsdGVkX19CjD6+yReDgC8hm4xoPPteY4Lmb2jd2AU7LFelCDQRKuCL96srP+mAGZhEIHmbiXOTEg2Hiyw/Qt/PLQjTbhwGMe5pRw7K2Pk=&amp;center_on_screen=true&amp;float_window=true&amp;height=800&amp;positioning_strategy=center_on_screen&amp;width=950" TargetMode="External"/><Relationship Id="rId110" Type="http://schemas.openxmlformats.org/officeDocument/2006/relationships/hyperlink" Target="https://my.apps.factset.com/viewer/?_app_id=central_doc_viewer&amp;_dd2=%26f%3Dsld%26c%3Dtrue%26os%3D144861%26oe%3D144865&amp;_doc_docfn=U2FsdGVkX19EyqBzY/aeZhjq5Y8uLZk67zZY8EA8BBmokBbTpOONeoaZLULYn2AB/jt7Vag84RfCNXrX4928KJHkts39IL2F/3jzjyJwixo=&amp;center_on_screen=true&amp;float_window=true&amp;height=800&amp;positioning_strategy=center_on_screen&amp;width=950" TargetMode="External"/><Relationship Id="rId131" Type="http://schemas.openxmlformats.org/officeDocument/2006/relationships/hyperlink" Target="https://my.apps.factset.com/viewer/?_app_id=central_doc_viewer&amp;_dd2=%26f%3Dsld%26c%3Dtrue%26os%3D146228%26oe%3D146233&amp;_doc_docfn=U2FsdGVkX18bOU9WYH7w4uBcZ6DtcbGEgrkbM5RKkyhtjBWqk+Q9OKQRRPi3VBfGJpLDnKwBpfW5/+POeDyT70qz3PCst7qJsJYzuG5mIyg=&amp;center_on_screen=true&amp;float_window=true&amp;height=800&amp;positioning_strategy=center_on_screen&amp;width=950" TargetMode="External"/><Relationship Id="rId152" Type="http://schemas.openxmlformats.org/officeDocument/2006/relationships/hyperlink" Target="https://my.apps.factset.com/viewer/?_app_id=central_doc_viewer&amp;_dd2=%26f%3Dsld%26c%3Dtrue%26os%3D142371%26oe%3D142378&amp;_doc_docfn=U2FsdGVkX1/0ejyJiXV1JUAF3HjDcnVxyOKiWIoPc+1zoP6s/zDl/5+gXeUA/p7+9KFU9fr7L/QcXvJ/AkhZhR6bYeNFETkKuQu2V/6YHlo=&amp;center_on_screen=true&amp;float_window=true&amp;height=800&amp;positioning_strategy=center_on_screen&amp;width=950" TargetMode="External"/><Relationship Id="rId173" Type="http://schemas.openxmlformats.org/officeDocument/2006/relationships/hyperlink" Target="https://my.apps.factset.com/viewer/?_app_id=central_doc_viewer&amp;_dd2=%26f%3Dsld%26c%3Dtrue%26os%3D149157%26oe%3D149160&amp;_doc_docfn=U2FsdGVkX1/s9r4p5kyRMkmZwS5m6UpxNB03gcUILokHiT93pYHyjOmo/BIq6JeleYrbMrDu8CcFI+20mY+jvkWKAowRrwPmFfnmeMJ9pm0=&amp;center_on_screen=true&amp;float_window=true&amp;height=800&amp;positioning_strategy=center_on_screen&amp;width=950" TargetMode="External"/><Relationship Id="rId194" Type="http://schemas.openxmlformats.org/officeDocument/2006/relationships/hyperlink" Target="https://my.apps.factset.com/viewer/?_app_id=central_doc_viewer&amp;_dd2=%26f%3Dsld%26c%3Dtrue%26os%3D151591%26oe%3D151595&amp;_doc_docfn=U2FsdGVkX1+yJDv1HxsP+cXESqlaCqtB6CXlGg5YZsOne2EGlM4qRXLpwyiMq85yhRD9VAupj+WyiYcUpEWKLz0XsOLFeW3EBn9nNktnTXw=&amp;center_on_screen=true&amp;float_window=true&amp;height=800&amp;positioning_strategy=center_on_screen&amp;width=950" TargetMode="External"/><Relationship Id="rId208" Type="http://schemas.openxmlformats.org/officeDocument/2006/relationships/hyperlink" Target="https://my.apps.factset.com/viewer/?_app_id=central_doc_viewer&amp;_dd2=%26f%3Dsld%26c%3Dtrue%26os%3D150167%26oe%3D150173&amp;_doc_docfn=U2FsdGVkX18MIHWagDPjmUEEWyM5ZtmMWj91jROqtEjg4WQSJrTtrTQwU61eiNJHsB8OwDGzy+LhUrD5H1TYKtr7J8+/NLZOjelMQoasszA=&amp;center_on_screen=true&amp;float_window=true&amp;height=800&amp;positioning_strategy=center_on_screen&amp;width=950" TargetMode="External"/><Relationship Id="rId229" Type="http://schemas.openxmlformats.org/officeDocument/2006/relationships/hyperlink" Target="https://my.apps.factset.com/viewer/?_app_id=central_doc_viewer&amp;_dd2=%26f%3Dsld%26c%3Dtrue%26os%3D129163%26oe%3D129172&amp;_doc_docfn=U2FsdGVkX19yB9WniN2LjkxpCO4eia8RYJd2GTMpzSFuRRkk0BhFoyDrhz6gCsrSb6FEn8L/hQdN5FQ6LY6+xxMJQAUchQYHJqlesR2ZA7M=&amp;center_on_screen=true&amp;float_window=true&amp;height=800&amp;positioning_strategy=center_on_screen&amp;width=950" TargetMode="External"/><Relationship Id="rId14" Type="http://schemas.openxmlformats.org/officeDocument/2006/relationships/hyperlink" Target="https://my.apps.factset.com/viewer/?_app_id=central_doc_viewer&amp;_dd2=%26f%3Dsld%26c%3Dtrue%26os%3D189818%26oe%3D189827&amp;_doc_docfn=U2FsdGVkX188SUhg+9bOtoz+YSAy1D7K3TC1F5dGJ9G9sgCk9Nt+02Qqft+9HW1bQM0O1tAZgAGWCJJ0fv5CjUn0TM/m1PwGUz9XGyTWD9Q=&amp;center_on_screen=true&amp;float_window=true&amp;height=800&amp;positioning_strategy=center_on_screen&amp;width=950" TargetMode="External"/><Relationship Id="rId35" Type="http://schemas.openxmlformats.org/officeDocument/2006/relationships/hyperlink" Target="https://my.apps.factset.com/viewer/?_app_id=central_doc_viewer&amp;_dd2=%26f%3Dsld%26c%3Dtrue%26os%3D136343%26oe%3D136350&amp;_doc_docfn=U2FsdGVkX194bZGZkKPRE7GhYdrz7hWl9ex4/ArEfhzvP04MTkE8MO1SEH6I9GGZpcwlKFlcv2FXllJ268uA48f+qgLNCwIfnm1gcEzlJfU=&amp;center_on_screen=true&amp;float_window=true&amp;height=800&amp;positioning_strategy=center_on_screen&amp;width=950" TargetMode="External"/><Relationship Id="rId56" Type="http://schemas.openxmlformats.org/officeDocument/2006/relationships/hyperlink" Target="https://my.apps.factset.com/viewer/?_app_id=central_doc_viewer&amp;_dd2=%26f%3Dsld%26c%3Dtrue%26os%3D125157%26oe%3D125158&amp;_doc_docfn=U2FsdGVkX19AVImZV6HbfFwWrjw7mYKfkSQFoROhJr/R1m7bbwnTJy1rFkY1pxmwbBbcXUbN7egkSD7PbSTp8B8UUwriNbQRyVXiPZy17wM=&amp;center_on_screen=true&amp;float_window=true&amp;height=800&amp;positioning_strategy=center_on_screen&amp;width=950" TargetMode="External"/><Relationship Id="rId77" Type="http://schemas.openxmlformats.org/officeDocument/2006/relationships/hyperlink" Target="https://my.apps.factset.com/viewer/?_app_id=central_doc_viewer&amp;_dd2=%26f%3Dsld%26c%3Dtrue%26os%3D140012%26oe%3D140021&amp;_doc_docfn=U2FsdGVkX18lVH224NDuTZlC/+cMGs9ysCBhwdTH+yPXBOt2zmw2dN2J/V9SMo6oJQcCdQVBNNhNu/WXCkq1Hi1iVpPfSgu77OtjtOObznY=&amp;center_on_screen=true&amp;float_window=true&amp;height=800&amp;positioning_strategy=center_on_screen&amp;width=950" TargetMode="External"/><Relationship Id="rId100" Type="http://schemas.openxmlformats.org/officeDocument/2006/relationships/hyperlink" Target="https://my.apps.factset.com/viewer/?_app_id=central_doc_viewer&amp;_dd2=%26f%3Dsld%26c%3Dtrue%26os%3D144144%26oe%3D144149&amp;_doc_docfn=U2FsdGVkX1+/HqFMJFn+0a+bEOwiHF4FZmJ0SNN9b6itNNH6p8LNO/U7cOHdFZhE6xw+v+pYwyyKaZIeY7rB0HAe9Qz1whKSQlHeJQPCkek=&amp;center_on_screen=true&amp;float_window=true&amp;height=800&amp;positioning_strategy=center_on_screen&amp;width=950" TargetMode="External"/><Relationship Id="rId8" Type="http://schemas.openxmlformats.org/officeDocument/2006/relationships/hyperlink" Target="https://my.apps.factset.com/viewer/?_app_id=central_doc_viewer&amp;_dd2=%26f%3Dsld%26c%3Dtrue%26os%3D136043%26oe%3D136048&amp;_doc_docfn=U2FsdGVkX1+ANTaVvFAZiLGh/dVuaAhIdRrECzCDxwfUH1DaSj93dZWUdY/e4I6cRHmO7SPaNF3pI4vTRWdLHQ0EjkhRdfphd4ZG1duZFNk=&amp;center_on_screen=true&amp;float_window=true&amp;height=800&amp;positioning_strategy=center_on_screen&amp;width=950" TargetMode="External"/><Relationship Id="rId98" Type="http://schemas.openxmlformats.org/officeDocument/2006/relationships/hyperlink" Target="https://my.apps.factset.com/viewer/?_app_id=central_doc_viewer&amp;_dd2=%26f%3Dsld%26c%3Dtrue%26os%3D138572%26oe%3D138581&amp;_doc_docfn=U2FsdGVkX1/OgH4JVKKQFa6OrCVlE+q+BKEpB4Hf2hMLltzH9tlgx0cVsNmpGwWG80kajVkcdvm3+5/uDfNbj+Gkc2RB5+gXdyngv9ay2hE=&amp;center_on_screen=true&amp;float_window=true&amp;height=800&amp;positioning_strategy=center_on_screen&amp;width=950" TargetMode="External"/><Relationship Id="rId121" Type="http://schemas.openxmlformats.org/officeDocument/2006/relationships/hyperlink" Target="https://my.apps.factset.com/viewer/?_app_id=central_doc_viewer&amp;_dd2=%26f%3Dsld%26c%3Dtrue%26os%3D145384%26oe%3D145385&amp;_doc_docfn=U2FsdGVkX1+MTwFb3rLM7zST+OjzigrN86xERRbzw4c+0zbUAAy4eMYT2J3A9cFwwuAEtXXjeJQA4VoAYNwDi4eRioD/jPVABG3Ozyc/j0Y=&amp;center_on_screen=true&amp;float_window=true&amp;height=800&amp;positioning_strategy=center_on_screen&amp;width=950" TargetMode="External"/><Relationship Id="rId142" Type="http://schemas.openxmlformats.org/officeDocument/2006/relationships/hyperlink" Target="https://my.apps.factset.com/viewer/?_app_id=central_doc_viewer&amp;_dd2=%26f%3Dsld%26c%3Dtrue%26os%3D146799%26oe%3D146804&amp;_doc_docfn=U2FsdGVkX1/H/0yycHdPGM1GQLiApbeC9+yOgs7niwe+XONOSK8MtDlqtNqquNlVSjhMwOCVfmXAiT3jWOV0EY3xkfGaVEBO4lH4EqtVmVo=&amp;center_on_screen=true&amp;float_window=true&amp;height=800&amp;positioning_strategy=center_on_screen&amp;width=950" TargetMode="External"/><Relationship Id="rId163" Type="http://schemas.openxmlformats.org/officeDocument/2006/relationships/hyperlink" Target="https://my.apps.factset.com/viewer/?_app_id=central_doc_viewer&amp;_dd2=%26f%3Dsld%26c%3Dtrue%26os%3D148430%26oe%3D148431&amp;_doc_docfn=U2FsdGVkX19Bc6EarIq4bDcb86V1fz2S9f3PaCI0DIBfqT/Bsh81z3hkl66zjpBlW1rz/jFvno+q9ss0+SH5gLAoumHQAebWN5VLgdzecL0=&amp;center_on_screen=true&amp;float_window=true&amp;height=800&amp;positioning_strategy=center_on_screen&amp;width=950" TargetMode="External"/><Relationship Id="rId184" Type="http://schemas.openxmlformats.org/officeDocument/2006/relationships/hyperlink" Target="https://my.apps.factset.com/viewer/?_app_id=central_doc_viewer&amp;_dd2=%26f%3Dsld%26c%3Dtrue%26os%3D150033%26oe%3D150037&amp;_doc_docfn=U2FsdGVkX18yxwXoHO8YCy/3tySZPSK4cDYCxdMgVxNYB5CYNBTmU8jk+37np+Kcwsix6JGFULRUconH05OFyspL49R2r8Q+MK3SC6T6BSA=&amp;center_on_screen=true&amp;float_window=true&amp;height=800&amp;positioning_strategy=center_on_screen&amp;width=950" TargetMode="External"/><Relationship Id="rId219" Type="http://schemas.openxmlformats.org/officeDocument/2006/relationships/hyperlink" Target="https://my.apps.factset.com/viewer/?_app_id=central_doc_viewer&amp;_dd2=%26f%3Dsld%26c%3Dtrue%26os%3D277036%26oe%3D277043&amp;_doc_docfn=U2FsdGVkX1/vzkIC7i3U/Krd10QCQ3fRk9h9Alp7B1xziRKQi6gxEmq6H+LzhJg1kNvQepMdDsnSJfltuwdAPZb9a+SbFAsulZs+YACu2SU=&amp;center_on_screen=true&amp;float_window=true&amp;height=800&amp;positioning_strategy=center_on_screen&amp;width=950" TargetMode="External"/><Relationship Id="rId230" Type="http://schemas.openxmlformats.org/officeDocument/2006/relationships/hyperlink" Target="https://my.apps.factset.com/viewer/?_app_id=central_doc_viewer&amp;_dd2=%26f%3Dsld%26c%3Dtrue%26os%3D137052%26oe%3D137057&amp;_doc_docfn=U2FsdGVkX19PnUwS2OfJfx1NHOpdzzwxCKpiHZSP9Zz0+nKVloPz5FDlmxzOsDja4HAiZBqcPBSlTIjYTJQELWrTYZFHS2aRm3X8Vi44Ggc=&amp;center_on_screen=true&amp;float_window=true&amp;height=800&amp;positioning_strategy=center_on_screen&amp;width=950" TargetMode="External"/><Relationship Id="rId25" Type="http://schemas.openxmlformats.org/officeDocument/2006/relationships/hyperlink" Target="https://my.apps.factset.com/viewer/?_app_id=central_doc_viewer&amp;_dd2=%26f%3Dsld%26c%3Dtrue%26os%3D135593%26oe%3D135600&amp;_doc_docfn=U2FsdGVkX189Sq5zoUuDY4dO/ZL14/LjTMGiDiiL1A+gTaWYbXtxtjRXHnoxQvI964AXpaDNUg7Ayw6YQpcHb5zEH7VvNbxty5EwoJkWE8k=&amp;center_on_screen=true&amp;float_window=true&amp;height=800&amp;positioning_strategy=center_on_screen&amp;width=950" TargetMode="External"/><Relationship Id="rId46" Type="http://schemas.openxmlformats.org/officeDocument/2006/relationships/hyperlink" Target="https://my.apps.factset.com/viewer/?_app_id=central_doc_viewer&amp;_dd2=%26f%3Dsld%26c%3Dtrue%26os%3D124416%26oe%3D124422&amp;_doc_docfn=U2FsdGVkX1/KN01M3eD7GsfxSuDg3xvye1r5BAguRw8qzelZ9SCy81AIulN7bWLPUSrN1UCx2Ns0dG/kvPO9hV4eIFM9w9rGroCVjuCnBJQ=&amp;center_on_screen=true&amp;float_window=true&amp;height=800&amp;positioning_strategy=center_on_screen&amp;width=950" TargetMode="External"/><Relationship Id="rId67" Type="http://schemas.openxmlformats.org/officeDocument/2006/relationships/hyperlink" Target="https://my.apps.factset.com/viewer/?_app_id=central_doc_viewer&amp;_dd2=%26f%3Dsld%26c%3Dtrue%26os%3D138582%26oe%3D138590&amp;_doc_docfn=U2FsdGVkX19sYgBctl9hjCOUDES1ObMLGMoCOdeXvHs2w2mTmKljJJSBp1w6203MCXykMspU95gCvy4EwEZcv9+Id/R5telVk0LyyrOFeJA=&amp;center_on_screen=true&amp;float_window=true&amp;height=800&amp;positioning_strategy=center_on_screen&amp;width=950" TargetMode="External"/><Relationship Id="rId20" Type="http://schemas.openxmlformats.org/officeDocument/2006/relationships/hyperlink" Target="https://my.apps.factset.com/viewer/?_app_id=central_doc_viewer&amp;_dd2=%26f%3Dsld%26c%3Dtrue%26os%3D141640%26oe%3D141645&amp;_doc_docfn=U2FsdGVkX18eUuA+aS/BrIMpLqRiSZpdc5CU/eJDpJowBbTmKHMatcLT5cjj4HUHIMsKHOcyWr0b91xpe31NiHVWaoTF+Ffv8435bMkeSGQ=&amp;center_on_screen=true&amp;float_window=true&amp;height=800&amp;positioning_strategy=center_on_screen&amp;width=950" TargetMode="External"/><Relationship Id="rId41" Type="http://schemas.openxmlformats.org/officeDocument/2006/relationships/hyperlink" Target="https://my.apps.factset.com/viewer/?_app_id=central_doc_viewer&amp;_dd2=%26f%3Dsld%26c%3Dtrue%26os%3D139179%26oe%3D139180&amp;_doc_docfn=U2FsdGVkX192n5H0BApwn1AjsmquC8LPaE+NtiP5d4Lh2zFB+70r4KjmG07xdlbwnzQPB4OXhUnf+tfnAoTE0VbzAHQrdHO68cAyHXo40zo=&amp;center_on_screen=true&amp;float_window=true&amp;height=800&amp;positioning_strategy=center_on_screen&amp;width=950" TargetMode="External"/><Relationship Id="rId62" Type="http://schemas.openxmlformats.org/officeDocument/2006/relationships/hyperlink" Target="https://my.apps.factset.com/viewer/?_app_id=central_doc_viewer&amp;_dd2=%26f%3Dsld%26c%3Dtrue%26os%3D140228%26oe%3D140231&amp;_doc_docfn=U2FsdGVkX19I3MdbavlJz571lk9jvymICf8+RJK8taEw5k2MY99NFL+sU21h8t00OEIpzHbLmOxpDgnfViaX9eMYkjZe+EzfZX2hRz3yU8M=&amp;center_on_screen=true&amp;float_window=true&amp;height=800&amp;positioning_strategy=center_on_screen&amp;width=950" TargetMode="External"/><Relationship Id="rId83" Type="http://schemas.openxmlformats.org/officeDocument/2006/relationships/hyperlink" Target="https://my.apps.factset.com/viewer/?_app_id=central_doc_viewer&amp;_dd2=%26f%3Dsld%26c%3Dtrue%26os%3D61789%26oe%3D61794&amp;_doc_docfn=U2FsdGVkX1/C9XnX7bcmYN9zV4oH6njTxRnFWY5y1F+Z9txvF89r7N5EseirQfSQovfMimYjCOCKkle+RE6d5SCgm6jrydOgfKH8ILNBpMA=&amp;center_on_screen=true&amp;float_window=true&amp;height=800&amp;positioning_strategy=center_on_screen&amp;width=950" TargetMode="External"/><Relationship Id="rId88" Type="http://schemas.openxmlformats.org/officeDocument/2006/relationships/hyperlink" Target="https://my.apps.factset.com/viewer/?_app_id=central_doc_viewer&amp;_dd2=%26f%3Dsld%26c%3Dtrue%26os%3D137884%26oe%3D137889&amp;_doc_docfn=U2FsdGVkX1+ZA+rb9PPlNS8LBCuU4ZtqnwpWQPLz71PeBtGMtA/RJ0eT8h8ximq5AM0PuEMSGBSMSstJlEeSxTVgBKGKgnz3mWp7hDkgqb4=&amp;center_on_screen=true&amp;float_window=true&amp;height=800&amp;positioning_strategy=center_on_screen&amp;width=950" TargetMode="External"/><Relationship Id="rId111" Type="http://schemas.openxmlformats.org/officeDocument/2006/relationships/hyperlink" Target="https://my.apps.factset.com/viewer/?_app_id=central_doc_viewer&amp;_dd2=%26f%3Dsld%26c%3Dtrue%26os%3D144655%26oe%3D144659&amp;_doc_docfn=U2FsdGVkX198UHiIh/vI4DXTeEWf4Ml/AQhgDl83jBZFq8slrOrQoRZ0Z3g50ljWokJ0QCor6Op8Luzh1XVUZ72NN7UKqIfgMt94ae0FvoY=&amp;center_on_screen=true&amp;float_window=true&amp;height=800&amp;positioning_strategy=center_on_screen&amp;width=950" TargetMode="External"/><Relationship Id="rId132" Type="http://schemas.openxmlformats.org/officeDocument/2006/relationships/hyperlink" Target="https://my.apps.factset.com/viewer/?_app_id=central_doc_viewer&amp;_dd2=%26f%3Dsld%26c%3Dtrue%26os%3D145960%26oe%3D145963&amp;_doc_docfn=U2FsdGVkX1/ZgleLm8C6po/OZuE58saAGqO+jsVHXPFiZ+XwsATvD6jM3mIcfGGhTXp5XvUU4WnqkJXEXx8rIDbAT9ViqCytKb47PcYokH0=&amp;center_on_screen=true&amp;float_window=true&amp;height=800&amp;positioning_strategy=center_on_screen&amp;width=950" TargetMode="External"/><Relationship Id="rId153" Type="http://schemas.openxmlformats.org/officeDocument/2006/relationships/hyperlink" Target="https://my.apps.factset.com/viewer/?_app_id=central_doc_viewer&amp;_dd2=%26f%3Dsld%26c%3Dtrue%26os%3D138750%26oe%3D138757&amp;_doc_docfn=U2FsdGVkX18GeQh8oovjmWuH2kGpR7UF1l2lcU7ZhBMSc2xmrzbgG/HxIyjGAaTCoK6uwWTnTJMkDKD0TB8Zy/Oq7TTbGlLwRTOMZtkSrY0=&amp;center_on_screen=true&amp;float_window=true&amp;height=800&amp;positioning_strategy=center_on_screen&amp;width=950" TargetMode="External"/><Relationship Id="rId174" Type="http://schemas.openxmlformats.org/officeDocument/2006/relationships/hyperlink" Target="https://my.apps.factset.com/viewer/?_app_id=central_doc_viewer&amp;_dd2=%26f%3Dsld%26c%3Dtrue%26os%3D148966%26oe%3D148969&amp;_doc_docfn=U2FsdGVkX18i6YLyd9w8ci7ccpSm8VOjzSpnGznMRdyXL+IpzXMd/X939ibpbUi0bcNhUezZfw2BjToPWunA5MTR9hDD4mH/Ct1GpGRKwYI=&amp;center_on_screen=true&amp;float_window=true&amp;height=800&amp;positioning_strategy=center_on_screen&amp;width=950" TargetMode="External"/><Relationship Id="rId179" Type="http://schemas.openxmlformats.org/officeDocument/2006/relationships/hyperlink" Target="https://my.apps.factset.com/viewer/?_app_id=central_doc_viewer&amp;_dd2=%26f%3Dsld%26c%3Dtrue%26os%3D147803%26oe%3D147807&amp;_doc_docfn=U2FsdGVkX1+SsNx0JcTpZ4F0vEOmmlJ+8uWxsf1HQbRSh9JJ/75308IOvrpvhKoGWeg/5Z6iobBs6BbBIwZfmmDjSUbgoDQvORfsAIjiAw8=&amp;center_on_screen=true&amp;float_window=true&amp;height=800&amp;positioning_strategy=center_on_screen&amp;width=950" TargetMode="External"/><Relationship Id="rId195" Type="http://schemas.openxmlformats.org/officeDocument/2006/relationships/hyperlink" Target="https://my.apps.factset.com/viewer/?_app_id=central_doc_viewer&amp;_dd2=%26f%3Dsld%26c%3Dtrue%26os%3D72257%26oe%3D72263&amp;_doc_docfn=U2FsdGVkX18MVDizEOEac6m3Ijbhb3K54Olh3ROFCwRAGbSGNBH0hXmXKbHh0Jr8FUsNF3gbkiQxl1VLXX3Wam50sRN4NqyBzqNLjtxZqcE=&amp;center_on_screen=true&amp;float_window=true&amp;height=800&amp;positioning_strategy=center_on_screen&amp;width=950" TargetMode="External"/><Relationship Id="rId209" Type="http://schemas.openxmlformats.org/officeDocument/2006/relationships/hyperlink" Target="https://my.apps.factset.com/viewer/?_app_id=central_doc_viewer&amp;_dd2=%26f%3Dsld%26c%3Dtrue%26os%3D147337%26oe%3D147343&amp;_doc_docfn=U2FsdGVkX1/wBaW0EB6WqYcdoogrdbh2U0ddvBHT8OlnyvrTktCJSQMfcFS+rdR29+SaxiGDxQDACLn/XV5hanAn1cEFFZETquRMILk57MA=&amp;center_on_screen=true&amp;float_window=true&amp;height=800&amp;positioning_strategy=center_on_screen&amp;width=950" TargetMode="External"/><Relationship Id="rId190" Type="http://schemas.openxmlformats.org/officeDocument/2006/relationships/hyperlink" Target="https://my.apps.factset.com/viewer/?_app_id=central_doc_viewer&amp;_dd2=%26f%3Dsld%26c%3Dtrue%26os%3D146519%26oe%3D146525&amp;_doc_docfn=U2FsdGVkX1/PtaSyRHJSvLmIUlZH+lZjbGwkemSu7TTgDj16aEE0kVZ3AEzUjKuYIlpMk/nQXxr5E4rOkgxsEy8btimkdaX4VUCyWqF/+jc=&amp;center_on_screen=true&amp;float_window=true&amp;height=800&amp;positioning_strategy=center_on_screen&amp;width=950" TargetMode="External"/><Relationship Id="rId204" Type="http://schemas.openxmlformats.org/officeDocument/2006/relationships/hyperlink" Target="https://my.apps.factset.com/viewer/?_app_id=central_doc_viewer&amp;_dd2=%26f%3Dsld%26c%3Dtrue%26os%3D75798%26oe%3D75804&amp;_doc_docfn=U2FsdGVkX19dDfLzmJMDIyW0ED9smVmNkSwc6HvAmSdsFWjyLKOgc9Q0PLOl4eud6Bew2+ogEmTbmuh8Jct6lt6URqyGgp7p9e3KVK3ZNfI=&amp;center_on_screen=true&amp;float_window=true&amp;height=800&amp;positioning_strategy=center_on_screen&amp;width=950" TargetMode="External"/><Relationship Id="rId220" Type="http://schemas.openxmlformats.org/officeDocument/2006/relationships/hyperlink" Target="https://my.apps.factset.com/viewer/?_app_id=central_doc_viewer&amp;_dd2=%26f%3Dsld%26c%3Dtrue%26os%3D273382%26oe%3D273385&amp;_doc_docfn=U2FsdGVkX19NtFWq+63O/Ajb4KylNcptBzo1h5ru8hn3U3dXkLNhOaANEf/ArWsO/nq3Suweb6blcfKpms0DeeeZo8EVNYFZTYyG6l0zAfQ=&amp;center_on_screen=true&amp;float_window=true&amp;height=800&amp;positioning_strategy=center_on_screen&amp;width=950" TargetMode="External"/><Relationship Id="rId225" Type="http://schemas.openxmlformats.org/officeDocument/2006/relationships/hyperlink" Target="https://my.apps.factset.com/viewer/?_app_id=central_doc_viewer&amp;_dd2=%26f%3Dsld%26c%3Dtrue%26os%3D122185%26oe%3D122194&amp;_doc_docfn=U2FsdGVkX1/2FWWgDZ+WgtPRZ7WjXt6FZrYKcdCKFHXA0Wm0Hk5jVfUQaQsCku19HoEv8wwWNWPbCSkab5qtbiwE1lVrDFts39RI1pqmzv0=&amp;center_on_screen=true&amp;float_window=true&amp;height=800&amp;positioning_strategy=center_on_screen&amp;width=950" TargetMode="External"/><Relationship Id="rId15" Type="http://schemas.openxmlformats.org/officeDocument/2006/relationships/hyperlink" Target="https://my.apps.factset.com/viewer/?_app_id=central_doc_viewer&amp;_dd2=%26f%3Dsld%26c%3Dtrue%26os%3D139298%26oe%3D139307&amp;_doc_docfn=U2FsdGVkX1+Bw2DVeTPPGGIH5qjb/CRKAenlIFoDLvjc+gyl/7iBdVsXq+5nvPetFBU1noVvhCG6j+ferGpkQeqcyZ+//C0s/GIxZg7cXnA=&amp;center_on_screen=true&amp;float_window=true&amp;height=800&amp;positioning_strategy=center_on_screen&amp;width=950" TargetMode="External"/><Relationship Id="rId36" Type="http://schemas.openxmlformats.org/officeDocument/2006/relationships/hyperlink" Target="https://my.apps.factset.com/viewer/?_app_id=central_doc_viewer&amp;_dd2=%26f%3Dsld%26c%3Dtrue%26os%3D133516%26oe%3D133525&amp;_doc_docfn=U2FsdGVkX1+XDG2Q8Q5/CiAoWWeeUJJDMzaIUH5jUV522ZBtKhOVI0CG2c/JH0R6hDIkqa4Wc6EVtPqWnFFaaFHKGlxYSNN4UBw4W4It4LA=&amp;center_on_screen=true&amp;float_window=true&amp;height=800&amp;positioning_strategy=center_on_screen&amp;width=950" TargetMode="External"/><Relationship Id="rId57" Type="http://schemas.openxmlformats.org/officeDocument/2006/relationships/hyperlink" Target="https://my.apps.factset.com/viewer/?_app_id=central_doc_viewer&amp;_dd2=%26f%3Dsld%26c%3Dtrue%26os%3D188379%26oe%3D188380&amp;_doc_docfn=U2FsdGVkX18YHUI1+SfdgnDJmV4Y7SQj9b8RvZg8Vl0EQfgYtoXbD1aawxVC3uffgHuLcN00yJ5OEJ7dr/t8EMwNxiL6pLpsCHZPJP6mmxE=&amp;center_on_screen=true&amp;float_window=true&amp;height=800&amp;positioning_strategy=center_on_screen&amp;width=950" TargetMode="External"/><Relationship Id="rId106" Type="http://schemas.openxmlformats.org/officeDocument/2006/relationships/hyperlink" Target="https://my.apps.factset.com/viewer/?_app_id=central_doc_viewer&amp;_dd2=%26f%3Dsld%26c%3Dtrue%26os%3D192647%26oe%3D192653&amp;_doc_docfn=U2FsdGVkX18L3ZGHhhO8VAaK9nV6XDnaVPE+VVYxILpVPtmrXBM/m4Ty+vU0Q4vTigzdiI4OedXl70Eli0w4pK46f5/1VgE+plxovZRx2lU=&amp;center_on_screen=true&amp;float_window=true&amp;height=800&amp;positioning_strategy=center_on_screen&amp;width=950" TargetMode="External"/><Relationship Id="rId127" Type="http://schemas.openxmlformats.org/officeDocument/2006/relationships/hyperlink" Target="https://my.apps.factset.com/viewer/?_app_id=central_doc_viewer&amp;_dd2=%26f%3Dsld%26c%3Dtrue%26os%3D143819%26oe%3D143826&amp;_doc_docfn=U2FsdGVkX18utLgE3ZXbyX9OzDr4e8aeM48oPjQCMl1d6x/PTgTlWzgpSCXsot7554srmNDilPL5EBc5Pa0Yjc+7QgEymBMLcdKEXWYf+kY=&amp;center_on_screen=true&amp;float_window=true&amp;height=800&amp;positioning_strategy=center_on_screen&amp;width=950" TargetMode="External"/><Relationship Id="rId10" Type="http://schemas.openxmlformats.org/officeDocument/2006/relationships/hyperlink" Target="https://my.apps.factset.com/viewer/?_app_id=central_doc_viewer&amp;_dd2=%26f%3Dsld%26c%3Dtrue%26os%3D135579%26oe%3D135584&amp;_doc_docfn=U2FsdGVkX1+r3eFP6XCYcig4tyKwbe6uDw0Jg7gcn7f/g/9HIEZNCBOXNlG1LXV+5Gmfqrw5rOnKmYbOCELA3YhLB8UCwbLw7It1gJr5uJQ=&amp;center_on_screen=true&amp;float_window=true&amp;height=800&amp;positioning_strategy=center_on_screen&amp;width=950" TargetMode="External"/><Relationship Id="rId31" Type="http://schemas.openxmlformats.org/officeDocument/2006/relationships/hyperlink" Target="https://my.apps.factset.com/viewer/?_app_id=central_doc_viewer&amp;_dd2=%26f%3Dsld%26c%3Dtrue%26os%3D57125%26oe%3D57132&amp;_doc_docfn=U2FsdGVkX1+ghnSnEydBBqlNGLuBL2yeWEKA9teUxrCtWFTi2jSxmG610lGb38QlzQzqgN4wKkOoQIssMHUHUOvYOQryecjLYHALsCUreag=&amp;center_on_screen=true&amp;float_window=true&amp;height=800&amp;positioning_strategy=center_on_screen&amp;width=950" TargetMode="External"/><Relationship Id="rId52" Type="http://schemas.openxmlformats.org/officeDocument/2006/relationships/hyperlink" Target="https://my.apps.factset.com/viewer/?_app_id=central_doc_viewer&amp;_dd2=%26f%3Dsld%26c%3Dtrue%26os%3D139712%26oe%3D139714&amp;_doc_docfn=U2FsdGVkX19mHpwt8jvLtLVD4DAmg2g60WYvrAUG5cPE7NcjZC6dXVfFbSa6N53z8vjvNuWDstxztBzIUa+yjaVLkbo4+MW0twiqM7DWVtc=&amp;center_on_screen=true&amp;float_window=true&amp;height=800&amp;positioning_strategy=center_on_screen&amp;width=950" TargetMode="External"/><Relationship Id="rId73" Type="http://schemas.openxmlformats.org/officeDocument/2006/relationships/hyperlink" Target="https://my.apps.factset.com/viewer/?_app_id=central_doc_viewer&amp;_dd2=%26f%3Dsld%26c%3Dtrue%26os%3D61029%26oe%3D61036&amp;_doc_docfn=U2FsdGVkX18+QBNFK/TIFDBaMpxUGagxh+PCpwd8e9xSxG49nuk+xD3L8intIubEmPWnicuPbpt/YohvZYJ6PWXx5mPHJqkv2W0OPe4ani4=&amp;center_on_screen=true&amp;float_window=true&amp;height=800&amp;positioning_strategy=center_on_screen&amp;width=950" TargetMode="External"/><Relationship Id="rId78" Type="http://schemas.openxmlformats.org/officeDocument/2006/relationships/hyperlink" Target="https://my.apps.factset.com/viewer/?_app_id=central_doc_viewer&amp;_dd2=%26f%3Dsld%26c%3Dtrue%26os%3D137178%26oe%3D137187&amp;_doc_docfn=U2FsdGVkX19zuecf3boStOJwzs1HOg3gI0EMfmmaNatOgyY50GFpwpJpjNPMeenL4JUHKbykQJ9mbnRxjPnm6Ph0u6u5SUljnYM55UnbCEw=&amp;center_on_screen=true&amp;float_window=true&amp;height=800&amp;positioning_strategy=center_on_screen&amp;width=950" TargetMode="External"/><Relationship Id="rId94" Type="http://schemas.openxmlformats.org/officeDocument/2006/relationships/hyperlink" Target="https://my.apps.factset.com/viewer/?_app_id=central_doc_viewer&amp;_dd2=%26f%3Dsld%26c%3Dtrue%26os%3D63920%26oe%3D63929&amp;_doc_docfn=U2FsdGVkX18v5un7nqPpYjOxemOqc5J271Zv1F+3f7/1Z7NmiaRClfS4XD77O9fNHCaWAl0MNy9VUIuMlxzq6lu7sRNk9ps7w4OObMHawI0=&amp;center_on_screen=true&amp;float_window=true&amp;height=800&amp;positioning_strategy=center_on_screen&amp;width=950" TargetMode="External"/><Relationship Id="rId99" Type="http://schemas.openxmlformats.org/officeDocument/2006/relationships/hyperlink" Target="https://my.apps.factset.com/viewer/?_app_id=central_doc_viewer&amp;_dd2=%26f%3Dsld%26c%3Dtrue%26os%3D134962%26oe%3D134971&amp;_doc_docfn=U2FsdGVkX18prRxFqRsnEcPvx1W+ZRQpzhD0s+StcwcJk0EshccE42OUhGC5V4Y3hpi6fkwTyzZEuxWPfF80nIK/aVeSk+xBwSQuiNS/4Xw=&amp;center_on_screen=true&amp;float_window=true&amp;height=800&amp;positioning_strategy=center_on_screen&amp;width=950" TargetMode="External"/><Relationship Id="rId101" Type="http://schemas.openxmlformats.org/officeDocument/2006/relationships/hyperlink" Target="https://my.apps.factset.com/viewer/?_app_id=central_doc_viewer&amp;_dd2=%26f%3Dsld%26c%3Dtrue%26os%3D143939%26oe%3D143944&amp;_doc_docfn=U2FsdGVkX1+fOmmpbg9lxbe1ETBz9vNtzIqPNN8lz/zzyZEZTRdes0SHZ3+T9WZWzXjdPZus08Z12E5vt9pogWRsog+p4W0MrpAPByBk4KA=&amp;center_on_screen=true&amp;float_window=true&amp;height=800&amp;positioning_strategy=center_on_screen&amp;width=950" TargetMode="External"/><Relationship Id="rId122" Type="http://schemas.openxmlformats.org/officeDocument/2006/relationships/hyperlink" Target="https://my.apps.factset.com/viewer/?_app_id=central_doc_viewer&amp;_dd2=%26f%3Dsld%26c%3Dtrue%26os%3D145182%26oe%3D145186&amp;_doc_docfn=U2FsdGVkX19+9mjONCsLjqqKgYX3I+WZw0KMw9ecMcWTpCWLzFdgm9GSKEdOtDr+hToxM9A2qe0Pag1SLW2vSY68j98/S7BPQIVeBx+L3GM=&amp;center_on_screen=true&amp;float_window=true&amp;height=800&amp;positioning_strategy=center_on_screen&amp;width=950" TargetMode="External"/><Relationship Id="rId143" Type="http://schemas.openxmlformats.org/officeDocument/2006/relationships/hyperlink" Target="https://my.apps.factset.com/viewer/?_app_id=central_doc_viewer&amp;_dd2=%26f%3Dsld%26c%3Dtrue%26os%3D66723%26oe%3D66730&amp;_doc_docfn=U2FsdGVkX1+BiCEdWJLOGyrjQ8fPCMlbvVu/ebvUJLFQYVihBhWgQXW/I1LNL+JzRjssm917MTb1udIysAFH8214JljYh2rFnXz1mw4a7Pw=&amp;center_on_screen=true&amp;float_window=true&amp;height=800&amp;positioning_strategy=center_on_screen&amp;width=950" TargetMode="External"/><Relationship Id="rId148" Type="http://schemas.openxmlformats.org/officeDocument/2006/relationships/hyperlink" Target="https://my.apps.factset.com/viewer/?_app_id=central_doc_viewer&amp;_dd2=%26f%3Dsld%26c%3Dtrue%26os%3D69771%26oe%3D69778&amp;_doc_docfn=U2FsdGVkX18VDxr6fneqn0P7MoNItyD3LMKWDUNyd4OUTJqfr6pclC8NETRz9YcVnaMY00F2YM15vhTUTrema6mV4Kc4XJsGnV+8JPg03XU=&amp;center_on_screen=true&amp;float_window=true&amp;height=800&amp;positioning_strategy=center_on_screen&amp;width=950" TargetMode="External"/><Relationship Id="rId164" Type="http://schemas.openxmlformats.org/officeDocument/2006/relationships/hyperlink" Target="https://my.apps.factset.com/viewer/?_app_id=central_doc_viewer&amp;_dd2=%26f%3Dsld%26c%3Dtrue%26os%3D148215%26oe%3D148216&amp;_doc_docfn=U2FsdGVkX1+7BuqVOXsSbNGIdXJTcCi4g4DJdJEM11a9w3MpjroXHYu1auSvmOUGzMOma7Bz+3nYdaWQZPjcDyQvh3LRSOBBD5AaZtdl/ZE=&amp;center_on_screen=true&amp;float_window=true&amp;height=800&amp;positioning_strategy=center_on_screen&amp;width=950" TargetMode="External"/><Relationship Id="rId169" Type="http://schemas.openxmlformats.org/officeDocument/2006/relationships/hyperlink" Target="https://my.apps.factset.com/viewer/?_app_id=central_doc_viewer&amp;_dd2=%26f%3Dsld%26c%3Dtrue%26os%3D146720%26oe%3D146727&amp;_doc_docfn=U2FsdGVkX18wD+kalXc7ctnQ4GybhD5qJdP+I2S+FAj1JhoUJga5oASF0SsV16dLXk5Sk69ryGk+dF5I9ayNi40FTy5SIFfQ9eNRpRE4Dx0=&amp;center_on_screen=true&amp;float_window=true&amp;height=800&amp;positioning_strategy=center_on_screen&amp;width=950" TargetMode="External"/><Relationship Id="rId185" Type="http://schemas.openxmlformats.org/officeDocument/2006/relationships/hyperlink" Target="https://my.apps.factset.com/viewer/?_app_id=central_doc_viewer&amp;_dd2=%26f%3Dsld%26c%3Dtrue%26os%3D74952%26oe%3D74956&amp;_doc_docfn=U2FsdGVkX19YtZ4harDreFsR4GHuebOC2uCKkpwWx5GzysUhyZxGXHdtDKoQbsNzdzWSgK/nRYwirkGhSrmVD7MpBVniWPpppY7WCa5DpWw=&amp;center_on_screen=true&amp;float_window=true&amp;height=800&amp;positioning_strategy=center_on_screen&amp;width=950" TargetMode="External"/><Relationship Id="rId4" Type="http://schemas.openxmlformats.org/officeDocument/2006/relationships/hyperlink" Target="https://my.apps.factset.com/viewer/?_app_id=central_doc_viewer&amp;_dd2=%26f%3Dsld%26c%3Dtrue%26os%3D184373%26oe%3D184384&amp;_doc_docfn=U2FsdGVkX18iB3Y0FTChVa5RKeovDqN/B/1SfFObNxf7HByapr2GTwBia445E+CFN9ZVqIdWyGTJK3XsyFz1cER2OqTt4PO0WiqrZ0M5PZk=&amp;center_on_screen=true&amp;float_window=true&amp;height=800&amp;positioning_strategy=center_on_screen&amp;width=950" TargetMode="External"/><Relationship Id="rId9" Type="http://schemas.openxmlformats.org/officeDocument/2006/relationships/hyperlink" Target="https://my.apps.factset.com/viewer/?_app_id=central_doc_viewer&amp;_dd2=%26f%3Dsld%26c%3Dtrue%26os%3D135811%26oe%3D135816&amp;_doc_docfn=U2FsdGVkX1+AxxVB41UI4I1auRRLQfoPHxaopqN+Sa5L4fXq1O4/OG25R8nW6dOnd323f+pXTwffB+oXuwFltpbNcErfSenrM3lCC3+BdoI=&amp;center_on_screen=true&amp;float_window=true&amp;height=800&amp;positioning_strategy=center_on_screen&amp;width=950" TargetMode="External"/><Relationship Id="rId180" Type="http://schemas.openxmlformats.org/officeDocument/2006/relationships/hyperlink" Target="https://my.apps.factset.com/viewer/?_app_id=central_doc_viewer&amp;_dd2=%26f%3Dsld%26c%3Dtrue%26os%3D144973%26oe%3D144979&amp;_doc_docfn=U2FsdGVkX18dKFgyNGpRtdxCFcMnfxPcj0/X7lZGKT5+llne0eZH1Ue5zgz6RTIfLy/Kax9IqkRZMP5hc2DX6hHT8JCOJE5UIlgJQKrq3DQ=&amp;center_on_screen=true&amp;float_window=true&amp;height=800&amp;positioning_strategy=center_on_screen&amp;width=950" TargetMode="External"/><Relationship Id="rId210" Type="http://schemas.openxmlformats.org/officeDocument/2006/relationships/hyperlink" Target="https://my.apps.factset.com/viewer/?_app_id=central_doc_viewer&amp;_dd2=%26f%3Dsld%26c%3Dtrue%26os%3D143742%26oe%3D143748&amp;_doc_docfn=U2FsdGVkX1/Zrui1JNvxphsI1VW5u9MCk4n/tZnhagBVdI/+7awzR9g3OIoC6cAp02ldbiXNLY341m73xDljy7SYGNXD8ImGJFOowD+9akI=&amp;center_on_screen=true&amp;float_window=true&amp;height=800&amp;positioning_strategy=center_on_screen&amp;width=950" TargetMode="External"/><Relationship Id="rId215" Type="http://schemas.openxmlformats.org/officeDocument/2006/relationships/hyperlink" Target="https://my.apps.factset.com/viewer/?_app_id=central_doc_viewer&amp;_dd2=%26f%3Dsld%26c%3Dtrue%26os%3D352603%26oe%3D352610&amp;_doc_docfn=U2FsdGVkX19dHQ3yo8vAZ9ZNh8hKS6Jjg3t5fbNm43J7wr0hQnoOtdE+MRmqMJefA5aLScs3/UVDruD00mK83DG2Iqp+0v2lsTMa0FaOf5Q=&amp;center_on_screen=true&amp;float_window=true&amp;height=800&amp;positioning_strategy=center_on_screen&amp;width=950" TargetMode="External"/><Relationship Id="rId26" Type="http://schemas.openxmlformats.org/officeDocument/2006/relationships/hyperlink" Target="https://my.apps.factset.com/viewer/?_app_id=central_doc_viewer&amp;_dd2=%26f%3Dsld%26c%3Dtrue%26os%3D132765%26oe%3D132772&amp;_doc_docfn=U2FsdGVkX195/6/af+quglcFwJfyL7vTfeRZBDiJjJDLDMvdk96G5Ea4+BlFv2CzDeBuB34ZpAy45bHl+qMxBZ/8h5wW0KEuJ3HY6NhwXHI=&amp;center_on_screen=true&amp;float_window=true&amp;height=800&amp;positioning_strategy=center_on_screen&amp;width=950" TargetMode="External"/><Relationship Id="rId231" Type="http://schemas.openxmlformats.org/officeDocument/2006/relationships/hyperlink" Target="https://my.apps.factset.com/viewer/?_app_id=central_doc_viewer&amp;_dd2=%26f%3Dsld%26c%3Dtrue%26os%3D136860%26oe%3D136865&amp;_doc_docfn=U2FsdGVkX1+vc/rHlnkKWEj4lDXLk4k9hZ+TfNP/P3jY965PRFDQ6IqwzBN+UaDT++kjQ91c1mPKFekLSnKzwx/9XoZIDn/KggFJUT5UTAQ=&amp;center_on_screen=true&amp;float_window=true&amp;height=800&amp;positioning_strategy=center_on_screen&amp;width=950" TargetMode="External"/><Relationship Id="rId47" Type="http://schemas.openxmlformats.org/officeDocument/2006/relationships/hyperlink" Target="https://my.apps.factset.com/viewer/?_app_id=central_doc_viewer&amp;_dd2=%26f%3Dsld%26c%3Dtrue%26os%3D187628%26oe%3D187634&amp;_doc_docfn=U2FsdGVkX1+44OJ/QED+5OhXBUD0wz/LoYNh4pSm7Qj0aMYjgrQEO9nnFCcktupSzSO1cbpAiKR6RVfC0ClljqAP19zbLZXRzQU2TDBuX2w=&amp;center_on_screen=true&amp;float_window=true&amp;height=800&amp;positioning_strategy=center_on_screen&amp;width=950" TargetMode="External"/><Relationship Id="rId68" Type="http://schemas.openxmlformats.org/officeDocument/2006/relationships/hyperlink" Target="https://my.apps.factset.com/viewer/?_app_id=central_doc_viewer&amp;_dd2=%26f%3Dsld%26c%3Dtrue%26os%3D135749%26oe%3D135756&amp;_doc_docfn=U2FsdGVkX1/JqnxW0RplsZyX8u6YQ31shWTqeUQphGzHmYJTAfVpY9wfoKNVWibS2RDBNr8X1H2swjwGEbbouDBNFbX+6u4x/zLoraKtFTU=&amp;center_on_screen=true&amp;float_window=true&amp;height=800&amp;positioning_strategy=center_on_screen&amp;width=950" TargetMode="External"/><Relationship Id="rId89" Type="http://schemas.openxmlformats.org/officeDocument/2006/relationships/hyperlink" Target="https://my.apps.factset.com/viewer/?_app_id=central_doc_viewer&amp;_dd2=%26f%3Dsld%26c%3Dtrue%26os%3D134274%26oe%3D134279&amp;_doc_docfn=U2FsdGVkX1/Dsa9nf8IqvcHV+faF74sUDe59yfj8GJ+qziB0ANcMFMIUL823EfSkvkIzycRmMpPKxunKOBHupv1qG3sZ4mr4VLIDJWDd0eA=&amp;center_on_screen=true&amp;float_window=true&amp;height=800&amp;positioning_strategy=center_on_screen&amp;width=950" TargetMode="External"/><Relationship Id="rId112" Type="http://schemas.openxmlformats.org/officeDocument/2006/relationships/hyperlink" Target="https://my.apps.factset.com/viewer/?_app_id=central_doc_viewer&amp;_dd2=%26f%3Dsld%26c%3Dtrue%26os%3D144449%26oe%3D144453&amp;_doc_docfn=U2FsdGVkX1/o5FKQyEtWJiCXqyB+rUTUpXyUjgHxJFVVCBcU2TAyjPRcmhA2/POqhUISNJCW38yczKKKf86nLGASV4LS0HKdlwNTi9PZOEc=&amp;center_on_screen=true&amp;float_window=true&amp;height=800&amp;positioning_strategy=center_on_screen&amp;width=950" TargetMode="External"/><Relationship Id="rId133" Type="http://schemas.openxmlformats.org/officeDocument/2006/relationships/hyperlink" Target="https://my.apps.factset.com/viewer/?_app_id=central_doc_viewer&amp;_dd2=%26f%3Dsld%26c%3Dtrue%26os%3D65901%26oe%3D65909&amp;_doc_docfn=U2FsdGVkX1/pxcumsZPkKzgs8zrdIeoCosjwJTv632atyT/zr+KBAmRSoC5OMvAkZGCm0mD70jrjaP4FlBV9Hwt+xZs+BAJUPjJTbyEUrUE=&amp;center_on_screen=true&amp;float_window=true&amp;height=800&amp;positioning_strategy=center_on_screen&amp;width=950" TargetMode="External"/><Relationship Id="rId154" Type="http://schemas.openxmlformats.org/officeDocument/2006/relationships/hyperlink" Target="https://my.apps.factset.com/viewer/?_app_id=central_doc_viewer&amp;_dd2=%26f%3Dsld%26c%3Dtrue%26os%3D147857%26oe%3D147860&amp;_doc_docfn=U2FsdGVkX1/Rn1ghdgdTPC/xBWwtkyru+ea2lJo4tvGT5AL9u5G1JIcD1wMozCIgi5lr9Mwz6lT2BX6cXEDuk8Z808WaMHyXDqIIRyYLfpQ=&amp;center_on_screen=true&amp;float_window=true&amp;height=800&amp;positioning_strategy=center_on_screen&amp;width=950" TargetMode="External"/><Relationship Id="rId175" Type="http://schemas.openxmlformats.org/officeDocument/2006/relationships/hyperlink" Target="https://my.apps.factset.com/viewer/?_app_id=central_doc_viewer&amp;_dd2=%26f%3Dsld%26c%3Dtrue%26os%3D71417%26oe%3D71421&amp;_doc_docfn=U2FsdGVkX18fBaFBvoxXpYr+FIVb29mYTSBh3eocA4Ix+wdarAvGDB6BU6JyfXk8yiaMVQ9LBlrhyoRrg1BoBPlKWnpafNMSfl8USw9VI4s=&amp;center_on_screen=true&amp;float_window=true&amp;height=800&amp;positioning_strategy=center_on_screen&amp;width=950" TargetMode="External"/><Relationship Id="rId196" Type="http://schemas.openxmlformats.org/officeDocument/2006/relationships/hyperlink" Target="https://my.apps.factset.com/viewer/?_app_id=central_doc_viewer&amp;_dd2=%26f%3Dsld%26c%3Dtrue%26os%3D73648%26oe%3D73654&amp;_doc_docfn=U2FsdGVkX19rxaWs2D/8/7XidRjQtnbnGOiiZBllZDTHfFmCXRmwiiFgqYQHZnEkmL+lfAK9acypWPZsFVZoFej7jWD1+U4sJFDdR3qYkcs=&amp;center_on_screen=true&amp;float_window=true&amp;height=800&amp;positioning_strategy=center_on_screen&amp;width=950" TargetMode="External"/><Relationship Id="rId200" Type="http://schemas.openxmlformats.org/officeDocument/2006/relationships/hyperlink" Target="https://my.apps.factset.com/viewer/?_app_id=central_doc_viewer&amp;_dd2=%26f%3Dsld%26c%3Dtrue%26os%3D145783%26oe%3D145789&amp;_doc_docfn=U2FsdGVkX19Gjkny5h3WIrORMh2X7NFH/stEMQKjvMGWM67WkAGKcRrnuYgjURTnxTbQqQA2Vb5X2uZGYNn2gNoL20YrCRdly9ZvdY7spPM=&amp;center_on_screen=true&amp;float_window=true&amp;height=800&amp;positioning_strategy=center_on_screen&amp;width=950" TargetMode="External"/><Relationship Id="rId16" Type="http://schemas.openxmlformats.org/officeDocument/2006/relationships/hyperlink" Target="https://my.apps.factset.com/viewer/?_app_id=central_doc_viewer&amp;_dd2=%26f%3Dsld%26c%3Dtrue%26os%3D136464%26oe%3D136473&amp;_doc_docfn=U2FsdGVkX1+rivy0CjOqQgwsTqxI2B9xRSLNj3lYe2UVkvGx0zcFxBcojRoLnmW2+RLb9qpDZsZ33rwGmv0kIUiApyMomCnjbjRW+ByCqag=&amp;center_on_screen=true&amp;float_window=true&amp;height=800&amp;positioning_strategy=center_on_screen&amp;width=950" TargetMode="External"/><Relationship Id="rId221" Type="http://schemas.openxmlformats.org/officeDocument/2006/relationships/hyperlink" Target="https://my.apps.factset.com/viewer/?_app_id=central_doc_viewer&amp;_dd2=%26f%3Dsld%26c%3Dtrue%26os%3D273184%26oe%3D273187&amp;_doc_docfn=U2FsdGVkX19VkvI4POhfkFJQhpyCRugIIjtQ7bpkAOT9EnLTpmTsnzLUi0blUs6qs8igHG4qZZjWHsiNuLfH6UOT1AmhZVKlh1MYNUPBf+k=&amp;center_on_screen=true&amp;float_window=true&amp;height=800&amp;positioning_strategy=center_on_screen&amp;width=950" TargetMode="External"/><Relationship Id="rId37" Type="http://schemas.openxmlformats.org/officeDocument/2006/relationships/hyperlink" Target="https://my.apps.factset.com/viewer/?_app_id=central_doc_viewer&amp;_dd2=%26f%3Dsld%26c%3Dtrue%26os%3D130638%26oe%3D130647&amp;_doc_docfn=U2FsdGVkX19a0A7ChpmaMUn9v21sjQZQk0Uj+nh/d2pkrgaj6RA29+ikdsDwb7CRlnDX5rDbnanEIYblH7RlWaJC7TAICgFkuz2pNziEN3c=&amp;center_on_screen=true&amp;float_window=true&amp;height=800&amp;positioning_strategy=center_on_screen&amp;width=950" TargetMode="External"/><Relationship Id="rId58" Type="http://schemas.openxmlformats.org/officeDocument/2006/relationships/hyperlink" Target="https://my.apps.factset.com/viewer/?_app_id=central_doc_viewer&amp;_dd2=%26f%3Dsld%26c%3Dtrue%26os%3D137852%26oe%3D137858&amp;_doc_docfn=U2FsdGVkX18kRA0/Ckh3XeOjxuQfcnmmYdp1Zq/aT217re9KuIw4LfMr3mGucVLM1P1zdAYJ6WqlL1R9c6UCQ2YA+WQ3wkhdlcBLjZpwMMo=&amp;center_on_screen=true&amp;float_window=true&amp;height=800&amp;positioning_strategy=center_on_screen&amp;width=950" TargetMode="External"/><Relationship Id="rId79" Type="http://schemas.openxmlformats.org/officeDocument/2006/relationships/hyperlink" Target="https://my.apps.factset.com/viewer/?_app_id=central_doc_viewer&amp;_dd2=%26f%3Dsld%26c%3Dtrue%26os%3D133566%26oe%3D133575&amp;_doc_docfn=U2FsdGVkX19Ai/JxUM/UZYtcNaunq2k0mUrQUCSwcJCj85q/Dyrz1f5On8rgeYTt0HHs0W8At34ZQA1sl58ZfTSLwThc58AmzIbH6g2H+1s=&amp;center_on_screen=true&amp;float_window=true&amp;height=800&amp;positioning_strategy=center_on_screen&amp;width=950" TargetMode="External"/><Relationship Id="rId102" Type="http://schemas.openxmlformats.org/officeDocument/2006/relationships/hyperlink" Target="https://my.apps.factset.com/viewer/?_app_id=central_doc_viewer&amp;_dd2=%26f%3Dsld%26c%3Dtrue%26os%3D143734%26oe%3D143739&amp;_doc_docfn=U2FsdGVkX19bQNBzxQcMwXvYZmkXrEwQeewG4dkxb4biOc2IyFMKQ9Gc72tiWHlRGAygQOGmvjq+B9rvcv0igkWJSIY+rntbYA5xEi4bd6w=&amp;center_on_screen=true&amp;float_window=true&amp;height=800&amp;positioning_strategy=center_on_screen&amp;width=950" TargetMode="External"/><Relationship Id="rId123" Type="http://schemas.openxmlformats.org/officeDocument/2006/relationships/hyperlink" Target="https://my.apps.factset.com/viewer/?_app_id=central_doc_viewer&amp;_dd2=%26f%3Dsld%26c%3Dtrue%26os%3D65134%26oe%3D65141&amp;_doc_docfn=U2FsdGVkX1/a+iTg+w3ztnBl3MTun9wEaalWjgKkeo0p3YcZ5LJpB0OXp73ZFV1j8pTgcgNt1bjgTJzrdwtuDNmAs8k1DR9kMH0jktLxRPs=&amp;center_on_screen=true&amp;float_window=true&amp;height=800&amp;positioning_strategy=center_on_screen&amp;width=950" TargetMode="External"/><Relationship Id="rId144" Type="http://schemas.openxmlformats.org/officeDocument/2006/relationships/hyperlink" Target="https://my.apps.factset.com/viewer/?_app_id=central_doc_viewer&amp;_dd2=%26f%3Dsld%26c%3Dtrue%26os%3D68113%26oe%3D68120&amp;_doc_docfn=U2FsdGVkX18Sf95JjUDrXhzn87wB+Rl9TF6HbSkr5CuHDiocQduqMPWiEKcWplfvb2wbGd/ZZMNa8fUYPZYbzt5CIr6MwfV9qCPMnDzoP98=&amp;center_on_screen=true&amp;float_window=true&amp;height=800&amp;positioning_strategy=center_on_screen&amp;width=950" TargetMode="External"/><Relationship Id="rId90" Type="http://schemas.openxmlformats.org/officeDocument/2006/relationships/hyperlink" Target="https://my.apps.factset.com/viewer/?_app_id=central_doc_viewer&amp;_dd2=%26f%3Dsld%26c%3Dtrue%26os%3D143431%26oe%3D143433&amp;_doc_docfn=U2FsdGVkX199BI/9eOV9DFouujjPHgOYn7BLxcCU8K5bzwkqKUTYCnH60skfUhB5u+Lhbq3hlKpZIofT+2kVirv0OHWJIIrRll9RLukEYMw=&amp;center_on_screen=true&amp;float_window=true&amp;height=800&amp;positioning_strategy=center_on_screen&amp;width=950" TargetMode="External"/><Relationship Id="rId165" Type="http://schemas.openxmlformats.org/officeDocument/2006/relationships/hyperlink" Target="https://my.apps.factset.com/viewer/?_app_id=central_doc_viewer&amp;_dd2=%26f%3Dsld%26c%3Dtrue%26os%3D68380%26oe%3D68387&amp;_doc_docfn=U2FsdGVkX1/tzi+FLSFey8FD3stU35LdUU/srdkNsFp7Sf0Z/0N/uHIicokSn3WUxMohVIMWro70XVRZYTQMBT26IdaHAMm9pTRf5eIky/I=&amp;center_on_screen=true&amp;float_window=true&amp;height=800&amp;positioning_strategy=center_on_screen&amp;width=950" TargetMode="External"/><Relationship Id="rId186" Type="http://schemas.openxmlformats.org/officeDocument/2006/relationships/hyperlink" Target="https://my.apps.factset.com/viewer/?_app_id=central_doc_viewer&amp;_dd2=%26f%3Dsld%26c%3Dtrue%26os%3D76343%26oe%3D76347&amp;_doc_docfn=U2FsdGVkX19i3rGwvCPTA9QrwKSdbT5qoe3eTmA9NGDLl97+gsGqQyNIaf4Z5Z+YxUtJlM3i9PVscbVXSaQEKfPLR2g6tDGqPf481LFsQdg=&amp;center_on_screen=true&amp;float_window=true&amp;height=800&amp;positioning_strategy=center_on_screen&amp;width=950" TargetMode="External"/><Relationship Id="rId211" Type="http://schemas.openxmlformats.org/officeDocument/2006/relationships/hyperlink" Target="https://my.apps.factset.com/viewer/?_app_id=central_doc_viewer&amp;_dd2=%26f%3Dsld%26c%3Dtrue%26os%3D152835%26oe%3D152841&amp;_doc_docfn=U2FsdGVkX19oNuIPsycexB2FZprGS2Xpp9TrVn+SAdQ5yR6A02UTk00cozZeURYvZVeVOTRjdQrHVXFCSlRejReRhb4LAov5ndocBmXuyvQ=&amp;center_on_screen=true&amp;float_window=true&amp;height=800&amp;positioning_strategy=center_on_screen&amp;width=950" TargetMode="External"/><Relationship Id="rId232" Type="http://schemas.openxmlformats.org/officeDocument/2006/relationships/hyperlink" Target="https://my.apps.factset.com/viewer/?_app_id=central_doc_viewer&amp;_dd2=%26f%3Dsld%26c%3Dtrue%26os%3D136668%26oe%3D136673&amp;_doc_docfn=U2FsdGVkX19CkUA035OYjZ90tOvbftVfWM7mbFO9bX7mR9hmjHc+T8m4vdJNFYDO6+hrvp/vclcLXpBTXsT1aNGkwqsYj/Q9cc5rzN06uCI=&amp;center_on_screen=true&amp;float_window=true&amp;height=800&amp;positioning_strategy=center_on_screen&amp;width=950" TargetMode="External"/><Relationship Id="rId27" Type="http://schemas.openxmlformats.org/officeDocument/2006/relationships/hyperlink" Target="https://my.apps.factset.com/viewer/?_app_id=central_doc_viewer&amp;_dd2=%26f%3Dsld%26c%3Dtrue%26os%3D129887%26oe%3D129894&amp;_doc_docfn=U2FsdGVkX19fNrGdL7bhZqfxovbMZ35cCyCTsYaz/hWitV4PS+fGqVA2lF2UhNHLg9Q8jgmADHRmpsy7ZivfzyOewpnY5OC5XmmhXfiEmoY=&amp;center_on_screen=true&amp;float_window=true&amp;height=800&amp;positioning_strategy=center_on_screen&amp;width=950" TargetMode="External"/><Relationship Id="rId48" Type="http://schemas.openxmlformats.org/officeDocument/2006/relationships/hyperlink" Target="https://my.apps.factset.com/viewer/?_app_id=central_doc_viewer&amp;_dd2=%26f%3Dsld%26c%3Dtrue%26os%3D137106%26oe%3D137112&amp;_doc_docfn=U2FsdGVkX18uNqvyCB695Gd0hFRmr+OsRI6cHuHNuvuWmUdOQagQv3H5DuuDMR5qb5FDa47KjN3DOJMmJfCk0K2OIyW2hvTtFSRjmMry910=&amp;center_on_screen=true&amp;float_window=true&amp;height=800&amp;positioning_strategy=center_on_screen&amp;width=950" TargetMode="External"/><Relationship Id="rId69" Type="http://schemas.openxmlformats.org/officeDocument/2006/relationships/hyperlink" Target="https://my.apps.factset.com/viewer/?_app_id=central_doc_viewer&amp;_dd2=%26f%3Dsld%26c%3Dtrue%26os%3D132136%26oe%3D132144&amp;_doc_docfn=U2FsdGVkX1/BGluJP1Iq4DaNvV29vUuEwryIqFlM+HdwAYNN66k/OWU7ZUDO0xlzuqZwNp7q1qA7Cv8wtUAGpvxDWqNM+wlGnFFSp+d83Ng=&amp;center_on_screen=true&amp;float_window=true&amp;height=800&amp;positioning_strategy=center_on_screen&amp;width=950" TargetMode="External"/><Relationship Id="rId113" Type="http://schemas.openxmlformats.org/officeDocument/2006/relationships/hyperlink" Target="https://my.apps.factset.com/viewer/?_app_id=central_doc_viewer&amp;_dd2=%26f%3Dsld%26c%3Dtrue%26os%3D64128%26oe%3D64133&amp;_doc_docfn=U2FsdGVkX18y/nCkwuxEdzxh3iXEEy2z+vYMsJlvH2hZ4sI8kyLiyAzowdadFm8xyiRi5Ei2ncLMb4A7ZwaEeO+b/lh/4XT8iSdayFYb/x4=&amp;center_on_screen=true&amp;float_window=true&amp;height=800&amp;positioning_strategy=center_on_screen&amp;width=950" TargetMode="External"/><Relationship Id="rId134" Type="http://schemas.openxmlformats.org/officeDocument/2006/relationships/hyperlink" Target="https://my.apps.factset.com/viewer/?_app_id=central_doc_viewer&amp;_dd2=%26f%3Dsld%26c%3Dtrue%26os%3D67291%26oe%3D67299&amp;_doc_docfn=U2FsdGVkX18sOunGDkL/S/C3YzrJfbVS6LnGZJDwMPHhvi29vmI3gBQP1WmsR2Nzo7wYNlcbs81fL5wrBFtIKrXzQfcAKep+q7ks/SR62GE=&amp;center_on_screen=true&amp;float_window=true&amp;height=800&amp;positioning_strategy=center_on_screen&amp;width=950" TargetMode="External"/><Relationship Id="rId80" Type="http://schemas.openxmlformats.org/officeDocument/2006/relationships/hyperlink" Target="https://my.apps.factset.com/viewer/?_app_id=central_doc_viewer&amp;_dd2=%26f%3Dsld%26c%3Dtrue%26os%3D142732%26oe%3D142737&amp;_doc_docfn=U2FsdGVkX1+CmoAVCGQ0JYrQCoT0CLlwTry/UNIgaGht0apReh/W8JyuPgviT6UoCDeD9gUZi3wlIOYKeHJ9kQkAyvCktN2ZIMaLX8SqPhI=&amp;center_on_screen=true&amp;float_window=true&amp;height=800&amp;positioning_strategy=center_on_screen&amp;width=950" TargetMode="External"/><Relationship Id="rId155" Type="http://schemas.openxmlformats.org/officeDocument/2006/relationships/hyperlink" Target="https://my.apps.factset.com/viewer/?_app_id=central_doc_viewer&amp;_dd2=%26f%3Dsld%26c%3Dtrue%26os%3D147671%26oe%3D147674&amp;_doc_docfn=U2FsdGVkX187+uBFicEztBnocFDuUYSw7tsEVHL7B5u1h5O5W3s6tsIeeTTG0EU9A7fCSjHYuCCjDpfSCH4uYlBUMPNDxuWWEwQ1UVyQaj8=&amp;center_on_screen=true&amp;float_window=true&amp;height=800&amp;positioning_strategy=center_on_screen&amp;width=950" TargetMode="External"/><Relationship Id="rId176" Type="http://schemas.openxmlformats.org/officeDocument/2006/relationships/hyperlink" Target="https://my.apps.factset.com/viewer/?_app_id=central_doc_viewer&amp;_dd2=%26f%3Dsld%26c%3Dtrue%26os%3D72808%26oe%3D72812&amp;_doc_docfn=U2FsdGVkX1/F/xFunNOnQTRmXPo3udjUl7iVwr8+vwSimpJ3f4R3qCXJoKXK1H7EC9StnD8UsdqJaFo7pjVIUMl+AxMpu79B3yNHVWVAF8A=&amp;center_on_screen=true&amp;float_window=true&amp;height=800&amp;positioning_strategy=center_on_screen&amp;width=950" TargetMode="External"/><Relationship Id="rId197" Type="http://schemas.openxmlformats.org/officeDocument/2006/relationships/hyperlink" Target="https://my.apps.factset.com/viewer/?_app_id=central_doc_viewer&amp;_dd2=%26f%3Dsld%26c%3Dtrue%26os%3D135850%26oe%3D135856&amp;_doc_docfn=U2FsdGVkX1+U53ueSNike4ZGViT67dKQMqih7tXjefDHJ7pP6s45hfH/bgz+Go0j8NMOg297cMZ18GC/BGfhKctm7FZcOwJ4oKtqdMgXLo0=&amp;center_on_screen=true&amp;float_window=true&amp;height=800&amp;positioning_strategy=center_on_screen&amp;width=950" TargetMode="External"/><Relationship Id="rId201" Type="http://schemas.openxmlformats.org/officeDocument/2006/relationships/hyperlink" Target="https://my.apps.factset.com/viewer/?_app_id=central_doc_viewer&amp;_dd2=%26f%3Dsld%26c%3Dtrue%26os%3D142186%26oe%3D142192&amp;_doc_docfn=U2FsdGVkX18tdHEMfwHmwngoUxiZRtQWBKFd7WeBkAf+Zq/f5WjCn/LO3RkDgmfxpdIpu5/eeEfCNpU9DJol+q9okCVxcMBQYHd5bjiX2zI=&amp;center_on_screen=true&amp;float_window=true&amp;height=800&amp;positioning_strategy=center_on_screen&amp;width=950" TargetMode="External"/><Relationship Id="rId222" Type="http://schemas.openxmlformats.org/officeDocument/2006/relationships/hyperlink" Target="https://my.apps.factset.com/viewer/?_app_id=central_doc_viewer&amp;_dd2=%26f%3Dsld%26c%3Dtrue%26os%3D272986%26oe%3D272989&amp;_doc_docfn=U2FsdGVkX19OcgTxma7dhCVsdEx2PsYM4OMnZi5GnVz09+NEstAZHNcfK358kebHgIRepNFYUAiP7WNoEWa0fHk0EROWuLZSNynDFZQMFb0=&amp;center_on_screen=true&amp;float_window=true&amp;height=800&amp;positioning_strategy=center_on_screen&amp;width=950" TargetMode="External"/><Relationship Id="rId17" Type="http://schemas.openxmlformats.org/officeDocument/2006/relationships/hyperlink" Target="https://my.apps.factset.com/viewer/?_app_id=central_doc_viewer&amp;_dd2=%26f%3Dsld%26c%3Dtrue%26os%3D132852%26oe%3D132861&amp;_doc_docfn=U2FsdGVkX18jqs+79rknkNOzeBTQhqs+wVQlq/GrUX8AGnb9GeWMa0oVyF1tZR/jkse7j7ByqpyYn8Bd1oJ8/ub7RCFeQjKUJO9QzYLpwWw=&amp;center_on_screen=true&amp;float_window=true&amp;height=800&amp;positioning_strategy=center_on_screen&amp;width=950" TargetMode="External"/><Relationship Id="rId38" Type="http://schemas.openxmlformats.org/officeDocument/2006/relationships/hyperlink" Target="https://my.apps.factset.com/viewer/?_app_id=central_doc_viewer&amp;_dd2=%26f%3Dsld%26c%3Dtrue%26os%3D138503%26oe%3D138508&amp;_doc_docfn=U2FsdGVkX19WfUsm8ykE+ovAufIwQbYh1QGJawdm/ESSlze+alYfhqlX/vy9xynMDcV6Kd+9w8ZIzro6L1OGakEXpKXJy/Jt0CqgNWtxs2c=&amp;center_on_screen=true&amp;float_window=true&amp;height=800&amp;positioning_strategy=center_on_screen&amp;width=950" TargetMode="External"/><Relationship Id="rId59" Type="http://schemas.openxmlformats.org/officeDocument/2006/relationships/hyperlink" Target="https://my.apps.factset.com/viewer/?_app_id=central_doc_viewer&amp;_dd2=%26f%3Dsld%26c%3Dtrue%26os%3D135016%26oe%3D135021&amp;_doc_docfn=U2FsdGVkX19G9cjLCn0wKaxFr83aAyPR7kmnQmJYR9nISO8SMiGa/b/Se+3DftzufOFJ1tv+REi7bPEOhpckj/YqE/ofiaIdgvJIIZ8+sjw=&amp;center_on_screen=true&amp;float_window=true&amp;height=800&amp;positioning_strategy=center_on_screen&amp;width=950" TargetMode="External"/><Relationship Id="rId103" Type="http://schemas.openxmlformats.org/officeDocument/2006/relationships/hyperlink" Target="https://my.apps.factset.com/viewer/?_app_id=central_doc_viewer&amp;_dd2=%26f%3Dsld%26c%3Dtrue%26os%3D63323%26oe%3D63331&amp;_doc_docfn=U2FsdGVkX1+9sqEpeDU1uqo1rNbP6IV1wGM9EgZUnYGrh23N0EdxNsnjQe0BxTBeO2UeCZIr9yG4kk+NtLvuEu0ArfMNimQOUqBokQXqjuM=&amp;center_on_screen=true&amp;float_window=true&amp;height=800&amp;positioning_strategy=center_on_screen&amp;width=950" TargetMode="External"/><Relationship Id="rId124" Type="http://schemas.openxmlformats.org/officeDocument/2006/relationships/hyperlink" Target="https://my.apps.factset.com/viewer/?_app_id=central_doc_viewer&amp;_dd2=%26f%3Dsld%26c%3Dtrue%26os%3D66524%26oe%3D66531&amp;_doc_docfn=U2FsdGVkX1+XbdndS5I0/ZX+Dghca5EYC8AtdvHrm3cqEiPJSgijciBiBa6X0srceJ7Hcjn+EiCcHrbITsUxuTOK5V8Fcnl9dFF7ZypoEJ0=&amp;center_on_screen=true&amp;float_window=true&amp;height=800&amp;positioning_strategy=center_on_screen&amp;width=950" TargetMode="External"/><Relationship Id="rId70" Type="http://schemas.openxmlformats.org/officeDocument/2006/relationships/hyperlink" Target="https://my.apps.factset.com/viewer/?_app_id=central_doc_viewer&amp;_dd2=%26f%3Dsld%26c%3Dtrue%26os%3D141329%26oe%3D141330&amp;_doc_docfn=U2FsdGVkX1+ckmVR8TgmHaxtnrtNDSNcQxqLwpimbRgL4dgN2iNxisMzvPyfvKyaUkzsGtjsDwkZuqY9UaZ1oUN8jiJ2qSrCCr6+S3seCBs=&amp;center_on_screen=true&amp;float_window=true&amp;height=800&amp;positioning_strategy=center_on_screen&amp;width=950" TargetMode="External"/><Relationship Id="rId91" Type="http://schemas.openxmlformats.org/officeDocument/2006/relationships/hyperlink" Target="https://my.apps.factset.com/viewer/?_app_id=central_doc_viewer&amp;_dd2=%26f%3Dsld%26c%3Dtrue%26os%3D143233%26oe%3D143235&amp;_doc_docfn=U2FsdGVkX1+TNj3LV+eNK9xLkYscSCm/ZqHWtG/Y3AoYu4xXBeZaRQQUzMU7PzQIJVPRsIiqW9b5wXv5mQkHGg0B0otDOdSG3JV8vf32/YU=&amp;center_on_screen=true&amp;float_window=true&amp;height=800&amp;positioning_strategy=center_on_screen&amp;width=950" TargetMode="External"/><Relationship Id="rId145" Type="http://schemas.openxmlformats.org/officeDocument/2006/relationships/hyperlink" Target="https://my.apps.factset.com/viewer/?_app_id=central_doc_viewer&amp;_dd2=%26f%3Dsld%26c%3Dtrue%26os%3D67650%26oe%3D67651&amp;_doc_docfn=U2FsdGVkX198Yu30/uXm8nSkfeOWHtvQ78H6PR+Kw663fq/3CWG86/FQD7bpizigY3jWK+/ec1IZrf4/GL1gnZ7LHKBMubTWzZEab5DuMJ8=&amp;center_on_screen=true&amp;float_window=true&amp;height=800&amp;positioning_strategy=center_on_screen&amp;width=950" TargetMode="External"/><Relationship Id="rId166" Type="http://schemas.openxmlformats.org/officeDocument/2006/relationships/hyperlink" Target="https://my.apps.factset.com/viewer/?_app_id=central_doc_viewer&amp;_dd2=%26f%3Dsld%26c%3Dtrue%26os%3D69771%26oe%3D69778&amp;_doc_docfn=U2FsdGVkX19OUtkOP1wRF/tCDQXNbbkCej+NEMXwL+4ZgDUTSYqdbD2/2n6vRyViQ/CjQ1p+ySFhmtkPJDFGY4wjnblxbfMMrGukbclCjTs=&amp;center_on_screen=true&amp;float_window=true&amp;height=800&amp;positioning_strategy=center_on_screen&amp;width=950" TargetMode="External"/><Relationship Id="rId187" Type="http://schemas.openxmlformats.org/officeDocument/2006/relationships/hyperlink" Target="https://my.apps.factset.com/viewer/?_app_id=central_doc_viewer&amp;_dd2=%26f%3Dsld%26c%3Dtrue%26os%3D136586%26oe%3D136590&amp;_doc_docfn=U2FsdGVkX1/k6C+TvYh8HQ+4SwLaqn99tbN0wLuxCXZK+mCwyNeaHO9O3C+f4ZXuY0ZGFEWK09xSwk+2aNHihRCBB0mbo6ASIBVNk18l7Xo=&amp;center_on_screen=true&amp;float_window=true&amp;height=800&amp;positioning_strategy=center_on_screen&amp;width=950" TargetMode="External"/><Relationship Id="rId1" Type="http://schemas.openxmlformats.org/officeDocument/2006/relationships/hyperlink" Target="https://my.apps.factset.com/viewer/?_app_id=central_doc_viewer&amp;_dd2=%26f%3Dsld%26c%3Dtrue%26os%3D54427%26oe%3D54436&amp;_doc_docfn=U2FsdGVkX18C5Il+NVS5APxLxz5512jBbEAhJai1hU9aqscE3oAUz17qAwSbHUkFlbzAKX1lX12Z8JscqljFDS06Q2HNKWlnfaQ/mr0SGoQ=&amp;center_on_screen=true&amp;float_window=true&amp;height=800&amp;positioning_strategy=center_on_screen&amp;width=950" TargetMode="External"/><Relationship Id="rId212" Type="http://schemas.openxmlformats.org/officeDocument/2006/relationships/hyperlink" Target="https://my.apps.factset.com/viewer/?_app_id=central_doc_viewer&amp;_dd2=%26f%3Dsld%26c%3Dtrue%26os%3D152607%26oe%3D152613&amp;_doc_docfn=U2FsdGVkX1/GH6z2GVJscEiQawcZ1lP4te7zD++JsZy0xrltI/K+o4BJsJtpoH/Tdl83EnF/ZVfmANUGS52fIkcFhxa7a9Ec+NmuUpWD7Rw=&amp;center_on_screen=true&amp;float_window=true&amp;height=800&amp;positioning_strategy=center_on_screen&amp;width=950" TargetMode="External"/><Relationship Id="rId233" Type="http://schemas.openxmlformats.org/officeDocument/2006/relationships/drawing" Target="../drawings/drawing2.xml"/><Relationship Id="rId28" Type="http://schemas.openxmlformats.org/officeDocument/2006/relationships/hyperlink" Target="https://my.apps.factset.com/viewer/?_app_id=central_doc_viewer&amp;_dd2=%26f%3Dsld%26c%3Dtrue%26os%3D137764%26oe%3D137767&amp;_doc_docfn=U2FsdGVkX1+4Y+UmxRRQDNY+N4sSLjl56pTvWvmzwsiaHmUxyyUfwY3yE1XF4jFRnSLARDhx/FIzwQEp2c2yIAhOjwmDhFm4j4ORu5q+2b0=&amp;center_on_screen=true&amp;float_window=true&amp;height=800&amp;positioning_strategy=center_on_screen&amp;width=950" TargetMode="External"/><Relationship Id="rId49" Type="http://schemas.openxmlformats.org/officeDocument/2006/relationships/hyperlink" Target="https://my.apps.factset.com/viewer/?_app_id=central_doc_viewer&amp;_dd2=%26f%3Dsld%26c%3Dtrue%26os%3D134281%26oe%3D134287&amp;_doc_docfn=U2FsdGVkX1+3xbYKEbw0Y8mHxQLHg+gHKCJV0YVBS8+zdlQ1InRnZX4s5UpGLznFOVbRYVqi+TjtHzOrnpOJMrdOJlMjxD/TS7o882cTV3U=&amp;center_on_screen=true&amp;float_window=true&amp;height=800&amp;positioning_strategy=center_on_screen&amp;width=950" TargetMode="External"/><Relationship Id="rId114" Type="http://schemas.openxmlformats.org/officeDocument/2006/relationships/hyperlink" Target="https://my.apps.factset.com/viewer/?_app_id=central_doc_viewer&amp;_dd2=%26f%3Dsld%26c%3Dtrue%26os%3D65515%26oe%3D65523&amp;_doc_docfn=U2FsdGVkX1+jtyuJt7FVQuvNTVG2/8SeC5X0puIED/3yvGSjRvGUajiRerlPjnt0zFjyXenueExk6C+R/2HSdQJXGJ0zfN4nzP84V81HAdQ=&amp;center_on_screen=true&amp;float_window=true&amp;height=800&amp;positioning_strategy=center_on_screen&amp;width=950" TargetMode="External"/><Relationship Id="rId60" Type="http://schemas.openxmlformats.org/officeDocument/2006/relationships/hyperlink" Target="https://my.apps.factset.com/viewer/?_app_id=central_doc_viewer&amp;_dd2=%26f%3Dsld%26c%3Dtrue%26os%3D140606%26oe%3D140607&amp;_doc_docfn=U2FsdGVkX1+fC7GkSj60gRMW5D2+Bj1OCTDa5VH472+TVgQqPOL2Nz7imI9hAuj5HEFgKyx5PMSCdkSZ7+10Y//Ku7VsWSTINNN9WJ/IslY=&amp;center_on_screen=true&amp;float_window=true&amp;height=800&amp;positioning_strategy=center_on_screen&amp;width=950" TargetMode="External"/><Relationship Id="rId81" Type="http://schemas.openxmlformats.org/officeDocument/2006/relationships/hyperlink" Target="https://my.apps.factset.com/viewer/?_app_id=central_doc_viewer&amp;_dd2=%26f%3Dsld%26c%3Dtrue%26os%3D142534%26oe%3D142539&amp;_doc_docfn=U2FsdGVkX19wsfI9qhtwyVdnece9kdC4gJZpPcwHzrNdXq1BXYqX50xGFHwMXwaEYGIg2EP0+o4y1zfj0L2OJZsc2tZNiK4HI5DSKJPwAGI=&amp;center_on_screen=true&amp;float_window=true&amp;height=800&amp;positioning_strategy=center_on_screen&amp;width=950" TargetMode="External"/><Relationship Id="rId135" Type="http://schemas.openxmlformats.org/officeDocument/2006/relationships/hyperlink" Target="https://my.apps.factset.com/viewer/?_app_id=central_doc_viewer&amp;_dd2=%26f%3Dsld%26c%3Dtrue%26os%3D131800%26oe%3D131808&amp;_doc_docfn=U2FsdGVkX18upDQvnQeMwOGD4g+Mtgl3bJD/SioafeygyYc5ou39MmGCoTv8ndBhgphQOf/AWKUmk21scd5KWw4KVCUo+ObJRDmgo+o6rEI=&amp;center_on_screen=true&amp;float_window=true&amp;height=800&amp;positioning_strategy=center_on_screen&amp;width=950" TargetMode="External"/><Relationship Id="rId156" Type="http://schemas.openxmlformats.org/officeDocument/2006/relationships/hyperlink" Target="https://my.apps.factset.com/viewer/?_app_id=central_doc_viewer&amp;_dd2=%26f%3Dsld%26c%3Dtrue%26os%3D147485%26oe%3D147488&amp;_doc_docfn=U2FsdGVkX19avCEeA+xIcFI96NaYFS+CBleq9vKvN2EV651Hlx8Yqf1jCx1LXuWYRwL6oqDj+D1dBFKkLtbXGgK+sDJXyBYgWWuQ/IRlDLA=&amp;center_on_screen=true&amp;float_window=true&amp;height=800&amp;positioning_strategy=center_on_screen&amp;width=950" TargetMode="External"/><Relationship Id="rId177" Type="http://schemas.openxmlformats.org/officeDocument/2006/relationships/hyperlink" Target="https://my.apps.factset.com/viewer/?_app_id=central_doc_viewer&amp;_dd2=%26f%3Dsld%26c%3Dtrue%26os%3D135040%26oe%3D135044&amp;_doc_docfn=U2FsdGVkX1+JMmKHonvkGMcVrnR85e3SNgmj2b1ePGXgKjO1o8dyYAllK4+AaIoSwBQhetjQjoOXC6lOls+VqE6jb29C47kd/0t80rWFFrc=&amp;center_on_screen=true&amp;float_window=true&amp;height=800&amp;positioning_strategy=center_on_screen&amp;width=950" TargetMode="External"/><Relationship Id="rId198" Type="http://schemas.openxmlformats.org/officeDocument/2006/relationships/hyperlink" Target="https://my.apps.factset.com/viewer/?_app_id=central_doc_viewer&amp;_dd2=%26f%3Dsld%26c%3Dtrue%26os%3D199109%26oe%3D199115&amp;_doc_docfn=U2FsdGVkX1+Ghl18+Y9JniucKXBnbSNRU7li2826hDP8AVqH8hFrBiYGG9cbeQRxXcBnOtWaOxtq00Re0+4A/yWAE+SuwYl+jq+cOzJXUs4=&amp;center_on_screen=true&amp;float_window=true&amp;height=800&amp;positioning_strategy=center_on_screen&amp;width=950" TargetMode="External"/><Relationship Id="rId202" Type="http://schemas.openxmlformats.org/officeDocument/2006/relationships/hyperlink" Target="https://my.apps.factset.com/viewer/?_app_id=central_doc_viewer&amp;_dd2=%26f%3Dsld%26c%3Dtrue%26os%3D151265%26oe%3D151271&amp;_doc_docfn=U2FsdGVkX1/A906gqXIBLNtJZXPidydJA8Pjiw9TdVpDBn3+0tRZNiHH5CJk6jYYAqmg7G5zZBVvpUv893pweuOdebtdmYoAhpORytJgT3o=&amp;center_on_screen=true&amp;float_window=true&amp;height=800&amp;positioning_strategy=center_on_screen&amp;width=950" TargetMode="External"/><Relationship Id="rId223" Type="http://schemas.openxmlformats.org/officeDocument/2006/relationships/hyperlink" Target="https://my.apps.factset.com/viewer/?_app_id=central_doc_viewer&amp;_dd2=%26f%3Dsld%26c%3Dtrue%26os%3D55545%26oe%3D55554&amp;_doc_docfn=U2FsdGVkX19vHYm/7YSFR1cWDkjLqigC/SYp43cFbyGRMD0YVavbwZsqUIk48sBu0Kxjb88r23CbYgP4EYzmkFzUCB6sz95fkZbep/QCC84=&amp;center_on_screen=true&amp;float_window=true&amp;height=800&amp;positioning_strategy=center_on_screen&amp;width=950" TargetMode="External"/><Relationship Id="rId18" Type="http://schemas.openxmlformats.org/officeDocument/2006/relationships/hyperlink" Target="https://my.apps.factset.com/viewer/?_app_id=central_doc_viewer&amp;_dd2=%26f%3Dsld%26c%3Dtrue%26os%3D142030%26oe%3D142035&amp;_doc_docfn=U2FsdGVkX18kWnaO6J34nH0K9lndoXUAWw+c8HhcV6evWd2LZ/raF2Jis1OLO7zQPZnsD28txBE95YsQpd8YytqiWhWyuZX5rPgZCSaHYQU=&amp;center_on_screen=true&amp;float_window=true&amp;height=800&amp;positioning_strategy=center_on_screen&amp;width=950" TargetMode="External"/><Relationship Id="rId39" Type="http://schemas.openxmlformats.org/officeDocument/2006/relationships/hyperlink" Target="https://my.apps.factset.com/viewer/?_app_id=central_doc_viewer&amp;_dd2=%26f%3Dsld%26c%3Dtrue%26os%3D138293%26oe%3D138298&amp;_doc_docfn=U2FsdGVkX19mopqmOvOUZ96/KNvzcv8xrG6naa43jW9FDn8kRetxBYoAqJxoQmc9Ur3NgHXB+q0s0xejAeHld/So/5uBHLKLib3GqCgIhps=&amp;center_on_screen=true&amp;float_window=true&amp;height=800&amp;positioning_strategy=center_on_screen&amp;width=950" TargetMode="External"/><Relationship Id="rId50" Type="http://schemas.openxmlformats.org/officeDocument/2006/relationships/hyperlink" Target="https://my.apps.factset.com/viewer/?_app_id=central_doc_viewer&amp;_dd2=%26f%3Dsld%26c%3Dtrue%26os%3D131403%26oe%3D131409&amp;_doc_docfn=U2FsdGVkX19nKCVBx4TB7qpGfwBw0n+ZwcvxkCtMGtcr4/bZ5j1BVp3+8b4H8KzWOb08Q6t8r4bFRNREk7o9WFffB6aN1x26/XhfTMpFgP4=&amp;center_on_screen=true&amp;float_window=true&amp;height=800&amp;positioning_strategy=center_on_screen&amp;width=950" TargetMode="External"/><Relationship Id="rId104" Type="http://schemas.openxmlformats.org/officeDocument/2006/relationships/hyperlink" Target="https://my.apps.factset.com/viewer/?_app_id=central_doc_viewer&amp;_dd2=%26f%3Dsld%26c%3Dtrue%26os%3D64708%26oe%3D64716&amp;_doc_docfn=U2FsdGVkX19E7X0e4pTVeqe6KqlNsGNjO4sbu6WW1/4rEbSL5hlHAJbL5kjqVAX2MHZuslZyivUHqkVEAYwzQjQjKnIT/4dIGttig2ZxA8E=&amp;center_on_screen=true&amp;float_window=true&amp;height=800&amp;positioning_strategy=center_on_screen&amp;width=950" TargetMode="External"/><Relationship Id="rId125" Type="http://schemas.openxmlformats.org/officeDocument/2006/relationships/hyperlink" Target="https://my.apps.factset.com/viewer/?_app_id=central_doc_viewer&amp;_dd2=%26f%3Dsld%26c%3Dtrue%26os%3D131087%26oe%3D131094&amp;_doc_docfn=U2FsdGVkX1/OiPmbhcLJmoYpkhw/kGgYc65szaCXuPUsKOmdz5+Q/hyPlu22TJzG2y6iRyJftCmLT8NeUzmYO41SGsCBiEUbS7qwWbPXZxo=&amp;center_on_screen=true&amp;float_window=true&amp;height=800&amp;positioning_strategy=center_on_screen&amp;width=950" TargetMode="External"/><Relationship Id="rId146" Type="http://schemas.openxmlformats.org/officeDocument/2006/relationships/hyperlink" Target="https://my.apps.factset.com/viewer/?_app_id=central_doc_viewer&amp;_dd2=%26f%3Dsld%26c%3Dtrue%26os%3D69035%26oe%3D69041&amp;_doc_docfn=U2FsdGVkX1+69WKciU3TP9btarCfznPK9bk/StgO2nqT/WjMjfOzFRGF1Y9RN+KVVy/dVMY6s4wqS86hM4G1Px87CZoWlSCSr10KYjNPdSI=&amp;center_on_screen=true&amp;float_window=true&amp;height=800&amp;positioning_strategy=center_on_screen&amp;width=950" TargetMode="External"/><Relationship Id="rId167" Type="http://schemas.openxmlformats.org/officeDocument/2006/relationships/hyperlink" Target="https://my.apps.factset.com/viewer/?_app_id=central_doc_viewer&amp;_dd2=%26f%3Dsld%26c%3Dtrue%26os%3D133959%26oe%3D133966&amp;_doc_docfn=U2FsdGVkX1+pEvDyM1nSn3iGxjrJLkezn9DytLxdWfd22gr5AIF83M5OlE/AyV6/0QlYLQUcDzEmxQlHsyEcKsR5XxwtaCP9yTQcB3FUcf4=&amp;center_on_screen=true&amp;float_window=true&amp;height=800&amp;positioning_strategy=center_on_screen&amp;width=950" TargetMode="External"/><Relationship Id="rId188" Type="http://schemas.openxmlformats.org/officeDocument/2006/relationships/hyperlink" Target="https://my.apps.factset.com/viewer/?_app_id=central_doc_viewer&amp;_dd2=%26f%3Dsld%26c%3Dtrue%26os%3D199845%26oe%3D199851&amp;_doc_docfn=U2FsdGVkX18q/6PEhrDlhMC5L2QNd+ZCITGe3sujEr2plRixMU5wPXhq0GlzFCK7ZJ4P0gwwz8OR2Nin2eH6n5q4KNbr7caVQ/ZehAqlpTo=&amp;center_on_screen=true&amp;float_window=true&amp;height=800&amp;positioning_strategy=center_on_screen&amp;width=950" TargetMode="External"/><Relationship Id="rId71" Type="http://schemas.openxmlformats.org/officeDocument/2006/relationships/hyperlink" Target="https://my.apps.factset.com/viewer/?_app_id=central_doc_viewer&amp;_dd2=%26f%3Dsld%26c%3Dtrue%26os%3D141125%26oe%3D141128&amp;_doc_docfn=U2FsdGVkX1+JO91JwFv+q4fymyXQ6xaCVMPsSPwDA2xGDR0wNhQsCyPshpznGKMj79NwMwrYT8/PXFaLSN4HePPztIRAcDJBtkcg0+H7CRE=&amp;center_on_screen=true&amp;float_window=true&amp;height=800&amp;positioning_strategy=center_on_screen&amp;width=950" TargetMode="External"/><Relationship Id="rId92" Type="http://schemas.openxmlformats.org/officeDocument/2006/relationships/hyperlink" Target="https://my.apps.factset.com/viewer/?_app_id=central_doc_viewer&amp;_dd2=%26f%3Dsld%26c%3Dtrue%26os%3D143034%26oe%3D143037&amp;_doc_docfn=U2FsdGVkX1/M3oosNJY8Icc1JoYZcPuCIMHwQDulaHEet9t0s7v2iZoQiBF+nfjxZoQsR6CdVtkK3zkgbqogKuhtU/1cHg7qZao5vAaRp9Q=&amp;center_on_screen=true&amp;float_window=true&amp;height=800&amp;positioning_strategy=center_on_screen&amp;width=950" TargetMode="External"/><Relationship Id="rId213" Type="http://schemas.openxmlformats.org/officeDocument/2006/relationships/hyperlink" Target="https://my.apps.factset.com/viewer/?_app_id=central_doc_viewer&amp;_dd2=%26f%3Dsld%26c%3Dtrue%26os%3D216095%26oe%3D216102&amp;_doc_docfn=U2FsdGVkX1+av2IHIfEG9tniaI1B9vxxvmgX4shR1cYF5EFNz+SjOjHkKsalqh67C6k/AT8dS++mbT4Pu3YF8ncqVe/nsUYyLKjNDLfhY5s=&amp;center_on_screen=true&amp;float_window=true&amp;height=800&amp;positioning_strategy=center_on_screen&amp;width=950" TargetMode="External"/><Relationship Id="rId2" Type="http://schemas.openxmlformats.org/officeDocument/2006/relationships/hyperlink" Target="https://my.apps.factset.com/viewer/?_app_id=central_doc_viewer&amp;_dd2=%26f%3Dsld%26c%3Dtrue%26os%3D55800%26oe%3D55809&amp;_doc_docfn=U2FsdGVkX1/HvpaAnFBfd1DpZWXGkfbLJmuanxhco56VmwAUExSuQPfwBzXMveUQsHzUd5OZ0oGQvNq6mZMZHEw0hf3r1aK6Jijgh6A/1AA=&amp;center_on_screen=true&amp;float_window=true&amp;height=800&amp;positioning_strategy=center_on_screen&amp;width=950" TargetMode="External"/><Relationship Id="rId29" Type="http://schemas.openxmlformats.org/officeDocument/2006/relationships/hyperlink" Target="https://my.apps.factset.com/viewer/?_app_id=central_doc_viewer&amp;_dd2=%26f%3Dsld%26c%3Dtrue%26os%3D137562%26oe%3D137565&amp;_doc_docfn=U2FsdGVkX1/60mXuqXYAZbwyydgmdmp14Q6sItu09PLrBc1UF3ay6bL1Vwuez42aKHr49hwOMW3S1lcu2rd06y+WW1mtIEX8hRZJccsfG7I=&amp;center_on_screen=true&amp;float_window=true&amp;height=800&amp;positioning_strategy=center_on_screen&amp;width=950" TargetMode="External"/><Relationship Id="rId40" Type="http://schemas.openxmlformats.org/officeDocument/2006/relationships/hyperlink" Target="https://my.apps.factset.com/viewer/?_app_id=central_doc_viewer&amp;_dd2=%26f%3Dsld%26c%3Dtrue%26os%3D138083%26oe%3D138088&amp;_doc_docfn=U2FsdGVkX1+EncR8JzDG91csOiI5AHrAkc4DmF9P3G/EjZBsYOpnEA5apLXy4WyA2f5W7BdXRYz8T64bO8SM9KqL42zw84XzLOJUaR7sIyI=&amp;center_on_screen=true&amp;float_window=true&amp;height=800&amp;positioning_strategy=center_on_screen&amp;width=950" TargetMode="External"/><Relationship Id="rId115" Type="http://schemas.openxmlformats.org/officeDocument/2006/relationships/hyperlink" Target="https://my.apps.factset.com/viewer/?_app_id=central_doc_viewer&amp;_dd2=%26f%3Dsld%26c%3Dtrue%26os%3D130161%26oe%3D130169&amp;_doc_docfn=U2FsdGVkX1+OXxZMT6+QbuOLZGRgBhNtIOp5XBrixQwd1d/bdDlGMwkLHxdQSuOuddkSDgwto0yiwbHAZqU3oMIC1AbBASkgWx7YimxQgNk=&amp;center_on_screen=true&amp;float_window=true&amp;height=800&amp;positioning_strategy=center_on_screen&amp;width=950" TargetMode="External"/><Relationship Id="rId136" Type="http://schemas.openxmlformats.org/officeDocument/2006/relationships/hyperlink" Target="https://my.apps.factset.com/viewer/?_app_id=central_doc_viewer&amp;_dd2=%26f%3Dsld%26c%3Dtrue%26os%3D195039%26oe%3D195047&amp;_doc_docfn=U2FsdGVkX18O+iDoeNFKfVSbg1HirOKPb8c6iFQRdUatPaGt3Vo47o4Xe+d5Avg4xub/fhlrd3/AigVibB1V4mvA2gwwCVT0SQM0D36q0SY=&amp;center_on_screen=true&amp;float_window=true&amp;height=800&amp;positioning_strategy=center_on_screen&amp;width=950" TargetMode="External"/><Relationship Id="rId157" Type="http://schemas.openxmlformats.org/officeDocument/2006/relationships/hyperlink" Target="https://my.apps.factset.com/viewer/?_app_id=central_doc_viewer&amp;_dd2=%26f%3Dsld%26c%3Dtrue%26os%3D133260%26oe%3D133261&amp;_doc_docfn=U2FsdGVkX181/hTYgGlIZ6smm3by6yLeWli71qcKubvJreaSgsc8qsw/XuQDwwHth9juPd+aS/zEiBjB22E0Hi4OK78PD+UKWkaDXqYOwLI=&amp;center_on_screen=true&amp;float_window=true&amp;height=800&amp;positioning_strategy=center_on_screen&amp;width=950" TargetMode="External"/><Relationship Id="rId178" Type="http://schemas.openxmlformats.org/officeDocument/2006/relationships/hyperlink" Target="https://my.apps.factset.com/viewer/?_app_id=central_doc_viewer&amp;_dd2=%26f%3Dsld%26c%3Dtrue%26os%3D198299%26oe%3D198305&amp;_doc_docfn=U2FsdGVkX1/WKva1SBjmfCfnTbhJY75kMqILizjtG1+C+/l0eIv+nbQT2e13dT5+321F5AOPzz+pIXmeBkUFb1jS2UMPe5fOuvYvPNFa53M=&amp;center_on_screen=true&amp;float_window=true&amp;height=800&amp;positioning_strategy=center_on_screen&amp;width=950" TargetMode="External"/><Relationship Id="rId61" Type="http://schemas.openxmlformats.org/officeDocument/2006/relationships/hyperlink" Target="https://my.apps.factset.com/viewer/?_app_id=central_doc_viewer&amp;_dd2=%26f%3Dsld%26c%3Dtrue%26os%3D140418%26oe%3D140419&amp;_doc_docfn=U2FsdGVkX1/WnzD0x5WZbuGH33Chlc7RvHBf8st3yz3/yGiniXyyWcsbdbnEDlAtXxdAVPnKim5Y5RCelyn58d7HTfoQlXzXIxLzI5K8tXY=&amp;center_on_screen=true&amp;float_window=true&amp;height=800&amp;positioning_strategy=center_on_screen&amp;width=950" TargetMode="External"/><Relationship Id="rId82" Type="http://schemas.openxmlformats.org/officeDocument/2006/relationships/hyperlink" Target="https://my.apps.factset.com/viewer/?_app_id=central_doc_viewer&amp;_dd2=%26f%3Dsld%26c%3Dtrue%26os%3D142336%26oe%3D142341&amp;_doc_docfn=U2FsdGVkX1/opdw7rX5Kiq9TUjXKjf3MymUYt1WtIMCq0n+mOs9/X5VfXggZcosYSLx0GYjJYpgKthAbJ8MteyuIWf1HU0sXrov1QO3XHvE=&amp;center_on_screen=true&amp;float_window=true&amp;height=800&amp;positioning_strategy=center_on_screen&amp;width=950" TargetMode="External"/><Relationship Id="rId199" Type="http://schemas.openxmlformats.org/officeDocument/2006/relationships/hyperlink" Target="https://my.apps.factset.com/viewer/?_app_id=central_doc_viewer&amp;_dd2=%26f%3Dsld%26c%3Dtrue%26os%3D148613%26oe%3D148619&amp;_doc_docfn=U2FsdGVkX189lfinW2KQc4Tj7nfCYXBbBMIqy31+JLKm0Nckk3y+BvreH4ThIuJZqUP2xglB2v9zd4yB+UINJBNoNrKTePHQS3GN4xG3Jbk=&amp;center_on_screen=true&amp;float_window=true&amp;height=800&amp;positioning_strategy=center_on_screen&amp;width=950" TargetMode="External"/><Relationship Id="rId203" Type="http://schemas.openxmlformats.org/officeDocument/2006/relationships/hyperlink" Target="https://my.apps.factset.com/viewer/?_app_id=central_doc_viewer&amp;_dd2=%26f%3Dsld%26c%3Dtrue%26os%3D151039%26oe%3D151045&amp;_doc_docfn=U2FsdGVkX182dIyELYnsLwp4VDWXjYIpGttCjiXM5HI02l6+NofP9KXy52YCyFnGv6sc0WAA8qJ0yepcWgxP0TXfflUwE6mn+pHDxppHgxA=&amp;center_on_screen=true&amp;float_window=true&amp;height=800&amp;positioning_strategy=center_on_screen&amp;width=950" TargetMode="External"/><Relationship Id="rId19" Type="http://schemas.openxmlformats.org/officeDocument/2006/relationships/hyperlink" Target="https://my.apps.factset.com/viewer/?_app_id=central_doc_viewer&amp;_dd2=%26f%3Dsld%26c%3Dtrue%26os%3D141835%26oe%3D141840&amp;_doc_docfn=U2FsdGVkX1/mvtiIpz0lB2L8mI0chqJu5k+kjvOI/JOk/14WAWHx+klOVr6TgKzNbMludq5msbF8TLX9gebTP1aMrY7tQI6+cFCUTqMYcco=&amp;center_on_screen=true&amp;float_window=true&amp;height=800&amp;positioning_strategy=center_on_screen&amp;width=950" TargetMode="External"/><Relationship Id="rId224" Type="http://schemas.openxmlformats.org/officeDocument/2006/relationships/hyperlink" Target="https://my.apps.factset.com/viewer/?_app_id=central_doc_viewer&amp;_dd2=%26f%3Dsld%26c%3Dtrue%26os%3D56918%26oe%3D56927&amp;_doc_docfn=U2FsdGVkX189nEOhaUrahImwQSvRWn5bNuu5zalNVW0Eqnfi05zF/xJ6/99WoKVw1psTYSTyQtVuREf/Ruv+1SYSWwmu4BlDly4b3h58xfE=&amp;center_on_screen=true&amp;float_window=true&amp;height=800&amp;positioning_strategy=center_on_screen&amp;width=950" TargetMode="External"/><Relationship Id="rId30" Type="http://schemas.openxmlformats.org/officeDocument/2006/relationships/hyperlink" Target="https://my.apps.factset.com/viewer/?_app_id=central_doc_viewer&amp;_dd2=%26f%3Dsld%26c%3Dtrue%26os%3D137360%26oe%3D137363&amp;_doc_docfn=U2FsdGVkX18nEacuWAnMVIwNXkwTFbVj1iY+XT48174p5XFepdeKa0c3ifwGv+4z7GhKyPzDzy06qug2KOYTVqqdL71P2n5lO/lnouyCMlk=&amp;center_on_screen=true&amp;float_window=true&amp;height=800&amp;positioning_strategy=center_on_screen&amp;width=950" TargetMode="External"/><Relationship Id="rId105" Type="http://schemas.openxmlformats.org/officeDocument/2006/relationships/hyperlink" Target="https://my.apps.factset.com/viewer/?_app_id=central_doc_viewer&amp;_dd2=%26f%3Dsld%26c%3Dtrue%26os%3D129413%26oe%3D129418&amp;_doc_docfn=U2FsdGVkX18DyXymqNrA5EbdpYj8ZZCQhe0+F6+S8ZEf0gPM2Vn2Bth9bcli3sFACf9mtySp2lvVwFwW5mrr1ODKXZFxdR0Y8Vl5G2i7jyE=&amp;center_on_screen=true&amp;float_window=true&amp;height=800&amp;positioning_strategy=center_on_screen&amp;width=950" TargetMode="External"/><Relationship Id="rId126" Type="http://schemas.openxmlformats.org/officeDocument/2006/relationships/hyperlink" Target="https://my.apps.factset.com/viewer/?_app_id=central_doc_viewer&amp;_dd2=%26f%3Dsld%26c%3Dtrue%26os%3D194324%26oe%3D194331&amp;_doc_docfn=U2FsdGVkX19XUZSlgHR+USQoy38DsheQlfwfHRFJG40RQpCUfMKo9kCGlj8tCUs+e2oRNS+aLToR2aQuDB7e8eNPF0KjdDxYY5qyyTxAIqM=&amp;center_on_screen=true&amp;float_window=true&amp;height=800&amp;positioning_strategy=center_on_screen&amp;width=950" TargetMode="External"/><Relationship Id="rId147" Type="http://schemas.openxmlformats.org/officeDocument/2006/relationships/hyperlink" Target="https://my.apps.factset.com/viewer/?_app_id=central_doc_viewer&amp;_dd2=%26f%3Dsld%26c%3Dtrue%26os%3D68380%26oe%3D68387&amp;_doc_docfn=U2FsdGVkX19Hv1N781I8z/GnuIjSUtpNwLeUE4rA5IuIpOnICuVzGePQCvP/Pt2mUJmuR/CfLoNmiJGWYPxwYNXLRY1YutswOnEhmn2ibuI=&amp;center_on_screen=true&amp;float_window=true&amp;height=800&amp;positioning_strategy=center_on_screen&amp;width=950" TargetMode="External"/><Relationship Id="rId168" Type="http://schemas.openxmlformats.org/officeDocument/2006/relationships/hyperlink" Target="https://my.apps.factset.com/viewer/?_app_id=central_doc_viewer&amp;_dd2=%26f%3Dsld%26c%3Dtrue%26os%3D197216%26oe%3D197225&amp;_doc_docfn=U2FsdGVkX1/uKJFWB+lIJAhzi+Du5q1WNYzaGkA+3gNw8ppH+PokjDpxexJbOCWxV7kDlTxhwKm7zNqBtE/SnTaH4yamIXHwAksA+o22UWM=&amp;center_on_screen=true&amp;float_window=true&amp;height=800&amp;positioning_strategy=center_on_screen&amp;width=950" TargetMode="External"/><Relationship Id="rId51" Type="http://schemas.openxmlformats.org/officeDocument/2006/relationships/hyperlink" Target="https://my.apps.factset.com/viewer/?_app_id=central_doc_viewer&amp;_dd2=%26f%3Dsld%26c%3Dtrue%26os%3D139928%26oe%3D139930&amp;_doc_docfn=U2FsdGVkX19QpT6r94r8OI2E8+DANqfWkZlKWJudl4hNgaFv0uBzWNh/L2jb0Ht/+/nhe/4DDg/VunbVabiwunfxKkoi+ZjsfwtPDKFwye8=&amp;center_on_screen=true&amp;float_window=true&amp;height=800&amp;positioning_strategy=center_on_screen&amp;width=950" TargetMode="External"/><Relationship Id="rId72" Type="http://schemas.openxmlformats.org/officeDocument/2006/relationships/hyperlink" Target="https://my.apps.factset.com/viewer/?_app_id=central_doc_viewer&amp;_dd2=%26f%3Dsld%26c%3Dtrue%26os%3D140920%26oe%3D140924&amp;_doc_docfn=U2FsdGVkX1+fbTaQbvvB+MH43+MMKPiOIgPAGHcOi/E7rE27SP2LvK0E3A2vZ6se2nRVNDI+S/vxX9B/Jw522pVr6Gnwu6S6tHviIAe9n1M=&amp;center_on_screen=true&amp;float_window=true&amp;height=800&amp;positioning_strategy=center_on_screen&amp;width=950" TargetMode="External"/><Relationship Id="rId93" Type="http://schemas.openxmlformats.org/officeDocument/2006/relationships/hyperlink" Target="https://my.apps.factset.com/viewer/?_app_id=central_doc_viewer&amp;_dd2=%26f%3Dsld%26c%3Dtrue%26os%3D62533%26oe%3D62542&amp;_doc_docfn=U2FsdGVkX18FQwCVRd2QtyAgtDiFhbPxTo6M/k8FPNcKFtovSobuorkjG0GLQIyhCBAv2g0oLsQnUOMkUNQ4lDJkjnFFd0NURF+BO1BamoI=&amp;center_on_screen=true&amp;float_window=true&amp;height=800&amp;positioning_strategy=center_on_screen&amp;width=950" TargetMode="External"/><Relationship Id="rId189" Type="http://schemas.openxmlformats.org/officeDocument/2006/relationships/hyperlink" Target="https://my.apps.factset.com/viewer/?_app_id=central_doc_viewer&amp;_dd2=%26f%3Dsld%26c%3Dtrue%26os%3D149349%26oe%3D149353&amp;_doc_docfn=U2FsdGVkX1+VlqOwFs61ffIMc8srrBYy2CpTTJNUeNOzDKBmV9QpE911+S7/9Y0YlzTe517dlz8WAhEP+lMARrfcxdlqD76LPF+CnfuLjFc=&amp;center_on_screen=true&amp;float_window=true&amp;height=800&amp;positioning_strategy=center_on_screen&amp;width=950" TargetMode="External"/><Relationship Id="rId3" Type="http://schemas.openxmlformats.org/officeDocument/2006/relationships/hyperlink" Target="https://my.apps.factset.com/viewer/?_app_id=central_doc_viewer&amp;_dd2=%26f%3Dsld%26c%3Dtrue%26os%3D121164%26oe%3D121173&amp;_doc_docfn=U2FsdGVkX1/+FOfc5VZyL/CceNF//DFas4hio5lKgJyhWYnh4qJjS15P19NSiueYGY+PtY3d9D1a/2sLAopgkeoLpe1Zvrii9JjEMuKuB34=&amp;center_on_screen=true&amp;float_window=true&amp;height=800&amp;positioning_strategy=center_on_screen&amp;width=950" TargetMode="External"/><Relationship Id="rId214" Type="http://schemas.openxmlformats.org/officeDocument/2006/relationships/hyperlink" Target="https://my.apps.factset.com/viewer/?_app_id=central_doc_viewer&amp;_dd2=%26f%3Dsld%26c%3Dtrue%26os%3D205441%26oe%3D205448&amp;_doc_docfn=U2FsdGVkX1/n92qVJ24zFW88QJwo2tnNnQ9evweBtcirkS8/vFnF2IdeAU4fmKG0I/VAY6DFWpOo9rsZD+8cq3C6MdDUS7WD2/DFCokViWM=&amp;center_on_screen=true&amp;float_window=true&amp;height=800&amp;positioning_strategy=center_on_screen&amp;width=950" TargetMode="External"/><Relationship Id="rId116" Type="http://schemas.openxmlformats.org/officeDocument/2006/relationships/hyperlink" Target="https://my.apps.factset.com/viewer/?_app_id=central_doc_viewer&amp;_dd2=%26f%3Dsld%26c%3Dtrue%26os%3D193398%26oe%3D193406&amp;_doc_docfn=U2FsdGVkX18MEzAYhczv02FVCkKKFiwAYerV7qbs/osUOvvM1c0UnZlGGlo9AtuCPupLbqeAXWj1jCt0bedglaarqO661SpV0GTgQ5C7d7s=&amp;center_on_screen=true&amp;float_window=true&amp;height=800&amp;positioning_strategy=center_on_screen&amp;width=950" TargetMode="External"/><Relationship Id="rId137" Type="http://schemas.openxmlformats.org/officeDocument/2006/relationships/hyperlink" Target="https://my.apps.factset.com/viewer/?_app_id=central_doc_viewer&amp;_dd2=%26f%3Dsld%26c%3Dtrue%26os%3D144535%26oe%3D144544&amp;_doc_docfn=U2FsdGVkX1/mHKMRA+UoosADjv1Q2Z+rAj/bAQBdkQhEHeHnw9r1/iCT6zcVph2cySHIiLkQ5PizsCbZxsC4iohrHkPu99TydG+l7Bb2clc=&amp;center_on_screen=true&amp;float_window=true&amp;height=800&amp;positioning_strategy=center_on_screen&amp;width=950" TargetMode="External"/><Relationship Id="rId158" Type="http://schemas.openxmlformats.org/officeDocument/2006/relationships/hyperlink" Target="https://my.apps.factset.com/viewer/?_app_id=central_doc_viewer&amp;_dd2=%26f%3Dsld%26c%3Dtrue%26os%3D196517%26oe%3D196518&amp;_doc_docfn=U2FsdGVkX1/XPGPFFajTiqdOuTnhp2mQyqE5kNE8CahDQIIZXt19zUvSMLUK2mD0kG74psXVCW4qiZHydH/fooy6An+Z2QVACU2Epq0GZOs=&amp;center_on_screen=true&amp;float_window=true&amp;height=800&amp;positioning_strategy=center_on_screen&amp;width=950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my.apps.factset.com/viewer/?_app_id=central_doc_viewer&amp;_dd2=%26f%3Dsld%26c%3Dtrue%26os%3D294828%26oe%3D294834&amp;_doc_docfn=U2FsdGVkX18/he10pv2CRzq6gK8BpsrDKE3FAQRpQ/S1wZAO+1eVLHqMk3bojJEVnPSacB6dM7X0UxxbFmP4/b4LxCbcLgH5m5ipAvxI28E=&amp;center_on_screen=true&amp;float_window=true&amp;height=800&amp;positioning_strategy=center_on_screen&amp;width=950" TargetMode="External"/><Relationship Id="rId299" Type="http://schemas.openxmlformats.org/officeDocument/2006/relationships/hyperlink" Target="https://my.apps.factset.com/viewer/?_app_id=central_doc_viewer&amp;_dd2=%26f%3Dsld%26c%3Dtrue%26os%3D297468%26oe%3D297477&amp;_doc_docfn=U2FsdGVkX1+tGPRhQ1ctWdEZveyKs3WjClPIZTBLAFyaevNVX6+dTJYzMe+EKRAXCgXsiiuKW8yzeCpqwk8R6M/xn8Ja7jYIGWxjEKtygBU=&amp;center_on_screen=true&amp;float_window=true&amp;height=800&amp;positioning_strategy=center_on_screen&amp;width=950" TargetMode="External"/><Relationship Id="rId21" Type="http://schemas.openxmlformats.org/officeDocument/2006/relationships/hyperlink" Target="https://my.apps.factset.com/viewer/?_app_id=central_doc_viewer&amp;_dd2=%26f%3Dsld%26c%3Dtrue%26os%3D215324%26oe%3D215331&amp;_doc_docfn=U2FsdGVkX18RGkpTuG50je9rWr2vpvqDio6JV2tTCcunAE6FCZB4N55mVfZ1O/0ZqW22jbsz+BMZssK0aT0zmtf+In3mf/ZJtv/PrL3GgAU=&amp;center_on_screen=true&amp;float_window=true&amp;height=800&amp;positioning_strategy=center_on_screen&amp;width=950" TargetMode="External"/><Relationship Id="rId63" Type="http://schemas.openxmlformats.org/officeDocument/2006/relationships/hyperlink" Target="https://my.apps.factset.com/viewer/?_app_id=central_doc_viewer&amp;_dd2=%26f%3Dsld%26c%3Dtrue%26os%3D354901%26oe%3D354906&amp;_doc_docfn=U2FsdGVkX1+3cNWV4eksMpiEyCCnp+r7lRlgJecOICQ8qx0eUptXS+QDUieIaSOpvT7zZ/+LzotsPqy0Q+5w10p+5MYH1ci5AOOxl8WAC8A=&amp;center_on_screen=true&amp;float_window=true&amp;height=800&amp;positioning_strategy=center_on_screen&amp;width=950" TargetMode="External"/><Relationship Id="rId159" Type="http://schemas.openxmlformats.org/officeDocument/2006/relationships/hyperlink" Target="https://my.apps.factset.com/viewer/?_app_id=central_doc_viewer&amp;_dd2=%26f%3Dsld%26c%3Dtrue%26os%3D361661%26oe%3D361662&amp;_doc_docfn=U2FsdGVkX1/TgZOPcbI4PIDaKfxshYUy40E/XgiVs2IfgPK81QExE/Ro0VgM8kHi58Ndc8XRyu+MxHW7wM5ovubzzMN2dv6XjZVO3QEaspI=&amp;center_on_screen=true&amp;float_window=true&amp;height=800&amp;positioning_strategy=center_on_screen&amp;width=950" TargetMode="External"/><Relationship Id="rId324" Type="http://schemas.openxmlformats.org/officeDocument/2006/relationships/hyperlink" Target="https://my.apps.factset.com/viewer/?_app_id=central_doc_viewer&amp;_dd2=%26f%3Dsld%26c%3Dtrue%26os%3D228950%26oe%3D228951&amp;_doc_docfn=U2FsdGVkX18TBux80BZER+4p2ZML6EuOsUtFeE8geSPuKKcm34fdq3CpNCbPJLcmX+vqj5Xc1DHdMyXzwE+9krBFRjMFMdmhfj0FE7Noy4g=&amp;center_on_screen=true&amp;float_window=true&amp;height=800&amp;positioning_strategy=center_on_screen&amp;width=950" TargetMode="External"/><Relationship Id="rId366" Type="http://schemas.openxmlformats.org/officeDocument/2006/relationships/hyperlink" Target="https://my.apps.factset.com/viewer/?_app_id=central_doc_viewer&amp;_dd2=%26f%3Dsld%26c%3Dtrue%26os%3D242828%26oe%3D242836&amp;_doc_docfn=U2FsdGVkX18x7ul8b2e3Zm/GKSX3PfBMfzClQtH37d7PODAtbeawjyWxhqvVTUJL4T5USZ8AsWj0atpbc2e1VdZ8012tuvk+FttqMakYJpA=&amp;center_on_screen=true&amp;float_window=true&amp;height=800&amp;positioning_strategy=center_on_screen&amp;width=950" TargetMode="External"/><Relationship Id="rId170" Type="http://schemas.openxmlformats.org/officeDocument/2006/relationships/hyperlink" Target="https://my.apps.factset.com/viewer/?_app_id=central_doc_viewer&amp;_dd2=%26f%3Dsld%26c%3Dtrue%26os%3D493138%26oe%3D493144&amp;_doc_docfn=U2FsdGVkX1+bJYF+PWWi7hXVX7K1CGx1swlPmt6cPIcs50kOQFXeLBFJfLRsxsbWY1r0xwZxxVtGxrRk1gBhAUrAO141/mEoU4wXdHV90m8=&amp;center_on_screen=true&amp;float_window=true&amp;height=800&amp;positioning_strategy=center_on_screen&amp;width=950" TargetMode="External"/><Relationship Id="rId226" Type="http://schemas.openxmlformats.org/officeDocument/2006/relationships/hyperlink" Target="https://my.apps.factset.com/viewer/?_app_id=central_doc_viewer&amp;_dd2=%26f%3Dsld%26c%3Dtrue%26os%3D498131%26oe%3D498140&amp;_doc_docfn=U2FsdGVkX1+bAsWW6Riuhva7F22OqhUMYyxciqXn14qe/YqTtTgYEFLJnssw4c/vQxTaKOzi3zG2Labc6RyzralTT3bgFajUj4Hg61wGhoI=&amp;center_on_screen=true&amp;float_window=true&amp;height=800&amp;positioning_strategy=center_on_screen&amp;width=950" TargetMode="External"/><Relationship Id="rId433" Type="http://schemas.openxmlformats.org/officeDocument/2006/relationships/hyperlink" Target="https://my.apps.factset.com/viewer/?_app_id=central_doc_viewer&amp;_dd2=%26f%3Dsld%26c%3Dtrue%26os%3D515363%26oe%3D515370&amp;_doc_docfn=U2FsdGVkX1+RxG1g2N/Yid7XNQJrfRHOIqbu27kqi3T7xYtK2V+o8BhlnGDvObw5mp8INnPIPb8oC5OK1sZKR/wMoQMGLXkNCDDxlUAaFtY=&amp;center_on_screen=true&amp;float_window=true&amp;height=800&amp;positioning_strategy=center_on_screen&amp;width=950" TargetMode="External"/><Relationship Id="rId268" Type="http://schemas.openxmlformats.org/officeDocument/2006/relationships/hyperlink" Target="https://my.apps.factset.com/viewer/?_app_id=central_doc_viewer&amp;_dd2=%26f%3Dsld%26c%3Dtrue%26os%3D307415%26oe%3D307421&amp;_doc_docfn=U2FsdGVkX18iviEF5EufSGkVycnHlVYg8MjIZwXdlz3nkHlTOA28/8P+PRXqD640uknr7pVToJmfkP86ejrZBzYDNOQYxNuUBVhdMyZJMTk=&amp;center_on_screen=true&amp;float_window=true&amp;height=800&amp;positioning_strategy=center_on_screen&amp;width=950" TargetMode="External"/><Relationship Id="rId475" Type="http://schemas.openxmlformats.org/officeDocument/2006/relationships/hyperlink" Target="https://my.apps.factset.com/viewer/?_app_id=central_doc_viewer&amp;_dd2=%26f%3Dsld%26c%3Dtrue%26os%3D2203846%26oe%3D2203849&amp;_doc_docfn=U2FsdGVkX19N0qYQTSZQOtmaa7qZNfl6c7bNLC5NbVvND4YRTBeSXcBkzjCHNDbH9jPOmKO947mjcxB1rLXLfBAUGawAHweTJC+SKVDxVgM=&amp;center_on_screen=true&amp;float_window=true&amp;height=800&amp;positioning_strategy=center_on_screen&amp;width=950" TargetMode="External"/><Relationship Id="rId32" Type="http://schemas.openxmlformats.org/officeDocument/2006/relationships/hyperlink" Target="https://my.apps.factset.com/viewer/?_app_id=central_doc_viewer&amp;_dd2=%26f%3Dsld%26c%3Dtrue%26os%3D206245%26oe%3D206252&amp;_doc_docfn=U2FsdGVkX1/9Eh/w8pNVBov2ChTJrcfPzrx8aOwqmSne6oiHcL5x2KjCV81j1HJwAfA9PWpxitO4JhALJClSnC+TW77WrGYkkRcCU1tgKrU=&amp;center_on_screen=true&amp;float_window=true&amp;height=800&amp;positioning_strategy=center_on_screen&amp;width=950" TargetMode="External"/><Relationship Id="rId74" Type="http://schemas.openxmlformats.org/officeDocument/2006/relationships/hyperlink" Target="https://my.apps.factset.com/viewer/?_app_id=central_doc_viewer&amp;_dd2=%26f%3Dsld%26c%3Dtrue%26os%3D486125%26oe%3D486126&amp;_doc_docfn=U2FsdGVkX1+ouT8B1XEMPkJwRvAdFy6N9cyYg3p11n6wPCIRJ00j3Yj3PA/ZuMFO/d29nuv9y01xZi8gGAHoTdpdr1ssj/+o9hA6XoY18Zo=&amp;center_on_screen=true&amp;float_window=true&amp;height=800&amp;positioning_strategy=center_on_screen&amp;width=950" TargetMode="External"/><Relationship Id="rId128" Type="http://schemas.openxmlformats.org/officeDocument/2006/relationships/hyperlink" Target="https://my.apps.factset.com/viewer/?_app_id=central_doc_viewer&amp;_dd2=%26f%3Dsld%26c%3Dtrue%26os%3D283333%26oe%3D283341&amp;_doc_docfn=U2FsdGVkX1/Cot0dI2ehZwMFrWJbXDdgVFvS7jTZr+ru4ArQePVVxd3spTAgFq/1NBsgHs1UwsKEOM/ohUJ2F9IXtpnHquK3ywRE71jXbGk=&amp;center_on_screen=true&amp;float_window=true&amp;height=800&amp;positioning_strategy=center_on_screen&amp;width=950" TargetMode="External"/><Relationship Id="rId335" Type="http://schemas.openxmlformats.org/officeDocument/2006/relationships/hyperlink" Target="https://my.apps.factset.com/viewer/?_app_id=central_doc_viewer&amp;_dd2=%26f%3Dsld%26c%3Dtrue%26os%3D376336%26oe%3D376344&amp;_doc_docfn=U2FsdGVkX1/bwpNB7zJ4WZCBajzFlJH6x9tEAioUmr5o9MUDyFpE4jW/HqNzO+9K41xEKm8wnioquhAhvv+UVFh9K/+KAmSNeApNxg/MsNw=&amp;center_on_screen=true&amp;float_window=true&amp;height=800&amp;positioning_strategy=center_on_screen&amp;width=950" TargetMode="External"/><Relationship Id="rId377" Type="http://schemas.openxmlformats.org/officeDocument/2006/relationships/hyperlink" Target="https://my.apps.factset.com/viewer/?_app_id=central_doc_viewer&amp;_dd2=%26f%3Dsld%26c%3Dtrue%26os%3D233038%26oe%3D233042&amp;_doc_docfn=U2FsdGVkX1+VOIiCWKjsDa1qBY+bekHpEwmd79ht133Sv5xnuHkKyxKn9OWYpprW44kR5pZXZyhFeh5iFfFV2Wm2BfHumfFrLuyWXJu4xpo=&amp;center_on_screen=true&amp;float_window=true&amp;height=800&amp;positioning_strategy=center_on_screen&amp;width=950" TargetMode="External"/><Relationship Id="rId5" Type="http://schemas.openxmlformats.org/officeDocument/2006/relationships/hyperlink" Target="https://my.apps.factset.com/viewer/?_app_id=central_doc_viewer&amp;_dd2=%26f%3Dsld%26c%3Dtrue%26os%3D300322%26oe%3D300331&amp;_doc_docfn=U2FsdGVkX1+hkxjYbnf1ZYI2ZR8JFPXvn2Sfev5lPBBJv1ZJ64AW1ArODwAkyxY+lPf5ftjwC+Zf1GHbob5cGznWODmNDxe6zzo/DRjgoHE=&amp;center_on_screen=true&amp;float_window=true&amp;height=800&amp;positioning_strategy=center_on_screen&amp;width=950" TargetMode="External"/><Relationship Id="rId181" Type="http://schemas.openxmlformats.org/officeDocument/2006/relationships/hyperlink" Target="https://my.apps.factset.com/viewer/?_app_id=central_doc_viewer&amp;_dd2=%26f%3Dsld%26c%3Dtrue%26os%3D306172%26oe%3D306183&amp;_doc_docfn=U2FsdGVkX19jC5R0aTHdwfS476LqjXDloEYOGDEjSl3hytV2ZKhVFxgL+tb5bmOFyHnvxzZQ8EqaV2CtocUjzXk69rDqD2/feCSsdWSlYkw=&amp;center_on_screen=true&amp;float_window=true&amp;height=800&amp;positioning_strategy=center_on_screen&amp;width=950" TargetMode="External"/><Relationship Id="rId237" Type="http://schemas.openxmlformats.org/officeDocument/2006/relationships/hyperlink" Target="https://my.apps.factset.com/viewer/?_app_id=central_doc_viewer&amp;_dd2=%26f%3Dsld%26c%3Dtrue%26os%3D304561%26oe%3D304572&amp;_doc_docfn=U2FsdGVkX18rQMhxX5QAr3ZEjuqIwSIOp6fFbio/NTCwLiE85jQGpagr9yrCPqupaYyGzYYyZz2mwGSSu4cH1Yx7vwE/Ej7bbf/IsXMr4aM=&amp;center_on_screen=true&amp;float_window=true&amp;height=800&amp;positioning_strategy=center_on_screen&amp;width=950" TargetMode="External"/><Relationship Id="rId402" Type="http://schemas.openxmlformats.org/officeDocument/2006/relationships/hyperlink" Target="https://my.apps.factset.com/viewer/?_app_id=central_doc_viewer&amp;_dd2=%26f%3Dsld%26c%3Dtrue%26os%3D3244556%26oe%3D3244563&amp;_doc_docfn=U2FsdGVkX1/YD9PwTBwQyFu/77DvDFtGYjJLueXC7lLXl0quXX9PgzuDmkv5u/rhQ4JiChVaYxAuY/NDJmoivI70dIfwF7GyS+5F/vXhrLw=&amp;center_on_screen=true&amp;float_window=true&amp;height=800&amp;positioning_strategy=center_on_screen&amp;width=950" TargetMode="External"/><Relationship Id="rId279" Type="http://schemas.openxmlformats.org/officeDocument/2006/relationships/hyperlink" Target="https://my.apps.factset.com/viewer/?_app_id=central_doc_viewer&amp;_dd2=%26f%3Dsld%26c%3Dtrue%26os%3D295874%26oe%3D295885&amp;_doc_docfn=U2FsdGVkX1+tzcUf3YP+UQAu/QmY9JRhuxiaiz4Q1VtkoR56lQGJhKSbvpQfcv4G1CzSvIp+H2Uya7PGAoSVWdNyur7CGbACms7drAQPdI0=&amp;center_on_screen=true&amp;float_window=true&amp;height=800&amp;positioning_strategy=center_on_screen&amp;width=950" TargetMode="External"/><Relationship Id="rId444" Type="http://schemas.openxmlformats.org/officeDocument/2006/relationships/hyperlink" Target="https://my.apps.factset.com/viewer/?_app_id=central_doc_viewer&amp;_dd2=%26f%3Dsld%26c%3Dtrue%26os%3D320399%26oe%3D320410&amp;_doc_docfn=U2FsdGVkX1+mKvirkAu7EvtJJCv3CSYICUNTyCMglfaLL82FGrRjmHNvg6Hki8CFD9gF9KvW6r6Yb4zJDKKWFM4WwZCalVLBI77DVPRg/BM=&amp;center_on_screen=true&amp;float_window=true&amp;height=800&amp;positioning_strategy=center_on_screen&amp;width=950" TargetMode="External"/><Relationship Id="rId43" Type="http://schemas.openxmlformats.org/officeDocument/2006/relationships/hyperlink" Target="https://my.apps.factset.com/viewer/?_app_id=central_doc_viewer&amp;_dd2=%26f%3Dsld%26c%3Dtrue%26os%3D352603%26oe%3D352610&amp;_doc_docfn=U2FsdGVkX19dHQ3yo8vAZ9ZNh8hKS6Jjg3t5fbNm43J7wr0hQnoOtdE+MRmqMJefA5aLScs3/UVDruD00mK83DG2Iqp+0v2lsTMa0FaOf5Q=&amp;center_on_screen=true&amp;float_window=true&amp;height=800&amp;positioning_strategy=center_on_screen&amp;width=950" TargetMode="External"/><Relationship Id="rId139" Type="http://schemas.openxmlformats.org/officeDocument/2006/relationships/hyperlink" Target="https://my.apps.factset.com/viewer/?_app_id=central_doc_viewer&amp;_dd2=%26f%3Dsld%26c%3Dtrue%26os%3D280986%26oe%3D280990&amp;_doc_docfn=U2FsdGVkX1//MRxsZ4+wJlZpMaFtbQ5ndUzqrtGU6OgiKrSrl847MrNXPw2uu6P9x0rGzs2w9sIUJmz+J2uJp7ARO/CNxx0fF6NJmNn+970=&amp;center_on_screen=true&amp;float_window=true&amp;height=800&amp;positioning_strategy=center_on_screen&amp;width=950" TargetMode="External"/><Relationship Id="rId290" Type="http://schemas.openxmlformats.org/officeDocument/2006/relationships/hyperlink" Target="https://my.apps.factset.com/viewer/?_app_id=central_doc_viewer&amp;_dd2=%26f%3Dsld%26c%3Dtrue%26os%3D297273%26oe%3D297276&amp;_doc_docfn=U2FsdGVkX186zqlWLheYcTXlcN1RkHPMcHeka2Nz9LjEOpvhbmekrPq07Dkm6JVJOuxKG8ssCt43FwOP/m1dS5I1vN3qp0gFCmEfA83yBco=&amp;center_on_screen=true&amp;float_window=true&amp;height=800&amp;positioning_strategy=center_on_screen&amp;width=950" TargetMode="External"/><Relationship Id="rId304" Type="http://schemas.openxmlformats.org/officeDocument/2006/relationships/hyperlink" Target="https://my.apps.factset.com/viewer/?_app_id=central_doc_viewer&amp;_dd2=%26f%3Dsld%26c%3Dtrue%26os%3D228196%26oe%3D228205&amp;_doc_docfn=U2FsdGVkX18r8AyKYR+5Gu/JaHH7blXUyQbV72/+iUBCjHJNdJyDbA9NRJYH3Tlnwt/tO84oTvDz2D/1fzEWWc5RLIIVCt705UlGTQMBrNE=&amp;center_on_screen=true&amp;float_window=true&amp;height=800&amp;positioning_strategy=center_on_screen&amp;width=950" TargetMode="External"/><Relationship Id="rId346" Type="http://schemas.openxmlformats.org/officeDocument/2006/relationships/hyperlink" Target="https://my.apps.factset.com/viewer/?_app_id=central_doc_viewer&amp;_dd2=%26f%3Dsld%26c%3Dtrue%26os%3D507777%26oe%3D507786&amp;_doc_docfn=U2FsdGVkX1/l2+A9WtNWIDNdN3bvkHFL9d1IyO3Fgba3mND0lU0YC0p+PYeOxgv1Z1h5vwgHq7JcvRlPml59+uBW54N73jHDaGmN88bBlSI=&amp;center_on_screen=true&amp;float_window=true&amp;height=800&amp;positioning_strategy=center_on_screen&amp;width=950" TargetMode="External"/><Relationship Id="rId388" Type="http://schemas.openxmlformats.org/officeDocument/2006/relationships/hyperlink" Target="https://my.apps.factset.com/viewer/?_app_id=central_doc_viewer&amp;_dd2=%26f%3Dsld%26c%3Dtrue%26os%3D303890%26oe%3D303894&amp;_doc_docfn=U2FsdGVkX18bMD1sOqAfyjecVwaPK70c2g8jRMu7JBHs1X43toatE5WHrsnA/3aWslXSJMilIkLJGp0FnNVMbecMtewOzNBOu2WnJOMTqDI=&amp;center_on_screen=true&amp;float_window=true&amp;height=800&amp;positioning_strategy=center_on_screen&amp;width=950" TargetMode="External"/><Relationship Id="rId85" Type="http://schemas.openxmlformats.org/officeDocument/2006/relationships/hyperlink" Target="https://my.apps.factset.com/viewer/?_app_id=central_doc_viewer&amp;_dd2=%26f%3Dsld%26c%3Dtrue%26os%3D292272%26oe%3D292279&amp;_doc_docfn=U2FsdGVkX18k7jVFIlhEj+00KOxtFkMFJIxpBRrrezMGHguRc2y8WHCeAY4yeDcRSVp7w/Lht1ED4pZRw/MTLvjl08YyDJGuLKuh8bzrWOI=&amp;center_on_screen=true&amp;float_window=true&amp;height=800&amp;positioning_strategy=center_on_screen&amp;width=950" TargetMode="External"/><Relationship Id="rId150" Type="http://schemas.openxmlformats.org/officeDocument/2006/relationships/hyperlink" Target="https://my.apps.factset.com/viewer/?_app_id=central_doc_viewer&amp;_dd2=%26f%3Dsld%26c%3Dtrue%26os%3D283674%26oe%3D283677&amp;_doc_docfn=U2FsdGVkX1/xIioub2pVnh/Tz99lOpE8ebIs5b1ISYUmwScvgPU2LbZ5Mqh8fGXwRTb1+eqZJfNOAo3ZqjuDu7Rb/wXvZVwwlsYUdiAuExk=&amp;center_on_screen=true&amp;float_window=true&amp;height=800&amp;positioning_strategy=center_on_screen&amp;width=950" TargetMode="External"/><Relationship Id="rId192" Type="http://schemas.openxmlformats.org/officeDocument/2006/relationships/hyperlink" Target="https://my.apps.factset.com/viewer/?_app_id=central_doc_viewer&amp;_dd2=%26f%3Dsld%26c%3Dtrue%26os%3D301361%26oe%3D301370&amp;_doc_docfn=U2FsdGVkX18+Gt8R2SFQQKoe9Mu8geqTlsB7MbhaJYaowdAkD5xz3njD1IeGpUkFyjqjn6ht2LETTLl3wXan6pLORpTOjXQ7wBXg3aq1gl8=&amp;center_on_screen=true&amp;float_window=true&amp;height=800&amp;positioning_strategy=center_on_screen&amp;width=950" TargetMode="External"/><Relationship Id="rId206" Type="http://schemas.openxmlformats.org/officeDocument/2006/relationships/hyperlink" Target="https://my.apps.factset.com/viewer/?_app_id=central_doc_viewer&amp;_dd2=%26f%3Dsld%26c%3Dtrue%26os%3D289905%26oe%3D289910&amp;_doc_docfn=U2FsdGVkX1+8Iw7se+NND8BF2F3gq60XWRlYjhRSR4ObUBUUMDhhVb8IIKm7UM1vj9FHAIp6Vq3X2KiX6D03l152h1l3txgRiELhtGkQisE=&amp;center_on_screen=true&amp;float_window=true&amp;height=800&amp;positioning_strategy=center_on_screen&amp;width=950" TargetMode="External"/><Relationship Id="rId413" Type="http://schemas.openxmlformats.org/officeDocument/2006/relationships/hyperlink" Target="https://my.apps.factset.com/viewer/?_app_id=central_doc_viewer&amp;_dd2=%26f%3Dsld%26c%3Dtrue%26os%3D513623%26oe%3D513630&amp;_doc_docfn=U2FsdGVkX1+3sN+XhayuNBQgsuh52q4QbJXCQKR8/c+E9VGQ5FLeBrzXMuaxN6E4bZ2Bj5AsS7mSgaLd594MVSi+HedeySVNLuHisWZ158E=&amp;center_on_screen=true&amp;float_window=true&amp;height=800&amp;positioning_strategy=center_on_screen&amp;width=950" TargetMode="External"/><Relationship Id="rId248" Type="http://schemas.openxmlformats.org/officeDocument/2006/relationships/hyperlink" Target="https://my.apps.factset.com/viewer/?_app_id=central_doc_viewer&amp;_dd2=%26f%3Dsld%26c%3Dtrue%26os%3D305336%26oe%3D305343&amp;_doc_docfn=U2FsdGVkX1+5Oy318A0DePSvbFJu/bmOgMK3FqP/fh+hax92YVPFsViWsNz5vBGwKEv8BNDlsfdPuKZl6siB2flFaNoKRAYVUjNCerwiKTY=&amp;center_on_screen=true&amp;float_window=true&amp;height=800&amp;positioning_strategy=center_on_screen&amp;width=950" TargetMode="External"/><Relationship Id="rId455" Type="http://schemas.openxmlformats.org/officeDocument/2006/relationships/hyperlink" Target="https://my.apps.factset.com/viewer/?_app_id=central_doc_viewer&amp;_dd2=%26f%3Dsld%26c%3Dtrue%26os%3D2199942%26oe%3D2199951&amp;_doc_docfn=U2FsdGVkX1+WjtFZ8rpI3fmVID3ojzI7jJ4Fnm0DLInTFq77NusKSfilRrvgswNHEeoN9UL85zLrNkN/5Z0VU5kidyIZBnHIZnHRnNOR4fk=&amp;center_on_screen=true&amp;float_window=true&amp;height=800&amp;positioning_strategy=center_on_screen&amp;width=950" TargetMode="External"/><Relationship Id="rId12" Type="http://schemas.openxmlformats.org/officeDocument/2006/relationships/hyperlink" Target="https://my.apps.factset.com/viewer/?_app_id=central_doc_viewer&amp;_dd2=%26f%3Dsld%26c%3Dtrue%26os%3D203513%26oe%3D203520&amp;_doc_docfn=U2FsdGVkX18phCzaGD5CoVxXNnBfoJDUeaT8ij4CqOJhybdlFiomAjM+70q9PRyDfaIADnjIu+bXwFfRufdQJBEpBZrt2HIR7YutmWs0HDY=&amp;center_on_screen=true&amp;float_window=true&amp;height=800&amp;positioning_strategy=center_on_screen&amp;width=950" TargetMode="External"/><Relationship Id="rId108" Type="http://schemas.openxmlformats.org/officeDocument/2006/relationships/hyperlink" Target="https://my.apps.factset.com/viewer/?_app_id=central_doc_viewer&amp;_dd2=%26f%3Dsld%26c%3Dtrue%26os%3D281511%26oe%3D281517&amp;_doc_docfn=U2FsdGVkX1+Ezqc/tCLAX1S5xIhUkZ2IJEBQK5cZ38vf8omlXiL8aSe5x7aE0t5jSZf2tCqdfyxseOQOVVWIgjF7eeZfxoMxuR3tqC2eKxQ=&amp;center_on_screen=true&amp;float_window=true&amp;height=800&amp;positioning_strategy=center_on_screen&amp;width=950" TargetMode="External"/><Relationship Id="rId315" Type="http://schemas.openxmlformats.org/officeDocument/2006/relationships/hyperlink" Target="https://my.apps.factset.com/viewer/?_app_id=central_doc_viewer&amp;_dd2=%26f%3Dsld%26c%3Dtrue%26os%3D374278%26oe%3D374287&amp;_doc_docfn=U2FsdGVkX18jR9mMjEoYWI+PftK+MDOAstj3eNQA/LJsqw8fA0MD1aD8zutlX8rfGM7RP4dJ++68tgipOd726oWHWQfMQGbRa61kpIx1qZE=&amp;center_on_screen=true&amp;float_window=true&amp;height=800&amp;positioning_strategy=center_on_screen&amp;width=950" TargetMode="External"/><Relationship Id="rId357" Type="http://schemas.openxmlformats.org/officeDocument/2006/relationships/hyperlink" Target="https://my.apps.factset.com/viewer/?_app_id=central_doc_viewer&amp;_dd2=%26f%3Dsld%26c%3Dtrue%26os%3D313510%26oe%3D313518&amp;_doc_docfn=U2FsdGVkX183BH1WC5espBUeKYExbjYw1Ks0HM1MBlHU3VuEAe+gA2KwVKYIytcem/5LMmli36PvxYyqn0t86GGAMQt8McT0kLOlOD8bkaM=&amp;center_on_screen=true&amp;float_window=true&amp;height=800&amp;positioning_strategy=center_on_screen&amp;width=950" TargetMode="External"/><Relationship Id="rId54" Type="http://schemas.openxmlformats.org/officeDocument/2006/relationships/hyperlink" Target="https://my.apps.factset.com/viewer/?_app_id=central_doc_viewer&amp;_dd2=%26f%3Dsld%26c%3Dtrue%26os%3D484642%26oe%3D484648&amp;_doc_docfn=U2FsdGVkX1+9r/XsJPKygdJTidSWDLLbFB1E5NCpFvc1ykYwiGvTH4e4EHzVM+CdD5y8fsggmd8LNvFZfWr6toHZlT7Z+N+ZsFObQMUKREI=&amp;center_on_screen=true&amp;float_window=true&amp;height=800&amp;positioning_strategy=center_on_screen&amp;width=950" TargetMode="External"/><Relationship Id="rId96" Type="http://schemas.openxmlformats.org/officeDocument/2006/relationships/hyperlink" Target="https://my.apps.factset.com/viewer/?_app_id=central_doc_viewer&amp;_dd2=%26f%3Dsld%26c%3Dtrue%26os%3D293068%26oe%3D293074&amp;_doc_docfn=U2FsdGVkX1+vvBo8sWx+fMYrZsH7aB+0b+LJtd/ZTfH4R96hgxUJx7DlLsVtrHGUV8jEjJ2s81m5Uo+6k1xtXDh9w5l7cRTKlmUQzFaEDRU=&amp;center_on_screen=true&amp;float_window=true&amp;height=800&amp;positioning_strategy=center_on_screen&amp;width=950" TargetMode="External"/><Relationship Id="rId161" Type="http://schemas.openxmlformats.org/officeDocument/2006/relationships/hyperlink" Target="https://my.apps.factset.com/viewer/?_app_id=central_doc_viewer&amp;_dd2=%26f%3Dsld%26c%3Dtrue%26os%3D297931%26oe%3D297940&amp;_doc_docfn=U2FsdGVkX1/sJlSUZ0vfyUxpKedBx8I0tkBtRIVwRM2tbl/xiRKZqkLt/sD1Prln4IGxYqFSWDP5ZbT9dxD2iAG4+gNDo/yfVpxRHpf0QOU=&amp;center_on_screen=true&amp;float_window=true&amp;height=800&amp;positioning_strategy=center_on_screen&amp;width=950" TargetMode="External"/><Relationship Id="rId217" Type="http://schemas.openxmlformats.org/officeDocument/2006/relationships/hyperlink" Target="https://my.apps.factset.com/viewer/?_app_id=central_doc_viewer&amp;_dd2=%26f%3Dsld%26c%3Dtrue%26os%3D302999%26oe%3D303007&amp;_doc_docfn=U2FsdGVkX18WXN0HW0S2exuZzxufRwUGJ2hpym9sXi9POWir1gSyWnm7G/c4a0TkUoac9etgHrgUzrsL8WM53tX295aDAps6+U6rK9f3WBU=&amp;center_on_screen=true&amp;float_window=true&amp;height=800&amp;positioning_strategy=center_on_screen&amp;width=950" TargetMode="External"/><Relationship Id="rId399" Type="http://schemas.openxmlformats.org/officeDocument/2006/relationships/hyperlink" Target="https://my.apps.factset.com/viewer/?_app_id=central_doc_viewer&amp;_dd2=%26f%3Dsld%26c%3Dtrue%26os%3D304591%26oe%3D304594&amp;_doc_docfn=U2FsdGVkX1+/l2ufXv6PN129xWgHz8Rmw7Uohqs3q1oBlUq77SmlvGkULf2j61rDlAkKPplQKKnBx1UvlRoC3vR7dZ13DSZ9eDddrJAr25g=&amp;center_on_screen=true&amp;float_window=true&amp;height=800&amp;positioning_strategy=center_on_screen&amp;width=950" TargetMode="External"/><Relationship Id="rId259" Type="http://schemas.openxmlformats.org/officeDocument/2006/relationships/hyperlink" Target="https://my.apps.factset.com/viewer/?_app_id=central_doc_viewer&amp;_dd2=%26f%3Dsld%26c%3Dtrue%26os%3D303393%26oe%3D303400&amp;_doc_docfn=U2FsdGVkX18CCRaINv4fC0vddstvhnkdqnAfOGmiDLH/mu2Z9p6LiRjbf9uCAA2tFLs3bkgOJMiffq1UUic3s2M3oQNfPd0whWWlnIim3mY=&amp;center_on_screen=true&amp;float_window=true&amp;height=800&amp;positioning_strategy=center_on_screen&amp;width=950" TargetMode="External"/><Relationship Id="rId424" Type="http://schemas.openxmlformats.org/officeDocument/2006/relationships/hyperlink" Target="https://my.apps.factset.com/viewer/?_app_id=central_doc_viewer&amp;_dd2=%26f%3Dsld%26c%3Dtrue%26os%3D318874%26oe%3D318881&amp;_doc_docfn=U2FsdGVkX1/60t/71WQ61uwBR5KFMTsUUbHJlXnyayQm8Jad8vpZWi+u8PIu2oKRAMdeAn6iEWUI5cimym/NurEwtpJf51qPyvTHdWAi2k0=&amp;center_on_screen=true&amp;float_window=true&amp;height=800&amp;positioning_strategy=center_on_screen&amp;width=950" TargetMode="External"/><Relationship Id="rId466" Type="http://schemas.openxmlformats.org/officeDocument/2006/relationships/hyperlink" Target="https://my.apps.factset.com/viewer/?_app_id=central_doc_viewer&amp;_dd2=%26f%3Dsld%26c%3Dtrue%26os%3D2537043%26oe%3D2537048&amp;_doc_docfn=U2FsdGVkX1/ICKSVs7ZCQ1JV4j+NAjgHqUTVoosg3d8YB5lqrzi6dpS8aivu1ewmVRTXZTS/0DmCa/E2WTAruOxxThyW/JoqcUDF0PGRm/g=&amp;center_on_screen=true&amp;float_window=true&amp;height=800&amp;positioning_strategy=center_on_screen&amp;width=950" TargetMode="External"/><Relationship Id="rId23" Type="http://schemas.openxmlformats.org/officeDocument/2006/relationships/hyperlink" Target="https://my.apps.factset.com/viewer/?_app_id=central_doc_viewer&amp;_dd2=%26f%3Dsld%26c%3Dtrue%26os%3D351888%26oe%3D351895&amp;_doc_docfn=U2FsdGVkX18O6JOSQR92fgdfpcL2bDKX1WvGU1gfiKdkC2eyFsdjtbrtPFqaT9ywS2MqaevYUdpPlhwhwDteRQbRS6xrBGHlT1rLzi6IBAM=&amp;center_on_screen=true&amp;float_window=true&amp;height=800&amp;positioning_strategy=center_on_screen&amp;width=950" TargetMode="External"/><Relationship Id="rId119" Type="http://schemas.openxmlformats.org/officeDocument/2006/relationships/hyperlink" Target="https://my.apps.factset.com/viewer/?_app_id=central_doc_viewer&amp;_dd2=%26f%3Dsld%26c%3Dtrue%26os%3D279533%26oe%3D279538&amp;_doc_docfn=U2FsdGVkX19LOmjl5HaWbu/aoXQTqYvPoMb/NgsiKpTSZ8J/HAY3gP3/wdPLYgu11bpVcKsdBqOM8ITxy3E8D2w5yX6TgKsoDxXKLepI/6Q=&amp;center_on_screen=true&amp;float_window=true&amp;height=800&amp;positioning_strategy=center_on_screen&amp;width=950" TargetMode="External"/><Relationship Id="rId270" Type="http://schemas.openxmlformats.org/officeDocument/2006/relationships/hyperlink" Target="https://my.apps.factset.com/viewer/?_app_id=central_doc_viewer&amp;_dd2=%26f%3Dsld%26c%3Dtrue%26os%3D295786%26oe%3D295788&amp;_doc_docfn=U2FsdGVkX18z13nyl3QwDsuvDKV19uCGyZ7lq50m9viiOHJa+XIhbh9Hwbv2vfr1PNM5rgqNfI/W4IHnFtj9DUGVCAbQVNy+GeE/mQoUxvI=&amp;center_on_screen=true&amp;float_window=true&amp;height=800&amp;positioning_strategy=center_on_screen&amp;width=950" TargetMode="External"/><Relationship Id="rId326" Type="http://schemas.openxmlformats.org/officeDocument/2006/relationships/hyperlink" Target="https://my.apps.factset.com/viewer/?_app_id=central_doc_viewer&amp;_dd2=%26f%3Dsld%26c%3Dtrue%26os%3D505662%26oe%3D505663&amp;_doc_docfn=U2FsdGVkX1+OEDUnO+irZNm//PYcIrcNQy8YIhfYHuxSUWru23BjgZpz/uTgbUC8Jc+T7vLk0Z6G2/twcCpMDM5sWfIK6hz8UX20yLu3Uao=&amp;center_on_screen=true&amp;float_window=true&amp;height=800&amp;positioning_strategy=center_on_screen&amp;width=950" TargetMode="External"/><Relationship Id="rId65" Type="http://schemas.openxmlformats.org/officeDocument/2006/relationships/hyperlink" Target="https://my.apps.factset.com/viewer/?_app_id=central_doc_viewer&amp;_dd2=%26f%3Dsld%26c%3Dtrue%26os%3D290842%26oe%3D290847&amp;_doc_docfn=U2FsdGVkX1971g/hosIIzm2etbZ12Kg1klcptfWyH0FgULbmy0zS4hp4PtX6y4vxSFUpKGDZMiTJE3vle3wgYPVAUw/frbU4U1HYGBaEw8Q=&amp;center_on_screen=true&amp;float_window=true&amp;height=800&amp;positioning_strategy=center_on_screen&amp;width=950" TargetMode="External"/><Relationship Id="rId130" Type="http://schemas.openxmlformats.org/officeDocument/2006/relationships/hyperlink" Target="https://my.apps.factset.com/viewer/?_app_id=central_doc_viewer&amp;_dd2=%26f%3Dsld%26c%3Dtrue%26os%3D280043%26oe%3D280044&amp;_doc_docfn=U2FsdGVkX1/o/eGnE4YQMmt8PZqZPf4Lmg5e81VBuHrvJYT6ZC+1QA8ky7t0tKtNy0atKpDjCW1CziDZ0FMbPOkRfF47qH0CP/4ad8TJjrw=&amp;center_on_screen=true&amp;float_window=true&amp;height=800&amp;positioning_strategy=center_on_screen&amp;width=950" TargetMode="External"/><Relationship Id="rId368" Type="http://schemas.openxmlformats.org/officeDocument/2006/relationships/hyperlink" Target="https://my.apps.factset.com/viewer/?_app_id=central_doc_viewer&amp;_dd2=%26f%3Dsld%26c%3Dtrue%26os%3D378553%26oe%3D378561&amp;_doc_docfn=U2FsdGVkX180hbHYDT/etAT+oT+bTpU9k1A4fvqbAWCpWXvMNigE47FCoSr96IuJHUxu+HgEWOvRoxItCS5NqlB6pSICUgiWRQ+xOe9Wvps=&amp;center_on_screen=true&amp;float_window=true&amp;height=800&amp;positioning_strategy=center_on_screen&amp;width=950" TargetMode="External"/><Relationship Id="rId172" Type="http://schemas.openxmlformats.org/officeDocument/2006/relationships/hyperlink" Target="https://my.apps.factset.com/viewer/?_app_id=central_doc_viewer&amp;_dd2=%26f%3Dsld%26c%3Dtrue%26os%3D298712%26oe%3D298718&amp;_doc_docfn=U2FsdGVkX18Jil4ykb4UW1GUInw0GxtIHNpjVdQx1EbqUtAty9z3fcmvCaTR1Y7Ic0YxA/Sfh518svJt8cbBhoKpV0uZk9evEzs0KAYPgAo=&amp;center_on_screen=true&amp;float_window=true&amp;height=800&amp;positioning_strategy=center_on_screen&amp;width=950" TargetMode="External"/><Relationship Id="rId228" Type="http://schemas.openxmlformats.org/officeDocument/2006/relationships/hyperlink" Target="https://my.apps.factset.com/viewer/?_app_id=central_doc_viewer&amp;_dd2=%26f%3Dsld%26c%3Dtrue%26os%3D303698%26oe%3D303707&amp;_doc_docfn=U2FsdGVkX19BUu0CaNND+PLLOgfmVvotlNRTf17/sfDypnw124TzQu1dvKIUt3G4XJkNTKWKwJErYMy+ng7XatKoQT9dIXZaA0duxAQFa7s=&amp;center_on_screen=true&amp;float_window=true&amp;height=800&amp;positioning_strategy=center_on_screen&amp;width=950" TargetMode="External"/><Relationship Id="rId435" Type="http://schemas.openxmlformats.org/officeDocument/2006/relationships/hyperlink" Target="https://my.apps.factset.com/viewer/?_app_id=central_doc_viewer&amp;_dd2=%26f%3Dsld%26c%3Dtrue%26os%3D319523%26oe%3D319530&amp;_doc_docfn=U2FsdGVkX1/QKDtvGwTYQIGQUVEc1cTnsuDv1OYUgaIVXMgkIAlxKfUQYrs51yYCnjTsTjgLZzWX9z282lOD2r0xtZFl9ZErbzMzsPHsMsk=&amp;center_on_screen=true&amp;float_window=true&amp;height=800&amp;positioning_strategy=center_on_screen&amp;width=950" TargetMode="External"/><Relationship Id="rId477" Type="http://schemas.openxmlformats.org/officeDocument/2006/relationships/drawing" Target="../drawings/drawing3.xml"/><Relationship Id="rId281" Type="http://schemas.openxmlformats.org/officeDocument/2006/relationships/hyperlink" Target="https://my.apps.factset.com/viewer/?_app_id=central_doc_viewer&amp;_dd2=%26f%3Dsld%26c%3Dtrue%26os%3D296286%26oe%3D296293&amp;_doc_docfn=U2FsdGVkX1/1JHFIEKyJ9k/iKovlwHmm6oVSOu0X7WmqSyHfSzVcUl6onQRWDCMpzGDVzSJK6F6JJuP6FKpIgse5kQw9xLr7voozWbu/ALY=&amp;center_on_screen=true&amp;float_window=true&amp;height=800&amp;positioning_strategy=center_on_screen&amp;width=950" TargetMode="External"/><Relationship Id="rId337" Type="http://schemas.openxmlformats.org/officeDocument/2006/relationships/hyperlink" Target="https://my.apps.factset.com/viewer/?_app_id=central_doc_viewer&amp;_dd2=%26f%3Dsld%26c%3Dtrue%26os%3D312002%26oe%3D312011&amp;_doc_docfn=U2FsdGVkX1+tTJMnDqPheC0gRYOkd5+Onffhm4QrGqClRQUa2kG+YfOlLq2r6ehlTtfL9IoRBsfh1nD87wnPyeltuy97pW1qqRzxmvlnmWU=&amp;center_on_screen=true&amp;float_window=true&amp;height=800&amp;positioning_strategy=center_on_screen&amp;width=950" TargetMode="External"/><Relationship Id="rId34" Type="http://schemas.openxmlformats.org/officeDocument/2006/relationships/hyperlink" Target="https://my.apps.factset.com/viewer/?_app_id=central_doc_viewer&amp;_dd2=%26f%3Dsld%26c%3Dtrue%26os%3D483835%26oe%3D483842&amp;_doc_docfn=U2FsdGVkX1+KPBtdr2Dd4phBE/DfnaYXGMXRV+J3kbdCVu562XdwXZJHyhB9Gbc2rAtFOuqQ0WePJeLKAjGbl4MqW1lWEIWl97O7Dm24IV4=&amp;center_on_screen=true&amp;float_window=true&amp;height=800&amp;positioning_strategy=center_on_screen&amp;width=950" TargetMode="External"/><Relationship Id="rId76" Type="http://schemas.openxmlformats.org/officeDocument/2006/relationships/hyperlink" Target="https://my.apps.factset.com/viewer/?_app_id=central_doc_viewer&amp;_dd2=%26f%3Dsld%26c%3Dtrue%26os%3D291539%26oe%3D291544&amp;_doc_docfn=U2FsdGVkX1+VESyCU8Pl7PZYTx77JZ7lLqxU6po1TW6ZkZkHe5BCC6VXlvRSUgHUUIpha0Fx0K8qEV9XCy5l/rwwQvv3l//zj0Frrujafts=&amp;center_on_screen=true&amp;float_window=true&amp;height=800&amp;positioning_strategy=center_on_screen&amp;width=950" TargetMode="External"/><Relationship Id="rId141" Type="http://schemas.openxmlformats.org/officeDocument/2006/relationships/hyperlink" Target="https://my.apps.factset.com/viewer/?_app_id=central_doc_viewer&amp;_dd2=%26f%3Dsld%26c%3Dtrue%26os%3D227068%26oe%3D227075&amp;_doc_docfn=U2FsdGVkX188Du2jgEQOki107U92yIHsKij5r7on1czPX1V4SFeJDkW47MsylsdfHVmG6riV6nWwARp4zmtb9eFulXy2mMap1/OJzoE7pLY=&amp;center_on_screen=true&amp;float_window=true&amp;height=800&amp;positioning_strategy=center_on_screen&amp;width=950" TargetMode="External"/><Relationship Id="rId379" Type="http://schemas.openxmlformats.org/officeDocument/2006/relationships/hyperlink" Target="https://my.apps.factset.com/viewer/?_app_id=central_doc_viewer&amp;_dd2=%26f%3Dsld%26c%3Dtrue%26os%3D510016%26oe%3D510019&amp;_doc_docfn=U2FsdGVkX19FDh2DlPxjmXP4JXZQo37BmbUWT22L4W/mjmIAWoqRk0efUvNlQojYAsWbMvNEPeYX+CyguwMqyg4oAUF49weHVeN0sr637og=&amp;center_on_screen=true&amp;float_window=true&amp;height=800&amp;positioning_strategy=center_on_screen&amp;width=950" TargetMode="External"/><Relationship Id="rId7" Type="http://schemas.openxmlformats.org/officeDocument/2006/relationships/hyperlink" Target="https://my.apps.factset.com/viewer/?_app_id=central_doc_viewer&amp;_dd2=%26f%3Dsld%26c%3Dtrue%26os%3D288062%26oe%3D288071&amp;_doc_docfn=U2FsdGVkX18jov17DMjjEPWFRKSgwzkd+kGThwFKCG1ZIslYbjGpwMrwnLB4tN22C9ULIAaglRdKJp0OdNmF4cPjkBh/tlBLwBnda4LRy7w=&amp;center_on_screen=true&amp;float_window=true&amp;height=800&amp;positioning_strategy=center_on_screen&amp;width=950" TargetMode="External"/><Relationship Id="rId183" Type="http://schemas.openxmlformats.org/officeDocument/2006/relationships/hyperlink" Target="https://my.apps.factset.com/viewer/?_app_id=central_doc_viewer&amp;_dd2=%26f%3Dsld%26c%3Dtrue%26os%3D293883%26oe%3D293894&amp;_doc_docfn=U2FsdGVkX18XavaoYyuLQ5AsEHaOnfRV4B/mMAyU33S+eKWD2Pso1bCRsyiR4pz0lGdP4XQCcXKK8qvPJPVyGT5eL5AWRzqXIQcJWVsf3Dk=&amp;center_on_screen=true&amp;float_window=true&amp;height=800&amp;positioning_strategy=center_on_screen&amp;width=950" TargetMode="External"/><Relationship Id="rId239" Type="http://schemas.openxmlformats.org/officeDocument/2006/relationships/hyperlink" Target="https://my.apps.factset.com/viewer/?_app_id=central_doc_viewer&amp;_dd2=%26f%3Dsld%26c%3Dtrue%26os%3D292274%26oe%3D292285&amp;_doc_docfn=U2FsdGVkX19PsH/N/QteOUtzF1hGkcw+tP0ooSN7+6YqKvty2jsGdZUkGEYIXEv6i1SFSa9c1L+7oFZt1Nsw27JJz+kymfaslDZfcT5HZ4c=&amp;center_on_screen=true&amp;float_window=true&amp;height=800&amp;positioning_strategy=center_on_screen&amp;width=950" TargetMode="External"/><Relationship Id="rId390" Type="http://schemas.openxmlformats.org/officeDocument/2006/relationships/hyperlink" Target="https://my.apps.factset.com/viewer/?_app_id=central_doc_viewer&amp;_dd2=%26f%3Dsld%26c%3Dtrue%26os%3D246620%26oe%3D246629&amp;_doc_docfn=U2FsdGVkX1+f4wnI3C1pQhWSFtaHWE9HyW7y1d6aX2xy40YYOlOB0VLeEfyIO9StoPHO76VUjg4jPIJxgqObFrV9fFBp/09+XThK5n27ASc=&amp;center_on_screen=true&amp;float_window=true&amp;height=800&amp;positioning_strategy=center_on_screen&amp;width=950" TargetMode="External"/><Relationship Id="rId404" Type="http://schemas.openxmlformats.org/officeDocument/2006/relationships/hyperlink" Target="https://my.apps.factset.com/viewer/?_app_id=central_doc_viewer&amp;_dd2=%26f%3Dsld%26c%3Dtrue%26os%3D2516977%26oe%3D2516984&amp;_doc_docfn=U2FsdGVkX1/lzgFSfbDhrdQGfYQ0uBpbQdF4E7Nh57nf5wJaJxHUtJERhCQztOS1m/ccKaHmvJfAiwZdLB2XnpjvUW0de934o/KGk/yOZsI=&amp;center_on_screen=true&amp;float_window=true&amp;height=800&amp;positioning_strategy=center_on_screen&amp;width=950" TargetMode="External"/><Relationship Id="rId446" Type="http://schemas.openxmlformats.org/officeDocument/2006/relationships/hyperlink" Target="https://my.apps.factset.com/viewer/?_app_id=central_doc_viewer&amp;_dd2=%26f%3Dsld%26c%3Dtrue%26os%3D308596%26oe%3D308601&amp;_doc_docfn=U2FsdGVkX1/c9AsiQExL/O83xUQmJmu8KbD1pNDez7dBAt8u14OWrY1DBfXqKYc46Wf9S33Rr3+9dwtSqDiRFwxrmtv6Xc6fyCAcoHeFshk=&amp;center_on_screen=true&amp;float_window=true&amp;height=800&amp;positioning_strategy=center_on_screen&amp;width=950" TargetMode="External"/><Relationship Id="rId250" Type="http://schemas.openxmlformats.org/officeDocument/2006/relationships/hyperlink" Target="https://my.apps.factset.com/viewer/?_app_id=central_doc_viewer&amp;_dd2=%26f%3Dsld%26c%3Dtrue%26os%3D291473%26oe%3D291476&amp;_doc_docfn=U2FsdGVkX1823eP3635GUeYLW9W6AHwSP5PMAH7IyifpbJq3THQS/OtSqFe4an1mhOYukrP9wvDopXqt12R2XEvqV3BAKnw6pgKyIB8uP3g=&amp;center_on_screen=true&amp;float_window=true&amp;height=800&amp;positioning_strategy=center_on_screen&amp;width=950" TargetMode="External"/><Relationship Id="rId292" Type="http://schemas.openxmlformats.org/officeDocument/2006/relationships/hyperlink" Target="https://my.apps.factset.com/viewer/?_app_id=central_doc_viewer&amp;_dd2=%26f%3Dsld%26c%3Dtrue%26os%3D296853%26oe%3D296858&amp;_doc_docfn=U2FsdGVkX1/ky+rgjNUDPtQLr7ACCL+i0RLuvymVMBoDj+2FTz4CquxHj839GUIwMqQmckki3zHNFTOPRbebwfCvHImiiNkge/UQCmZ4Xa8=&amp;center_on_screen=true&amp;float_window=true&amp;height=800&amp;positioning_strategy=center_on_screen&amp;width=950" TargetMode="External"/><Relationship Id="rId306" Type="http://schemas.openxmlformats.org/officeDocument/2006/relationships/hyperlink" Target="https://my.apps.factset.com/viewer/?_app_id=central_doc_viewer&amp;_dd2=%26f%3Dsld%26c%3Dtrue%26os%3D504944%26oe%3D504951&amp;_doc_docfn=U2FsdGVkX19fiyF/fbq/LBjHsQn8TAswiR1RjycNzo6N53FQRLGKLpuEMwKOKPf0K6n+rYlJieq1uRzDApS+vN8O2tooClsOu7y0q9Ib6GA=&amp;center_on_screen=true&amp;float_window=true&amp;height=800&amp;positioning_strategy=center_on_screen&amp;width=950" TargetMode="External"/><Relationship Id="rId45" Type="http://schemas.openxmlformats.org/officeDocument/2006/relationships/hyperlink" Target="https://my.apps.factset.com/viewer/?_app_id=central_doc_viewer&amp;_dd2=%26f%3Dsld%26c%3Dtrue%26os%3D288552%26oe%3D288559&amp;_doc_docfn=U2FsdGVkX1/cDVcY3T8o7Es9Bo8mmxctGstY9F81tEMoBj+jzEpF5WX/v8+ru4D3DtsE9myA/sK6shgn2lzvZUhlOPKytHp1JG+tIHdZ3vg=&amp;center_on_screen=true&amp;float_window=true&amp;height=800&amp;positioning_strategy=center_on_screen&amp;width=950" TargetMode="External"/><Relationship Id="rId87" Type="http://schemas.openxmlformats.org/officeDocument/2006/relationships/hyperlink" Target="https://my.apps.factset.com/viewer/?_app_id=central_doc_viewer&amp;_dd2=%26f%3Dsld%26c%3Dtrue%26os%3D277038%26oe%3D277039&amp;_doc_docfn=U2FsdGVkX1+jCacri3CA7tAkoJQzII5+tJ1BfB2NizZVqahQ/yW4mKrKFjg9d1iyHTxRxblPInbGCrqGz//i81fw3jqte8sf3dFIaMpshRU=&amp;center_on_screen=true&amp;float_window=true&amp;height=800&amp;positioning_strategy=center_on_screen&amp;width=950" TargetMode="External"/><Relationship Id="rId110" Type="http://schemas.openxmlformats.org/officeDocument/2006/relationships/hyperlink" Target="https://my.apps.factset.com/viewer/?_app_id=central_doc_viewer&amp;_dd2=%26f%3Dsld%26c%3Dtrue%26os%3D278248%26oe%3D278250&amp;_doc_docfn=U2FsdGVkX18sLnOhHZ3UQzZKLO9MDWrw0lsZF+C96eqKmI45iUoTgG3KdHGqCBdpZyNvxAAdkSXZaQ6lLWcetXN8CtqzxRbzFw+njcL9prA=&amp;center_on_screen=true&amp;float_window=true&amp;height=800&amp;positioning_strategy=center_on_screen&amp;width=950" TargetMode="External"/><Relationship Id="rId348" Type="http://schemas.openxmlformats.org/officeDocument/2006/relationships/hyperlink" Target="https://my.apps.factset.com/viewer/?_app_id=central_doc_viewer&amp;_dd2=%26f%3Dsld%26c%3Dtrue%26os%3D312707%26oe%3D312716&amp;_doc_docfn=U2FsdGVkX18OGu+VyGZECQ1qFE6cxkCk9G6pOtwcl0BkXYqgna3A+FL3XxvOO5NezhcW36KMhouyAokJegBqYBy94B9b4ppdTCyF3/y8fiE=&amp;center_on_screen=true&amp;float_window=true&amp;height=800&amp;positioning_strategy=center_on_screen&amp;width=950" TargetMode="External"/><Relationship Id="rId152" Type="http://schemas.openxmlformats.org/officeDocument/2006/relationships/hyperlink" Target="https://my.apps.factset.com/viewer/?_app_id=central_doc_viewer&amp;_dd2=%26f%3Dsld%26c%3Dtrue%26os%3D491596%26oe%3D491597&amp;_doc_docfn=U2FsdGVkX19eL3vZ/3QJ0GD7d4SI3he8QgkphR0ad4p7BGoYvUvso55Q2TsL/j1mBlLa9pH9vCF15wVRiv72vk2wd3bd9HH8Eh1LiIu+QcQ=&amp;center_on_screen=true&amp;float_window=true&amp;height=800&amp;positioning_strategy=center_on_screen&amp;width=950" TargetMode="External"/><Relationship Id="rId194" Type="http://schemas.openxmlformats.org/officeDocument/2006/relationships/hyperlink" Target="https://my.apps.factset.com/viewer/?_app_id=central_doc_viewer&amp;_dd2=%26f%3Dsld%26c%3Dtrue%26os%3D286006%26oe%3D286011&amp;_doc_docfn=U2FsdGVkX1+ksTcMdkX7/nxCdcyjMNsL4GUSfXNHVDxN7YTNFpoBDysB6FUKTgViB2jkwUwT3KFNlthTG9gH+njbWu3GEosVv8vwyYIsJeU=&amp;center_on_screen=true&amp;float_window=true&amp;height=800&amp;positioning_strategy=center_on_screen&amp;width=950" TargetMode="External"/><Relationship Id="rId208" Type="http://schemas.openxmlformats.org/officeDocument/2006/relationships/hyperlink" Target="https://my.apps.factset.com/viewer/?_app_id=central_doc_viewer&amp;_dd2=%26f%3Dsld%26c%3Dtrue%26os%3D287391%26oe%3D287392&amp;_doc_docfn=U2FsdGVkX19wgJ6f6D9dsWABv4Ri6rhvySmSG/GlBOGpMb7tsg32o8iuyOBKrIbA8rP9o43TEk+RE/u8vfsFWpHbRpncBQwAD/xSbtg/nLE=&amp;center_on_screen=true&amp;float_window=true&amp;height=800&amp;positioning_strategy=center_on_screen&amp;width=950" TargetMode="External"/><Relationship Id="rId415" Type="http://schemas.openxmlformats.org/officeDocument/2006/relationships/hyperlink" Target="https://my.apps.factset.com/viewer/?_app_id=central_doc_viewer&amp;_dd2=%26f%3Dsld%26c%3Dtrue%26os%3D317779%26oe%3D317788&amp;_doc_docfn=U2FsdGVkX19iQBk0st3pOV2Yb66Xik6jzKkSRatN9zEFlQpAvKBTgKItdZEeqou+hnTRg+udbbkKIn/EHyZ9drlg7LKeO3WDnG3d/3PoJpo=&amp;center_on_screen=true&amp;float_window=true&amp;height=800&amp;positioning_strategy=center_on_screen&amp;width=950" TargetMode="External"/><Relationship Id="rId457" Type="http://schemas.openxmlformats.org/officeDocument/2006/relationships/hyperlink" Target="https://my.apps.factset.com/viewer/?_app_id=central_doc_viewer&amp;_dd2=%26f%3Dsld%26c%3Dtrue%26os%3D2251862%26oe%3D2251867&amp;_doc_docfn=U2FsdGVkX18vza/77BT7r4Lzyjh1rEjM1oEx0HWJ+M6dH60sOOxoKUTzN3dWG+vCtL/LkQY+gNCXRc4lRVLFDxTtqcFPUTZoz8E4UVEBSts=&amp;center_on_screen=true&amp;float_window=true&amp;height=800&amp;positioning_strategy=center_on_screen&amp;width=950" TargetMode="External"/><Relationship Id="rId261" Type="http://schemas.openxmlformats.org/officeDocument/2006/relationships/hyperlink" Target="https://my.apps.factset.com/viewer/?_app_id=central_doc_viewer&amp;_dd2=%26f%3Dsld%26c%3Dtrue%26os%3D302983%26oe%3D302986&amp;_doc_docfn=U2FsdGVkX1+WbBp1FEpiKbzc/XMznuTfYCa91gh1N3k33Ml4Hulg9+lXgoWOzXlSZS3dGXOolI0G6EO5ogv/0M2P+o2tqSlHGh1d7kcNHZo=&amp;center_on_screen=true&amp;float_window=true&amp;height=800&amp;positioning_strategy=center_on_screen&amp;width=950" TargetMode="External"/><Relationship Id="rId14" Type="http://schemas.openxmlformats.org/officeDocument/2006/relationships/hyperlink" Target="https://my.apps.factset.com/viewer/?_app_id=central_doc_viewer&amp;_dd2=%26f%3Dsld%26c%3Dtrue%26os%3D481306%26oe%3D481313&amp;_doc_docfn=U2FsdGVkX19Jqt5iB2E15i3krLHVWDWV5hbgteMT+fIXn6yrtneQDgIF8KbipocqL4y6hVisjSW3hHPvdS+aOUqvbI4/mZUaIG3XHRbc6iw=&amp;center_on_screen=true&amp;float_window=true&amp;height=800&amp;positioning_strategy=center_on_screen&amp;width=950" TargetMode="External"/><Relationship Id="rId56" Type="http://schemas.openxmlformats.org/officeDocument/2006/relationships/hyperlink" Target="https://my.apps.factset.com/viewer/?_app_id=central_doc_viewer&amp;_dd2=%26f%3Dsld%26c%3Dtrue%26os%3D290054%26oe%3D290060&amp;_doc_docfn=U2FsdGVkX18YnsXLA0UAAZG8XNQSj1lmbtlWLasQ+WFP+IiqOTjY3Ur81kdjCD6hFbYplUsamg2IV70CVkbSaKi0IbMxpTxlBhIlFrUAyJU=&amp;center_on_screen=true&amp;float_window=true&amp;height=800&amp;positioning_strategy=center_on_screen&amp;width=950" TargetMode="External"/><Relationship Id="rId317" Type="http://schemas.openxmlformats.org/officeDocument/2006/relationships/hyperlink" Target="https://my.apps.factset.com/viewer/?_app_id=central_doc_viewer&amp;_dd2=%26f%3Dsld%26c%3Dtrue%26os%3D310522%26oe%3D310523&amp;_doc_docfn=U2FsdGVkX1/ss3Qu/0O7wZyrrFFL1bI48d1GJ5KO8kZYm0XSujyXeoWH823y2yY9YCjtGpZ00LLYgHNfI1bEEF972LIRmMcPo7ueEZqPbQA=&amp;center_on_screen=true&amp;float_window=true&amp;height=800&amp;positioning_strategy=center_on_screen&amp;width=950" TargetMode="External"/><Relationship Id="rId359" Type="http://schemas.openxmlformats.org/officeDocument/2006/relationships/hyperlink" Target="https://my.apps.factset.com/viewer/?_app_id=central_doc_viewer&amp;_dd2=%26f%3Dsld%26c%3Dtrue%26os%3D301876%26oe%3D301884&amp;_doc_docfn=U2FsdGVkX1+O7jAUkrWu26ZIWA4IWX/WthZDVxoADhb5edSD1ddczuiuOk574OwtdNBAqb782LTiSKtHPtQ0WPwtJaM5GIY31dIgLHaGJTE=&amp;center_on_screen=true&amp;float_window=true&amp;height=800&amp;positioning_strategy=center_on_screen&amp;width=950" TargetMode="External"/><Relationship Id="rId98" Type="http://schemas.openxmlformats.org/officeDocument/2006/relationships/hyperlink" Target="https://my.apps.factset.com/viewer/?_app_id=central_doc_viewer&amp;_dd2=%26f%3Dsld%26c%3Dtrue%26os%3D280805%26oe%3D280812&amp;_doc_docfn=U2FsdGVkX18EYGYt4Mwfe3X/xzmAV9u8nb1s1it3uXG7feieqy0mkPcB44JCRH8s+LrXEZhdTO99pqRwj7woRVjhzGLjAgMiDu1J3Yw3xAM=&amp;center_on_screen=true&amp;float_window=true&amp;height=800&amp;positioning_strategy=center_on_screen&amp;width=950" TargetMode="External"/><Relationship Id="rId121" Type="http://schemas.openxmlformats.org/officeDocument/2006/relationships/hyperlink" Target="https://my.apps.factset.com/viewer/?_app_id=central_doc_viewer&amp;_dd2=%26f%3Dsld%26c%3Dtrue%26os%3D279108%26oe%3D279110&amp;_doc_docfn=U2FsdGVkX18sXptDp3+CVvF+uZaNqopEPq9moaOCthSP3KtbhljLk1lAVsEeJFkGqIYMBpqE68n2c3/dMDmFLS6bkKQt9se1OClkBeBM4hc=&amp;center_on_screen=true&amp;float_window=true&amp;height=800&amp;positioning_strategy=center_on_screen&amp;width=950" TargetMode="External"/><Relationship Id="rId163" Type="http://schemas.openxmlformats.org/officeDocument/2006/relationships/hyperlink" Target="https://my.apps.factset.com/viewer/?_app_id=central_doc_viewer&amp;_dd2=%26f%3Dsld%26c%3Dtrue%26os%3D285669%26oe%3D285678&amp;_doc_docfn=U2FsdGVkX19GkWmW+TSqq6D5ICDKuZAQXxkarloLhLp+1cHorkZtVc+vIGv4JgC/WG3lJ0CcySeX3Tr49AIaxfgOrnI4hmzdPBE1IoeMwQc=&amp;center_on_screen=true&amp;float_window=true&amp;height=800&amp;positioning_strategy=center_on_screen&amp;width=950" TargetMode="External"/><Relationship Id="rId219" Type="http://schemas.openxmlformats.org/officeDocument/2006/relationships/hyperlink" Target="https://my.apps.factset.com/viewer/?_app_id=central_doc_viewer&amp;_dd2=%26f%3Dsld%26c%3Dtrue%26os%3D290711%26oe%3D290720&amp;_doc_docfn=U2FsdGVkX18TB/rm4dcLc5K/sg4BdP5P2LvNm+D/oiXVC7/LQysM27OwWu81y5l9jE0Ogd3FAFqhPbbq5snMR9ekusj13T8t0qZ5etW/IZM=&amp;center_on_screen=true&amp;float_window=true&amp;height=800&amp;positioning_strategy=center_on_screen&amp;width=950" TargetMode="External"/><Relationship Id="rId370" Type="http://schemas.openxmlformats.org/officeDocument/2006/relationships/hyperlink" Target="https://my.apps.factset.com/viewer/?_app_id=central_doc_viewer&amp;_dd2=%26f%3Dsld%26c%3Dtrue%26os%3D314235%26oe%3D314243&amp;_doc_docfn=U2FsdGVkX19zVbD/e0Iu82pEqbFhTNXGylwOtADW4RPDq6BhmcFszrL8IZEIMmLSvJV2fPa+O+iAgqf4oZRUPaaMOmaVdV9YulyRSWuRQVs=&amp;center_on_screen=true&amp;float_window=true&amp;height=800&amp;positioning_strategy=center_on_screen&amp;width=950" TargetMode="External"/><Relationship Id="rId426" Type="http://schemas.openxmlformats.org/officeDocument/2006/relationships/hyperlink" Target="https://my.apps.factset.com/viewer/?_app_id=central_doc_viewer&amp;_dd2=%26f%3Dsld%26c%3Dtrue%26os%3D307241%26oe%3D307248&amp;_doc_docfn=U2FsdGVkX19O4W2kX/fCRcHevxDoFGbSvyVJRKR9uL9joPnV/xmV02ZfboAwQXbSv+RK1cxPK/41cZm1HZGYAyfFyFbqAuCoPOZnOBqT778=&amp;center_on_screen=true&amp;float_window=true&amp;height=800&amp;positioning_strategy=center_on_screen&amp;width=950" TargetMode="External"/><Relationship Id="rId230" Type="http://schemas.openxmlformats.org/officeDocument/2006/relationships/hyperlink" Target="https://my.apps.factset.com/viewer/?_app_id=central_doc_viewer&amp;_dd2=%26f%3Dsld%26c%3Dtrue%26os%3D289861%26oe%3D289866&amp;_doc_docfn=U2FsdGVkX1/Ydpn6gI0yPJ3xcyBA9hFwVxZWj2yh5psmtzVQwbnHAWv99AEIR0r7NUgGUNRlnf1yXIldOAC1idCzoH31rLgcAraV/EL3nQM=&amp;center_on_screen=true&amp;float_window=true&amp;height=800&amp;positioning_strategy=center_on_screen&amp;width=950" TargetMode="External"/><Relationship Id="rId468" Type="http://schemas.openxmlformats.org/officeDocument/2006/relationships/hyperlink" Target="https://my.apps.factset.com/viewer/?_app_id=central_doc_viewer&amp;_dd2=%26f%3Dsld%26c%3Dtrue%26os%3D2201936%26oe%3D2201942&amp;_doc_docfn=U2FsdGVkX1/Yfh4rqCDvhszwrtjqAJugzvB8QbDlliRiHMMUuYUQ4+Nl7L3eF4cO2z44kTgDLwGQhkkv/hjaZIetduZP/OrXihiMLpdpJFQ=&amp;center_on_screen=true&amp;float_window=true&amp;height=800&amp;positioning_strategy=center_on_screen&amp;width=950" TargetMode="External"/><Relationship Id="rId25" Type="http://schemas.openxmlformats.org/officeDocument/2006/relationships/hyperlink" Target="https://my.apps.factset.com/viewer/?_app_id=central_doc_viewer&amp;_dd2=%26f%3Dsld%26c%3Dtrue%26os%3D287835%26oe%3D287844&amp;_doc_docfn=U2FsdGVkX19lEAQcZoJ8lXR4w02xAaWzghMG/aT8XFqB1VMg0EC5zfThBB8TjRlcLA1A85Iw3joJ+p2qGK1eBe/WpmYfRoD8fLabhemgs5Q=&amp;center_on_screen=true&amp;float_window=true&amp;height=800&amp;positioning_strategy=center_on_screen&amp;width=950" TargetMode="External"/><Relationship Id="rId67" Type="http://schemas.openxmlformats.org/officeDocument/2006/relationships/hyperlink" Target="https://my.apps.factset.com/viewer/?_app_id=central_doc_viewer&amp;_dd2=%26f%3Dsld%26c%3Dtrue%26os%3D279327%26oe%3D279333&amp;_doc_docfn=U2FsdGVkX1/DvPi9MTBvmRLOLhxHtbxS39VPYt7RYSJxoEPpMY8As7VlR9hqeJxASGrSLdfZQ14pDNSVUudKLmggX3VRmByTTO6NCoJmhC0=&amp;center_on_screen=true&amp;float_window=true&amp;height=800&amp;positioning_strategy=center_on_screen&amp;width=950" TargetMode="External"/><Relationship Id="rId272" Type="http://schemas.openxmlformats.org/officeDocument/2006/relationships/hyperlink" Target="https://my.apps.factset.com/viewer/?_app_id=central_doc_viewer&amp;_dd2=%26f%3Dsld%26c%3Dtrue%26os%3D295252%26oe%3D295254&amp;_doc_docfn=U2FsdGVkX1/TQs36Y3atr/X8Hqp2tl8+Ux+5Tr3j+IERWl7OQdbEMHVGjXqva6aj2R25syedD4s9KZa3/elLHmcReKRjTIiTMZ4c0ZiWqMY=&amp;center_on_screen=true&amp;float_window=true&amp;height=800&amp;positioning_strategy=center_on_screen&amp;width=950" TargetMode="External"/><Relationship Id="rId328" Type="http://schemas.openxmlformats.org/officeDocument/2006/relationships/hyperlink" Target="https://my.apps.factset.com/viewer/?_app_id=central_doc_viewer&amp;_dd2=%26f%3Dsld%26c%3Dtrue%26os%3D311190%26oe%3D311201&amp;_doc_docfn=U2FsdGVkX184hU/uUI43Z4J42YvM6hYAjY5WziTcKoGd5QyfXw4VCsV16Yl5J/MwEpZMjeFrx/KZgv46SdhVF4fd9M6SulC8zmZAOntQ/Bg=&amp;center_on_screen=true&amp;float_window=true&amp;height=800&amp;positioning_strategy=center_on_screen&amp;width=950" TargetMode="External"/><Relationship Id="rId132" Type="http://schemas.openxmlformats.org/officeDocument/2006/relationships/hyperlink" Target="https://my.apps.factset.com/viewer/?_app_id=central_doc_viewer&amp;_dd2=%26f%3Dsld%26c%3Dtrue%26os%3D225368%26oe%3D225376&amp;_doc_docfn=U2FsdGVkX1+ovlv8qJNdQym/J8JvcHX26nzbANNAMMuLIHfGCjj3GlmvKtixJzrDHSuVGxUOEMKcXrY/nJgl8O8Vg4Gm2Nd1BNg2T7z03Bk=&amp;center_on_screen=true&amp;float_window=true&amp;height=800&amp;positioning_strategy=center_on_screen&amp;width=950" TargetMode="External"/><Relationship Id="rId174" Type="http://schemas.openxmlformats.org/officeDocument/2006/relationships/hyperlink" Target="https://my.apps.factset.com/viewer/?_app_id=central_doc_viewer&amp;_dd2=%26f%3Dsld%26c%3Dtrue%26os%3D283355%26oe%3D283358&amp;_doc_docfn=U2FsdGVkX18jnodpRGyYrZJrhHDxDFn5cdxb5O1dmR8nFIK+M/qtwVODcFJ+1UGS6AczR7gXLdg3OrgzH/MGgl9k9DaGJb0nhp0n5K3KFHQ=&amp;center_on_screen=true&amp;float_window=true&amp;height=800&amp;positioning_strategy=center_on_screen&amp;width=950" TargetMode="External"/><Relationship Id="rId381" Type="http://schemas.openxmlformats.org/officeDocument/2006/relationships/hyperlink" Target="https://my.apps.factset.com/viewer/?_app_id=central_doc_viewer&amp;_dd2=%26f%3Dsld%26c%3Dtrue%26os%3D234913%26oe%3D234921&amp;_doc_docfn=U2FsdGVkX188cdplrq0hvclwmkDiC/krLDwD2geR9A3+NHy3DUCUrEh1Wvlbx5k7v1YR25u3+IX6WyrqcGkkpM7+2LjJuEilhOgeU8V6EVM=&amp;center_on_screen=true&amp;float_window=true&amp;height=800&amp;positioning_strategy=center_on_screen&amp;width=950" TargetMode="External"/><Relationship Id="rId241" Type="http://schemas.openxmlformats.org/officeDocument/2006/relationships/hyperlink" Target="https://my.apps.factset.com/viewer/?_app_id=central_doc_viewer&amp;_dd2=%26f%3Dsld%26c%3Dtrue%26os%3D290448%26oe%3D290455&amp;_doc_docfn=U2FsdGVkX18r+CKYA3HtHh15EDmzBfMlgiJ09LcsuMBpUuvxTAW/2ZAm4gwJ2ZXQ7XQ7Su0xv+o2yM1672eaRr6RIBocvGZFXu/ZCHS42hU=&amp;center_on_screen=true&amp;float_window=true&amp;height=800&amp;positioning_strategy=center_on_screen&amp;width=950" TargetMode="External"/><Relationship Id="rId437" Type="http://schemas.openxmlformats.org/officeDocument/2006/relationships/hyperlink" Target="https://my.apps.factset.com/viewer/?_app_id=central_doc_viewer&amp;_dd2=%26f%3Dsld%26c%3Dtrue%26os%3D307733%26oe%3D307736&amp;_doc_docfn=U2FsdGVkX1+FPMp9bEgj9hv2cpjGEmwiGC7+Sfd2XHiOx3OoieL8bJwxG0Lz61+GX9ULLNkKmg+dUlhhHuDLdSmBDrRT7Umpx1kkK7IUrd4=&amp;center_on_screen=true&amp;float_window=true&amp;height=800&amp;positioning_strategy=center_on_screen&amp;width=950" TargetMode="External"/><Relationship Id="rId36" Type="http://schemas.openxmlformats.org/officeDocument/2006/relationships/hyperlink" Target="https://my.apps.factset.com/viewer/?_app_id=central_doc_viewer&amp;_dd2=%26f%3Dsld%26c%3Dtrue%26os%3D289247%26oe%3D289254&amp;_doc_docfn=U2FsdGVkX1/dN6AeFCf5byok3qIyImYHAPaW5VP/2yZ+2X2nbOS6vMrp3e8BxB/8s/qnHjynP8RaZ6TtKGA2QJXzaYJhp8OUwZheNuo76jA=&amp;center_on_screen=true&amp;float_window=true&amp;height=800&amp;positioning_strategy=center_on_screen&amp;width=950" TargetMode="External"/><Relationship Id="rId283" Type="http://schemas.openxmlformats.org/officeDocument/2006/relationships/hyperlink" Target="https://my.apps.factset.com/viewer/?_app_id=central_doc_viewer&amp;_dd2=%26f%3Dsld%26c%3Dtrue%26os%3D237199%26oe%3D237206&amp;_doc_docfn=U2FsdGVkX1/8iom8mjkouCcbe91QSwZr9sW2AZEgTGRlQ6bxYwB+sy5rhLJygoAP2EiKxdNp9pd61edjf5KmuhaxnyI7084duvQOyUnPGG8=&amp;center_on_screen=true&amp;float_window=true&amp;height=800&amp;positioning_strategy=center_on_screen&amp;width=950" TargetMode="External"/><Relationship Id="rId339" Type="http://schemas.openxmlformats.org/officeDocument/2006/relationships/hyperlink" Target="https://my.apps.factset.com/viewer/?_app_id=central_doc_viewer&amp;_dd2=%26f%3Dsld%26c%3Dtrue%26os%3D299660%26oe%3D299669&amp;_doc_docfn=U2FsdGVkX19f5MU30mMlppVqBXbvAcTRC2H/OApjT+rI8wMyHpfVEFvpDh/CyjQ6AJ2xgUyTgZi0/anDsGthhKgQ6rWbIH624nvLr59cKio=&amp;center_on_screen=true&amp;float_window=true&amp;height=800&amp;positioning_strategy=center_on_screen&amp;width=950" TargetMode="External"/><Relationship Id="rId78" Type="http://schemas.openxmlformats.org/officeDocument/2006/relationships/hyperlink" Target="https://my.apps.factset.com/viewer/?_app_id=central_doc_viewer&amp;_dd2=%26f%3Dsld%26c%3Dtrue%26os%3D276127%26oe%3D276128&amp;_doc_docfn=U2FsdGVkX19EncCvOPpHT83mZoeLwskOx60lSTPDvtRvMIHVUEg5nG0kuLFghDqoKYGef7agkHZFlj7HA+uISMSRJgkwYBxggKncZKCND/E=&amp;center_on_screen=true&amp;float_window=true&amp;height=800&amp;positioning_strategy=center_on_screen&amp;width=950" TargetMode="External"/><Relationship Id="rId101" Type="http://schemas.openxmlformats.org/officeDocument/2006/relationships/hyperlink" Target="https://my.apps.factset.com/viewer/?_app_id=central_doc_viewer&amp;_dd2=%26f%3Dsld%26c%3Dtrue%26os%3D277356%26oe%3D277358&amp;_doc_docfn=U2FsdGVkX1+DQ2ryZA5HQMEvRbKSTTeNVtg1awPFF9EfGhk/nEhUw86IaLbsFTTS2dK9wCb45MUSKTSA+H/fk5dllLnouCSOuKPYtVBaOJU=&amp;center_on_screen=true&amp;float_window=true&amp;height=800&amp;positioning_strategy=center_on_screen&amp;width=950" TargetMode="External"/><Relationship Id="rId143" Type="http://schemas.openxmlformats.org/officeDocument/2006/relationships/hyperlink" Target="https://my.apps.factset.com/viewer/?_app_id=central_doc_viewer&amp;_dd2=%26f%3Dsld%26c%3Dtrue%26os%3D363258%26oe%3D363263&amp;_doc_docfn=U2FsdGVkX1/oU7ks9HxHyKqMTivU5b1ef9SKl7qer5jPOaPTESZ5WrRSRaV0AHdiFh/A/M7a0TUGZ39A0+ZqNpmNXn27AxQC6+VjyNsaZpc=&amp;center_on_screen=true&amp;float_window=true&amp;height=800&amp;positioning_strategy=center_on_screen&amp;width=950" TargetMode="External"/><Relationship Id="rId185" Type="http://schemas.openxmlformats.org/officeDocument/2006/relationships/hyperlink" Target="https://my.apps.factset.com/viewer/?_app_id=central_doc_viewer&amp;_dd2=%26f%3Dsld%26c%3Dtrue%26os%3D294296%26oe%3D294303&amp;_doc_docfn=U2FsdGVkX1+rKR5BUGduDgoFQuYwDXfUH5fIuQ7rf05ztKMq9nbuOBxJWGrwKollW3+jQ1nVN9wgWmY7Fe9VtcTQClerKmhm7xmTVwnlfAg=&amp;center_on_screen=true&amp;float_window=true&amp;height=800&amp;positioning_strategy=center_on_screen&amp;width=950" TargetMode="External"/><Relationship Id="rId350" Type="http://schemas.openxmlformats.org/officeDocument/2006/relationships/hyperlink" Target="https://my.apps.factset.com/viewer/?_app_id=central_doc_viewer&amp;_dd2=%26f%3Dsld%26c%3Dtrue%26os%3D301704%26oe%3D301709&amp;_doc_docfn=U2FsdGVkX193Y5XFa8+cb7IjTsPYFxGDdo/JytqXwf5MhsYZNy/QBRVbl81ys1I7fA06P4FGlq3zSTkEXDNJPyrTeMzWs7rnxdRybPGberM=&amp;center_on_screen=true&amp;float_window=true&amp;height=800&amp;positioning_strategy=center_on_screen&amp;width=950" TargetMode="External"/><Relationship Id="rId406" Type="http://schemas.openxmlformats.org/officeDocument/2006/relationships/hyperlink" Target="https://my.apps.factset.com/viewer/?_app_id=central_doc_viewer&amp;_dd2=%26f%3Dsld%26c%3Dtrue%26os%3D2187766%26oe%3D2187775&amp;_doc_docfn=U2FsdGVkX1/WHqwK3jkpAIeEzuRfz5jBsSkyPv0PeVpDFM754pJs9xFIzutiT3/iJ6O4XMfG/73mkgKSO6uve4XCpIaNObGIYQi+etwHCbA=&amp;center_on_screen=true&amp;float_window=true&amp;height=800&amp;positioning_strategy=center_on_screen&amp;width=950" TargetMode="External"/><Relationship Id="rId9" Type="http://schemas.openxmlformats.org/officeDocument/2006/relationships/hyperlink" Target="https://my.apps.factset.com/viewer/?_app_id=central_doc_viewer&amp;_dd2=%26f%3Dsld%26c%3Dtrue%26os%3D284677%26oe%3D284682&amp;_doc_docfn=U2FsdGVkX19HcImvjNYj4Cl8i1Q0cD2m63Wp0idXuzuxg23SOL3KQF2AbkRhTx+cMO8LdkNlJ3iAIhAUq9x+mpY40ar/jBtKp1ieTai8wQI=&amp;center_on_screen=true&amp;float_window=true&amp;height=800&amp;positioning_strategy=center_on_screen&amp;width=950" TargetMode="External"/><Relationship Id="rId210" Type="http://schemas.openxmlformats.org/officeDocument/2006/relationships/hyperlink" Target="https://my.apps.factset.com/viewer/?_app_id=central_doc_viewer&amp;_dd2=%26f%3Dsld%26c%3Dtrue%26os%3D288351%26oe%3D288352&amp;_doc_docfn=U2FsdGVkX18CC1LYiEZTLSUUlqWa0QpmrE1tZJG2HOcXew3SJDvUFQIoiCeGJRP7tJn1UcOYx4JxT90PkVCS5CcD5KpY/Jxwv5glzYr6IyA=&amp;center_on_screen=true&amp;float_window=true&amp;height=800&amp;positioning_strategy=center_on_screen&amp;width=950" TargetMode="External"/><Relationship Id="rId392" Type="http://schemas.openxmlformats.org/officeDocument/2006/relationships/hyperlink" Target="https://my.apps.factset.com/viewer/?_app_id=central_doc_viewer&amp;_dd2=%26f%3Dsld%26c%3Dtrue%26os%3D382104%26oe%3D382111&amp;_doc_docfn=U2FsdGVkX1/HP5dZGPa46RT/ZlUjyZIQm6alW6CKoV8EOd7jgBrPqWNLG3N8NCLVLoVCLvovY5Jr5VVcwisivhsEzQucBJvGhI3t7Z+wATE=&amp;center_on_screen=true&amp;float_window=true&amp;height=800&amp;positioning_strategy=center_on_screen&amp;width=950" TargetMode="External"/><Relationship Id="rId448" Type="http://schemas.openxmlformats.org/officeDocument/2006/relationships/hyperlink" Target="https://my.apps.factset.com/viewer/?_app_id=central_doc_viewer&amp;_dd2=%26f%3Dsld%26c%3Dtrue%26os%3D308142%26oe%3D308147&amp;_doc_docfn=U2FsdGVkX19Zvm857SMUmTl68+rfecmBVPEsCVAC0G4y9PJKlghjA2b7aTuVSvG4T0M6Mm6g31YP03pJ+x1MvUgkJWypIbpDfy2mvknEszk=&amp;center_on_screen=true&amp;float_window=true&amp;height=800&amp;positioning_strategy=center_on_screen&amp;width=950" TargetMode="External"/><Relationship Id="rId252" Type="http://schemas.openxmlformats.org/officeDocument/2006/relationships/hyperlink" Target="https://my.apps.factset.com/viewer/?_app_id=central_doc_viewer&amp;_dd2=%26f%3Dsld%26c%3Dtrue%26os%3D291037%26oe%3D291040&amp;_doc_docfn=U2FsdGVkX1+0YZZu44/n/Uvr09yaSlVQ6cH/XTsruTeeTBaQVEoKz+CIpbkYtkw/AuM4DS5z9fmq/ScEn/COBTlrdUM8YGv8cAuT4wakHZE=&amp;center_on_screen=true&amp;float_window=true&amp;height=800&amp;positioning_strategy=center_on_screen&amp;width=950" TargetMode="External"/><Relationship Id="rId294" Type="http://schemas.openxmlformats.org/officeDocument/2006/relationships/hyperlink" Target="https://my.apps.factset.com/viewer/?_app_id=central_doc_viewer&amp;_dd2=%26f%3Dsld%26c%3Dtrue%26os%3D227388%26oe%3D227389&amp;_doc_docfn=U2FsdGVkX1/SEj+lGcupIWr/Tj31cweAhrMZW43fZHixD/CFGHY6q50IxOI4M0lz8raaUefAfDZG5Cb67LrRcKWMTFp8Qq1ZZ2tBAFLRjm0=&amp;center_on_screen=true&amp;float_window=true&amp;height=800&amp;positioning_strategy=center_on_screen&amp;width=950" TargetMode="External"/><Relationship Id="rId308" Type="http://schemas.openxmlformats.org/officeDocument/2006/relationships/hyperlink" Target="https://my.apps.factset.com/viewer/?_app_id=central_doc_viewer&amp;_dd2=%26f%3Dsld%26c%3Dtrue%26os%3D310482%26oe%3D310489&amp;_doc_docfn=U2FsdGVkX1/s5CKf/IQyH+NRF8jTjwxeqfsvk0Uemq0ZdHIW27yt4v/xIegKCPE34aVRbwzCAiXyp1darCfkWb7hIHUzNamw3zqHBlemwOY=&amp;center_on_screen=true&amp;float_window=true&amp;height=800&amp;positioning_strategy=center_on_screen&amp;width=950" TargetMode="External"/><Relationship Id="rId47" Type="http://schemas.openxmlformats.org/officeDocument/2006/relationships/hyperlink" Target="https://my.apps.factset.com/viewer/?_app_id=central_doc_viewer&amp;_dd2=%26f%3Dsld%26c%3Dtrue%26os%3D277036%26oe%3D277043&amp;_doc_docfn=U2FsdGVkX1/vzkIC7i3U/Krd10QCQ3fRk9h9Alp7B1xziRKQi6gxEmq6H+LzhJg1kNvQepMdDsnSJfltuwdAPZb9a+SbFAsulZs+YACu2SU=&amp;center_on_screen=true&amp;float_window=true&amp;height=800&amp;positioning_strategy=center_on_screen&amp;width=950" TargetMode="External"/><Relationship Id="rId89" Type="http://schemas.openxmlformats.org/officeDocument/2006/relationships/hyperlink" Target="https://my.apps.factset.com/viewer/?_app_id=central_doc_viewer&amp;_dd2=%26f%3Dsld%26c%3Dtrue%26os%3D276629%26oe%3D276633&amp;_doc_docfn=U2FsdGVkX187c/uhrqZHJq4jQkqoN4tAwUSfqJ/k0oOx4rQedm6OT0QS7Drq1VSJOAWg/6N2Paoe7JP9x/fHVfpLRRRceriM2RrH9D4WJVk=&amp;center_on_screen=true&amp;float_window=true&amp;height=800&amp;positioning_strategy=center_on_screen&amp;width=950" TargetMode="External"/><Relationship Id="rId112" Type="http://schemas.openxmlformats.org/officeDocument/2006/relationships/hyperlink" Target="https://my.apps.factset.com/viewer/?_app_id=central_doc_viewer&amp;_dd2=%26f%3Dsld%26c%3Dtrue%26os%3D223778%26oe%3D223786&amp;_doc_docfn=U2FsdGVkX188iApaXG4TftEvmuJMzHKRREwkVqFiXL24e7D6e33k3M5wJ11c/Vl5TnZgpHveohcEaB62ljF1Y/iczneitj4+xj5fwLhZxCU=&amp;center_on_screen=true&amp;float_window=true&amp;height=800&amp;positioning_strategy=center_on_screen&amp;width=950" TargetMode="External"/><Relationship Id="rId154" Type="http://schemas.openxmlformats.org/officeDocument/2006/relationships/hyperlink" Target="https://my.apps.factset.com/viewer/?_app_id=central_doc_viewer&amp;_dd2=%26f%3Dsld%26c%3Dtrue%26os%3D297110%26oe%3D297117&amp;_doc_docfn=U2FsdGVkX1+Cr24UvpI7t1aIG3azt77SjhHwebLCp1j6e7tIRjz1tSqJzHSKWFTxw4FyNbZHkMkG/Qb1tFEblKIfjMGZdl8vNCv60FToSuI=&amp;center_on_screen=true&amp;float_window=true&amp;height=800&amp;positioning_strategy=center_on_screen&amp;width=950" TargetMode="External"/><Relationship Id="rId361" Type="http://schemas.openxmlformats.org/officeDocument/2006/relationships/hyperlink" Target="https://my.apps.factset.com/viewer/?_app_id=central_doc_viewer&amp;_dd2=%26f%3Dsld%26c%3Dtrue%26os%3D314170%26oe%3D314178&amp;_doc_docfn=U2FsdGVkX18uW9bJkhUsIfIu/WDbvUynJ+ldxp4//6emAHFELxjP85X4zpFjf+aHRBDFjXqESPzA6Xwc/6/HtW9G3P0CFg4FWSkk2Y4fOsc=&amp;center_on_screen=true&amp;float_window=true&amp;height=800&amp;positioning_strategy=center_on_screen&amp;width=950" TargetMode="External"/><Relationship Id="rId196" Type="http://schemas.openxmlformats.org/officeDocument/2006/relationships/hyperlink" Target="https://my.apps.factset.com/viewer/?_app_id=central_doc_viewer&amp;_dd2=%26f%3Dsld%26c%3Dtrue%26os%3D285571%26oe%3D285575&amp;_doc_docfn=U2FsdGVkX1+XdQG1hH8UcJ8sLT3aUEDGenOcW6OJIKVMFJhWNdBavyhNuwzQYTRbhHZ5FsV/jMU0ERBocZzWdmOTgWVQeaWiEUz1oynfU5E=&amp;center_on_screen=true&amp;float_window=true&amp;height=800&amp;positioning_strategy=center_on_screen&amp;width=950" TargetMode="External"/><Relationship Id="rId417" Type="http://schemas.openxmlformats.org/officeDocument/2006/relationships/hyperlink" Target="https://my.apps.factset.com/viewer/?_app_id=central_doc_viewer&amp;_dd2=%26f%3Dsld%26c%3Dtrue%26os%3D305980%26oe%3D305985&amp;_doc_docfn=U2FsdGVkX1+vuSxx2VbORrvrCgjelcbGy5Zi4Jm6/iF419VlRsXCWw8Gc2x+ZhNpJ6F2bxWDnSD6fHv0Z1hQbZqN8wS7lDduJafWNV5aj/g=&amp;center_on_screen=true&amp;float_window=true&amp;height=800&amp;positioning_strategy=center_on_screen&amp;width=950" TargetMode="External"/><Relationship Id="rId459" Type="http://schemas.openxmlformats.org/officeDocument/2006/relationships/hyperlink" Target="https://my.apps.factset.com/viewer/?_app_id=central_doc_viewer&amp;_dd2=%26f%3Dsld%26c%3Dtrue%26os%3D2254600%26oe%3D2254601&amp;_doc_docfn=U2FsdGVkX1+eyeURLnyv3/DqOBwbTzj/JHnSGMC8PE3q1EWrX6eunJhHou8Fcbahcrkok7hBH1P9JcQk/YARxY1fOGCFDPSTEgZLYhGIhQE=&amp;center_on_screen=true&amp;float_window=true&amp;height=800&amp;positioning_strategy=center_on_screen&amp;width=950" TargetMode="External"/><Relationship Id="rId16" Type="http://schemas.openxmlformats.org/officeDocument/2006/relationships/hyperlink" Target="https://my.apps.factset.com/viewer/?_app_id=central_doc_viewer&amp;_dd2=%26f%3Dsld%26c%3Dtrue%26os%3D286718%26oe%3D286727&amp;_doc_docfn=U2FsdGVkX1/1tJnKnmEkD2fD3etr1+Bla2MzdYWF3poZDGhJpnDvs2sJHFCQUuEFHYckHki3m19LZGFQms6CO3vpIxW0zdZw1lMtPYarp4U=&amp;center_on_screen=true&amp;float_window=true&amp;height=800&amp;positioning_strategy=center_on_screen&amp;width=950" TargetMode="External"/><Relationship Id="rId221" Type="http://schemas.openxmlformats.org/officeDocument/2006/relationships/hyperlink" Target="https://my.apps.factset.com/viewer/?_app_id=central_doc_viewer&amp;_dd2=%26f%3Dsld%26c%3Dtrue%26os%3D288919%26oe%3D288920&amp;_doc_docfn=U2FsdGVkX1+3HNco0tOgYOOiW323/g2RaCpqEVfooS6rVq/Y5XGW//W5IjQ2YA/AbTS5j3It0XvU/+DkC+0x7L31ucycSIsBOWRH9DwccRc=&amp;center_on_screen=true&amp;float_window=true&amp;height=800&amp;positioning_strategy=center_on_screen&amp;width=950" TargetMode="External"/><Relationship Id="rId263" Type="http://schemas.openxmlformats.org/officeDocument/2006/relationships/hyperlink" Target="https://my.apps.factset.com/viewer/?_app_id=central_doc_viewer&amp;_dd2=%26f%3Dsld%26c%3Dtrue%26os%3D235574%26oe%3D235580&amp;_doc_docfn=U2FsdGVkX18iWNh776cH8AyOuBHoW0I4r/xmNRoUatqQ4pVDBwFFbUP9orN3HlgowzSFfltWvq87cnN0uMhzxFNT7Rm5uLKOlmv+VqtIDTM=&amp;center_on_screen=true&amp;float_window=true&amp;height=800&amp;positioning_strategy=center_on_screen&amp;width=950" TargetMode="External"/><Relationship Id="rId319" Type="http://schemas.openxmlformats.org/officeDocument/2006/relationships/hyperlink" Target="https://my.apps.factset.com/viewer/?_app_id=central_doc_viewer&amp;_dd2=%26f%3Dsld%26c%3Dtrue%26os%3D298218%26oe%3D298219&amp;_doc_docfn=U2FsdGVkX18hJYWa19YaSwMEtqZFQSP2BnVwg/5K4x5ICHetwiAfL5nLYkeFAl3fupQ6rEAt2VQC6SYROW8MJjaXu8GKxdu8YpMyWdll6b0=&amp;center_on_screen=true&amp;float_window=true&amp;height=800&amp;positioning_strategy=center_on_screen&amp;width=950" TargetMode="External"/><Relationship Id="rId470" Type="http://schemas.openxmlformats.org/officeDocument/2006/relationships/hyperlink" Target="https://my.apps.factset.com/viewer/?_app_id=central_doc_viewer&amp;_dd2=%26f%3Dsld%26c%3Dtrue%26os%3D241821%26oe%3D241826&amp;_doc_docfn=U2FsdGVkX1/2swofGlWP1utzGrE8hWbxClHgM65HbUXHM+V9NnSXpC5J9uOz1CrOy1R/HM9fomOUXMoLLwWaBLVQQ0E7bBWQbnLpl8Rc0Po=&amp;center_on_screen=true&amp;float_window=true&amp;height=800&amp;positioning_strategy=center_on_screen&amp;width=950" TargetMode="External"/><Relationship Id="rId58" Type="http://schemas.openxmlformats.org/officeDocument/2006/relationships/hyperlink" Target="https://my.apps.factset.com/viewer/?_app_id=central_doc_viewer&amp;_dd2=%26f%3Dsld%26c%3Dtrue%26os%3D274913%26oe%3D274915&amp;_doc_docfn=U2FsdGVkX18+/8ZhCnEZPwAw5ndRBf8fqBkbXvCAZloTW+/5O0EAXb87IUvIo7oTyO7cvAOaVm9msvaqs/+NOJfHPaSRPmRjdqeGRIyFIN0=&amp;center_on_screen=true&amp;float_window=true&amp;height=800&amp;positioning_strategy=center_on_screen&amp;width=950" TargetMode="External"/><Relationship Id="rId123" Type="http://schemas.openxmlformats.org/officeDocument/2006/relationships/hyperlink" Target="https://my.apps.factset.com/viewer/?_app_id=central_doc_viewer&amp;_dd2=%26f%3Dsld%26c%3Dtrue%26os%3D213917%26oe%3D213923&amp;_doc_docfn=U2FsdGVkX1+9e+GwbSZ1w3XIrooLl/9RBLfd4MHoLBUKhZR40O/sR1qqGaABlEWIZeVYBiFJef3H+iNvqHb0au8LFQq5oYXAKhlsiel2brg=&amp;center_on_screen=true&amp;float_window=true&amp;height=800&amp;positioning_strategy=center_on_screen&amp;width=950" TargetMode="External"/><Relationship Id="rId330" Type="http://schemas.openxmlformats.org/officeDocument/2006/relationships/hyperlink" Target="https://my.apps.factset.com/viewer/?_app_id=central_doc_viewer&amp;_dd2=%26f%3Dsld%26c%3Dtrue%26os%3D299490%26oe%3D299491&amp;_doc_docfn=U2FsdGVkX1+Kn6dwVB+1Zef0IxKRH32O6RLjA2vMOLLiPIokafrOkhhnarsbxQ3173V9yAhSmUFloM4gOhPn1FaTS1URMC5FSyE64j/DP3o=&amp;center_on_screen=true&amp;float_window=true&amp;height=800&amp;positioning_strategy=center_on_screen&amp;width=950" TargetMode="External"/><Relationship Id="rId165" Type="http://schemas.openxmlformats.org/officeDocument/2006/relationships/hyperlink" Target="https://my.apps.factset.com/viewer/?_app_id=central_doc_viewer&amp;_dd2=%26f%3Dsld%26c%3Dtrue%26os%3D282324%26oe%3D282329&amp;_doc_docfn=U2FsdGVkX19EAwICmPFyOPw7WVEZ0rsIk6fFVeTJbWM4sqjxt6414ijBW7Y8qR98+c8UxpS5TY8/tohjzoDT5EESyRzHYQLUC3eCAFzqeCY=&amp;center_on_screen=true&amp;float_window=true&amp;height=800&amp;positioning_strategy=center_on_screen&amp;width=950" TargetMode="External"/><Relationship Id="rId372" Type="http://schemas.openxmlformats.org/officeDocument/2006/relationships/hyperlink" Target="https://my.apps.factset.com/viewer/?_app_id=central_doc_viewer&amp;_dd2=%26f%3Dsld%26c%3Dtrue%26os%3D302599%26oe%3D302607&amp;_doc_docfn=U2FsdGVkX18cg7tv5VsW3aLTa5HHwbiUXA4knxhQNkDiOS4qGiMzkrefyUqIQRMY6vlZfTUjgMYkHf2227x3k1TRmcNF2AQPHtZvDoCqR0w=&amp;center_on_screen=true&amp;float_window=true&amp;height=800&amp;positioning_strategy=center_on_screen&amp;width=950" TargetMode="External"/><Relationship Id="rId428" Type="http://schemas.openxmlformats.org/officeDocument/2006/relationships/hyperlink" Target="https://my.apps.factset.com/viewer/?_app_id=central_doc_viewer&amp;_dd2=%26f%3Dsld%26c%3Dtrue%26os%3D306810%26oe%3D306813&amp;_doc_docfn=U2FsdGVkX19HHGVV609kXDb3Qy4jo2mSpRkYkZmsk96sJHMdZGBpEfb0oPlVFcKc6gYKJ2d2MyH/bGv5kvjqeGEFKhzrOLJa3kf7OIDBd18=&amp;center_on_screen=true&amp;float_window=true&amp;height=800&amp;positioning_strategy=center_on_screen&amp;width=950" TargetMode="External"/><Relationship Id="rId232" Type="http://schemas.openxmlformats.org/officeDocument/2006/relationships/hyperlink" Target="https://my.apps.factset.com/viewer/?_app_id=central_doc_viewer&amp;_dd2=%26f%3Dsld%26c%3Dtrue%26os%3D289451%26oe%3D289456&amp;_doc_docfn=U2FsdGVkX19zCnE89ad96svnIyxAYMZewr1riU5kAGVKoOoN8jNV0NIN5DDUSQ6wUk0pmWcV9Pk/0wDvoKF/5buJsLL2RSKjPM4TyuuU55k=&amp;center_on_screen=true&amp;float_window=true&amp;height=800&amp;positioning_strategy=center_on_screen&amp;width=950" TargetMode="External"/><Relationship Id="rId274" Type="http://schemas.openxmlformats.org/officeDocument/2006/relationships/hyperlink" Target="https://my.apps.factset.com/viewer/?_app_id=central_doc_viewer&amp;_dd2=%26f%3Dsld%26c%3Dtrue%26os%3D225727%26oe%3D225736&amp;_doc_docfn=U2FsdGVkX19plcSYITiV40djwvHb5+jSK2fUshjno2vXX3RvFgjJd3UciNeNRrfC4eqXW0HE0x1pKcB0XWDJgZZkCXeOXYcO0pcsTxvqPS8=&amp;center_on_screen=true&amp;float_window=true&amp;height=800&amp;positioning_strategy=center_on_screen&amp;width=950" TargetMode="External"/><Relationship Id="rId27" Type="http://schemas.openxmlformats.org/officeDocument/2006/relationships/hyperlink" Target="https://my.apps.factset.com/viewer/?_app_id=central_doc_viewer&amp;_dd2=%26f%3Dsld%26c%3Dtrue%26os%3D276319%26oe%3D276328&amp;_doc_docfn=U2FsdGVkX1+eHbcZ2wILagfFU/lDnqEdza6j7121dUjdsGDzv//zwrMMabdCeJ8rqC3t+ghCQ0UJGZKa9HrIKlPNx23DcclzjZ8BTquftSs=&amp;center_on_screen=true&amp;float_window=true&amp;height=800&amp;positioning_strategy=center_on_screen&amp;width=950" TargetMode="External"/><Relationship Id="rId69" Type="http://schemas.openxmlformats.org/officeDocument/2006/relationships/hyperlink" Target="https://my.apps.factset.com/viewer/?_app_id=central_doc_viewer&amp;_dd2=%26f%3Dsld%26c%3Dtrue%26os%3D275437%26oe%3D275439&amp;_doc_docfn=U2FsdGVkX19vLYW8uIFXUwPyOOstHBLI2MRJ8/K/noiAghFECUZYmk44AeSsJwG1C1cyXfJgdpORxlymoazVboFYv7oOHZzLXn0wSbE+cZU=&amp;center_on_screen=true&amp;float_window=true&amp;height=800&amp;positioning_strategy=center_on_screen&amp;width=950" TargetMode="External"/><Relationship Id="rId134" Type="http://schemas.openxmlformats.org/officeDocument/2006/relationships/hyperlink" Target="https://my.apps.factset.com/viewer/?_app_id=central_doc_viewer&amp;_dd2=%26f%3Dsld%26c%3Dtrue%26os%3D360385%26oe%3D360391&amp;_doc_docfn=U2FsdGVkX1/otlWUHNVZ8VdbPuOwzbkyyx/2MyXlKx86eUSOuJ9LE98fslxuf2fAqfNb9PRp2BLJ9JN94Cb8oDTG6yk2wjnP+8j4TjxkSKo=&amp;center_on_screen=true&amp;float_window=true&amp;height=800&amp;positioning_strategy=center_on_screen&amp;width=950" TargetMode="External"/><Relationship Id="rId80" Type="http://schemas.openxmlformats.org/officeDocument/2006/relationships/hyperlink" Target="https://my.apps.factset.com/viewer/?_app_id=central_doc_viewer&amp;_dd2=%26f%3Dsld%26c%3Dtrue%26os%3D220126%26oe%3D220127&amp;_doc_docfn=U2FsdGVkX1/vPhE0nOpdjI60K3uWtWkE6CmFHokHJKVrRqBlMoQKQTH9q5Qvv5ENVSzmRcxLYN1c1zO5hs+MxUUdr3aKMcLAITTQxAXl2yE=&amp;center_on_screen=true&amp;float_window=true&amp;height=800&amp;positioning_strategy=center_on_screen&amp;width=950" TargetMode="External"/><Relationship Id="rId176" Type="http://schemas.openxmlformats.org/officeDocument/2006/relationships/hyperlink" Target="https://my.apps.factset.com/viewer/?_app_id=central_doc_viewer&amp;_dd2=%26f%3Dsld%26c%3Dtrue%26os%3D282896%26oe%3D282898&amp;_doc_docfn=U2FsdGVkX1/K/naxnG4+cGZnPuHVsuXGX+oMmLsOVtNrp/5V3aWY2yNbLibF5iB99OOM1RMxCT8XsB4BT3qhHeKd1+fG31zBE7aqftSZi7E=&amp;center_on_screen=true&amp;float_window=true&amp;height=800&amp;positioning_strategy=center_on_screen&amp;width=950" TargetMode="External"/><Relationship Id="rId341" Type="http://schemas.openxmlformats.org/officeDocument/2006/relationships/hyperlink" Target="https://my.apps.factset.com/viewer/?_app_id=central_doc_viewer&amp;_dd2=%26f%3Dsld%26c%3Dtrue%26os%3D300024%26oe%3D300029&amp;_doc_docfn=U2FsdGVkX1+iGoI1As0j4b2upZE/2B9AlQ0koOb1QCRw9XjIDsPuyGFe09aMRoCVYgh5GSQxageHm2M6YtFeCfeHjlJiZJbprCYy/cVsBXk=&amp;center_on_screen=true&amp;float_window=true&amp;height=800&amp;positioning_strategy=center_on_screen&amp;width=950" TargetMode="External"/><Relationship Id="rId383" Type="http://schemas.openxmlformats.org/officeDocument/2006/relationships/hyperlink" Target="https://my.apps.factset.com/viewer/?_app_id=central_doc_viewer&amp;_dd2=%26f%3Dsld%26c%3Dtrue%26os%3D511762%26oe%3D511770&amp;_doc_docfn=U2FsdGVkX19y4lNRJvwZ9HOawBVsBJb5tO61R3xWLbV1U5fle4lIfhDY/OCl/QfDTRRd5d6wGpufEPWB/RaWVk5dRtgQ66C1DczX+xgGrMM=&amp;center_on_screen=true&amp;float_window=true&amp;height=800&amp;positioning_strategy=center_on_screen&amp;width=950" TargetMode="External"/><Relationship Id="rId439" Type="http://schemas.openxmlformats.org/officeDocument/2006/relationships/hyperlink" Target="https://my.apps.factset.com/viewer/?_app_id=central_doc_viewer&amp;_dd2=%26f%3Dsld%26c%3Dtrue%26os%3D307335%26oe%3D307338&amp;_doc_docfn=U2FsdGVkX1+AM2ZHExeUKjg2UCoa2ChiiFmjR1SfXPydyq95UxW/EUZuKkNV0e01C0jPpEk4caeHxc9skT2dHpOJ1YQCecWi57v760/fccc=&amp;center_on_screen=true&amp;float_window=true&amp;height=800&amp;positioning_strategy=center_on_screen&amp;width=950" TargetMode="External"/><Relationship Id="rId201" Type="http://schemas.openxmlformats.org/officeDocument/2006/relationships/hyperlink" Target="https://my.apps.factset.com/viewer/?_app_id=central_doc_viewer&amp;_dd2=%26f%3Dsld%26c%3Dtrue%26os%3D219290%26oe%3D219296&amp;_doc_docfn=U2FsdGVkX19vGnHiIqyJ7xXXR9wxsVyFvkZ8I7GDSVIeUxiBmDRxLpXeJWABWEeABBARLWoILXmMNYz+ejkzwKI3K6KgfCsbSgLY5cnmoh8=&amp;center_on_screen=true&amp;float_window=true&amp;height=800&amp;positioning_strategy=center_on_screen&amp;width=950" TargetMode="External"/><Relationship Id="rId243" Type="http://schemas.openxmlformats.org/officeDocument/2006/relationships/hyperlink" Target="https://my.apps.factset.com/viewer/?_app_id=central_doc_viewer&amp;_dd2=%26f%3Dsld%26c%3Dtrue%26os%3D233351%26oe%3D233352&amp;_doc_docfn=U2FsdGVkX19HK3nyErpmKD9kSPkDLqfAeJ7Usu9STtvf9pFajj0g1PnKgWu3DP7U0rGlPyyeTSrraqUSR0tskaEG64WAKQ8xNbCS84lafj8=&amp;center_on_screen=true&amp;float_window=true&amp;height=800&amp;positioning_strategy=center_on_screen&amp;width=950" TargetMode="External"/><Relationship Id="rId285" Type="http://schemas.openxmlformats.org/officeDocument/2006/relationships/hyperlink" Target="https://my.apps.factset.com/viewer/?_app_id=central_doc_viewer&amp;_dd2=%26f%3Dsld%26c%3Dtrue%26os%3D372720%26oe%3D372729&amp;_doc_docfn=U2FsdGVkX185sEqBlP4nlki7P4Xu2lebGQKTGo60FJp7CB97m4q5VZZw1aJFO/3d86irpfRVbb2b9IbgPONtIw/8VEfcTHM2gYpT1hTARZU=&amp;center_on_screen=true&amp;float_window=true&amp;height=800&amp;positioning_strategy=center_on_screen&amp;width=950" TargetMode="External"/><Relationship Id="rId450" Type="http://schemas.openxmlformats.org/officeDocument/2006/relationships/hyperlink" Target="https://my.apps.factset.com/viewer/?_app_id=central_doc_viewer&amp;_dd2=%26f%3Dsld%26c%3Dtrue%26os%3D240260%26oe%3D240267&amp;_doc_docfn=U2FsdGVkX1+7PwVKQ+rsw+72kUSmdcP0t3iYeNEVmAWouLmGWaYYk7JXeTQHovwb7lNCOxuWEPJj/DkZOOzr+ZVcPjUPzPgqH8KfkjpGvrM=&amp;center_on_screen=true&amp;float_window=true&amp;height=800&amp;positioning_strategy=center_on_screen&amp;width=950" TargetMode="External"/><Relationship Id="rId38" Type="http://schemas.openxmlformats.org/officeDocument/2006/relationships/hyperlink" Target="https://my.apps.factset.com/viewer/?_app_id=central_doc_viewer&amp;_dd2=%26f%3Dsld%26c%3Dtrue%26os%3D274118%26oe%3D274121&amp;_doc_docfn=U2FsdGVkX19/Wzrl5mN35bNxJdt0dMSG+CbIHKJSOdgLaG9lN0wlkzXFUYXp3w1Aq53BX1t5JEMaPRu4OmIC9bnhiCwpUAMR2Vq/uQu87Qc=&amp;center_on_screen=true&amp;float_window=true&amp;height=800&amp;positioning_strategy=center_on_screen&amp;width=950" TargetMode="External"/><Relationship Id="rId103" Type="http://schemas.openxmlformats.org/officeDocument/2006/relationships/hyperlink" Target="https://my.apps.factset.com/viewer/?_app_id=central_doc_viewer&amp;_dd2=%26f%3Dsld%26c%3Dtrue%26os%3D211934%26oe%3D211940&amp;_doc_docfn=U2FsdGVkX19hR2DhORRYLUczQTQX9EpnJJB/yQZPZEJA8j4cW3fp6cdhvdC8xwd3OIAxQWI8PoyjL+wz+rbZANV1VAVjE8zi1SKOvgU6pus=&amp;center_on_screen=true&amp;float_window=true&amp;height=800&amp;positioning_strategy=center_on_screen&amp;width=950" TargetMode="External"/><Relationship Id="rId310" Type="http://schemas.openxmlformats.org/officeDocument/2006/relationships/hyperlink" Target="https://my.apps.factset.com/viewer/?_app_id=central_doc_viewer&amp;_dd2=%26f%3Dsld%26c%3Dtrue%26os%3D298799%26oe%3D298802&amp;_doc_docfn=U2FsdGVkX1+G0VvKyaxJlNflV8YW/fCrJ+migkZ1b72J1n8nVUKqlR7OshVMXbrtMcKwNGI43l2aWz9QUlA2ZvAARRZ2j2DK4duByYwy+Yw=&amp;center_on_screen=true&amp;float_window=true&amp;height=800&amp;positioning_strategy=center_on_screen&amp;width=950" TargetMode="External"/><Relationship Id="rId91" Type="http://schemas.openxmlformats.org/officeDocument/2006/relationships/hyperlink" Target="https://my.apps.factset.com/viewer/?_app_id=central_doc_viewer&amp;_dd2=%26f%3Dsld%26c%3Dtrue%26os%3D210369%26oe%3D210376&amp;_doc_docfn=U2FsdGVkX1+jNVnRZf//F8/7+4Vl19XHL7qSZKTynpA2/wh6SNyyJEx2ceWEfGX6KGbGkujJ1D8JFM0evfH7IC1crqJGPfOSHPB033dVOSI=&amp;center_on_screen=true&amp;float_window=true&amp;height=800&amp;positioning_strategy=center_on_screen&amp;width=950" TargetMode="External"/><Relationship Id="rId145" Type="http://schemas.openxmlformats.org/officeDocument/2006/relationships/hyperlink" Target="https://my.apps.factset.com/viewer/?_app_id=central_doc_viewer&amp;_dd2=%26f%3Dsld%26c%3Dtrue%26os%3D299523%26oe%3D299529&amp;_doc_docfn=U2FsdGVkX1+LWfLfqNijoBjr0myLcCqyPSo4RrjUEDt8h1mls2/yX2++3GhTn3sFxa1zPhKjwmO21tmuMKLCRQVRSSuFvDVGDKzE65eZGmE=&amp;center_on_screen=true&amp;float_window=true&amp;height=800&amp;positioning_strategy=center_on_screen&amp;width=950" TargetMode="External"/><Relationship Id="rId187" Type="http://schemas.openxmlformats.org/officeDocument/2006/relationships/hyperlink" Target="https://my.apps.factset.com/viewer/?_app_id=central_doc_viewer&amp;_dd2=%26f%3Dsld%26c%3Dtrue%26os%3D229093%26oe%3D229102&amp;_doc_docfn=U2FsdGVkX1+DES1BkZeK9QnkEf4yu+RJxqlF9koljw34Ae/APIdSw2MaGayDwWLwoM7i9UDs2mcsSy4cHvWdDqtjfD60CXG1yq1AkQSqBgM=&amp;center_on_screen=true&amp;float_window=true&amp;height=800&amp;positioning_strategy=center_on_screen&amp;width=950" TargetMode="External"/><Relationship Id="rId352" Type="http://schemas.openxmlformats.org/officeDocument/2006/relationships/hyperlink" Target="https://my.apps.factset.com/viewer/?_app_id=central_doc_viewer&amp;_dd2=%26f%3Dsld%26c%3Dtrue%26os%3D301296%26oe%3D301299&amp;_doc_docfn=U2FsdGVkX1+gWIqiUC3P46uSZr5GhHUuAXOL/9KvNX7VvXcXAhPmDFxdc7tuYKSSDnGN4G9mA5DdnDEz0uM6sVAMuBKSQVAm+2lyxokrink=&amp;center_on_screen=true&amp;float_window=true&amp;height=800&amp;positioning_strategy=center_on_screen&amp;width=950" TargetMode="External"/><Relationship Id="rId394" Type="http://schemas.openxmlformats.org/officeDocument/2006/relationships/hyperlink" Target="https://my.apps.factset.com/viewer/?_app_id=central_doc_viewer&amp;_dd2=%26f%3Dsld%26c%3Dtrue%26os%3D317015%26oe%3D317024&amp;_doc_docfn=U2FsdGVkX19UmW1n8M7cJiOwyni7d+xPgPogrdncQvQDl1W/DRGe1pIPhz84ttq02O6DBsAdRYM9zNPccPiJJsjjV5rnHYPm2nGQRTmKN4g=&amp;center_on_screen=true&amp;float_window=true&amp;height=800&amp;positioning_strategy=center_on_screen&amp;width=950" TargetMode="External"/><Relationship Id="rId408" Type="http://schemas.openxmlformats.org/officeDocument/2006/relationships/hyperlink" Target="https://my.apps.factset.com/viewer/?_app_id=central_doc_viewer&amp;_dd2=%26f%3Dsld%26c%3Dtrue%26os%3D2240048%26oe%3D2240053&amp;_doc_docfn=U2FsdGVkX18eStVQIFD1RmrRKJXjuga16vY4fI9eT4CLNirh0NPvKpEyR/BLTN+G4+NOz7xVuUdkf5uhLRi86Uq6KiwkyUjHI7adnJkXPiM=&amp;center_on_screen=true&amp;float_window=true&amp;height=800&amp;positioning_strategy=center_on_screen&amp;width=950" TargetMode="External"/><Relationship Id="rId212" Type="http://schemas.openxmlformats.org/officeDocument/2006/relationships/hyperlink" Target="https://my.apps.factset.com/viewer/?_app_id=central_doc_viewer&amp;_dd2=%26f%3Dsld%26c%3Dtrue%26os%3D287941%26oe%3D287946&amp;_doc_docfn=U2FsdGVkX1+hIvxarKsWiMvrPi5D7nCKqmZVLzQvC/ZWVVwxi7NIb/FQ6pvt4yyV4Eke4JOz5g3QajIUqQOsHRpL09ZkYupq2brCLeV7gzM=&amp;center_on_screen=true&amp;float_window=true&amp;height=800&amp;positioning_strategy=center_on_screen&amp;width=950" TargetMode="External"/><Relationship Id="rId254" Type="http://schemas.openxmlformats.org/officeDocument/2006/relationships/hyperlink" Target="https://my.apps.factset.com/viewer/?_app_id=central_doc_viewer&amp;_dd2=%26f%3Dsld%26c%3Dtrue%26os%3D233897%26oe%3D233906&amp;_doc_docfn=U2FsdGVkX18lZKwiSsrc30mwqVPjyS44ITmelnoyKJuoWHavstGmqju1+zRfvYGe1/g2OmGkthshfwNlsmTfJXLl/XblogEKY2+G1X3m5Oc=&amp;center_on_screen=true&amp;float_window=true&amp;height=800&amp;positioning_strategy=center_on_screen&amp;width=950" TargetMode="External"/><Relationship Id="rId49" Type="http://schemas.openxmlformats.org/officeDocument/2006/relationships/hyperlink" Target="https://my.apps.factset.com/viewer/?_app_id=central_doc_viewer&amp;_dd2=%26f%3Dsld%26c%3Dtrue%26os%3D273184%26oe%3D273187&amp;_doc_docfn=U2FsdGVkX19VkvI4POhfkFJQhpyCRugIIjtQ7bpkAOT9EnLTpmTsnzLUi0blUs6qs8igHG4qZZjWHsiNuLfH6UOT1AmhZVKlh1MYNUPBf+k=&amp;center_on_screen=true&amp;float_window=true&amp;height=800&amp;positioning_strategy=center_on_screen&amp;width=950" TargetMode="External"/><Relationship Id="rId114" Type="http://schemas.openxmlformats.org/officeDocument/2006/relationships/hyperlink" Target="https://my.apps.factset.com/viewer/?_app_id=central_doc_viewer&amp;_dd2=%26f%3Dsld%26c%3Dtrue%26os%3D358904%26oe%3D358913&amp;_doc_docfn=U2FsdGVkX1/FdZzjA+AVh30b5Ae+cMb5CcbFDkfsIK49PjJevMo8xsKRWpOEHXRkPBW/bdP2W5q1ZJcaqU4W5Tn05KnaZomkYyQLsJt9/eo=&amp;center_on_screen=true&amp;float_window=true&amp;height=800&amp;positioning_strategy=center_on_screen&amp;width=950" TargetMode="External"/><Relationship Id="rId296" Type="http://schemas.openxmlformats.org/officeDocument/2006/relationships/hyperlink" Target="https://my.apps.factset.com/viewer/?_app_id=central_doc_viewer&amp;_dd2=%26f%3Dsld%26c%3Dtrue%26os%3D504176%26oe%3D504183&amp;_doc_docfn=U2FsdGVkX18ArEAJKSTDZ3BpMPT5PTXf0L3Tad5o024MMLkYl70qSD5jU6JA7ata7Ux3Btuqp+Dr3FsRQvb45DeysBDnpXIL/nf3B7Uwi4c=&amp;center_on_screen=true&amp;float_window=true&amp;height=800&amp;positioning_strategy=center_on_screen&amp;width=950" TargetMode="External"/><Relationship Id="rId461" Type="http://schemas.openxmlformats.org/officeDocument/2006/relationships/hyperlink" Target="https://my.apps.factset.com/viewer/?_app_id=central_doc_viewer&amp;_dd2=%26f%3Dsld%26c%3Dtrue%26os%3D2253448%26oe%3D2253449&amp;_doc_docfn=U2FsdGVkX18+2+CV37mKVt6pipCXgljupj8dtBW4gm7f110u0sMFfM9rw5AQFTEyk53S//TvOtVbsSo3CC4sQwdpmTnnww1KNnNtJ9bW3Cg=&amp;center_on_screen=true&amp;float_window=true&amp;height=800&amp;positioning_strategy=center_on_screen&amp;width=950" TargetMode="External"/><Relationship Id="rId60" Type="http://schemas.openxmlformats.org/officeDocument/2006/relationships/hyperlink" Target="https://my.apps.factset.com/viewer/?_app_id=central_doc_viewer&amp;_dd2=%26f%3Dsld%26c%3Dtrue%26os%3D274485%26oe%3D274487&amp;_doc_docfn=U2FsdGVkX1/rGjvLoxFg1tg7GZf0IofDXZ53ztxFNKvKbd9fq60+j4Iw7GAtTQux8n7mqG3acg2QdZLVahOSpliCCt7MkTKdfFKh/gE+bRc=&amp;center_on_screen=true&amp;float_window=true&amp;height=800&amp;positioning_strategy=center_on_screen&amp;width=950" TargetMode="External"/><Relationship Id="rId156" Type="http://schemas.openxmlformats.org/officeDocument/2006/relationships/hyperlink" Target="https://my.apps.factset.com/viewer/?_app_id=central_doc_viewer&amp;_dd2=%26f%3Dsld%26c%3Dtrue%26os%3D281776%26oe%3D281779&amp;_doc_docfn=U2FsdGVkX18NTf4VFPIEnWjIcsaXSU4uhIFvFq/HUEamfBTyw8ZAxD8tTzkDpQuCBMsu+1ds+vQC4qoNkrbyn1BmnkvD/DInYVRp7Kd5DLg=&amp;center_on_screen=true&amp;float_window=true&amp;height=800&amp;positioning_strategy=center_on_screen&amp;width=950" TargetMode="External"/><Relationship Id="rId198" Type="http://schemas.openxmlformats.org/officeDocument/2006/relationships/hyperlink" Target="https://my.apps.factset.com/viewer/?_app_id=central_doc_viewer&amp;_dd2=%26f%3Dsld%26c%3Dtrue%26os%3D286618%26oe%3D286619&amp;_doc_docfn=U2FsdGVkX1/MYPQx5Eo9q6QGREkKQ+UjdKFGXYElZ6TsuUmXKafbUH1JkTkA6s98qalKD3U2iYhTQD/TfmCw45qzvgKXwifbmHL+46P+tKA=&amp;center_on_screen=true&amp;float_window=true&amp;height=800&amp;positioning_strategy=center_on_screen&amp;width=950" TargetMode="External"/><Relationship Id="rId321" Type="http://schemas.openxmlformats.org/officeDocument/2006/relationships/hyperlink" Target="https://my.apps.factset.com/viewer/?_app_id=central_doc_viewer&amp;_dd2=%26f%3Dsld%26c%3Dtrue%26os%3D298590%26oe%3D298591&amp;_doc_docfn=U2FsdGVkX1+29fKTYB4nk3rhpe8ZkOioiBjX4jwasCpclB0B+TQqLxm1dnqoDwqFV6fa6d9gaGOwaBvY3wpV2auIl4TZgqQORhq6Z1fmOlY=&amp;center_on_screen=true&amp;float_window=true&amp;height=800&amp;positioning_strategy=center_on_screen&amp;width=950" TargetMode="External"/><Relationship Id="rId363" Type="http://schemas.openxmlformats.org/officeDocument/2006/relationships/hyperlink" Target="https://my.apps.factset.com/viewer/?_app_id=central_doc_viewer&amp;_dd2=%26f%3Dsld%26c%3Dtrue%26os%3D302416%26oe%3D302420&amp;_doc_docfn=U2FsdGVkX199WERAudscRlg/2KIkuuERpaDFkdQ0Z6QoK9to6VCKaZ522PBRTBNU/4bNTUjVBIxN9+FAg7zQ+ed2xF7JMx2awRfgUy76EmQ=&amp;center_on_screen=true&amp;float_window=true&amp;height=800&amp;positioning_strategy=center_on_screen&amp;width=950" TargetMode="External"/><Relationship Id="rId419" Type="http://schemas.openxmlformats.org/officeDocument/2006/relationships/hyperlink" Target="https://my.apps.factset.com/viewer/?_app_id=central_doc_viewer&amp;_dd2=%26f%3Dsld%26c%3Dtrue%26os%3D305530%26oe%3D305535&amp;_doc_docfn=U2FsdGVkX18WKq9XHUiJzWc4X9l+OwvRg8vBa5z8r+JsJs+Rh3tqLi1uI9C+8Apagka5C7yQn4pTlkURRgQMvfnL4PoxW3Rf15vaMEiYHaM=&amp;center_on_screen=true&amp;float_window=true&amp;height=800&amp;positioning_strategy=center_on_screen&amp;width=950" TargetMode="External"/><Relationship Id="rId223" Type="http://schemas.openxmlformats.org/officeDocument/2006/relationships/hyperlink" Target="https://my.apps.factset.com/viewer/?_app_id=central_doc_viewer&amp;_dd2=%26f%3Dsld%26c%3Dtrue%26os%3D231615%26oe%3D231623&amp;_doc_docfn=U2FsdGVkX18hkt5M+CQZDp5guzUl4swFkXd7yaunj/rEg1npDhDfXia2IZCSA4dXgjq2c75vx04dpkbm1yqJCyAr8Bvu3maISvdZfkzhmO4=&amp;center_on_screen=true&amp;float_window=true&amp;height=800&amp;positioning_strategy=center_on_screen&amp;width=950" TargetMode="External"/><Relationship Id="rId430" Type="http://schemas.openxmlformats.org/officeDocument/2006/relationships/hyperlink" Target="https://my.apps.factset.com/viewer/?_app_id=central_doc_viewer&amp;_dd2=%26f%3Dsld%26c%3Dtrue%26os%3D250155%26oe%3D250162&amp;_doc_docfn=U2FsdGVkX18XVju59cI6P5J8yZceM0XAGfAQsLZkBZvETB9S1Z+jsrsMqpwlWR28crRgfl3b5h434KMlFEZ6NCYlLlsrj4pIsgLo/0h6qnY=&amp;center_on_screen=true&amp;float_window=true&amp;height=800&amp;positioning_strategy=center_on_screen&amp;width=950" TargetMode="External"/><Relationship Id="rId18" Type="http://schemas.openxmlformats.org/officeDocument/2006/relationships/hyperlink" Target="https://my.apps.factset.com/viewer/?_app_id=central_doc_viewer&amp;_dd2=%26f%3Dsld%26c%3Dtrue%26os%3D271625%26oe%3D271628&amp;_doc_docfn=U2FsdGVkX1/7vVo9qsUXbwFatvNS73hnqlbjIcobKLVw8bsspOPfSJLvUrVTiPSR8CM15vCMfONka/QKAFXpWQdcdSc0zny+Yj2vgN3h9t0=&amp;center_on_screen=true&amp;float_window=true&amp;height=800&amp;positioning_strategy=center_on_screen&amp;width=950" TargetMode="External"/><Relationship Id="rId265" Type="http://schemas.openxmlformats.org/officeDocument/2006/relationships/hyperlink" Target="https://my.apps.factset.com/viewer/?_app_id=central_doc_viewer&amp;_dd2=%26f%3Dsld%26c%3Dtrue%26os%3D371192%26oe%3D371198&amp;_doc_docfn=U2FsdGVkX1/xUCRWcNwV/9pklyFFOR7yDPS1IcJ0H+NMsk+lkd/3+dYdPka9GtGmQMfKG7IE9ztMnNgWYhnsmrDf9u8uOIX7CoSVjPvbwuM=&amp;center_on_screen=true&amp;float_window=true&amp;height=800&amp;positioning_strategy=center_on_screen&amp;width=950" TargetMode="External"/><Relationship Id="rId472" Type="http://schemas.openxmlformats.org/officeDocument/2006/relationships/hyperlink" Target="https://my.apps.factset.com/viewer/?_app_id=central_doc_viewer&amp;_dd2=%26f%3Dsld%26c%3Dtrue%26os%3D594675%26oe%3D594681&amp;_doc_docfn=U2FsdGVkX1/PtzRl+7AhKzuFBtU2bp6f4zuBWRtXEFBOdExdHIWIhzeA03elukj9m/96U992dNB951EraudmnqmZ3EUREKL14Vo7QAh6uP4=&amp;center_on_screen=true&amp;float_window=true&amp;height=800&amp;positioning_strategy=center_on_screen&amp;width=950" TargetMode="External"/><Relationship Id="rId125" Type="http://schemas.openxmlformats.org/officeDocument/2006/relationships/hyperlink" Target="https://my.apps.factset.com/viewer/?_app_id=central_doc_viewer&amp;_dd2=%26f%3Dsld%26c%3Dtrue%26os%3D490124%26oe%3D490132&amp;_doc_docfn=U2FsdGVkX18UzJInt4MT2sPzi1xPK0lZPAtQWEfoxQdBE6lcnhk/pH2VBKuSVYb0cmtV+s12qJquUNLeUqYGRo/OAGX9/eF6+0MuxB3s0RI=&amp;center_on_screen=true&amp;float_window=true&amp;height=800&amp;positioning_strategy=center_on_screen&amp;width=950" TargetMode="External"/><Relationship Id="rId167" Type="http://schemas.openxmlformats.org/officeDocument/2006/relationships/hyperlink" Target="https://my.apps.factset.com/viewer/?_app_id=central_doc_viewer&amp;_dd2=%26f%3Dsld%26c%3Dtrue%26os%3D226245%26oe%3D226252&amp;_doc_docfn=U2FsdGVkX18WsTdNelhu1n7Lbep6yMS/PsL+Xpcvq518D2sl8TF/bpnAwXMQAQB7P4+ENswvmDXagQj8iLrDY/9sKjJWffYpybYekeEu7rA=&amp;center_on_screen=true&amp;float_window=true&amp;height=800&amp;positioning_strategy=center_on_screen&amp;width=950" TargetMode="External"/><Relationship Id="rId332" Type="http://schemas.openxmlformats.org/officeDocument/2006/relationships/hyperlink" Target="https://my.apps.factset.com/viewer/?_app_id=central_doc_viewer&amp;_dd2=%26f%3Dsld%26c%3Dtrue%26os%3D299108%26oe%3D299115&amp;_doc_docfn=U2FsdGVkX1+Mi7JFqqRDt6JZge+GI/ZnSRC2y+awNkxe1ZNIO8CGm5LZquCBirQxssDO0E1Enm7ybTPIG3ljIw9tm8+p5ao5I/QjgfbsauY=&amp;center_on_screen=true&amp;float_window=true&amp;height=800&amp;positioning_strategy=center_on_screen&amp;width=950" TargetMode="External"/><Relationship Id="rId374" Type="http://schemas.openxmlformats.org/officeDocument/2006/relationships/hyperlink" Target="https://my.apps.factset.com/viewer/?_app_id=central_doc_viewer&amp;_dd2=%26f%3Dsld%26c%3Dtrue%26os%3D302214%26oe%3D302217&amp;_doc_docfn=U2FsdGVkX1/7OAnWdGj/UxYfTtWeXrYasqyzeZ7OYeKmc64w92tQffT8ducQQjcl0v+i2tbpGS6JOeo35GI6tvbeWR9gVZzjXAqwl3tOc94=&amp;center_on_screen=true&amp;float_window=true&amp;height=800&amp;positioning_strategy=center_on_screen&amp;width=950" TargetMode="External"/><Relationship Id="rId71" Type="http://schemas.openxmlformats.org/officeDocument/2006/relationships/hyperlink" Target="https://my.apps.factset.com/viewer/?_app_id=central_doc_viewer&amp;_dd2=%26f%3Dsld%26c%3Dtrue%26os%3D219340%26oe%3D219341&amp;_doc_docfn=U2FsdGVkX19tfbSgjyVO5cS5/6zqa4ZFmB19cOXRTs2cCI2bYn08Sju4VjTPHTj2deJJyh7S6C+oyNugQmtfOKbdlfi4HOfTr/xPl5WyA5g=&amp;center_on_screen=true&amp;float_window=true&amp;height=800&amp;positioning_strategy=center_on_screen&amp;width=950" TargetMode="External"/><Relationship Id="rId234" Type="http://schemas.openxmlformats.org/officeDocument/2006/relationships/hyperlink" Target="https://my.apps.factset.com/viewer/?_app_id=central_doc_viewer&amp;_dd2=%26f%3Dsld%26c%3Dtrue%26os%3D221846%26oe%3D221857&amp;_doc_docfn=U2FsdGVkX1/iueiW1bJqgdtizw1FIXSbh/QGSTxcYJSfhQ7hV3moX7H7ztQhntvSAv2z6XUzi26Ik8v9rR/foPZ7koqoBsvz75v/I/V7r/Q=&amp;center_on_screen=true&amp;float_window=true&amp;height=800&amp;positioning_strategy=center_on_screen&amp;width=950" TargetMode="External"/><Relationship Id="rId2" Type="http://schemas.openxmlformats.org/officeDocument/2006/relationships/hyperlink" Target="https://my.apps.factset.com/viewer/?_app_id=central_doc_viewer&amp;_dd2=%26f%3Dsld%26c%3Dtrue%26os%3D217272%26oe%3D217281&amp;_doc_docfn=U2FsdGVkX1+zdUD2Y3dzzSQTMrb7quw+z1Kres7TYqlcTgluDtRzc5hevJmSYX2YrAwLL7AMdNuR0QXzSVe/8gmoBmXmcRN2mbNky+AC+WU=&amp;center_on_screen=true&amp;float_window=true&amp;height=800&amp;positioning_strategy=center_on_screen&amp;width=950" TargetMode="External"/><Relationship Id="rId29" Type="http://schemas.openxmlformats.org/officeDocument/2006/relationships/hyperlink" Target="https://my.apps.factset.com/viewer/?_app_id=central_doc_viewer&amp;_dd2=%26f%3Dsld%26c%3Dtrue%26os%3D272486%26oe%3D272491&amp;_doc_docfn=U2FsdGVkX1/fzUTWfYVjDNjjVe6GeQOftoKJ1YNaqV4Hm7kJqOCR2gPAp5k3w72+nHh5xOmhhnGdVplwNPO7lE04ZAMbu/ovng6ugqvTD5g=&amp;center_on_screen=true&amp;float_window=true&amp;height=800&amp;positioning_strategy=center_on_screen&amp;width=950" TargetMode="External"/><Relationship Id="rId276" Type="http://schemas.openxmlformats.org/officeDocument/2006/relationships/hyperlink" Target="https://my.apps.factset.com/viewer/?_app_id=central_doc_viewer&amp;_dd2=%26f%3Dsld%26c%3Dtrue%26os%3D502576%26oe%3D502585&amp;_doc_docfn=U2FsdGVkX1+kJ8drY5j5UYUx8aasmVBGwqNCA/fz1CTOLIDsXdS1HFs03FzyqVuB9DTsznwljA/VXQQcp8UM6viaeI05AEpDVz+jJO3ZyeY=&amp;center_on_screen=true&amp;float_window=true&amp;height=800&amp;positioning_strategy=center_on_screen&amp;width=950" TargetMode="External"/><Relationship Id="rId441" Type="http://schemas.openxmlformats.org/officeDocument/2006/relationships/hyperlink" Target="https://my.apps.factset.com/viewer/?_app_id=central_doc_viewer&amp;_dd2=%26f%3Dsld%26c%3Dtrue%26os%3D385542%26oe%3D385551&amp;_doc_docfn=U2FsdGVkX18y+6yIrpTfwp6iq07kS0I44NtzLBAtYRNaJW9YX3fKhjCwUM1aPHvU+q0kSGPvtSLb5OCOAXuy/1k8Z0O/9RVYucgIpaZk+vc=&amp;center_on_screen=true&amp;float_window=true&amp;height=800&amp;positioning_strategy=center_on_screen&amp;width=950" TargetMode="External"/><Relationship Id="rId40" Type="http://schemas.openxmlformats.org/officeDocument/2006/relationships/hyperlink" Target="https://my.apps.factset.com/viewer/?_app_id=central_doc_viewer&amp;_dd2=%26f%3Dsld%26c%3Dtrue%26os%3D273706%26oe%3D273709&amp;_doc_docfn=U2FsdGVkX1/KLJSwuMPrDtOW6JP4jMW7+KPdwYZRCTTDHv4tVe61b5E4SJNDHbgnSRfj8BJYBsPQo/Nuil9dX2SKNLwpkCc/xHcdNyqJjXQ=&amp;center_on_screen=true&amp;float_window=true&amp;height=800&amp;positioning_strategy=center_on_screen&amp;width=950" TargetMode="External"/><Relationship Id="rId136" Type="http://schemas.openxmlformats.org/officeDocument/2006/relationships/hyperlink" Target="https://my.apps.factset.com/viewer/?_app_id=central_doc_viewer&amp;_dd2=%26f%3Dsld%26c%3Dtrue%26os%3D296349%26oe%3D296358&amp;_doc_docfn=U2FsdGVkX19/RtptPCyf6QDEbKpEO+JoQhVsusPTDNmEFF4QMg8OMQo74sDhwX4OGWRpLwVZxkAnfPHsjV6wXpnJpYmqF0jgBzODNvp7sYU=&amp;center_on_screen=true&amp;float_window=true&amp;height=800&amp;positioning_strategy=center_on_screen&amp;width=950" TargetMode="External"/><Relationship Id="rId178" Type="http://schemas.openxmlformats.org/officeDocument/2006/relationships/hyperlink" Target="https://my.apps.factset.com/viewer/?_app_id=central_doc_viewer&amp;_dd2=%26f%3Dsld%26c%3Dtrue%26os%3D223565%26oe%3D223576&amp;_doc_docfn=U2FsdGVkX18+q4X1pUYfTlxAAwPSNfzDcmRrizyqkepjroZYRHYxkoo9YfeumsakJL/EUYTtsdB7Mp4v+Mc0JkcmO8VKMRz3Mw2XKlNOtko=&amp;center_on_screen=true&amp;float_window=true&amp;height=800&amp;positioning_strategy=center_on_screen&amp;width=950" TargetMode="External"/><Relationship Id="rId301" Type="http://schemas.openxmlformats.org/officeDocument/2006/relationships/hyperlink" Target="https://my.apps.factset.com/viewer/?_app_id=central_doc_viewer&amp;_dd2=%26f%3Dsld%26c%3Dtrue%26os%3D297842%26oe%3D297845&amp;_doc_docfn=U2FsdGVkX1987fe/PhWWCiHqOttgYH/xzqcajpFdmjloXcu5Nq3SjfFXxUH3Z9ffRjFGPsx11OeMbCyPV6xK5JKXqK4yHpQc/rO+2AB40gI=&amp;center_on_screen=true&amp;float_window=true&amp;height=800&amp;positioning_strategy=center_on_screen&amp;width=950" TargetMode="External"/><Relationship Id="rId343" Type="http://schemas.openxmlformats.org/officeDocument/2006/relationships/hyperlink" Target="https://my.apps.factset.com/viewer/?_app_id=central_doc_viewer&amp;_dd2=%26f%3Dsld%26c%3Dtrue%26os%3D241255%26oe%3D241264&amp;_doc_docfn=U2FsdGVkX18j6Eqv2/9T65/JS/ad5zuAHbQ7MjKtkzCafngMFnYRBfCIct+7/Dui1jh1TZP3pXCEvnNFCdz1rMoo2vu8DLzST7KGwOik5ac=&amp;center_on_screen=true&amp;float_window=true&amp;height=800&amp;positioning_strategy=center_on_screen&amp;width=950" TargetMode="External"/><Relationship Id="rId82" Type="http://schemas.openxmlformats.org/officeDocument/2006/relationships/hyperlink" Target="https://my.apps.factset.com/viewer/?_app_id=central_doc_viewer&amp;_dd2=%26f%3Dsld%26c%3Dtrue%26os%3D356359%26oe%3D356360&amp;_doc_docfn=U2FsdGVkX18W+Jg6lPVezQLGnXikVukclRGGert3J9rHxtKCeEextwX5DYP/WcCdovJ6YRa7VSQswI82E6+9ZqhTTm3b8K87nKRdHNk/HOY=&amp;center_on_screen=true&amp;float_window=true&amp;height=800&amp;positioning_strategy=center_on_screen&amp;width=950" TargetMode="External"/><Relationship Id="rId203" Type="http://schemas.openxmlformats.org/officeDocument/2006/relationships/hyperlink" Target="https://my.apps.factset.com/viewer/?_app_id=central_doc_viewer&amp;_dd2=%26f%3Dsld%26c%3Dtrue%26os%3D496571%26oe%3D496577&amp;_doc_docfn=U2FsdGVkX18xkHTv/boQhAqzCOa29e6k6gynOpfz8caxVq9qyuZcvteC/N5vG0RhDjk8gyf3KJ8yMf6NVvZEa+XWOnTklR+OGU+PqPmVurY=&amp;center_on_screen=true&amp;float_window=true&amp;height=800&amp;positioning_strategy=center_on_screen&amp;width=950" TargetMode="External"/><Relationship Id="rId385" Type="http://schemas.openxmlformats.org/officeDocument/2006/relationships/hyperlink" Target="https://my.apps.factset.com/viewer/?_app_id=central_doc_viewer&amp;_dd2=%26f%3Dsld%26c%3Dtrue%26os%3D315924%26oe%3D315930&amp;_doc_docfn=U2FsdGVkX1/EkFbUdPWSQdhBpJ92l1DWwHdNrNSe09FOXRcbtScJQjwqo5Hq5f2ZakML5NxXwRX8BIDJp+20ckeXO6/BI67VcOdRqi42th8=&amp;center_on_screen=true&amp;float_window=true&amp;height=800&amp;positioning_strategy=center_on_screen&amp;width=950" TargetMode="External"/><Relationship Id="rId245" Type="http://schemas.openxmlformats.org/officeDocument/2006/relationships/hyperlink" Target="https://my.apps.factset.com/viewer/?_app_id=central_doc_viewer&amp;_dd2=%26f%3Dsld%26c%3Dtrue%26os%3D369114%26oe%3D369120&amp;_doc_docfn=U2FsdGVkX19G9gkNReXzXVOWaV/iafamhu1r2Hv+L/mY3NLagJdoU0kjt/Jd9UcNCuh7HSsEELmYUnLFQr2BBNgOkPRNXggwiSCk7wxemfI=&amp;center_on_screen=true&amp;float_window=true&amp;height=800&amp;positioning_strategy=center_on_screen&amp;width=950" TargetMode="External"/><Relationship Id="rId287" Type="http://schemas.openxmlformats.org/officeDocument/2006/relationships/hyperlink" Target="https://my.apps.factset.com/viewer/?_app_id=central_doc_viewer&amp;_dd2=%26f%3Dsld%26c%3Dtrue%26os%3D308957%26oe%3D308966&amp;_doc_docfn=U2FsdGVkX18KjafhGHjsL0BW2s8Dbfn4NophgROQ60D9JLcsPorOBgUkGjyluSb224RZQv1K4Ja3YCTHetF6ZJQUxF8w/hNxM0TvdWB5Kbs=&amp;center_on_screen=true&amp;float_window=true&amp;height=800&amp;positioning_strategy=center_on_screen&amp;width=950" TargetMode="External"/><Relationship Id="rId410" Type="http://schemas.openxmlformats.org/officeDocument/2006/relationships/hyperlink" Target="https://my.apps.factset.com/viewer/?_app_id=central_doc_viewer&amp;_dd2=%26f%3Dsld%26c%3Dtrue%26os%3D248295%26oe%3D248304&amp;_doc_docfn=U2FsdGVkX19N3ju3cNkK7TITLz8O+iKmyY3arHQd3YfHOmM7NRrEfmIn9HhSfnWiYcNoAl1SudxagRKZZ7J4eoLi3iRCrYiE6UX3gjguZMA=&amp;center_on_screen=true&amp;float_window=true&amp;height=800&amp;positioning_strategy=center_on_screen&amp;width=950" TargetMode="External"/><Relationship Id="rId452" Type="http://schemas.openxmlformats.org/officeDocument/2006/relationships/hyperlink" Target="https://my.apps.factset.com/viewer/?_app_id=central_doc_viewer&amp;_dd2=%26f%3Dsld%26c%3Dtrue%26os%3D593135%26oe%3D593142&amp;_doc_docfn=U2FsdGVkX1912p/uK3FA9rsEMXFtBe1gSpxDs3SuScozMO/H6InDHYFlZKA6I633OfnsnbWtYmEmKtA3a6YFUdR7AslpgRW4ZOVLMRis7Nw=&amp;center_on_screen=true&amp;float_window=true&amp;height=800&amp;positioning_strategy=center_on_screen&amp;width=950" TargetMode="External"/><Relationship Id="rId105" Type="http://schemas.openxmlformats.org/officeDocument/2006/relationships/hyperlink" Target="https://my.apps.factset.com/viewer/?_app_id=central_doc_viewer&amp;_dd2=%26f%3Dsld%26c%3Dtrue%26os%3D488302%26oe%3D488308&amp;_doc_docfn=U2FsdGVkX19pgl3U80cvaevUKHuQifaY0IuTFyZ/D5Xh60MF8IDsrBOjz8+c4mX2V9P5Rs8bXu+j6/dKe7VmUkrxNEiUONwhb6Nr70lvm/E=&amp;center_on_screen=true&amp;float_window=true&amp;height=800&amp;positioning_strategy=center_on_screen&amp;width=950" TargetMode="External"/><Relationship Id="rId147" Type="http://schemas.openxmlformats.org/officeDocument/2006/relationships/hyperlink" Target="https://my.apps.factset.com/viewer/?_app_id=central_doc_viewer&amp;_dd2=%26f%3Dsld%26c%3Dtrue%26os%3D287261%26oe%3D287269&amp;_doc_docfn=U2FsdGVkX180pagr3m38xnkWGQuuXbyGaU3dCBBgZRj5OV5y6yPSgmJ/NSigRv+7FQ2ChrGZm0lDpRQ7Ad5gL/sWNkzpp4rx98adeIhRASM=&amp;center_on_screen=true&amp;float_window=true&amp;height=800&amp;positioning_strategy=center_on_screen&amp;width=950" TargetMode="External"/><Relationship Id="rId312" Type="http://schemas.openxmlformats.org/officeDocument/2006/relationships/hyperlink" Target="https://my.apps.factset.com/viewer/?_app_id=central_doc_viewer&amp;_dd2=%26f%3Dsld%26c%3Dtrue%26os%3D298389%26oe%3D298390&amp;_doc_docfn=U2FsdGVkX1/Bv/Yjw5/26vq2rG411PEO2A6pP9Hk4yBacJD+eL1GzpmEQawEUPsOWCJv310uAuZVUyyBVmIyB17R9mp7u9LOp+jWEshcR7w=&amp;center_on_screen=true&amp;float_window=true&amp;height=800&amp;positioning_strategy=center_on_screen&amp;width=950" TargetMode="External"/><Relationship Id="rId354" Type="http://schemas.openxmlformats.org/officeDocument/2006/relationships/hyperlink" Target="https://my.apps.factset.com/viewer/?_app_id=central_doc_viewer&amp;_dd2=%26f%3Dsld%26c%3Dtrue%26os%3D231424%26oe%3D231432&amp;_doc_docfn=U2FsdGVkX19Fi67cvmzQaR/+DnoZz+UnPl0jiJ44CXKUjCG7zpN5WPLQBH2ZZYhOpkqNH4kpg9DwQrkJvSFW7WHicWhDV9c6nxgn1OoXffo=&amp;center_on_screen=true&amp;float_window=true&amp;height=800&amp;positioning_strategy=center_on_screen&amp;width=950" TargetMode="External"/><Relationship Id="rId51" Type="http://schemas.openxmlformats.org/officeDocument/2006/relationships/hyperlink" Target="https://my.apps.factset.com/viewer/?_app_id=central_doc_viewer&amp;_dd2=%26f%3Dsld%26c%3Dtrue%26os%3D217747%26oe%3D217753&amp;_doc_docfn=U2FsdGVkX19Wip9LoSR6UnHl3wUSkiq88Bu3mQ5+S5oIE4nizEx+dy+BDcR+dNNhvDyelIvB8wkwHGoIMIuZ737wthbW5+uG3c6SQXfXMA8=&amp;center_on_screen=true&amp;float_window=true&amp;height=800&amp;positioning_strategy=center_on_screen&amp;width=950" TargetMode="External"/><Relationship Id="rId72" Type="http://schemas.openxmlformats.org/officeDocument/2006/relationships/hyperlink" Target="https://my.apps.factset.com/viewer/?_app_id=central_doc_viewer&amp;_dd2=%26f%3Dsld%26c%3Dtrue%26os%3D208697%26oe%3D208702&amp;_doc_docfn=U2FsdGVkX1+/XSRch34DERvGjDhRwNNLRaQTHvV8AUkgal3FbhWA1TR1BQhvjVuVCBJMwLbQ3JXW1kvVusBv1NZMoDaPUjHjc2G41ihOGtQ=&amp;center_on_screen=true&amp;float_window=true&amp;height=800&amp;positioning_strategy=center_on_screen&amp;width=950" TargetMode="External"/><Relationship Id="rId93" Type="http://schemas.openxmlformats.org/officeDocument/2006/relationships/hyperlink" Target="https://my.apps.factset.com/viewer/?_app_id=central_doc_viewer&amp;_dd2=%26f%3Dsld%26c%3Dtrue%26os%3D211171%26oe%3D211177&amp;_doc_docfn=U2FsdGVkX1/5gglGzCRsG69eSZUJhI+CzpXdIMUfX+kwqbY+6QhOSLMK5EV7Agn4TTEzyNHo+SmRI5sbJGrn9j7HJOR6kzKi9SlCVuEqoZ8=&amp;center_on_screen=true&amp;float_window=true&amp;height=800&amp;positioning_strategy=center_on_screen&amp;width=950" TargetMode="External"/><Relationship Id="rId189" Type="http://schemas.openxmlformats.org/officeDocument/2006/relationships/hyperlink" Target="https://my.apps.factset.com/viewer/?_app_id=central_doc_viewer&amp;_dd2=%26f%3Dsld%26c%3Dtrue%26os%3D365130%26oe%3D365138&amp;_doc_docfn=U2FsdGVkX18n8640edCzBa075AzH2iovmm6ezQ4Xf1d8/dmL4mjv8dUC6rgYSzCjmt235aHDLdEXqhx46nttQMavAI6F0plvXU9Us6oSDqc=&amp;center_on_screen=true&amp;float_window=true&amp;height=800&amp;positioning_strategy=center_on_screen&amp;width=950" TargetMode="External"/><Relationship Id="rId375" Type="http://schemas.openxmlformats.org/officeDocument/2006/relationships/hyperlink" Target="https://my.apps.factset.com/viewer/?_app_id=central_doc_viewer&amp;_dd2=%26f%3Dsld%26c%3Dtrue%26os%3D302012%26oe%3D302016&amp;_doc_docfn=U2FsdGVkX18Vd+L66JgVdJlnqJbQ5ruirVDEZzoPx1Sgor0C1aCrYtjTf/0SMEGM+GkCSkgPab++Za943HENWjofBFohU7INBcNABRDGzwc=&amp;center_on_screen=true&amp;float_window=true&amp;height=800&amp;positioning_strategy=center_on_screen&amp;width=950" TargetMode="External"/><Relationship Id="rId396" Type="http://schemas.openxmlformats.org/officeDocument/2006/relationships/hyperlink" Target="https://my.apps.factset.com/viewer/?_app_id=central_doc_viewer&amp;_dd2=%26f%3Dsld%26c%3Dtrue%26os%3D305378%26oe%3D305386&amp;_doc_docfn=U2FsdGVkX1/jFMsJaP29Xl+eQAK+SmHvXkd9mxXyVGHe9uCHUAxYLqmfK38RV7GzCZ93+MephzlJA7cabmSkFFhr/A2HwF2nsAukVywmODU=&amp;center_on_screen=true&amp;float_window=true&amp;height=800&amp;positioning_strategy=center_on_screen&amp;width=950" TargetMode="External"/><Relationship Id="rId3" Type="http://schemas.openxmlformats.org/officeDocument/2006/relationships/hyperlink" Target="https://my.apps.factset.com/viewer/?_app_id=central_doc_viewer&amp;_dd2=%26f%3Dsld%26c%3Dtrue%26os%3D364056%26oe%3D364065&amp;_doc_docfn=U2FsdGVkX19ars6lfdJMIu1n7PbkFX9pGfB6ETHDmBaahJ1UXhbaebxDoMXf5yEl/x+gdNuvAJEjambYmRHxbkrfymiKpwl4FNPX3P3sXZ0=&amp;center_on_screen=true&amp;float_window=true&amp;height=800&amp;positioning_strategy=center_on_screen&amp;width=950" TargetMode="External"/><Relationship Id="rId214" Type="http://schemas.openxmlformats.org/officeDocument/2006/relationships/hyperlink" Target="https://my.apps.factset.com/viewer/?_app_id=central_doc_viewer&amp;_dd2=%26f%3Dsld%26c%3Dtrue%26os%3D220173%26oe%3D220184&amp;_doc_docfn=U2FsdGVkX1/K0zDluMXGguEW6QHPNnmxNhx+GpZ6WIPb1+/6sEQhIIhwlTdceG7AqFVcMwm26gCNMt0FJBR/8MvRyI/guF1pXQ/Zt1uG5h4=&amp;center_on_screen=true&amp;float_window=true&amp;height=800&amp;positioning_strategy=center_on_screen&amp;width=950" TargetMode="External"/><Relationship Id="rId235" Type="http://schemas.openxmlformats.org/officeDocument/2006/relationships/hyperlink" Target="https://my.apps.factset.com/viewer/?_app_id=central_doc_viewer&amp;_dd2=%26f%3Dsld%26c%3Dtrue%26os%3D368306%26oe%3D368317&amp;_doc_docfn=U2FsdGVkX1/hgvChFIrHGyPEfcKxqqy2rBcq5cvJAp22QCTWoteFMXHiOrqHe/QYp44F8JFMUpe0CdiF50+2gJd5t7y0PR12AGPXdgQQz9c=&amp;center_on_screen=true&amp;float_window=true&amp;height=800&amp;positioning_strategy=center_on_screen&amp;width=950" TargetMode="External"/><Relationship Id="rId256" Type="http://schemas.openxmlformats.org/officeDocument/2006/relationships/hyperlink" Target="https://my.apps.factset.com/viewer/?_app_id=central_doc_viewer&amp;_dd2=%26f%3Dsld%26c%3Dtrue%26os%3D510808%26oe%3D510815&amp;_doc_docfn=U2FsdGVkX1+PtEUF6BAHrW3vCliyosQ1aBRweeNRYf/YEjC+nzQu+N0Ru+hDeg2wPFor6GWEuL5jaivM6OVx4W1Kmc7VAX5F6y409DKmw7E=&amp;center_on_screen=true&amp;float_window=true&amp;height=800&amp;positioning_strategy=center_on_screen&amp;width=950" TargetMode="External"/><Relationship Id="rId277" Type="http://schemas.openxmlformats.org/officeDocument/2006/relationships/hyperlink" Target="https://my.apps.factset.com/viewer/?_app_id=central_doc_viewer&amp;_dd2=%26f%3Dsld%26c%3Dtrue%26os%3D308159%26oe%3D308168&amp;_doc_docfn=U2FsdGVkX1/a3jt7jzEjYNFdh2YYdMWFH55j/x3TOv7dPaEbm3wWc0iBJml5/qNTeYEbTNrhq3Uycwz5/FflX2F3I/AHX/87kaT8j70gBC0=&amp;center_on_screen=true&amp;float_window=true&amp;height=800&amp;positioning_strategy=center_on_screen&amp;width=950" TargetMode="External"/><Relationship Id="rId298" Type="http://schemas.openxmlformats.org/officeDocument/2006/relationships/hyperlink" Target="https://my.apps.factset.com/viewer/?_app_id=central_doc_viewer&amp;_dd2=%26f%3Dsld%26c%3Dtrue%26os%3D309724%26oe%3D309733&amp;_doc_docfn=U2FsdGVkX1/Ag/QerOzeehthPRUJ8rf6Vkiw4Yc19BskqFjwYdY7mLxR3ZQ3o05sjBq5/HDxGgFt9h5xcR++orCRWt/IQmzqlUxSR+NHS2A=&amp;center_on_screen=true&amp;float_window=true&amp;height=800&amp;positioning_strategy=center_on_screen&amp;width=950" TargetMode="External"/><Relationship Id="rId400" Type="http://schemas.openxmlformats.org/officeDocument/2006/relationships/hyperlink" Target="https://my.apps.factset.com/viewer/?_app_id=central_doc_viewer&amp;_dd2=%26f%3Dsld%26c%3Dtrue%26os%3D247461%26oe%3D247468&amp;_doc_docfn=U2FsdGVkX19YoXmDt8hpuR1Xw2uuLCN4tktzAzDSFYxLA4NehHnzY3stoi04p+vxL+59rbsbpBNAxvTzNQpuAubCc9vvbvoTyUXpO46gFb4=&amp;center_on_screen=true&amp;float_window=true&amp;height=800&amp;positioning_strategy=center_on_screen&amp;width=950" TargetMode="External"/><Relationship Id="rId421" Type="http://schemas.openxmlformats.org/officeDocument/2006/relationships/hyperlink" Target="https://my.apps.factset.com/viewer/?_app_id=central_doc_viewer&amp;_dd2=%26f%3Dsld%26c%3Dtrue%26os%3D238795%26oe%3D238801&amp;_doc_docfn=U2FsdGVkX19ot2WS0ClySf44rrdO75Tx769QqXJlZ+NtcnZckvzaBcrWI7q8b78W7+KyWXOEgfQKu6tUfTv26b208I92dUS+8nGk1z8w01U=&amp;center_on_screen=true&amp;float_window=true&amp;height=800&amp;positioning_strategy=center_on_screen&amp;width=950" TargetMode="External"/><Relationship Id="rId442" Type="http://schemas.openxmlformats.org/officeDocument/2006/relationships/hyperlink" Target="https://my.apps.factset.com/viewer/?_app_id=central_doc_viewer&amp;_dd2=%26f%3Dsld%26c%3Dtrue%26os%3D516237%26oe%3D516244&amp;_doc_docfn=U2FsdGVkX1/Pxr36kEXmE2irLuMp9JJmKCbO3ZRY5ehiOteW8WL3vCSKoFwqDRpA+LtZxe76D8jZ8IOmC1Ar23GkwpvPQVymES9gcdOJBOs=&amp;center_on_screen=true&amp;float_window=true&amp;height=800&amp;positioning_strategy=center_on_screen&amp;width=950" TargetMode="External"/><Relationship Id="rId463" Type="http://schemas.openxmlformats.org/officeDocument/2006/relationships/hyperlink" Target="https://my.apps.factset.com/viewer/?_app_id=central_doc_viewer&amp;_dd2=%26f%3Dsld%26c%3Dtrue%26os%3D241051%26oe%3D241057&amp;_doc_docfn=U2FsdGVkX19S5LeUWkhRR+0VRZhxRDpa4b2kI/O7u2Xko7Girn+r4n0ZGbU/yb4vkylnN2Tzr4wp3wiIRdZ0kcYM+CQACUGw3FTwd274ihE=&amp;center_on_screen=true&amp;float_window=true&amp;height=800&amp;positioning_strategy=center_on_screen&amp;width=950" TargetMode="External"/><Relationship Id="rId116" Type="http://schemas.openxmlformats.org/officeDocument/2006/relationships/hyperlink" Target="https://my.apps.factset.com/viewer/?_app_id=central_doc_viewer&amp;_dd2=%26f%3Dsld%26c%3Dtrue%26os%3D294866%26oe%3D294874&amp;_doc_docfn=U2FsdGVkX1+G8r7k8XLB8SDjKMgsKl2p0onKyDHlay7PLqIfrWT0uQdNTyJ5vhuTsCi199f8FN8Ya9OeQvGOUu6TgxBLb5ErXAumTiCnmT0=&amp;center_on_screen=true&amp;float_window=true&amp;height=800&amp;positioning_strategy=center_on_screen&amp;width=950" TargetMode="External"/><Relationship Id="rId137" Type="http://schemas.openxmlformats.org/officeDocument/2006/relationships/hyperlink" Target="https://my.apps.factset.com/viewer/?_app_id=central_doc_viewer&amp;_dd2=%26f%3Dsld%26c%3Dtrue%26os%3D296307%26oe%3D296316&amp;_doc_docfn=U2FsdGVkX199L5/VInhGNvNgXL2Hn9knu4HzZARjf4ZdoxRVrhuJ3JX1uAJjxemyQMO3Esn/3cNPhCz8syYLUp1zoe4IBoJOxz30wAgmGts=&amp;center_on_screen=true&amp;float_window=true&amp;height=800&amp;positioning_strategy=center_on_screen&amp;width=950" TargetMode="External"/><Relationship Id="rId158" Type="http://schemas.openxmlformats.org/officeDocument/2006/relationships/hyperlink" Target="https://my.apps.factset.com/viewer/?_app_id=central_doc_viewer&amp;_dd2=%26f%3Dsld%26c%3Dtrue%26os%3D281334%26oe%3D281337&amp;_doc_docfn=U2FsdGVkX18D/udeVNF6ohQsk3pH9DHUeHGDeIF2fhx9zD/IqSO9gQaSqYnaALG5U09LfRm4NWrT4lh3iBCn9KZ/HpCJHlKZSPvs1/Z5yaw=&amp;center_on_screen=true&amp;float_window=true&amp;height=800&amp;positioning_strategy=center_on_screen&amp;width=950" TargetMode="External"/><Relationship Id="rId302" Type="http://schemas.openxmlformats.org/officeDocument/2006/relationships/hyperlink" Target="https://my.apps.factset.com/viewer/?_app_id=central_doc_viewer&amp;_dd2=%26f%3Dsld%26c%3Dtrue%26os%3D297624%26oe%3D297629&amp;_doc_docfn=U2FsdGVkX1+5bXhDAN4H5Obl3igedr29Wr8ecwTEmL7UXvgKfF6O+BVUeWKPJxEqSr+qMcDi8xVxQoRyxjAQAC7a4EWdmrohUqUHLVBUK0s=&amp;center_on_screen=true&amp;float_window=true&amp;height=800&amp;positioning_strategy=center_on_screen&amp;width=950" TargetMode="External"/><Relationship Id="rId323" Type="http://schemas.openxmlformats.org/officeDocument/2006/relationships/hyperlink" Target="https://my.apps.factset.com/viewer/?_app_id=central_doc_viewer&amp;_dd2=%26f%3Dsld%26c%3Dtrue%26os%3D239589%26oe%3D239590&amp;_doc_docfn=U2FsdGVkX1+Xm4LxZu1tXC+fbXWtVNruah6UZETFM7z+mMIqLRweaUrB2RTQcfYzsVHDCWujepu7jOdnF0iPePgqbeF/eq8NxYdl0Yru+HA=&amp;center_on_screen=true&amp;float_window=true&amp;height=800&amp;positioning_strategy=center_on_screen&amp;width=950" TargetMode="External"/><Relationship Id="rId344" Type="http://schemas.openxmlformats.org/officeDocument/2006/relationships/hyperlink" Target="https://my.apps.factset.com/viewer/?_app_id=central_doc_viewer&amp;_dd2=%26f%3Dsld%26c%3Dtrue%26os%3D230616%26oe%3D230627&amp;_doc_docfn=U2FsdGVkX18yJmmquxwqGcxR+nqhPrIQSUHFs7aecQzQTxRPGF+Ygv1qDFImSEMcxJVLAjiqjXQajFRbsmbM7NNim79SDhzSc8MpFX40eZg=&amp;center_on_screen=true&amp;float_window=true&amp;height=800&amp;positioning_strategy=center_on_screen&amp;width=950" TargetMode="External"/><Relationship Id="rId20" Type="http://schemas.openxmlformats.org/officeDocument/2006/relationships/hyperlink" Target="https://my.apps.factset.com/viewer/?_app_id=central_doc_viewer&amp;_dd2=%26f%3Dsld%26c%3Dtrue%26os%3D271249%26oe%3D271252&amp;_doc_docfn=U2FsdGVkX1+9PYRrIfLayGh6LmdOjm8PVfVxEq+4O9tKl/GM4lC3kuRNADX0dleR/csGwd35NBgV2b+F4CWeBrkc/RR3sZDw7V29hTz3+1A=&amp;center_on_screen=true&amp;float_window=true&amp;height=800&amp;positioning_strategy=center_on_screen&amp;width=950" TargetMode="External"/><Relationship Id="rId41" Type="http://schemas.openxmlformats.org/officeDocument/2006/relationships/hyperlink" Target="https://my.apps.factset.com/viewer/?_app_id=central_doc_viewer&amp;_dd2=%26f%3Dsld%26c%3Dtrue%26os%3D216095%26oe%3D216102&amp;_doc_docfn=U2FsdGVkX1+av2IHIfEG9tniaI1B9vxxvmgX4shR1cYF5EFNz+SjOjHkKsalqh67C6k/AT8dS++mbT4Pu3YF8ncqVe/nsUYyLKjNDLfhY5s=&amp;center_on_screen=true&amp;float_window=true&amp;height=800&amp;positioning_strategy=center_on_screen&amp;width=950" TargetMode="External"/><Relationship Id="rId62" Type="http://schemas.openxmlformats.org/officeDocument/2006/relationships/hyperlink" Target="https://my.apps.factset.com/viewer/?_app_id=central_doc_viewer&amp;_dd2=%26f%3Dsld%26c%3Dtrue%26os%3D207907%26oe%3D207912&amp;_doc_docfn=U2FsdGVkX1/RPxUm2BP5FiVwTOBnAeBQTPnkuKuRBtgkz7zqPF7nsQgYCgq5EcyB6PmNmw+MZHyduOyDeb0/e+i0nv2pwo2i1o3hwCLDxGY=&amp;center_on_screen=true&amp;float_window=true&amp;height=800&amp;positioning_strategy=center_on_screen&amp;width=950" TargetMode="External"/><Relationship Id="rId83" Type="http://schemas.openxmlformats.org/officeDocument/2006/relationships/hyperlink" Target="https://my.apps.factset.com/viewer/?_app_id=central_doc_viewer&amp;_dd2=%26f%3Dsld%26c%3Dtrue%26os%3D486849%26oe%3D486856&amp;_doc_docfn=U2FsdGVkX18LGdByyYh161/B8tHp4kmXBVG1RXF9yizH4Zn2/BMFr9r/sytk7NqSFS7NS1DZGQ7lrI3LJUIt8PslZdIisTbHt/j+Qq5RSh4=&amp;center_on_screen=true&amp;float_window=true&amp;height=800&amp;positioning_strategy=center_on_screen&amp;width=950" TargetMode="External"/><Relationship Id="rId179" Type="http://schemas.openxmlformats.org/officeDocument/2006/relationships/hyperlink" Target="https://my.apps.factset.com/viewer/?_app_id=central_doc_viewer&amp;_dd2=%26f%3Dsld%26c%3Dtrue%26os%3D369913%26oe%3D369924&amp;_doc_docfn=U2FsdGVkX1/dxBPJ03bwKdCpWtLgO8hHJh4vVgs8qv4NYTlyqdqooYWNhUSyo5bA29rIHrLx7BePnctiYF3UyuhPaplfx5XvYjfbvLQAcwE=&amp;center_on_screen=true&amp;float_window=true&amp;height=800&amp;positioning_strategy=center_on_screen&amp;width=950" TargetMode="External"/><Relationship Id="rId365" Type="http://schemas.openxmlformats.org/officeDocument/2006/relationships/hyperlink" Target="https://my.apps.factset.com/viewer/?_app_id=central_doc_viewer&amp;_dd2=%26f%3Dsld%26c%3Dtrue%26os%3D302012%26oe%3D302016&amp;_doc_docfn=U2FsdGVkX1+NU7nZaUaKa4lhPIuKzfjUzoqBmKTK1KgnAAjbl0GwmetfHtfVWlEvvoF2BfJG3zHceDwRcU7lBOi8J3EPR3p96J9cX6j3c8U=&amp;center_on_screen=true&amp;float_window=true&amp;height=800&amp;positioning_strategy=center_on_screen&amp;width=950" TargetMode="External"/><Relationship Id="rId386" Type="http://schemas.openxmlformats.org/officeDocument/2006/relationships/hyperlink" Target="https://my.apps.factset.com/viewer/?_app_id=central_doc_viewer&amp;_dd2=%26f%3Dsld%26c%3Dtrue%26os%3D304353%26oe%3D304361&amp;_doc_docfn=U2FsdGVkX1/OMoUYrFgh9GGUqVYZnsUxegWBovD63KHQWj2dmP+0F0mPLaYhOxT/nPAZet5DwRCIqYAfrXuMql2OwtRX2MFYh1bBR5KlkuY=&amp;center_on_screen=true&amp;float_window=true&amp;height=800&amp;positioning_strategy=center_on_screen&amp;width=950" TargetMode="External"/><Relationship Id="rId190" Type="http://schemas.openxmlformats.org/officeDocument/2006/relationships/hyperlink" Target="https://my.apps.factset.com/viewer/?_app_id=central_doc_viewer&amp;_dd2=%26f%3Dsld%26c%3Dtrue%26os%3D495780%26oe%3D495788&amp;_doc_docfn=U2FsdGVkX19WpzZ2yKeIig7JscT35uVd9FuoBmuwya14GdX1upz8aVeCMekUaRSXGVZNQr541r/kTOBuq0Qd9pny5aI4uJagMjkIEKVnZXY=&amp;center_on_screen=true&amp;float_window=true&amp;height=800&amp;positioning_strategy=center_on_screen&amp;width=950" TargetMode="External"/><Relationship Id="rId204" Type="http://schemas.openxmlformats.org/officeDocument/2006/relationships/hyperlink" Target="https://my.apps.factset.com/viewer/?_app_id=central_doc_viewer&amp;_dd2=%26f%3Dsld%26c%3Dtrue%26os%3D302174%26oe%3D302180&amp;_doc_docfn=U2FsdGVkX1+S+RO48qDGt0CTazHggxb5AxUq4G911tC8fZ3If+USEWgCVntHYnadZ1Qo548cDldGTuz9QUNMKr9CzUJ/3yWSe56DUYYJuZY=&amp;center_on_screen=true&amp;float_window=true&amp;height=800&amp;positioning_strategy=center_on_screen&amp;width=950" TargetMode="External"/><Relationship Id="rId225" Type="http://schemas.openxmlformats.org/officeDocument/2006/relationships/hyperlink" Target="https://my.apps.factset.com/viewer/?_app_id=central_doc_viewer&amp;_dd2=%26f%3Dsld%26c%3Dtrue%26os%3D367480%26oe%3D367488&amp;_doc_docfn=U2FsdGVkX1/W91Zbymse8OOy/lB5+JQI7Tqwi+v9U3qcyGkfvACZQBpooFLVWYMkBNYit/KhFBtxlh3CP3VsGLfEpYMHtCl6jlz0KewDamQ=&amp;center_on_screen=true&amp;float_window=true&amp;height=800&amp;positioning_strategy=center_on_screen&amp;width=950" TargetMode="External"/><Relationship Id="rId246" Type="http://schemas.openxmlformats.org/officeDocument/2006/relationships/hyperlink" Target="https://my.apps.factset.com/viewer/?_app_id=central_doc_viewer&amp;_dd2=%26f%3Dsld%26c%3Dtrue%26os%3D499768%26oe%3D499774&amp;_doc_docfn=U2FsdGVkX18aUPy51UeG9SBhEEsGW6KpASc101VzNCe6FHD+d4b7XmAS15xcxjHa8QbVlmEQHVx4M8106JQ9qGuFqh7osAsggetslISPf0k=&amp;center_on_screen=true&amp;float_window=true&amp;height=800&amp;positioning_strategy=center_on_screen&amp;width=950" TargetMode="External"/><Relationship Id="rId267" Type="http://schemas.openxmlformats.org/officeDocument/2006/relationships/hyperlink" Target="https://my.apps.factset.com/viewer/?_app_id=central_doc_viewer&amp;_dd2=%26f%3Dsld%26c%3Dtrue%26os%3D307451%26oe%3D307457&amp;_doc_docfn=U2FsdGVkX1/UW2ji1w1FBGe6lStdmZUmY5g4FIho7zYJqsH7r0Hckew4dREEeQm32nt7VwQ9ATZfp7KxXBcDoIxhFy9Oiy9dnrGpsS919Pk=&amp;center_on_screen=true&amp;float_window=true&amp;height=800&amp;positioning_strategy=center_on_screen&amp;width=950" TargetMode="External"/><Relationship Id="rId288" Type="http://schemas.openxmlformats.org/officeDocument/2006/relationships/hyperlink" Target="https://my.apps.factset.com/viewer/?_app_id=central_doc_viewer&amp;_dd2=%26f%3Dsld%26c%3Dtrue%26os%3D308921%26oe%3D308930&amp;_doc_docfn=U2FsdGVkX199OCNYvsWU/M/QRcgEiatbqHEAUHWN1x1hTQrekf0+fEoi8y9f+VmCWTlS2AGJODpyxHBOGvKNZbHP/JVyMzXk2hRjXM4EobU=&amp;center_on_screen=true&amp;float_window=true&amp;height=800&amp;positioning_strategy=center_on_screen&amp;width=950" TargetMode="External"/><Relationship Id="rId411" Type="http://schemas.openxmlformats.org/officeDocument/2006/relationships/hyperlink" Target="https://my.apps.factset.com/viewer/?_app_id=central_doc_viewer&amp;_dd2=%26f%3Dsld%26c%3Dtrue%26os%3D237677%26oe%3D237684&amp;_doc_docfn=U2FsdGVkX18RZDLEwkXywGa0d9GHJOsmynt78jV+cj66oys+kn92uyWUDQUCO2yni55O5MO6QmAeEBZdYKOtAOLhniyRaCS8V9vRVQBVqkY=&amp;center_on_screen=true&amp;float_window=true&amp;height=800&amp;positioning_strategy=center_on_screen&amp;width=950" TargetMode="External"/><Relationship Id="rId432" Type="http://schemas.openxmlformats.org/officeDocument/2006/relationships/hyperlink" Target="https://my.apps.factset.com/viewer/?_app_id=central_doc_viewer&amp;_dd2=%26f%3Dsld%26c%3Dtrue%26os%3D384670%26oe%3D384677&amp;_doc_docfn=U2FsdGVkX1/JtJsDqGauX2o8p1I3a7n8eJTZs9prgteUqaT3JKhMBr60+0kTiNddQsPPnRU7/IfJPXUbf00ITIG4yGYJ10Z1M9MvnaAHess=&amp;center_on_screen=true&amp;float_window=true&amp;height=800&amp;positioning_strategy=center_on_screen&amp;width=950" TargetMode="External"/><Relationship Id="rId453" Type="http://schemas.openxmlformats.org/officeDocument/2006/relationships/hyperlink" Target="https://my.apps.factset.com/viewer/?_app_id=central_doc_viewer&amp;_dd2=%26f%3Dsld%26c%3Dtrue%26os%3D2533866%26oe%3D2533875&amp;_doc_docfn=U2FsdGVkX1/8FjDi5h0Lobr8LJG/f9Y6QVsdE43Rany3uYauNdlZWW4DPP8jg71F+PTkOYAn8ck2rad6ivDFD5km+LgVv5sltw8HHvumn9c=&amp;center_on_screen=true&amp;float_window=true&amp;height=800&amp;positioning_strategy=center_on_screen&amp;width=950" TargetMode="External"/><Relationship Id="rId474" Type="http://schemas.openxmlformats.org/officeDocument/2006/relationships/hyperlink" Target="https://my.apps.factset.com/viewer/?_app_id=central_doc_viewer&amp;_dd2=%26f%3Dsld%26c%3Dtrue%26os%3D2497836%26oe%3D2497841&amp;_doc_docfn=U2FsdGVkX1+Hy1WrQoBcT6hVSpxeGMTYdrspHMw+zEdI2gUzkseYfh5z7Be0eyacaZ4JnqWBJiYcfgHGjmTUwacsGo8BOeB1t15AMK43+7A=&amp;center_on_screen=true&amp;float_window=true&amp;height=800&amp;positioning_strategy=center_on_screen&amp;width=950" TargetMode="External"/><Relationship Id="rId106" Type="http://schemas.openxmlformats.org/officeDocument/2006/relationships/hyperlink" Target="https://my.apps.factset.com/viewer/?_app_id=central_doc_viewer&amp;_dd2=%26f%3Dsld%26c%3Dtrue%26os%3D293773%26oe%3D293779&amp;_doc_docfn=U2FsdGVkX18gB+2kOz+DnDAawPPhnozIm4OUPb1dbKh+dM01oiy8T3YyNsf31G0NoOhGIGBf8mteMJ07pOXhrrUPQ5p5pDeS2BCD76F+tpA=&amp;center_on_screen=true&amp;float_window=true&amp;height=800&amp;positioning_strategy=center_on_screen&amp;width=950" TargetMode="External"/><Relationship Id="rId127" Type="http://schemas.openxmlformats.org/officeDocument/2006/relationships/hyperlink" Target="https://my.apps.factset.com/viewer/?_app_id=central_doc_viewer&amp;_dd2=%26f%3Dsld%26c%3Dtrue%26os%3D295553%26oe%3D295561&amp;_doc_docfn=U2FsdGVkX1/6Q0eASthKonNv+Ky9U9/RXCcJY79TcHKYC+SMt89GqiaPjKChaIjMWagcgIP0oPxsYcw0AkaGMlwX0On52znRqpvWWvf4kqs=&amp;center_on_screen=true&amp;float_window=true&amp;height=800&amp;positioning_strategy=center_on_screen&amp;width=950" TargetMode="External"/><Relationship Id="rId313" Type="http://schemas.openxmlformats.org/officeDocument/2006/relationships/hyperlink" Target="https://my.apps.factset.com/viewer/?_app_id=central_doc_viewer&amp;_dd2=%26f%3Dsld%26c%3Dtrue%26os%3D238835%26oe%3D238844&amp;_doc_docfn=U2FsdGVkX18dS94r69PPQnOkwqUvIbmnWYh7CCgA72MtbwkM64fpsp4jFM1zGwbniOplhqLqnxMeoH2s3pYLr0wBD44GqMpkczSc2W+9wX8=&amp;center_on_screen=true&amp;float_window=true&amp;height=800&amp;positioning_strategy=center_on_screen&amp;width=950" TargetMode="External"/><Relationship Id="rId10" Type="http://schemas.openxmlformats.org/officeDocument/2006/relationships/hyperlink" Target="https://my.apps.factset.com/viewer/?_app_id=central_doc_viewer&amp;_dd2=%26f%3Dsld%26c%3Dtrue%26os%3D284456%26oe%3D284461&amp;_doc_docfn=U2FsdGVkX199SrKdatNYwSvXxjg9zfRlYQd4Z/eAEWtTTtLVQbrui1BGJ7texb37voQe3l/ZKDMGP8s/jRZljr9UlwBNkknwLtg27NrSqFc=&amp;center_on_screen=true&amp;float_window=true&amp;height=800&amp;positioning_strategy=center_on_screen&amp;width=950" TargetMode="External"/><Relationship Id="rId31" Type="http://schemas.openxmlformats.org/officeDocument/2006/relationships/hyperlink" Target="https://my.apps.factset.com/viewer/?_app_id=central_doc_viewer&amp;_dd2=%26f%3Dsld%26c%3Dtrue%26os%3D216898%26oe%3D216904&amp;_doc_docfn=U2FsdGVkX1+Ky7QxQhRM6Bf9eogbx7nZyKqDk+QPyf7LRhcNFgD5kHOs4HUN9hK/GqSeh21biwJNd26VZwJ//9CeBawoUOaPgrkG17stjA4=&amp;center_on_screen=true&amp;float_window=true&amp;height=800&amp;positioning_strategy=center_on_screen&amp;width=950" TargetMode="External"/><Relationship Id="rId52" Type="http://schemas.openxmlformats.org/officeDocument/2006/relationships/hyperlink" Target="https://my.apps.factset.com/viewer/?_app_id=central_doc_viewer&amp;_dd2=%26f%3Dsld%26c%3Dtrue%26os%3D207108%26oe%3D207114&amp;_doc_docfn=U2FsdGVkX19HvhAsx2OVTtBmG+FuHmTOOqtWcJQIzLIZLXNAkWjAxL3avo0Xv0Qj+8FXTTzOlhHFb4vW+bnR0bHxgtMQYrQvbm8OW/deCS0=&amp;center_on_screen=true&amp;float_window=true&amp;height=800&amp;positioning_strategy=center_on_screen&amp;width=950" TargetMode="External"/><Relationship Id="rId73" Type="http://schemas.openxmlformats.org/officeDocument/2006/relationships/hyperlink" Target="https://my.apps.factset.com/viewer/?_app_id=central_doc_viewer&amp;_dd2=%26f%3Dsld%26c%3Dtrue%26os%3D355641%26oe%3D355642&amp;_doc_docfn=U2FsdGVkX1/v+9zVHesPQJd5LYUOYNgmVi3kTX8SkYofs3vC3p8G/mpQYmoCaMKSkcLZUkcNuuDCDcJdeUuA/fhXq+tJthN6jt50m0wva7w=&amp;center_on_screen=true&amp;float_window=true&amp;height=800&amp;positioning_strategy=center_on_screen&amp;width=950" TargetMode="External"/><Relationship Id="rId94" Type="http://schemas.openxmlformats.org/officeDocument/2006/relationships/hyperlink" Target="https://my.apps.factset.com/viewer/?_app_id=central_doc_viewer&amp;_dd2=%26f%3Dsld%26c%3Dtrue%26os%3D357099%26oe%3D357105&amp;_doc_docfn=U2FsdGVkX1/A2WuZU1eMy6sjV41VSueh9Zhmc8I4BphXc4gpdXwrJf9Y9WjUeLh+eH5BHZxt99QhqoFOhF/gQY7p/gFXfnN2BLqyPhNxrmM=&amp;center_on_screen=true&amp;float_window=true&amp;height=800&amp;positioning_strategy=center_on_screen&amp;width=950" TargetMode="External"/><Relationship Id="rId148" Type="http://schemas.openxmlformats.org/officeDocument/2006/relationships/hyperlink" Target="https://my.apps.factset.com/viewer/?_app_id=central_doc_viewer&amp;_dd2=%26f%3Dsld%26c%3Dtrue%26os%3D284110%26oe%3D284113&amp;_doc_docfn=U2FsdGVkX1/D2gOxe0t5HBENpmd1W40NDV+dAkbqvpqG4kiVS8vsS33JWOSoS8JMxi0AFHVA42uQIDG8Xh1jVzgOMCuEG5c3dvwJc/2gwCk=&amp;center_on_screen=true&amp;float_window=true&amp;height=800&amp;positioning_strategy=center_on_screen&amp;width=950" TargetMode="External"/><Relationship Id="rId169" Type="http://schemas.openxmlformats.org/officeDocument/2006/relationships/hyperlink" Target="https://my.apps.factset.com/viewer/?_app_id=central_doc_viewer&amp;_dd2=%26f%3Dsld%26c%3Dtrue%26os%3D362494%26oe%3D362500&amp;_doc_docfn=U2FsdGVkX19/sN6h7n9bB2YI0uZbIjYnL3gtNk22TmNBraUd2Uf0OEmytUxE9G/do+B85nv9fh9eUomif0ORf7PDqgVb0q4CRW2buCHe5+E=&amp;center_on_screen=true&amp;float_window=true&amp;height=800&amp;positioning_strategy=center_on_screen&amp;width=950" TargetMode="External"/><Relationship Id="rId334" Type="http://schemas.openxmlformats.org/officeDocument/2006/relationships/hyperlink" Target="https://my.apps.factset.com/viewer/?_app_id=central_doc_viewer&amp;_dd2=%26f%3Dsld%26c%3Dtrue%26os%3D229814%26oe%3D229823&amp;_doc_docfn=U2FsdGVkX19DH1Dczcpv/Cqrfjppfyowq9+8dOs9Ush4evOSiopgboXpckQWcVhnoji+0ipRVffMB/i18B3GN3rjPOsz5hHa4KEptb4NTPA=&amp;center_on_screen=true&amp;float_window=true&amp;height=800&amp;positioning_strategy=center_on_screen&amp;width=950" TargetMode="External"/><Relationship Id="rId355" Type="http://schemas.openxmlformats.org/officeDocument/2006/relationships/hyperlink" Target="https://my.apps.factset.com/viewer/?_app_id=central_doc_viewer&amp;_dd2=%26f%3Dsld%26c%3Dtrue%26os%3D377828%26oe%3D377836&amp;_doc_docfn=U2FsdGVkX1/J8zzQ4011XGO+rpdhdogNiIxpQms+tOocGHetbJPxeF2dkaDAFcFMMRbAXz4gPwTDhI+xkx4iYl8LHtIBn5e7yNXMg13iyEo=&amp;center_on_screen=true&amp;float_window=true&amp;height=800&amp;positioning_strategy=center_on_screen&amp;width=950" TargetMode="External"/><Relationship Id="rId376" Type="http://schemas.openxmlformats.org/officeDocument/2006/relationships/hyperlink" Target="https://my.apps.factset.com/viewer/?_app_id=central_doc_viewer&amp;_dd2=%26f%3Dsld%26c%3Dtrue%26os%3D243657%26oe%3D243658&amp;_doc_docfn=U2FsdGVkX1+3nCYZ5Q6IubnRNsEHuJ1WnL41tyqdJPlIA5JV2k62cPH3nqWX+NevNRxSjEHmdkLvLMoF9wNY/7270gSaZXMdTZL/FRX67ak=&amp;center_on_screen=true&amp;float_window=true&amp;height=800&amp;positioning_strategy=center_on_screen&amp;width=950" TargetMode="External"/><Relationship Id="rId397" Type="http://schemas.openxmlformats.org/officeDocument/2006/relationships/hyperlink" Target="https://my.apps.factset.com/viewer/?_app_id=central_doc_viewer&amp;_dd2=%26f%3Dsld%26c%3Dtrue%26os%3D305163%26oe%3D305166&amp;_doc_docfn=U2FsdGVkX1/DaDl5k8AQeDkA6mcUuB/35j6a8xC9+A1sJoRNkK5B0godcvTDa16LYxRQtq9977tthLTeISNN5gM19qsNtt+HLAawktgvh7o=&amp;center_on_screen=true&amp;float_window=true&amp;height=800&amp;positioning_strategy=center_on_screen&amp;width=950" TargetMode="External"/><Relationship Id="rId4" Type="http://schemas.openxmlformats.org/officeDocument/2006/relationships/hyperlink" Target="https://my.apps.factset.com/viewer/?_app_id=central_doc_viewer&amp;_dd2=%26f%3Dsld%26c%3Dtrue%26os%3D494704%26oe%3D494713&amp;_doc_docfn=U2FsdGVkX1/nh0jXKXAhY1/ugYZCjpqx3KMI//OFys0E+Ele1HGDddlt/PCn+p5QUw4GECJgr/3/iCuZc+QAzfJJsoh5c2gYUZiiKtfdS10=&amp;center_on_screen=true&amp;float_window=true&amp;height=800&amp;positioning_strategy=center_on_screen&amp;width=950" TargetMode="External"/><Relationship Id="rId180" Type="http://schemas.openxmlformats.org/officeDocument/2006/relationships/hyperlink" Target="https://my.apps.factset.com/viewer/?_app_id=central_doc_viewer&amp;_dd2=%26f%3Dsld%26c%3Dtrue%26os%3D500567%26oe%3D500578&amp;_doc_docfn=U2FsdGVkX190bzjWCoSDx3Ao2aumdqGT1Gr/Xzu3LRDe6UuhtQIpEF6xT8JxNsO+T0W4XeMRCVz1krlxDX5YhWJTy0+P1X3sLiWOL5rJZkk=&amp;center_on_screen=true&amp;float_window=true&amp;height=800&amp;positioning_strategy=center_on_screen&amp;width=950" TargetMode="External"/><Relationship Id="rId215" Type="http://schemas.openxmlformats.org/officeDocument/2006/relationships/hyperlink" Target="https://my.apps.factset.com/viewer/?_app_id=central_doc_viewer&amp;_dd2=%26f%3Dsld%26c%3Dtrue%26os%3D366743%26oe%3D366754&amp;_doc_docfn=U2FsdGVkX19p2WnrWbl9x1lVFBIo0idag4/rZQDZyry4cWpWt5y/KsMqN1kJx9hqv3Sl0pBbS5gCKpZcYXhli1PTISNJvqfmkLpZsLYR9ac=&amp;center_on_screen=true&amp;float_window=true&amp;height=800&amp;positioning_strategy=center_on_screen&amp;width=950" TargetMode="External"/><Relationship Id="rId236" Type="http://schemas.openxmlformats.org/officeDocument/2006/relationships/hyperlink" Target="https://my.apps.factset.com/viewer/?_app_id=central_doc_viewer&amp;_dd2=%26f%3Dsld%26c%3Dtrue%26os%3D498958%26oe%3D498969&amp;_doc_docfn=U2FsdGVkX18KL+gLXWh9oiREo5Riwi9JP7/J06e/0y8U+vJikvBV1CM5jD7UFCftdRNxB6luaXmcOlUPgq7WUoDO5urk7TWN6Rmt+Fk6d94=&amp;center_on_screen=true&amp;float_window=true&amp;height=800&amp;positioning_strategy=center_on_screen&amp;width=950" TargetMode="External"/><Relationship Id="rId257" Type="http://schemas.openxmlformats.org/officeDocument/2006/relationships/hyperlink" Target="https://my.apps.factset.com/viewer/?_app_id=central_doc_viewer&amp;_dd2=%26f%3Dsld%26c%3Dtrue%26os%3D315030%26oe%3D315039&amp;_doc_docfn=U2FsdGVkX18jEkw0kM7UfknaM4rgO667sBgixo+DMUdnaWon02stXUV1mNKZTnkj1Rqar/aVEoRFOq4qwfkDFgr6+VycOg2lhKGBaqOjyH8=&amp;center_on_screen=true&amp;float_window=true&amp;height=800&amp;positioning_strategy=center_on_screen&amp;width=950" TargetMode="External"/><Relationship Id="rId278" Type="http://schemas.openxmlformats.org/officeDocument/2006/relationships/hyperlink" Target="https://my.apps.factset.com/viewer/?_app_id=central_doc_viewer&amp;_dd2=%26f%3Dsld%26c%3Dtrue%26os%3D308126%26oe%3D308135&amp;_doc_docfn=U2FsdGVkX18BNRN/9ZaR1w01McqDOp5LQp7nUr6j/j1AFJSGglL24uoqBiumrL/eI3K4OkGp0NSgOeSnhfqnV3w41MdqejOp5MnRSHpvGRM=&amp;center_on_screen=true&amp;float_window=true&amp;height=800&amp;positioning_strategy=center_on_screen&amp;width=950" TargetMode="External"/><Relationship Id="rId401" Type="http://schemas.openxmlformats.org/officeDocument/2006/relationships/hyperlink" Target="https://my.apps.factset.com/viewer/?_app_id=central_doc_viewer&amp;_dd2=%26f%3Dsld%26c%3Dtrue%26os%3D236842%26oe%3D236851&amp;_doc_docfn=U2FsdGVkX19Iwhm3dvIS+eQDKtSb4KM5vA5JSijWl4Ge7gCcaV8dxeWNfuw4ULO9hxO5tSUvlBlujyg+GdhsZj/93N82wJOjzadHT0CW2Aw=&amp;center_on_screen=true&amp;float_window=true&amp;height=800&amp;positioning_strategy=center_on_screen&amp;width=950" TargetMode="External"/><Relationship Id="rId422" Type="http://schemas.openxmlformats.org/officeDocument/2006/relationships/hyperlink" Target="https://my.apps.factset.com/viewer/?_app_id=central_doc_viewer&amp;_dd2=%26f%3Dsld%26c%3Dtrue%26os%3D383955%26oe%3D383961&amp;_doc_docfn=U2FsdGVkX1+zTKo9pmYK24J/H9cJnXMtPwslZYFnsvnjzDEpbrj9jdqW0NA7+sU1ZmsI4/eZkJt9EMqlQrUayMIu/SS1EBZNnW6IQN0eqhw=&amp;center_on_screen=true&amp;float_window=true&amp;height=800&amp;positioning_strategy=center_on_screen&amp;width=950" TargetMode="External"/><Relationship Id="rId443" Type="http://schemas.openxmlformats.org/officeDocument/2006/relationships/hyperlink" Target="https://my.apps.factset.com/viewer/?_app_id=central_doc_viewer&amp;_dd2=%26f%3Dsld%26c%3Dtrue%26os%3D320466%26oe%3D320475&amp;_doc_docfn=U2FsdGVkX18rNL3ef8XVqrC9qx7BZg3MtTNUhUWiDa5CXNI5nEoF+XEq9VIT7IrToVd/3wH+dDzIliMdUy6ofNRc9hTOTVMRSomc2afT4mI=&amp;center_on_screen=true&amp;float_window=true&amp;height=800&amp;positioning_strategy=center_on_screen&amp;width=950" TargetMode="External"/><Relationship Id="rId464" Type="http://schemas.openxmlformats.org/officeDocument/2006/relationships/hyperlink" Target="https://my.apps.factset.com/viewer/?_app_id=central_doc_viewer&amp;_dd2=%26f%3Dsld%26c%3Dtrue%26os%3D431576%26oe%3D431582&amp;_doc_docfn=U2FsdGVkX1+N4CQmNPf+pAcJ2nzpahE1QeqjmqMhwwMRBI9qzt3yf8dY0hVnZ1CJiw2YrpKDDqvfHm1vIhc3mFohDqIppqdE68ZsRBKxvKA=&amp;center_on_screen=true&amp;float_window=true&amp;height=800&amp;positioning_strategy=center_on_screen&amp;width=950" TargetMode="External"/><Relationship Id="rId303" Type="http://schemas.openxmlformats.org/officeDocument/2006/relationships/hyperlink" Target="https://my.apps.factset.com/viewer/?_app_id=central_doc_viewer&amp;_dd2=%26f%3Dsld%26c%3Dtrue%26os%3D238835%26oe%3D238844&amp;_doc_docfn=U2FsdGVkX18qL7Cnm3oNgTyLFKEB2i06McG6QHYw58WsH2yT+S3q3cx89W9n01craTdGiC4EHikvSBtsh56Lxm6CzpKSIAMAW65loBphOig=&amp;center_on_screen=true&amp;float_window=true&amp;height=800&amp;positioning_strategy=center_on_screen&amp;width=950" TargetMode="External"/><Relationship Id="rId42" Type="http://schemas.openxmlformats.org/officeDocument/2006/relationships/hyperlink" Target="https://my.apps.factset.com/viewer/?_app_id=central_doc_viewer&amp;_dd2=%26f%3Dsld%26c%3Dtrue%26os%3D205441%26oe%3D205448&amp;_doc_docfn=U2FsdGVkX1/n92qVJ24zFW88QJwo2tnNnQ9evweBtcirkS8/vFnF2IdeAU4fmKG0I/VAY6DFWpOo9rsZD+8cq3C6MdDUS7WD2/DFCokViWM=&amp;center_on_screen=true&amp;float_window=true&amp;height=800&amp;positioning_strategy=center_on_screen&amp;width=950" TargetMode="External"/><Relationship Id="rId84" Type="http://schemas.openxmlformats.org/officeDocument/2006/relationships/hyperlink" Target="https://my.apps.factset.com/viewer/?_app_id=central_doc_viewer&amp;_dd2=%26f%3Dsld%26c%3Dtrue%26os%3D292317%26oe%3D292325&amp;_doc_docfn=U2FsdGVkX185njjFLjUezrTFD+nByjWckSU4VqVzQhrCVFHwZzL9R4LnXAySPTwUYo5LDlYOwJh3iCYeLMfeRMdAJaC5U13gnEkFeYu/58Y=&amp;center_on_screen=true&amp;float_window=true&amp;height=800&amp;positioning_strategy=center_on_screen&amp;width=950" TargetMode="External"/><Relationship Id="rId138" Type="http://schemas.openxmlformats.org/officeDocument/2006/relationships/hyperlink" Target="https://my.apps.factset.com/viewer/?_app_id=central_doc_viewer&amp;_dd2=%26f%3Dsld%26c%3Dtrue%26os%3D284087%26oe%3D284096&amp;_doc_docfn=U2FsdGVkX1+0Yo2gbNxWlWPpwLfpOxTbrdmrC5mP3xrRav4ytibpWdwOVb9kN1bja6odvW9GI8EEetfm4qaA53ti9ozDFMDvOhOHdTqh9DU=&amp;center_on_screen=true&amp;float_window=true&amp;height=800&amp;positioning_strategy=center_on_screen&amp;width=950" TargetMode="External"/><Relationship Id="rId345" Type="http://schemas.openxmlformats.org/officeDocument/2006/relationships/hyperlink" Target="https://my.apps.factset.com/viewer/?_app_id=central_doc_viewer&amp;_dd2=%26f%3Dsld%26c%3Dtrue%26os%3D377076%26oe%3D377087&amp;_doc_docfn=U2FsdGVkX19IyUVRcektmjJh9t+GzDfshNNqepUTHSzr/5LOtjDeL8qoQZklLAn0yy4VCJjV4AxsLJLi2XrcZYtIjT1KXfXnZc8AHNje7Bw=&amp;center_on_screen=true&amp;float_window=true&amp;height=800&amp;positioning_strategy=center_on_screen&amp;width=950" TargetMode="External"/><Relationship Id="rId387" Type="http://schemas.openxmlformats.org/officeDocument/2006/relationships/hyperlink" Target="https://my.apps.factset.com/viewer/?_app_id=central_doc_viewer&amp;_dd2=%26f%3Dsld%26c%3Dtrue%26os%3D304149%26oe%3D304153&amp;_doc_docfn=U2FsdGVkX19VHUPX0MnIq4vFuiWi3imFyVU+GQ6eoHoL1vb8osEQ6ZRKlIZIC5ZE7/QZh5J/OOzNeHwCTXX3Q5OyjPQfrGE39z/2rImM9tI=&amp;center_on_screen=true&amp;float_window=true&amp;height=800&amp;positioning_strategy=center_on_screen&amp;width=950" TargetMode="External"/><Relationship Id="rId191" Type="http://schemas.openxmlformats.org/officeDocument/2006/relationships/hyperlink" Target="https://my.apps.factset.com/viewer/?_app_id=central_doc_viewer&amp;_dd2=%26f%3Dsld%26c%3Dtrue%26os%3D301400%26oe%3D301408&amp;_doc_docfn=U2FsdGVkX19cTrjZFHDjFQwf4+WwRDFFRhCvx5Cg6styFB5b0sA975yobhEDAaJnklGs53Z57MzKfue62AmrKkhGBCbJfvx3jpZHHQfJc2Y=&amp;center_on_screen=true&amp;float_window=true&amp;height=800&amp;positioning_strategy=center_on_screen&amp;width=950" TargetMode="External"/><Relationship Id="rId205" Type="http://schemas.openxmlformats.org/officeDocument/2006/relationships/hyperlink" Target="https://my.apps.factset.com/viewer/?_app_id=central_doc_viewer&amp;_dd2=%26f%3Dsld%26c%3Dtrue%26os%3D302136%26oe%3D302142&amp;_doc_docfn=U2FsdGVkX1+iYoFxszPnwsElh7eqzQ4sz1UAqI39w/0L3/JGw6IWi9zs0zl2Cleo/WNGm0s5x88JtZep8xDDQ+bemuoQt7/Hb0g1sDO2u3Q=&amp;center_on_screen=true&amp;float_window=true&amp;height=800&amp;positioning_strategy=center_on_screen&amp;width=950" TargetMode="External"/><Relationship Id="rId247" Type="http://schemas.openxmlformats.org/officeDocument/2006/relationships/hyperlink" Target="https://my.apps.factset.com/viewer/?_app_id=central_doc_viewer&amp;_dd2=%26f%3Dsld%26c%3Dtrue%26os%3D305372%26oe%3D305379&amp;_doc_docfn=U2FsdGVkX19/G0QIWeYleUhhOeuw9dMAJdFs1qG0yLkCulOjR2XVT3q12nF4ELUzLFPn5crAMaShCXzuadKhQ0VEjCnfej8pDM6UPr55SK4=&amp;center_on_screen=true&amp;float_window=true&amp;height=800&amp;positioning_strategy=center_on_screen&amp;width=950" TargetMode="External"/><Relationship Id="rId412" Type="http://schemas.openxmlformats.org/officeDocument/2006/relationships/hyperlink" Target="https://my.apps.factset.com/viewer/?_app_id=central_doc_viewer&amp;_dd2=%26f%3Dsld%26c%3Dtrue%26os%3D382930%26oe%3D382939&amp;_doc_docfn=U2FsdGVkX1+nmAmpnThKkUJrchqKJdOEnIRFGfLpJyYJtsKKRSrn2PdxmDCSNLI4DQ/uCQlWnNwHSy8gWEtPPz8BydL0G2vHGRfib702LGQ=&amp;center_on_screen=true&amp;float_window=true&amp;height=800&amp;positioning_strategy=center_on_screen&amp;width=950" TargetMode="External"/><Relationship Id="rId107" Type="http://schemas.openxmlformats.org/officeDocument/2006/relationships/hyperlink" Target="https://my.apps.factset.com/viewer/?_app_id=central_doc_viewer&amp;_dd2=%26f%3Dsld%26c%3Dtrue%26os%3D293731%26oe%3D293737&amp;_doc_docfn=U2FsdGVkX1/s/8uetL8F5PTJR+y4mVD6esJq8heWBG7BIPBeq24AsaoeRRBFhW+Gb5lE9cQs5KDE00OrAemcWaZ8hjFZB6lwKqLR8GCNFsA=&amp;center_on_screen=true&amp;float_window=true&amp;height=800&amp;positioning_strategy=center_on_screen&amp;width=950" TargetMode="External"/><Relationship Id="rId289" Type="http://schemas.openxmlformats.org/officeDocument/2006/relationships/hyperlink" Target="https://my.apps.factset.com/viewer/?_app_id=central_doc_viewer&amp;_dd2=%26f%3Dsld%26c%3Dtrue%26os%3D296670%26oe%3D296677&amp;_doc_docfn=U2FsdGVkX1/GefK0ump4c73fks8z+KhkKRQB6FZW3V9IWIAESk8rETXjKzVMPABYc9Aw39F79LMCIIS4daBzah7fyysKdaWWuOPd+NVyuSY=&amp;center_on_screen=true&amp;float_window=true&amp;height=800&amp;positioning_strategy=center_on_screen&amp;width=950" TargetMode="External"/><Relationship Id="rId454" Type="http://schemas.openxmlformats.org/officeDocument/2006/relationships/hyperlink" Target="https://my.apps.factset.com/viewer/?_app_id=central_doc_viewer&amp;_dd2=%26f%3Dsld%26c%3Dtrue%26os%3D2491558%26oe%3D2491567&amp;_doc_docfn=U2FsdGVkX18ZcF+L4a0VSd7ZdM+qjaCIaftiNxh4AsIRnB5qH0Q4GvbZ2m4nYuc2Ma+BfXlj/sGLZwQD9bsxGa3dOwl3vqRfveHqO0LURG8=&amp;center_on_screen=true&amp;float_window=true&amp;height=800&amp;positioning_strategy=center_on_screen&amp;width=950" TargetMode="External"/><Relationship Id="rId11" Type="http://schemas.openxmlformats.org/officeDocument/2006/relationships/hyperlink" Target="https://my.apps.factset.com/viewer/?_app_id=central_doc_viewer&amp;_dd2=%26f%3Dsld%26c%3Dtrue%26os%3D214170%26oe%3D214177&amp;_doc_docfn=U2FsdGVkX1//BCsZTlgyzLO1jCrBulQBG7JSqWYRNlsXL7iFcYskS/sOQzcTKrp2Ul0hI+p8d0tEMYz/s1eBlzyQUaY+kOzx3lYbnloFrmU=&amp;center_on_screen=true&amp;float_window=true&amp;height=800&amp;positioning_strategy=center_on_screen&amp;width=950" TargetMode="External"/><Relationship Id="rId53" Type="http://schemas.openxmlformats.org/officeDocument/2006/relationships/hyperlink" Target="https://my.apps.factset.com/viewer/?_app_id=central_doc_viewer&amp;_dd2=%26f%3Dsld%26c%3Dtrue%26os%3D354158%26oe%3D354164&amp;_doc_docfn=U2FsdGVkX18uAkmRCGobTO+RaD3oSqxU6u2f/XbvwYA7I4pMevX87O02CrR7jJJ9VtQyOjLHs3mtpqQdJFLhda7lxf+UoZaLdk8aU9vO2bs=&amp;center_on_screen=true&amp;float_window=true&amp;height=800&amp;positioning_strategy=center_on_screen&amp;width=950" TargetMode="External"/><Relationship Id="rId149" Type="http://schemas.openxmlformats.org/officeDocument/2006/relationships/hyperlink" Target="https://my.apps.factset.com/viewer/?_app_id=central_doc_viewer&amp;_dd2=%26f%3Dsld%26c%3Dtrue%26os%3D283892%26oe%3D283894&amp;_doc_docfn=U2FsdGVkX198sTsWX967xHRLrRCw5bw0EVRfPLIqsWSRjqdHw4SsTyAqMShqKVLqKrqmD+G0jzeCikni5MjVCTI8kFuyIIKhfhkZUM4vYJk=&amp;center_on_screen=true&amp;float_window=true&amp;height=800&amp;positioning_strategy=center_on_screen&amp;width=950" TargetMode="External"/><Relationship Id="rId314" Type="http://schemas.openxmlformats.org/officeDocument/2006/relationships/hyperlink" Target="https://my.apps.factset.com/viewer/?_app_id=central_doc_viewer&amp;_dd2=%26f%3Dsld%26c%3Dtrue%26os%3D228196%26oe%3D228205&amp;_doc_docfn=U2FsdGVkX1/yTmgPyhL+6QHu0RXv7LE850k+lvcy3sW+/ttdrKbTInsn/AyvAMn38roFA59/z5X9Ne8dQY9yMSFOIRRRh8T670ml2806JVc=&amp;center_on_screen=true&amp;float_window=true&amp;height=800&amp;positioning_strategy=center_on_screen&amp;width=950" TargetMode="External"/><Relationship Id="rId356" Type="http://schemas.openxmlformats.org/officeDocument/2006/relationships/hyperlink" Target="https://my.apps.factset.com/viewer/?_app_id=central_doc_viewer&amp;_dd2=%26f%3Dsld%26c%3Dtrue%26os%3D508529%26oe%3D508537&amp;_doc_docfn=U2FsdGVkX19eiN2xVTwy65pR/H4i/Z72Hwn6jNWnIF4dQv36aAyeDEa9AIdrjj4B3Me3WLwoMAph/3HzMkRKzl5QkzZMMtlszRLmLqa64k8=&amp;center_on_screen=true&amp;float_window=true&amp;height=800&amp;positioning_strategy=center_on_screen&amp;width=950" TargetMode="External"/><Relationship Id="rId398" Type="http://schemas.openxmlformats.org/officeDocument/2006/relationships/hyperlink" Target="https://my.apps.factset.com/viewer/?_app_id=central_doc_viewer&amp;_dd2=%26f%3Dsld%26c%3Dtrue%26os%3D304877%26oe%3D304880&amp;_doc_docfn=U2FsdGVkX1+UA/J4bYt+Agw9FWp9M8EBuJa5fZr0UVgzniT/qqQnvGZ/AB+mQ85kIBLmI9hMZOdvVEI9l8qSSE4JE7ZlTic5Y2mMey6C9xg=&amp;center_on_screen=true&amp;float_window=true&amp;height=800&amp;positioning_strategy=center_on_screen&amp;width=950" TargetMode="External"/><Relationship Id="rId95" Type="http://schemas.openxmlformats.org/officeDocument/2006/relationships/hyperlink" Target="https://my.apps.factset.com/viewer/?_app_id=central_doc_viewer&amp;_dd2=%26f%3Dsld%26c%3Dtrue%26os%3D487597%26oe%3D487603&amp;_doc_docfn=U2FsdGVkX1+Gk31ET3ZpfT03B0R4u6nRTfkleCNt9KPsA1ih2f67Iw3WYBvhEe/Q5yAx8LzpG9Xk1xlLFKE3gvJ4w8JawlXK96yoML9SNXA=&amp;center_on_screen=true&amp;float_window=true&amp;height=800&amp;positioning_strategy=center_on_screen&amp;width=950" TargetMode="External"/><Relationship Id="rId160" Type="http://schemas.openxmlformats.org/officeDocument/2006/relationships/hyperlink" Target="https://my.apps.factset.com/viewer/?_app_id=central_doc_viewer&amp;_dd2=%26f%3Dsld%26c%3Dtrue%26os%3D492305%26oe%3D492306&amp;_doc_docfn=U2FsdGVkX18vNo4I7PVnVWCX1qTXIDIDoDnlSOZQ2xAEwdSq0hl2zUPzQ/KpnbA6/xj/Nk+e37nCnsqDCOrLqqqduPO0JoMCddC6/iOnUDQ=&amp;center_on_screen=true&amp;float_window=true&amp;height=800&amp;positioning_strategy=center_on_screen&amp;width=950" TargetMode="External"/><Relationship Id="rId216" Type="http://schemas.openxmlformats.org/officeDocument/2006/relationships/hyperlink" Target="https://my.apps.factset.com/viewer/?_app_id=central_doc_viewer&amp;_dd2=%26f%3Dsld%26c%3Dtrue%26os%3D497395%26oe%3D497404&amp;_doc_docfn=U2FsdGVkX1+RGc/i8YPeKSixoLxj1sdOZdm6PbTJu5RmDp1Lkf99PfFiABlL/vwhrPyGbxUfNRHnxXHkkIpyf7H/2reI6HcGMrGhQDTZY44=&amp;center_on_screen=true&amp;float_window=true&amp;height=800&amp;positioning_strategy=center_on_screen&amp;width=950" TargetMode="External"/><Relationship Id="rId423" Type="http://schemas.openxmlformats.org/officeDocument/2006/relationships/hyperlink" Target="https://my.apps.factset.com/viewer/?_app_id=central_doc_viewer&amp;_dd2=%26f%3Dsld%26c%3Dtrue%26os%3D514648%26oe%3D514654&amp;_doc_docfn=U2FsdGVkX18dQlK8oS3Zdk6JjiQl6dXbe9RfUpUQmnKz1LS+LwzebJh+tYKBw5i4aqHZ1hCM4G3O1O0a4KVRi1O1jMBeLTmz2MYpd3vwT/Y=&amp;center_on_screen=true&amp;float_window=true&amp;height=800&amp;positioning_strategy=center_on_screen&amp;width=950" TargetMode="External"/><Relationship Id="rId258" Type="http://schemas.openxmlformats.org/officeDocument/2006/relationships/hyperlink" Target="https://my.apps.factset.com/viewer/?_app_id=central_doc_viewer&amp;_dd2=%26f%3Dsld%26c%3Dtrue%26os%3D314964%26oe%3D314971&amp;_doc_docfn=U2FsdGVkX19Y0snEC5FYHArTnbLSR8WzezJgkgwBLebtLux17R8/8+y8Y+leMgZOgux8aoAtUANIALF6NITfgIAgfJdodlcPxyBwhRk7B9Y=&amp;center_on_screen=true&amp;float_window=true&amp;height=800&amp;positioning_strategy=center_on_screen&amp;width=950" TargetMode="External"/><Relationship Id="rId465" Type="http://schemas.openxmlformats.org/officeDocument/2006/relationships/hyperlink" Target="https://my.apps.factset.com/viewer/?_app_id=central_doc_viewer&amp;_dd2=%26f%3Dsld%26c%3Dtrue%26os%3D593916%26oe%3D593922&amp;_doc_docfn=U2FsdGVkX1/SJGpx0SJ5EV90/6MXKFgnWi81sKZ7uSl0rYn03aNRyuCgxCjI/pR9RTpMPFvAni9Rbmfu/4uOTyJNDR+d6IHzff+kNmxrl6g=&amp;center_on_screen=true&amp;float_window=true&amp;height=800&amp;positioning_strategy=center_on_screen&amp;width=950" TargetMode="External"/><Relationship Id="rId22" Type="http://schemas.openxmlformats.org/officeDocument/2006/relationships/hyperlink" Target="https://my.apps.factset.com/viewer/?_app_id=central_doc_viewer&amp;_dd2=%26f%3Dsld%26c%3Dtrue%26os%3D204670%26oe%3D204677&amp;_doc_docfn=U2FsdGVkX1+/mVDz22UvpucMVPl3oib78PMDFOdaVxVXecod2ApSTVrgcaLntS2+/bxuSyeLvR5hGajaTmaIGduZ5aimZsKVe1vVmBKdSjU=&amp;center_on_screen=true&amp;float_window=true&amp;height=800&amp;positioning_strategy=center_on_screen&amp;width=950" TargetMode="External"/><Relationship Id="rId64" Type="http://schemas.openxmlformats.org/officeDocument/2006/relationships/hyperlink" Target="https://my.apps.factset.com/viewer/?_app_id=central_doc_viewer&amp;_dd2=%26f%3Dsld%26c%3Dtrue%26os%3D485375%26oe%3D485380&amp;_doc_docfn=U2FsdGVkX1/G6d/5UgTpXruuEy3imZrWBoVN3UDGeSFGZgGmE7K0vRmO7Kh1SKoPe/EFVwd7WKFwNZMpWtphkmUmFBfMzz19Kp++UDiJU4c=&amp;center_on_screen=true&amp;float_window=true&amp;height=800&amp;positioning_strategy=center_on_screen&amp;width=950" TargetMode="External"/><Relationship Id="rId118" Type="http://schemas.openxmlformats.org/officeDocument/2006/relationships/hyperlink" Target="https://my.apps.factset.com/viewer/?_app_id=central_doc_viewer&amp;_dd2=%26f%3Dsld%26c%3Dtrue%26os%3D282611%26oe%3D282618&amp;_doc_docfn=U2FsdGVkX1+iTjN8DiybKQ3IpFCdf2T1OojxEBHhsBZTB38iJStVjsuyLWGWk3EbSBK+B2kUsi3wcikzFJGyFxmMHeLQP34Ih1E5GhO1Dw0=&amp;center_on_screen=true&amp;float_window=true&amp;height=800&amp;positioning_strategy=center_on_screen&amp;width=950" TargetMode="External"/><Relationship Id="rId325" Type="http://schemas.openxmlformats.org/officeDocument/2006/relationships/hyperlink" Target="https://my.apps.factset.com/viewer/?_app_id=central_doc_viewer&amp;_dd2=%26f%3Dsld%26c%3Dtrue%26os%3D375008%26oe%3D375017&amp;_doc_docfn=U2FsdGVkX193AVJH4hHpPnLq7t2cudHnGTyyFBda65UQCWsq4zb1G3K+n2D2f8fcKWkoc1PMg42XPcUX+v9Tei+NeEwkpskqApHmkMy/Msk=&amp;center_on_screen=true&amp;float_window=true&amp;height=800&amp;positioning_strategy=center_on_screen&amp;width=950" TargetMode="External"/><Relationship Id="rId367" Type="http://schemas.openxmlformats.org/officeDocument/2006/relationships/hyperlink" Target="https://my.apps.factset.com/viewer/?_app_id=central_doc_viewer&amp;_dd2=%26f%3Dsld%26c%3Dtrue%26os%3D232205%26oe%3D232213&amp;_doc_docfn=U2FsdGVkX1+rM5If5aZpPr2FhU4SIyTQJ806suhToG16EV613vJp5+1N9+9SyXz2HZMLJ66bAH6pLm0bBerIyvcXLe5ytOmSFi2gUdWXJY8=&amp;center_on_screen=true&amp;float_window=true&amp;height=800&amp;positioning_strategy=center_on_screen&amp;width=950" TargetMode="External"/><Relationship Id="rId171" Type="http://schemas.openxmlformats.org/officeDocument/2006/relationships/hyperlink" Target="https://my.apps.factset.com/viewer/?_app_id=central_doc_viewer&amp;_dd2=%26f%3Dsld%26c%3Dtrue%26os%3D298752%26oe%3D298760&amp;_doc_docfn=U2FsdGVkX1/p0xzhVhe0MUqQzpk3N+Rc4ntYsqPgvyqpeHFUosBMH9os3CasFr8qOBh7VD0m0jW+7g4J5SWMYjV62Oan6GVnHiyUV5Apl08=&amp;center_on_screen=true&amp;float_window=true&amp;height=800&amp;positioning_strategy=center_on_screen&amp;width=950" TargetMode="External"/><Relationship Id="rId227" Type="http://schemas.openxmlformats.org/officeDocument/2006/relationships/hyperlink" Target="https://my.apps.factset.com/viewer/?_app_id=central_doc_viewer&amp;_dd2=%26f%3Dsld%26c%3Dtrue%26os%3D303734%26oe%3D303743&amp;_doc_docfn=U2FsdGVkX19WKaoUaCLJc53dGiuPQphgoeGj8icT31lq0aGk30fqYvVpjyjxw0juDFhFpmG8b52cccCER/WGw5cFdfuc8KDBcs96L8kPu48=&amp;center_on_screen=true&amp;float_window=true&amp;height=800&amp;positioning_strategy=center_on_screen&amp;width=950" TargetMode="External"/><Relationship Id="rId269" Type="http://schemas.openxmlformats.org/officeDocument/2006/relationships/hyperlink" Target="https://my.apps.factset.com/viewer/?_app_id=central_doc_viewer&amp;_dd2=%26f%3Dsld%26c%3Dtrue%26os%3D295162%26oe%3D295168&amp;_doc_docfn=U2FsdGVkX1+a3K/NzrF0/PIzVgzWvrSlm5ipn5gmMSHSJXskRF2e/uvXi0fMuz7aJ5JXmC/U8CHemVC0pHBvuMVeIARO8lrkEhS5b2sjV40=&amp;center_on_screen=true&amp;float_window=true&amp;height=800&amp;positioning_strategy=center_on_screen&amp;width=950" TargetMode="External"/><Relationship Id="rId434" Type="http://schemas.openxmlformats.org/officeDocument/2006/relationships/hyperlink" Target="https://my.apps.factset.com/viewer/?_app_id=central_doc_viewer&amp;_dd2=%26f%3Dsld%26c%3Dtrue%26os%3D319590%26oe%3D319597&amp;_doc_docfn=U2FsdGVkX19R+PHd7P2o1jlIfxBhdJHxQY5Kg89KuxCCmyCbznH01KJiX7KDdJhopc3xW8Gsjhrw9gmPtxMls6UzfSooU9MU1qn2FnazYLo=&amp;center_on_screen=true&amp;float_window=true&amp;height=800&amp;positioning_strategy=center_on_screen&amp;width=950" TargetMode="External"/><Relationship Id="rId476" Type="http://schemas.openxmlformats.org/officeDocument/2006/relationships/hyperlink" Target="https://my.apps.factset.com/viewer/?_app_id=central_doc_viewer&amp;_dd2=%26f%3Dsld%26c%3Dtrue%26os%3D280555%26oe%3D280560&amp;_doc_docfn=U2FsdGVkX1+FwrsMsDdoU8h9heByWNHWfiSM8rx/edaaiPcShsB1z4VCMBulvhPkLUdAm1aiLAL4RRWDD2knp3qr+u8Pzow+eQqSTaqDAW0=&amp;center_on_screen=true&amp;float_window=true&amp;height=800&amp;positioning_strategy=center_on_screen&amp;width=950" TargetMode="External"/><Relationship Id="rId33" Type="http://schemas.openxmlformats.org/officeDocument/2006/relationships/hyperlink" Target="https://my.apps.factset.com/viewer/?_app_id=central_doc_viewer&amp;_dd2=%26f%3Dsld%26c%3Dtrue%26os%3D353351%26oe%3D353358&amp;_doc_docfn=U2FsdGVkX18LW7+M/ZVxt69X/MFOD8sU5JBSmz328XvLtTAX7YAvQLGIzzTd5kbgwEXUiteBQaST6qHaO+VYhN9k8J6TACyS8hkUbC7Hkm4=&amp;center_on_screen=true&amp;float_window=true&amp;height=800&amp;positioning_strategy=center_on_screen&amp;width=950" TargetMode="External"/><Relationship Id="rId129" Type="http://schemas.openxmlformats.org/officeDocument/2006/relationships/hyperlink" Target="https://my.apps.factset.com/viewer/?_app_id=central_doc_viewer&amp;_dd2=%26f%3Dsld%26c%3Dtrue%26os%3D280244%26oe%3D280247&amp;_doc_docfn=U2FsdGVkX1/YPEbKHKci6avwu/VAnuFTaaXozC7tx3JJGnDuxFJ1y/fct0SgkGcOUXUWSvkcO1gdrq7AmtBXECy9yBPK9CDQ55b9ILXahds=&amp;center_on_screen=true&amp;float_window=true&amp;height=800&amp;positioning_strategy=center_on_screen&amp;width=950" TargetMode="External"/><Relationship Id="rId280" Type="http://schemas.openxmlformats.org/officeDocument/2006/relationships/hyperlink" Target="https://my.apps.factset.com/viewer/?_app_id=central_doc_viewer&amp;_dd2=%26f%3Dsld%26c%3Dtrue%26os%3D296486%26oe%3D296493&amp;_doc_docfn=U2FsdGVkX1/cSMOIpnAgGftPIRLh4ZuRaxBSnRbuWWpYrU7sdyUw+A0FulUGgqH/vMK6uf5hbQzLGoIQ6eGnDcQO7mT0cKrDVpvkMCd+fIs=&amp;center_on_screen=true&amp;float_window=true&amp;height=800&amp;positioning_strategy=center_on_screen&amp;width=950" TargetMode="External"/><Relationship Id="rId336" Type="http://schemas.openxmlformats.org/officeDocument/2006/relationships/hyperlink" Target="https://my.apps.factset.com/viewer/?_app_id=central_doc_viewer&amp;_dd2=%26f%3Dsld%26c%3Dtrue%26os%3D506983%26oe%3D506992&amp;_doc_docfn=U2FsdGVkX1+q0id2YR+dEA+aEw+TTTnL5JPLe9FTWqHwIjGfytq70HdazsYkJjU/6PjEuwCAEr/G9HQ0n1+/OFyVlMd6eOpaR/xV3FV9t+4=&amp;center_on_screen=true&amp;float_window=true&amp;height=800&amp;positioning_strategy=center_on_screen&amp;width=950" TargetMode="External"/><Relationship Id="rId75" Type="http://schemas.openxmlformats.org/officeDocument/2006/relationships/hyperlink" Target="https://my.apps.factset.com/viewer/?_app_id=central_doc_viewer&amp;_dd2=%26f%3Dsld%26c%3Dtrue%26os%3D291587%26oe%3D291593&amp;_doc_docfn=U2FsdGVkX18ayIz1ThFLX+bWDvANBVU5kGInW/VniOs6+wpg/sRqrzPMkjQHxTh6LdhXDjPJBKjtu3NICDecThJYsnAoTR+Foa9Qe3VJ+i8=&amp;center_on_screen=true&amp;float_window=true&amp;height=800&amp;positioning_strategy=center_on_screen&amp;width=950" TargetMode="External"/><Relationship Id="rId140" Type="http://schemas.openxmlformats.org/officeDocument/2006/relationships/hyperlink" Target="https://my.apps.factset.com/viewer/?_app_id=central_doc_viewer&amp;_dd2=%26f%3Dsld%26c%3Dtrue%26os%3D280771%26oe%3D280776&amp;_doc_docfn=U2FsdGVkX1/u/+d07yISXsN5IbL/RJzJFQMLsWwKep9WL8mSAh45cdxn5IsFHunNnBNkZw2PtWjuJmeEz7Ysm25XBFf/lZQoIagvCYu6RyE=&amp;center_on_screen=true&amp;float_window=true&amp;height=800&amp;positioning_strategy=center_on_screen&amp;width=950" TargetMode="External"/><Relationship Id="rId182" Type="http://schemas.openxmlformats.org/officeDocument/2006/relationships/hyperlink" Target="https://my.apps.factset.com/viewer/?_app_id=central_doc_viewer&amp;_dd2=%26f%3Dsld%26c%3Dtrue%26os%3D306136%26oe%3D306147&amp;_doc_docfn=U2FsdGVkX1/3M9P9+etCaZW9A4JvDHHK1c5VyJomfaI5Bpjc3cNd4Lkd/R2+UkKxowWs4L1LWrYIZU6ssh4ll2XblGciU5+QBHAZptjX2h8=&amp;center_on_screen=true&amp;float_window=true&amp;height=800&amp;positioning_strategy=center_on_screen&amp;width=950" TargetMode="External"/><Relationship Id="rId378" Type="http://schemas.openxmlformats.org/officeDocument/2006/relationships/hyperlink" Target="https://my.apps.factset.com/viewer/?_app_id=central_doc_viewer&amp;_dd2=%26f%3Dsld%26c%3Dtrue%26os%3D379322%26oe%3D379327&amp;_doc_docfn=U2FsdGVkX1/dA6bDNYVc1MugaQ6IEGSiVlR5WU56JyNUtoPgoZODv/duul3Lsyra50D0zwclY54zG7FJzXEuClbArNaICGxyBxrbcGA6WHs=&amp;center_on_screen=true&amp;float_window=true&amp;height=800&amp;positioning_strategy=center_on_screen&amp;width=950" TargetMode="External"/><Relationship Id="rId403" Type="http://schemas.openxmlformats.org/officeDocument/2006/relationships/hyperlink" Target="https://my.apps.factset.com/viewer/?_app_id=central_doc_viewer&amp;_dd2=%26f%3Dsld%26c%3Dtrue%26os%3D2697296%26oe%3D2697305&amp;_doc_docfn=U2FsdGVkX18EHkEXSsblweJdPcVRWie1fO16g/G2gBOZwvLa6oUXKMZuCJyQfj4gOHS6f3NTmo+pxegdapx5HdwcyzhQa2v01vmth21d9fE=&amp;center_on_screen=true&amp;float_window=true&amp;height=800&amp;positioning_strategy=center_on_screen&amp;width=950" TargetMode="External"/><Relationship Id="rId6" Type="http://schemas.openxmlformats.org/officeDocument/2006/relationships/hyperlink" Target="https://my.apps.factset.com/viewer/?_app_id=central_doc_viewer&amp;_dd2=%26f%3Dsld%26c%3Dtrue%26os%3D300282%26oe%3D300291&amp;_doc_docfn=U2FsdGVkX1/FWiY61OzQsvUu6VLmb6EjFyCiLgB9T7x1XnTmj5rPgwbNaED1zHvYrGI/jnWdvGKD/hRpBVZ85RxGrLd9GY3yYXyOn6dkqkE=&amp;center_on_screen=true&amp;float_window=true&amp;height=800&amp;positioning_strategy=center_on_screen&amp;width=950" TargetMode="External"/><Relationship Id="rId238" Type="http://schemas.openxmlformats.org/officeDocument/2006/relationships/hyperlink" Target="https://my.apps.factset.com/viewer/?_app_id=central_doc_viewer&amp;_dd2=%26f%3Dsld%26c%3Dtrue%26os%3D304525%26oe%3D304536&amp;_doc_docfn=U2FsdGVkX18rCly1MnogpgDXkAnMhKgJuPWs1UJaOuYDADqLQl7CgNg/0tFbuVlJ+hdcHXGLlxdNis3bO6RdrI5aM5C2oSFTkZ1YKsuP1sU=&amp;center_on_screen=true&amp;float_window=true&amp;height=800&amp;positioning_strategy=center_on_screen&amp;width=950" TargetMode="External"/><Relationship Id="rId445" Type="http://schemas.openxmlformats.org/officeDocument/2006/relationships/hyperlink" Target="https://my.apps.factset.com/viewer/?_app_id=central_doc_viewer&amp;_dd2=%26f%3Dsld%26c%3Dtrue%26os%3D308833%26oe%3D308842&amp;_doc_docfn=U2FsdGVkX1/DD/J75+02+/8kR0Ws7gCr3A5Yyj1Rj3o3h78UMGjiTAESqxcUB42E1l0czpKd7H++WoZFQeiOXPAEifzeGpO9f05VKFp3Ndk=&amp;center_on_screen=true&amp;float_window=true&amp;height=800&amp;positioning_strategy=center_on_screen&amp;width=950" TargetMode="External"/><Relationship Id="rId291" Type="http://schemas.openxmlformats.org/officeDocument/2006/relationships/hyperlink" Target="https://my.apps.factset.com/viewer/?_app_id=central_doc_viewer&amp;_dd2=%26f%3Dsld%26c%3Dtrue%26os%3D297064%26oe%3D297067&amp;_doc_docfn=U2FsdGVkX198JvLuLX4Dwre5HhabuBNvwlnOzLkwThLoKe98adArbm3MZ+WM1sJiALjcmlHOl42uJht0G+Y/7jcCtg4npEkHxlhqBNtFm6w=&amp;center_on_screen=true&amp;float_window=true&amp;height=800&amp;positioning_strategy=center_on_screen&amp;width=950" TargetMode="External"/><Relationship Id="rId305" Type="http://schemas.openxmlformats.org/officeDocument/2006/relationships/hyperlink" Target="https://my.apps.factset.com/viewer/?_app_id=central_doc_viewer&amp;_dd2=%26f%3Dsld%26c%3Dtrue%26os%3D374278%26oe%3D374287&amp;_doc_docfn=U2FsdGVkX19A6uX3ltT4OxuqKf6S71c4a/8JHL+QULexvxg5cfJLz3IDU6azAahQd1YjsZ1CKxOA87UAYlxy3bKaw6KZRlTmVaxtVKhvhyA=&amp;center_on_screen=true&amp;float_window=true&amp;height=800&amp;positioning_strategy=center_on_screen&amp;width=950" TargetMode="External"/><Relationship Id="rId347" Type="http://schemas.openxmlformats.org/officeDocument/2006/relationships/hyperlink" Target="https://my.apps.factset.com/viewer/?_app_id=central_doc_viewer&amp;_dd2=%26f%3Dsld%26c%3Dtrue%26os%3D312759%26oe%3D312767&amp;_doc_docfn=U2FsdGVkX1/4jx/K2pwUZLz4as2tPe+3aLTSl0eUoyBTe3/oNqtM/m6x+1fc2dlVB8RlRHlFibr8d2XFPKOtu8iPRebQ4mxskeS+ejXoOEE=&amp;center_on_screen=true&amp;float_window=true&amp;height=800&amp;positioning_strategy=center_on_screen&amp;width=950" TargetMode="External"/><Relationship Id="rId44" Type="http://schemas.openxmlformats.org/officeDocument/2006/relationships/hyperlink" Target="https://my.apps.factset.com/viewer/?_app_id=central_doc_viewer&amp;_dd2=%26f%3Dsld%26c%3Dtrue%26os%3D483087%26oe%3D483094&amp;_doc_docfn=U2FsdGVkX1+xyPkDu7kWDPZ6Pa0cCps1bgM30k7olswzO7Rs4ZmYTgPAHR+fAay3Mh92TssuA0ZsREyLgW+wxyeVjZrAnGOA2OC5Ux46kRg=&amp;center_on_screen=true&amp;float_window=true&amp;height=800&amp;positioning_strategy=center_on_screen&amp;width=950" TargetMode="External"/><Relationship Id="rId86" Type="http://schemas.openxmlformats.org/officeDocument/2006/relationships/hyperlink" Target="https://my.apps.factset.com/viewer/?_app_id=central_doc_viewer&amp;_dd2=%26f%3Dsld%26c%3Dtrue%26os%3D280060%26oe%3D280068&amp;_doc_docfn=U2FsdGVkX1/re/7grsCkLBxd26JiVoEApKmgPpzBrJN1z7q2hShQBPsDwXe9wo6JlU2MhfBAfOqZ2VhPX05yVTMXWcknE7NpLWeKf0f1qWY=&amp;center_on_screen=true&amp;float_window=true&amp;height=800&amp;positioning_strategy=center_on_screen&amp;width=950" TargetMode="External"/><Relationship Id="rId151" Type="http://schemas.openxmlformats.org/officeDocument/2006/relationships/hyperlink" Target="https://my.apps.factset.com/viewer/?_app_id=central_doc_viewer&amp;_dd2=%26f%3Dsld%26c%3Dtrue%26os%3D361027%26oe%3D361028&amp;_doc_docfn=U2FsdGVkX19C817z9kzg1SavTnorzbk7Gvf/O3nkFdSOgf5N2A0loPT4703Sg3oQXeeUB5vg5Mz+JvBSajMohr0ioUCLgm6npGCDHVGNwZw=&amp;center_on_screen=true&amp;float_window=true&amp;height=800&amp;positioning_strategy=center_on_screen&amp;width=950" TargetMode="External"/><Relationship Id="rId389" Type="http://schemas.openxmlformats.org/officeDocument/2006/relationships/hyperlink" Target="https://my.apps.factset.com/viewer/?_app_id=central_doc_viewer&amp;_dd2=%26f%3Dsld%26c%3Dtrue%26os%3D303631%26oe%3D303635&amp;_doc_docfn=U2FsdGVkX1/Rz9LAADpk13yCi/rUc8yo9t48gzJrQ+kBPaLL+j2XUHLResb5e67xGjuuiJz8lQxCdJcuxNhUtphrWaQ5OBepn4QaLuyw99c=&amp;center_on_screen=true&amp;float_window=true&amp;height=800&amp;positioning_strategy=center_on_screen&amp;width=950" TargetMode="External"/><Relationship Id="rId193" Type="http://schemas.openxmlformats.org/officeDocument/2006/relationships/hyperlink" Target="https://my.apps.factset.com/viewer/?_app_id=central_doc_viewer&amp;_dd2=%26f%3Dsld%26c%3Dtrue%26os%3D289141%26oe%3D289150&amp;_doc_docfn=U2FsdGVkX18a6ld8z6EO66oWb8PZP3lrQnVlmle15RpoXqM/e2K6rUnFNYSrE0LbjVtHS5B+oc4TzmDa073S4wE8ezZheReLwumfkrdUeS0=&amp;center_on_screen=true&amp;float_window=true&amp;height=800&amp;positioning_strategy=center_on_screen&amp;width=950" TargetMode="External"/><Relationship Id="rId207" Type="http://schemas.openxmlformats.org/officeDocument/2006/relationships/hyperlink" Target="https://my.apps.factset.com/viewer/?_app_id=central_doc_viewer&amp;_dd2=%26f%3Dsld%26c%3Dtrue%26os%3D287609%26oe%3D287611&amp;_doc_docfn=U2FsdGVkX1/7taWAd5EXcC8dyzfFgje3N08RHRa6jFZwB7+CrAWbcbGx80F3vpSQKeJnQOKqH6egXCJpskk4oBBa84cNcz6buK4gVVROZtc=&amp;center_on_screen=true&amp;float_window=true&amp;height=800&amp;positioning_strategy=center_on_screen&amp;width=950" TargetMode="External"/><Relationship Id="rId249" Type="http://schemas.openxmlformats.org/officeDocument/2006/relationships/hyperlink" Target="https://my.apps.factset.com/viewer/?_app_id=central_doc_viewer&amp;_dd2=%26f%3Dsld%26c%3Dtrue%26os%3D293083%26oe%3D293090&amp;_doc_docfn=U2FsdGVkX18ISjjSHHNJRJmSWBEOazf/vEWxEGzjfBAkVHtOhbzF+nDCyJA2G6c9i7TRktQcgZ18nt+werRaDNGRvMjYVz9AN34pMkpVl68=&amp;center_on_screen=true&amp;float_window=true&amp;height=800&amp;positioning_strategy=center_on_screen&amp;width=950" TargetMode="External"/><Relationship Id="rId414" Type="http://schemas.openxmlformats.org/officeDocument/2006/relationships/hyperlink" Target="https://my.apps.factset.com/viewer/?_app_id=central_doc_viewer&amp;_dd2=%26f%3Dsld%26c%3Dtrue%26os%3D317846%26oe%3D317855&amp;_doc_docfn=U2FsdGVkX1/PBg0+aqcWoe86PuXB7/38HwpY3273hTEMTPvK4jGia4gHnb9QCs+O1/WCGpEZwbEJCnht9tCPulv3j0AGKkY5VeLrECq1jDo=&amp;center_on_screen=true&amp;float_window=true&amp;height=800&amp;positioning_strategy=center_on_screen&amp;width=950" TargetMode="External"/><Relationship Id="rId456" Type="http://schemas.openxmlformats.org/officeDocument/2006/relationships/hyperlink" Target="https://my.apps.factset.com/viewer/?_app_id=central_doc_viewer&amp;_dd2=%26f%3Dsld%26c%3Dtrue%26os%3D2252642%26oe%3D2252647&amp;_doc_docfn=U2FsdGVkX18mQh5l44XACvvv95cJ6zZ2G6+UolElVyYB1hvNhLUVyJtDPS75Wxy11XahkbzzVfZ2WplpzdghQnFDS5medzo/xBBu7bWDLcg=&amp;center_on_screen=true&amp;float_window=true&amp;height=800&amp;positioning_strategy=center_on_screen&amp;width=950" TargetMode="External"/><Relationship Id="rId13" Type="http://schemas.openxmlformats.org/officeDocument/2006/relationships/hyperlink" Target="https://my.apps.factset.com/viewer/?_app_id=central_doc_viewer&amp;_dd2=%26f%3Dsld%26c%3Dtrue%26os%3D350825%26oe%3D350832&amp;_doc_docfn=U2FsdGVkX18MVqCLI3Etw33gqYDmpEGGTgCJCeXfp76jXH/SByVFu5SGFRSdKyvZuL5HSQHdYtsekLEpD7ubky4Ng9dkKODy6KwO79lKeiQ=&amp;center_on_screen=true&amp;float_window=true&amp;height=800&amp;positioning_strategy=center_on_screen&amp;width=950" TargetMode="External"/><Relationship Id="rId109" Type="http://schemas.openxmlformats.org/officeDocument/2006/relationships/hyperlink" Target="https://my.apps.factset.com/viewer/?_app_id=central_doc_viewer&amp;_dd2=%26f%3Dsld%26c%3Dtrue%26os%3D278447%26oe%3D278449&amp;_doc_docfn=U2FsdGVkX1/PxCxZdyPI9tzAGbe2dW1hsrkJY5ZgjhMtTaQBMnHLbKafykoe9vKkfp0Svh+UHcfbthyrR2ote1mK17xjiKo2ByXsCLWKzw4=&amp;center_on_screen=true&amp;float_window=true&amp;height=800&amp;positioning_strategy=center_on_screen&amp;width=950" TargetMode="External"/><Relationship Id="rId260" Type="http://schemas.openxmlformats.org/officeDocument/2006/relationships/hyperlink" Target="https://my.apps.factset.com/viewer/?_app_id=central_doc_viewer&amp;_dd2=%26f%3Dsld%26c%3Dtrue%26os%3D303201%26oe%3D303204&amp;_doc_docfn=U2FsdGVkX19BRyMAsNsPoKD8MUbU7VKMkOvHxgu3oRNVkn8ztzDytWirfWOJBdAVYXFKwBSPbyygpBE705mwxh/W4585cTo4Zdd3KSmMFrI=&amp;center_on_screen=true&amp;float_window=true&amp;height=800&amp;positioning_strategy=center_on_screen&amp;width=950" TargetMode="External"/><Relationship Id="rId316" Type="http://schemas.openxmlformats.org/officeDocument/2006/relationships/hyperlink" Target="https://my.apps.factset.com/viewer/?_app_id=central_doc_viewer&amp;_dd2=%26f%3Dsld%26c%3Dtrue%26os%3D504944%26oe%3D504951&amp;_doc_docfn=U2FsdGVkX1/iKFdDLy38dyUmc4uB0cjzNONdQdWt2YmDXFBAtshfON2y/i7GWMEEkKEJuHrxsFXR7cmQt1zGmEbh++b1t+FPWZ33ZpTUimM=&amp;center_on_screen=true&amp;float_window=true&amp;height=800&amp;positioning_strategy=center_on_screen&amp;width=950" TargetMode="External"/><Relationship Id="rId55" Type="http://schemas.openxmlformats.org/officeDocument/2006/relationships/hyperlink" Target="https://my.apps.factset.com/viewer/?_app_id=central_doc_viewer&amp;_dd2=%26f%3Dsld%26c%3Dtrue%26os%3D290107%26oe%3D290113&amp;_doc_docfn=U2FsdGVkX19m5OQg+gNKi2lOH/8lwHLjOCEaybYEY7PulAooh682qZaZY3IJXxHdSY8qUzrEYag1elY9JSYx8+JRmgzjS83lTs2nmynZMEY=&amp;center_on_screen=true&amp;float_window=true&amp;height=800&amp;positioning_strategy=center_on_screen&amp;width=950" TargetMode="External"/><Relationship Id="rId97" Type="http://schemas.openxmlformats.org/officeDocument/2006/relationships/hyperlink" Target="https://my.apps.factset.com/viewer/?_app_id=central_doc_viewer&amp;_dd2=%26f%3Dsld%26c%3Dtrue%26os%3D293025%26oe%3D293032&amp;_doc_docfn=U2FsdGVkX1+ZBghTOG9x6Pq2LFxhnrSXXBcL25R3UyLIjVKlUlcUm0byYGQBoAQL3mRJ5z6p3hwVeme4Ee/QmPzpozciGbO5Lrf4Jew8+ds=&amp;center_on_screen=true&amp;float_window=true&amp;height=800&amp;positioning_strategy=center_on_screen&amp;width=950" TargetMode="External"/><Relationship Id="rId120" Type="http://schemas.openxmlformats.org/officeDocument/2006/relationships/hyperlink" Target="https://my.apps.factset.com/viewer/?_app_id=central_doc_viewer&amp;_dd2=%26f%3Dsld%26c%3Dtrue%26os%3D279319%26oe%3D279324&amp;_doc_docfn=U2FsdGVkX18o2YfWyyreJjVWns1vBfaik1LZk5n3qPxtSnW2J4amblr8kySp132phln/mvws19g6ttu3anlDjTqxboN1r+ITCIhI4GoB1zQ=&amp;center_on_screen=true&amp;float_window=true&amp;height=800&amp;positioning_strategy=center_on_screen&amp;width=950" TargetMode="External"/><Relationship Id="rId358" Type="http://schemas.openxmlformats.org/officeDocument/2006/relationships/hyperlink" Target="https://my.apps.factset.com/viewer/?_app_id=central_doc_viewer&amp;_dd2=%26f%3Dsld%26c%3Dtrue%26os%3D313444%26oe%3D313453&amp;_doc_docfn=U2FsdGVkX1/jCX+g5+vedm+rsFaU+7raBvv9duEHC7aK5rmJywT7rJcqtQJYKhhRlEui3jRu6dVtZAYwnvy2ruzN7Xui0oMRzSwKAWM6t5Q=&amp;center_on_screen=true&amp;float_window=true&amp;height=800&amp;positioning_strategy=center_on_screen&amp;width=950" TargetMode="External"/><Relationship Id="rId162" Type="http://schemas.openxmlformats.org/officeDocument/2006/relationships/hyperlink" Target="https://my.apps.factset.com/viewer/?_app_id=central_doc_viewer&amp;_dd2=%26f%3Dsld%26c%3Dtrue%26os%3D297889%26oe%3D297898&amp;_doc_docfn=U2FsdGVkX1/IsoRlz+47lYn43AuZk8FOU12bI1uBLyDn9lMxcYSLq0RJxTcX1UTU3X4VR8294ghOL1RDhSQOCugJCys9ifBxi11zUmvrFkU=&amp;center_on_screen=true&amp;float_window=true&amp;height=800&amp;positioning_strategy=center_on_screen&amp;width=950" TargetMode="External"/><Relationship Id="rId218" Type="http://schemas.openxmlformats.org/officeDocument/2006/relationships/hyperlink" Target="https://my.apps.factset.com/viewer/?_app_id=central_doc_viewer&amp;_dd2=%26f%3Dsld%26c%3Dtrue%26os%3D302960%26oe%3D302971&amp;_doc_docfn=U2FsdGVkX1+qJ4yzAHrD2uj5+4wbvIKzRhcPEYem/AacU5AqL8jLI4OxqqQDl3kf9QtWisvAwVCtn2kpUKScojcOsea8Ajr+JHhErP/MJew=&amp;center_on_screen=true&amp;float_window=true&amp;height=800&amp;positioning_strategy=center_on_screen&amp;width=950" TargetMode="External"/><Relationship Id="rId425" Type="http://schemas.openxmlformats.org/officeDocument/2006/relationships/hyperlink" Target="https://my.apps.factset.com/viewer/?_app_id=central_doc_viewer&amp;_dd2=%26f%3Dsld%26c%3Dtrue%26os%3D318807%26oe%3D318814&amp;_doc_docfn=U2FsdGVkX1/asDy7AlxFp7BFB4TE/xggXChA7hDVJpXXTpFiTGh2oo1wXvWoruaKKz4tEbfIE0Ax0ewOVL8X9HT6NJzixmhVSpIS27lEPTA=&amp;center_on_screen=true&amp;float_window=true&amp;height=800&amp;positioning_strategy=center_on_screen&amp;width=950" TargetMode="External"/><Relationship Id="rId467" Type="http://schemas.openxmlformats.org/officeDocument/2006/relationships/hyperlink" Target="https://my.apps.factset.com/viewer/?_app_id=central_doc_viewer&amp;_dd2=%26f%3Dsld%26c%3Dtrue%26os%3D2494740%26oe%3D2494746&amp;_doc_docfn=U2FsdGVkX1/VQ01B/7akQewsKaG8xChwgZWHZlx7cuonBCbVcKJtn5ogrftcFhY4Dc5yWYCwL9D5ug29d2s3goXDh/2Uzo15K4qFCx68kNE=&amp;center_on_screen=true&amp;float_window=true&amp;height=800&amp;positioning_strategy=center_on_screen&amp;width=950" TargetMode="External"/><Relationship Id="rId271" Type="http://schemas.openxmlformats.org/officeDocument/2006/relationships/hyperlink" Target="https://my.apps.factset.com/viewer/?_app_id=central_doc_viewer&amp;_dd2=%26f%3Dsld%26c%3Dtrue%26os%3D295519%26oe%3D295521&amp;_doc_docfn=U2FsdGVkX1+uynar44bs+vdReqOG6u3HXTW2vmpsioWZ4pyVJSW6XIah65QWfz3f2oI2e21tYNX2GiXH7sE8xX467vBZSaGMsB8bw7+sjI8=&amp;center_on_screen=true&amp;float_window=true&amp;height=800&amp;positioning_strategy=center_on_screen&amp;width=950" TargetMode="External"/><Relationship Id="rId24" Type="http://schemas.openxmlformats.org/officeDocument/2006/relationships/hyperlink" Target="https://my.apps.factset.com/viewer/?_app_id=central_doc_viewer&amp;_dd2=%26f%3Dsld%26c%3Dtrue%26os%3D482370%26oe%3D482379&amp;_doc_docfn=U2FsdGVkX1/ZEwkPArnMqklbsc6JJ5lacDJ8mzXdMt6ZEHlNDlQ5qNaf3KrPTDdcCPZarOxI9P4bD2bpBAqZiQbsMLgCsiTCj4mE2sJ9Ou0=&amp;center_on_screen=true&amp;float_window=true&amp;height=800&amp;positioning_strategy=center_on_screen&amp;width=950" TargetMode="External"/><Relationship Id="rId66" Type="http://schemas.openxmlformats.org/officeDocument/2006/relationships/hyperlink" Target="https://my.apps.factset.com/viewer/?_app_id=central_doc_viewer&amp;_dd2=%26f%3Dsld%26c%3Dtrue%26os%3D290805%26oe%3D290810&amp;_doc_docfn=U2FsdGVkX1/8EsI8xPw8VsYeZfuhyQMbQt3C1aEPqf8uZZlmZggydkCqWd7mkF66UsJ+/5fau4WVHT7rhthmZMS7mk5WRBhwCl7UaGAn900=&amp;center_on_screen=true&amp;float_window=true&amp;height=800&amp;positioning_strategy=center_on_screen&amp;width=950" TargetMode="External"/><Relationship Id="rId131" Type="http://schemas.openxmlformats.org/officeDocument/2006/relationships/hyperlink" Target="https://my.apps.factset.com/viewer/?_app_id=central_doc_viewer&amp;_dd2=%26f%3Dsld%26c%3Dtrue%26os%3D279840%26oe%3D279843&amp;_doc_docfn=U2FsdGVkX18g9IKH6v0KIJZdOivZaTqu97odUERjMwdH3dVyklDJ0miqh3BBPF8LwegGp4xsA8zTnctYVpMflCgVfUbJMPhgMGaOBRbTwmw=&amp;center_on_screen=true&amp;float_window=true&amp;height=800&amp;positioning_strategy=center_on_screen&amp;width=950" TargetMode="External"/><Relationship Id="rId327" Type="http://schemas.openxmlformats.org/officeDocument/2006/relationships/hyperlink" Target="https://my.apps.factset.com/viewer/?_app_id=central_doc_viewer&amp;_dd2=%26f%3Dsld%26c%3Dtrue%26os%3D311243%26oe%3D311254&amp;_doc_docfn=U2FsdGVkX1/qx6KnSg2jE9DXAnRdMLoKj6JG0JbHBrvLoy7qHwSMxuH0RwlzoqcsrzP3csQ+W7ASRV50XIPm0PG/BeTgQoh5eAZx8zH1yJQ=&amp;center_on_screen=true&amp;float_window=true&amp;height=800&amp;positioning_strategy=center_on_screen&amp;width=950" TargetMode="External"/><Relationship Id="rId369" Type="http://schemas.openxmlformats.org/officeDocument/2006/relationships/hyperlink" Target="https://my.apps.factset.com/viewer/?_app_id=central_doc_viewer&amp;_dd2=%26f%3Dsld%26c%3Dtrue%26os%3D509254%26oe%3D509262&amp;_doc_docfn=U2FsdGVkX1/dXHCublAxlFzI5daY0ogZK44F8BBxpKpoyseHebq7tayNRC1nsmK/9AaLwFteqqBotJ8csujoXdo0AvkD0car482jmn/x280=&amp;center_on_screen=true&amp;float_window=true&amp;height=800&amp;positioning_strategy=center_on_screen&amp;width=950" TargetMode="External"/><Relationship Id="rId173" Type="http://schemas.openxmlformats.org/officeDocument/2006/relationships/hyperlink" Target="https://my.apps.factset.com/viewer/?_app_id=central_doc_viewer&amp;_dd2=%26f%3Dsld%26c%3Dtrue%26os%3D286494%26oe%3D286500&amp;_doc_docfn=U2FsdGVkX1/xCV4VSSAFxZ4UZcFCwLRXGKRadbIYldOYp7F0YjZThRBC6pJkdq1S2tvl3iKHj+HKyEzdjfAXBBFTf5b6oqArfpbIX/dggFI=&amp;center_on_screen=true&amp;float_window=true&amp;height=800&amp;positioning_strategy=center_on_screen&amp;width=950" TargetMode="External"/><Relationship Id="rId229" Type="http://schemas.openxmlformats.org/officeDocument/2006/relationships/hyperlink" Target="https://my.apps.factset.com/viewer/?_app_id=central_doc_viewer&amp;_dd2=%26f%3Dsld%26c%3Dtrue%26os%3D291447%26oe%3D291456&amp;_doc_docfn=U2FsdGVkX1+gMO2TLu9SbbkwpNVrSCZGbWF4ADsHv+/guSBrXP0AEXBji0qoItGfAPT7TK69td6ZUGAPx5ltGIv0M8IKoZDRDvXR7zhuw/8=&amp;center_on_screen=true&amp;float_window=true&amp;height=800&amp;positioning_strategy=center_on_screen&amp;width=950" TargetMode="External"/><Relationship Id="rId380" Type="http://schemas.openxmlformats.org/officeDocument/2006/relationships/hyperlink" Target="https://my.apps.factset.com/viewer/?_app_id=central_doc_viewer&amp;_dd2=%26f%3Dsld%26c%3Dtrue%26os%3D245532%26oe%3D245540&amp;_doc_docfn=U2FsdGVkX1/nfjsKPmiBOsDfNsqYdlpYkgSZ5PcB6sJW+8i5RTQi8WejMXkQBLfxJuemOackKzlnxLBP5ZEVGe0amSH/Ri/Cllx8nlmxEKs=&amp;center_on_screen=true&amp;float_window=true&amp;height=800&amp;positioning_strategy=center_on_screen&amp;width=950" TargetMode="External"/><Relationship Id="rId436" Type="http://schemas.openxmlformats.org/officeDocument/2006/relationships/hyperlink" Target="https://my.apps.factset.com/viewer/?_app_id=central_doc_viewer&amp;_dd2=%26f%3Dsld%26c%3Dtrue%26os%3D307957%26oe%3D307964&amp;_doc_docfn=U2FsdGVkX1+CAUum7xfpu6H784u8glyq58+YxgXI9hYifvo4p9oGKl0i24CWDvxNdpQKf9Kxo3Kcoj/GY766c8bVhHmeeX9myDywM4u7am4=&amp;center_on_screen=true&amp;float_window=true&amp;height=800&amp;positioning_strategy=center_on_screen&amp;width=950" TargetMode="External"/><Relationship Id="rId240" Type="http://schemas.openxmlformats.org/officeDocument/2006/relationships/hyperlink" Target="https://my.apps.factset.com/viewer/?_app_id=central_doc_viewer&amp;_dd2=%26f%3Dsld%26c%3Dtrue%26os%3D290676%26oe%3D290683&amp;_doc_docfn=U2FsdGVkX1/lcnG33TPjk+s9l/glnKlT8uYmgSCCscd9e4uWupYEMYA/EVJceZzlnMKTg4GOEsTu+SsLgO2coZnmtbAcMddD/uJY2bLSieQ=&amp;center_on_screen=true&amp;float_window=true&amp;height=800&amp;positioning_strategy=center_on_screen&amp;width=950" TargetMode="External"/><Relationship Id="rId35" Type="http://schemas.openxmlformats.org/officeDocument/2006/relationships/hyperlink" Target="https://my.apps.factset.com/viewer/?_app_id=central_doc_viewer&amp;_dd2=%26f%3Dsld%26c%3Dtrue%26os%3D289300%26oe%3D289307&amp;_doc_docfn=U2FsdGVkX18GLxRA3N5iQCthB8+zJuYbmTgm8Uq7fT4U/V0j19V0TN+njfZJfa5p7Dr7G7qpbwuerxF2g/CBe6ta5IQs+0udNT4DC+JXX9E=&amp;center_on_screen=true&amp;float_window=true&amp;height=800&amp;positioning_strategy=center_on_screen&amp;width=950" TargetMode="External"/><Relationship Id="rId77" Type="http://schemas.openxmlformats.org/officeDocument/2006/relationships/hyperlink" Target="https://my.apps.factset.com/viewer/?_app_id=central_doc_viewer&amp;_dd2=%26f%3Dsld%26c%3Dtrue%26os%3D276315%26oe%3D276316&amp;_doc_docfn=U2FsdGVkX1/7K+D29EUnIARCeV2BW7rAKIG3/PiKTx2XxAetC2eeNHmy4PTazYeSn7nwKLkaabNSHSD/QF4KTV4l8JaGyQOf8+GpY49lzDo=&amp;center_on_screen=true&amp;float_window=true&amp;height=800&amp;positioning_strategy=center_on_screen&amp;width=950" TargetMode="External"/><Relationship Id="rId100" Type="http://schemas.openxmlformats.org/officeDocument/2006/relationships/hyperlink" Target="https://my.apps.factset.com/viewer/?_app_id=central_doc_viewer&amp;_dd2=%26f%3Dsld%26c%3Dtrue%26os%3D277556%26oe%3D277557&amp;_doc_docfn=U2FsdGVkX1+Ca96Ngws8ZAJQRDftDmOYFhCVdQqIu3PbEhNtTY1imQ6Mhed14WfOlSHS2x3MDIq5Hy59rryXRgN7VjSeM30LsfjP+qCq2GY=&amp;center_on_screen=true&amp;float_window=true&amp;height=800&amp;positioning_strategy=center_on_screen&amp;width=950" TargetMode="External"/><Relationship Id="rId282" Type="http://schemas.openxmlformats.org/officeDocument/2006/relationships/hyperlink" Target="https://my.apps.factset.com/viewer/?_app_id=central_doc_viewer&amp;_dd2=%26f%3Dsld%26c%3Dtrue%26os%3D296086%26oe%3D296093&amp;_doc_docfn=U2FsdGVkX19hSH2SwrunnR9HlPWUn4SfKsx9KZc5yAr16qNkpHhLn9Q1nZ4pA6RD6FCcXLcvVdPSVCEw3WP/LS9EvPRNhyRh3k3EFHj5UVw=&amp;center_on_screen=true&amp;float_window=true&amp;height=800&amp;positioning_strategy=center_on_screen&amp;width=950" TargetMode="External"/><Relationship Id="rId338" Type="http://schemas.openxmlformats.org/officeDocument/2006/relationships/hyperlink" Target="https://my.apps.factset.com/viewer/?_app_id=central_doc_viewer&amp;_dd2=%26f%3Dsld%26c%3Dtrue%26os%3D311949%26oe%3D311958&amp;_doc_docfn=U2FsdGVkX1+I1wLb24KL49556JQfty0ctLCs7XiJrZUsFCpWK6EET0FJCPi9HTJyHenawiE2q7hju1QnaqsEkqrKThO7pE8eGLT5i4h/TAQ=&amp;center_on_screen=true&amp;float_window=true&amp;height=800&amp;positioning_strategy=center_on_screen&amp;width=950" TargetMode="External"/><Relationship Id="rId8" Type="http://schemas.openxmlformats.org/officeDocument/2006/relationships/hyperlink" Target="https://my.apps.factset.com/viewer/?_app_id=central_doc_viewer&amp;_dd2=%26f%3Dsld%26c%3Dtrue%26os%3D284898%26oe%3D284903&amp;_doc_docfn=U2FsdGVkX18n6evcoEgBtGnDeOxqkY7P0CKKF+JzQXXlY7FbBv4dM60DOpf4sWHiXNXZJaheLK156gJkwxBAPSoyI0CpEO0kRU5QluefI/s=&amp;center_on_screen=true&amp;float_window=true&amp;height=800&amp;positioning_strategy=center_on_screen&amp;width=950" TargetMode="External"/><Relationship Id="rId142" Type="http://schemas.openxmlformats.org/officeDocument/2006/relationships/hyperlink" Target="https://my.apps.factset.com/viewer/?_app_id=central_doc_viewer&amp;_dd2=%26f%3Dsld%26c%3Dtrue%26os%3D216415%26oe%3D216423&amp;_doc_docfn=U2FsdGVkX1/wyDq/hd6fdOWyp0ncxbxAWJngXWv13lV13nlCp6Tgxva52Jpo18ybkr9Ty9UgJBbekw/wnT/ric4BfLYB6KGRqFvu57cFLT0=&amp;center_on_screen=true&amp;float_window=true&amp;height=800&amp;positioning_strategy=center_on_screen&amp;width=950" TargetMode="External"/><Relationship Id="rId184" Type="http://schemas.openxmlformats.org/officeDocument/2006/relationships/hyperlink" Target="https://my.apps.factset.com/viewer/?_app_id=central_doc_viewer&amp;_dd2=%26f%3Dsld%26c%3Dtrue%26os%3D294519%26oe%3D294526&amp;_doc_docfn=U2FsdGVkX18j56J2VJ9zG5fzA38+xaTEesYLoBVFnN5SMa06ncX2kfyMnghUWtACc33+rYQNXsvVo09/r5xhkA34OYuJSvwjTcB/apdukQI=&amp;center_on_screen=true&amp;float_window=true&amp;height=800&amp;positioning_strategy=center_on_screen&amp;width=950" TargetMode="External"/><Relationship Id="rId391" Type="http://schemas.openxmlformats.org/officeDocument/2006/relationships/hyperlink" Target="https://my.apps.factset.com/viewer/?_app_id=central_doc_viewer&amp;_dd2=%26f%3Dsld%26c%3Dtrue%26os%3D235998%26oe%3D236009&amp;_doc_docfn=U2FsdGVkX19ioWqYRxzJ1YhWpNkFCOBuiVJCqSb4gb5ODDnSlSzqTfVneIkCl+NJxTGeTBBgGcGjIMfzFcduRHv6Z0xpxd0MR/nCAxnSeA8=&amp;center_on_screen=true&amp;float_window=true&amp;height=800&amp;positioning_strategy=center_on_screen&amp;width=950" TargetMode="External"/><Relationship Id="rId405" Type="http://schemas.openxmlformats.org/officeDocument/2006/relationships/hyperlink" Target="https://my.apps.factset.com/viewer/?_app_id=central_doc_viewer&amp;_dd2=%26f%3Dsld%26c%3Dtrue%26os%3D2474643%26oe%3D2474652&amp;_doc_docfn=U2FsdGVkX18p1DkC+kxRpweETnV9vFkJLIMUe5uA4lUDBizf66gAs8pE+513ex6VcuDllnVihbN46HogVlKiMI47Gs0T7eMvhiXrJmX3UMk=&amp;center_on_screen=true&amp;float_window=true&amp;height=800&amp;positioning_strategy=center_on_screen&amp;width=950" TargetMode="External"/><Relationship Id="rId447" Type="http://schemas.openxmlformats.org/officeDocument/2006/relationships/hyperlink" Target="https://my.apps.factset.com/viewer/?_app_id=central_doc_viewer&amp;_dd2=%26f%3Dsld%26c%3Dtrue%26os%3D308369%26oe%3D308374&amp;_doc_docfn=U2FsdGVkX1+hpPy58DCIoAxOEPptO42Gb2PwLykN0gCtr/CMWgWp4II6LpCrij5CnCKrx+o6AM/3F/iim3jt5HtI0Cogx6QZKZeRu8AjatE=&amp;center_on_screen=true&amp;float_window=true&amp;height=800&amp;positioning_strategy=center_on_screen&amp;width=950" TargetMode="External"/><Relationship Id="rId251" Type="http://schemas.openxmlformats.org/officeDocument/2006/relationships/hyperlink" Target="https://my.apps.factset.com/viewer/?_app_id=central_doc_viewer&amp;_dd2=%26f%3Dsld%26c%3Dtrue%26os%3D291255%26oe%3D291257&amp;_doc_docfn=U2FsdGVkX1+ZsVfSZMPESkvby3smIPWKfiwH3aDnyfAyb39vzuWI8IElNA4eUjbidN9rdhfQVntVbPMitMC9Icas6dYc1wu49vZqmNuNqNk=&amp;center_on_screen=true&amp;float_window=true&amp;height=800&amp;positioning_strategy=center_on_screen&amp;width=950" TargetMode="External"/><Relationship Id="rId46" Type="http://schemas.openxmlformats.org/officeDocument/2006/relationships/hyperlink" Target="https://my.apps.factset.com/viewer/?_app_id=central_doc_viewer&amp;_dd2=%26f%3Dsld%26c%3Dtrue%26os%3D288499%26oe%3D288506&amp;_doc_docfn=U2FsdGVkX18CnYe0vmElWxFpmocAbZBMLwwMNfMNBbvSB/hHfqQJmhHQCSdze7wTrW4a0F4Y4JWXViZ/rP6mXiUu9G06ly2yrHzKe3jRvm8=&amp;center_on_screen=true&amp;float_window=true&amp;height=800&amp;positioning_strategy=center_on_screen&amp;width=950" TargetMode="External"/><Relationship Id="rId293" Type="http://schemas.openxmlformats.org/officeDocument/2006/relationships/hyperlink" Target="https://my.apps.factset.com/viewer/?_app_id=central_doc_viewer&amp;_dd2=%26f%3Dsld%26c%3Dtrue%26os%3D238016%26oe%3D238025&amp;_doc_docfn=U2FsdGVkX19gLiw852tsg0xnzox9zUD6M6E6NKlkA89jBJpLfbpiUyW0J1DSqa+yODAxeA5coUaqB+xnjEH94ZtZuQ1BIW5VfSvXJcWckIc=&amp;center_on_screen=true&amp;float_window=true&amp;height=800&amp;positioning_strategy=center_on_screen&amp;width=950" TargetMode="External"/><Relationship Id="rId307" Type="http://schemas.openxmlformats.org/officeDocument/2006/relationships/hyperlink" Target="https://my.apps.factset.com/viewer/?_app_id=central_doc_viewer&amp;_dd2=%26f%3Dsld%26c%3Dtrue%26os%3D310522%26oe%3D310523&amp;_doc_docfn=U2FsdGVkX19utGSeQCiOhfIStBkgn2mcZkllp6eo3weGH4ElhzUX0Fb99tgdiDKamSPfkQoCc85ey15Hc8K+B4WbpiJlzjbV5VqBsR5b0oM=&amp;center_on_screen=true&amp;float_window=true&amp;height=800&amp;positioning_strategy=center_on_screen&amp;width=950" TargetMode="External"/><Relationship Id="rId349" Type="http://schemas.openxmlformats.org/officeDocument/2006/relationships/hyperlink" Target="https://my.apps.factset.com/viewer/?_app_id=central_doc_viewer&amp;_dd2=%26f%3Dsld%26c%3Dtrue%26os%3D301154%26oe%3D301163&amp;_doc_docfn=U2FsdGVkX1/oQ1/R7WR2BfsvIZt1zDAGEVxSFZzz57dEQBBuBaMIfs5HaJmGshe6Y4uHDHdqg3OGd0G5pkmVGT2/e7fNoVAFnzbcnBsMnaE=&amp;center_on_screen=true&amp;float_window=true&amp;height=800&amp;positioning_strategy=center_on_screen&amp;width=950" TargetMode="External"/><Relationship Id="rId88" Type="http://schemas.openxmlformats.org/officeDocument/2006/relationships/hyperlink" Target="https://my.apps.factset.com/viewer/?_app_id=central_doc_viewer&amp;_dd2=%26f%3Dsld%26c%3Dtrue%26os%3D276834%26oe%3D276837&amp;_doc_docfn=U2FsdGVkX1+CqKFfs8T9XaECKPH50oOP7roo2ntBu3yCiSseMRFeUDz7s2whouwHkDGds5/hdeNlHOdzFLsqmXilQ6yU2pJTeiMSwoXzYY8=&amp;center_on_screen=true&amp;float_window=true&amp;height=800&amp;positioning_strategy=center_on_screen&amp;width=950" TargetMode="External"/><Relationship Id="rId111" Type="http://schemas.openxmlformats.org/officeDocument/2006/relationships/hyperlink" Target="https://my.apps.factset.com/viewer/?_app_id=central_doc_viewer&amp;_dd2=%26f%3Dsld%26c%3Dtrue%26os%3D278049%26oe%3D278051&amp;_doc_docfn=U2FsdGVkX19rw7Gr2VGR6xf/ucVncBhrQTON+X1yaOdpkr75cDce0tBlsviLZFGEGQVsi9+hewTJXEahL1ZoJ5cmdE7MsNFW2pIU1m9hyuU=&amp;center_on_screen=true&amp;float_window=true&amp;height=800&amp;positioning_strategy=center_on_screen&amp;width=950" TargetMode="External"/><Relationship Id="rId153" Type="http://schemas.openxmlformats.org/officeDocument/2006/relationships/hyperlink" Target="https://my.apps.factset.com/viewer/?_app_id=central_doc_viewer&amp;_dd2=%26f%3Dsld%26c%3Dtrue%26os%3D297152%26oe%3D297159&amp;_doc_docfn=U2FsdGVkX1/PVr6aZ0/6AEqkX8pVHf17ejMUED4irx16rlpNwpDfhgsNo/BDtsazPJxaEwNo06O5DBcXOfWKjI9e60gpdf3PVTWT76kluXc=&amp;center_on_screen=true&amp;float_window=true&amp;height=800&amp;positioning_strategy=center_on_screen&amp;width=950" TargetMode="External"/><Relationship Id="rId195" Type="http://schemas.openxmlformats.org/officeDocument/2006/relationships/hyperlink" Target="https://my.apps.factset.com/viewer/?_app_id=central_doc_viewer&amp;_dd2=%26f%3Dsld%26c%3Dtrue%26os%3D285788%26oe%3D285793&amp;_doc_docfn=U2FsdGVkX1/vHRKiWjMX+ByUR+TQzSa63D51TvlSfTBuD6PMTGPqytwgHw+uZCJFXaG5CxljZ6+x38W0ouGwPW7cMKc8Nsw14397PbP3vo4=&amp;center_on_screen=true&amp;float_window=true&amp;height=800&amp;positioning_strategy=center_on_screen&amp;width=950" TargetMode="External"/><Relationship Id="rId209" Type="http://schemas.openxmlformats.org/officeDocument/2006/relationships/hyperlink" Target="https://my.apps.factset.com/viewer/?_app_id=central_doc_viewer&amp;_dd2=%26f%3Dsld%26c%3Dtrue%26os%3D287180%26oe%3D287181&amp;_doc_docfn=U2FsdGVkX1+09EIFbIj5zdUbWs4rxGQAFey+NLab44sbnhHHH23EqFKBGZ43TJkA638Mn8+zvgPHEtJhaifzgkCNox1dzlBzUEUrxf1bmew=&amp;center_on_screen=true&amp;float_window=true&amp;height=800&amp;positioning_strategy=center_on_screen&amp;width=950" TargetMode="External"/><Relationship Id="rId360" Type="http://schemas.openxmlformats.org/officeDocument/2006/relationships/hyperlink" Target="https://my.apps.factset.com/viewer/?_app_id=central_doc_viewer&amp;_dd2=%26f%3Dsld%26c%3Dtrue%26os%3D314235%26oe%3D314243&amp;_doc_docfn=U2FsdGVkX1/4kmiSCENjhndXi+OD4zn0THVNlXrTP22s4NXi2TJ4WHcDM+loYEV4XYAbkpORV76YYTwTx14wpN93v4La9DfXKd9WoMuy04E=&amp;center_on_screen=true&amp;float_window=true&amp;height=800&amp;positioning_strategy=center_on_screen&amp;width=950" TargetMode="External"/><Relationship Id="rId416" Type="http://schemas.openxmlformats.org/officeDocument/2006/relationships/hyperlink" Target="https://my.apps.factset.com/viewer/?_app_id=central_doc_viewer&amp;_dd2=%26f%3Dsld%26c%3Dtrue%26os%3D306208%26oe%3D306217&amp;_doc_docfn=U2FsdGVkX18bdx/ePbZ285LdMdA1zppGhxJUPU0P7Reu7Ok0R7hguRUSk+MkTrDZyqTpo0gEpj+NRrH8MrE5wSBY6kZftWs/0YDNq7/pT2A=&amp;center_on_screen=true&amp;float_window=true&amp;height=800&amp;positioning_strategy=center_on_screen&amp;width=950" TargetMode="External"/><Relationship Id="rId220" Type="http://schemas.openxmlformats.org/officeDocument/2006/relationships/hyperlink" Target="https://my.apps.factset.com/viewer/?_app_id=central_doc_viewer&amp;_dd2=%26f%3Dsld%26c%3Dtrue%26os%3D289137%26oe%3D289142&amp;_doc_docfn=U2FsdGVkX18klqPuJXzGYuGL2PI0BjQsIBmsj/MCIdaC3sG7owmq5mHKJ86kIPFEegDV9K/XR9uBuZcdj72ipMnDYu8hD+dka8JHJ+w581A=&amp;center_on_screen=true&amp;float_window=true&amp;height=800&amp;positioning_strategy=center_on_screen&amp;width=950" TargetMode="External"/><Relationship Id="rId458" Type="http://schemas.openxmlformats.org/officeDocument/2006/relationships/hyperlink" Target="https://my.apps.factset.com/viewer/?_app_id=central_doc_viewer&amp;_dd2=%26f%3Dsld%26c%3Dtrue%26os%3D2251082%26oe%3D2251087&amp;_doc_docfn=U2FsdGVkX1+GXHLXkpMnZHXZBA4ujaUdAg3huCaeF1cbPMY63mCJHNiMHSZem3cQWMMxqd3PDeHtwxRZLNX+HrJYyevoj920bh2krKGK+dY=&amp;center_on_screen=true&amp;float_window=true&amp;height=800&amp;positioning_strategy=center_on_screen&amp;width=950" TargetMode="External"/><Relationship Id="rId15" Type="http://schemas.openxmlformats.org/officeDocument/2006/relationships/hyperlink" Target="https://my.apps.factset.com/viewer/?_app_id=central_doc_viewer&amp;_dd2=%26f%3Dsld%26c%3Dtrue%26os%3D286771%26oe%3D286778&amp;_doc_docfn=U2FsdGVkX1+3f270fILPSg1xr1nP/aDrtBOM8WsVaSjq30hcSk7vUbwybRGa4aVVSjm1PNCeWZ4Inm5UPjTEbYZwvKSK6fNw2Ix4VRsIWps=&amp;center_on_screen=true&amp;float_window=true&amp;height=800&amp;positioning_strategy=center_on_screen&amp;width=950" TargetMode="External"/><Relationship Id="rId57" Type="http://schemas.openxmlformats.org/officeDocument/2006/relationships/hyperlink" Target="https://my.apps.factset.com/viewer/?_app_id=central_doc_viewer&amp;_dd2=%26f%3Dsld%26c%3Dtrue%26os%3D278591%26oe%3D278597&amp;_doc_docfn=U2FsdGVkX1/v/w9iTBqYiEUN8vJlJ9zZI/5aCHyWe+zdqWbB4luM0xHVagScGfGyBF6iCzRl0zUOm1Uk8hMGirvgkJh45EzSC99+J4kKDos=&amp;center_on_screen=true&amp;float_window=true&amp;height=800&amp;positioning_strategy=center_on_screen&amp;width=950" TargetMode="External"/><Relationship Id="rId262" Type="http://schemas.openxmlformats.org/officeDocument/2006/relationships/hyperlink" Target="https://my.apps.factset.com/viewer/?_app_id=central_doc_viewer&amp;_dd2=%26f%3Dsld%26c%3Dtrue%26os%3D302763%26oe%3D302768&amp;_doc_docfn=U2FsdGVkX18+pzD6pdEluVNfy4305oZCzUY8VK+7iYm6p3jnZmlsY/678wJTxY42feQumYuk6BtOvIS+8K8qj/5iIURubUAxZlLD0hkYqeo=&amp;center_on_screen=true&amp;float_window=true&amp;height=800&amp;positioning_strategy=center_on_screen&amp;width=950" TargetMode="External"/><Relationship Id="rId318" Type="http://schemas.openxmlformats.org/officeDocument/2006/relationships/hyperlink" Target="https://my.apps.factset.com/viewer/?_app_id=central_doc_viewer&amp;_dd2=%26f%3Dsld%26c%3Dtrue%26os%3D310482%26oe%3D310489&amp;_doc_docfn=U2FsdGVkX1+v/AneCZS5q5OQNpa4KDVn8niw8GW7VO8gwqUyO4IO5Etlcfnzj3khUBU9sz8LoK03gEpgzfiOHFVe6Q8PzVmC77Uu/f4v2RY=&amp;center_on_screen=true&amp;float_window=true&amp;height=800&amp;positioning_strategy=center_on_screen&amp;width=950" TargetMode="External"/><Relationship Id="rId99" Type="http://schemas.openxmlformats.org/officeDocument/2006/relationships/hyperlink" Target="https://my.apps.factset.com/viewer/?_app_id=central_doc_viewer&amp;_dd2=%26f%3Dsld%26c%3Dtrue%26os%3D277755%26oe%3D277756&amp;_doc_docfn=U2FsdGVkX19iQOUzJwtAkbS+qr/+Z+cbTcd4oQc1TiVF2guAlNcNMmjWg35CFFb5IP8OeRFUDv98P4be8na209O9uxNDEzeu2TRW8ncCZxs=&amp;center_on_screen=true&amp;float_window=true&amp;height=800&amp;positioning_strategy=center_on_screen&amp;width=950" TargetMode="External"/><Relationship Id="rId122" Type="http://schemas.openxmlformats.org/officeDocument/2006/relationships/hyperlink" Target="https://my.apps.factset.com/viewer/?_app_id=central_doc_viewer&amp;_dd2=%26f%3Dsld%26c%3Dtrue%26os%3D224562%26oe%3D224571&amp;_doc_docfn=U2FsdGVkX1/VkgWInpeG6vA8HqXyd4NZ6yPy1G9mwsTV+0DgESGoP3NEi3/ujI8R28DYQPakfAys31JXhcWAYekt4ZWzugrr+LkMCDkGpa8=&amp;center_on_screen=true&amp;float_window=true&amp;height=800&amp;positioning_strategy=center_on_screen&amp;width=950" TargetMode="External"/><Relationship Id="rId164" Type="http://schemas.openxmlformats.org/officeDocument/2006/relationships/hyperlink" Target="https://my.apps.factset.com/viewer/?_app_id=central_doc_viewer&amp;_dd2=%26f%3Dsld%26c%3Dtrue%26os%3D282543%26oe%3D282548&amp;_doc_docfn=U2FsdGVkX19la63XUsZ6OaYbovJ5vA+P1NNJCJrtFpAmvbyQvTSriJbTQwFKd9wPmf67gxVWN3DvzcyjpiK4Hyvpg9AffbTX5QUTYh1/tiY=&amp;center_on_screen=true&amp;float_window=true&amp;height=800&amp;positioning_strategy=center_on_screen&amp;width=950" TargetMode="External"/><Relationship Id="rId371" Type="http://schemas.openxmlformats.org/officeDocument/2006/relationships/hyperlink" Target="https://my.apps.factset.com/viewer/?_app_id=central_doc_viewer&amp;_dd2=%26f%3Dsld%26c%3Dtrue%26os%3D314170%26oe%3D314178&amp;_doc_docfn=U2FsdGVkX1/SVWe3jIQbZ6/umopfFWwzxLzEd7X9o56Mlz7Tb4b4kbHuRKQ09l/3lZnNELkEkDyeB1gXGqsmOF2hAh/2+v4g0hgYf/mhFoE=&amp;center_on_screen=true&amp;float_window=true&amp;height=800&amp;positioning_strategy=center_on_screen&amp;width=950" TargetMode="External"/><Relationship Id="rId427" Type="http://schemas.openxmlformats.org/officeDocument/2006/relationships/hyperlink" Target="https://my.apps.factset.com/viewer/?_app_id=central_doc_viewer&amp;_dd2=%26f%3Dsld%26c%3Dtrue%26os%3D307001%26oe%3D307004&amp;_doc_docfn=U2FsdGVkX19pq0EULuKOP8ydqfgxU9okKiqZSHRSQyVWlY8ncRoDwE2JFZLS5Rdh1aV/2q/DEnBEsHhjdkVKqtgLLMNFp5wnq7xqSXgrADE=&amp;center_on_screen=true&amp;float_window=true&amp;height=800&amp;positioning_strategy=center_on_screen&amp;width=950" TargetMode="External"/><Relationship Id="rId469" Type="http://schemas.openxmlformats.org/officeDocument/2006/relationships/hyperlink" Target="https://my.apps.factset.com/viewer/?_app_id=central_doc_viewer&amp;_dd2=%26f%3Dsld%26c%3Dtrue%26os%3D252453%26oe%3D252459&amp;_doc_docfn=U2FsdGVkX19xu5LLk+ORHk9oRxLjUr20BfVvg3z+l4tM6E14P3kZBdw5rAWHnxUBTU8dp7klZdrwgufmedz74Rxj686AgQVS7akQ6NHq8xY=&amp;center_on_screen=true&amp;float_window=true&amp;height=800&amp;positioning_strategy=center_on_screen&amp;width=950" TargetMode="External"/><Relationship Id="rId26" Type="http://schemas.openxmlformats.org/officeDocument/2006/relationships/hyperlink" Target="https://my.apps.factset.com/viewer/?_app_id=central_doc_viewer&amp;_dd2=%26f%3Dsld%26c%3Dtrue%26os%3D287782%26oe%3D287791&amp;_doc_docfn=U2FsdGVkX18wjbstonyIB7WqyYGS/ns++Dtn1J3d5FxsCQnKRm1h0mhKXstFdVj82kFr0y988XgRZl/eEwQbkypoMsLJWTDUDCEdVtdNNvs=&amp;center_on_screen=true&amp;float_window=true&amp;height=800&amp;positioning_strategy=center_on_screen&amp;width=950" TargetMode="External"/><Relationship Id="rId231" Type="http://schemas.openxmlformats.org/officeDocument/2006/relationships/hyperlink" Target="https://my.apps.factset.com/viewer/?_app_id=central_doc_viewer&amp;_dd2=%26f%3Dsld%26c%3Dtrue%26os%3D289656%26oe%3D289661&amp;_doc_docfn=U2FsdGVkX18p1T2U8//PDYqUJYFKXRNOnxxOtDSQ9uq5SzDGS1uxQxYDGjYeCa7hngajPLX/2r4Yiu1YToQjbqrZa0+T7iKUZEeXlmx8AEg=&amp;center_on_screen=true&amp;float_window=true&amp;height=800&amp;positioning_strategy=center_on_screen&amp;width=950" TargetMode="External"/><Relationship Id="rId273" Type="http://schemas.openxmlformats.org/officeDocument/2006/relationships/hyperlink" Target="https://my.apps.factset.com/viewer/?_app_id=central_doc_viewer&amp;_dd2=%26f%3Dsld%26c%3Dtrue%26os%3D236360%26oe%3D236369&amp;_doc_docfn=U2FsdGVkX18JeREvYcgY+51Qi9LpKINblaJ7wGSPNuNaUpeT+6RNzKc8FyfS5qnlV/l4vWHNaD5/SCSb5xtVLtA97870ZiUtEZ6B54Jd8Rg=&amp;center_on_screen=true&amp;float_window=true&amp;height=800&amp;positioning_strategy=center_on_screen&amp;width=950" TargetMode="External"/><Relationship Id="rId329" Type="http://schemas.openxmlformats.org/officeDocument/2006/relationships/hyperlink" Target="https://my.apps.factset.com/viewer/?_app_id=central_doc_viewer&amp;_dd2=%26f%3Dsld%26c%3Dtrue%26os%3D298901%26oe%3D298912&amp;_doc_docfn=U2FsdGVkX180oqH/LuFpBRLIV616wr0Z1AxgVXlJ2lzuGvL5zVhGe2BxHU3HlkgVaTtSELjiFVWBClVGI+Tvb4dssaW+xqZb56FhgAWz5Xc=&amp;center_on_screen=true&amp;float_window=true&amp;height=800&amp;positioning_strategy=center_on_screen&amp;width=950" TargetMode="External"/><Relationship Id="rId68" Type="http://schemas.openxmlformats.org/officeDocument/2006/relationships/hyperlink" Target="https://my.apps.factset.com/viewer/?_app_id=central_doc_viewer&amp;_dd2=%26f%3Dsld%26c%3Dtrue%26os%3D275638%26oe%3D275639&amp;_doc_docfn=U2FsdGVkX18KK6nif4mIs6k5AAKmsd+D9CyxNRz53/KPA7uABcwblNRp8qoWakM1fZrNNzwC/EaI8O67tRx1IleJvPYqxYqlCHcPL6Frf1c=&amp;center_on_screen=true&amp;float_window=true&amp;height=800&amp;positioning_strategy=center_on_screen&amp;width=950" TargetMode="External"/><Relationship Id="rId133" Type="http://schemas.openxmlformats.org/officeDocument/2006/relationships/hyperlink" Target="https://my.apps.factset.com/viewer/?_app_id=central_doc_viewer&amp;_dd2=%26f%3Dsld%26c%3Dtrue%26os%3D214720%26oe%3D214728&amp;_doc_docfn=U2FsdGVkX19EdXbfiEV3yxJHoAMgBG9zz1fElC/6nY7+bOC0W8kf8ZieKtN9kbHjHZjepgeXO5eM/dAUIoLdCdLfbu119nHjyFDff5/S0hQ=&amp;center_on_screen=true&amp;float_window=true&amp;height=800&amp;positioning_strategy=center_on_screen&amp;width=950" TargetMode="External"/><Relationship Id="rId175" Type="http://schemas.openxmlformats.org/officeDocument/2006/relationships/hyperlink" Target="https://my.apps.factset.com/viewer/?_app_id=central_doc_viewer&amp;_dd2=%26f%3Dsld%26c%3Dtrue%26os%3D283125%26oe%3D283128&amp;_doc_docfn=U2FsdGVkX19fcV+HscbPogzcmIu5QFiC3niQc3y+vGLmrpWfZ4THfOSi4/JWWfb8hBzb57VwiTjXFSzAOL5ezlnWei5piodarrgHBIUt5i0=&amp;center_on_screen=true&amp;float_window=true&amp;height=800&amp;positioning_strategy=center_on_screen&amp;width=950" TargetMode="External"/><Relationship Id="rId340" Type="http://schemas.openxmlformats.org/officeDocument/2006/relationships/hyperlink" Target="https://my.apps.factset.com/viewer/?_app_id=central_doc_viewer&amp;_dd2=%26f%3Dsld%26c%3Dtrue%26os%3D300231%26oe%3D300236&amp;_doc_docfn=U2FsdGVkX18dA0hvPBzXMHF5bXJNxzkazESd7nAQ9QYVbTmZODmWvEMBnaR7W3HxFehg744IXJSDofLc28e/2d7FP3HI9JwigZRe8lPvcGg=&amp;center_on_screen=true&amp;float_window=true&amp;height=800&amp;positioning_strategy=center_on_screen&amp;width=950" TargetMode="External"/><Relationship Id="rId200" Type="http://schemas.openxmlformats.org/officeDocument/2006/relationships/hyperlink" Target="https://my.apps.factset.com/viewer/?_app_id=central_doc_viewer&amp;_dd2=%26f%3Dsld%26c%3Dtrue%26os%3D229942%26oe%3D229949&amp;_doc_docfn=U2FsdGVkX193++t3q2BKZ8giZ4tl5dNqv3BNHFjguyoXHcoluFKGxVR1stizisrjtxcLpfR4kGeiuw6LWS9VWLvpW0PVanhQQTWfuQgHbuE=&amp;center_on_screen=true&amp;float_window=true&amp;height=800&amp;positioning_strategy=center_on_screen&amp;width=950" TargetMode="External"/><Relationship Id="rId382" Type="http://schemas.openxmlformats.org/officeDocument/2006/relationships/hyperlink" Target="https://my.apps.factset.com/viewer/?_app_id=central_doc_viewer&amp;_dd2=%26f%3Dsld%26c%3Dtrue%26os%3D381075%26oe%3D381081&amp;_doc_docfn=U2FsdGVkX18agVvziVc7jPM1/9QQtI3sWK1SqiTej7ywffStApOhK8IINO45K6ndMoUksMcIZYgEcX98ep9pBgsqwnI5MoZ9WEZs9U3+9mM=&amp;center_on_screen=true&amp;float_window=true&amp;height=800&amp;positioning_strategy=center_on_screen&amp;width=950" TargetMode="External"/><Relationship Id="rId438" Type="http://schemas.openxmlformats.org/officeDocument/2006/relationships/hyperlink" Target="https://my.apps.factset.com/viewer/?_app_id=central_doc_viewer&amp;_dd2=%26f%3Dsld%26c%3Dtrue%26os%3D307534%26oe%3D307537&amp;_doc_docfn=U2FsdGVkX19iLaeA4xCBsyraVJf6JQwVrcrlmtuMXvI4RIF8cP6Ea/DwqryqvZtz7e5OrZUmteZkau4Tiay8b52dJmqFoTX/PhocCcw9wWw=&amp;center_on_screen=true&amp;float_window=true&amp;height=800&amp;positioning_strategy=center_on_screen&amp;width=950" TargetMode="External"/><Relationship Id="rId242" Type="http://schemas.openxmlformats.org/officeDocument/2006/relationships/hyperlink" Target="https://my.apps.factset.com/viewer/?_app_id=central_doc_viewer&amp;_dd2=%26f%3Dsld%26c%3Dtrue%26os%3D290220%26oe%3D290227&amp;_doc_docfn=U2FsdGVkX1+zP5tK/VNVQ4fVvU4+TuJe8cuGpBWZEid7sAkqg4VUS31BkK/7zKh3YsgDCLoiilwwBTjDdLfzrbq9u4kV9rV1uCzr3IFlkUk=&amp;center_on_screen=true&amp;float_window=true&amp;height=800&amp;positioning_strategy=center_on_screen&amp;width=950" TargetMode="External"/><Relationship Id="rId284" Type="http://schemas.openxmlformats.org/officeDocument/2006/relationships/hyperlink" Target="https://my.apps.factset.com/viewer/?_app_id=central_doc_viewer&amp;_dd2=%26f%3Dsld%26c%3Dtrue%26os%3D226572%26oe%3D226573&amp;_doc_docfn=U2FsdGVkX18bd0KIEw5pFOFsV8cxkAWY6/ps/Qlhm6gJ1LwSvB88vzBE9iM3Be6lw9jVnK5NUY0z/bo8taf1kt7+h/DuoaS6IzTu3Exa3vI=&amp;center_on_screen=true&amp;float_window=true&amp;height=800&amp;positioning_strategy=center_on_screen&amp;width=950" TargetMode="External"/><Relationship Id="rId37" Type="http://schemas.openxmlformats.org/officeDocument/2006/relationships/hyperlink" Target="https://my.apps.factset.com/viewer/?_app_id=central_doc_viewer&amp;_dd2=%26f%3Dsld%26c%3Dtrue%26os%3D277784%26oe%3D277791&amp;_doc_docfn=U2FsdGVkX1/VguydnKGPS00jCeYcNQJUzuLn0qJRI3iZL8x5TF+yhUe3cK2uCZ1XU5lGfHOvMcLlP8iUlF+mG1dB9OoidLR77uyw0g28r20=&amp;center_on_screen=true&amp;float_window=true&amp;height=800&amp;positioning_strategy=center_on_screen&amp;width=950" TargetMode="External"/><Relationship Id="rId79" Type="http://schemas.openxmlformats.org/officeDocument/2006/relationships/hyperlink" Target="https://my.apps.factset.com/viewer/?_app_id=central_doc_viewer&amp;_dd2=%26f%3Dsld%26c%3Dtrue%26os%3D275937%26oe%3D275940&amp;_doc_docfn=U2FsdGVkX1+QyNuFumWWPkPW+CQ8tiJ588xyJbluf7XnsbgOPXEho7pWu7IiCl6TVaXfq5KVupeMHgze8U2Q7WJNR9+g+bzqEZWDAWKP0CU=&amp;center_on_screen=true&amp;float_window=true&amp;height=800&amp;positioning_strategy=center_on_screen&amp;width=950" TargetMode="External"/><Relationship Id="rId102" Type="http://schemas.openxmlformats.org/officeDocument/2006/relationships/hyperlink" Target="https://my.apps.factset.com/viewer/?_app_id=central_doc_viewer&amp;_dd2=%26f%3Dsld%26c%3Dtrue%26os%3D222580%26oe%3D222586&amp;_doc_docfn=U2FsdGVkX1/rE/T5n19Oe/fsp79XajrUAeGAxQJ9zXRm9alz+Xgk1uPBxvbEbg9SjMEdLbsgsLUnBjR8oGa6bPaKhFKHy4/vxQcpXoMb+e8=&amp;center_on_screen=true&amp;float_window=true&amp;height=800&amp;positioning_strategy=center_on_screen&amp;width=950" TargetMode="External"/><Relationship Id="rId144" Type="http://schemas.openxmlformats.org/officeDocument/2006/relationships/hyperlink" Target="https://my.apps.factset.com/viewer/?_app_id=central_doc_viewer&amp;_dd2=%26f%3Dsld%26c%3Dtrue%26os%3D493905%26oe%3D493911&amp;_doc_docfn=U2FsdGVkX185xL0idAEhy7PvEot/twOK9Kodxis5bQemy/xX6rsaSVgOHWWkvfMYJzuxJS4zaaeLIEjy6kDyTC7gDt8A/3T0FidAZHqrS1o=&amp;center_on_screen=true&amp;float_window=true&amp;height=800&amp;positioning_strategy=center_on_screen&amp;width=950" TargetMode="External"/><Relationship Id="rId90" Type="http://schemas.openxmlformats.org/officeDocument/2006/relationships/hyperlink" Target="https://my.apps.factset.com/viewer/?_app_id=central_doc_viewer&amp;_dd2=%26f%3Dsld%26c%3Dtrue%26os%3D221026%26oe%3D221027&amp;_doc_docfn=U2FsdGVkX1+n83RfLnCWlbWqeYeWkfLqFFB/ZJi4YwqlQ4/D/y7oJ/QqBte2ZodaQvIOBPmjAD9jr2dFhHUcB77JW0zaXB5tUW4vK6Xzr7o=&amp;center_on_screen=true&amp;float_window=true&amp;height=800&amp;positioning_strategy=center_on_screen&amp;width=950" TargetMode="External"/><Relationship Id="rId186" Type="http://schemas.openxmlformats.org/officeDocument/2006/relationships/hyperlink" Target="https://my.apps.factset.com/viewer/?_app_id=central_doc_viewer&amp;_dd2=%26f%3Dsld%26c%3Dtrue%26os%3D294073%26oe%3D294080&amp;_doc_docfn=U2FsdGVkX1/xZXsnNLeckrt+u0RJMfKu2Yrb4Ql5R0nGnBRvSlZa1KcsuhuPqEoN8fx7PqP3w+NvMRcagavzuAhWxDwhkUxHJavB4aAQByM=&amp;center_on_screen=true&amp;float_window=true&amp;height=800&amp;positioning_strategy=center_on_screen&amp;width=950" TargetMode="External"/><Relationship Id="rId351" Type="http://schemas.openxmlformats.org/officeDocument/2006/relationships/hyperlink" Target="https://my.apps.factset.com/viewer/?_app_id=central_doc_viewer&amp;_dd2=%26f%3Dsld%26c%3Dtrue%26os%3D301499%26oe%3D301502&amp;_doc_docfn=U2FsdGVkX1/Y3Ogmv9pHMQR9Z2sSpCIsirITwVqIYuR1xx6za41Wx6o8hTdhQbU8V1GM92DxD/7Z/3u11IPUNZ7w3VZhizf56nLvruYB83c=&amp;center_on_screen=true&amp;float_window=true&amp;height=800&amp;positioning_strategy=center_on_screen&amp;width=950" TargetMode="External"/><Relationship Id="rId393" Type="http://schemas.openxmlformats.org/officeDocument/2006/relationships/hyperlink" Target="https://my.apps.factset.com/viewer/?_app_id=central_doc_viewer&amp;_dd2=%26f%3Dsld%26c%3Dtrue%26os%3D512793%26oe%3D512802&amp;_doc_docfn=U2FsdGVkX18VKZOjbsr8QViqUme+PpLnFomYlL+Zq7j7vE7EwcTMf/CVX1rMX6kW2ue6NY4xA5W4Vxx6tMVFsDuE98QDRLdVVrptNZrGEM8=&amp;center_on_screen=true&amp;float_window=true&amp;height=800&amp;positioning_strategy=center_on_screen&amp;width=950" TargetMode="External"/><Relationship Id="rId407" Type="http://schemas.openxmlformats.org/officeDocument/2006/relationships/hyperlink" Target="https://my.apps.factset.com/viewer/?_app_id=central_doc_viewer&amp;_dd2=%26f%3Dsld%26c%3Dtrue%26os%3D2240656%26oe%3D2240661&amp;_doc_docfn=U2FsdGVkX197NFobqAb+0Bm68b3cQ4O2+AEC/B5EfP6MdNcK1fgdiyXjQAbiq0v5v+r0UEbhNxObspmoBTmsGWJOJStXX8RShsTCW4+M3qc=&amp;center_on_screen=true&amp;float_window=true&amp;height=800&amp;positioning_strategy=center_on_screen&amp;width=950" TargetMode="External"/><Relationship Id="rId449" Type="http://schemas.openxmlformats.org/officeDocument/2006/relationships/hyperlink" Target="https://my.apps.factset.com/viewer/?_app_id=central_doc_viewer&amp;_dd2=%26f%3Dsld%26c%3Dtrue%26os%3D250883%26oe%3D250892&amp;_doc_docfn=U2FsdGVkX18glM/6eeIlsPJikaKQaqCie9X6RL/m9tIVu8paA4LafVjttj9n16hW15lJmmOtETtEHWtBjJYE+KxBg9ntcOG4mNE14oDdhhI=&amp;center_on_screen=true&amp;float_window=true&amp;height=800&amp;positioning_strategy=center_on_screen&amp;width=950" TargetMode="External"/><Relationship Id="rId211" Type="http://schemas.openxmlformats.org/officeDocument/2006/relationships/hyperlink" Target="https://my.apps.factset.com/viewer/?_app_id=central_doc_viewer&amp;_dd2=%26f%3Dsld%26c%3Dtrue%26os%3D288148%26oe%3D288149&amp;_doc_docfn=U2FsdGVkX19GowN9WDs32C7HW6HNf64qqvTpvKsi7kVr9tPlh9W2T+3EqyP6mzcT12veYeMGRs3mxiGRmyJPPqNNakQgJuUw33rwwenCj80=&amp;center_on_screen=true&amp;float_window=true&amp;height=800&amp;positioning_strategy=center_on_screen&amp;width=950" TargetMode="External"/><Relationship Id="rId253" Type="http://schemas.openxmlformats.org/officeDocument/2006/relationships/hyperlink" Target="https://my.apps.factset.com/viewer/?_app_id=central_doc_viewer&amp;_dd2=%26f%3Dsld%26c%3Dtrue%26os%3D244516%26oe%3D244525&amp;_doc_docfn=U2FsdGVkX1/AX7zCfJVq7GQuOHmDyEasRjNgjCmgj1K2NneBUmX/3Jyz0GE523ZV3tr0ScoIkSLZCewqhIsF48tCCqgJRxzqcZiG1o6gJUc=&amp;center_on_screen=true&amp;float_window=true&amp;height=800&amp;positioning_strategy=center_on_screen&amp;width=950" TargetMode="External"/><Relationship Id="rId295" Type="http://schemas.openxmlformats.org/officeDocument/2006/relationships/hyperlink" Target="https://my.apps.factset.com/viewer/?_app_id=central_doc_viewer&amp;_dd2=%26f%3Dsld%26c%3Dtrue%26os%3D373520%26oe%3D373529&amp;_doc_docfn=U2FsdGVkX195piSM3cxDArexJo3fcCNurmH5MJYwSC/sLtCxAw7yJzLdnzkl5WWQPxF8b8s209C3NR0LW1YpdpKnFZqZOVTICxsOsjhgu78=&amp;center_on_screen=true&amp;float_window=true&amp;height=800&amp;positioning_strategy=center_on_screen&amp;width=950" TargetMode="External"/><Relationship Id="rId309" Type="http://schemas.openxmlformats.org/officeDocument/2006/relationships/hyperlink" Target="https://my.apps.factset.com/viewer/?_app_id=central_doc_viewer&amp;_dd2=%26f%3Dsld%26c%3Dtrue%26os%3D298218%26oe%3D298219&amp;_doc_docfn=U2FsdGVkX19F57oeeuIVr7QL6Sk/LJvwL+EOoUVwakLK0FAYR0rBp4uF3xx2UroY919OY9SAFepeLDj6pPyp/6IT+6OR4z30gvBk2GwTstI=&amp;center_on_screen=true&amp;float_window=true&amp;height=800&amp;positioning_strategy=center_on_screen&amp;width=950" TargetMode="External"/><Relationship Id="rId460" Type="http://schemas.openxmlformats.org/officeDocument/2006/relationships/hyperlink" Target="https://my.apps.factset.com/viewer/?_app_id=central_doc_viewer&amp;_dd2=%26f%3Dsld%26c%3Dtrue%26os%3D2254033%26oe%3D2254040&amp;_doc_docfn=U2FsdGVkX18ezva2tdkZMtduo4cpc7/OCWv/c1nP+S5uKamsJ7pICIi4NixnDzML8amXmHUpFtc0mpJ/yjq5Y6JP0+hjr3F+Vtn5CpvS2vw=&amp;center_on_screen=true&amp;float_window=true&amp;height=800&amp;positioning_strategy=center_on_screen&amp;width=950" TargetMode="External"/><Relationship Id="rId48" Type="http://schemas.openxmlformats.org/officeDocument/2006/relationships/hyperlink" Target="https://my.apps.factset.com/viewer/?_app_id=central_doc_viewer&amp;_dd2=%26f%3Dsld%26c%3Dtrue%26os%3D273382%26oe%3D273385&amp;_doc_docfn=U2FsdGVkX19NtFWq+63O/Ajb4KylNcptBzo1h5ru8hn3U3dXkLNhOaANEf/ArWsO/nq3Suweb6blcfKpms0DeeeZo8EVNYFZTYyG6l0zAfQ=&amp;center_on_screen=true&amp;float_window=true&amp;height=800&amp;positioning_strategy=center_on_screen&amp;width=950" TargetMode="External"/><Relationship Id="rId113" Type="http://schemas.openxmlformats.org/officeDocument/2006/relationships/hyperlink" Target="https://my.apps.factset.com/viewer/?_app_id=central_doc_viewer&amp;_dd2=%26f%3Dsld%26c%3Dtrue%26os%3D213131%26oe%3D213140&amp;_doc_docfn=U2FsdGVkX18WTleu+1rBqilxxRHK/krgixN70RPUheKMA1h/VFHxmPHI8rXU7gqcd8Q1M1lEGQNd4wy91wTXOfdkE2ziS2r+n2jO9DuY9Y4=&amp;center_on_screen=true&amp;float_window=true&amp;height=800&amp;positioning_strategy=center_on_screen&amp;width=950" TargetMode="External"/><Relationship Id="rId320" Type="http://schemas.openxmlformats.org/officeDocument/2006/relationships/hyperlink" Target="https://my.apps.factset.com/viewer/?_app_id=central_doc_viewer&amp;_dd2=%26f%3Dsld%26c%3Dtrue%26os%3D298799%26oe%3D298802&amp;_doc_docfn=U2FsdGVkX19+q+V7hhxf5IW+rv8pffuRmdn52U3de3aP9vBhpRvOeGZXXOa3//ntyUjAxl7ymmtNswkbJEkgsY5iAgUtW/2JfnH31AB/rc4=&amp;center_on_screen=true&amp;float_window=true&amp;height=800&amp;positioning_strategy=center_on_screen&amp;width=950" TargetMode="External"/><Relationship Id="rId155" Type="http://schemas.openxmlformats.org/officeDocument/2006/relationships/hyperlink" Target="https://my.apps.factset.com/viewer/?_app_id=central_doc_viewer&amp;_dd2=%26f%3Dsld%26c%3Dtrue%26os%3D284890%26oe%3D284897&amp;_doc_docfn=U2FsdGVkX1/GmYU7hNSVzlXyme4qK46TgMZSROym5sHX3+6FxBtXummVuXjM5dI6Tt0sh3+6y7BNy2HdfpKnHPMx9eAwseS26Wzqxf44zjE=&amp;center_on_screen=true&amp;float_window=true&amp;height=800&amp;positioning_strategy=center_on_screen&amp;width=950" TargetMode="External"/><Relationship Id="rId197" Type="http://schemas.openxmlformats.org/officeDocument/2006/relationships/hyperlink" Target="https://my.apps.factset.com/viewer/?_app_id=central_doc_viewer&amp;_dd2=%26f%3Dsld%26c%3Dtrue%26os%3D286857%26oe%3D286858&amp;_doc_docfn=U2FsdGVkX1/1B+p6k5eTFQznGulMOmG4Y287oI+qiD0xvakOREgznZ+7jfkNzs4fCxTUtI4ARFPJF7EYvpPNI2FSHPAESos4Hj/Uu1dTWEM=&amp;center_on_screen=true&amp;float_window=true&amp;height=800&amp;positioning_strategy=center_on_screen&amp;width=950" TargetMode="External"/><Relationship Id="rId362" Type="http://schemas.openxmlformats.org/officeDocument/2006/relationships/hyperlink" Target="https://my.apps.factset.com/viewer/?_app_id=central_doc_viewer&amp;_dd2=%26f%3Dsld%26c%3Dtrue%26os%3D302599%26oe%3D302607&amp;_doc_docfn=U2FsdGVkX19wiHiGWa14x9ZwiMy8Ers5RmNxRvHaCgNTe00VmJmFqwU1bu8zsMqnyaWugvlv7D9/8E3XLZhFx23e2e+1WtW85GTjXv+xZHQ=&amp;center_on_screen=true&amp;float_window=true&amp;height=800&amp;positioning_strategy=center_on_screen&amp;width=950" TargetMode="External"/><Relationship Id="rId418" Type="http://schemas.openxmlformats.org/officeDocument/2006/relationships/hyperlink" Target="https://my.apps.factset.com/viewer/?_app_id=central_doc_viewer&amp;_dd2=%26f%3Dsld%26c%3Dtrue%26os%3D305755%26oe%3D305760&amp;_doc_docfn=U2FsdGVkX182xg9nTpNR1vTQKXpYp1uL4YO8d0YrwYx7PhyfQp6zVSftDxJaYXq8WVWmIdDOHJxBj2klv39NnqFPytAsowaJWaYEetutOT0=&amp;center_on_screen=true&amp;float_window=true&amp;height=800&amp;positioning_strategy=center_on_screen&amp;width=950" TargetMode="External"/><Relationship Id="rId222" Type="http://schemas.openxmlformats.org/officeDocument/2006/relationships/hyperlink" Target="https://my.apps.factset.com/viewer/?_app_id=central_doc_viewer&amp;_dd2=%26f%3Dsld%26c%3Dtrue%26os%3D288709%26oe%3D288710&amp;_doc_docfn=U2FsdGVkX18vjw7Dvlj2mQzB8evLJ72MdsReE9te9KRkmt3ljTnngAPN51BySu9zmn65OCXWOXBKqQwbW48ejx6TtFiDuv7ggETovxDPqnc=&amp;center_on_screen=true&amp;float_window=true&amp;height=800&amp;positioning_strategy=center_on_screen&amp;width=950" TargetMode="External"/><Relationship Id="rId264" Type="http://schemas.openxmlformats.org/officeDocument/2006/relationships/hyperlink" Target="https://my.apps.factset.com/viewer/?_app_id=central_doc_viewer&amp;_dd2=%26f%3Dsld%26c%3Dtrue%26os%3D224941%26oe%3D224947&amp;_doc_docfn=U2FsdGVkX195NE8Xi0I7+l8wMRaB7eX69RKMLB1hN+PeZSq4mgzSZd/O6bQS35wvrJrW+y7AvfK59AbJOkt8W+FyZ/WDeby4puGkPmfoS6U=&amp;center_on_screen=true&amp;float_window=true&amp;height=800&amp;positioning_strategy=center_on_screen&amp;width=950" TargetMode="External"/><Relationship Id="rId471" Type="http://schemas.openxmlformats.org/officeDocument/2006/relationships/hyperlink" Target="https://my.apps.factset.com/viewer/?_app_id=central_doc_viewer&amp;_dd2=%26f%3Dsld%26c%3Dtrue%26os%3D432337%26oe%3D432343&amp;_doc_docfn=U2FsdGVkX1/wwL311jokH+Kf8optHGn3aHbrq2JFIOsjp0MbXJ82LnlryjxZ6xuGM9Jfv2aNz0tHZEOMOglCJ0Ea3SNNlLEOtWtZe4vAdl0=&amp;center_on_screen=true&amp;float_window=true&amp;height=800&amp;positioning_strategy=center_on_screen&amp;width=950" TargetMode="External"/><Relationship Id="rId17" Type="http://schemas.openxmlformats.org/officeDocument/2006/relationships/hyperlink" Target="https://my.apps.factset.com/viewer/?_app_id=central_doc_viewer&amp;_dd2=%26f%3Dsld%26c%3Dtrue%26os%3D275255%26oe%3D275262&amp;_doc_docfn=U2FsdGVkX1+pyqioddwni5eAXZ0fWZBI9qVj3IkOrdBvV7FMqsQ0GQdoJ/rX/eH7tSl9Jkamr0ZG7BcZT4++XeoZtJ6oj6cR/qrp6AOV+jU=&amp;center_on_screen=true&amp;float_window=true&amp;height=800&amp;positioning_strategy=center_on_screen&amp;width=950" TargetMode="External"/><Relationship Id="rId59" Type="http://schemas.openxmlformats.org/officeDocument/2006/relationships/hyperlink" Target="https://my.apps.factset.com/viewer/?_app_id=central_doc_viewer&amp;_dd2=%26f%3Dsld%26c%3Dtrue%26os%3D274699%26oe%3D274701&amp;_doc_docfn=U2FsdGVkX19v5kCWXPMXEhTZCyRr+e2oOVuB4TVkk6VvUFD20JtZ8/xmCNN/YnEDkw9oWe8DoDfd2BIbWAwfzdnjA4JXKZH0Qx9kGMaL0c0=&amp;center_on_screen=true&amp;float_window=true&amp;height=800&amp;positioning_strategy=center_on_screen&amp;width=950" TargetMode="External"/><Relationship Id="rId124" Type="http://schemas.openxmlformats.org/officeDocument/2006/relationships/hyperlink" Target="https://my.apps.factset.com/viewer/?_app_id=central_doc_viewer&amp;_dd2=%26f%3Dsld%26c%3Dtrue%26os%3D359632%26oe%3D359640&amp;_doc_docfn=U2FsdGVkX1+YE52ueUlDhRtjMOT7gjsbMqzT17BMAkUZMugB7YB4MqsI82bDKCuYHh4apanOdqJs4LtZaVvo3O+NnnyGw2rYLVQryuDt1M0=&amp;center_on_screen=true&amp;float_window=true&amp;height=800&amp;positioning_strategy=center_on_screen&amp;width=950" TargetMode="External"/><Relationship Id="rId70" Type="http://schemas.openxmlformats.org/officeDocument/2006/relationships/hyperlink" Target="https://my.apps.factset.com/viewer/?_app_id=central_doc_viewer&amp;_dd2=%26f%3Dsld%26c%3Dtrue%26os%3D275235%26oe%3D275237&amp;_doc_docfn=U2FsdGVkX18fnMUu0Rb8BLRy70TIu1G8I99cJavL+mbG/K3++CM4l45euqrbDigKl19hZ963XS/lNmNoeKSFfrr9IH3zigfRr5vCKYc2Ssg=&amp;center_on_screen=true&amp;float_window=true&amp;height=800&amp;positioning_strategy=center_on_screen&amp;width=950" TargetMode="External"/><Relationship Id="rId166" Type="http://schemas.openxmlformats.org/officeDocument/2006/relationships/hyperlink" Target="https://my.apps.factset.com/viewer/?_app_id=central_doc_viewer&amp;_dd2=%26f%3Dsld%26c%3Dtrue%26os%3D282105%26oe%3D282110&amp;_doc_docfn=U2FsdGVkX18f4IXcaMMG38VP49GkYzjwVA/ache7f2Di0ePlYLlkBsxj880fKPLw7dreKwo6LxCA1xDStAHJkUkgW6C0koNYEfUKbrLPENE=&amp;center_on_screen=true&amp;float_window=true&amp;height=800&amp;positioning_strategy=center_on_screen&amp;width=950" TargetMode="External"/><Relationship Id="rId331" Type="http://schemas.openxmlformats.org/officeDocument/2006/relationships/hyperlink" Target="https://my.apps.factset.com/viewer/?_app_id=central_doc_viewer&amp;_dd2=%26f%3Dsld%26c%3Dtrue%26os%3D299302%26oe%3D299303&amp;_doc_docfn=U2FsdGVkX18jZ6sGND3agW13FHHKQn0zzz5Q0mmIJCYrmAS3SeCjjgdK2O73xiwif6SKZaJ3JND8/I5DeQKagDIfjKNX53rLPWp4Dwbny5s=&amp;center_on_screen=true&amp;float_window=true&amp;height=800&amp;positioning_strategy=center_on_screen&amp;width=950" TargetMode="External"/><Relationship Id="rId373" Type="http://schemas.openxmlformats.org/officeDocument/2006/relationships/hyperlink" Target="https://my.apps.factset.com/viewer/?_app_id=central_doc_viewer&amp;_dd2=%26f%3Dsld%26c%3Dtrue%26os%3D302416%26oe%3D302420&amp;_doc_docfn=U2FsdGVkX19Ngyj/BaxDaOFM8gZl1ANpASFmTclZqhocoxe/MQQOUT6j5HHBdb4APWzL8KY5DgXsjdgRjZf7edeCyBZKzWiIs6ELpbHu6eM=&amp;center_on_screen=true&amp;float_window=true&amp;height=800&amp;positioning_strategy=center_on_screen&amp;width=950" TargetMode="External"/><Relationship Id="rId429" Type="http://schemas.openxmlformats.org/officeDocument/2006/relationships/hyperlink" Target="https://my.apps.factset.com/viewer/?_app_id=central_doc_viewer&amp;_dd2=%26f%3Dsld%26c%3Dtrue%26os%3D306619%26oe%3D306622&amp;_doc_docfn=U2FsdGVkX1/Crgvohul+fvLnbJsRXJWarNEKXA+Z4kxcwk4TdKzBnE5EgBK2jGTlwXb/cCK2iHnSygu3mYbjO7Is4vrfxIvJIc8CJHASPp0=&amp;center_on_screen=true&amp;float_window=true&amp;height=800&amp;positioning_strategy=center_on_screen&amp;width=950" TargetMode="External"/><Relationship Id="rId1" Type="http://schemas.openxmlformats.org/officeDocument/2006/relationships/hyperlink" Target="https://my.apps.factset.com/viewer/?_app_id=central_doc_viewer&amp;_dd2=%26f%3Dsld%26c%3Dtrue%26os%3D227923%26oe%3D227930&amp;_doc_docfn=U2FsdGVkX19XO0MCsI67mwU3hNejTL7n3M+n7JtswVWcHd+iRPOYRzOP7P0K8HhCLJdaL5Tby6QhQ3yEWOV+J5Hs2wkzC52kbeB6hyVBR7I=&amp;center_on_screen=true&amp;float_window=true&amp;height=800&amp;positioning_strategy=center_on_screen&amp;width=950" TargetMode="External"/><Relationship Id="rId233" Type="http://schemas.openxmlformats.org/officeDocument/2006/relationships/hyperlink" Target="https://my.apps.factset.com/viewer/?_app_id=central_doc_viewer&amp;_dd2=%26f%3Dsld%26c%3Dtrue%26os%3D232496%26oe%3D232505&amp;_doc_docfn=U2FsdGVkX1+TNSqK2yfX7wwahw7okM1np6W2Jy5RDm+k6LUQFTHmHDYV4dLeVfxwK6mmOmjVPRja+8ZXkVI72nhnfTqY/6ivCrYQyydJfmU=&amp;center_on_screen=true&amp;float_window=true&amp;height=800&amp;positioning_strategy=center_on_screen&amp;width=950" TargetMode="External"/><Relationship Id="rId440" Type="http://schemas.openxmlformats.org/officeDocument/2006/relationships/hyperlink" Target="https://my.apps.factset.com/viewer/?_app_id=central_doc_viewer&amp;_dd2=%26f%3Dsld%26c%3Dtrue%26os%3D242698%26oe%3D242705&amp;_doc_docfn=U2FsdGVkX1/yuNr2OplgJ8vInqDL8iEn8aDnpTwfEj0XbKu1Lws7mifBVxyfomBEKoNBSgyWdbPHTagePbkCp31uaPXbVKiGC+N+5V3XlyQ=&amp;center_on_screen=true&amp;float_window=true&amp;height=800&amp;positioning_strategy=center_on_screen&amp;width=950" TargetMode="External"/><Relationship Id="rId28" Type="http://schemas.openxmlformats.org/officeDocument/2006/relationships/hyperlink" Target="https://my.apps.factset.com/viewer/?_app_id=central_doc_viewer&amp;_dd2=%26f%3Dsld%26c%3Dtrue%26os%3D272677%26oe%3D272682&amp;_doc_docfn=U2FsdGVkX18jpQAwS505NOsYqNU0uO40AiZ7HDl5aBb75qLxl+ubhfsQzTXcXZJtyGsUSJG9ualR19/xQ+p/LTp0ggOlrXTFZmE5xIOex5k=&amp;center_on_screen=true&amp;float_window=true&amp;height=800&amp;positioning_strategy=center_on_screen&amp;width=950" TargetMode="External"/><Relationship Id="rId275" Type="http://schemas.openxmlformats.org/officeDocument/2006/relationships/hyperlink" Target="https://my.apps.factset.com/viewer/?_app_id=central_doc_viewer&amp;_dd2=%26f%3Dsld%26c%3Dtrue%26os%3D371922%26oe%3D371931&amp;_doc_docfn=U2FsdGVkX1/BPKfp19FZ7P9THpAUtMAd6/0wgx5J/TSrOcPEDjIxaHzqo9I/FJlNfAN0t7PRSsdUvDeMJR78nH/l+NX9F8UPWJ2uFNW8yNc=&amp;center_on_screen=true&amp;float_window=true&amp;height=800&amp;positioning_strategy=center_on_screen&amp;width=950" TargetMode="External"/><Relationship Id="rId300" Type="http://schemas.openxmlformats.org/officeDocument/2006/relationships/hyperlink" Target="https://my.apps.factset.com/viewer/?_app_id=central_doc_viewer&amp;_dd2=%26f%3Dsld%26c%3Dtrue%26os%3D298059%26oe%3D298064&amp;_doc_docfn=U2FsdGVkX18O7eRPSWi2k+aO/crUWr9Zeb+G1sFtiyIt/ECDE09KinrdnOxHPT6HFt2Bywjvm3UwT9pePlBqT14SU+4p1rBJFV/1gS+oZBQ=&amp;center_on_screen=true&amp;float_window=true&amp;height=800&amp;positioning_strategy=center_on_screen&amp;width=950" TargetMode="External"/><Relationship Id="rId81" Type="http://schemas.openxmlformats.org/officeDocument/2006/relationships/hyperlink" Target="https://my.apps.factset.com/viewer/?_app_id=central_doc_viewer&amp;_dd2=%26f%3Dsld%26c%3Dtrue%26os%3D209468%26oe%3D209476&amp;_doc_docfn=U2FsdGVkX1+GqlER6E12O8wtySk6j0+6QqlznSpMYtsMcOhh9QnT5KwIzvHpmeizyIyD8QLP2TOauRWFO1ziqY0Qx95IbPh2LLZJBUu25AA=&amp;center_on_screen=true&amp;float_window=true&amp;height=800&amp;positioning_strategy=center_on_screen&amp;width=950" TargetMode="External"/><Relationship Id="rId135" Type="http://schemas.openxmlformats.org/officeDocument/2006/relationships/hyperlink" Target="https://my.apps.factset.com/viewer/?_app_id=central_doc_viewer&amp;_dd2=%26f%3Dsld%26c%3Dtrue%26os%3D490879%26oe%3D490887&amp;_doc_docfn=U2FsdGVkX1+7oODHoM28zqVkcoAvt04vhRu1nPXVRcOl8C5gON3VFaKTaVuvuHM1aIBHTYPdHIQtDayXtZv8/YJyzg2CjiXxgEffGA2J6hE=&amp;center_on_screen=true&amp;float_window=true&amp;height=800&amp;positioning_strategy=center_on_screen&amp;width=950" TargetMode="External"/><Relationship Id="rId177" Type="http://schemas.openxmlformats.org/officeDocument/2006/relationships/hyperlink" Target="https://my.apps.factset.com/viewer/?_app_id=central_doc_viewer&amp;_dd2=%26f%3Dsld%26c%3Dtrue%26os%3D234200%26oe%3D234209&amp;_doc_docfn=U2FsdGVkX19VRWLEkJWjSPYYmae+MS8cD9f536h9RU9grMXoDm+GdOLZb7CB6nqlR1BtQ+R7oqYo35Hk1nTfBCCp12gSyXfY4F61HEXo7+Y=&amp;center_on_screen=true&amp;float_window=true&amp;height=800&amp;positioning_strategy=center_on_screen&amp;width=950" TargetMode="External"/><Relationship Id="rId342" Type="http://schemas.openxmlformats.org/officeDocument/2006/relationships/hyperlink" Target="https://my.apps.factset.com/viewer/?_app_id=central_doc_viewer&amp;_dd2=%26f%3Dsld%26c%3Dtrue%26os%3D299817%26oe%3D299822&amp;_doc_docfn=U2FsdGVkX1/ePA9G7/rBkTJx19xS1IPe7a1nancdKBaI+I7kvcc8J33L6Vg/hlepPgI9ajNsTqSDWyMk0iJR7N3ox52yw275WKl43UxOdXU=&amp;center_on_screen=true&amp;float_window=true&amp;height=800&amp;positioning_strategy=center_on_screen&amp;width=950" TargetMode="External"/><Relationship Id="rId384" Type="http://schemas.openxmlformats.org/officeDocument/2006/relationships/hyperlink" Target="https://my.apps.factset.com/viewer/?_app_id=central_doc_viewer&amp;_dd2=%26f%3Dsld%26c%3Dtrue%26os%3D315989%26oe%3D315994&amp;_doc_docfn=U2FsdGVkX18fYSEnwEQwFU0Y2F1Cyaq0jxPkFd1fvLveXZrfdpM85UX0xFKG/JZgCRo/RsaYRvtj4Tn4tgt+RTDUNKFFUZhXmQwrZ94jU0E=&amp;center_on_screen=true&amp;float_window=true&amp;height=800&amp;positioning_strategy=center_on_screen&amp;width=950" TargetMode="External"/><Relationship Id="rId202" Type="http://schemas.openxmlformats.org/officeDocument/2006/relationships/hyperlink" Target="https://my.apps.factset.com/viewer/?_app_id=central_doc_viewer&amp;_dd2=%26f%3Dsld%26c%3Dtrue%26os%3D365921%26oe%3D365927&amp;_doc_docfn=U2FsdGVkX19ptcMRx3eBtDnto8ePRGJn0q9E0EePlgaKNT5M2xaE52qb9OFKPV/DRBFZlF8bHRZbXMQQqJA8dbl4Qtr0YvAKLtsxYd8OyHQ=&amp;center_on_screen=true&amp;float_window=true&amp;height=800&amp;positioning_strategy=center_on_screen&amp;width=950" TargetMode="External"/><Relationship Id="rId244" Type="http://schemas.openxmlformats.org/officeDocument/2006/relationships/hyperlink" Target="https://my.apps.factset.com/viewer/?_app_id=central_doc_viewer&amp;_dd2=%26f%3Dsld%26c%3Dtrue%26os%3D222709%26oe%3D222716&amp;_doc_docfn=U2FsdGVkX1+nw8OpfFIiXhZwm82lrsrNAqlny4wmntytdyYGJRQqCH7huv4+TaQLlLZg0fZl2aiCS5xzxc9YY11d4reCYt/AA0EsT656plU=&amp;center_on_screen=true&amp;float_window=true&amp;height=800&amp;positioning_strategy=center_on_screen&amp;width=950" TargetMode="External"/><Relationship Id="rId39" Type="http://schemas.openxmlformats.org/officeDocument/2006/relationships/hyperlink" Target="https://my.apps.factset.com/viewer/?_app_id=central_doc_viewer&amp;_dd2=%26f%3Dsld%26c%3Dtrue%26os%3D273912%26oe%3D273915&amp;_doc_docfn=U2FsdGVkX19dzBGyOEbYCAT8CkTupa5xKsSL5fruYWtnKb4xk2pXQnSPDHtOgQk72w4+bQX8Z7ydVa7VVSoSwAtKNIl5iINP/iVpFRriipM=&amp;center_on_screen=true&amp;float_window=true&amp;height=800&amp;positioning_strategy=center_on_screen&amp;width=950" TargetMode="External"/><Relationship Id="rId286" Type="http://schemas.openxmlformats.org/officeDocument/2006/relationships/hyperlink" Target="https://my.apps.factset.com/viewer/?_app_id=central_doc_viewer&amp;_dd2=%26f%3Dsld%26c%3Dtrue%26os%3D503376%26oe%3D503383&amp;_doc_docfn=U2FsdGVkX1+rd1geY+iBKQTdEh61NzC3YCMJjM3c6F37Ta19zQm4iQT+FLv7hV9Rsos2Q8GnJY365S4c8invcXbicv45o+tw12+Aj1Xliy4=&amp;center_on_screen=true&amp;float_window=true&amp;height=800&amp;positioning_strategy=center_on_screen&amp;width=950" TargetMode="External"/><Relationship Id="rId451" Type="http://schemas.openxmlformats.org/officeDocument/2006/relationships/hyperlink" Target="https://my.apps.factset.com/viewer/?_app_id=central_doc_viewer&amp;_dd2=%26f%3Dsld%26c%3Dtrue%26os%3D430793%26oe%3D430802&amp;_doc_docfn=U2FsdGVkX1+UoZE1rN9TXvbWI00Pb5Vmx9KiW+DbF6HZmiZX0thCguygIxJEhJH/N3AY5cfexMSJbwSeuy8jLOI5Bkk74fh7Q7OK8yuX6iI=&amp;center_on_screen=true&amp;float_window=true&amp;height=800&amp;positioning_strategy=center_on_screen&amp;width=950" TargetMode="External"/><Relationship Id="rId50" Type="http://schemas.openxmlformats.org/officeDocument/2006/relationships/hyperlink" Target="https://my.apps.factset.com/viewer/?_app_id=central_doc_viewer&amp;_dd2=%26f%3Dsld%26c%3Dtrue%26os%3D272986%26oe%3D272989&amp;_doc_docfn=U2FsdGVkX19OcgTxma7dhCVsdEx2PsYM4OMnZi5GnVz09+NEstAZHNcfK358kebHgIRepNFYUAiP7WNoEWa0fHk0EROWuLZSNynDFZQMFb0=&amp;center_on_screen=true&amp;float_window=true&amp;height=800&amp;positioning_strategy=center_on_screen&amp;width=950" TargetMode="External"/><Relationship Id="rId104" Type="http://schemas.openxmlformats.org/officeDocument/2006/relationships/hyperlink" Target="https://my.apps.factset.com/viewer/?_app_id=central_doc_viewer&amp;_dd2=%26f%3Dsld%26c%3Dtrue%26os%3D357804%26oe%3D357812&amp;_doc_docfn=U2FsdGVkX1+97jPUuL4Y1FsFigb1U5EVb4DJ2m2fQjiv4Vb1X6+RCNqhVieyrr+XNyUcWxO01TNcV0DrE0x3cCdEaCYwOMJ0Vihh/DRNKb8=&amp;center_on_screen=true&amp;float_window=true&amp;height=800&amp;positioning_strategy=center_on_screen&amp;width=950" TargetMode="External"/><Relationship Id="rId146" Type="http://schemas.openxmlformats.org/officeDocument/2006/relationships/hyperlink" Target="https://my.apps.factset.com/viewer/?_app_id=central_doc_viewer&amp;_dd2=%26f%3Dsld%26c%3Dtrue%26os%3D299482%26oe%3D299489&amp;_doc_docfn=U2FsdGVkX1+ex+nz35+dZnK4ixEEI5nbrs6PzGK2emlWJ8lxicY/D8k2/WcxL4Bs63g8I+pkdmM869kSyzmNMGb+XSmZ7O5BLIBP4M5bvEA=&amp;center_on_screen=true&amp;float_window=true&amp;height=800&amp;positioning_strategy=center_on_screen&amp;width=950" TargetMode="External"/><Relationship Id="rId188" Type="http://schemas.openxmlformats.org/officeDocument/2006/relationships/hyperlink" Target="https://my.apps.factset.com/viewer/?_app_id=central_doc_viewer&amp;_dd2=%26f%3Dsld%26c%3Dtrue%26os%3D218443%26oe%3D218451&amp;_doc_docfn=U2FsdGVkX1+1SwQUxrvfFrAT/WB90w11loUvItHPgkJkgM7U3yrnVKQHfLekvEpWhY0e22Rc/btEQ7dTvNrbAVl7NMpDhU+ojymDF1yLANw=&amp;center_on_screen=true&amp;float_window=true&amp;height=800&amp;positioning_strategy=center_on_screen&amp;width=950" TargetMode="External"/><Relationship Id="rId311" Type="http://schemas.openxmlformats.org/officeDocument/2006/relationships/hyperlink" Target="https://my.apps.factset.com/viewer/?_app_id=central_doc_viewer&amp;_dd2=%26f%3Dsld%26c%3Dtrue%26os%3D298590%26oe%3D298591&amp;_doc_docfn=U2FsdGVkX1/h6V8HYchCpz1TkNrC/Ac7o+4oyUEtht46qwvxge9hZ3AysMW/K50Jz3dqzNPx7iAZXQ/fJXt0qmGnO56ukG3xNtLrRNIvzt8=&amp;center_on_screen=true&amp;float_window=true&amp;height=800&amp;positioning_strategy=center_on_screen&amp;width=950" TargetMode="External"/><Relationship Id="rId353" Type="http://schemas.openxmlformats.org/officeDocument/2006/relationships/hyperlink" Target="https://my.apps.factset.com/viewer/?_app_id=central_doc_viewer&amp;_dd2=%26f%3Dsld%26c%3Dtrue%26os%3D242054%26oe%3D242055&amp;_doc_docfn=U2FsdGVkX18NfAZ2kIdt0hU5iOL8uumiSHU1Q4YF3d/YDUtjYFt6GH7j13eggvR2wguvNQfnl4lrQKHi1VGXaW+vmszJVaXi1hZBz7ZKt3s=&amp;center_on_screen=true&amp;float_window=true&amp;height=800&amp;positioning_strategy=center_on_screen&amp;width=950" TargetMode="External"/><Relationship Id="rId395" Type="http://schemas.openxmlformats.org/officeDocument/2006/relationships/hyperlink" Target="https://my.apps.factset.com/viewer/?_app_id=central_doc_viewer&amp;_dd2=%26f%3Dsld%26c%3Dtrue%26os%3D316948%26oe%3D316957&amp;_doc_docfn=U2FsdGVkX1/TXCTb6QRGPFmn28jyezs/7efx8HvU41kLlR5V7Lkl2sCH8crSbm4hzMsyaADg5qNe/JK+K912s011zKDPFgxScqOpH5rV67M=&amp;center_on_screen=true&amp;float_window=true&amp;height=800&amp;positioning_strategy=center_on_screen&amp;width=950" TargetMode="External"/><Relationship Id="rId409" Type="http://schemas.openxmlformats.org/officeDocument/2006/relationships/hyperlink" Target="https://my.apps.factset.com/viewer/?_app_id=central_doc_viewer&amp;_dd2=%26f%3Dsld%26c%3Dtrue%26os%3D2239440%26oe%3D2239445&amp;_doc_docfn=U2FsdGVkX1+DQgG8SExuuO+J8R318M3/EOrHpuV86lEdTIv/3AGM50+/ipiKCKfnY9wG0us8HUyhzDUtCRY8WbCBZDv+68K+rCSsWEbrx8I=&amp;center_on_screen=true&amp;float_window=true&amp;height=800&amp;positioning_strategy=center_on_screen&amp;width=950" TargetMode="External"/><Relationship Id="rId92" Type="http://schemas.openxmlformats.org/officeDocument/2006/relationships/hyperlink" Target="https://my.apps.factset.com/viewer/?_app_id=central_doc_viewer&amp;_dd2=%26f%3Dsld%26c%3Dtrue%26os%3D221820%26oe%3D221823&amp;_doc_docfn=U2FsdGVkX1/TGBj5DSDclsex9lI3DXPv1/HEusxzJbzGNRRNKyD0BnP02/Nf8Xl9X5bBo9Mn2gv0RhkmdA+QcYF+ktr+PAyCr27QDme72/k=&amp;center_on_screen=true&amp;float_window=true&amp;height=800&amp;positioning_strategy=center_on_screen&amp;width=950" TargetMode="External"/><Relationship Id="rId213" Type="http://schemas.openxmlformats.org/officeDocument/2006/relationships/hyperlink" Target="https://my.apps.factset.com/viewer/?_app_id=central_doc_viewer&amp;_dd2=%26f%3Dsld%26c%3Dtrue%26os%3D230828%26oe%3D230837&amp;_doc_docfn=U2FsdGVkX18XgUsIh0Bm08yizKGNmjaeGpLAslt625yWSaRPnm3KF/xcLHElk6PVvxmPOohAl0V5ZfTtSaL4W3h5jB113aixYvfjRlQpK9I=&amp;center_on_screen=true&amp;float_window=true&amp;height=800&amp;positioning_strategy=center_on_screen&amp;width=950" TargetMode="External"/><Relationship Id="rId420" Type="http://schemas.openxmlformats.org/officeDocument/2006/relationships/hyperlink" Target="https://my.apps.factset.com/viewer/?_app_id=central_doc_viewer&amp;_dd2=%26f%3Dsld%26c%3Dtrue%26os%3D249416%26oe%3D249423&amp;_doc_docfn=U2FsdGVkX1/5us4mpuiOjZXhyR4zH1tg4ixshW3nydUcimU88pO7c1jSTA90vSCQosHEac/fYXZFWCMjf6LnjqaGj6i7B4jEUBMorriLeY0=&amp;center_on_screen=true&amp;float_window=true&amp;height=800&amp;positioning_strategy=center_on_screen&amp;width=950" TargetMode="External"/><Relationship Id="rId255" Type="http://schemas.openxmlformats.org/officeDocument/2006/relationships/hyperlink" Target="https://my.apps.factset.com/viewer/?_app_id=central_doc_viewer&amp;_dd2=%26f%3Dsld%26c%3Dtrue%26os%3D380117%26oe%3D380126&amp;_doc_docfn=U2FsdGVkX1/5QT51kLB+JD0qvgmG/TXjdFP2OMZ4NzwfVKqNRD14u6PW53gs4vO9Mou0X1hXdHiyT+pSmDXXZ8nV7eUfnpJgpZ9rGZkPDAo=&amp;center_on_screen=true&amp;float_window=true&amp;height=800&amp;positioning_strategy=center_on_screen&amp;width=950" TargetMode="External"/><Relationship Id="rId297" Type="http://schemas.openxmlformats.org/officeDocument/2006/relationships/hyperlink" Target="https://my.apps.factset.com/viewer/?_app_id=central_doc_viewer&amp;_dd2=%26f%3Dsld%26c%3Dtrue%26os%3D309760%26oe%3D309769&amp;_doc_docfn=U2FsdGVkX19nApS6qoKg9yfn8p5SeYwQC3B8y+spLDplziE2T1f0o8YbiSUpXBnB70T/dLkvc3eiu7RctFFa0uoi+UtQ2B3Hjz9CSRcpwVk=&amp;center_on_screen=true&amp;float_window=true&amp;height=800&amp;positioning_strategy=center_on_screen&amp;width=950" TargetMode="External"/><Relationship Id="rId462" Type="http://schemas.openxmlformats.org/officeDocument/2006/relationships/hyperlink" Target="https://my.apps.factset.com/viewer/?_app_id=central_doc_viewer&amp;_dd2=%26f%3Dsld%26c%3Dtrue%26os%3D251677%26oe%3D251684&amp;_doc_docfn=U2FsdGVkX18enzNjWaE6JiZZMRIZL8EboFpnBu6kU1q8ApOB+zp7S192qis0LIJ23LZIJ4by5U/X5nBqzaZQn5Ok7ViOUI603inydTQIGAE=&amp;center_on_screen=true&amp;float_window=true&amp;height=800&amp;positioning_strategy=center_on_screen&amp;width=950" TargetMode="External"/><Relationship Id="rId115" Type="http://schemas.openxmlformats.org/officeDocument/2006/relationships/hyperlink" Target="https://my.apps.factset.com/viewer/?_app_id=central_doc_viewer&amp;_dd2=%26f%3Dsld%26c%3Dtrue%26os%3D489397%26oe%3D489405&amp;_doc_docfn=U2FsdGVkX1960jZ8YRT8xKEmPoxGo4h8t9I/xGXdTuQHU1GZQeLd/6H3PDx8PAYUza0uwc4/XBuTnlDSSYuFMXM08pBnrGhxAvXw7nACs4s=&amp;center_on_screen=true&amp;float_window=true&amp;height=800&amp;positioning_strategy=center_on_screen&amp;width=950" TargetMode="External"/><Relationship Id="rId157" Type="http://schemas.openxmlformats.org/officeDocument/2006/relationships/hyperlink" Target="https://my.apps.factset.com/viewer/?_app_id=central_doc_viewer&amp;_dd2=%26f%3Dsld%26c%3Dtrue%26os%3D281555%26oe%3D281558&amp;_doc_docfn=U2FsdGVkX1+wENHIDVwNRk3VPI7j9h04onVrpP3vylkk2n3lbkirDN+X8IodHWCGBxIUTTgC3k7633KSoLpXwSSbbSefmYV0x85AQpGfs4o=&amp;center_on_screen=true&amp;float_window=true&amp;height=800&amp;positioning_strategy=center_on_screen&amp;width=950" TargetMode="External"/><Relationship Id="rId322" Type="http://schemas.openxmlformats.org/officeDocument/2006/relationships/hyperlink" Target="https://my.apps.factset.com/viewer/?_app_id=central_doc_viewer&amp;_dd2=%26f%3Dsld%26c%3Dtrue%26os%3D298389%26oe%3D298390&amp;_doc_docfn=U2FsdGVkX18JnV8zf4fNAexImYgKIiFXc7dCL05KCWT1GyReEmfU+Oaih5xzxJpIkB2QWowGZ+bm+sxkeitpMbsTlBfBGlJ92cop+B0qAx8=&amp;center_on_screen=true&amp;float_window=true&amp;height=800&amp;positioning_strategy=center_on_screen&amp;width=950" TargetMode="External"/><Relationship Id="rId364" Type="http://schemas.openxmlformats.org/officeDocument/2006/relationships/hyperlink" Target="https://my.apps.factset.com/viewer/?_app_id=central_doc_viewer&amp;_dd2=%26f%3Dsld%26c%3Dtrue%26os%3D302214%26oe%3D302217&amp;_doc_docfn=U2FsdGVkX1854JE31eQd+mpk0BtRQdFYscTdavOaWR3vhM6sCBcE1b6ZOeewnap1CR1m1Bz9PHEC7jHGYo6+jbr8IqzLSCW9NvLp5JB8J3s=&amp;center_on_screen=true&amp;float_window=true&amp;height=800&amp;positioning_strategy=center_on_screen&amp;width=950" TargetMode="External"/><Relationship Id="rId61" Type="http://schemas.openxmlformats.org/officeDocument/2006/relationships/hyperlink" Target="https://my.apps.factset.com/viewer/?_app_id=central_doc_viewer&amp;_dd2=%26f%3Dsld%26c%3Dtrue%26os%3D218546%26oe%3D218551&amp;_doc_docfn=U2FsdGVkX1/dA1BpwfHOJthOfhmFqR0sLBrXoFt94gdUewuExmr8w6HQSxv4MqT3YeO3HfOJFGYPAC9mOO/4xt1xusc66cPf7tZaAtvlCP0=&amp;center_on_screen=true&amp;float_window=true&amp;height=800&amp;positioning_strategy=center_on_screen&amp;width=950" TargetMode="External"/><Relationship Id="rId199" Type="http://schemas.openxmlformats.org/officeDocument/2006/relationships/hyperlink" Target="https://my.apps.factset.com/viewer/?_app_id=central_doc_viewer&amp;_dd2=%26f%3Dsld%26c%3Dtrue%26os%3D286378%26oe%3D286380&amp;_doc_docfn=U2FsdGVkX183iwgIDDbCS8MWn4VfSTftStghJCZTmtb5ERvANX1+QSu6+wX7y26Yp3Ql7rchguQn510+vnCt48L+nA7cJ7UtD+FXp3y/Hys=&amp;center_on_screen=true&amp;float_window=true&amp;height=800&amp;positioning_strategy=center_on_screen&amp;width=950" TargetMode="External"/><Relationship Id="rId19" Type="http://schemas.openxmlformats.org/officeDocument/2006/relationships/hyperlink" Target="https://my.apps.factset.com/viewer/?_app_id=central_doc_viewer&amp;_dd2=%26f%3Dsld%26c%3Dtrue%26os%3D271437%26oe%3D271440&amp;_doc_docfn=U2FsdGVkX1+FJexB0UOcrRLpbHa5iLr2QVQVmhz4gDkQggl5JSnYfHwCRJkr81+4x5SzA3cY017IrMaonEbCan094aN92TTzs/Exfzz8rk8=&amp;center_on_screen=true&amp;float_window=true&amp;height=800&amp;positioning_strategy=center_on_screen&amp;width=950" TargetMode="External"/><Relationship Id="rId224" Type="http://schemas.openxmlformats.org/officeDocument/2006/relationships/hyperlink" Target="https://my.apps.factset.com/viewer/?_app_id=central_doc_viewer&amp;_dd2=%26f%3Dsld%26c%3Dtrue%26os%3D220964%26oe%3D220972&amp;_doc_docfn=U2FsdGVkX196su9NBWP3kaPbi2hJLDZAkkZ4DMTvN928aItxiqlrfZYFoUPCLKKd+lP/ablJm4ZnR81cuJh1eqjoMFc9mFjIn3gIkUeihP8=&amp;center_on_screen=true&amp;float_window=true&amp;height=800&amp;positioning_strategy=center_on_screen&amp;width=950" TargetMode="External"/><Relationship Id="rId266" Type="http://schemas.openxmlformats.org/officeDocument/2006/relationships/hyperlink" Target="https://my.apps.factset.com/viewer/?_app_id=central_doc_viewer&amp;_dd2=%26f%3Dsld%26c%3Dtrue%26os%3D501846%26oe%3D501852&amp;_doc_docfn=U2FsdGVkX1+A4fR03P+fuN+EKiZt5lVDKmj8oAKb8MuQmk4W9+148MIpTUsgN7G9LiDgTSHlVEJVXqpH/tuQVTiX8k7M5vYjppAFothjuDE=&amp;center_on_screen=true&amp;float_window=true&amp;height=800&amp;positioning_strategy=center_on_screen&amp;width=950" TargetMode="External"/><Relationship Id="rId431" Type="http://schemas.openxmlformats.org/officeDocument/2006/relationships/hyperlink" Target="https://my.apps.factset.com/viewer/?_app_id=central_doc_viewer&amp;_dd2=%26f%3Dsld%26c%3Dtrue%26os%3D239533%26oe%3D239540&amp;_doc_docfn=U2FsdGVkX18N5NIij+zOXAIltMOz61QyGJnKmqmJbppvDJOdvvry9Hg3O4Cq3zNLkA1GEJNWFEfYIx48CClMVNTiRHMiC6Efllk8JJXKsNg=&amp;center_on_screen=true&amp;float_window=true&amp;height=800&amp;positioning_strategy=center_on_screen&amp;width=950" TargetMode="External"/><Relationship Id="rId473" Type="http://schemas.openxmlformats.org/officeDocument/2006/relationships/hyperlink" Target="https://my.apps.factset.com/viewer/?_app_id=central_doc_viewer&amp;_dd2=%26f%3Dsld%26c%3Dtrue%26os%3D2540164%26oe%3D2540169&amp;_doc_docfn=U2FsdGVkX19ZO6dEHRGiX26o8oMan1mOsvbH1Z/FWGHnIhcdj6+HDQbL8AVpm7mG/8EeYK5iF1rcHPt2JX/T7HDTJEIjpKSvpOhqPbFhPpM=&amp;center_on_screen=true&amp;float_window=true&amp;height=800&amp;positioning_strategy=center_on_screen&amp;width=950" TargetMode="External"/><Relationship Id="rId30" Type="http://schemas.openxmlformats.org/officeDocument/2006/relationships/hyperlink" Target="https://my.apps.factset.com/viewer/?_app_id=central_doc_viewer&amp;_dd2=%26f%3Dsld%26c%3Dtrue%26os%3D272295%26oe%3D272300&amp;_doc_docfn=U2FsdGVkX18jDdfpY36Wks8ujHVt5cO+B+EMnupZwIiwpt/mp8jKx76RvqNl8F381SZwzcCopOIFfpECF+OWAAltpc0UDVYjRwNluFXXwhc=&amp;center_on_screen=true&amp;float_window=true&amp;height=800&amp;positioning_strategy=center_on_screen&amp;width=950" TargetMode="External"/><Relationship Id="rId126" Type="http://schemas.openxmlformats.org/officeDocument/2006/relationships/hyperlink" Target="https://my.apps.factset.com/viewer/?_app_id=central_doc_viewer&amp;_dd2=%26f%3Dsld%26c%3Dtrue%26os%3D295595%26oe%3D295601&amp;_doc_docfn=U2FsdGVkX18gR6JjO5kAI8jSWx74+0OUXPRZoVqpgT6t2+TmYZ1uA5iWWWKAZ1xVlNkjnZM+iGM+W6MOOj+Qae1w7KSnElZ1TgIlwW1A7cc=&amp;center_on_screen=true&amp;float_window=true&amp;height=800&amp;positioning_strategy=center_on_screen&amp;width=950" TargetMode="External"/><Relationship Id="rId168" Type="http://schemas.openxmlformats.org/officeDocument/2006/relationships/hyperlink" Target="https://my.apps.factset.com/viewer/?_app_id=central_doc_viewer&amp;_dd2=%26f%3Dsld%26c%3Dtrue%26os%3D215596%26oe%3D215602&amp;_doc_docfn=U2FsdGVkX1/ixM44kl5i9Hi+gu+NwcJszzS7tYalZ+MmCgXVEp9Z1LZHSgjXdppFbNRNdaMTlNkUQ6zUKDnHqJrl0se4ySAiQZyP17blvNs=&amp;center_on_screen=true&amp;float_window=true&amp;height=800&amp;positioning_strategy=center_on_screen&amp;width=950" TargetMode="External"/><Relationship Id="rId333" Type="http://schemas.openxmlformats.org/officeDocument/2006/relationships/hyperlink" Target="https://my.apps.factset.com/viewer/?_app_id=central_doc_viewer&amp;_dd2=%26f%3Dsld%26c%3Dtrue%26os%3D240452%26oe%3D240460&amp;_doc_docfn=U2FsdGVkX18yPLlj0gFcqKEEDPygG5QD7+HCrdmmelVCqV98wbkDP4zLUOnHJjO6OHkO9a9W8hsrU694AWaipxpqXyAJWIZ7atEhjMiPK90=&amp;center_on_screen=true&amp;float_window=true&amp;height=800&amp;positioning_strategy=center_on_screen&amp;width=95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my.apps.factset.com/viewer/?_app_id=central_doc_viewer&amp;_dd2=%26f%3Dsld%26c%3Dtrue%26os%3D296486%26oe%3D296493&amp;_doc_docfn=U2FsdGVkX1/cSMOIpnAgGftPIRLh4ZuRaxBSnRbuWWpYrU7sdyUw+A0FulUGgqH/vMK6uf5hbQzLGoIQ6eGnDcQO7mT0cKrDVpvkMCd+fIs=&amp;center_on_screen=true&amp;float_window=true&amp;height=800&amp;positioning_strategy=center_on_screen&amp;width=950" TargetMode="External"/><Relationship Id="rId2" Type="http://schemas.openxmlformats.org/officeDocument/2006/relationships/hyperlink" Target="https://my.apps.factset.com/viewer/?_app_id=central_doc_viewer&amp;_dd2=%26f%3Dsld%26c%3Dtrue%26os%3D295874%26oe%3D295885&amp;_doc_docfn=U2FsdGVkX1+tzcUf3YP+UQAu/QmY9JRhuxiaiz4Q1VtkoR56lQGJhKSbvpQfcv4G1CzSvIp+H2Uya7PGAoSVWdNyur7CGbACms7drAQPdI0=&amp;center_on_screen=true&amp;float_window=true&amp;height=800&amp;positioning_strategy=center_on_screen&amp;width=950" TargetMode="External"/><Relationship Id="rId1" Type="http://schemas.openxmlformats.org/officeDocument/2006/relationships/hyperlink" Target="https://my.apps.factset.com/viewer/?_app_id=central_doc_viewer&amp;_dd2=%26f%3Dsld%26c%3Dtrue%26os%3D308126%26oe%3D308135&amp;_doc_docfn=U2FsdGVkX18BNRN/9ZaR1w01McqDOp5LQp7nUr6j/j1AFJSGglL24uoqBiumrL/eI3K4OkGp0NSgOeSnhfqnV3w41MdqejOp5MnRSHpvGRM=&amp;center_on_screen=true&amp;float_window=true&amp;height=800&amp;positioning_strategy=center_on_screen&amp;width=950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my.apps.factset.com/viewer/?_app_id=central_doc_viewer&amp;_dd2=%26f%3Dsld%26c%3Dtrue%26os%3D296086%26oe%3D296093&amp;_doc_docfn=U2FsdGVkX19hSH2SwrunnR9HlPWUn4SfKsx9KZc5yAr16qNkpHhLn9Q1nZ4pA6RD6FCcXLcvVdPSVCEw3WP/LS9EvPRNhyRh3k3EFHj5UVw=&amp;center_on_screen=true&amp;float_window=true&amp;height=800&amp;positioning_strategy=center_on_screen&amp;width=950" TargetMode="External"/><Relationship Id="rId4" Type="http://schemas.openxmlformats.org/officeDocument/2006/relationships/hyperlink" Target="https://my.apps.factset.com/viewer/?_app_id=central_doc_viewer&amp;_dd2=%26f%3Dsld%26c%3Dtrue%26os%3D296286%26oe%3D296293&amp;_doc_docfn=U2FsdGVkX1/1JHFIEKyJ9k/iKovlwHmm6oVSOu0X7WmqSyHfSzVcUl6onQRWDCMpzGDVzSJK6F6JJuP6FKpIgse5kQw9xLr7voozWbu/ALY=&amp;center_on_screen=true&amp;float_window=true&amp;height=800&amp;positioning_strategy=center_on_screen&amp;width=950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F98E7-DFDA-456D-A6FD-9EDAB5BAD6F0}">
  <sheetPr codeName="Sheet3">
    <tabColor theme="3" tint="-0.249977111117893"/>
    <outlinePr summaryBelow="0" summaryRight="0"/>
  </sheetPr>
  <dimension ref="A1:AA73"/>
  <sheetViews>
    <sheetView showGridLines="0" topLeftCell="A16" zoomScale="70" zoomScaleNormal="70" workbookViewId="0">
      <pane xSplit="1" topLeftCell="E1" activePane="topRight" state="frozen"/>
      <selection activeCell="A12" sqref="A12"/>
      <selection pane="topRight" activeCell="P56" sqref="P56"/>
    </sheetView>
  </sheetViews>
  <sheetFormatPr baseColWidth="10" defaultColWidth="9.1640625" defaultRowHeight="15" customHeight="1" outlineLevelRow="4" x14ac:dyDescent="0.15"/>
  <cols>
    <col min="1" max="1" width="75.6640625" customWidth="1"/>
    <col min="2" max="12" width="10.5" customWidth="1"/>
    <col min="13" max="13" width="11.1640625" customWidth="1"/>
    <col min="14" max="22" width="9.6640625" bestFit="1" customWidth="1"/>
  </cols>
  <sheetData>
    <row r="1" spans="1:23" s="66" customFormat="1" ht="50" customHeight="1" x14ac:dyDescent="0.15">
      <c r="A1" s="126"/>
      <c r="B1" s="223"/>
      <c r="C1" s="223"/>
      <c r="D1" s="223"/>
      <c r="E1" s="223"/>
      <c r="F1" s="223"/>
      <c r="G1" s="223"/>
      <c r="H1" s="223"/>
      <c r="I1" s="223"/>
      <c r="J1" s="223"/>
      <c r="K1" s="223"/>
      <c r="L1" s="223"/>
    </row>
    <row r="2" spans="1:23" ht="15" customHeight="1" x14ac:dyDescent="0.15">
      <c r="A2" s="223" t="s">
        <v>0</v>
      </c>
      <c r="B2" s="15">
        <v>2015</v>
      </c>
      <c r="C2" s="15">
        <v>2016</v>
      </c>
      <c r="D2" s="15">
        <v>2017</v>
      </c>
      <c r="E2" s="15">
        <v>2018</v>
      </c>
      <c r="F2" s="15">
        <v>2019</v>
      </c>
      <c r="G2" s="15">
        <v>2020</v>
      </c>
      <c r="H2" s="15">
        <v>2021</v>
      </c>
      <c r="I2" s="15">
        <v>2022</v>
      </c>
      <c r="J2" s="15">
        <v>2023</v>
      </c>
      <c r="K2" s="15">
        <v>2024</v>
      </c>
      <c r="L2" s="15" t="s">
        <v>1</v>
      </c>
      <c r="M2" s="16" t="s">
        <v>2</v>
      </c>
      <c r="N2" s="16">
        <v>2026</v>
      </c>
      <c r="O2" s="16">
        <v>2027</v>
      </c>
      <c r="P2" s="16">
        <v>2028</v>
      </c>
      <c r="Q2" s="16">
        <v>2029</v>
      </c>
      <c r="R2" s="16">
        <v>2030</v>
      </c>
      <c r="S2" s="16">
        <v>2031</v>
      </c>
      <c r="T2" s="16">
        <v>2032</v>
      </c>
      <c r="U2" s="16">
        <v>2033</v>
      </c>
      <c r="V2" s="16">
        <v>2034</v>
      </c>
    </row>
    <row r="3" spans="1:23" ht="15" customHeight="1" x14ac:dyDescent="0.2">
      <c r="A3" s="253" t="s">
        <v>3</v>
      </c>
      <c r="B3" s="247">
        <v>10356.695</v>
      </c>
      <c r="C3" s="247">
        <v>12608.370999999999</v>
      </c>
      <c r="D3" s="247">
        <v>18691.456999999999</v>
      </c>
      <c r="E3" s="247">
        <v>20244.637999999999</v>
      </c>
      <c r="F3" s="247">
        <v>23965.615000000002</v>
      </c>
      <c r="G3" s="247">
        <v>27006.841</v>
      </c>
      <c r="H3" s="247">
        <v>27918.698</v>
      </c>
      <c r="I3" s="247">
        <v>30310.741999999998</v>
      </c>
      <c r="J3" s="247">
        <v>32651</v>
      </c>
      <c r="K3" s="247">
        <v>35085</v>
      </c>
      <c r="L3" s="247">
        <f>38849</f>
        <v>38849</v>
      </c>
      <c r="M3" s="248">
        <f t="shared" ref="M3:V3" si="0">M4+M14+M15+M16+M17+M18</f>
        <v>37636.022820497768</v>
      </c>
      <c r="N3" s="248">
        <f t="shared" si="0"/>
        <v>44139.649949596627</v>
      </c>
      <c r="O3" s="248">
        <f t="shared" si="0"/>
        <v>45287.549427751408</v>
      </c>
      <c r="P3" s="248">
        <f t="shared" si="0"/>
        <v>46734.445287147093</v>
      </c>
      <c r="Q3" s="248">
        <f t="shared" si="0"/>
        <v>47697.206961147887</v>
      </c>
      <c r="R3" s="248">
        <f t="shared" si="0"/>
        <v>48497.782571463555</v>
      </c>
      <c r="S3" s="248">
        <f t="shared" si="0"/>
        <v>49028.712394526949</v>
      </c>
      <c r="T3" s="248">
        <f t="shared" si="0"/>
        <v>49483.4228087191</v>
      </c>
      <c r="U3" s="248">
        <f t="shared" si="0"/>
        <v>49855.995114523925</v>
      </c>
      <c r="V3" s="248">
        <f t="shared" si="0"/>
        <v>50276.831408558923</v>
      </c>
      <c r="W3" s="23"/>
    </row>
    <row r="4" spans="1:23" ht="15" customHeight="1" outlineLevel="1" x14ac:dyDescent="0.2">
      <c r="A4" s="254" t="s">
        <v>4</v>
      </c>
      <c r="B4" s="247">
        <v>3259.28</v>
      </c>
      <c r="C4" s="247">
        <v>1467.5260000000001</v>
      </c>
      <c r="D4" s="247">
        <v>2249.1280000000002</v>
      </c>
      <c r="E4" s="247">
        <v>1515.682</v>
      </c>
      <c r="F4" s="247">
        <v>2872.616</v>
      </c>
      <c r="G4" s="247">
        <v>2609.1550000000002</v>
      </c>
      <c r="H4" s="247">
        <v>2957.1010000000001</v>
      </c>
      <c r="I4" s="247">
        <v>3305.2550000000001</v>
      </c>
      <c r="J4" s="247">
        <v>3568</v>
      </c>
      <c r="K4" s="247">
        <v>5447</v>
      </c>
      <c r="L4" s="247">
        <v>6550</v>
      </c>
      <c r="M4" s="248">
        <f>M5+M8+M9+M6</f>
        <v>4489.1240136294518</v>
      </c>
      <c r="N4" s="248">
        <f t="shared" ref="N4:V4" si="1">N5+N8+N9+N6</f>
        <v>8162.9919551763642</v>
      </c>
      <c r="O4" s="248">
        <f t="shared" si="1"/>
        <v>7477.8086790137468</v>
      </c>
      <c r="P4" s="248">
        <f t="shared" si="1"/>
        <v>6973.244292328649</v>
      </c>
      <c r="Q4" s="248">
        <f t="shared" si="1"/>
        <v>5976.8885175474697</v>
      </c>
      <c r="R4" s="248">
        <f t="shared" si="1"/>
        <v>5158.6499565560898</v>
      </c>
      <c r="S4" s="248">
        <f t="shared" si="1"/>
        <v>4146.2751024072149</v>
      </c>
      <c r="T4" s="248">
        <f t="shared" si="1"/>
        <v>3274.8246806989364</v>
      </c>
      <c r="U4" s="248">
        <f t="shared" si="1"/>
        <v>2423.8497227396515</v>
      </c>
      <c r="V4" s="248">
        <f t="shared" si="1"/>
        <v>1623.2300983512912</v>
      </c>
      <c r="W4" s="23"/>
    </row>
    <row r="5" spans="1:23" ht="15" customHeight="1" outlineLevel="2" x14ac:dyDescent="0.2">
      <c r="A5" s="255" t="s">
        <v>5</v>
      </c>
      <c r="B5" s="249">
        <v>2228.8380000000002</v>
      </c>
      <c r="C5" s="249">
        <v>748.476</v>
      </c>
      <c r="D5" s="249">
        <v>1412.5170000000001</v>
      </c>
      <c r="E5" s="249">
        <v>606.16600000000005</v>
      </c>
      <c r="F5" s="249">
        <v>1869.577</v>
      </c>
      <c r="G5" s="249">
        <v>1604.8689999999999</v>
      </c>
      <c r="H5" s="249">
        <v>1536.3579999999999</v>
      </c>
      <c r="I5" s="249">
        <v>1906.421</v>
      </c>
      <c r="J5" s="249">
        <v>2096</v>
      </c>
      <c r="K5" s="249">
        <v>3081</v>
      </c>
      <c r="L5" s="249">
        <f>3660</f>
        <v>3660</v>
      </c>
      <c r="M5" s="250">
        <f>L5+CF!M55</f>
        <v>2482.3415548959538</v>
      </c>
      <c r="N5" s="250">
        <f>M5+L5+CF!N55</f>
        <v>6161.8180992556418</v>
      </c>
      <c r="O5" s="250">
        <f>N5+CF!O55</f>
        <v>5329.1737410582409</v>
      </c>
      <c r="P5" s="250">
        <f>O5+CF!P55</f>
        <v>4641.5914171868271</v>
      </c>
      <c r="Q5" s="250">
        <f>P5+CF!Q55</f>
        <v>3417.2362531683571</v>
      </c>
      <c r="R5" s="250">
        <f>Q5+CF!R55</f>
        <v>2321.8006120556074</v>
      </c>
      <c r="S5" s="250">
        <f>R5+CF!S55</f>
        <v>975.35489649920328</v>
      </c>
      <c r="T5" s="250">
        <f>S5+CF!T55</f>
        <v>-308.31070343688543</v>
      </c>
      <c r="U5" s="250">
        <f>T5+CF!U55</f>
        <v>-1668.8917102952923</v>
      </c>
      <c r="V5" s="250">
        <f>U5+CF!V55</f>
        <v>-3103.341742696025</v>
      </c>
      <c r="W5" s="23"/>
    </row>
    <row r="6" spans="1:23" ht="15" customHeight="1" outlineLevel="2" x14ac:dyDescent="0.2">
      <c r="A6" s="255" t="s">
        <v>6</v>
      </c>
      <c r="B6" s="250" t="s">
        <v>7</v>
      </c>
      <c r="C6" s="250" t="s">
        <v>7</v>
      </c>
      <c r="D6" s="250" t="s">
        <v>7</v>
      </c>
      <c r="E6" s="250" t="s">
        <v>7</v>
      </c>
      <c r="F6" s="250" t="s">
        <v>7</v>
      </c>
      <c r="G6" s="250" t="s">
        <v>7</v>
      </c>
      <c r="H6" s="250" t="s">
        <v>7</v>
      </c>
      <c r="I6" s="250" t="s">
        <v>7</v>
      </c>
      <c r="J6" s="250" t="s">
        <v>7</v>
      </c>
      <c r="K6" s="250" t="s">
        <v>7</v>
      </c>
      <c r="L6" s="250" t="s">
        <v>7</v>
      </c>
      <c r="M6" s="250">
        <f>0</f>
        <v>0</v>
      </c>
      <c r="N6" s="250">
        <f>0</f>
        <v>0</v>
      </c>
      <c r="O6" s="250">
        <f>0</f>
        <v>0</v>
      </c>
      <c r="P6" s="250">
        <f>0</f>
        <v>0</v>
      </c>
      <c r="Q6" s="250">
        <f>0</f>
        <v>0</v>
      </c>
      <c r="R6" s="250">
        <f>0</f>
        <v>0</v>
      </c>
      <c r="S6" s="250">
        <f>0</f>
        <v>0</v>
      </c>
      <c r="T6" s="250">
        <f>0</f>
        <v>0</v>
      </c>
      <c r="U6" s="250">
        <f>0</f>
        <v>0</v>
      </c>
      <c r="V6" s="250">
        <f>0</f>
        <v>0</v>
      </c>
      <c r="W6" s="23"/>
    </row>
    <row r="7" spans="1:23" ht="15" customHeight="1" outlineLevel="2" x14ac:dyDescent="0.2">
      <c r="A7" s="255" t="s">
        <v>8</v>
      </c>
      <c r="B7" s="249">
        <v>12.875</v>
      </c>
      <c r="C7" s="249">
        <v>3.4089999999999998</v>
      </c>
      <c r="D7" s="249">
        <v>28.271000000000001</v>
      </c>
      <c r="E7" s="249">
        <v>4.54</v>
      </c>
      <c r="F7" s="249">
        <v>10.362</v>
      </c>
      <c r="G7" s="249">
        <v>4.532</v>
      </c>
      <c r="H7" s="250" t="s">
        <v>7</v>
      </c>
      <c r="I7" s="250" t="s">
        <v>7</v>
      </c>
      <c r="J7" s="249">
        <v>0</v>
      </c>
      <c r="K7" s="249">
        <v>527</v>
      </c>
      <c r="L7" s="249">
        <f>872</f>
        <v>872</v>
      </c>
      <c r="M7" s="250" t="s">
        <v>7</v>
      </c>
      <c r="N7" s="250" t="s">
        <v>7</v>
      </c>
      <c r="O7" s="250" t="s">
        <v>7</v>
      </c>
      <c r="P7" s="250" t="s">
        <v>7</v>
      </c>
      <c r="Q7" s="250" t="s">
        <v>7</v>
      </c>
      <c r="R7" s="250" t="s">
        <v>7</v>
      </c>
      <c r="S7" s="250" t="s">
        <v>7</v>
      </c>
      <c r="T7" s="250" t="s">
        <v>7</v>
      </c>
      <c r="U7" s="250" t="s">
        <v>7</v>
      </c>
      <c r="V7" s="250" t="s">
        <v>7</v>
      </c>
    </row>
    <row r="8" spans="1:23" ht="15" customHeight="1" outlineLevel="2" x14ac:dyDescent="0.2">
      <c r="A8" s="255" t="s">
        <v>9</v>
      </c>
      <c r="B8" s="249">
        <v>291.964</v>
      </c>
      <c r="C8" s="249">
        <v>396.245</v>
      </c>
      <c r="D8" s="249">
        <v>576.31299999999999</v>
      </c>
      <c r="E8" s="249">
        <v>630.11900000000003</v>
      </c>
      <c r="F8" s="249">
        <v>689.13400000000001</v>
      </c>
      <c r="G8" s="249">
        <v>676.73800000000006</v>
      </c>
      <c r="H8" s="249">
        <v>681.80899999999997</v>
      </c>
      <c r="I8" s="249">
        <v>855.38</v>
      </c>
      <c r="J8" s="249">
        <v>1004</v>
      </c>
      <c r="K8" s="249">
        <v>949</v>
      </c>
      <c r="L8" s="249">
        <f>1137</f>
        <v>1137</v>
      </c>
      <c r="M8" s="250">
        <f t="shared" ref="M8:V8" si="2">(M55*M58)/365</f>
        <v>1087.8763536689389</v>
      </c>
      <c r="N8" s="250">
        <f t="shared" si="2"/>
        <v>1317.4559063841268</v>
      </c>
      <c r="O8" s="250">
        <f t="shared" si="2"/>
        <v>1414.5356643040786</v>
      </c>
      <c r="P8" s="250">
        <f t="shared" si="2"/>
        <v>1535.0239775043397</v>
      </c>
      <c r="Q8" s="250">
        <f t="shared" si="2"/>
        <v>1685.1254497547056</v>
      </c>
      <c r="R8" s="250">
        <f t="shared" si="2"/>
        <v>1867.615806281131</v>
      </c>
      <c r="S8" s="250">
        <f t="shared" si="2"/>
        <v>2087.5485363685352</v>
      </c>
      <c r="T8" s="250">
        <f t="shared" si="2"/>
        <v>2358.9269174375549</v>
      </c>
      <c r="U8" s="250">
        <f t="shared" si="2"/>
        <v>2694.4217556620574</v>
      </c>
      <c r="V8" s="250">
        <f t="shared" si="2"/>
        <v>3111.698651525543</v>
      </c>
    </row>
    <row r="9" spans="1:23" ht="15" customHeight="1" outlineLevel="2" x14ac:dyDescent="0.2">
      <c r="A9" s="256" t="s">
        <v>10</v>
      </c>
      <c r="B9" s="248">
        <v>692.346</v>
      </c>
      <c r="C9" s="247">
        <v>319.39600000000002</v>
      </c>
      <c r="D9" s="247">
        <v>232.02699999999999</v>
      </c>
      <c r="E9" s="247">
        <v>274.85700000000003</v>
      </c>
      <c r="F9" s="247">
        <v>303.54300000000001</v>
      </c>
      <c r="G9" s="247">
        <v>323.01600000000002</v>
      </c>
      <c r="H9" s="247">
        <v>462.73899999999998</v>
      </c>
      <c r="I9" s="247">
        <v>459.13799999999998</v>
      </c>
      <c r="J9" s="247">
        <v>468</v>
      </c>
      <c r="K9" s="247">
        <v>890</v>
      </c>
      <c r="L9" s="247">
        <f>881</f>
        <v>881</v>
      </c>
      <c r="M9" s="248">
        <f t="shared" ref="M9:V9" si="3">M59*M55</f>
        <v>918.90610506455914</v>
      </c>
      <c r="N9" s="248">
        <f t="shared" si="3"/>
        <v>683.7179495365956</v>
      </c>
      <c r="O9" s="248">
        <f t="shared" si="3"/>
        <v>734.09927365142755</v>
      </c>
      <c r="P9" s="248">
        <f t="shared" si="3"/>
        <v>796.62889763748171</v>
      </c>
      <c r="Q9" s="248">
        <f t="shared" si="3"/>
        <v>874.5268146244066</v>
      </c>
      <c r="R9" s="248">
        <f t="shared" si="3"/>
        <v>969.23353821935189</v>
      </c>
      <c r="S9" s="248">
        <f t="shared" si="3"/>
        <v>1083.3716695394769</v>
      </c>
      <c r="T9" s="248">
        <f t="shared" si="3"/>
        <v>1224.2084666982666</v>
      </c>
      <c r="U9" s="248">
        <f t="shared" si="3"/>
        <v>1398.3196773728864</v>
      </c>
      <c r="V9" s="248">
        <f t="shared" si="3"/>
        <v>1614.8731895217732</v>
      </c>
      <c r="W9" s="23"/>
    </row>
    <row r="10" spans="1:23" ht="15" customHeight="1" outlineLevel="3" x14ac:dyDescent="0.2">
      <c r="A10" s="257" t="s">
        <v>11</v>
      </c>
      <c r="B10" s="249">
        <v>479.41699999999997</v>
      </c>
      <c r="C10" s="250">
        <v>0</v>
      </c>
      <c r="D10" s="250">
        <v>0</v>
      </c>
      <c r="E10" s="250">
        <v>0</v>
      </c>
      <c r="F10" s="250">
        <v>0</v>
      </c>
      <c r="G10" s="250">
        <v>0</v>
      </c>
      <c r="H10" s="250">
        <v>0</v>
      </c>
      <c r="I10" s="250">
        <v>0</v>
      </c>
      <c r="J10" s="250">
        <v>0</v>
      </c>
      <c r="K10" s="250">
        <v>0</v>
      </c>
      <c r="L10" s="250">
        <v>0</v>
      </c>
      <c r="M10" s="250">
        <v>0</v>
      </c>
      <c r="N10" s="250" t="s">
        <v>7</v>
      </c>
      <c r="O10" s="250" t="s">
        <v>7</v>
      </c>
      <c r="P10" s="250" t="s">
        <v>7</v>
      </c>
      <c r="Q10" s="250" t="s">
        <v>7</v>
      </c>
      <c r="R10" s="250" t="s">
        <v>7</v>
      </c>
      <c r="S10" s="250" t="s">
        <v>7</v>
      </c>
      <c r="T10" s="250" t="s">
        <v>7</v>
      </c>
      <c r="U10" s="250" t="s">
        <v>7</v>
      </c>
      <c r="V10" s="250" t="s">
        <v>7</v>
      </c>
      <c r="W10" s="5"/>
    </row>
    <row r="11" spans="1:23" ht="15" customHeight="1" outlineLevel="3" x14ac:dyDescent="0.2">
      <c r="A11" s="257" t="s">
        <v>12</v>
      </c>
      <c r="B11" s="249">
        <v>212.929</v>
      </c>
      <c r="C11" s="249">
        <v>319.39600000000002</v>
      </c>
      <c r="D11" s="250">
        <v>0</v>
      </c>
      <c r="E11" s="250">
        <v>0</v>
      </c>
      <c r="F11" s="250">
        <v>0</v>
      </c>
      <c r="G11" s="250">
        <v>0</v>
      </c>
      <c r="H11" s="250">
        <v>0</v>
      </c>
      <c r="I11" s="250">
        <v>0</v>
      </c>
      <c r="J11" s="250">
        <v>0</v>
      </c>
      <c r="K11" s="250">
        <v>0</v>
      </c>
      <c r="L11" s="250">
        <v>0</v>
      </c>
      <c r="M11" s="250">
        <v>0</v>
      </c>
      <c r="N11" s="250" t="s">
        <v>7</v>
      </c>
      <c r="O11" s="250" t="s">
        <v>7</v>
      </c>
      <c r="P11" s="250" t="s">
        <v>7</v>
      </c>
      <c r="Q11" s="250" t="s">
        <v>7</v>
      </c>
      <c r="R11" s="250" t="s">
        <v>7</v>
      </c>
      <c r="S11" s="250" t="s">
        <v>7</v>
      </c>
      <c r="T11" s="250" t="s">
        <v>7</v>
      </c>
      <c r="U11" s="250" t="s">
        <v>7</v>
      </c>
      <c r="V11" s="250" t="s">
        <v>7</v>
      </c>
      <c r="W11" s="5"/>
    </row>
    <row r="12" spans="1:23" ht="15" customHeight="1" outlineLevel="2" x14ac:dyDescent="0.2">
      <c r="A12" s="255" t="s">
        <v>13</v>
      </c>
      <c r="B12" s="249">
        <v>33.256999999999998</v>
      </c>
      <c r="C12" s="250">
        <v>0</v>
      </c>
      <c r="D12" s="250">
        <v>0</v>
      </c>
      <c r="E12" s="250">
        <v>0</v>
      </c>
      <c r="F12" s="250">
        <v>0</v>
      </c>
      <c r="G12" s="249">
        <v>0</v>
      </c>
      <c r="H12" s="249">
        <v>276.19499999999999</v>
      </c>
      <c r="I12" s="249">
        <v>84.316000000000003</v>
      </c>
      <c r="J12" s="250">
        <v>0</v>
      </c>
      <c r="K12" s="250">
        <v>0</v>
      </c>
      <c r="L12" s="250">
        <v>0</v>
      </c>
      <c r="M12" s="250">
        <v>0</v>
      </c>
      <c r="N12" s="250" t="s">
        <v>7</v>
      </c>
      <c r="O12" s="250" t="s">
        <v>7</v>
      </c>
      <c r="P12" s="250" t="s">
        <v>7</v>
      </c>
      <c r="Q12" s="250" t="s">
        <v>7</v>
      </c>
      <c r="R12" s="250" t="s">
        <v>7</v>
      </c>
      <c r="S12" s="250" t="s">
        <v>7</v>
      </c>
      <c r="T12" s="250" t="s">
        <v>7</v>
      </c>
      <c r="U12" s="250" t="s">
        <v>7</v>
      </c>
      <c r="V12" s="250" t="s">
        <v>7</v>
      </c>
    </row>
    <row r="13" spans="1:23" ht="15" customHeight="1" outlineLevel="1" x14ac:dyDescent="0.2">
      <c r="A13" s="258" t="s">
        <v>14</v>
      </c>
      <c r="B13" s="249">
        <v>4.5839999999999996</v>
      </c>
      <c r="C13" s="249">
        <v>10.042</v>
      </c>
      <c r="D13" s="249">
        <v>9.2430000000000003</v>
      </c>
      <c r="E13" s="250">
        <v>0</v>
      </c>
      <c r="F13" s="250">
        <v>0</v>
      </c>
      <c r="G13" s="250">
        <v>0</v>
      </c>
      <c r="H13" s="250">
        <v>0</v>
      </c>
      <c r="I13" s="250">
        <v>0</v>
      </c>
      <c r="J13" s="250">
        <v>0</v>
      </c>
      <c r="K13" s="250">
        <v>0</v>
      </c>
      <c r="L13" s="250">
        <v>0</v>
      </c>
      <c r="M13" s="250">
        <v>0</v>
      </c>
      <c r="N13" s="250" t="s">
        <v>7</v>
      </c>
      <c r="O13" s="250" t="s">
        <v>7</v>
      </c>
      <c r="P13" s="250" t="s">
        <v>7</v>
      </c>
      <c r="Q13" s="250" t="s">
        <v>7</v>
      </c>
      <c r="R13" s="250" t="s">
        <v>7</v>
      </c>
      <c r="S13" s="250" t="s">
        <v>7</v>
      </c>
      <c r="T13" s="250" t="s">
        <v>7</v>
      </c>
      <c r="U13" s="250" t="s">
        <v>7</v>
      </c>
      <c r="V13" s="250" t="s">
        <v>7</v>
      </c>
    </row>
    <row r="14" spans="1:23" ht="15" customHeight="1" outlineLevel="1" x14ac:dyDescent="0.2">
      <c r="A14" s="258" t="s">
        <v>15</v>
      </c>
      <c r="B14" s="249">
        <v>5606.4359999999997</v>
      </c>
      <c r="C14" s="249">
        <v>7199.21</v>
      </c>
      <c r="D14" s="249">
        <v>9394.6020000000008</v>
      </c>
      <c r="E14" s="249">
        <v>11026.02</v>
      </c>
      <c r="F14" s="249">
        <v>12152.597</v>
      </c>
      <c r="G14" s="249">
        <v>14503.084000000001</v>
      </c>
      <c r="H14" s="249">
        <v>15445.775</v>
      </c>
      <c r="I14" s="249">
        <v>16649.534</v>
      </c>
      <c r="J14" s="249">
        <v>18601</v>
      </c>
      <c r="K14" s="249">
        <v>19249</v>
      </c>
      <c r="L14" s="249">
        <f>21207</f>
        <v>21207</v>
      </c>
      <c r="M14" s="250">
        <f>'capex schedule'!M20</f>
        <v>22222.284780509697</v>
      </c>
      <c r="N14" s="250">
        <f>'capex schedule'!N20</f>
        <v>24316.183450350727</v>
      </c>
      <c r="O14" s="250">
        <f>'capex schedule'!O20</f>
        <v>26049.52277436803</v>
      </c>
      <c r="P14" s="250">
        <f>'capex schedule'!P20</f>
        <v>27837.665348170987</v>
      </c>
      <c r="Q14" s="250">
        <f>'capex schedule'!Q20</f>
        <v>29560.977658023628</v>
      </c>
      <c r="R14" s="250">
        <f>'capex schedule'!R20</f>
        <v>30859.644888791976</v>
      </c>
      <c r="S14" s="250">
        <f>'capex schedule'!S20</f>
        <v>31978.538931674553</v>
      </c>
      <c r="T14" s="250">
        <f>'capex schedule'!T20</f>
        <v>32768.954226555245</v>
      </c>
      <c r="U14" s="250">
        <f>'capex schedule'!U20</f>
        <v>33325.846132719351</v>
      </c>
      <c r="V14" s="250">
        <f>'capex schedule'!V20</f>
        <v>33726.031897162262</v>
      </c>
      <c r="W14" s="23"/>
    </row>
    <row r="15" spans="1:23" ht="15" customHeight="1" outlineLevel="1" x14ac:dyDescent="0.2">
      <c r="A15" s="258" t="s">
        <v>16</v>
      </c>
      <c r="B15" s="250">
        <v>0</v>
      </c>
      <c r="C15" s="250">
        <v>0</v>
      </c>
      <c r="D15" s="250">
        <v>0</v>
      </c>
      <c r="E15" s="249">
        <v>0</v>
      </c>
      <c r="F15" s="249">
        <v>1475.367</v>
      </c>
      <c r="G15" s="249">
        <v>1475.057</v>
      </c>
      <c r="H15" s="249">
        <v>1282.4179999999999</v>
      </c>
      <c r="I15" s="249">
        <v>1427.95</v>
      </c>
      <c r="J15" s="249">
        <v>1449</v>
      </c>
      <c r="K15" s="249">
        <v>1419</v>
      </c>
      <c r="L15" s="249">
        <f>1481</f>
        <v>1481</v>
      </c>
      <c r="M15" s="250">
        <f>L15</f>
        <v>1481</v>
      </c>
      <c r="N15" s="250">
        <f t="shared" ref="N15:V15" si="4">M15</f>
        <v>1481</v>
      </c>
      <c r="O15" s="250">
        <f t="shared" si="4"/>
        <v>1481</v>
      </c>
      <c r="P15" s="250">
        <f t="shared" si="4"/>
        <v>1481</v>
      </c>
      <c r="Q15" s="250">
        <f t="shared" si="4"/>
        <v>1481</v>
      </c>
      <c r="R15" s="250">
        <f t="shared" si="4"/>
        <v>1481</v>
      </c>
      <c r="S15" s="250">
        <f t="shared" si="4"/>
        <v>1481</v>
      </c>
      <c r="T15" s="250">
        <f t="shared" si="4"/>
        <v>1481</v>
      </c>
      <c r="U15" s="250">
        <f t="shared" si="4"/>
        <v>1481</v>
      </c>
      <c r="V15" s="250">
        <f t="shared" si="4"/>
        <v>1481</v>
      </c>
      <c r="W15" s="23"/>
    </row>
    <row r="16" spans="1:23" ht="15" customHeight="1" outlineLevel="1" x14ac:dyDescent="0.2">
      <c r="A16" s="258" t="s">
        <v>17</v>
      </c>
      <c r="B16" s="249">
        <v>1063.2</v>
      </c>
      <c r="C16" s="249">
        <v>2986.0639999999999</v>
      </c>
      <c r="D16" s="249">
        <v>4411.7619999999997</v>
      </c>
      <c r="E16" s="249">
        <v>4836.3879999999999</v>
      </c>
      <c r="F16" s="249">
        <v>4781.8580000000002</v>
      </c>
      <c r="G16" s="249">
        <v>5472.5529999999999</v>
      </c>
      <c r="H16" s="249">
        <v>5372.0709999999999</v>
      </c>
      <c r="I16" s="249">
        <v>5654.2169999999996</v>
      </c>
      <c r="J16" s="249">
        <v>5737</v>
      </c>
      <c r="K16" s="249">
        <v>5504</v>
      </c>
      <c r="L16" s="249">
        <f>5982</f>
        <v>5982</v>
      </c>
      <c r="M16" s="250">
        <f>L16</f>
        <v>5982</v>
      </c>
      <c r="N16" s="250">
        <f t="shared" ref="N16:V16" si="5">M16</f>
        <v>5982</v>
      </c>
      <c r="O16" s="250">
        <f t="shared" si="5"/>
        <v>5982</v>
      </c>
      <c r="P16" s="250">
        <f t="shared" si="5"/>
        <v>5982</v>
      </c>
      <c r="Q16" s="250">
        <f t="shared" si="5"/>
        <v>5982</v>
      </c>
      <c r="R16" s="250">
        <f t="shared" si="5"/>
        <v>5982</v>
      </c>
      <c r="S16" s="250">
        <f t="shared" si="5"/>
        <v>5982</v>
      </c>
      <c r="T16" s="250">
        <f t="shared" si="5"/>
        <v>5982</v>
      </c>
      <c r="U16" s="250">
        <f t="shared" si="5"/>
        <v>5982</v>
      </c>
      <c r="V16" s="250">
        <f t="shared" si="5"/>
        <v>5982</v>
      </c>
      <c r="W16" s="23"/>
    </row>
    <row r="17" spans="1:23" ht="15" customHeight="1" outlineLevel="1" x14ac:dyDescent="0.2">
      <c r="A17" s="258" t="s">
        <v>18</v>
      </c>
      <c r="B17" s="249">
        <v>224.565</v>
      </c>
      <c r="C17" s="249">
        <v>719.23099999999999</v>
      </c>
      <c r="D17" s="249">
        <v>2384.9720000000002</v>
      </c>
      <c r="E17" s="249">
        <v>2333.2959999999998</v>
      </c>
      <c r="F17" s="249">
        <v>2102.3890000000001</v>
      </c>
      <c r="G17" s="249">
        <v>2170.9450000000002</v>
      </c>
      <c r="H17" s="249">
        <v>1935.2670000000001</v>
      </c>
      <c r="I17" s="249">
        <v>1897.6489999999999</v>
      </c>
      <c r="J17" s="249">
        <v>1705</v>
      </c>
      <c r="K17" s="249">
        <v>1417</v>
      </c>
      <c r="L17" s="249">
        <f>1389</f>
        <v>1389</v>
      </c>
      <c r="M17" s="250">
        <f>'capex schedule'!M30</f>
        <v>1221.6140263586226</v>
      </c>
      <c r="N17" s="250">
        <f>'capex schedule'!N30</f>
        <v>1069.140054666841</v>
      </c>
      <c r="O17" s="250">
        <f>'capex schedule'!O30</f>
        <v>930.32239055460343</v>
      </c>
      <c r="P17" s="250">
        <f>'capex schedule'!P30</f>
        <v>805.82124233145953</v>
      </c>
      <c r="Q17" s="250">
        <f>'capex schedule'!Q30</f>
        <v>694.72919959759872</v>
      </c>
      <c r="R17" s="250">
        <f>'capex schedule'!R30</f>
        <v>597.11521701965614</v>
      </c>
      <c r="S17" s="250">
        <f>'capex schedule'!S30</f>
        <v>518.7581245909937</v>
      </c>
      <c r="T17" s="250">
        <f>'capex schedule'!T30</f>
        <v>449.75686686270234</v>
      </c>
      <c r="U17" s="250">
        <f>'capex schedule'!U30</f>
        <v>389.3190498597898</v>
      </c>
      <c r="V17" s="250">
        <f>'capex schedule'!V30</f>
        <v>336.70831853360193</v>
      </c>
      <c r="W17" s="23"/>
    </row>
    <row r="18" spans="1:23" ht="15" customHeight="1" outlineLevel="1" x14ac:dyDescent="0.2">
      <c r="A18" s="254" t="s">
        <v>19</v>
      </c>
      <c r="B18" s="247">
        <v>198.63</v>
      </c>
      <c r="C18" s="247">
        <v>226.298</v>
      </c>
      <c r="D18" s="247">
        <v>241.75</v>
      </c>
      <c r="E18" s="247">
        <v>533.25199999999995</v>
      </c>
      <c r="F18" s="247">
        <v>580.78800000000001</v>
      </c>
      <c r="G18" s="247">
        <v>776.04700000000003</v>
      </c>
      <c r="H18" s="247">
        <v>926.06600000000003</v>
      </c>
      <c r="I18" s="247">
        <v>1376.1369999999999</v>
      </c>
      <c r="J18" s="247">
        <v>1591</v>
      </c>
      <c r="K18" s="247">
        <v>2049</v>
      </c>
      <c r="L18" s="247">
        <f>2240</f>
        <v>2240</v>
      </c>
      <c r="M18" s="248">
        <f>SUM(M19:M20)</f>
        <v>2240</v>
      </c>
      <c r="N18" s="248">
        <f t="shared" ref="N18:V18" si="6">SUM(N19:N20)</f>
        <v>3128.3344894026977</v>
      </c>
      <c r="O18" s="248">
        <f t="shared" si="6"/>
        <v>3366.8955838150287</v>
      </c>
      <c r="P18" s="248">
        <f t="shared" si="6"/>
        <v>3654.7144043159919</v>
      </c>
      <c r="Q18" s="248">
        <f t="shared" si="6"/>
        <v>4001.6115859791903</v>
      </c>
      <c r="R18" s="248">
        <f t="shared" si="6"/>
        <v>4419.3725090958296</v>
      </c>
      <c r="S18" s="248">
        <f t="shared" si="6"/>
        <v>4922.1402358541818</v>
      </c>
      <c r="T18" s="248">
        <f t="shared" si="6"/>
        <v>5526.8870346022231</v>
      </c>
      <c r="U18" s="248">
        <f t="shared" si="6"/>
        <v>6253.9802092051304</v>
      </c>
      <c r="V18" s="248">
        <f t="shared" si="6"/>
        <v>7127.8610945117716</v>
      </c>
      <c r="W18" s="23"/>
    </row>
    <row r="19" spans="1:23" ht="15" customHeight="1" outlineLevel="1" x14ac:dyDescent="0.2">
      <c r="A19" s="255" t="s">
        <v>20</v>
      </c>
      <c r="B19" s="247">
        <v>0</v>
      </c>
      <c r="C19" s="247"/>
      <c r="D19" s="247"/>
      <c r="E19" s="247"/>
      <c r="F19" s="247">
        <f>'joint ventures'!B5</f>
        <v>0</v>
      </c>
      <c r="G19" s="247">
        <f>'joint ventures'!C5</f>
        <v>0</v>
      </c>
      <c r="H19" s="247">
        <f>'joint ventures'!D5</f>
        <v>245</v>
      </c>
      <c r="I19" s="247">
        <f>'joint ventures'!E5</f>
        <v>347.5</v>
      </c>
      <c r="J19" s="247">
        <f>'joint ventures'!F5</f>
        <v>468</v>
      </c>
      <c r="K19" s="247">
        <f>'joint ventures'!G5</f>
        <v>519</v>
      </c>
      <c r="L19" s="247">
        <f>L18-L20</f>
        <v>710</v>
      </c>
      <c r="M19" s="248">
        <f>'joint ventures'!I5</f>
        <v>710</v>
      </c>
      <c r="N19" s="248">
        <f>'joint ventures'!J5</f>
        <v>1598.3344894026975</v>
      </c>
      <c r="O19" s="248">
        <f>'joint ventures'!K5</f>
        <v>1836.8955838150287</v>
      </c>
      <c r="P19" s="248">
        <f>'joint ventures'!L5</f>
        <v>2124.7144043159919</v>
      </c>
      <c r="Q19" s="248">
        <f>'joint ventures'!M5</f>
        <v>2471.6115859791903</v>
      </c>
      <c r="R19" s="248">
        <f>'joint ventures'!N5</f>
        <v>2889.3725090958296</v>
      </c>
      <c r="S19" s="248">
        <f>'joint ventures'!O5</f>
        <v>3392.1402358541823</v>
      </c>
      <c r="T19" s="248">
        <f>'joint ventures'!P5</f>
        <v>3996.8870346022236</v>
      </c>
      <c r="U19" s="248">
        <f>'joint ventures'!Q5</f>
        <v>4723.9802092051304</v>
      </c>
      <c r="V19" s="248">
        <f>'joint ventures'!R5</f>
        <v>5597.8610945117716</v>
      </c>
      <c r="W19" s="23"/>
    </row>
    <row r="20" spans="1:23" ht="15" customHeight="1" outlineLevel="1" x14ac:dyDescent="0.2">
      <c r="A20" s="255" t="s">
        <v>21</v>
      </c>
      <c r="B20" s="247">
        <v>0</v>
      </c>
      <c r="C20" s="247"/>
      <c r="D20" s="247"/>
      <c r="E20" s="247"/>
      <c r="F20" s="247"/>
      <c r="G20" s="247"/>
      <c r="H20" s="247">
        <f>H18-H19</f>
        <v>681.06600000000003</v>
      </c>
      <c r="I20" s="247">
        <f t="shared" ref="I20:K20" si="7">I18-I19</f>
        <v>1028.6369999999999</v>
      </c>
      <c r="J20" s="247">
        <f t="shared" si="7"/>
        <v>1123</v>
      </c>
      <c r="K20" s="247">
        <f t="shared" si="7"/>
        <v>1530</v>
      </c>
      <c r="L20" s="247">
        <f>K20</f>
        <v>1530</v>
      </c>
      <c r="M20" s="248">
        <f>L20</f>
        <v>1530</v>
      </c>
      <c r="N20" s="248">
        <f t="shared" ref="N20:V20" si="8">M20</f>
        <v>1530</v>
      </c>
      <c r="O20" s="248">
        <f t="shared" si="8"/>
        <v>1530</v>
      </c>
      <c r="P20" s="248">
        <f t="shared" si="8"/>
        <v>1530</v>
      </c>
      <c r="Q20" s="248">
        <f t="shared" si="8"/>
        <v>1530</v>
      </c>
      <c r="R20" s="248">
        <f t="shared" si="8"/>
        <v>1530</v>
      </c>
      <c r="S20" s="248">
        <f t="shared" si="8"/>
        <v>1530</v>
      </c>
      <c r="T20" s="248">
        <f t="shared" si="8"/>
        <v>1530</v>
      </c>
      <c r="U20" s="248">
        <f t="shared" si="8"/>
        <v>1530</v>
      </c>
      <c r="V20" s="248">
        <f t="shared" si="8"/>
        <v>1530</v>
      </c>
      <c r="W20" s="23"/>
    </row>
    <row r="21" spans="1:23" ht="15" customHeight="1" x14ac:dyDescent="0.2">
      <c r="A21" s="253" t="s">
        <v>22</v>
      </c>
      <c r="B21" s="247">
        <v>10356.695</v>
      </c>
      <c r="C21" s="247">
        <v>12608.370999999999</v>
      </c>
      <c r="D21" s="247">
        <v>18691.456999999999</v>
      </c>
      <c r="E21" s="247">
        <v>20244.637999999999</v>
      </c>
      <c r="F21" s="247">
        <v>23965.615000000002</v>
      </c>
      <c r="G21" s="247">
        <v>27006.841</v>
      </c>
      <c r="H21" s="247">
        <v>27918.698</v>
      </c>
      <c r="I21" s="247">
        <v>30310.741999999998</v>
      </c>
      <c r="J21" s="247">
        <v>32651</v>
      </c>
      <c r="K21" s="247">
        <v>35085</v>
      </c>
      <c r="L21" s="247">
        <f>L3</f>
        <v>38849</v>
      </c>
      <c r="M21" s="248">
        <f t="shared" ref="M21:V21" si="9">M22+M50</f>
        <v>37636.023221287956</v>
      </c>
      <c r="N21" s="248">
        <f t="shared" si="9"/>
        <v>44139.646602009641</v>
      </c>
      <c r="O21" s="248">
        <f t="shared" si="9"/>
        <v>45287.549855129946</v>
      </c>
      <c r="P21" s="248">
        <f t="shared" si="9"/>
        <v>46734.44961996832</v>
      </c>
      <c r="Q21" s="248">
        <f t="shared" si="9"/>
        <v>47697.207605361109</v>
      </c>
      <c r="R21" s="248">
        <f t="shared" si="9"/>
        <v>48497.77889761985</v>
      </c>
      <c r="S21" s="248">
        <f t="shared" si="9"/>
        <v>49028.715910732732</v>
      </c>
      <c r="T21" s="248">
        <f t="shared" si="9"/>
        <v>49483.418474247803</v>
      </c>
      <c r="U21" s="248">
        <f t="shared" si="9"/>
        <v>49855.995432791533</v>
      </c>
      <c r="V21" s="248">
        <f t="shared" si="9"/>
        <v>50276.832264220691</v>
      </c>
      <c r="W21" s="23"/>
    </row>
    <row r="22" spans="1:23" ht="15" customHeight="1" outlineLevel="1" x14ac:dyDescent="0.2">
      <c r="A22" s="254" t="s">
        <v>23</v>
      </c>
      <c r="B22" s="247">
        <v>7611.3090000000002</v>
      </c>
      <c r="C22" s="247">
        <v>8242.5419999999995</v>
      </c>
      <c r="D22" s="247">
        <v>11841.666999999999</v>
      </c>
      <c r="E22" s="247">
        <v>13025.359</v>
      </c>
      <c r="F22" s="247">
        <v>15125.233</v>
      </c>
      <c r="G22" s="247">
        <v>16372.723</v>
      </c>
      <c r="H22" s="247">
        <v>17036.934000000001</v>
      </c>
      <c r="I22" s="247">
        <v>18804.91</v>
      </c>
      <c r="J22" s="247">
        <v>20137</v>
      </c>
      <c r="K22" s="247">
        <v>21533</v>
      </c>
      <c r="L22" s="247">
        <v>24742</v>
      </c>
      <c r="M22" s="248">
        <f t="shared" ref="M22:V22" si="10">M23+M36+M37+M33</f>
        <v>21698.449546449534</v>
      </c>
      <c r="N22" s="248">
        <f t="shared" si="10"/>
        <v>24194.213599372808</v>
      </c>
      <c r="O22" s="248">
        <f t="shared" si="10"/>
        <v>26153.946814728359</v>
      </c>
      <c r="P22" s="248">
        <f t="shared" si="10"/>
        <v>27999.508492032364</v>
      </c>
      <c r="Q22" s="248">
        <f t="shared" si="10"/>
        <v>29523.14196230366</v>
      </c>
      <c r="R22" s="248">
        <f t="shared" si="10"/>
        <v>31746.818873023116</v>
      </c>
      <c r="S22" s="248">
        <f t="shared" si="10"/>
        <v>32787.654655594444</v>
      </c>
      <c r="T22" s="248">
        <f t="shared" si="10"/>
        <v>34230.508043646172</v>
      </c>
      <c r="U22" s="248">
        <f t="shared" si="10"/>
        <v>35474.301313361844</v>
      </c>
      <c r="V22" s="248">
        <f t="shared" si="10"/>
        <v>36474.551814168735</v>
      </c>
      <c r="W22" s="23"/>
    </row>
    <row r="23" spans="1:23" ht="15" customHeight="1" outlineLevel="2" x14ac:dyDescent="0.2">
      <c r="A23" s="256" t="s">
        <v>24</v>
      </c>
      <c r="B23" s="247">
        <v>1656.354</v>
      </c>
      <c r="C23" s="247">
        <v>1028.6949999999999</v>
      </c>
      <c r="D23" s="247">
        <v>1242.7339999999999</v>
      </c>
      <c r="E23" s="247">
        <v>1515.0709999999999</v>
      </c>
      <c r="F23" s="247">
        <v>2157.8629999999998</v>
      </c>
      <c r="G23" s="247">
        <v>2024.75</v>
      </c>
      <c r="H23" s="247">
        <v>1605.954</v>
      </c>
      <c r="I23" s="247">
        <v>1838.298</v>
      </c>
      <c r="J23" s="247">
        <v>3162</v>
      </c>
      <c r="K23" s="247">
        <v>3349</v>
      </c>
      <c r="L23" s="247">
        <v>4241</v>
      </c>
      <c r="M23" s="248">
        <f>M24+M25+M26+M29+M30+M32</f>
        <v>2962.1789481451874</v>
      </c>
      <c r="N23" s="248">
        <f t="shared" ref="N23:V23" si="11">N24+N25+N26+N29+N30+N32</f>
        <v>3399.2333958898798</v>
      </c>
      <c r="O23" s="248">
        <f t="shared" si="11"/>
        <v>3884.8346258119532</v>
      </c>
      <c r="P23" s="248">
        <f t="shared" si="11"/>
        <v>3965.757201128517</v>
      </c>
      <c r="Q23" s="248">
        <f t="shared" si="11"/>
        <v>3944.772952607922</v>
      </c>
      <c r="R23" s="248">
        <f t="shared" si="11"/>
        <v>4747.3587286543434</v>
      </c>
      <c r="S23" s="248">
        <f t="shared" si="11"/>
        <v>4550.8444844058131</v>
      </c>
      <c r="T23" s="248">
        <f t="shared" si="11"/>
        <v>4935.7705989668366</v>
      </c>
      <c r="U23" s="248">
        <f t="shared" si="11"/>
        <v>5381.0084099659707</v>
      </c>
      <c r="V23" s="248">
        <f t="shared" si="11"/>
        <v>5869.6856893727045</v>
      </c>
      <c r="W23" s="23"/>
    </row>
    <row r="24" spans="1:23" ht="15" customHeight="1" outlineLevel="3" x14ac:dyDescent="0.2">
      <c r="A24" s="257" t="s">
        <v>25</v>
      </c>
      <c r="B24" s="249">
        <v>400.94799999999998</v>
      </c>
      <c r="C24" s="249">
        <v>581.73900000000003</v>
      </c>
      <c r="D24" s="249">
        <v>719.25699999999995</v>
      </c>
      <c r="E24" s="249">
        <v>756.69200000000001</v>
      </c>
      <c r="F24" s="249">
        <v>760.71799999999996</v>
      </c>
      <c r="G24" s="249">
        <v>844.86199999999997</v>
      </c>
      <c r="H24" s="249">
        <v>879.14400000000001</v>
      </c>
      <c r="I24" s="249">
        <v>1004.8</v>
      </c>
      <c r="J24" s="249">
        <v>1187</v>
      </c>
      <c r="K24" s="249">
        <v>1193</v>
      </c>
      <c r="L24" s="249">
        <f>1213</f>
        <v>1213</v>
      </c>
      <c r="M24" s="250">
        <f t="shared" ref="M24:V24" si="12">-(M56*M64)/365</f>
        <v>697.36989663455915</v>
      </c>
      <c r="N24" s="250">
        <f t="shared" si="12"/>
        <v>1475.5222231741427</v>
      </c>
      <c r="O24" s="250">
        <f t="shared" si="12"/>
        <v>1584.24945991666</v>
      </c>
      <c r="P24" s="250">
        <f t="shared" si="12"/>
        <v>1719.1937741045201</v>
      </c>
      <c r="Q24" s="250">
        <f t="shared" si="12"/>
        <v>1887.3041882469092</v>
      </c>
      <c r="R24" s="250">
        <f t="shared" si="12"/>
        <v>2091.6894547783286</v>
      </c>
      <c r="S24" s="250">
        <f t="shared" si="12"/>
        <v>2338.0093727921217</v>
      </c>
      <c r="T24" s="250">
        <f t="shared" si="12"/>
        <v>2641.9473112202554</v>
      </c>
      <c r="U24" s="250">
        <f t="shared" si="12"/>
        <v>3017.6942999138814</v>
      </c>
      <c r="V24" s="250">
        <f t="shared" si="12"/>
        <v>3485.0354307100852</v>
      </c>
    </row>
    <row r="25" spans="1:23" ht="15" customHeight="1" outlineLevel="3" x14ac:dyDescent="0.2">
      <c r="A25" s="257" t="s">
        <v>26</v>
      </c>
      <c r="B25" s="249">
        <v>103.107</v>
      </c>
      <c r="C25" s="249">
        <v>144.84200000000001</v>
      </c>
      <c r="D25" s="249">
        <v>220.36699999999999</v>
      </c>
      <c r="E25" s="249">
        <v>179.41200000000001</v>
      </c>
      <c r="F25" s="249">
        <v>301.53500000000003</v>
      </c>
      <c r="G25" s="249">
        <v>301.15499999999997</v>
      </c>
      <c r="H25" s="249">
        <v>187.334</v>
      </c>
      <c r="I25" s="249">
        <v>281.34699999999998</v>
      </c>
      <c r="J25" s="249">
        <v>398</v>
      </c>
      <c r="K25" s="249">
        <v>387</v>
      </c>
      <c r="L25" s="249">
        <f>378</f>
        <v>378</v>
      </c>
      <c r="M25" s="250">
        <f>L25</f>
        <v>378</v>
      </c>
      <c r="N25" s="250">
        <f t="shared" ref="N25:V25" si="13">M25</f>
        <v>378</v>
      </c>
      <c r="O25" s="250">
        <f t="shared" si="13"/>
        <v>378</v>
      </c>
      <c r="P25" s="250">
        <f t="shared" si="13"/>
        <v>378</v>
      </c>
      <c r="Q25" s="250">
        <f t="shared" si="13"/>
        <v>378</v>
      </c>
      <c r="R25" s="250">
        <f t="shared" si="13"/>
        <v>378</v>
      </c>
      <c r="S25" s="250">
        <f t="shared" si="13"/>
        <v>378</v>
      </c>
      <c r="T25" s="250">
        <f t="shared" si="13"/>
        <v>378</v>
      </c>
      <c r="U25" s="250">
        <f t="shared" si="13"/>
        <v>378</v>
      </c>
      <c r="V25" s="250">
        <f t="shared" si="13"/>
        <v>378</v>
      </c>
      <c r="W25" s="23"/>
    </row>
    <row r="26" spans="1:23" ht="15" customHeight="1" outlineLevel="3" x14ac:dyDescent="0.2">
      <c r="A26" s="259" t="s">
        <v>27</v>
      </c>
      <c r="B26" s="247">
        <v>40.121000000000002</v>
      </c>
      <c r="C26" s="247">
        <v>101.04600000000001</v>
      </c>
      <c r="D26" s="247">
        <v>78.704999999999998</v>
      </c>
      <c r="E26" s="248">
        <v>77.843999999999994</v>
      </c>
      <c r="F26" s="248">
        <v>220.845</v>
      </c>
      <c r="G26" s="248">
        <v>291.89</v>
      </c>
      <c r="H26" s="248">
        <v>291.87</v>
      </c>
      <c r="I26" s="248">
        <v>290.95800000000003</v>
      </c>
      <c r="J26" s="248">
        <v>269</v>
      </c>
      <c r="K26" s="248">
        <v>333</v>
      </c>
      <c r="L26" s="248">
        <f>L27+L28</f>
        <v>369</v>
      </c>
      <c r="M26" s="248">
        <f t="shared" ref="M26:V26" si="14">SUM(M27:M28)</f>
        <v>347</v>
      </c>
      <c r="N26" s="248">
        <f t="shared" si="14"/>
        <v>347</v>
      </c>
      <c r="O26" s="248">
        <f t="shared" si="14"/>
        <v>347</v>
      </c>
      <c r="P26" s="248">
        <f t="shared" si="14"/>
        <v>347</v>
      </c>
      <c r="Q26" s="248">
        <f t="shared" si="14"/>
        <v>347</v>
      </c>
      <c r="R26" s="248">
        <f t="shared" si="14"/>
        <v>347</v>
      </c>
      <c r="S26" s="248">
        <f t="shared" si="14"/>
        <v>347</v>
      </c>
      <c r="T26" s="248">
        <f t="shared" si="14"/>
        <v>347</v>
      </c>
      <c r="U26" s="248">
        <f t="shared" si="14"/>
        <v>347</v>
      </c>
      <c r="V26" s="248">
        <f t="shared" si="14"/>
        <v>347</v>
      </c>
    </row>
    <row r="27" spans="1:23" ht="15" customHeight="1" outlineLevel="4" x14ac:dyDescent="0.2">
      <c r="A27" s="260" t="s">
        <v>28</v>
      </c>
      <c r="B27" s="250">
        <v>0</v>
      </c>
      <c r="C27" s="250">
        <v>0</v>
      </c>
      <c r="D27" s="250">
        <v>0</v>
      </c>
      <c r="E27" s="249">
        <v>0</v>
      </c>
      <c r="F27" s="249">
        <v>145.60599999999999</v>
      </c>
      <c r="G27" s="249">
        <v>154.20699999999999</v>
      </c>
      <c r="H27" s="249">
        <v>144.029</v>
      </c>
      <c r="I27" s="249">
        <v>139.53800000000001</v>
      </c>
      <c r="J27" s="249">
        <v>131</v>
      </c>
      <c r="K27" s="249">
        <v>144</v>
      </c>
      <c r="L27" s="249">
        <v>158</v>
      </c>
      <c r="M27" s="250">
        <f>L27</f>
        <v>158</v>
      </c>
      <c r="N27" s="250">
        <f t="shared" ref="N27:V27" si="15">M27</f>
        <v>158</v>
      </c>
      <c r="O27" s="250">
        <f t="shared" si="15"/>
        <v>158</v>
      </c>
      <c r="P27" s="250">
        <f t="shared" si="15"/>
        <v>158</v>
      </c>
      <c r="Q27" s="250">
        <f t="shared" si="15"/>
        <v>158</v>
      </c>
      <c r="R27" s="250">
        <f t="shared" si="15"/>
        <v>158</v>
      </c>
      <c r="S27" s="250">
        <f t="shared" si="15"/>
        <v>158</v>
      </c>
      <c r="T27" s="250">
        <f t="shared" si="15"/>
        <v>158</v>
      </c>
      <c r="U27" s="250">
        <f t="shared" si="15"/>
        <v>158</v>
      </c>
      <c r="V27" s="250">
        <f t="shared" si="15"/>
        <v>158</v>
      </c>
      <c r="W27" s="23"/>
    </row>
    <row r="28" spans="1:23" ht="15" customHeight="1" outlineLevel="4" x14ac:dyDescent="0.2">
      <c r="A28" s="260" t="s">
        <v>29</v>
      </c>
      <c r="B28" s="250">
        <v>0</v>
      </c>
      <c r="C28" s="250">
        <v>0</v>
      </c>
      <c r="D28" s="250">
        <v>0</v>
      </c>
      <c r="E28" s="249">
        <v>77.843999999999994</v>
      </c>
      <c r="F28" s="249">
        <v>75.239000000000004</v>
      </c>
      <c r="G28" s="249">
        <v>137.68299999999999</v>
      </c>
      <c r="H28" s="249">
        <v>147.84100000000001</v>
      </c>
      <c r="I28" s="249">
        <v>151.41999999999999</v>
      </c>
      <c r="J28" s="249">
        <v>138</v>
      </c>
      <c r="K28" s="249">
        <v>189</v>
      </c>
      <c r="L28" s="249">
        <f>211</f>
        <v>211</v>
      </c>
      <c r="M28" s="250">
        <f>'capital structure'!L4</f>
        <v>189</v>
      </c>
      <c r="N28" s="250">
        <f>'capital structure'!M4</f>
        <v>189</v>
      </c>
      <c r="O28" s="250">
        <f>'capital structure'!N4</f>
        <v>189</v>
      </c>
      <c r="P28" s="250">
        <f>'capital structure'!O4</f>
        <v>189</v>
      </c>
      <c r="Q28" s="250">
        <f>'capital structure'!P4</f>
        <v>189</v>
      </c>
      <c r="R28" s="250">
        <f>'capital structure'!Q4</f>
        <v>189</v>
      </c>
      <c r="S28" s="250">
        <f>'capital structure'!R4</f>
        <v>189</v>
      </c>
      <c r="T28" s="250">
        <f>'capital structure'!S4</f>
        <v>189</v>
      </c>
      <c r="U28" s="250">
        <f>'capital structure'!T4</f>
        <v>189</v>
      </c>
      <c r="V28" s="250">
        <f>'capital structure'!U4</f>
        <v>189</v>
      </c>
      <c r="W28" s="22"/>
    </row>
    <row r="29" spans="1:23" ht="15" customHeight="1" outlineLevel="3" x14ac:dyDescent="0.2">
      <c r="A29" s="257" t="s">
        <v>30</v>
      </c>
      <c r="B29" s="249">
        <v>770.23599999999999</v>
      </c>
      <c r="C29" s="249">
        <v>67.927999999999997</v>
      </c>
      <c r="D29" s="249">
        <v>64.491</v>
      </c>
      <c r="E29" s="249">
        <v>73.129000000000005</v>
      </c>
      <c r="F29" s="249">
        <v>77.602999999999994</v>
      </c>
      <c r="G29" s="249">
        <v>82.289000000000001</v>
      </c>
      <c r="H29" s="249">
        <v>33.087000000000003</v>
      </c>
      <c r="I29" s="249">
        <v>9.8469999999999995</v>
      </c>
      <c r="J29" s="249">
        <v>8</v>
      </c>
      <c r="K29" s="249">
        <v>5</v>
      </c>
      <c r="L29" s="249">
        <f>14</f>
        <v>14</v>
      </c>
      <c r="M29" s="250">
        <f>'capital structure'!L5</f>
        <v>5</v>
      </c>
      <c r="N29" s="250">
        <f>'capital structure'!M5</f>
        <v>6</v>
      </c>
      <c r="O29" s="250">
        <f>'capital structure'!N5</f>
        <v>7</v>
      </c>
      <c r="P29" s="250">
        <f>'capital structure'!O5</f>
        <v>8</v>
      </c>
      <c r="Q29" s="250">
        <f>'capital structure'!P5</f>
        <v>9</v>
      </c>
      <c r="R29" s="250">
        <f>'capital structure'!Q5</f>
        <v>10</v>
      </c>
      <c r="S29" s="250">
        <f>'capital structure'!R5</f>
        <v>11</v>
      </c>
      <c r="T29" s="250">
        <f>'capital structure'!S5</f>
        <v>12</v>
      </c>
      <c r="U29" s="250">
        <f>'capital structure'!T5</f>
        <v>13</v>
      </c>
      <c r="V29" s="250">
        <f>'capital structure'!U5</f>
        <v>14</v>
      </c>
      <c r="W29" s="23"/>
    </row>
    <row r="30" spans="1:23" ht="15" customHeight="1" outlineLevel="3" x14ac:dyDescent="0.2">
      <c r="A30" s="257" t="s">
        <v>31</v>
      </c>
      <c r="B30" s="250">
        <v>0</v>
      </c>
      <c r="C30" s="250">
        <v>0</v>
      </c>
      <c r="D30" s="249">
        <v>0</v>
      </c>
      <c r="E30" s="249">
        <v>300.99900000000002</v>
      </c>
      <c r="F30" s="249">
        <v>643.22400000000005</v>
      </c>
      <c r="G30" s="249">
        <v>150.18600000000001</v>
      </c>
      <c r="H30" s="250">
        <v>0</v>
      </c>
      <c r="I30" s="249">
        <v>0</v>
      </c>
      <c r="J30" s="249">
        <v>998</v>
      </c>
      <c r="K30" s="249">
        <v>1199</v>
      </c>
      <c r="L30" s="249">
        <f>1899</f>
        <v>1899</v>
      </c>
      <c r="M30" s="250">
        <f>'capital structure'!L6</f>
        <v>1300</v>
      </c>
      <c r="N30" s="250">
        <f>'capital structure'!M6</f>
        <v>1018</v>
      </c>
      <c r="O30" s="250">
        <f>'capital structure'!N6</f>
        <v>1381</v>
      </c>
      <c r="P30" s="250">
        <f>'capital structure'!O6</f>
        <v>1310</v>
      </c>
      <c r="Q30" s="250">
        <f>'capital structure'!P6</f>
        <v>1100</v>
      </c>
      <c r="R30" s="250">
        <f>'capital structure'!Q6</f>
        <v>1673</v>
      </c>
      <c r="S30" s="250">
        <f>'capital structure'!R6</f>
        <v>1200</v>
      </c>
      <c r="T30" s="250">
        <f>'capital structure'!S6</f>
        <v>1244</v>
      </c>
      <c r="U30" s="250">
        <f>'capital structure'!T6</f>
        <v>1268</v>
      </c>
      <c r="V30" s="250">
        <f>'capital structure'!U6</f>
        <v>1233</v>
      </c>
    </row>
    <row r="31" spans="1:23" ht="15" customHeight="1" outlineLevel="3" x14ac:dyDescent="0.2">
      <c r="A31" s="257" t="s">
        <v>32</v>
      </c>
      <c r="B31" s="249">
        <v>146.12100000000001</v>
      </c>
      <c r="C31" s="250">
        <v>0</v>
      </c>
      <c r="D31" s="250">
        <v>0</v>
      </c>
      <c r="E31" s="250">
        <v>0</v>
      </c>
      <c r="F31" s="250">
        <v>0</v>
      </c>
      <c r="G31" s="250">
        <v>0</v>
      </c>
      <c r="H31" s="250">
        <v>0</v>
      </c>
      <c r="I31" s="250">
        <v>0</v>
      </c>
      <c r="J31" s="250">
        <v>0</v>
      </c>
      <c r="K31" s="250">
        <v>0</v>
      </c>
      <c r="L31" s="250">
        <f>0</f>
        <v>0</v>
      </c>
      <c r="M31" s="250" t="s">
        <v>7</v>
      </c>
      <c r="N31" s="250" t="s">
        <v>7</v>
      </c>
      <c r="O31" s="250" t="s">
        <v>7</v>
      </c>
      <c r="P31" s="250" t="s">
        <v>7</v>
      </c>
      <c r="Q31" s="250" t="s">
        <v>7</v>
      </c>
      <c r="R31" s="250" t="s">
        <v>7</v>
      </c>
      <c r="S31" s="250" t="s">
        <v>7</v>
      </c>
      <c r="T31" s="250" t="s">
        <v>7</v>
      </c>
      <c r="U31" s="250" t="s">
        <v>7</v>
      </c>
      <c r="V31" s="250" t="s">
        <v>7</v>
      </c>
    </row>
    <row r="32" spans="1:23" ht="15" customHeight="1" outlineLevel="3" x14ac:dyDescent="0.2">
      <c r="A32" s="259" t="s">
        <v>33</v>
      </c>
      <c r="B32" s="247">
        <v>192.286</v>
      </c>
      <c r="C32" s="247">
        <v>133.13999999999999</v>
      </c>
      <c r="D32" s="247">
        <v>159.91399999999999</v>
      </c>
      <c r="E32" s="247">
        <v>126.995</v>
      </c>
      <c r="F32" s="247">
        <v>153.93799999999999</v>
      </c>
      <c r="G32" s="247">
        <v>354.36799999999999</v>
      </c>
      <c r="H32" s="247">
        <v>214.51900000000001</v>
      </c>
      <c r="I32" s="247">
        <v>251.346</v>
      </c>
      <c r="J32" s="247">
        <v>302</v>
      </c>
      <c r="K32" s="247">
        <v>232</v>
      </c>
      <c r="L32" s="247">
        <f>368</f>
        <v>368</v>
      </c>
      <c r="M32" s="248">
        <f t="shared" ref="M32:V32" si="16">M56*-M59</f>
        <v>234.80905151062811</v>
      </c>
      <c r="N32" s="248">
        <f t="shared" si="16"/>
        <v>174.71117271573712</v>
      </c>
      <c r="O32" s="248">
        <f t="shared" si="16"/>
        <v>187.58516589529285</v>
      </c>
      <c r="P32" s="248">
        <f t="shared" si="16"/>
        <v>203.56342702399661</v>
      </c>
      <c r="Q32" s="248">
        <f t="shared" si="16"/>
        <v>223.46876436101255</v>
      </c>
      <c r="R32" s="248">
        <f t="shared" si="16"/>
        <v>247.66927387601459</v>
      </c>
      <c r="S32" s="248">
        <f t="shared" si="16"/>
        <v>276.83511161369194</v>
      </c>
      <c r="T32" s="248">
        <f t="shared" si="16"/>
        <v>312.82328774658077</v>
      </c>
      <c r="U32" s="248">
        <f t="shared" si="16"/>
        <v>357.31411005208963</v>
      </c>
      <c r="V32" s="248">
        <f t="shared" si="16"/>
        <v>412.65025866261931</v>
      </c>
    </row>
    <row r="33" spans="1:23" ht="15" customHeight="1" outlineLevel="2" x14ac:dyDescent="0.2">
      <c r="A33" s="256" t="s">
        <v>34</v>
      </c>
      <c r="B33" s="247">
        <v>1287.1389999999999</v>
      </c>
      <c r="C33" s="247">
        <v>1410.742</v>
      </c>
      <c r="D33" s="247">
        <v>1620.2560000000001</v>
      </c>
      <c r="E33" s="248">
        <v>1441.077</v>
      </c>
      <c r="F33" s="248">
        <v>2746.538</v>
      </c>
      <c r="G33" s="248">
        <v>3093.4430000000002</v>
      </c>
      <c r="H33" s="248">
        <v>3096.848</v>
      </c>
      <c r="I33" s="248">
        <v>3416.502</v>
      </c>
      <c r="J33" s="248">
        <v>3454</v>
      </c>
      <c r="K33" s="248">
        <v>3417</v>
      </c>
      <c r="L33" s="248">
        <f>SUM(L34:L35)</f>
        <v>3547</v>
      </c>
      <c r="M33" s="248">
        <f t="shared" ref="M33:V33" si="17">M67*M14</f>
        <v>4160.7222672560119</v>
      </c>
      <c r="N33" s="248">
        <f t="shared" si="17"/>
        <v>4552.7670505460892</v>
      </c>
      <c r="O33" s="248">
        <f t="shared" si="17"/>
        <v>4877.3035954325351</v>
      </c>
      <c r="P33" s="248">
        <f t="shared" si="17"/>
        <v>5212.101061009781</v>
      </c>
      <c r="Q33" s="248">
        <f t="shared" si="17"/>
        <v>5534.760228231371</v>
      </c>
      <c r="R33" s="248">
        <f t="shared" si="17"/>
        <v>5777.912258645124</v>
      </c>
      <c r="S33" s="248">
        <f t="shared" si="17"/>
        <v>5987.4050000487759</v>
      </c>
      <c r="T33" s="248">
        <f t="shared" si="17"/>
        <v>6135.396016736413</v>
      </c>
      <c r="U33" s="248">
        <f t="shared" si="17"/>
        <v>6239.6639881586789</v>
      </c>
      <c r="V33" s="248">
        <f t="shared" si="17"/>
        <v>6314.5915591803969</v>
      </c>
      <c r="W33" s="23"/>
    </row>
    <row r="34" spans="1:23" ht="15" customHeight="1" outlineLevel="3" x14ac:dyDescent="0.2">
      <c r="A34" s="257" t="s">
        <v>35</v>
      </c>
      <c r="B34" s="250">
        <v>0</v>
      </c>
      <c r="C34" s="250">
        <v>0</v>
      </c>
      <c r="D34" s="250">
        <v>0</v>
      </c>
      <c r="E34" s="249">
        <v>0</v>
      </c>
      <c r="F34" s="249">
        <v>1315.6559999999999</v>
      </c>
      <c r="G34" s="249">
        <v>1308.627</v>
      </c>
      <c r="H34" s="249">
        <v>1107.18</v>
      </c>
      <c r="I34" s="249">
        <v>1272.8119999999999</v>
      </c>
      <c r="J34" s="249">
        <v>1331</v>
      </c>
      <c r="K34" s="249">
        <v>1331</v>
      </c>
      <c r="L34" s="249">
        <f>1378</f>
        <v>1378</v>
      </c>
      <c r="M34" s="250">
        <f>L34</f>
        <v>1378</v>
      </c>
      <c r="N34" s="250">
        <f t="shared" ref="N34:V34" si="18">M34</f>
        <v>1378</v>
      </c>
      <c r="O34" s="250">
        <f t="shared" si="18"/>
        <v>1378</v>
      </c>
      <c r="P34" s="250">
        <f t="shared" si="18"/>
        <v>1378</v>
      </c>
      <c r="Q34" s="250">
        <f t="shared" si="18"/>
        <v>1378</v>
      </c>
      <c r="R34" s="250">
        <f t="shared" si="18"/>
        <v>1378</v>
      </c>
      <c r="S34" s="250">
        <f t="shared" si="18"/>
        <v>1378</v>
      </c>
      <c r="T34" s="250">
        <f t="shared" si="18"/>
        <v>1378</v>
      </c>
      <c r="U34" s="250">
        <f t="shared" si="18"/>
        <v>1378</v>
      </c>
      <c r="V34" s="250">
        <f t="shared" si="18"/>
        <v>1378</v>
      </c>
      <c r="W34" s="23"/>
    </row>
    <row r="35" spans="1:23" ht="15" customHeight="1" outlineLevel="3" x14ac:dyDescent="0.2">
      <c r="A35" s="257" t="s">
        <v>36</v>
      </c>
      <c r="B35" s="250">
        <v>0</v>
      </c>
      <c r="C35" s="250">
        <v>0</v>
      </c>
      <c r="D35" s="250">
        <v>0</v>
      </c>
      <c r="E35" s="249">
        <v>1441.077</v>
      </c>
      <c r="F35" s="249">
        <v>1430.8820000000001</v>
      </c>
      <c r="G35" s="249">
        <v>1784.816</v>
      </c>
      <c r="H35" s="249">
        <v>1989.6679999999999</v>
      </c>
      <c r="I35" s="249">
        <v>2143.69</v>
      </c>
      <c r="J35" s="249">
        <v>2123</v>
      </c>
      <c r="K35" s="249">
        <v>2086</v>
      </c>
      <c r="L35" s="249">
        <f>2169</f>
        <v>2169</v>
      </c>
      <c r="M35" s="250">
        <f>'capital structure'!L9</f>
        <v>2086</v>
      </c>
      <c r="N35" s="250">
        <f>'capital structure'!M9</f>
        <v>2086</v>
      </c>
      <c r="O35" s="250">
        <f>'capital structure'!N9</f>
        <v>2086</v>
      </c>
      <c r="P35" s="250">
        <f>'capital structure'!O9</f>
        <v>2086</v>
      </c>
      <c r="Q35" s="250">
        <f>'capital structure'!P9</f>
        <v>2086</v>
      </c>
      <c r="R35" s="250">
        <f>'capital structure'!Q9</f>
        <v>2086</v>
      </c>
      <c r="S35" s="250">
        <f>'capital structure'!R9</f>
        <v>2086</v>
      </c>
      <c r="T35" s="250">
        <f>'capital structure'!S9</f>
        <v>2086</v>
      </c>
      <c r="U35" s="250">
        <f>'capital structure'!T9</f>
        <v>2086</v>
      </c>
      <c r="V35" s="250">
        <f>'capital structure'!U9</f>
        <v>2086</v>
      </c>
      <c r="W35" s="22"/>
    </row>
    <row r="36" spans="1:23" ht="15" customHeight="1" outlineLevel="2" x14ac:dyDescent="0.2">
      <c r="A36" s="255" t="s">
        <v>37</v>
      </c>
      <c r="B36" s="249">
        <v>472.76900000000001</v>
      </c>
      <c r="C36" s="249">
        <v>1369.087</v>
      </c>
      <c r="D36" s="249">
        <v>1393.1179999999999</v>
      </c>
      <c r="E36" s="249">
        <v>1310.663</v>
      </c>
      <c r="F36" s="249">
        <v>1289.434</v>
      </c>
      <c r="G36" s="249">
        <v>1287.2539999999999</v>
      </c>
      <c r="H36" s="249">
        <v>586.577</v>
      </c>
      <c r="I36" s="249">
        <v>642.70799999999997</v>
      </c>
      <c r="J36" s="249">
        <v>663</v>
      </c>
      <c r="K36" s="249">
        <v>644</v>
      </c>
      <c r="L36" s="249">
        <f>702</f>
        <v>702</v>
      </c>
      <c r="M36" s="250">
        <f>'capital structure'!L10</f>
        <v>644</v>
      </c>
      <c r="N36" s="250">
        <f>'capital structure'!M10</f>
        <v>644</v>
      </c>
      <c r="O36" s="250">
        <f>'capital structure'!N10</f>
        <v>644</v>
      </c>
      <c r="P36" s="250">
        <f>'capital structure'!O10</f>
        <v>644</v>
      </c>
      <c r="Q36" s="250">
        <f>'capital structure'!P10</f>
        <v>644</v>
      </c>
      <c r="R36" s="250">
        <f>'capital structure'!Q10</f>
        <v>644</v>
      </c>
      <c r="S36" s="250">
        <f>'capital structure'!R10</f>
        <v>644</v>
      </c>
      <c r="T36" s="250">
        <f>'capital structure'!S10</f>
        <v>644</v>
      </c>
      <c r="U36" s="250">
        <f>'capital structure'!T10</f>
        <v>644</v>
      </c>
      <c r="V36" s="250">
        <f>'capital structure'!U10</f>
        <v>644</v>
      </c>
      <c r="W36" s="22"/>
    </row>
    <row r="37" spans="1:23" ht="15" customHeight="1" outlineLevel="2" x14ac:dyDescent="0.2">
      <c r="A37" s="255" t="s">
        <v>38</v>
      </c>
      <c r="B37" s="249">
        <v>3804.634</v>
      </c>
      <c r="C37" s="249">
        <v>3810.77</v>
      </c>
      <c r="D37" s="249">
        <v>6923.8490000000002</v>
      </c>
      <c r="E37" s="249">
        <v>8128.7849999999999</v>
      </c>
      <c r="F37" s="249">
        <v>8309.6730000000007</v>
      </c>
      <c r="G37" s="249">
        <v>9018.277</v>
      </c>
      <c r="H37" s="249">
        <v>10984.144</v>
      </c>
      <c r="I37" s="249">
        <v>12109.539000000001</v>
      </c>
      <c r="J37" s="249">
        <v>12062</v>
      </c>
      <c r="K37" s="249">
        <v>13363</v>
      </c>
      <c r="L37" s="249">
        <f>15320</f>
        <v>15320</v>
      </c>
      <c r="M37" s="250">
        <f>'capital structure'!B75</f>
        <v>13931.548331048334</v>
      </c>
      <c r="N37" s="250">
        <f>'capital structure'!C75</f>
        <v>15598.21315293684</v>
      </c>
      <c r="O37" s="250">
        <f>'capital structure'!D75</f>
        <v>16747.808593483871</v>
      </c>
      <c r="P37" s="250">
        <f>'capital structure'!E75</f>
        <v>18177.650229894069</v>
      </c>
      <c r="Q37" s="250">
        <f>'capital structure'!F75</f>
        <v>19399.608781464365</v>
      </c>
      <c r="R37" s="250">
        <f>'capital structure'!G75</f>
        <v>20577.547885723649</v>
      </c>
      <c r="S37" s="250">
        <f>'capital structure'!H75</f>
        <v>21605.405171139857</v>
      </c>
      <c r="T37" s="250">
        <f>'capital structure'!I75</f>
        <v>22515.341427942927</v>
      </c>
      <c r="U37" s="250">
        <f>'capital structure'!J75</f>
        <v>23209.628915237194</v>
      </c>
      <c r="V37" s="250">
        <f>'capital structure'!K75</f>
        <v>23646.274565615629</v>
      </c>
      <c r="W37" s="22"/>
    </row>
    <row r="38" spans="1:23" ht="15" customHeight="1" outlineLevel="2" x14ac:dyDescent="0.2">
      <c r="A38" s="256" t="s">
        <v>39</v>
      </c>
      <c r="B38" s="247">
        <v>390.41300000000001</v>
      </c>
      <c r="C38" s="247">
        <v>623.24800000000005</v>
      </c>
      <c r="D38" s="247">
        <v>661.71</v>
      </c>
      <c r="E38" s="247">
        <v>629.76300000000003</v>
      </c>
      <c r="F38" s="247">
        <v>621.72500000000002</v>
      </c>
      <c r="G38" s="247">
        <v>948.99900000000002</v>
      </c>
      <c r="H38" s="247">
        <v>763.41099999999994</v>
      </c>
      <c r="I38" s="247">
        <v>797.86300000000006</v>
      </c>
      <c r="J38" s="247">
        <v>796</v>
      </c>
      <c r="K38" s="247">
        <v>760</v>
      </c>
      <c r="L38" s="247">
        <f>932</f>
        <v>932</v>
      </c>
      <c r="M38" s="248">
        <f>L38</f>
        <v>932</v>
      </c>
      <c r="N38" s="248">
        <f t="shared" ref="N38:V38" si="19">M38</f>
        <v>932</v>
      </c>
      <c r="O38" s="248">
        <f t="shared" si="19"/>
        <v>932</v>
      </c>
      <c r="P38" s="248">
        <f t="shared" si="19"/>
        <v>932</v>
      </c>
      <c r="Q38" s="248">
        <f t="shared" si="19"/>
        <v>932</v>
      </c>
      <c r="R38" s="248">
        <f t="shared" si="19"/>
        <v>932</v>
      </c>
      <c r="S38" s="248">
        <f t="shared" si="19"/>
        <v>932</v>
      </c>
      <c r="T38" s="248">
        <f t="shared" si="19"/>
        <v>932</v>
      </c>
      <c r="U38" s="248">
        <f t="shared" si="19"/>
        <v>932</v>
      </c>
      <c r="V38" s="248">
        <f t="shared" si="19"/>
        <v>932</v>
      </c>
      <c r="W38" s="23"/>
    </row>
    <row r="39" spans="1:23" ht="15" customHeight="1" outlineLevel="3" x14ac:dyDescent="0.2">
      <c r="A39" s="258" t="s">
        <v>40</v>
      </c>
      <c r="B39" s="250">
        <v>0</v>
      </c>
      <c r="C39" s="250">
        <v>0</v>
      </c>
      <c r="D39" s="250">
        <v>0</v>
      </c>
      <c r="E39" s="250">
        <v>0</v>
      </c>
      <c r="F39" s="250">
        <v>0</v>
      </c>
      <c r="G39" s="250">
        <v>0</v>
      </c>
      <c r="H39" s="250">
        <v>0</v>
      </c>
      <c r="I39" s="249">
        <v>0</v>
      </c>
      <c r="J39" s="249">
        <v>25</v>
      </c>
      <c r="K39" s="249">
        <v>25</v>
      </c>
      <c r="L39" s="249">
        <v>25</v>
      </c>
      <c r="M39" s="250">
        <f>L39</f>
        <v>25</v>
      </c>
      <c r="N39" s="250">
        <f t="shared" ref="N39:V39" si="20">M39</f>
        <v>25</v>
      </c>
      <c r="O39" s="250">
        <f t="shared" si="20"/>
        <v>25</v>
      </c>
      <c r="P39" s="250">
        <f t="shared" si="20"/>
        <v>25</v>
      </c>
      <c r="Q39" s="250">
        <f t="shared" si="20"/>
        <v>25</v>
      </c>
      <c r="R39" s="250">
        <f t="shared" si="20"/>
        <v>25</v>
      </c>
      <c r="S39" s="250">
        <f t="shared" si="20"/>
        <v>25</v>
      </c>
      <c r="T39" s="250">
        <f t="shared" si="20"/>
        <v>25</v>
      </c>
      <c r="U39" s="250">
        <f t="shared" si="20"/>
        <v>25</v>
      </c>
      <c r="V39" s="250">
        <f t="shared" si="20"/>
        <v>25</v>
      </c>
      <c r="W39" s="23"/>
    </row>
    <row r="40" spans="1:23" ht="15" customHeight="1" outlineLevel="3" x14ac:dyDescent="0.2">
      <c r="A40" s="254" t="s">
        <v>41</v>
      </c>
      <c r="B40" s="247">
        <v>2745.386</v>
      </c>
      <c r="C40" s="247">
        <v>4365.8289999999997</v>
      </c>
      <c r="D40" s="247">
        <v>6849.79</v>
      </c>
      <c r="E40" s="247">
        <v>7219.2790000000005</v>
      </c>
      <c r="F40" s="247">
        <v>8840.3819999999996</v>
      </c>
      <c r="G40" s="247">
        <v>10634.118</v>
      </c>
      <c r="H40" s="247">
        <v>10881.763999999999</v>
      </c>
      <c r="I40" s="247">
        <v>11505.832</v>
      </c>
      <c r="J40" s="247">
        <v>12489</v>
      </c>
      <c r="K40" s="247">
        <v>13527</v>
      </c>
      <c r="L40" s="247">
        <f>14082</f>
        <v>14082</v>
      </c>
      <c r="M40" s="250">
        <f>M50</f>
        <v>15937.573674838422</v>
      </c>
      <c r="N40" s="250">
        <f t="shared" ref="N40:U40" si="21">N50</f>
        <v>19945.433002636833</v>
      </c>
      <c r="O40" s="250">
        <f t="shared" si="21"/>
        <v>19133.603040401587</v>
      </c>
      <c r="P40" s="250">
        <f t="shared" si="21"/>
        <v>18734.941127935956</v>
      </c>
      <c r="Q40" s="250">
        <f t="shared" si="21"/>
        <v>18174.065643057445</v>
      </c>
      <c r="R40" s="250">
        <f t="shared" si="21"/>
        <v>16750.960024596738</v>
      </c>
      <c r="S40" s="250">
        <f t="shared" si="21"/>
        <v>16241.061255138287</v>
      </c>
      <c r="T40" s="250">
        <f t="shared" si="21"/>
        <v>15252.910430601631</v>
      </c>
      <c r="U40" s="250">
        <f t="shared" si="21"/>
        <v>14381.694119429687</v>
      </c>
      <c r="V40" s="250">
        <f>V50</f>
        <v>13802.280450051956</v>
      </c>
    </row>
    <row r="41" spans="1:23" ht="15" customHeight="1" outlineLevel="3" x14ac:dyDescent="0.2">
      <c r="A41" s="255" t="s">
        <v>42</v>
      </c>
      <c r="B41" s="249">
        <v>0</v>
      </c>
      <c r="C41" s="249">
        <v>0</v>
      </c>
      <c r="D41" s="249">
        <v>0</v>
      </c>
      <c r="E41" s="249">
        <v>0</v>
      </c>
      <c r="F41" s="249">
        <v>0</v>
      </c>
      <c r="G41" s="249">
        <v>0</v>
      </c>
      <c r="H41" s="249">
        <v>0</v>
      </c>
      <c r="I41" s="249">
        <v>0</v>
      </c>
      <c r="J41" s="249">
        <v>0</v>
      </c>
      <c r="K41" s="249">
        <v>0</v>
      </c>
      <c r="L41" s="249">
        <v>0</v>
      </c>
      <c r="M41" s="250">
        <v>0</v>
      </c>
      <c r="N41" s="250">
        <v>0</v>
      </c>
      <c r="O41" s="250">
        <v>0</v>
      </c>
      <c r="P41" s="250">
        <v>0</v>
      </c>
      <c r="Q41" s="250">
        <v>0</v>
      </c>
      <c r="R41" s="250">
        <v>0</v>
      </c>
      <c r="S41" s="250">
        <v>0</v>
      </c>
      <c r="T41" s="250">
        <v>0</v>
      </c>
      <c r="U41" s="250">
        <v>0</v>
      </c>
      <c r="V41" s="250">
        <v>0</v>
      </c>
      <c r="W41" s="5"/>
    </row>
    <row r="42" spans="1:23" ht="15" customHeight="1" outlineLevel="3" x14ac:dyDescent="0.2">
      <c r="A42" s="255" t="s">
        <v>43</v>
      </c>
      <c r="B42" s="249">
        <v>6.2E-2</v>
      </c>
      <c r="C42" s="249">
        <v>7.1999999999999995E-2</v>
      </c>
      <c r="D42" s="249">
        <v>7.9000000000000001E-2</v>
      </c>
      <c r="E42" s="249">
        <v>8.1000000000000003E-2</v>
      </c>
      <c r="F42" s="249">
        <v>8.5999999999999993E-2</v>
      </c>
      <c r="G42" s="249">
        <v>8.8999999999999996E-2</v>
      </c>
      <c r="H42" s="249">
        <v>9.0999999999999998E-2</v>
      </c>
      <c r="I42" s="249">
        <v>9.2999999999999999E-2</v>
      </c>
      <c r="J42" s="249">
        <v>0</v>
      </c>
      <c r="K42" s="249">
        <v>0</v>
      </c>
      <c r="L42" s="249">
        <v>0</v>
      </c>
      <c r="M42" s="250">
        <v>0</v>
      </c>
      <c r="N42" s="250">
        <v>0</v>
      </c>
      <c r="O42" s="250">
        <v>0</v>
      </c>
      <c r="P42" s="250">
        <v>0</v>
      </c>
      <c r="Q42" s="250">
        <v>0</v>
      </c>
      <c r="R42" s="250">
        <v>0</v>
      </c>
      <c r="S42" s="250">
        <v>0</v>
      </c>
      <c r="T42" s="250">
        <v>0</v>
      </c>
      <c r="U42" s="250">
        <v>0</v>
      </c>
      <c r="V42" s="250">
        <v>0</v>
      </c>
    </row>
    <row r="43" spans="1:23" ht="15" customHeight="1" outlineLevel="2" x14ac:dyDescent="0.2">
      <c r="A43" s="255" t="s">
        <v>44</v>
      </c>
      <c r="B43" s="249">
        <v>4838.4440000000004</v>
      </c>
      <c r="C43" s="249">
        <v>7413.5190000000002</v>
      </c>
      <c r="D43" s="249">
        <v>10121.323</v>
      </c>
      <c r="E43" s="249">
        <v>10751.313</v>
      </c>
      <c r="F43" s="249">
        <v>12696.433000000001</v>
      </c>
      <c r="G43" s="249">
        <v>15028.357</v>
      </c>
      <c r="H43" s="249">
        <v>15984.597</v>
      </c>
      <c r="I43" s="249">
        <v>17320.017</v>
      </c>
      <c r="J43" s="249">
        <v>18596</v>
      </c>
      <c r="K43" s="249">
        <v>20895</v>
      </c>
      <c r="L43" s="249">
        <v>21324</v>
      </c>
      <c r="M43" s="250">
        <f>'capital structure'!C106+ 2094.71</f>
        <v>23364.610769493273</v>
      </c>
      <c r="N43" s="250">
        <f>'capital structure'!D106+5714.07</f>
        <v>28082.969553046554</v>
      </c>
      <c r="O43" s="250">
        <f>'capital structure'!E106+5153.66</f>
        <v>28280.602786543266</v>
      </c>
      <c r="P43" s="250">
        <f>'capital structure'!F106+5095.64</f>
        <v>29165.420361592151</v>
      </c>
      <c r="Q43" s="250">
        <f>'capital structure'!G106+5286.08</f>
        <v>30161.619830497606</v>
      </c>
      <c r="R43" s="250">
        <f>'capital structure'!H106+4887.08</f>
        <v>30539.352875846176</v>
      </c>
      <c r="S43" s="250">
        <f>'capital structure'!I106+5683.6</f>
        <v>32013.641969849625</v>
      </c>
      <c r="T43" s="250">
        <f>'capital structure'!J106+5770.12</f>
        <v>32700.173937585565</v>
      </c>
      <c r="U43" s="250">
        <f>'capital structure'!K106+5751.75</f>
        <v>33139.617106707403</v>
      </c>
      <c r="V43" s="250">
        <f>'capital structure'!L106+5789.98</f>
        <v>33465.771248566947</v>
      </c>
      <c r="W43" s="23"/>
    </row>
    <row r="44" spans="1:23" ht="15" customHeight="1" outlineLevel="2" x14ac:dyDescent="0.2">
      <c r="A44" s="255" t="s">
        <v>45</v>
      </c>
      <c r="B44" s="249"/>
      <c r="C44" s="249"/>
      <c r="D44" s="249"/>
      <c r="E44" s="249"/>
      <c r="F44" s="249"/>
      <c r="G44" s="249"/>
      <c r="H44" s="249"/>
      <c r="I44" s="249"/>
      <c r="J44" s="249"/>
      <c r="K44" s="249"/>
      <c r="L44" s="249"/>
      <c r="M44" s="250"/>
      <c r="N44" s="250"/>
      <c r="O44" s="250"/>
      <c r="P44" s="250"/>
      <c r="Q44" s="250"/>
      <c r="R44" s="250"/>
      <c r="S44" s="250"/>
      <c r="T44" s="250">
        <v>416.10754725646257</v>
      </c>
      <c r="U44" s="250">
        <v>1199.9375243109753</v>
      </c>
      <c r="V44" s="250">
        <v>2259.6721672813073</v>
      </c>
      <c r="W44" s="23"/>
    </row>
    <row r="45" spans="1:23" ht="15" customHeight="1" outlineLevel="2" x14ac:dyDescent="0.2">
      <c r="A45" s="255" t="s">
        <v>46</v>
      </c>
      <c r="B45" s="250">
        <v>0</v>
      </c>
      <c r="C45" s="250">
        <v>0</v>
      </c>
      <c r="D45" s="250">
        <v>0</v>
      </c>
      <c r="E45" s="250">
        <v>0</v>
      </c>
      <c r="F45" s="250">
        <v>0</v>
      </c>
      <c r="G45" s="250">
        <v>0</v>
      </c>
      <c r="H45" s="250">
        <v>0</v>
      </c>
      <c r="I45" s="250">
        <v>0</v>
      </c>
      <c r="J45" s="250">
        <v>0</v>
      </c>
      <c r="K45" s="250">
        <v>0</v>
      </c>
      <c r="L45" s="250">
        <f>K45</f>
        <v>0</v>
      </c>
      <c r="M45" s="250">
        <v>0</v>
      </c>
      <c r="N45" s="250">
        <v>1</v>
      </c>
      <c r="O45" s="250">
        <v>2</v>
      </c>
      <c r="P45" s="250">
        <v>3</v>
      </c>
      <c r="Q45" s="250">
        <v>4</v>
      </c>
      <c r="R45" s="250">
        <v>5</v>
      </c>
      <c r="S45" s="250">
        <v>6</v>
      </c>
      <c r="T45" s="250">
        <v>7</v>
      </c>
      <c r="U45" s="250">
        <v>8</v>
      </c>
      <c r="V45" s="250">
        <v>9</v>
      </c>
    </row>
    <row r="46" spans="1:23" ht="15" customHeight="1" outlineLevel="2" x14ac:dyDescent="0.2">
      <c r="A46" s="255" t="s">
        <v>47</v>
      </c>
      <c r="B46" s="249">
        <v>-7.3730000000000002</v>
      </c>
      <c r="C46" s="249">
        <v>-147.559</v>
      </c>
      <c r="D46" s="249">
        <v>-146.32</v>
      </c>
      <c r="E46" s="249">
        <v>-145.161</v>
      </c>
      <c r="F46" s="249">
        <v>-144.256</v>
      </c>
      <c r="G46" s="249">
        <v>-122.11799999999999</v>
      </c>
      <c r="H46" s="249">
        <v>-112.208</v>
      </c>
      <c r="I46" s="249">
        <v>-71.965999999999994</v>
      </c>
      <c r="J46" s="249">
        <v>-56</v>
      </c>
      <c r="K46" s="249">
        <v>-39</v>
      </c>
      <c r="L46" s="249">
        <v>-30</v>
      </c>
      <c r="M46" s="250">
        <f>L46</f>
        <v>-30</v>
      </c>
      <c r="N46" s="250">
        <f t="shared" ref="N46:V46" si="22">M46</f>
        <v>-30</v>
      </c>
      <c r="O46" s="250">
        <f t="shared" si="22"/>
        <v>-30</v>
      </c>
      <c r="P46" s="250">
        <f t="shared" si="22"/>
        <v>-30</v>
      </c>
      <c r="Q46" s="250">
        <f t="shared" si="22"/>
        <v>-30</v>
      </c>
      <c r="R46" s="250">
        <f t="shared" si="22"/>
        <v>-30</v>
      </c>
      <c r="S46" s="250">
        <f t="shared" si="22"/>
        <v>-30</v>
      </c>
      <c r="T46" s="250">
        <f t="shared" si="22"/>
        <v>-30</v>
      </c>
      <c r="U46" s="250">
        <f t="shared" si="22"/>
        <v>-30</v>
      </c>
      <c r="V46" s="250">
        <f t="shared" si="22"/>
        <v>-30</v>
      </c>
      <c r="W46" s="23"/>
    </row>
    <row r="47" spans="1:23" ht="15" customHeight="1" outlineLevel="1" x14ac:dyDescent="0.2">
      <c r="A47" s="255" t="s">
        <v>48</v>
      </c>
      <c r="B47" s="249">
        <v>-1468.472</v>
      </c>
      <c r="C47" s="249">
        <v>-1969.645</v>
      </c>
      <c r="D47" s="249">
        <v>-2592.7919999999999</v>
      </c>
      <c r="E47" s="249">
        <v>-3331.2</v>
      </c>
      <c r="F47" s="249">
        <v>-4168.4690000000001</v>
      </c>
      <c r="G47" s="249">
        <v>-5119.2740000000003</v>
      </c>
      <c r="H47" s="249">
        <v>-6165.14</v>
      </c>
      <c r="I47" s="249">
        <v>-7317.57</v>
      </c>
      <c r="J47" s="249">
        <v>-8695</v>
      </c>
      <c r="K47" s="249">
        <v>-10342</v>
      </c>
      <c r="L47" s="249">
        <f>-11271</f>
        <v>-11271</v>
      </c>
      <c r="M47" s="250">
        <f>L47+'FFO &amp; AFFO'!H30</f>
        <v>-12208.838407260124</v>
      </c>
      <c r="N47" s="250">
        <f>M47+'FFO &amp; AFFO'!I30</f>
        <v>-14129.269084549649</v>
      </c>
      <c r="O47" s="250">
        <f>N47+'FFO &amp; AFFO'!J30</f>
        <v>-16213.133592207127</v>
      </c>
      <c r="P47" s="250">
        <f>O47+'FFO &amp; AFFO'!K30</f>
        <v>-18482.477260905904</v>
      </c>
      <c r="Q47" s="250">
        <f>P47+'FFO &amp; AFFO'!L30</f>
        <v>-20986.353302534473</v>
      </c>
      <c r="R47" s="250">
        <f>Q47+'FFO &amp; AFFO'!M30</f>
        <v>-23791.728897187913</v>
      </c>
      <c r="S47" s="250">
        <f>R47+'FFO &amp; AFFO'!N30</f>
        <v>-26954.271588796255</v>
      </c>
      <c r="T47" s="250">
        <f>S47+'FFO &amp; AFFO'!O30</f>
        <v>-30555.199622257733</v>
      </c>
      <c r="U47" s="250">
        <f>T47+'FFO &amp; AFFO'!P30</f>
        <v>-34681.06158904692</v>
      </c>
      <c r="V47" s="250">
        <f>U47+'FFO &amp; AFFO'!Q30</f>
        <v>-39462.318181708499</v>
      </c>
      <c r="W47" s="23"/>
    </row>
    <row r="48" spans="1:23" ht="15" customHeight="1" outlineLevel="1" x14ac:dyDescent="0.2">
      <c r="A48" s="255" t="s">
        <v>49</v>
      </c>
      <c r="B48" s="249">
        <v>-509.05900000000003</v>
      </c>
      <c r="C48" s="249">
        <v>-949.14200000000005</v>
      </c>
      <c r="D48" s="249">
        <v>-785.18899999999996</v>
      </c>
      <c r="E48" s="249">
        <v>-945.702</v>
      </c>
      <c r="F48" s="249">
        <v>-934.61300000000006</v>
      </c>
      <c r="G48" s="249">
        <v>-913.36800000000005</v>
      </c>
      <c r="H48" s="249">
        <v>-1085.751</v>
      </c>
      <c r="I48" s="249">
        <v>-1389.4459999999999</v>
      </c>
      <c r="J48" s="249">
        <v>-1290</v>
      </c>
      <c r="K48" s="249">
        <v>-1735</v>
      </c>
      <c r="L48" s="249">
        <v>-1399</v>
      </c>
      <c r="M48" s="250">
        <f>L48</f>
        <v>-1399</v>
      </c>
      <c r="N48" s="250">
        <f t="shared" ref="N48:V48" si="23">M48</f>
        <v>-1399</v>
      </c>
      <c r="O48" s="250">
        <f t="shared" si="23"/>
        <v>-1399</v>
      </c>
      <c r="P48" s="250">
        <f t="shared" si="23"/>
        <v>-1399</v>
      </c>
      <c r="Q48" s="250">
        <f t="shared" si="23"/>
        <v>-1399</v>
      </c>
      <c r="R48" s="250">
        <f t="shared" si="23"/>
        <v>-1399</v>
      </c>
      <c r="S48" s="250">
        <f t="shared" si="23"/>
        <v>-1399</v>
      </c>
      <c r="T48" s="250">
        <f t="shared" si="23"/>
        <v>-1399</v>
      </c>
      <c r="U48" s="250">
        <f t="shared" si="23"/>
        <v>-1399</v>
      </c>
      <c r="V48" s="250">
        <f t="shared" si="23"/>
        <v>-1399</v>
      </c>
      <c r="W48" s="23"/>
    </row>
    <row r="49" spans="1:27" ht="15" customHeight="1" outlineLevel="1" x14ac:dyDescent="0.2">
      <c r="A49" s="255" t="s">
        <v>50</v>
      </c>
      <c r="B49" s="249">
        <v>-108.21599999999999</v>
      </c>
      <c r="C49" s="249">
        <v>18.584</v>
      </c>
      <c r="D49" s="249">
        <v>252.68899999999999</v>
      </c>
      <c r="E49" s="249">
        <v>889.94799999999998</v>
      </c>
      <c r="F49" s="249">
        <v>1391.425</v>
      </c>
      <c r="G49" s="249">
        <v>1760.3019999999999</v>
      </c>
      <c r="H49" s="249">
        <v>2260.4929999999999</v>
      </c>
      <c r="I49" s="249">
        <v>2964.8380000000002</v>
      </c>
      <c r="J49" s="249">
        <v>3934</v>
      </c>
      <c r="K49" s="249">
        <v>4749</v>
      </c>
      <c r="L49" s="249">
        <v>5460</v>
      </c>
      <c r="M49" s="250">
        <f>L49+IS!M33</f>
        <v>6210.8013126052738</v>
      </c>
      <c r="N49" s="250">
        <f>M49+IS!N33</f>
        <v>7419.7325341399264</v>
      </c>
      <c r="O49" s="250">
        <f>N49+IS!O33</f>
        <v>8493.1338460654479</v>
      </c>
      <c r="P49" s="250">
        <f>O49+IS!P33</f>
        <v>9477.9980272497087</v>
      </c>
      <c r="Q49" s="250">
        <f>P49+IS!Q33</f>
        <v>10423.799115094314</v>
      </c>
      <c r="R49" s="250">
        <f>Q49+IS!R33</f>
        <v>11427.336045938477</v>
      </c>
      <c r="S49" s="250">
        <f>R49+IS!S33</f>
        <v>12604.690874084918</v>
      </c>
      <c r="T49" s="250">
        <f>S49+IS!T33</f>
        <v>14113.828568017339</v>
      </c>
      <c r="U49" s="250">
        <f>T49+IS!U33</f>
        <v>16144.201077458229</v>
      </c>
      <c r="V49" s="250">
        <f>U49+IS!V33</f>
        <v>18959.1552159122</v>
      </c>
      <c r="W49" s="23"/>
    </row>
    <row r="50" spans="1:27" ht="15" customHeight="1" outlineLevel="1" x14ac:dyDescent="0.2">
      <c r="A50" s="255" t="s">
        <v>51</v>
      </c>
      <c r="B50" s="250">
        <v>2745.386</v>
      </c>
      <c r="C50" s="250">
        <v>4365.8289999999997</v>
      </c>
      <c r="D50" s="250">
        <v>6849.79</v>
      </c>
      <c r="E50" s="249">
        <v>7219.2790000000005</v>
      </c>
      <c r="F50" s="249">
        <v>8840.6059999999998</v>
      </c>
      <c r="G50" s="249">
        <v>10633.987999999999</v>
      </c>
      <c r="H50" s="249">
        <v>10882.082</v>
      </c>
      <c r="I50" s="249">
        <v>11505.966</v>
      </c>
      <c r="J50" s="249">
        <v>12489</v>
      </c>
      <c r="K50" s="249">
        <v>13528</v>
      </c>
      <c r="L50" s="249">
        <v>14084</v>
      </c>
      <c r="M50" s="250">
        <f>SUM(M41:M49)</f>
        <v>15937.573674838422</v>
      </c>
      <c r="N50" s="250">
        <f t="shared" ref="N50:V50" si="24">SUM(N41:N49)</f>
        <v>19945.433002636833</v>
      </c>
      <c r="O50" s="250">
        <f t="shared" si="24"/>
        <v>19133.603040401587</v>
      </c>
      <c r="P50" s="250">
        <f t="shared" si="24"/>
        <v>18734.941127935956</v>
      </c>
      <c r="Q50" s="250">
        <f t="shared" si="24"/>
        <v>18174.065643057445</v>
      </c>
      <c r="R50" s="250">
        <f t="shared" si="24"/>
        <v>16750.960024596738</v>
      </c>
      <c r="S50" s="250">
        <f t="shared" si="24"/>
        <v>16241.061255138287</v>
      </c>
      <c r="T50" s="250">
        <f t="shared" si="24"/>
        <v>15252.910430601631</v>
      </c>
      <c r="U50" s="250">
        <f t="shared" si="24"/>
        <v>14381.694119429687</v>
      </c>
      <c r="V50" s="250">
        <f t="shared" si="24"/>
        <v>13802.280450051956</v>
      </c>
    </row>
    <row r="51" spans="1:27" ht="15" customHeight="1" outlineLevel="1" x14ac:dyDescent="0.2">
      <c r="A51" s="255" t="s">
        <v>52</v>
      </c>
      <c r="B51" s="250" t="s">
        <v>7</v>
      </c>
      <c r="C51" s="250" t="s">
        <v>7</v>
      </c>
      <c r="D51" s="250" t="s">
        <v>7</v>
      </c>
      <c r="E51" s="249">
        <v>0</v>
      </c>
      <c r="F51" s="249">
        <v>-0.224</v>
      </c>
      <c r="G51" s="249">
        <v>0.13</v>
      </c>
      <c r="H51" s="249">
        <v>-0.318</v>
      </c>
      <c r="I51" s="249">
        <v>-0.13400000000000001</v>
      </c>
      <c r="J51" s="249">
        <v>0</v>
      </c>
      <c r="K51" s="249">
        <v>-1</v>
      </c>
      <c r="L51" s="249">
        <v>-2</v>
      </c>
      <c r="M51" s="250">
        <v>0</v>
      </c>
      <c r="N51" s="250">
        <v>0</v>
      </c>
      <c r="O51" s="250">
        <v>0</v>
      </c>
      <c r="P51" s="250">
        <v>0</v>
      </c>
      <c r="Q51" s="250">
        <v>0</v>
      </c>
      <c r="R51" s="250">
        <v>0</v>
      </c>
      <c r="S51" s="250">
        <v>0</v>
      </c>
      <c r="T51" s="250">
        <v>0</v>
      </c>
      <c r="U51" s="250">
        <v>0</v>
      </c>
      <c r="V51" s="250">
        <v>0</v>
      </c>
    </row>
    <row r="52" spans="1:27" ht="15" customHeight="1" outlineLevel="2" x14ac:dyDescent="0.2">
      <c r="A52" s="261" t="s">
        <v>53</v>
      </c>
      <c r="B52" s="248">
        <f t="shared" ref="B52:V52" si="25">B3-B21</f>
        <v>0</v>
      </c>
      <c r="C52" s="248">
        <f t="shared" si="25"/>
        <v>0</v>
      </c>
      <c r="D52" s="248">
        <f t="shared" si="25"/>
        <v>0</v>
      </c>
      <c r="E52" s="248">
        <f t="shared" si="25"/>
        <v>0</v>
      </c>
      <c r="F52" s="248">
        <f t="shared" si="25"/>
        <v>0</v>
      </c>
      <c r="G52" s="248">
        <f t="shared" si="25"/>
        <v>0</v>
      </c>
      <c r="H52" s="248">
        <f t="shared" si="25"/>
        <v>0</v>
      </c>
      <c r="I52" s="248">
        <f t="shared" si="25"/>
        <v>0</v>
      </c>
      <c r="J52" s="248">
        <f t="shared" si="25"/>
        <v>0</v>
      </c>
      <c r="K52" s="248">
        <f t="shared" si="25"/>
        <v>0</v>
      </c>
      <c r="L52" s="248">
        <f t="shared" si="25"/>
        <v>0</v>
      </c>
      <c r="M52" s="248">
        <f t="shared" si="25"/>
        <v>-4.0079018799588084E-4</v>
      </c>
      <c r="N52" s="248">
        <f t="shared" si="25"/>
        <v>3.3475869859103113E-3</v>
      </c>
      <c r="O52" s="248">
        <f t="shared" si="25"/>
        <v>-4.2737853800645098E-4</v>
      </c>
      <c r="P52" s="248">
        <f t="shared" si="25"/>
        <v>-4.3328212268534116E-3</v>
      </c>
      <c r="Q52" s="248">
        <f t="shared" si="25"/>
        <v>-6.44213221676182E-4</v>
      </c>
      <c r="R52" s="248">
        <f t="shared" si="25"/>
        <v>3.6738437047461048E-3</v>
      </c>
      <c r="S52" s="248">
        <f t="shared" si="25"/>
        <v>-3.5162057829438709E-3</v>
      </c>
      <c r="T52" s="248">
        <f t="shared" si="25"/>
        <v>4.3344712976249866E-3</v>
      </c>
      <c r="U52" s="248">
        <f t="shared" si="25"/>
        <v>-3.1826760823605582E-4</v>
      </c>
      <c r="V52" s="248">
        <f t="shared" si="25"/>
        <v>-8.5566176858264953E-4</v>
      </c>
      <c r="W52" s="246"/>
    </row>
    <row r="53" spans="1:27" ht="15" customHeight="1" outlineLevel="2" x14ac:dyDescent="0.2">
      <c r="A53" s="262"/>
      <c r="B53" s="251"/>
      <c r="C53" s="251"/>
      <c r="D53" s="251"/>
      <c r="E53" s="251"/>
      <c r="F53" s="251"/>
      <c r="G53" s="251"/>
      <c r="H53" s="251"/>
      <c r="I53" s="251"/>
      <c r="J53" s="251"/>
      <c r="K53" s="251"/>
      <c r="L53" s="251"/>
      <c r="M53" s="251"/>
      <c r="N53" s="251"/>
      <c r="O53" s="251"/>
      <c r="P53" s="251"/>
      <c r="Q53" s="251"/>
      <c r="R53" s="251"/>
      <c r="S53" s="251"/>
      <c r="T53" s="251"/>
      <c r="U53" s="251"/>
      <c r="V53" s="251"/>
      <c r="W53" s="246"/>
    </row>
    <row r="54" spans="1:27" ht="15" customHeight="1" outlineLevel="2" x14ac:dyDescent="0.2">
      <c r="A54" s="261" t="s">
        <v>54</v>
      </c>
      <c r="B54" s="251"/>
      <c r="C54" s="251"/>
      <c r="D54" s="251"/>
      <c r="E54" s="251"/>
      <c r="F54" s="251"/>
      <c r="G54" s="251"/>
      <c r="H54" s="251"/>
      <c r="I54" s="251"/>
      <c r="J54" s="251"/>
      <c r="K54" s="251"/>
      <c r="L54" s="251"/>
      <c r="M54" s="251">
        <f>-M52</f>
        <v>4.0079018799588084E-4</v>
      </c>
      <c r="N54" s="251">
        <f t="shared" ref="N54:V54" si="26">-N52</f>
        <v>-3.3475869859103113E-3</v>
      </c>
      <c r="O54" s="251">
        <f t="shared" si="26"/>
        <v>4.2737853800645098E-4</v>
      </c>
      <c r="P54" s="251">
        <f t="shared" si="26"/>
        <v>4.3328212268534116E-3</v>
      </c>
      <c r="Q54" s="251">
        <f t="shared" si="26"/>
        <v>6.44213221676182E-4</v>
      </c>
      <c r="R54" s="251">
        <f t="shared" si="26"/>
        <v>-3.6738437047461048E-3</v>
      </c>
      <c r="S54" s="251">
        <f t="shared" si="26"/>
        <v>3.5162057829438709E-3</v>
      </c>
      <c r="T54" s="251">
        <f t="shared" si="26"/>
        <v>-4.3344712976249866E-3</v>
      </c>
      <c r="U54" s="251">
        <f t="shared" si="26"/>
        <v>3.1826760823605582E-4</v>
      </c>
      <c r="V54" s="251">
        <f t="shared" si="26"/>
        <v>8.5566176858264953E-4</v>
      </c>
      <c r="W54" s="23"/>
    </row>
    <row r="55" spans="1:27" ht="15" customHeight="1" outlineLevel="2" x14ac:dyDescent="0.2">
      <c r="A55" s="263" t="s">
        <v>55</v>
      </c>
      <c r="B55" s="252">
        <f>IS!B3</f>
        <v>2725.8670000000002</v>
      </c>
      <c r="C55" s="252">
        <f>IS!C3</f>
        <v>3611.989</v>
      </c>
      <c r="D55" s="252">
        <f>IS!D3</f>
        <v>4368.4279999999999</v>
      </c>
      <c r="E55" s="252">
        <f>IS!E3</f>
        <v>5071.6540000000005</v>
      </c>
      <c r="F55" s="252">
        <f>IS!F3</f>
        <v>5562.14</v>
      </c>
      <c r="G55" s="252">
        <f>IS!G3</f>
        <v>5998.5450000000001</v>
      </c>
      <c r="H55" s="252">
        <f>IS!H3</f>
        <v>6635.5370000000003</v>
      </c>
      <c r="I55" s="252">
        <f>IS!I3</f>
        <v>7263</v>
      </c>
      <c r="J55" s="252">
        <f>IS!J3</f>
        <v>8188</v>
      </c>
      <c r="K55" s="252">
        <f>IS!K3</f>
        <v>8748</v>
      </c>
      <c r="L55" s="252">
        <f>IS!L3</f>
        <v>4481</v>
      </c>
      <c r="M55" s="252">
        <f>IS!M3</f>
        <v>4673.8005184952208</v>
      </c>
      <c r="N55" s="252">
        <f>IS!N3</f>
        <v>9889.0080644481513</v>
      </c>
      <c r="O55" s="252">
        <f>IS!O3</f>
        <v>10617.70228815082</v>
      </c>
      <c r="P55" s="252">
        <f>IS!P3</f>
        <v>11522.104397652412</v>
      </c>
      <c r="Q55" s="252">
        <f>IS!Q3</f>
        <v>12648.787015549928</v>
      </c>
      <c r="R55" s="252">
        <f>IS!R3</f>
        <v>14018.5851231214</v>
      </c>
      <c r="S55" s="252">
        <f>IS!S3</f>
        <v>15669.430916844918</v>
      </c>
      <c r="T55" s="252">
        <f>IS!T3</f>
        <v>17706.434953112035</v>
      </c>
      <c r="U55" s="252">
        <f>IS!U3</f>
        <v>20224.706073007488</v>
      </c>
      <c r="V55" s="252">
        <f>IS!V3</f>
        <v>23356.844741410678</v>
      </c>
      <c r="W55" s="5"/>
    </row>
    <row r="56" spans="1:27" ht="15" customHeight="1" outlineLevel="2" x14ac:dyDescent="0.2">
      <c r="A56" s="263" t="s">
        <v>56</v>
      </c>
      <c r="B56" s="251">
        <f>IS!B5</f>
        <v>-660.92900000000009</v>
      </c>
      <c r="C56" s="251">
        <f>IS!C5</f>
        <v>-950.95799999999986</v>
      </c>
      <c r="D56" s="251">
        <f>IS!D5</f>
        <v>-1152.1769999999999</v>
      </c>
      <c r="E56" s="251">
        <f>IS!E5</f>
        <v>-1400.6859999999997</v>
      </c>
      <c r="F56" s="251">
        <f>IS!F5</f>
        <v>-1485.0860000000002</v>
      </c>
      <c r="G56" s="251">
        <f>IS!G5</f>
        <v>-1555.0660000000003</v>
      </c>
      <c r="H56" s="251">
        <f>IS!H5</f>
        <v>-1657.8420000000001</v>
      </c>
      <c r="I56" s="251">
        <f>IS!I5</f>
        <v>-1815</v>
      </c>
      <c r="J56" s="251">
        <f>IS!J5</f>
        <v>-2184</v>
      </c>
      <c r="K56" s="251">
        <f>IS!K5</f>
        <v>-2204</v>
      </c>
      <c r="L56" s="251">
        <f>IS!L5</f>
        <v>-1434</v>
      </c>
      <c r="M56" s="251">
        <f>IS!M5</f>
        <v>-1194.3012029728995</v>
      </c>
      <c r="N56" s="251">
        <f>IS!N5</f>
        <v>-2526.9487178245322</v>
      </c>
      <c r="O56" s="251">
        <f>IS!O5</f>
        <v>-2713.15272557446</v>
      </c>
      <c r="P56" s="251">
        <f>IS!P5</f>
        <v>-2944.2555557176556</v>
      </c>
      <c r="Q56" s="251">
        <f>IS!Q5</f>
        <v>-3232.1579598957628</v>
      </c>
      <c r="R56" s="251">
        <f>IS!R5</f>
        <v>-3582.1839229698826</v>
      </c>
      <c r="S56" s="251">
        <f>IS!S5</f>
        <v>-4004.0262993324768</v>
      </c>
      <c r="T56" s="251">
        <f>IS!T5</f>
        <v>-4524.5441009261431</v>
      </c>
      <c r="U56" s="251">
        <f>IS!U5</f>
        <v>-5168.040590774488</v>
      </c>
      <c r="V56" s="251">
        <f>IS!V5</f>
        <v>-5968.3993062885665</v>
      </c>
      <c r="X56" s="5"/>
      <c r="Y56" s="5"/>
      <c r="Z56" s="5"/>
      <c r="AA56" s="5"/>
    </row>
    <row r="57" spans="1:27" ht="15" customHeight="1" outlineLevel="1" x14ac:dyDescent="0.2">
      <c r="A57" s="261" t="s">
        <v>57</v>
      </c>
      <c r="B57" s="251"/>
      <c r="C57" s="251"/>
      <c r="D57" s="251"/>
      <c r="E57" s="251"/>
      <c r="F57" s="251"/>
      <c r="G57" s="251"/>
      <c r="H57" s="251"/>
      <c r="I57" s="251"/>
      <c r="J57" s="251"/>
      <c r="K57" s="251"/>
      <c r="L57" s="251"/>
      <c r="M57" s="251"/>
      <c r="N57" s="251"/>
      <c r="O57" s="251"/>
      <c r="P57" s="251"/>
      <c r="Q57" s="251"/>
      <c r="R57" s="251"/>
      <c r="S57" s="251"/>
      <c r="T57" s="251"/>
      <c r="U57" s="251"/>
      <c r="V57" s="251"/>
      <c r="W57" s="5"/>
      <c r="X57" s="5"/>
      <c r="Y57" s="5"/>
      <c r="Z57" s="5"/>
      <c r="AA57" s="5"/>
    </row>
    <row r="58" spans="1:27" ht="15" customHeight="1" outlineLevel="1" x14ac:dyDescent="0.2">
      <c r="A58" s="262" t="s">
        <v>58</v>
      </c>
      <c r="B58" s="251"/>
      <c r="C58" s="251">
        <f>(((B8+C8)/2)/IS!C3)*365</f>
        <v>34.772570597529509</v>
      </c>
      <c r="D58" s="251">
        <f>(((C8+D8)/2)/IS!D3)*365</f>
        <v>40.630596406762336</v>
      </c>
      <c r="E58" s="251">
        <f>(((D8+E8)/2)/IS!E3)*365</f>
        <v>43.412630278011861</v>
      </c>
      <c r="F58" s="251">
        <f>(((E8+F8)/2)/IS!F3)*365</f>
        <v>43.286158295188542</v>
      </c>
      <c r="G58" s="251">
        <f>(((F8+G8)/2)/IS!G3)*365</f>
        <v>41.555350505831001</v>
      </c>
      <c r="H58" s="251">
        <f>(((G8+H8)/2)/IS!H3)*365</f>
        <v>37.364696708043368</v>
      </c>
      <c r="I58" s="251">
        <f>(((H8+I8)/2)/IS!I3)*365</f>
        <v>38.625498072421863</v>
      </c>
      <c r="J58" s="251">
        <f>(((I8+J8)/2)/IS!J3)*365</f>
        <v>41.443191255495854</v>
      </c>
      <c r="K58" s="251">
        <f>(((J8+K8)/2)/IS!K3)*365</f>
        <v>40.74331275720165</v>
      </c>
      <c r="L58" s="251">
        <f>(((K8+L8)/2)/IS!L3)*365</f>
        <v>84.957598750278947</v>
      </c>
      <c r="M58" s="251">
        <f>L58</f>
        <v>84.957598750278947</v>
      </c>
      <c r="N58" s="251">
        <f>AVERAGE(H58:L58)</f>
        <v>48.626859508688341</v>
      </c>
      <c r="O58" s="251">
        <f t="shared" ref="O58:V58" si="27">N58</f>
        <v>48.626859508688341</v>
      </c>
      <c r="P58" s="251">
        <f t="shared" si="27"/>
        <v>48.626859508688341</v>
      </c>
      <c r="Q58" s="251">
        <f t="shared" si="27"/>
        <v>48.626859508688341</v>
      </c>
      <c r="R58" s="251">
        <f t="shared" si="27"/>
        <v>48.626859508688341</v>
      </c>
      <c r="S58" s="251">
        <f t="shared" si="27"/>
        <v>48.626859508688341</v>
      </c>
      <c r="T58" s="251">
        <f t="shared" si="27"/>
        <v>48.626859508688341</v>
      </c>
      <c r="U58" s="251">
        <f t="shared" si="27"/>
        <v>48.626859508688341</v>
      </c>
      <c r="V58" s="251">
        <f t="shared" si="27"/>
        <v>48.626859508688341</v>
      </c>
    </row>
    <row r="59" spans="1:27" ht="15" customHeight="1" outlineLevel="1" x14ac:dyDescent="0.2">
      <c r="A59" s="262" t="s">
        <v>59</v>
      </c>
      <c r="B59" s="251">
        <f t="shared" ref="B59:L59" si="28">B9/B55</f>
        <v>0.25399111548729264</v>
      </c>
      <c r="C59" s="251">
        <f t="shared" si="28"/>
        <v>8.8426625883965868E-2</v>
      </c>
      <c r="D59" s="251">
        <f t="shared" si="28"/>
        <v>5.3114529986530622E-2</v>
      </c>
      <c r="E59" s="251">
        <f t="shared" si="28"/>
        <v>5.4194745934955345E-2</v>
      </c>
      <c r="F59" s="251">
        <f t="shared" si="28"/>
        <v>5.4573060009277002E-2</v>
      </c>
      <c r="G59" s="251">
        <f t="shared" si="28"/>
        <v>5.3849058396661195E-2</v>
      </c>
      <c r="H59" s="251">
        <f t="shared" si="28"/>
        <v>6.9736481011258011E-2</v>
      </c>
      <c r="I59" s="251">
        <f t="shared" si="28"/>
        <v>6.3216026435357286E-2</v>
      </c>
      <c r="J59" s="251">
        <f t="shared" si="28"/>
        <v>5.7156814851001464E-2</v>
      </c>
      <c r="K59" s="251">
        <f t="shared" si="28"/>
        <v>0.10173754000914495</v>
      </c>
      <c r="L59" s="251">
        <f t="shared" si="28"/>
        <v>0.19660790002231646</v>
      </c>
      <c r="M59" s="251">
        <f>L59</f>
        <v>0.19660790002231646</v>
      </c>
      <c r="N59" s="251">
        <f>AVERAGE(G59:K59)</f>
        <v>6.9139184140684581E-2</v>
      </c>
      <c r="O59" s="251">
        <f t="shared" ref="O59:V59" si="29">N59</f>
        <v>6.9139184140684581E-2</v>
      </c>
      <c r="P59" s="251">
        <f t="shared" si="29"/>
        <v>6.9139184140684581E-2</v>
      </c>
      <c r="Q59" s="251">
        <f t="shared" si="29"/>
        <v>6.9139184140684581E-2</v>
      </c>
      <c r="R59" s="251">
        <f t="shared" si="29"/>
        <v>6.9139184140684581E-2</v>
      </c>
      <c r="S59" s="251">
        <f t="shared" si="29"/>
        <v>6.9139184140684581E-2</v>
      </c>
      <c r="T59" s="251">
        <f t="shared" si="29"/>
        <v>6.9139184140684581E-2</v>
      </c>
      <c r="U59" s="251">
        <f t="shared" si="29"/>
        <v>6.9139184140684581E-2</v>
      </c>
      <c r="V59" s="251">
        <f t="shared" si="29"/>
        <v>6.9139184140684581E-2</v>
      </c>
      <c r="W59" s="5"/>
    </row>
    <row r="60" spans="1:27" ht="15" customHeight="1" outlineLevel="1" x14ac:dyDescent="0.15">
      <c r="A60" s="5"/>
      <c r="B60" s="251"/>
      <c r="C60" s="251"/>
      <c r="D60" s="251"/>
      <c r="E60" s="251"/>
      <c r="F60" s="251"/>
      <c r="G60" s="251"/>
      <c r="H60" s="251"/>
      <c r="I60" s="251"/>
      <c r="J60" s="251"/>
      <c r="K60" s="251"/>
      <c r="L60" s="251"/>
      <c r="M60" s="251"/>
      <c r="N60" s="251"/>
      <c r="O60" s="251"/>
      <c r="P60" s="251"/>
      <c r="Q60" s="251"/>
      <c r="R60" s="251"/>
      <c r="S60" s="251"/>
      <c r="T60" s="251"/>
      <c r="U60" s="251"/>
      <c r="V60" s="251"/>
    </row>
    <row r="61" spans="1:27" ht="15" customHeight="1" outlineLevel="1" x14ac:dyDescent="0.15">
      <c r="A61" s="5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</row>
    <row r="62" spans="1:27" ht="15" customHeight="1" outlineLevel="1" x14ac:dyDescent="0.2">
      <c r="A62" s="262"/>
      <c r="B62" s="251"/>
      <c r="C62" s="251"/>
      <c r="D62" s="251"/>
      <c r="E62" s="251"/>
      <c r="F62" s="251"/>
      <c r="G62" s="251"/>
      <c r="H62" s="251"/>
      <c r="I62" s="251"/>
      <c r="J62" s="251"/>
      <c r="K62" s="251"/>
      <c r="L62" s="251"/>
      <c r="M62" s="251"/>
      <c r="N62" s="251"/>
      <c r="O62" s="251"/>
      <c r="P62" s="251"/>
      <c r="Q62" s="251"/>
      <c r="R62" s="251"/>
      <c r="S62" s="251"/>
      <c r="T62" s="251"/>
      <c r="U62" s="251"/>
      <c r="V62" s="251"/>
    </row>
    <row r="63" spans="1:27" ht="15" customHeight="1" x14ac:dyDescent="0.2">
      <c r="A63" s="261" t="s">
        <v>60</v>
      </c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</row>
    <row r="64" spans="1:27" ht="15" customHeight="1" x14ac:dyDescent="0.2">
      <c r="A64" s="262" t="s">
        <v>61</v>
      </c>
      <c r="B64" s="251"/>
      <c r="C64" s="251">
        <f t="shared" ref="C64:L64" si="30">-(((B24+C24)/2)/C56)*365</f>
        <v>188.58916745008719</v>
      </c>
      <c r="D64" s="251">
        <f t="shared" si="30"/>
        <v>206.07230486288134</v>
      </c>
      <c r="E64" s="251">
        <f t="shared" si="30"/>
        <v>192.30626457321631</v>
      </c>
      <c r="F64" s="251">
        <f t="shared" si="30"/>
        <v>186.4722480718288</v>
      </c>
      <c r="G64" s="251">
        <f t="shared" si="30"/>
        <v>188.42824034478275</v>
      </c>
      <c r="H64" s="251">
        <f t="shared" si="30"/>
        <v>189.78352279650289</v>
      </c>
      <c r="I64" s="251">
        <f t="shared" si="30"/>
        <v>189.43238567493111</v>
      </c>
      <c r="J64" s="251">
        <f t="shared" si="30"/>
        <v>183.15178571428572</v>
      </c>
      <c r="K64" s="251">
        <f t="shared" si="30"/>
        <v>197.07350272232304</v>
      </c>
      <c r="L64" s="251">
        <f t="shared" si="30"/>
        <v>306.20292887029291</v>
      </c>
      <c r="M64" s="251">
        <f>AVERAGE($H$64:$L$64)</f>
        <v>213.12882515566716</v>
      </c>
      <c r="N64" s="251">
        <f t="shared" ref="N64:V64" si="31">M64</f>
        <v>213.12882515566716</v>
      </c>
      <c r="O64" s="251">
        <f t="shared" si="31"/>
        <v>213.12882515566716</v>
      </c>
      <c r="P64" s="251">
        <f t="shared" si="31"/>
        <v>213.12882515566716</v>
      </c>
      <c r="Q64" s="251">
        <f t="shared" si="31"/>
        <v>213.12882515566716</v>
      </c>
      <c r="R64" s="251">
        <f t="shared" si="31"/>
        <v>213.12882515566716</v>
      </c>
      <c r="S64" s="251">
        <f t="shared" si="31"/>
        <v>213.12882515566716</v>
      </c>
      <c r="T64" s="251">
        <f t="shared" si="31"/>
        <v>213.12882515566716</v>
      </c>
      <c r="U64" s="251">
        <f t="shared" si="31"/>
        <v>213.12882515566716</v>
      </c>
      <c r="V64" s="251">
        <f t="shared" si="31"/>
        <v>213.12882515566716</v>
      </c>
      <c r="W64" s="5"/>
    </row>
    <row r="65" spans="1:23" ht="15" customHeight="1" x14ac:dyDescent="0.2">
      <c r="A65" s="262" t="s">
        <v>62</v>
      </c>
      <c r="B65" s="251">
        <f t="shared" ref="B65:L65" si="32">-B32/B56</f>
        <v>0.29093291412542038</v>
      </c>
      <c r="C65" s="251">
        <f t="shared" si="32"/>
        <v>0.14000618323837646</v>
      </c>
      <c r="D65" s="251">
        <f t="shared" si="32"/>
        <v>0.13879291115861539</v>
      </c>
      <c r="E65" s="251">
        <f t="shared" si="32"/>
        <v>9.0666287804690007E-2</v>
      </c>
      <c r="F65" s="251">
        <f t="shared" si="32"/>
        <v>0.10365594989111739</v>
      </c>
      <c r="G65" s="251">
        <f t="shared" si="32"/>
        <v>0.22787971700236515</v>
      </c>
      <c r="H65" s="251">
        <f t="shared" si="32"/>
        <v>0.12939652874037452</v>
      </c>
      <c r="I65" s="251">
        <f t="shared" si="32"/>
        <v>0.13848264462809917</v>
      </c>
      <c r="J65" s="251">
        <f t="shared" si="32"/>
        <v>0.13827838827838829</v>
      </c>
      <c r="K65" s="251">
        <f t="shared" si="32"/>
        <v>0.10526315789473684</v>
      </c>
      <c r="L65" s="251">
        <f t="shared" si="32"/>
        <v>0.25662482566248257</v>
      </c>
      <c r="M65" s="251">
        <f>AVERAGE($H$65:$L$65)</f>
        <v>0.15360910904081626</v>
      </c>
      <c r="N65" s="251">
        <f>M65</f>
        <v>0.15360910904081626</v>
      </c>
      <c r="O65" s="251">
        <f t="shared" ref="O65:V65" si="33">AVERAGE($G$65:$K$65)</f>
        <v>0.1478600873087928</v>
      </c>
      <c r="P65" s="251">
        <f t="shared" si="33"/>
        <v>0.1478600873087928</v>
      </c>
      <c r="Q65" s="251">
        <f t="shared" si="33"/>
        <v>0.1478600873087928</v>
      </c>
      <c r="R65" s="251">
        <f t="shared" si="33"/>
        <v>0.1478600873087928</v>
      </c>
      <c r="S65" s="251">
        <f t="shared" si="33"/>
        <v>0.1478600873087928</v>
      </c>
      <c r="T65" s="251">
        <f t="shared" si="33"/>
        <v>0.1478600873087928</v>
      </c>
      <c r="U65" s="251">
        <f t="shared" si="33"/>
        <v>0.1478600873087928</v>
      </c>
      <c r="V65" s="251">
        <f t="shared" si="33"/>
        <v>0.1478600873087928</v>
      </c>
      <c r="W65" s="5"/>
    </row>
    <row r="66" spans="1:23" ht="15" customHeight="1" x14ac:dyDescent="0.2">
      <c r="A66" s="262" t="s">
        <v>63</v>
      </c>
      <c r="B66" s="251">
        <f t="shared" ref="B66:L66" si="34">-B38/B56</f>
        <v>0.59070338871497541</v>
      </c>
      <c r="C66" s="251">
        <f t="shared" si="34"/>
        <v>0.65538961762769765</v>
      </c>
      <c r="D66" s="251">
        <f t="shared" si="34"/>
        <v>0.57431280089777881</v>
      </c>
      <c r="E66" s="251">
        <f t="shared" si="34"/>
        <v>0.44961040518717271</v>
      </c>
      <c r="F66" s="251">
        <f t="shared" si="34"/>
        <v>0.41864578886340587</v>
      </c>
      <c r="G66" s="251">
        <f t="shared" si="34"/>
        <v>0.61026284414938003</v>
      </c>
      <c r="H66" s="251">
        <f t="shared" si="34"/>
        <v>0.4604847747855344</v>
      </c>
      <c r="I66" s="251">
        <f t="shared" si="34"/>
        <v>0.43959393939393943</v>
      </c>
      <c r="J66" s="251">
        <f t="shared" si="34"/>
        <v>0.36446886446886445</v>
      </c>
      <c r="K66" s="251">
        <f t="shared" si="34"/>
        <v>0.34482758620689657</v>
      </c>
      <c r="L66" s="251">
        <f t="shared" si="34"/>
        <v>0.64993026499302653</v>
      </c>
      <c r="M66" s="251">
        <f>AVERAGE($H$66:$L$66)</f>
        <v>0.45186108596965224</v>
      </c>
      <c r="N66" s="251">
        <f>M66</f>
        <v>0.45186108596965224</v>
      </c>
      <c r="O66" s="251">
        <f t="shared" ref="O66:V67" si="35">N66</f>
        <v>0.45186108596965224</v>
      </c>
      <c r="P66" s="251">
        <f t="shared" si="35"/>
        <v>0.45186108596965224</v>
      </c>
      <c r="Q66" s="251">
        <f t="shared" si="35"/>
        <v>0.45186108596965224</v>
      </c>
      <c r="R66" s="251">
        <f t="shared" si="35"/>
        <v>0.45186108596965224</v>
      </c>
      <c r="S66" s="251">
        <f t="shared" si="35"/>
        <v>0.45186108596965224</v>
      </c>
      <c r="T66" s="251">
        <f t="shared" si="35"/>
        <v>0.45186108596965224</v>
      </c>
      <c r="U66" s="251">
        <f t="shared" si="35"/>
        <v>0.45186108596965224</v>
      </c>
      <c r="V66" s="251">
        <f t="shared" si="35"/>
        <v>0.45186108596965224</v>
      </c>
      <c r="W66" s="5"/>
    </row>
    <row r="67" spans="1:23" ht="15" customHeight="1" x14ac:dyDescent="0.2">
      <c r="A67" s="262" t="s">
        <v>64</v>
      </c>
      <c r="B67" s="251">
        <f t="shared" ref="B67:L67" si="36">B33/B14</f>
        <v>0.22958239423405527</v>
      </c>
      <c r="C67" s="251">
        <f t="shared" si="36"/>
        <v>0.19595788982402235</v>
      </c>
      <c r="D67" s="251">
        <f t="shared" si="36"/>
        <v>0.1724666994940286</v>
      </c>
      <c r="E67" s="251">
        <f t="shared" si="36"/>
        <v>0.13069784019981825</v>
      </c>
      <c r="F67" s="251">
        <f t="shared" si="36"/>
        <v>0.22600420305223651</v>
      </c>
      <c r="G67" s="251">
        <f t="shared" si="36"/>
        <v>0.21329553079882871</v>
      </c>
      <c r="H67" s="251">
        <f t="shared" si="36"/>
        <v>0.20049806500483142</v>
      </c>
      <c r="I67" s="251">
        <f t="shared" si="36"/>
        <v>0.20520105848007517</v>
      </c>
      <c r="J67" s="251">
        <f t="shared" si="36"/>
        <v>0.1856889414547605</v>
      </c>
      <c r="K67" s="251">
        <f t="shared" si="36"/>
        <v>0.17751571510208322</v>
      </c>
      <c r="L67" s="251">
        <f t="shared" si="36"/>
        <v>0.16725609468571698</v>
      </c>
      <c r="M67" s="251">
        <f>AVERAGE(H67:L67)</f>
        <v>0.18723197494549343</v>
      </c>
      <c r="N67" s="251">
        <f>M67</f>
        <v>0.18723197494549343</v>
      </c>
      <c r="O67" s="251">
        <f t="shared" si="35"/>
        <v>0.18723197494549343</v>
      </c>
      <c r="P67" s="251">
        <f t="shared" si="35"/>
        <v>0.18723197494549343</v>
      </c>
      <c r="Q67" s="251">
        <f t="shared" si="35"/>
        <v>0.18723197494549343</v>
      </c>
      <c r="R67" s="251">
        <f t="shared" si="35"/>
        <v>0.18723197494549343</v>
      </c>
      <c r="S67" s="251">
        <f t="shared" si="35"/>
        <v>0.18723197494549343</v>
      </c>
      <c r="T67" s="251">
        <f t="shared" si="35"/>
        <v>0.18723197494549343</v>
      </c>
      <c r="U67" s="251">
        <f t="shared" si="35"/>
        <v>0.18723197494549343</v>
      </c>
      <c r="V67" s="251">
        <f t="shared" si="35"/>
        <v>0.18723197494549343</v>
      </c>
    </row>
    <row r="68" spans="1:23" ht="15" customHeight="1" x14ac:dyDescent="0.2">
      <c r="A68" s="264"/>
    </row>
    <row r="69" spans="1:23" ht="15" customHeight="1" x14ac:dyDescent="0.2">
      <c r="A69" s="265"/>
    </row>
    <row r="70" spans="1:23" ht="15" customHeight="1" x14ac:dyDescent="0.2">
      <c r="A70" s="266"/>
    </row>
    <row r="71" spans="1:23" ht="15" customHeight="1" x14ac:dyDescent="0.2">
      <c r="A71" s="265"/>
      <c r="C71" s="23"/>
      <c r="D71" s="23"/>
      <c r="E71" s="23"/>
      <c r="F71" s="23"/>
      <c r="G71" s="23"/>
      <c r="H71" s="23"/>
      <c r="I71" s="23"/>
      <c r="J71" s="23"/>
      <c r="K71" s="23"/>
      <c r="L71" s="23"/>
    </row>
    <row r="72" spans="1:23" ht="15" customHeight="1" x14ac:dyDescent="0.2">
      <c r="A72" s="265"/>
      <c r="K72" s="23"/>
      <c r="L72" s="23"/>
    </row>
    <row r="73" spans="1:23" ht="15" customHeight="1" x14ac:dyDescent="0.2">
      <c r="A73" s="265"/>
    </row>
  </sheetData>
  <hyperlinks>
    <hyperlink ref="B3" r:id="rId1" display="https://my.apps.factset.com/viewer/?_app_id=central_doc_viewer&amp;_dd2=%26f%3Dsld%26c%3Dtrue%26os%3D36889%26oe%3D36899&amp;_doc_docfn=U2FsdGVkX1+dgXmXVtF2YzFvLUkeycvgLBMbvVViWPL0MfSlt/0WSCSr5nxkhjgCbX8fHrCt9+Rwi3Lw2whlmRPl3q4i3jF0vNPh0vte3Tc=&amp;center_on_screen=true&amp;float_window=true&amp;height=800&amp;positioning_strategy=center_on_screen&amp;width=950" xr:uid="{037CC739-DDF4-4A1E-8040-A2338ABC8088}"/>
    <hyperlink ref="C3" r:id="rId2" display="https://my.apps.factset.com/viewer/?_app_id=central_doc_viewer&amp;_dd2=%26f%3Dsld%26c%3Dtrue%26os%3D34941%26oe%3D34951&amp;_doc_docfn=U2FsdGVkX1/uHvHmvLZ0LhOpDMcbx2DpEE2u+iSTbPz89VP30E62AVsBaX41lEFWfgF117xrot+HGHN8URB7BM+DBI6yMH6+ntX54eig3lQ=&amp;center_on_screen=true&amp;float_window=true&amp;height=800&amp;positioning_strategy=center_on_screen&amp;width=950" xr:uid="{78A8CE05-6FE7-45A1-AB59-4D586C4156C1}"/>
    <hyperlink ref="D3" r:id="rId3" display="https://my.apps.factset.com/viewer/?_app_id=central_doc_viewer&amp;_dd2=%26f%3Dsld%26c%3Dtrue%26os%3D36218%26oe%3D36228&amp;_doc_docfn=U2FsdGVkX1/YqaRp1Drn5kn3uZRiDki7gf9NYZK5o+UNqyAX/D6j0Wz/bJdSCpteg4CARKI1PEempLrAlTvN/YoaHVgSpDkMmJXa8g+jQpE=&amp;center_on_screen=true&amp;float_window=true&amp;height=800&amp;positioning_strategy=center_on_screen&amp;width=950" xr:uid="{C804BA0A-C207-4705-B96A-FC01E48148E9}"/>
    <hyperlink ref="E3" r:id="rId4" display="https://my.apps.factset.com/viewer/?_app_id=central_doc_viewer&amp;_dd2=%26f%3Dsld%26c%3Dtrue%26os%3D53588%26oe%3D53598&amp;_doc_docfn=U2FsdGVkX18YxKdm9KLecwsE9/0l7pFt3zE+nlA9WOKhDBkJrTV6lVtM75QMWawVN+GabZJYuaY571lSmvHMc6AkGfyD2yElXMTYOnt/L+k=&amp;center_on_screen=true&amp;float_window=true&amp;height=800&amp;positioning_strategy=center_on_screen&amp;width=950" xr:uid="{0CB64A01-92B4-4523-BF7C-874355A5A0A4}"/>
    <hyperlink ref="F3" r:id="rId5" display="https://my.apps.factset.com/viewer/?_app_id=central_doc_viewer&amp;_dd2=%26f%3Dsld%26c%3Dtrue%26os%3D63560%26oe%3D63570&amp;_doc_docfn=U2FsdGVkX1/Z3dNS68nQwQhFdtMl1nI/yfxyinLNFF3ukh3ISQa356Tw8JxOS23ShDfsA3AO38Dfff6ViGUhm+rEWIa4ItwZg/4pagEJv78=&amp;center_on_screen=true&amp;float_window=true&amp;height=800&amp;positioning_strategy=center_on_screen&amp;width=950" xr:uid="{9D0A6D94-DF28-408E-8C2F-68D68B71ED2B}"/>
    <hyperlink ref="G3" r:id="rId6" display="https://my.apps.factset.com/viewer/?_app_id=central_doc_viewer&amp;_dd2=%26f%3Dsld%26c%3Dtrue%26os%3D67506%26oe%3D67516&amp;_doc_docfn=U2FsdGVkX1+3mwboJDacU8OeG6PCcp4jsP1y9icnDJMnecKX2vOyk4bwFYkCB+FmXUxBq0g6q+jKx1w8zyBwlXGXkL/MxST7kDMIxtJ14I0=&amp;center_on_screen=true&amp;float_window=true&amp;height=800&amp;positioning_strategy=center_on_screen&amp;width=950" xr:uid="{8D43009B-6054-4E8E-B7BD-2FEDE2099954}"/>
    <hyperlink ref="H3" r:id="rId7" display="https://my.apps.factset.com/viewer/?_app_id=central_doc_viewer&amp;_dd2=%26f%3Dsld%26c%3Dtrue%26os%3D66922%26oe%3D66932&amp;_doc_docfn=U2FsdGVkX1+C3kgPpdJs9StkK0slYSw8Vv9Tq3Yk9uolOv/gPYAlfbuuaGq6Y0iOaKio9MIdUIqo2OiathRgpPUnKEBUTPsryIfobZRRqXA=&amp;center_on_screen=true&amp;float_window=true&amp;height=800&amp;positioning_strategy=center_on_screen&amp;width=950" xr:uid="{FF4CD90A-A2A2-4634-95BA-FE2F5920DE53}"/>
    <hyperlink ref="I3" r:id="rId8" display="https://my.apps.factset.com/viewer/?_app_id=central_doc_viewer&amp;_dd2=%26f%3Dsld%26c%3Dtrue%26os%3D68182%26oe%3D68192&amp;_doc_docfn=U2FsdGVkX19u3ES400Ej6RvxnhKpPrToisviMBa3bRAIz8qkkKGYnIWIawln/+zbe18VedQl+UtkJwGs/BS+1605OCNEpCBp/Tj1loGbteM=&amp;center_on_screen=true&amp;float_window=true&amp;height=800&amp;positioning_strategy=center_on_screen&amp;width=950" xr:uid="{62506B5D-C27B-4378-AF03-48B8AC7DA8BE}"/>
    <hyperlink ref="J3" r:id="rId9" display="https://my.apps.factset.com/viewer/?_app_id=central_doc_viewer&amp;_dd2=%26f%3Dsld%26c%3Dtrue%26os%3D76377%26oe%3D76383&amp;_doc_docfn=U2FsdGVkX1/O7LVSxlwoYF1vznckJtm5efRm9bh3LT+d3WWOIcDFWYz71F0X468T3tnP3HR/YC3VcWE2xvLmim3UuEbMFQ8dkhLLhuXas0Q=&amp;center_on_screen=true&amp;float_window=true&amp;height=800&amp;positioning_strategy=center_on_screen&amp;width=950" xr:uid="{C4296E29-F33D-479D-81D9-32B0EF1B9C1C}"/>
    <hyperlink ref="K3" r:id="rId10" display="https://my.apps.factset.com/viewer/?_app_id=central_doc_viewer&amp;_dd2=%26f%3Dsld%26c%3Dtrue%26os%3D76205%26oe%3D76211&amp;_doc_docfn=U2FsdGVkX1+PlQnPBT6V6zfara5vTEWi2IxGspm58CGM+ARu4aQdvZ7RFUFQ+e+JCnU/dDouDRR0VrHbg44coVhqBb2lRNNdoANCkdJr8SU=&amp;center_on_screen=true&amp;float_window=true&amp;height=800&amp;positioning_strategy=center_on_screen&amp;width=950" xr:uid="{AE5A1A97-22B5-45DF-B9C6-646B46DCC080}"/>
    <hyperlink ref="B4" r:id="rId11" display="https://my.apps.factset.com/viewer/?_app_id=central_doc_viewer&amp;_dd2=%26f%3Dsld%26c%3Dtrue%26os%3D33972%26oe%3D33981&amp;_doc_docfn=U2FsdGVkX1/HL4udAnPQ+AsShmAVUpbJNWBx5IH5JBUE5nZYGj5grzeGeP30hVe/R6z7dY4PIO2oPo4ByQQpEZUxOm6BqQAniM2lqSBVv3k=&amp;center_on_screen=true&amp;float_window=true&amp;height=800&amp;positioning_strategy=center_on_screen&amp;width=950" xr:uid="{1ECFC298-2E78-416B-B6AF-D52FCF239E2E}"/>
    <hyperlink ref="C4" r:id="rId12" display="https://my.apps.factset.com/viewer/?_app_id=central_doc_viewer&amp;_dd2=%26f%3Dsld%26c%3Dtrue%26os%3D32021%26oe%3D32030&amp;_doc_docfn=U2FsdGVkX19SBArg1SCT0bRNfju6W3C8x25HqRL9dmwTmY0oLQ7WRZH2yJfi1G1+SQyVYver3/HLUNyGXht3OWh44eMlEkXfYKehUuQVryQ=&amp;center_on_screen=true&amp;float_window=true&amp;height=800&amp;positioning_strategy=center_on_screen&amp;width=950" xr:uid="{D7FB5F0D-E2B1-43FF-94E2-26D040C89BBB}"/>
    <hyperlink ref="D4" r:id="rId13" display="https://my.apps.factset.com/viewer/?_app_id=central_doc_viewer&amp;_dd2=%26f%3Dsld%26c%3Dtrue%26os%3D33305%26oe%3D33314&amp;_doc_docfn=U2FsdGVkX19cjBZe5zWAn/oU5l4lN5hNK0mPgoPZHsU8NQnko3oDw5n4/iWhGBHF8nT7BdOSigSWCn3iN/0JlCr4w5J6UGk1Vc8zgo8im34=&amp;center_on_screen=true&amp;float_window=true&amp;height=800&amp;positioning_strategy=center_on_screen&amp;width=950" xr:uid="{89566C35-3AC3-489A-B820-0DC42AA9EA08}"/>
    <hyperlink ref="E4" r:id="rId14" display="https://my.apps.factset.com/viewer/?_app_id=central_doc_viewer&amp;_dd2=%26f%3Dsld%26c%3Dtrue%26os%3D50710%26oe%3D50719&amp;_doc_docfn=U2FsdGVkX19rp9jWVknrJRFUtWQrq2sH29OPw+Ct3eUOhOFvPuE54T4ixMrAkax6k/U/kxeEdqwQip3bkKUftlfWAq4BaClo8W1F3jWJNqE=&amp;center_on_screen=true&amp;float_window=true&amp;height=800&amp;positioning_strategy=center_on_screen&amp;width=950" xr:uid="{5C8949DA-71CE-4BBB-A5A5-43694CA60097}"/>
    <hyperlink ref="F4" r:id="rId15" display="https://my.apps.factset.com/viewer/?_app_id=central_doc_viewer&amp;_dd2=%26f%3Dsld%26c%3Dtrue%26os%3D60665%26oe%3D60674&amp;_doc_docfn=U2FsdGVkX1/JlXrD0cn1nfv7vD7KHqjRNaQDoVMNSy522LHqoz797HbHb/5+Pjx8ul37BN/uapnLxOLmjwTrlXK3WVRBe1JReXGeZoCUAMo=&amp;center_on_screen=true&amp;float_window=true&amp;height=800&amp;positioning_strategy=center_on_screen&amp;width=950" xr:uid="{EF8C9372-7964-4A8D-B450-2636B1F94AF3}"/>
    <hyperlink ref="G4" r:id="rId16" display="https://my.apps.factset.com/viewer/?_app_id=central_doc_viewer&amp;_dd2=%26f%3Dsld%26c%3Dtrue%26os%3D64471%26oe%3D64480&amp;_doc_docfn=U2FsdGVkX19oacdxPKCbCgAXlx09aST11lIOk533xAqGWHyQ/3+0J6c7Oo34Y5A/J5xMAoJq1cllSYtyWq1alzBCGL/bVp/wQQfJRdyOdpo=&amp;center_on_screen=true&amp;float_window=true&amp;height=800&amp;positioning_strategy=center_on_screen&amp;width=950" xr:uid="{4FAA809B-40F9-4012-8D6C-C536F40E2CA2}"/>
    <hyperlink ref="H4" r:id="rId17" display="https://my.apps.factset.com/viewer/?_app_id=central_doc_viewer&amp;_dd2=%26f%3Dsld%26c%3Dtrue%26os%3D64024%26oe%3D64033&amp;_doc_docfn=U2FsdGVkX1+DTrcMgEk+MR+57/yb6cvIAzKTW9KQxnHcHuDshd1hKiKOam58G/oHO1OBX0AQMnTuvKly+nY2+5WWADn4/dXpFKmFKRtFm/Y=&amp;center_on_screen=true&amp;float_window=true&amp;height=800&amp;positioning_strategy=center_on_screen&amp;width=950" xr:uid="{A4182C05-CD9F-4C90-BF6F-A4A8EBF66ABF}"/>
    <hyperlink ref="I4" r:id="rId18" display="https://my.apps.factset.com/viewer/?_app_id=central_doc_viewer&amp;_dd2=%26f%3Dsld%26c%3Dtrue%26os%3D65281%26oe%3D65290&amp;_doc_docfn=U2FsdGVkX18FK/Td5Pwzv2Fe7Hwvb/QfmU7IUoyW7rGcT3c04w/ikzZ1e0sgJ3lIhrkdcCKPHRo34cnS7Ju4cK2pzk09eU1+pgjv3FRb/40=&amp;center_on_screen=true&amp;float_window=true&amp;height=800&amp;positioning_strategy=center_on_screen&amp;width=950" xr:uid="{7E85739D-59FD-409C-A2CB-F678D7A53F2C}"/>
    <hyperlink ref="J4" r:id="rId19" display="https://my.apps.factset.com/viewer/?_app_id=central_doc_viewer&amp;_dd2=%26f%3Dsld%26c%3Dtrue%26os%3D73524%26oe%3D73529&amp;_doc_docfn=U2FsdGVkX1/uZjvhawEBfTM+rPl48ltj38jiIOTrDStCak7cb1mbZq3nsH20bC8LdZDmuzTw410Wap8TXLz7S9ef0IqVk2lTBLsaLAg2VVI=&amp;center_on_screen=true&amp;float_window=true&amp;height=800&amp;positioning_strategy=center_on_screen&amp;width=950" xr:uid="{CE17013E-FBDA-4D10-8516-7716B29837FB}"/>
    <hyperlink ref="K4" r:id="rId20" display="https://my.apps.factset.com/viewer/?_app_id=central_doc_viewer&amp;_dd2=%26f%3Dsld%26c%3Dtrue%26os%3D73347%26oe%3D73352&amp;_doc_docfn=U2FsdGVkX1+cPgvS4quEG0T7Yv0ocNxI+UJQti16SWn7q1TMmXVjOZpJqR3j/wpijEoPOqr/sD2uy2rN8MNBpje9PSiMrFikStY+P3/aEaY=&amp;center_on_screen=true&amp;float_window=true&amp;height=800&amp;positioning_strategy=center_on_screen&amp;width=950" xr:uid="{E0B8F917-3AAF-4791-A36D-E86DD9409036}"/>
    <hyperlink ref="B5" r:id="rId21" display="https://my.apps.factset.com/viewer/?_app_id=central_doc_viewer&amp;_dd2=%26f%3Dsld%26c%3Dtrue%26os%3D30855%26oe%3D30864&amp;_doc_docfn=U2FsdGVkX1+sPmHRO069csXraS7qIvROLdgaNd87yzl4IONBkFY6ZywGRRh2z49khndcV+36J0v0oG8yXnTKy06L5P8h9vWqxuAz6WFpgaM=&amp;center_on_screen=true&amp;float_window=true&amp;height=800&amp;positioning_strategy=center_on_screen&amp;width=950" xr:uid="{9FF2B892-FAFD-4530-844F-405340462A01}"/>
    <hyperlink ref="C5" r:id="rId22" display="https://my.apps.factset.com/viewer/?_app_id=central_doc_viewer&amp;_dd2=%26f%3Dsld%26c%3Dtrue%26os%3D30008%26oe%3D30015&amp;_doc_docfn=U2FsdGVkX19N8akComBXWcVg+Yjhb7hIimWO1UQPInhaP9gzZ+9qWKese5mt25o4MyzpwJLBDhxG3DOcdRbb120+wvV0NXNk9eXPQIfqpF8=&amp;center_on_screen=true&amp;float_window=true&amp;height=800&amp;positioning_strategy=center_on_screen&amp;width=950" xr:uid="{D00BD4E6-568D-4B1C-B204-6808F1DCD424}"/>
    <hyperlink ref="D5" r:id="rId23" display="https://my.apps.factset.com/viewer/?_app_id=central_doc_viewer&amp;_dd2=%26f%3Dsld%26c%3Dtrue%26os%3D31290%26oe%3D31299&amp;_doc_docfn=U2FsdGVkX187MjL3OQ/wVZ8TG6o4dt0ALSPzDWZnkeYNN/u3FLo8eb+W/wk2txuE8OXvbHqdmrR4pFxQtYnbCAi+jUhOd64i6hyA2wPM5YE=&amp;center_on_screen=true&amp;float_window=true&amp;height=800&amp;positioning_strategy=center_on_screen&amp;width=950" xr:uid="{FC2F585E-4D3D-43AD-BD39-3F6EA310B371}"/>
    <hyperlink ref="E5" r:id="rId24" display="https://my.apps.factset.com/viewer/?_app_id=central_doc_viewer&amp;_dd2=%26f%3Dsld%26c%3Dtrue%26os%3D48749%26oe%3D48756&amp;_doc_docfn=U2FsdGVkX1/41STxb7qjWQmKgIE+DABnS6dsRxvpezHItuuN82QV/eRjnxmOxwEGsAGFwmiWfG9qL+JZ3MlU1kD5THJ2qeZWfvl4EbWin1Y=&amp;center_on_screen=true&amp;float_window=true&amp;height=800&amp;positioning_strategy=center_on_screen&amp;width=950" xr:uid="{D62FC269-1306-4B6C-BB21-060EF8D50F98}"/>
    <hyperlink ref="F5" r:id="rId25" display="https://my.apps.factset.com/viewer/?_app_id=central_doc_viewer&amp;_dd2=%26f%3Dsld%26c%3Dtrue%26os%3D58724%26oe%3D58735&amp;_doc_docfn=U2FsdGVkX1/qqUyPlcO0J6I9FeBFUYd/K5/pmiP8cStckgkkmXSVgz8ZGztP9gLuvfHjbeEMUhwQWWg1F4LzK8x6eoXZUJn6rryhvTX4mIM=&amp;center_on_screen=true&amp;float_window=true&amp;height=800&amp;positioning_strategy=center_on_screen&amp;width=950" xr:uid="{90662900-2A86-422B-8D40-C10E41492F1D}"/>
    <hyperlink ref="G5" r:id="rId26" display="https://my.apps.factset.com/viewer/?_app_id=central_doc_viewer&amp;_dd2=%26f%3Dsld%26c%3Dtrue%26os%3D62005%26oe%3D62014&amp;_doc_docfn=U2FsdGVkX1+ybjHDBRJokkfVWbw8xZD3iCEkI6mMqBMfw0PBocVO9MvNsD+8xYyid4tXgYmugGKlz8aQhM5/BY9Zyap6A0QivpaJil0sdq0=&amp;center_on_screen=true&amp;float_window=true&amp;height=800&amp;positioning_strategy=center_on_screen&amp;width=950" xr:uid="{9A5AA623-6E28-46DA-B3B5-D2D231A6E873}"/>
    <hyperlink ref="H5" r:id="rId27" display="https://my.apps.factset.com/viewer/?_app_id=central_doc_viewer&amp;_dd2=%26f%3Dsld%26c%3Dtrue%26os%3D62005%26oe%3D62016&amp;_doc_docfn=U2FsdGVkX18Qwp+iHXrrUSqvXYxasz2AlaDU8KWWUCB+Kvj4xArj9zZ/ltwWDWPcJx1nSY6s3HLVCzkMd4DvtftjrVB66DOyyTBkQy1nqbQ=&amp;center_on_screen=true&amp;float_window=true&amp;height=800&amp;positioning_strategy=center_on_screen&amp;width=950" xr:uid="{C9176572-4A71-4C52-AB59-3A1C8330FCA1}"/>
    <hyperlink ref="I5" r:id="rId28" display="https://my.apps.factset.com/viewer/?_app_id=central_doc_viewer&amp;_dd2=%26f%3Dsld%26c%3Dtrue%26os%3D63309%26oe%3D63320&amp;_doc_docfn=U2FsdGVkX19HS3DtGZ0P9S9Rgip880k2NbbY0h/Cz7ZkOhOny7Zib4yltGd1xNaZeJ+DmBFDx6GKssKSM6C2c77/tMkaZ5JCkP4pqCGx0Oc=&amp;center_on_screen=true&amp;float_window=true&amp;height=800&amp;positioning_strategy=center_on_screen&amp;width=950" xr:uid="{DDE0FDAB-21F5-425A-B84F-2B70A209964B}"/>
    <hyperlink ref="J5" r:id="rId29" display="https://my.apps.factset.com/viewer/?_app_id=central_doc_viewer&amp;_dd2=%26f%3Dsld%26c%3Dtrue%26os%3D71624%26oe%3D71629&amp;_doc_docfn=U2FsdGVkX1/fPqVuUlJY+AmTLF2Vq/O5aFiiSIRNGeAhu7kdqGKIoTcapWEmOnyt1uMxyhKwnoze2Mv7w8/FOAZGZLpEkrP1AbeLxj1CXoM=&amp;center_on_screen=true&amp;float_window=true&amp;height=800&amp;positioning_strategy=center_on_screen&amp;width=950" xr:uid="{E1F67D1A-73F7-4C55-AD2A-DA402730C8B7}"/>
    <hyperlink ref="B7" r:id="rId30" display="https://my.apps.factset.com/viewer/?_app_id=central_doc_viewer&amp;_dd2=%26f%3Dsld%26c%3Dtrue%26os%3D31342%26oe%3D31348&amp;_doc_docfn=U2FsdGVkX1+xTdkfV96+sROtcHgpeAPINYVivXp9kGmq62TNZ5t6QqypxIb1b/TvhCLd/tM7Rg7oh8YPY8TCcmreM911b1Evl3rFNmhYOmA=&amp;center_on_screen=true&amp;float_window=true&amp;height=800&amp;positioning_strategy=center_on_screen&amp;width=950" xr:uid="{28D99A9A-3FAE-4C07-B089-CD409E46795E}"/>
    <hyperlink ref="C7" r:id="rId31" display="https://my.apps.factset.com/viewer/?_app_id=central_doc_viewer&amp;_dd2=%26f%3Dsld%26c%3Dtrue%26os%3D30494%26oe%3D30499&amp;_doc_docfn=U2FsdGVkX18vDZDSoRfqgtEH3vOWGfZTTH6108e98NeEPUTIKRHnHzvOc5I/BxiP+E8br059AskWjm2E92t+8fA4C50457pZt7XrQwckjQY=&amp;center_on_screen=true&amp;float_window=true&amp;height=800&amp;positioning_strategy=center_on_screen&amp;width=950" xr:uid="{06058335-49EF-4766-BBAA-FB10B01AC2CF}"/>
    <hyperlink ref="D7" r:id="rId32" display="https://my.apps.factset.com/viewer/?_app_id=central_doc_viewer&amp;_dd2=%26f%3Dsld%26c%3Dtrue%26os%3D31777%26oe%3D31783&amp;_doc_docfn=U2FsdGVkX18pAWsNelYHsYYJctgJQcuIOWNqeGGqODetaPC8H0N2DLc0UGy3zldHW3Tm8nD8P01qXDjBCTcoOI3/MWZvCNwiSTSDXk7S9ZY=&amp;center_on_screen=true&amp;float_window=true&amp;height=800&amp;positioning_strategy=center_on_screen&amp;width=950" xr:uid="{147617A3-CEF2-4166-B0BB-B8BB5C6D6838}"/>
    <hyperlink ref="E7" r:id="rId33" display="https://my.apps.factset.com/viewer/?_app_id=central_doc_viewer&amp;_dd2=%26f%3Dsld%26c%3Dtrue%26os%3D49222%26oe%3D49227&amp;_doc_docfn=U2FsdGVkX1+4xQOkaCsBppJuleIflt4IDLhWAJk6uFDcwHaTKJHD7BOr4HJLVLeRziUzs6lU8MuKhDzf6y24mqnSAz5mztGDXzvb7izhOv0=&amp;center_on_screen=true&amp;float_window=true&amp;height=800&amp;positioning_strategy=center_on_screen&amp;width=950" xr:uid="{1269613E-AD88-4528-A8D8-FC26C3415DF8}"/>
    <hyperlink ref="F7" r:id="rId34" display="https://my.apps.factset.com/viewer/?_app_id=central_doc_viewer&amp;_dd2=%26f%3Dsld%26c%3Dtrue%26os%3D59198%26oe%3D59204&amp;_doc_docfn=U2FsdGVkX1+O3UpAErD1PrF3d6W09JQqG7BIFrk161IOH+WW/hEKdq0QJ8GLjJLz3Hqw9KIapJeny4Q/AbNzV4VzGAsieW9bHqwxxEde5H0=&amp;center_on_screen=true&amp;float_window=true&amp;height=800&amp;positioning_strategy=center_on_screen&amp;width=950" xr:uid="{CB0A580C-83E8-491E-8D93-C586C2DE5630}"/>
    <hyperlink ref="G7" r:id="rId35" display="https://my.apps.factset.com/viewer/?_app_id=central_doc_viewer&amp;_dd2=%26f%3Dsld%26c%3Dtrue%26os%3D62468%26oe%3D62473&amp;_doc_docfn=U2FsdGVkX18iy6SXxWiaAo2CSfEfZLDOBqXnd9IoKhLmsFfn94GKWY4UbgllLiY4nkSiqdpQHi29q4r6HUfQ2935rCbFyJcSRNHB08su210=&amp;center_on_screen=true&amp;float_window=true&amp;height=800&amp;positioning_strategy=center_on_screen&amp;width=950" xr:uid="{059A51CD-A0D2-43D3-B3CD-61D1FE962D44}"/>
    <hyperlink ref="J7" r:id="rId36" display="https://my.apps.factset.com/viewer/?_app_id=central_doc_viewer&amp;_dd2=%26f%3Dsld%26c%3Dtrue%26os%3D72087%26oe%3D72088&amp;_doc_docfn=U2FsdGVkX18a9YQLFxduRqwErECrcTqr7tereOl21kAM364aubCjgXJACNGpuMZi5TRiI3Nb1j7ZypOlwkv3iQb/x/AwsCfPx1GCCGAVqa8=&amp;center_on_screen=true&amp;float_window=true&amp;height=800&amp;positioning_strategy=center_on_screen&amp;width=950" xr:uid="{13A00695-E408-4171-9904-207E42721B8C}"/>
    <hyperlink ref="K7" r:id="rId37" display="https://my.apps.factset.com/viewer/?_app_id=central_doc_viewer&amp;_dd2=%26f%3Dsld%26c%3Dtrue%26os%3D71914%26oe%3D71917&amp;_doc_docfn=U2FsdGVkX1/F4tpUFZBg7t+wPshjP6H4CJqzEfU8iayVtSYlnGrTUd/QJOh/vDAW5+f3vq06pvMUvC2rBUKyk/nkSB9Q6MCnWAEg7HyWwko=&amp;center_on_screen=true&amp;float_window=true&amp;height=800&amp;positioning_strategy=center_on_screen&amp;width=950" xr:uid="{27094BA5-F5B7-49C0-AF51-6A5CF9CF76F2}"/>
    <hyperlink ref="B8" r:id="rId38" display="https://my.apps.factset.com/viewer/?_app_id=central_doc_viewer&amp;_dd2=%26f%3Dsld%26c%3Dtrue%26os%3D31907%26oe%3D31914&amp;_doc_docfn=U2FsdGVkX1/giM3jAdpBdnPfkX1r4yAezffJqxUUUn+KJOt5syFntmAJvBNw9VDVBZex6tqLTC6R+GFD8ydjGwtxylGYEJUSYf2Z1t018DU=&amp;center_on_screen=true&amp;float_window=true&amp;height=800&amp;positioning_strategy=center_on_screen&amp;width=950" xr:uid="{E86C2CB7-D790-4EA4-9C8C-7B3D01CA8978}"/>
    <hyperlink ref="C8" r:id="rId39" display="https://my.apps.factset.com/viewer/?_app_id=central_doc_viewer&amp;_dd2=%26f%3Dsld%26c%3Dtrue%26os%3D31058%26oe%3D31065&amp;_doc_docfn=U2FsdGVkX1/ubD3yq56yGb3rpqw2EO4I4XG1/KMawxO9IttYISDKESBXe05AHCSgzG4ANmL6vnkI+mVivCl7fgftk9O6S674cdkrQamUXQ4=&amp;center_on_screen=true&amp;float_window=true&amp;height=800&amp;positioning_strategy=center_on_screen&amp;width=950" xr:uid="{A3D566E0-530C-4117-91EC-B8DF80E2F0FC}"/>
    <hyperlink ref="D8" r:id="rId40" display="https://my.apps.factset.com/viewer/?_app_id=central_doc_viewer&amp;_dd2=%26f%3Dsld%26c%3Dtrue%26os%3D32342%26oe%3D32349&amp;_doc_docfn=U2FsdGVkX1+T+MJAPXxLVP6lpUCXpJ0NgYDlTFN/sk8t6XTOa1jUcYoz2IN5MDHjG4R/0/KvN9SCFRZMAGsgM8TydpEg9SsKYbDaTNdlYiI=&amp;center_on_screen=true&amp;float_window=true&amp;height=800&amp;positioning_strategy=center_on_screen&amp;width=950" xr:uid="{74DC6A07-41D8-4704-BCB0-AFA68284E16B}"/>
    <hyperlink ref="E8" r:id="rId41" display="https://my.apps.factset.com/viewer/?_app_id=central_doc_viewer&amp;_dd2=%26f%3Dsld%26c%3Dtrue%26os%3D49773%26oe%3D49780&amp;_doc_docfn=U2FsdGVkX1/gun6/CQqNL47B4e8SY+u8hnIzu2Z8cTU2uaNoRNiK8GNuLr9pXRsUQn0OtPRAmLUNZyskKg3YB+z0hO1RGCvf7JQb/iScSW4=&amp;center_on_screen=true&amp;float_window=true&amp;height=800&amp;positioning_strategy=center_on_screen&amp;width=950" xr:uid="{F8BFECCE-30D9-438E-B352-070688954480}"/>
    <hyperlink ref="F8" r:id="rId42" display="https://my.apps.factset.com/viewer/?_app_id=central_doc_viewer&amp;_dd2=%26f%3Dsld%26c%3Dtrue%26os%3D59728%26oe%3D59735&amp;_doc_docfn=U2FsdGVkX1+V8oDYhNHGjVR+6mrHjedH2XIF/oYL25b8wO50v5ADx4wNN/Hgr7RCU9f3MKSoIwUxznU89s3o1ARIoaRrxGSHlwt3KXgegiw=&amp;center_on_screen=true&amp;float_window=true&amp;height=800&amp;positioning_strategy=center_on_screen&amp;width=950" xr:uid="{AB246149-05E5-4649-8953-60FB6628A267}"/>
    <hyperlink ref="G8" r:id="rId43" display="https://my.apps.factset.com/viewer/?_app_id=central_doc_viewer&amp;_dd2=%26f%3Dsld%26c%3Dtrue%26os%3D62997%26oe%3D63004&amp;_doc_docfn=U2FsdGVkX18ST6lvLdG2leB+s3NXaaIpqrUdQU+FBu0Pf4zZdXN6JDttO9LonyZVu9+DHZYmQVXfFiH4NzmWGcDNzaG16s5ECU+icvb85kk=&amp;center_on_screen=true&amp;float_window=true&amp;height=800&amp;positioning_strategy=center_on_screen&amp;width=950" xr:uid="{82A72B75-66AF-4BB0-AC3A-7A52F590DE80}"/>
    <hyperlink ref="H8" r:id="rId44" display="https://my.apps.factset.com/viewer/?_app_id=central_doc_viewer&amp;_dd2=%26f%3Dsld%26c%3Dtrue%26os%3D62538%26oe%3D62545&amp;_doc_docfn=U2FsdGVkX1+N4x+boAyKyhpsILvdpGFAnF0y99bBqy4PMnY3+L89pNGfzBkTG8+bHckfc6XYHTvGDFVlC7FkeW0znTvvkmX2WcEjnhFcjCA=&amp;center_on_screen=true&amp;float_window=true&amp;height=800&amp;positioning_strategy=center_on_screen&amp;width=950" xr:uid="{B3251A25-93A1-42C6-8214-FD56681D00C0}"/>
    <hyperlink ref="I8" r:id="rId45" display="https://my.apps.factset.com/viewer/?_app_id=central_doc_viewer&amp;_dd2=%26f%3Dsld%26c%3Dtrue%26os%3D63809%26oe%3D63816&amp;_doc_docfn=U2FsdGVkX19QkkcRGiGZeqnVuevmI+rgbIT1tXDN6AKQwz501pF0/G5dT2YfnzBNbVo7IswnTjDOGFrVMhsa2Mqycfb3WoJA6N3N4Oqr69U=&amp;center_on_screen=true&amp;float_window=true&amp;height=800&amp;positioning_strategy=center_on_screen&amp;width=950" xr:uid="{E5C22E10-BDE3-4BED-9110-B5AFFE5BA7EF}"/>
    <hyperlink ref="J8" r:id="rId46" display="https://my.apps.factset.com/viewer/?_app_id=central_doc_viewer&amp;_dd2=%26f%3Dsld%26c%3Dtrue%26os%3D72601%26oe%3D72606&amp;_doc_docfn=U2FsdGVkX1/cC/Hao8GDWAMnH4IlLnskz7KkIa+BramViYql4mwU+dgIWMycScfppwdrZYVvMObDkF4vJ0Rwkjfi+gK9YlGhbnHYrcNhRRc=&amp;center_on_screen=true&amp;float_window=true&amp;height=800&amp;positioning_strategy=center_on_screen&amp;width=950" xr:uid="{528E455C-00C8-4081-BDD0-B90E42761A5B}"/>
    <hyperlink ref="K8" r:id="rId47" display="https://my.apps.factset.com/viewer/?_app_id=central_doc_viewer&amp;_dd2=%26f%3Dsld%26c%3Dtrue%26os%3D72411%26oe%3D72414&amp;_doc_docfn=U2FsdGVkX18KuAoj34rKgKKao0j6LZ+r9/5zsyhmutY74Ay9S++coDQGQjyr3tiljX7giPVqcd9oLPK+EICt35zpm8pjHramtlA+4UENYyY=&amp;center_on_screen=true&amp;float_window=true&amp;height=800&amp;positioning_strategy=center_on_screen&amp;width=950" xr:uid="{256DB107-733E-4B38-9755-A05565FF888B}"/>
    <hyperlink ref="C9" r:id="rId48" display="https://my.apps.factset.com/viewer/?_app_id=central_doc_viewer&amp;_dd2=%26f%3Dsld%26c%3Dtrue%26os%3D31542%26oe%3D31549&amp;_doc_docfn=U2FsdGVkX18XK8Xk5oW1fzD6iYh4ekzREHvLNREZREgzQNYpRIw3DFKezWs1GpcAQ8aoFqBMZhedO8jQxTe6RptlDsbiZImhwGIzfasUYoA=&amp;center_on_screen=true&amp;float_window=true&amp;height=800&amp;positioning_strategy=center_on_screen&amp;width=950" xr:uid="{2D78EE0B-E9B5-4A88-8681-02A9999B7636}"/>
    <hyperlink ref="D9" r:id="rId49" display="https://my.apps.factset.com/viewer/?_app_id=central_doc_viewer&amp;_dd2=%26f%3Dsld%26c%3Dtrue%26os%3D32826%26oe%3D32833&amp;_doc_docfn=U2FsdGVkX1/WIkOOO3LQ7eZovfHfP7ftN/heuUXMdPYeMGZLOJqmNN+EdIcEusyKUBOHDKMjL6x5VF1y8hIChV4YQDaXdLO82I1SZQGh+qc=&amp;center_on_screen=true&amp;float_window=true&amp;height=800&amp;positioning_strategy=center_on_screen&amp;width=950" xr:uid="{7C6E4643-6B15-4ABE-9311-847D12735E11}"/>
    <hyperlink ref="E9" r:id="rId50" display="https://my.apps.factset.com/viewer/?_app_id=central_doc_viewer&amp;_dd2=%26f%3Dsld%26c%3Dtrue%26os%3D50244%26oe%3D50251&amp;_doc_docfn=U2FsdGVkX1+GTaGz7VLXR8XNiaNCRpa7vq2wPY3E+mEh/479o9nB5FBZF6VDouy+Av/8+CsTuTdA5sbSBfDsAim6h3l3cIJqGXPD28hZw5E=&amp;center_on_screen=true&amp;float_window=true&amp;height=800&amp;positioning_strategy=center_on_screen&amp;width=950" xr:uid="{34FE4D3D-488E-4C42-B6C7-CE260ADD231B}"/>
    <hyperlink ref="F9" r:id="rId51" display="https://my.apps.factset.com/viewer/?_app_id=central_doc_viewer&amp;_dd2=%26f%3Dsld%26c%3Dtrue%26os%3D60199%26oe%3D60206&amp;_doc_docfn=U2FsdGVkX1/O+rB/ngiWcOUl71sgUiSKw48zP3QX8ivcHijp7gLObtbP0XRHjGTfrZ9iYLD1wTqD1iUASFbAEtNCeVxL8jqyTr/jjKg6bCc=&amp;center_on_screen=true&amp;float_window=true&amp;height=800&amp;positioning_strategy=center_on_screen&amp;width=950" xr:uid="{BAE01314-BDBA-44C8-91BE-A32BE77ED095}"/>
    <hyperlink ref="G9" r:id="rId52" display="https://my.apps.factset.com/viewer/?_app_id=central_doc_viewer&amp;_dd2=%26f%3Dsld%26c%3Dtrue%26os%3D63468%26oe%3D63475&amp;_doc_docfn=U2FsdGVkX1/7PHxR1vKIDUi0twFDSqoKq3/yT1Knla/vWG8Q3G3N0KH6KOjwZ3dwA2QQDNmXkdhY2fBT0cfZ8VMpoSEOEB89aD0CP143lv8=&amp;center_on_screen=true&amp;float_window=true&amp;height=800&amp;positioning_strategy=center_on_screen&amp;width=950" xr:uid="{EE3C8E2A-ABA9-4C5E-AD52-1748EF419E3D}"/>
    <hyperlink ref="H9" r:id="rId53" display="https://my.apps.factset.com/viewer/?_app_id=central_doc_viewer&amp;_dd2=%26f%3Dsld%26c%3Dtrue%26os%3D63009%26oe%3D63016&amp;_doc_docfn=U2FsdGVkX1/RNzvZ8nDwtddc5uIJb7fR5UYNC70GzzcneEhW8DdSCV3QjNemjG0vN9U6wIAeLUDmqyW2ddRf09zlt4+T39Gik82JtT9B9UQ=&amp;center_on_screen=true&amp;float_window=true&amp;height=800&amp;positioning_strategy=center_on_screen&amp;width=950" xr:uid="{96496133-9B5D-4ABA-B7FE-A8B6C8DB345D}"/>
    <hyperlink ref="I9" r:id="rId54" display="https://my.apps.factset.com/viewer/?_app_id=central_doc_viewer&amp;_dd2=%26f%3Dsld%26c%3Dtrue%26os%3D64280%26oe%3D64287&amp;_doc_docfn=U2FsdGVkX1+vV4XxGwjHLv/0v8KAJc2AYJ391OdOIcMSAphbwupJGTiTzdttbwyMoCCbKMk5sAIKKLpJAKO94fvmKE+9YDIHSzm3CwyVw1Y=&amp;center_on_screen=true&amp;float_window=true&amp;height=800&amp;positioning_strategy=center_on_screen&amp;width=950" xr:uid="{F96ACDEC-9211-4F24-AD37-08A95D960A24}"/>
    <hyperlink ref="J9" r:id="rId55" display="https://my.apps.factset.com/viewer/?_app_id=central_doc_viewer&amp;_dd2=%26f%3Dsld%26c%3Dtrue%26os%3D73066%26oe%3D73069&amp;_doc_docfn=U2FsdGVkX18XgeE8aFx0kQkxdm80cbWjjGTyYreShvgiy0r/hiznCgmLeAmK3rNWPxwnhvp9/QzelbNdpM3pR/hd+6xcN8jV8Fe/Yo/qgcw=&amp;center_on_screen=true&amp;float_window=true&amp;height=800&amp;positioning_strategy=center_on_screen&amp;width=950" xr:uid="{B10AC165-DB9E-448C-9A86-6A55581B7F63}"/>
    <hyperlink ref="K9" r:id="rId56" display="https://my.apps.factset.com/viewer/?_app_id=central_doc_viewer&amp;_dd2=%26f%3Dsld%26c%3Dtrue%26os%3D72887%26oe%3D72890&amp;_doc_docfn=U2FsdGVkX1/KnrJzbbbB8ol5IBR+gBvCraT8BVm6UMQkh6qFsMLK6mXAoLolgvBErxjyRVJGdXZl+IoFaqFHojFWcRsmzDv5VJRHiqv3PNM=&amp;center_on_screen=true&amp;float_window=true&amp;height=800&amp;positioning_strategy=center_on_screen&amp;width=950" xr:uid="{11DB6AD4-50EF-48B9-A354-BBBB4E941C8C}"/>
    <hyperlink ref="B10" r:id="rId57" display="https://my.apps.factset.com/viewer/?_app_id=central_doc_viewer&amp;_dd2=%26f%3Dsld%26c%3Dtrue%26os%3D32461%26oe%3D32468&amp;_doc_docfn=U2FsdGVkX1/+4wUdePTSe18ILfTapQrdv0Q7LUIPz1gkwhRLyCaOD2vodbjqhgbXJE+b95+Tx7yBJBJ29QDU6FH8AujoNRrKxiVnSfQyiIM=&amp;center_on_screen=true&amp;float_window=true&amp;height=800&amp;positioning_strategy=center_on_screen&amp;width=950" xr:uid="{E51FA408-0B6E-45DC-8239-36D88CCB0309}"/>
    <hyperlink ref="B11" r:id="rId58" display="https://my.apps.factset.com/viewer/?_app_id=central_doc_viewer&amp;_dd2=%26f%3Dsld%26c%3Dtrue%26os%3D32945%26oe%3D32952&amp;_doc_docfn=U2FsdGVkX1850HiQNceVLG+oqsnkY8nPfJjEqXIHVfdLbSXrdX694GEVoadezkOhJ5WwYI+3NZVATcPmBjSRcvln2eHcstzMyBfD7OacU4c=&amp;center_on_screen=true&amp;float_window=true&amp;height=800&amp;positioning_strategy=center_on_screen&amp;width=950" xr:uid="{1BD7A214-872F-4847-9BC2-685C329ACB89}"/>
    <hyperlink ref="C11" r:id="rId59" display="https://my.apps.factset.com/viewer/?_app_id=central_doc_viewer&amp;_dd2=%26f%3Dsld%26c%3Dtrue%26os%3D31542%26oe%3D31549&amp;_doc_docfn=U2FsdGVkX1/YS7ggP1cUg4FPcSvOELLuDpAecU0p14D5RD1jTSZR/XUr+x3hz6MPuaRLNTlhvaWQkC0HG229hayrPcx5KFu94HHxT8vITUM=&amp;center_on_screen=true&amp;float_window=true&amp;height=800&amp;positioning_strategy=center_on_screen&amp;width=950" xr:uid="{6AA47CF9-B554-4F11-B469-9A5F704B7FAB}"/>
    <hyperlink ref="B12" r:id="rId60" display="https://my.apps.factset.com/viewer/?_app_id=central_doc_viewer&amp;_dd2=%26f%3Dsld%26c%3Dtrue%26os%3D33494%26oe%3D33500&amp;_doc_docfn=U2FsdGVkX1/t7mwQ2mEqOIaUizNYAiSXCt8lXDnuLwPIsCPWNAKrMgC/mxA2kXwEAqJu8IEqV4kbOonGrG2Su/9Ylrx0TKCCm61943AzaVE=&amp;center_on_screen=true&amp;float_window=true&amp;height=800&amp;positioning_strategy=center_on_screen&amp;width=950" xr:uid="{B2987465-7035-4CD1-AC15-C24A735EBEB0}"/>
    <hyperlink ref="G12" r:id="rId61" display="https://my.apps.factset.com/viewer/?_app_id=central_doc_viewer&amp;_dd2=%26f%3Dsld%26c%3Dtrue%26os%3D64011%26oe%3D64012&amp;_doc_docfn=U2FsdGVkX1+CvTq+BTsCiWkDK6YmjixHgRlzCUYEdFMyEtEtBLXLLMaGjJsus9/D2cZGKBInUUVgUo/xsCbrNz4zxir6kZPJF6gHJ3gHrPk=&amp;center_on_screen=true&amp;float_window=true&amp;height=800&amp;positioning_strategy=center_on_screen&amp;width=950" xr:uid="{F1F22E9C-FDB4-4AC5-80D9-470252FF24DF}"/>
    <hyperlink ref="H12" r:id="rId62" display="https://my.apps.factset.com/viewer/?_app_id=central_doc_viewer&amp;_dd2=%26f%3Dsld%26c%3Dtrue%26os%3D63558%26oe%3D63565&amp;_doc_docfn=U2FsdGVkX1+mXvq8x/17C5aJ/dhtBSdH0+RfY3hByqVJb5rdQSBEQubje1eH03lPaTQDurivIODHF52B7XbxxjzaTYZOBR4XfBUdnsqjUeg=&amp;center_on_screen=true&amp;float_window=true&amp;height=800&amp;positioning_strategy=center_on_screen&amp;width=950" xr:uid="{5DAD3C35-C33C-4D3B-8984-81105CDF0277}"/>
    <hyperlink ref="I12" r:id="rId63" display="https://my.apps.factset.com/viewer/?_app_id=central_doc_viewer&amp;_dd2=%26f%3Dsld%26c%3Dtrue%26os%3D64816%26oe%3D64822&amp;_doc_docfn=U2FsdGVkX1+X9/qa5JbNdpjqWaYec1To8h47CC1HdZ2N/3yxbyriLZgo2qi8CSyydw2C/RbFXzavksakm3Nnlmh46u3os9A1EJI5b1+MAxQ=&amp;center_on_screen=true&amp;float_window=true&amp;height=800&amp;positioning_strategy=center_on_screen&amp;width=950" xr:uid="{FB172066-1320-4170-ABC8-2A989505D972}"/>
    <hyperlink ref="B13" r:id="rId64" display="https://my.apps.factset.com/viewer/?_app_id=central_doc_viewer&amp;_dd2=%26f%3Dsld%26c%3Dtrue%26os%3D34457%26oe%3D34462&amp;_doc_docfn=U2FsdGVkX18Kum7rZjXCQiWJJdTrxaw9ojBfaXWKl3UAuAeu8MJzWMw6xidA/fRFM20R3zJ+bIaeBH9MgA117sPRPffytZSPyTW4eWH3vj0=&amp;center_on_screen=true&amp;float_window=true&amp;height=800&amp;positioning_strategy=center_on_screen&amp;width=950" xr:uid="{C0EA6274-6B1F-46A5-9D06-D75DB4CE4C3B}"/>
    <hyperlink ref="C13" r:id="rId65" display="https://my.apps.factset.com/viewer/?_app_id=central_doc_viewer&amp;_dd2=%26f%3Dsld%26c%3Dtrue%26os%3D32505%26oe%3D32511&amp;_doc_docfn=U2FsdGVkX1+0i85FFB8G3AGGSAgMWM/roxbh1QiPV0i5hYkbOHD1+S4fUySjUxoDkl//0UXth+poJnMH8RpidmyQZ9ZI9t0PLRcgoaXoijE=&amp;center_on_screen=true&amp;float_window=true&amp;height=800&amp;positioning_strategy=center_on_screen&amp;width=950" xr:uid="{BB5D2CC3-C276-4836-BD6A-894AD75FC7C9}"/>
    <hyperlink ref="D13" r:id="rId66" display="https://my.apps.factset.com/viewer/?_app_id=central_doc_viewer&amp;_dd2=%26f%3Dsld%26c%3Dtrue%26os%3D33778%26oe%3D33783&amp;_doc_docfn=U2FsdGVkX1/yBbWA87GtdjO1qnnxxW8kTqUQVMfANv9ppd9oXISGJOYamUPw6PEP/BpoCeBmZ6sQZTA9hAuaWT+aO14wgygpkQyjo6wKrdg=&amp;center_on_screen=true&amp;float_window=true&amp;height=800&amp;positioning_strategy=center_on_screen&amp;width=950" xr:uid="{EB36B1FA-A471-499D-8745-2CBF314B5D91}"/>
    <hyperlink ref="B14" r:id="rId67" display="https://my.apps.factset.com/viewer/?_app_id=central_doc_viewer&amp;_dd2=%26f%3Dsld%26c%3Dtrue%26os%3D34977%26oe%3D34986&amp;_doc_docfn=U2FsdGVkX19PdJFz9BnOWmxJJKyD6CFWjq8TVd18nZbRSExXyhc3erYRmQZA4Pi+xvc7BgtZ4R+G6PSbNmUmpV9dyY9cL1V2xFb+P8+onoU=&amp;center_on_screen=true&amp;float_window=true&amp;height=800&amp;positioning_strategy=center_on_screen&amp;width=950" xr:uid="{8D0F5775-BF4B-4AA2-9907-A0D31C9FA371}"/>
    <hyperlink ref="C14" r:id="rId68" display="https://my.apps.factset.com/viewer/?_app_id=central_doc_viewer&amp;_dd2=%26f%3Dsld%26c%3Dtrue%26os%3D33026%26oe%3D33035&amp;_doc_docfn=U2FsdGVkX1+qaEeNr6tRwn3AAHnlarfcjG2m+jDWqtasm/PEsBwnUwH4/seJBsYJXhq4j2TsFBm+8UjlfjTq+cWCnhztyeeEm77j3DKFIkA=&amp;center_on_screen=true&amp;float_window=true&amp;height=800&amp;positioning_strategy=center_on_screen&amp;width=950" xr:uid="{E8DA5C32-8810-4815-B0A0-2C3A87D92A1E}"/>
    <hyperlink ref="D14" r:id="rId69" display="https://my.apps.factset.com/viewer/?_app_id=central_doc_viewer&amp;_dd2=%26f%3Dsld%26c%3Dtrue%26os%3D34300%26oe%3D34309&amp;_doc_docfn=U2FsdGVkX1/q84W8JhK3Bkll/F2vpbBeVUqSD182CW0/e0gPBqNlsJ181xthNQun9LZLKX6TKabVd/EHOGS93lmpX7KNd15IRXoXaUm7dUY=&amp;center_on_screen=true&amp;float_window=true&amp;height=800&amp;positioning_strategy=center_on_screen&amp;width=950" xr:uid="{47B83AD6-6397-4111-A1D2-38D80328E4BE}"/>
    <hyperlink ref="E14" r:id="rId70" display="https://my.apps.factset.com/viewer/?_app_id=central_doc_viewer&amp;_dd2=%26f%3Dsld%26c%3Dtrue%26os%3D51224%26oe%3D51234&amp;_doc_docfn=U2FsdGVkX1/ys33VoowcGPhKbaofhbQwa9yq/I8lTRDwFWMhv4eY3xqogwVHr82tbDfXUTIIu1Nfuy/5UycsRL6wNg/91wmr+LYOczYOksk=&amp;center_on_screen=true&amp;float_window=true&amp;height=800&amp;positioning_strategy=center_on_screen&amp;width=950" xr:uid="{AF02D43E-1EE8-44D1-9B79-CE10349DAD16}"/>
    <hyperlink ref="F14" r:id="rId71" display="https://my.apps.factset.com/viewer/?_app_id=central_doc_viewer&amp;_dd2=%26f%3Dsld%26c%3Dtrue%26os%3D61179%26oe%3D61189&amp;_doc_docfn=U2FsdGVkX1+xCljazaYxU2jVzQa8Cf0dbxTaUgElxH3iAWY/0VsQKfVmzLtOQzcvaEsIVlHNN/DZ3+KuBrkkAACNfzpTVLvD9JNE1Nw0+a0=&amp;center_on_screen=true&amp;float_window=true&amp;height=800&amp;positioning_strategy=center_on_screen&amp;width=950" xr:uid="{B6A26F86-10D9-4D70-8F64-07400ADEDD4E}"/>
    <hyperlink ref="G14" r:id="rId72" display="https://my.apps.factset.com/viewer/?_app_id=central_doc_viewer&amp;_dd2=%26f%3Dsld%26c%3Dtrue%26os%3D65125%26oe%3D65135&amp;_doc_docfn=U2FsdGVkX1+4K7zGypDvigN3rALeBVmgKXFyJI2m5P9RotNPmi/t9y82FIgOlyDBTyLbBN4oREk+hHfxXPveprbyyPfZbkK7QEx9+zuKlK0=&amp;center_on_screen=true&amp;float_window=true&amp;height=800&amp;positioning_strategy=center_on_screen&amp;width=950" xr:uid="{9C4B8717-7251-43B8-B2D0-66479915C4E0}"/>
    <hyperlink ref="H14" r:id="rId73" display="https://my.apps.factset.com/viewer/?_app_id=central_doc_viewer&amp;_dd2=%26f%3Dsld%26c%3Dtrue%26os%3D64538%26oe%3D64548&amp;_doc_docfn=U2FsdGVkX1+Fz8DMcwfGpdxsqfo7r6M9EjkgFWFFB59nGXgN5Dtx/k6OuSWwFIgg95+vPOMqtJQ2+Gq3YplWlS2NHma+dgAqlvdRt3zEzaQ=&amp;center_on_screen=true&amp;float_window=true&amp;height=800&amp;positioning_strategy=center_on_screen&amp;width=950" xr:uid="{2D860D13-22F7-40AD-B903-BFD8350FA020}"/>
    <hyperlink ref="I14" r:id="rId74" display="https://my.apps.factset.com/viewer/?_app_id=central_doc_viewer&amp;_dd2=%26f%3Dsld%26c%3Dtrue%26os%3D65795%26oe%3D65805&amp;_doc_docfn=U2FsdGVkX183iVkoa79h/Ms/8avEJ57pDp30371377ZhMLqdUeyHV3jivonp07TimKzLF4qOTyb+8odv9bQRhHJI0eLRDPdprK1O7cE+KCc=&amp;center_on_screen=true&amp;float_window=true&amp;height=800&amp;positioning_strategy=center_on_screen&amp;width=950" xr:uid="{504BAC70-962C-455E-A10E-5B781AE36AD4}"/>
    <hyperlink ref="J14" r:id="rId75" display="https://my.apps.factset.com/viewer/?_app_id=central_doc_viewer&amp;_dd2=%26f%3Dsld%26c%3Dtrue%26os%3D74030%26oe%3D74036&amp;_doc_docfn=U2FsdGVkX1+k4h31h5u5wjpKSGEnKgrHOHXmiutmbBIUoHezV0J1G7sSuokz7qxNMd4Eh1Dmiw0a1bsr8pRWtkTpQ+1YkgfQqOjcEXHHlwI=&amp;center_on_screen=true&amp;float_window=true&amp;height=800&amp;positioning_strategy=center_on_screen&amp;width=950" xr:uid="{0260F0BD-0BD3-436D-AB7E-D543A5DE99FF}"/>
    <hyperlink ref="K14" r:id="rId76" display="https://my.apps.factset.com/viewer/?_app_id=central_doc_viewer&amp;_dd2=%26f%3Dsld%26c%3Dtrue%26os%3D73836%26oe%3D73842&amp;_doc_docfn=U2FsdGVkX18FFLZiVU9UQZEmfB1XR6QX8kYQ3zoWKi2JlMpg/nQ6ukioiyejMsM7LkkBk/7trvZFvrmbgEICGHKkonSGg/HCvqKQN7A8vuw=&amp;center_on_screen=true&amp;float_window=true&amp;height=800&amp;positioning_strategy=center_on_screen&amp;width=950" xr:uid="{8B6BABA0-0E19-4B4D-B889-24964FE702E4}"/>
    <hyperlink ref="E15" r:id="rId77" display="https://my.apps.factset.com/viewer/?_app_id=central_doc_viewer&amp;_dd2=%26f%3Dsld%26c%3Dtrue%26os%3D51730%26oe%3D51731&amp;_doc_docfn=U2FsdGVkX1/Ka0AdJOGmkzB5K3L5q7RIzJnbsfTj13J2WiiFhHGfoZ1Y1LnsHo03LWh/bgn3z9DIwtVc/uf9ii4gV4hkO4yiWoonvPXvdyU=&amp;center_on_screen=true&amp;float_window=true&amp;height=800&amp;positioning_strategy=center_on_screen&amp;width=950" xr:uid="{266E2F21-ADD8-49B6-A601-54C4ADB3890D}"/>
    <hyperlink ref="F15" r:id="rId78" display="https://my.apps.factset.com/viewer/?_app_id=central_doc_viewer&amp;_dd2=%26f%3Dsld%26c%3Dtrue%26os%3D61694%26oe%3D61703&amp;_doc_docfn=U2FsdGVkX1/kfv6tWP0MtnUc1Vv0EVs2pSJJUydPVy+4kiDaJiGIzZ7Z7LwY5F/1xJuV6xHCpLWwv7s4N8/Ia27f6ShSB8fEsgjhv5TmLpQ=&amp;center_on_screen=true&amp;float_window=true&amp;height=800&amp;positioning_strategy=center_on_screen&amp;width=950" xr:uid="{40DC34E4-B1CB-4C88-857E-D74FADCADF92}"/>
    <hyperlink ref="G15" r:id="rId79" display="https://my.apps.factset.com/viewer/?_app_id=central_doc_viewer&amp;_dd2=%26f%3Dsld%26c%3Dtrue%26os%3D65640%26oe%3D65649&amp;_doc_docfn=U2FsdGVkX18zee1Dku8ngHiDuHwOLNF5tRTpgehRgFpqvwFRSTS+6ACGkH2rrnQFjX3ZQZNhszYrbpIbzU3FEoa7TEiGO8KQ42iRcGEf5kw=&amp;center_on_screen=true&amp;float_window=true&amp;height=800&amp;positioning_strategy=center_on_screen&amp;width=950" xr:uid="{0C30D33F-BB9A-42D8-8606-445A6E65F85A}"/>
    <hyperlink ref="H15" r:id="rId80" display="https://my.apps.factset.com/viewer/?_app_id=central_doc_viewer&amp;_dd2=%26f%3Dsld%26c%3Dtrue%26os%3D65053%26oe%3D65062&amp;_doc_docfn=U2FsdGVkX19+YCfw13Nogjiu3gFtuIZ2BZPn9p/sIFFxSjm785iF8oTio47glhJIY3Kt6TLV0KL8pMdDLUqkNF1UEqAcZxC2v2Dlotq4EYY=&amp;center_on_screen=true&amp;float_window=true&amp;height=800&amp;positioning_strategy=center_on_screen&amp;width=950" xr:uid="{CE098F1C-ABA3-4891-8F7A-499DD22F78A8}"/>
    <hyperlink ref="I15" r:id="rId81" display="https://my.apps.factset.com/viewer/?_app_id=central_doc_viewer&amp;_dd2=%26f%3Dsld%26c%3Dtrue%26os%3D66310%26oe%3D66319&amp;_doc_docfn=U2FsdGVkX1/yJiA5w+SXbMY4KJmOLjCfztURf9yg6PvLRBmSLkRV8wtcVemwPipMWR3USx05EbFXYcqUJ2vBYKeXp6LnuCrD0IULqshuikA=&amp;center_on_screen=true&amp;float_window=true&amp;height=800&amp;positioning_strategy=center_on_screen&amp;width=950" xr:uid="{9DA145CB-DD5C-4AE8-9AD5-816226BBDED4}"/>
    <hyperlink ref="J15" r:id="rId82" display="https://my.apps.factset.com/viewer/?_app_id=central_doc_viewer&amp;_dd2=%26f%3Dsld%26c%3Dtrue%26os%3D74537%26oe%3D74542&amp;_doc_docfn=U2FsdGVkX1/CKV+Llkk0n3lpOHB19p3FR5WUpFz4oenLdQvAr4ByfYEb6UFKZ0S1dCjNyIPz5OiZjUwr4io66F3j19BLL+QoVAhX6V735qw=&amp;center_on_screen=true&amp;float_window=true&amp;height=800&amp;positioning_strategy=center_on_screen&amp;width=950" xr:uid="{B3EC602A-6B2C-407B-9376-7BBF0B1048E2}"/>
    <hyperlink ref="K15" r:id="rId83" display="https://my.apps.factset.com/viewer/?_app_id=central_doc_viewer&amp;_dd2=%26f%3Dsld%26c%3Dtrue%26os%3D74344%26oe%3D74349&amp;_doc_docfn=U2FsdGVkX1+qGm64GKsu+LSPHXWh2Mn2OLCpbGNKle3lXMpKllOCeIOrP/SeECrl9uPxfWiDs/Qk8kEV7id48hgXlHs/nweP11xPOdqajaA=&amp;center_on_screen=true&amp;float_window=true&amp;height=800&amp;positioning_strategy=center_on_screen&amp;width=950" xr:uid="{88EDED76-A0B1-4735-A0DE-A3B33A9CAAC5}"/>
    <hyperlink ref="B16" r:id="rId84" display="https://my.apps.factset.com/viewer/?_app_id=central_doc_viewer&amp;_dd2=%26f%3Dsld%26c%3Dtrue%26os%3D35435%26oe%3D35444&amp;_doc_docfn=U2FsdGVkX1/2IxSBMLeVgsn7E68THKgl7RseqLSEEH+1wlx0bPrQvBnes3npzhwHZjXqW6+L2ixmGRaionyQjz145jVJwJ7sEJ/astn3MOs=&amp;center_on_screen=true&amp;float_window=true&amp;height=800&amp;positioning_strategy=center_on_screen&amp;width=950" xr:uid="{6648825A-B657-48EE-8CDD-CBBCC35F5133}"/>
    <hyperlink ref="C16" r:id="rId85" display="https://my.apps.factset.com/viewer/?_app_id=central_doc_viewer&amp;_dd2=%26f%3Dsld%26c%3Dtrue%26os%3D33484%26oe%3D33493&amp;_doc_docfn=U2FsdGVkX19eyGELELzKhXVcv6L/8U7l9O5AdaB0viusDK+3eJDWKtqADYwknVcdqPm6HbZZdFmSZve4s3HH831D6N2L2eqN43ChvbsP0UY=&amp;center_on_screen=true&amp;float_window=true&amp;height=800&amp;positioning_strategy=center_on_screen&amp;width=950" xr:uid="{5DFF30CC-DCE2-4514-8C08-8FAAD66EF703}"/>
    <hyperlink ref="D16" r:id="rId86" display="https://my.apps.factset.com/viewer/?_app_id=central_doc_viewer&amp;_dd2=%26f%3Dsld%26c%3Dtrue%26os%3D34758%26oe%3D34767&amp;_doc_docfn=U2FsdGVkX1/YKnusvah0ARygMGqUkKqzFLGw4BEzUlRDOKkeYe6hpw3YRBDdRQfMNl5KhxsXWvCxgYBV8F1epVmjc5hsdZ9yDoHRC9ye+SQ=&amp;center_on_screen=true&amp;float_window=true&amp;height=800&amp;positioning_strategy=center_on_screen&amp;width=950" xr:uid="{D6D80421-96AC-4F0C-8BB9-0E387BF24671}"/>
    <hyperlink ref="E16" r:id="rId87" display="https://my.apps.factset.com/viewer/?_app_id=central_doc_viewer&amp;_dd2=%26f%3Dsld%26c%3Dtrue%26os%3D52167%26oe%3D52176&amp;_doc_docfn=U2FsdGVkX18wMaZdtD2DDEqUsUiKrBJyXPt8RbS0TFsdyXjV0KtMo2n6oHuxffHYRdTPJWG1QK3TbZkxvopwNNDn/+b7wrZE9LrvdLEND28=&amp;center_on_screen=true&amp;float_window=true&amp;height=800&amp;positioning_strategy=center_on_screen&amp;width=950" xr:uid="{546EBD6B-CBCB-4856-8C04-8355783C9949}"/>
    <hyperlink ref="F16" r:id="rId88" display="https://my.apps.factset.com/viewer/?_app_id=central_doc_viewer&amp;_dd2=%26f%3Dsld%26c%3Dtrue%26os%3D62139%26oe%3D62148&amp;_doc_docfn=U2FsdGVkX19WOn1+JUXTEdsWdgOpxBakaZaQUYyJLZrbW3evjdYAqCmb/lrp0ZNYqdAp3v+OtPKnXxp+qIEuU3y0BBwKQW7U5KP7AP1/0aE=&amp;center_on_screen=true&amp;float_window=true&amp;height=800&amp;positioning_strategy=center_on_screen&amp;width=950" xr:uid="{3AE31377-8A84-4A26-B20A-7FA0AAF512A7}"/>
    <hyperlink ref="G16" r:id="rId89" display="https://my.apps.factset.com/viewer/?_app_id=central_doc_viewer&amp;_dd2=%26f%3Dsld%26c%3Dtrue%26os%3D66085%26oe%3D66094&amp;_doc_docfn=U2FsdGVkX1+ITilsRpoAWH/fM6G/OwJHncVZ6y9WC8+AGtNhzxOkd+o0Sflyjat2btJniNlxEEkPJ9E6qJJ3KJJUgMWW64i7GLpozhvKchw=&amp;center_on_screen=true&amp;float_window=true&amp;height=800&amp;positioning_strategy=center_on_screen&amp;width=950" xr:uid="{DB480B05-0329-4BD5-B721-14C8A69A4B22}"/>
    <hyperlink ref="H16" r:id="rId90" display="https://my.apps.factset.com/viewer/?_app_id=central_doc_viewer&amp;_dd2=%26f%3Dsld%26c%3Dtrue%26os%3D65498%26oe%3D65507&amp;_doc_docfn=U2FsdGVkX19d7nJdPAO4St4O1ZZCLqnWGf0OyLdYpHLSVhVEcEm5YNNLewdc2q2Z8FbkgJ6yA9+keIW2f/xFpcFYjw1BgE/Jr4sD9XGMoFI=&amp;center_on_screen=true&amp;float_window=true&amp;height=800&amp;positioning_strategy=center_on_screen&amp;width=950" xr:uid="{9A26DBEF-02A0-47DE-9D54-826A215D173C}"/>
    <hyperlink ref="I16" r:id="rId91" display="https://my.apps.factset.com/viewer/?_app_id=central_doc_viewer&amp;_dd2=%26f%3Dsld%26c%3Dtrue%26os%3D66755%26oe%3D66764&amp;_doc_docfn=U2FsdGVkX19/zONSLW5OWTg1P/mKp/RGLhRN37bd/0weP4NHiXi3Z/grfURBBTBmL5l6oLCGuml9Xg9Pc0VJ9qGByOmtvRgK25utxhi7NJc=&amp;center_on_screen=true&amp;float_window=true&amp;height=800&amp;positioning_strategy=center_on_screen&amp;width=950" xr:uid="{83D7B6AF-6A83-47B4-A8E6-6D86B5709092}"/>
    <hyperlink ref="J16" r:id="rId92" display="https://my.apps.factset.com/viewer/?_app_id=central_doc_viewer&amp;_dd2=%26f%3Dsld%26c%3Dtrue%26os%3D74974%26oe%3D74979&amp;_doc_docfn=U2FsdGVkX18OYIwq2fdjgRbHl++4Q09Uu3jNO/cVqK8a6DV/Db5I7NBxR7fNmmjoI1yAEnlO6ZIusbu5i74twc/z2lUH+pYpgU+ZF27aj0Y=&amp;center_on_screen=true&amp;float_window=true&amp;height=800&amp;positioning_strategy=center_on_screen&amp;width=950" xr:uid="{0D30299E-967B-465F-9BEA-FBFDF202501B}"/>
    <hyperlink ref="K16" r:id="rId93" display="https://my.apps.factset.com/viewer/?_app_id=central_doc_viewer&amp;_dd2=%26f%3Dsld%26c%3Dtrue%26os%3D74802%26oe%3D74807&amp;_doc_docfn=U2FsdGVkX18hIf+DhY7gSpwaUHKZ1jSrSLAnnS/QUb7DSSNfioAJ+5nW02XBfWpkoVZHQlOsn+AvmhKRfE4yw5oKX08VyoaOqcgmx7IaPIQ=&amp;center_on_screen=true&amp;float_window=true&amp;height=800&amp;positioning_strategy=center_on_screen&amp;width=950" xr:uid="{683A4E65-6E62-41B2-82FA-B4A1690E2BFE}"/>
    <hyperlink ref="B17" r:id="rId94" display="https://my.apps.factset.com/viewer/?_app_id=central_doc_viewer&amp;_dd2=%26f%3Dsld%26c%3Dtrue%26os%3D35947%26oe%3D35954&amp;_doc_docfn=U2FsdGVkX1+dv/VhirsE78pbMl6Bgq72FGN3YiXcPnfEjRh4BL5A4rtoCmvDyNMkhDegH3BtEEbLF+Vepp6wR30SgOPukYT3xa3BYE/iZpI=&amp;center_on_screen=true&amp;float_window=true&amp;height=800&amp;positioning_strategy=center_on_screen&amp;width=950" xr:uid="{D26402E6-ECAC-4E50-A056-5066E9BE2B90}"/>
    <hyperlink ref="C17" r:id="rId95" display="https://my.apps.factset.com/viewer/?_app_id=central_doc_viewer&amp;_dd2=%26f%3Dsld%26c%3Dtrue%26os%3D33999%26oe%3D34006&amp;_doc_docfn=U2FsdGVkX1/EJYEeaUbFR15yzUWgZUAhFwF6+WuByVBbQKs2FnKCsUKoKCGdkeDirmZPIMzOFq/Zd0MSF/AcyELsghAFlL4s6yKVbiBHhDY=&amp;center_on_screen=true&amp;float_window=true&amp;height=800&amp;positioning_strategy=center_on_screen&amp;width=950" xr:uid="{8F5CB41B-570C-4C6F-B34B-529D4B012251}"/>
    <hyperlink ref="D17" r:id="rId96" display="https://my.apps.factset.com/viewer/?_app_id=central_doc_viewer&amp;_dd2=%26f%3Dsld%26c%3Dtrue%26os%3D35274%26oe%3D35283&amp;_doc_docfn=U2FsdGVkX1+AnTTPsx6g+7y71/ibuq+HzT27iGfs9phAdQf1P6RrCldQInPtzvmdDcSPDnuD35tVQequvawNUt9ix1DxNQh4mVjWjwxEKq4=&amp;center_on_screen=true&amp;float_window=true&amp;height=800&amp;positioning_strategy=center_on_screen&amp;width=950" xr:uid="{14FD6F04-C7BF-4124-80CB-CCA48D402840}"/>
    <hyperlink ref="E17" r:id="rId97" display="https://my.apps.factset.com/viewer/?_app_id=central_doc_viewer&amp;_dd2=%26f%3Dsld%26c%3Dtrue%26os%3D52670%26oe%3D52679&amp;_doc_docfn=U2FsdGVkX1/asdOBgzFJL3HQcHmrP6EqRN/BSJWoCkMDQvu5xfMNRW6tPiCz20O97OXcuVJzwgn53N5tbQ2oS+35mu8Hx4ekRS8fBYui79U=&amp;center_on_screen=true&amp;float_window=true&amp;height=800&amp;positioning_strategy=center_on_screen&amp;width=950" xr:uid="{990F7C99-EAAB-4D84-B3D6-FD756ED6E5F9}"/>
    <hyperlink ref="F17" r:id="rId98" display="https://my.apps.factset.com/viewer/?_app_id=central_doc_viewer&amp;_dd2=%26f%3Dsld%26c%3Dtrue%26os%3D62642%26oe%3D62651&amp;_doc_docfn=U2FsdGVkX1/f3iFMnhHr88/Qwg3PWrl88QGRyTYhb4KKFd3ZRaoaCc+/kwzNQ+zBU2ABf7PLH5dxHuP4+ep/XL1gF4B1Q/Ny2ud90D0YnLg=&amp;center_on_screen=true&amp;float_window=true&amp;height=800&amp;positioning_strategy=center_on_screen&amp;width=950" xr:uid="{C268DD88-3E8E-4C24-8697-5A498F9C05EE}"/>
    <hyperlink ref="G17" r:id="rId99" display="https://my.apps.factset.com/viewer/?_app_id=central_doc_viewer&amp;_dd2=%26f%3Dsld%26c%3Dtrue%26os%3D66588%26oe%3D66597&amp;_doc_docfn=U2FsdGVkX198l5k3jc5Cr55xmBWNULtXfBWV6vYgcz5HwvxsSIZljz5udJgbYrdTjlj5LVC0Uiq7qKgr6PuUVoOTVTrxWpV40pBshJD86gk=&amp;center_on_screen=true&amp;float_window=true&amp;height=800&amp;positioning_strategy=center_on_screen&amp;width=950" xr:uid="{0F23BCC7-0F3B-4E9C-95CF-896B0A940E87}"/>
    <hyperlink ref="H17" r:id="rId100" display="https://my.apps.factset.com/viewer/?_app_id=central_doc_viewer&amp;_dd2=%26f%3Dsld%26c%3Dtrue%26os%3D66001%26oe%3D66010&amp;_doc_docfn=U2FsdGVkX1+EQfqLVmS94v+LKTahHWoK/mp1lt7f6SIdpc8lxZ3Z98yj1z15vwJPZp7epdjSE57jDPar0U5pk9xqupF0GvE83YbomokgDiI=&amp;center_on_screen=true&amp;float_window=true&amp;height=800&amp;positioning_strategy=center_on_screen&amp;width=950" xr:uid="{AF76C9EF-8AB2-4372-AF9E-6C542BC033B9}"/>
    <hyperlink ref="I17" r:id="rId101" display="https://my.apps.factset.com/viewer/?_app_id=central_doc_viewer&amp;_dd2=%26f%3Dsld%26c%3Dtrue%26os%3D67258%26oe%3D67267&amp;_doc_docfn=U2FsdGVkX1/6Hv3IjFRMcbqNqqABFsGq1Gn3m2bi/CnNaoiiAlEdRCosKY3s8VAFrEBN46yF5BxaAVy7KRobctd6V0FZN6ElR5l4i4b32To=&amp;center_on_screen=true&amp;float_window=true&amp;height=800&amp;positioning_strategy=center_on_screen&amp;width=950" xr:uid="{E648F845-63DD-41B8-AB51-D34A8905461E}"/>
    <hyperlink ref="J17" r:id="rId102" display="https://my.apps.factset.com/viewer/?_app_id=central_doc_viewer&amp;_dd2=%26f%3Dsld%26c%3Dtrue%26os%3D75469%26oe%3D75474&amp;_doc_docfn=U2FsdGVkX186ZwcsxrfWTYTLBWU2Ba9CY7fHOX2nVT4UCceNxoechCtjrewANz13Puz8eWeM2AEnjySiT0lXqHeq36kPh0g84geCIBHnuNQ=&amp;center_on_screen=true&amp;float_window=true&amp;height=800&amp;positioning_strategy=center_on_screen&amp;width=950" xr:uid="{79DCE8B7-05B6-4BD1-84BD-1621CD0AE92D}"/>
    <hyperlink ref="K17" r:id="rId103" display="https://my.apps.factset.com/viewer/?_app_id=central_doc_viewer&amp;_dd2=%26f%3Dsld%26c%3Dtrue%26os%3D75275%26oe%3D75280&amp;_doc_docfn=U2FsdGVkX1/kVNNQlFYMxQQIQXFqUC27HW6EmDuBkJyZwUUn9b66DuMXKCFG7jn0yHdBUSJA0AUSt4Hq0eLR/fcW5t+tL6dXP5q+3LEY6Z8=&amp;center_on_screen=true&amp;float_window=true&amp;height=800&amp;positioning_strategy=center_on_screen&amp;width=950" xr:uid="{2EA15A3D-D30B-4E73-BAD3-E2A25B23AF55}"/>
    <hyperlink ref="B18" r:id="rId104" display="https://my.apps.factset.com/viewer/?_app_id=central_doc_viewer&amp;_dd2=%26f%3Dsld%26c%3Dtrue%26os%3D36429%26oe%3D36436&amp;_doc_docfn=U2FsdGVkX19W61onjpAYk6N2cHKmZHS2EbyptSak/6l/Id+zXP8lOKEJ62jjeuQeiwarWXKAqoZK+1i/yjeMHIUGZtdm4tlqbfNH6c4pdtg=&amp;center_on_screen=true&amp;float_window=true&amp;height=800&amp;positioning_strategy=center_on_screen&amp;width=950" xr:uid="{73579F87-E8FD-4BC3-8A8C-8F864BB55BBA}"/>
    <hyperlink ref="C18" r:id="rId105" display="https://my.apps.factset.com/viewer/?_app_id=central_doc_viewer&amp;_dd2=%26f%3Dsld%26c%3Dtrue%26os%3D34481%26oe%3D34488&amp;_doc_docfn=U2FsdGVkX188GhNN+9IZFA5Q5pZzhj0Aa824rEuMe/8NiW4i9iyUEpq8mcjHqihc5MOLe+28PMdy3iqRFYKIYZmxCO2FXm47B4v5lC2pkX4=&amp;center_on_screen=true&amp;float_window=true&amp;height=800&amp;positioning_strategy=center_on_screen&amp;width=950" xr:uid="{EF17C164-9CF8-408A-9855-ACCC98BEC5D8}"/>
    <hyperlink ref="D18" r:id="rId106" display="https://my.apps.factset.com/viewer/?_app_id=central_doc_viewer&amp;_dd2=%26f%3Dsld%26c%3Dtrue%26os%3D35758%26oe%3D35765&amp;_doc_docfn=U2FsdGVkX196cnxanEfqf56OxbdI2yadRjELO0gfw595XQGktzeHmqdLITbOkLSD4UxA99MzbDEo2vQUI95FScRuH7CutEukvkugCnfscqo=&amp;center_on_screen=true&amp;float_window=true&amp;height=800&amp;positioning_strategy=center_on_screen&amp;width=950" xr:uid="{4EE9D578-A8FE-418A-AC4A-E9CA50B38EF1}"/>
    <hyperlink ref="E18" r:id="rId107" display="https://my.apps.factset.com/viewer/?_app_id=central_doc_viewer&amp;_dd2=%26f%3Dsld%26c%3Dtrue%26os%3D53141%26oe%3D53148&amp;_doc_docfn=U2FsdGVkX19IBQ2GdYA9uNhdXCdYNdlFeNpZkJCXUFAyifT7gDZGPlmtsjE6u1JoqsGpJMI745LWme5eXL+51QqMKP8Qgz6PCs8v0uQ4qXo=&amp;center_on_screen=true&amp;float_window=true&amp;height=800&amp;positioning_strategy=center_on_screen&amp;width=950" xr:uid="{8FC17DE1-7ED4-40E5-BABD-433EC7244E48}"/>
    <hyperlink ref="F18" r:id="rId108" display="https://my.apps.factset.com/viewer/?_app_id=central_doc_viewer&amp;_dd2=%26f%3Dsld%26c%3Dtrue%26os%3D63113%26oe%3D63120&amp;_doc_docfn=U2FsdGVkX18W4nxed1JIg2IKC+q8d3LZ8CXi4yUifyJrsOt1/mCAZx0CTzW28U67NnTC+cuhva87HBOJI+eWamQmeXLyW3VEHGQEziKSWfQ=&amp;center_on_screen=true&amp;float_window=true&amp;height=800&amp;positioning_strategy=center_on_screen&amp;width=950" xr:uid="{A89B7479-36F7-41B4-8AFF-525E62824570}"/>
    <hyperlink ref="G18" r:id="rId109" display="https://my.apps.factset.com/viewer/?_app_id=central_doc_viewer&amp;_dd2=%26f%3Dsld%26c%3Dtrue%26os%3D67059%26oe%3D67066&amp;_doc_docfn=U2FsdGVkX1+0ssOoe2z294Po5NqqrbuU8ZnNlfVulxfLkNlLl3Ip6yNLoSTqCuQx8BMajquTKTUrUpyhIT/QPMMtFN053HZpsbNc3VWnTek=&amp;center_on_screen=true&amp;float_window=true&amp;height=800&amp;positioning_strategy=center_on_screen&amp;width=950" xr:uid="{7037471F-D012-4C8A-9484-0720E24020A1}"/>
    <hyperlink ref="H18" r:id="rId110" display="https://my.apps.factset.com/viewer/?_app_id=central_doc_viewer&amp;_dd2=%26f%3Dsld%26c%3Dtrue%26os%3D66475%26oe%3D66482&amp;_doc_docfn=U2FsdGVkX1/X/oGa1xMpzmtLN94DhCi4X8jSicb2l/EU/QnwCS6lsf3rPla6m6JyJCBTyZkzwPYZgMr7j89Rv48V6rwsWhoqU9bUd9gljMI=&amp;center_on_screen=true&amp;float_window=true&amp;height=800&amp;positioning_strategy=center_on_screen&amp;width=950" xr:uid="{3E3F7488-9498-4D99-ACC8-85E033C34EBF}"/>
    <hyperlink ref="I18" r:id="rId111" display="https://my.apps.factset.com/viewer/?_app_id=central_doc_viewer&amp;_dd2=%26f%3Dsld%26c%3Dtrue%26os%3D67733%26oe%3D67742&amp;_doc_docfn=U2FsdGVkX197omwS0VFpDQbOSO2dBnY+W+wS/8bm8WWiRZTFdqHgsfRIQ+2VprlF29tr6uejelGYtyySIl2mzMMo9UiAtO4guqzL3Usn1lQ=&amp;center_on_screen=true&amp;float_window=true&amp;height=800&amp;positioning_strategy=center_on_screen&amp;width=950" xr:uid="{3DF75BFF-0891-4B05-B6FE-626C01CFB898}"/>
    <hyperlink ref="J18" r:id="rId112" display="https://my.apps.factset.com/viewer/?_app_id=central_doc_viewer&amp;_dd2=%26f%3Dsld%26c%3Dtrue%26os%3D75936%26oe%3D75941&amp;_doc_docfn=U2FsdGVkX1+5u2GeVLhw6WMC0ZKL8cQLHDgaYs/7g6RTfrc02f4Qzg0jrCMwBp0Oif/15vGpjmPZbmUsXGaRzRm/43z4fHzF/mH1JuCFgT4=&amp;center_on_screen=true&amp;float_window=true&amp;height=800&amp;positioning_strategy=center_on_screen&amp;width=950" xr:uid="{80F05CD3-90CD-4201-B8BD-1787F602C010}"/>
    <hyperlink ref="K18" r:id="rId113" display="https://my.apps.factset.com/viewer/?_app_id=central_doc_viewer&amp;_dd2=%26f%3Dsld%26c%3Dtrue%26os%3D75751%26oe%3D75756&amp;_doc_docfn=U2FsdGVkX1/roueuQ7X7GGLSy/zc77BoFNGJLvDXYb7Nk6ybTq3mw493XRFFO+nmwGEsFiVR54+/DSJewlNGIoY8lTnAxYi0AomaSVzPWxc=&amp;center_on_screen=true&amp;float_window=true&amp;height=800&amp;positioning_strategy=center_on_screen&amp;width=950" xr:uid="{9960534F-2F3C-4E78-BC91-7AF60FEEAD31}"/>
    <hyperlink ref="B21" r:id="rId114" display="https://my.apps.factset.com/viewer/?_app_id=central_doc_viewer&amp;_dd2=%26f%3Dsld%26c%3Dtrue%26os%3D49514%26oe%3D49524&amp;_doc_docfn=U2FsdGVkX19JWCaTMDu17nY1PC7zJpmNs3w8YoUDPlmJvaGUS0w512UQIpHOzmSPLCu0p6PwtDA/gnmyrIDab4oqw669qO8FSc/5Q8gLaPY=&amp;center_on_screen=true&amp;float_window=true&amp;height=800&amp;positioning_strategy=center_on_screen&amp;width=950" xr:uid="{704CB999-9F34-4596-8330-BC50B2F6DBED}"/>
    <hyperlink ref="C21" r:id="rId115" display="https://my.apps.factset.com/viewer/?_app_id=central_doc_viewer&amp;_dd2=%26f%3Dsld%26c%3Dtrue%26os%3D46517%26oe%3D46527&amp;_doc_docfn=U2FsdGVkX1/lRYVYK8XyFR/sWJQmblZt8tL/Q0CHThrcLdvfq+BX28j8Dr/UE9Xwvr7lwQIU7Cz5gsnxhbKqITJ4Qq1Elwse9MYsZfR0Uys=&amp;center_on_screen=true&amp;float_window=true&amp;height=800&amp;positioning_strategy=center_on_screen&amp;width=950" xr:uid="{78767D6B-5A54-4C80-BFEA-CFED837247FB}"/>
    <hyperlink ref="D21" r:id="rId116" display="https://my.apps.factset.com/viewer/?_app_id=central_doc_viewer&amp;_dd2=%26f%3Dsld%26c%3Dtrue%26os%3D47880%26oe%3D47890&amp;_doc_docfn=U2FsdGVkX18o8a9X/vPyP0sXFofcvAxfov1sdWEU6bZ3pBXGk5wzHkn7goxn7Bhfhvh2+cBoVC9SydsKOdym9R8S2LQQJQbBKuTp7CF/F4A=&amp;center_on_screen=true&amp;float_window=true&amp;height=800&amp;positioning_strategy=center_on_screen&amp;width=950" xr:uid="{DAD072EB-3748-45B2-B722-404E8A3C8384}"/>
    <hyperlink ref="E21" r:id="rId117" display="https://my.apps.factset.com/viewer/?_app_id=central_doc_viewer&amp;_dd2=%26f%3Dsld%26c%3Dtrue%26os%3D68078%26oe%3D68088&amp;_doc_docfn=U2FsdGVkX1+jvXit2urzRErBIgpXMP0MBk5RfOhyv0N+GhkfGgV6Pi+oTyXxjrvlu7GZjJEKJjDmloHoVtUXZzZ6ZT0UaJn8n5P/vUdSXoU=&amp;center_on_screen=true&amp;float_window=true&amp;height=800&amp;positioning_strategy=center_on_screen&amp;width=950" xr:uid="{648A7936-9DEC-4D20-941C-B6396EF91B33}"/>
    <hyperlink ref="F21" r:id="rId118" display="https://my.apps.factset.com/viewer/?_app_id=central_doc_viewer&amp;_dd2=%26f%3Dsld%26c%3Dtrue%26os%3D77370%26oe%3D77382&amp;_doc_docfn=U2FsdGVkX19VV1XD8mhtnl7SV98STKLEVQ1VjT9j9WViPLzZC6o9zXVE+42Ui4Q5XLOwSscf3HsQHWByI8OUIbHqyZ+MWcHMxxY98Xd0Bec=&amp;center_on_screen=true&amp;float_window=true&amp;height=800&amp;positioning_strategy=center_on_screen&amp;width=950" xr:uid="{03D9B074-6770-4E66-A7A2-08D98A3F39A5}"/>
    <hyperlink ref="G21" r:id="rId119" display="https://my.apps.factset.com/viewer/?_app_id=central_doc_viewer&amp;_dd2=%26f%3Dsld%26c%3Dtrue%26os%3D81310%26oe%3D81320&amp;_doc_docfn=U2FsdGVkX185n44xvw8jyfm9Re2jREF8Evn7vBvDy1ZLejyxqQNmDnnlVtnhZ76vW8ZSln9zGr1bS81g0vcmujeClhikdG9tDDlI+60dpYA=&amp;center_on_screen=true&amp;float_window=true&amp;height=800&amp;positioning_strategy=center_on_screen&amp;width=950" xr:uid="{CCE7DCD3-D3AC-4FED-B876-5056B44C7D14}"/>
    <hyperlink ref="H21" r:id="rId120" display="https://my.apps.factset.com/viewer/?_app_id=central_doc_viewer&amp;_dd2=%26f%3Dsld%26c%3Dtrue%26os%3D80273%26oe%3D80285&amp;_doc_docfn=U2FsdGVkX1/06ycI3xCQM/9udinlN0DbiAibCBgwVTLw5nIgB7OB7YS6toJRiC0L6xa3c9vC6Hc8sYqGY1706vAQFl7vqsfwN3ejZSN2WkA=&amp;center_on_screen=true&amp;float_window=true&amp;height=800&amp;positioning_strategy=center_on_screen&amp;width=950" xr:uid="{1B15BCE7-E691-4C62-92A8-B8822E296244}"/>
    <hyperlink ref="I21" r:id="rId121" display="https://my.apps.factset.com/viewer/?_app_id=central_doc_viewer&amp;_dd2=%26f%3Dsld%26c%3Dtrue%26os%3D82023%26oe%3D82035&amp;_doc_docfn=U2FsdGVkX19TWQI43981nVgC15dE0JlRv9WYQJt8AhchBzR4kQUZWYGfvQU8voeOnxAnm6ZrGsp/iOIVpHfuAC1iwJW/bDP13QTulJPYv7o=&amp;center_on_screen=true&amp;float_window=true&amp;height=800&amp;positioning_strategy=center_on_screen&amp;width=950" xr:uid="{05DCA83F-38A1-49B1-8467-5848E700A847}"/>
    <hyperlink ref="J21" r:id="rId122" display="https://my.apps.factset.com/viewer/?_app_id=central_doc_viewer&amp;_dd2=%26f%3Dsld%26c%3Dtrue%26os%3D90022%26oe%3D90028&amp;_doc_docfn=U2FsdGVkX19T1KBBx/0oW9Akzlz1YXqtbDLX4xZlEDUHjWCewueCljmdIsDM0ed24lYCBQG3eU3u+DwSDW+N/fR6t6Ln9kMtqOwCTp57h8A=&amp;center_on_screen=true&amp;float_window=true&amp;height=800&amp;positioning_strategy=center_on_screen&amp;width=950" xr:uid="{DA6854CD-878A-4D7D-A1AE-C808AF58FCFE}"/>
    <hyperlink ref="K21" r:id="rId123" display="https://my.apps.factset.com/viewer/?_app_id=central_doc_viewer&amp;_dd2=%26f%3Dsld%26c%3Dtrue%26os%3D89822%26oe%3D89828&amp;_doc_docfn=U2FsdGVkX1/BGU7XU/CzmdNWn0zgKi3pH0Aem7TGUSJBXe7Wpv44T1hcJC2rar4/Tu9gaBP1LLfiLguihoTEPPBwNgvkbI6dWC9pSjLlRG8=&amp;center_on_screen=true&amp;float_window=true&amp;height=800&amp;positioning_strategy=center_on_screen&amp;width=950" xr:uid="{0A5FFDC3-6404-4EB7-8236-D870B57C2B11}"/>
    <hyperlink ref="B22" r:id="rId124" display="https://my.apps.factset.com/viewer/?_app_id=central_doc_viewer&amp;_dd2=%26f%3Dsld%26c%3Dtrue%26os%3D43891%26oe%3D43900&amp;_doc_docfn=U2FsdGVkX1/MGFyb6pqpBmamj6tT7oDdorr0NVlKtlrIl8GlqLyB8VIiZ3On6WTva51mx87WK9CN+Wg/EnNPA0Mh8dP28WLbrRHu0+OPwvY=&amp;center_on_screen=true&amp;float_window=true&amp;height=800&amp;positioning_strategy=center_on_screen&amp;width=950" xr:uid="{DD87DE2E-C5FB-40EC-A12E-2E089431166B}"/>
    <hyperlink ref="C22" r:id="rId125" display="https://my.apps.factset.com/viewer/?_app_id=central_doc_viewer&amp;_dd2=%26f%3Dsld%26c%3Dtrue%26os%3D40911%26oe%3D40920&amp;_doc_docfn=U2FsdGVkX19Evxl1D9bvu680KUL2bUAxYWsaHL6mZ8TsvCwxU6BQ0N+g4YfthRThZfXpl9Kw2/Jm0Z2Kz0gR07w+n4DJmXOtF+EiDKUBvPk=&amp;center_on_screen=true&amp;float_window=true&amp;height=800&amp;positioning_strategy=center_on_screen&amp;width=950" xr:uid="{704344E7-D828-42AF-BD03-5FEA0D8D835F}"/>
    <hyperlink ref="D22" r:id="rId126" display="https://my.apps.factset.com/viewer/?_app_id=central_doc_viewer&amp;_dd2=%26f%3Dsld%26c%3Dtrue%26os%3D42690%26oe%3D42700&amp;_doc_docfn=U2FsdGVkX1+1BSF/E/Mo0Zj+AuB5Hi3nQCkDb+Hx2Zq+6Ck0QUzrb/3/taHiCWEHY9EODoxUnNzdW4z42mVFwlLqcqhISc3hrZMtVJvE0HI=&amp;center_on_screen=true&amp;float_window=true&amp;height=800&amp;positioning_strategy=center_on_screen&amp;width=950" xr:uid="{8AA3D254-7126-44A6-828A-A123A51AB957}"/>
    <hyperlink ref="E22" r:id="rId127" display="https://my.apps.factset.com/viewer/?_app_id=central_doc_viewer&amp;_dd2=%26f%3Dsld%26c%3Dtrue%26os%3D61588%26oe%3D61598&amp;_doc_docfn=U2FsdGVkX1+zOoZVen2HmbbK5nMcyTt+NYz64cvuB/LhLiur06rUsGlJ24KNrXzIR2LoCCqHfsesoZY9prrttbNLOeFX0mxQsJWvKXcdY/s=&amp;center_on_screen=true&amp;float_window=true&amp;height=800&amp;positioning_strategy=center_on_screen&amp;width=950" xr:uid="{09C75906-F8C7-4215-81CA-3D260408E5A8}"/>
    <hyperlink ref="F22" r:id="rId128" display="https://my.apps.factset.com/viewer/?_app_id=central_doc_viewer&amp;_dd2=%26f%3Dsld%26c%3Dtrue%26os%3D70866%26oe%3D70876&amp;_doc_docfn=U2FsdGVkX1+9pzm0NBtrDhOInhvP/tTPbwNOg43GTd2qM+28tkiChUIHUOwCk1GzsVbaYH1f1MsrsYDcZDqQnJqBtTF1Yg7B5YooFJuWB78=&amp;center_on_screen=true&amp;float_window=true&amp;height=800&amp;positioning_strategy=center_on_screen&amp;width=950" xr:uid="{5A7AAE61-E2C1-450A-816E-14FE6F9E42D6}"/>
    <hyperlink ref="G22" r:id="rId129" display="https://my.apps.factset.com/viewer/?_app_id=central_doc_viewer&amp;_dd2=%26f%3Dsld%26c%3Dtrue%26os%3D74799%26oe%3D74809&amp;_doc_docfn=U2FsdGVkX19phbSAw86jeE3klmW9/3EkwyPyekKm96ka9p8TTU7xCGkggWHdA7eriZNWGcC6icQ6iRmFdgvOEyXaNk/cyr2JaC2LqgDOViU=&amp;center_on_screen=true&amp;float_window=true&amp;height=800&amp;positioning_strategy=center_on_screen&amp;width=950" xr:uid="{68E8A12D-375D-4154-BE42-8382D2D6371C}"/>
    <hyperlink ref="H22" r:id="rId130" display="https://my.apps.factset.com/viewer/?_app_id=central_doc_viewer&amp;_dd2=%26f%3Dsld%26c%3Dtrue%26os%3D73747%26oe%3D73757&amp;_doc_docfn=U2FsdGVkX19we88FyMfYEovcaVffciuOaSeocVEHzvD+XqicHaBeIYICksN5dAinzjCIvh2YIUCaITtM1qf3LAoWSbM0jVREu/va5xSzmjU=&amp;center_on_screen=true&amp;float_window=true&amp;height=800&amp;positioning_strategy=center_on_screen&amp;width=950" xr:uid="{A7B2E39E-E8A6-4741-8BFA-49914DBFC267}"/>
    <hyperlink ref="I22" r:id="rId131" display="https://my.apps.factset.com/viewer/?_app_id=central_doc_viewer&amp;_dd2=%26f%3Dsld%26c%3Dtrue%26os%3D75476%26oe%3D75486&amp;_doc_docfn=U2FsdGVkX1+4+yUygOpWRSzxzABRKxhcDXaJnvzXPevjN8RNUc9pAWrXb3amZ6RJ+ZKG45JpPt+DIq7X/9sbwOVQuPKnR8H+K3gRS8tHx/Q=&amp;center_on_screen=true&amp;float_window=true&amp;height=800&amp;positioning_strategy=center_on_screen&amp;width=950" xr:uid="{C5EB4574-3199-468E-8249-17C7BED88392}"/>
    <hyperlink ref="J22" r:id="rId132" display="https://my.apps.factset.com/viewer/?_app_id=central_doc_viewer&amp;_dd2=%26f%3Dsld%26c%3Dtrue%26os%3D83576%26oe%3D83582&amp;_doc_docfn=U2FsdGVkX18QDYbl9mVwLSyQMonWUhakpo6zIWL1caP6nvrgIgBT+NhM5Av9CHJ631wzK9NDZNFYxB1Co7RYKGaMc1uxcR8gi0UpoHttLLk=&amp;center_on_screen=true&amp;float_window=true&amp;height=800&amp;positioning_strategy=center_on_screen&amp;width=950" xr:uid="{D243341D-2BBE-466B-A7D9-D018236E84A8}"/>
    <hyperlink ref="K22" r:id="rId133" display="https://my.apps.factset.com/viewer/?_app_id=central_doc_viewer&amp;_dd2=%26f%3Dsld%26c%3Dtrue%26os%3D83399%26oe%3D83405&amp;_doc_docfn=U2FsdGVkX1+sflXjKbKym3kE1RrJ/fLlZu/hxHz11W4/7kkEtTeD6w6nU8QBuH0cjih5L/ulZcTP8PpzBiOtaXiXyuDydDa2nxB4nBqfWp4=&amp;center_on_screen=true&amp;float_window=true&amp;height=800&amp;positioning_strategy=center_on_screen&amp;width=950" xr:uid="{BB7F438F-0C6A-4B57-97FB-8924B7B66B65}"/>
    <hyperlink ref="B23" r:id="rId134" display="https://my.apps.factset.com/viewer/?_app_id=central_doc_viewer&amp;_dd2=%26f%3Dsld%26c%3Dtrue%26os%3D41350%26oe%3D41359&amp;_doc_docfn=U2FsdGVkX19qU1adsF2bLglBB9I2YqqknbLAXg9dvGUhdOCnlmjk9qTg0k2RKJxvTt7g3zQogoTcst2kfZ+Fut2Uil8MS8XWvY+e1UfPa2w=&amp;center_on_screen=true&amp;float_window=true&amp;height=800&amp;positioning_strategy=center_on_screen&amp;width=950" xr:uid="{686FE556-69BF-4DB7-9DEF-E03601E8838C}"/>
    <hyperlink ref="C23" r:id="rId135" display="https://my.apps.factset.com/viewer/?_app_id=central_doc_viewer&amp;_dd2=%26f%3Dsld%26c%3Dtrue%26os%3D38365%26oe%3D38374&amp;_doc_docfn=U2FsdGVkX18H80EEb3Rp6qXMFPrh6+UTlDNC6sfriKnPvml8vVT/A3T8sZkwhqQjwrKlvWSeJZaPosVpOlYmYXGLXKXFS4+u3D5TW6kENOo=&amp;center_on_screen=true&amp;float_window=true&amp;height=800&amp;positioning_strategy=center_on_screen&amp;width=950" xr:uid="{D325B38B-D987-4289-AC34-44BFBB6E0033}"/>
    <hyperlink ref="D23" r:id="rId136" display="https://my.apps.factset.com/viewer/?_app_id=central_doc_viewer&amp;_dd2=%26f%3Dsld%26c%3Dtrue%26os%3D40121%26oe%3D40130&amp;_doc_docfn=U2FsdGVkX18JwTshhuOmWOfakZDnogSMgOrUnOJ3gxFwBcDW69/nql1v6ne8FYv/n4/RA1k559ADRWH0j4qQxwCIfuoPOiS3aa8TuJzVmvU=&amp;center_on_screen=true&amp;float_window=true&amp;height=800&amp;positioning_strategy=center_on_screen&amp;width=950" xr:uid="{BEF10C02-2AD2-42CA-925B-7B3CFB725324}"/>
    <hyperlink ref="E23" r:id="rId137" display="https://my.apps.factset.com/viewer/?_app_id=central_doc_viewer&amp;_dd2=%26f%3Dsld%26c%3Dtrue%26os%3D58221%26oe%3D58230&amp;_doc_docfn=U2FsdGVkX1/dklJS/EF2KfZXGY1Qxn/M94zKC9dhx6ZWXwYSQoR2uONFwekt52CzKSQd1pJ/wzRDj4v7ne4dglqsXkaAPvpkE7Ezt9/cbyg=&amp;center_on_screen=true&amp;float_window=true&amp;height=800&amp;positioning_strategy=center_on_screen&amp;width=950" xr:uid="{0DF78196-1AC7-48D9-A135-F1D11FA7C42D}"/>
    <hyperlink ref="F23" r:id="rId138" display="https://my.apps.factset.com/viewer/?_app_id=central_doc_viewer&amp;_dd2=%26f%3Dsld%26c%3Dtrue%26os%3D67850%26oe%3D67859&amp;_doc_docfn=U2FsdGVkX1/G+3wlDFE/EswNbpsKOjrWa46iu7Xht5nAYOIBoKJM/qilw8p9SfKMufg/SM7szwuUwChhMgMPdmuYCoC9YGi4Cr1/K83D6BU=&amp;center_on_screen=true&amp;float_window=true&amp;height=800&amp;positioning_strategy=center_on_screen&amp;width=950" xr:uid="{E9E233C3-18A4-47D2-BEE6-B10D583243C5}"/>
    <hyperlink ref="G23" r:id="rId139" display="https://my.apps.factset.com/viewer/?_app_id=central_doc_viewer&amp;_dd2=%26f%3Dsld%26c%3Dtrue%26os%3D71784%26oe%3D71793&amp;_doc_docfn=U2FsdGVkX1+lY7wui3O21Cs2Yly9A+pIiQ5occ5oeruHji7tj0tBQhM8uoo85MtR1aD6hNci+IFLg86zeE8ZgHSwBbOyBuGr0Zc/8EyMehI=&amp;center_on_screen=true&amp;float_window=true&amp;height=800&amp;positioning_strategy=center_on_screen&amp;width=950" xr:uid="{B3A55CEC-D5C1-41D8-A92E-F197C6006985}"/>
    <hyperlink ref="H23" r:id="rId140" display="https://my.apps.factset.com/viewer/?_app_id=central_doc_viewer&amp;_dd2=%26f%3Dsld%26c%3Dtrue%26os%3D70733%26oe%3D70742&amp;_doc_docfn=U2FsdGVkX194zmJF8t9NxJPS4/V7HgozPMQOFB1wlLHVUMFZGROzqKcqZtJZVxxrZx4nB/2fC3m71w4MhFB4riwf060e60O02mvw04/cFP8=&amp;center_on_screen=true&amp;float_window=true&amp;height=800&amp;positioning_strategy=center_on_screen&amp;width=950" xr:uid="{7A7B4966-EB23-4C37-8AAB-37C5978BDE5A}"/>
    <hyperlink ref="I23" r:id="rId141" display="https://my.apps.factset.com/viewer/?_app_id=central_doc_viewer&amp;_dd2=%26f%3Dsld%26c%3Dtrue%26os%3D72462%26oe%3D72471&amp;_doc_docfn=U2FsdGVkX19dM1QUm562qYe8jdPv1oBzt4pH5lf5N0lZKroWMw6ZXdj1sU2D7gGz23KNnHwGp4rHRncSSGoV6djUGCen9WWUUKpKHlX80Fo=&amp;center_on_screen=true&amp;float_window=true&amp;height=800&amp;positioning_strategy=center_on_screen&amp;width=950" xr:uid="{36AB58ED-6711-4D62-B98C-60B96693E62F}"/>
    <hyperlink ref="J23" r:id="rId142" display="https://my.apps.factset.com/viewer/?_app_id=central_doc_viewer&amp;_dd2=%26f%3Dsld%26c%3Dtrue%26os%3D80610%26oe%3D80615&amp;_doc_docfn=U2FsdGVkX19+ghx1AwTWmbKv2Ycno+341GFWK3z+IjKHnOIqRBjCMjN0KP/wUKc1dskx8/yxsiKNeJr6Cv+KgwLfCs5hTm+2lse2iUfFt0s=&amp;center_on_screen=true&amp;float_window=true&amp;height=800&amp;positioning_strategy=center_on_screen&amp;width=950" xr:uid="{2886B062-DFA8-49F4-82B1-FAAC15A74FE5}"/>
    <hyperlink ref="K23" r:id="rId143" display="https://my.apps.factset.com/viewer/?_app_id=central_doc_viewer&amp;_dd2=%26f%3Dsld%26c%3Dtrue%26os%3D80428%26oe%3D80433&amp;_doc_docfn=U2FsdGVkX19JqNEGy6mnnE+OnEBm2TFb73TOCtoGZi7uQwri8BCfFbLXiqH8OIT7A61tFWM6tA8fhXFXIfK36ahdN72b7c08vQmIgevK2vs=&amp;center_on_screen=true&amp;float_window=true&amp;height=800&amp;positioning_strategy=center_on_screen&amp;width=950" xr:uid="{886B39FA-30F9-4183-B7FA-4854A47C8788}"/>
    <hyperlink ref="B24" r:id="rId144" display="https://my.apps.factset.com/viewer/?_app_id=central_doc_viewer&amp;_dd2=%26f%3Dsld%26c%3Dtrue%26os%3D37734%26oe%3D37741&amp;_doc_docfn=U2FsdGVkX1/+YyaAzSYl6SZB5KU2PiZq8P0f/3w8olyP64kT2VKGPV2HyQQC7K9c9lqMKMIzsTTsIAFsuoPdiGIoYL8sFCyl88Y3ph0MP1M=&amp;center_on_screen=true&amp;float_window=true&amp;height=800&amp;positioning_strategy=center_on_screen&amp;width=950" xr:uid="{6AF2E4A7-E787-455E-A1D6-D19479533309}"/>
    <hyperlink ref="C24" r:id="rId145" display="https://my.apps.factset.com/viewer/?_app_id=central_doc_viewer&amp;_dd2=%26f%3Dsld%26c%3Dtrue%26os%3D35786%26oe%3D35793&amp;_doc_docfn=U2FsdGVkX1+XMCjd4g1iJZOEjS5EJeMTRVQNg/ve5xzs4BrmUcIoEUfH2YQGqlBrs2RSgOpTmSomBi70sDymWWiSFtkVCvp7w0eGGeL6eiw=&amp;center_on_screen=true&amp;float_window=true&amp;height=800&amp;positioning_strategy=center_on_screen&amp;width=950" xr:uid="{F32D4F7A-0377-4A8C-965E-30ECE4C7B89B}"/>
    <hyperlink ref="D24" r:id="rId146" display="https://my.apps.factset.com/viewer/?_app_id=central_doc_viewer&amp;_dd2=%26f%3Dsld%26c%3Dtrue%26os%3D37063%26oe%3D37070&amp;_doc_docfn=U2FsdGVkX1/MqfXhPkwp6Q3BvR1TrgjOCRSEqCOA95xtG80kC9ShEDS2/lPbGk0GuP43WmY4otCZspEq0oFYHTDvaluc6Hsp17x4C7V4gcQ=&amp;center_on_screen=true&amp;float_window=true&amp;height=800&amp;positioning_strategy=center_on_screen&amp;width=950" xr:uid="{45EA8210-D3BA-4B20-8FC0-0B4C5251668A}"/>
    <hyperlink ref="E24" r:id="rId147" display="https://my.apps.factset.com/viewer/?_app_id=central_doc_viewer&amp;_dd2=%26f%3Dsld%26c%3Dtrue%26os%3D54385%26oe%3D54392&amp;_doc_docfn=U2FsdGVkX19p47OQtAaAHKCYJORDXyBUD5ze3iDxt77U1f4OByXZf3bT6d+i3PXi9tQXHTcFSQXRkGI+9hQc4ycpLDj+HMnReLoeSIBkecU=&amp;center_on_screen=true&amp;float_window=true&amp;height=800&amp;positioning_strategy=center_on_screen&amp;width=950" xr:uid="{52A2F4CE-B096-4256-8496-A5AB16B57019}"/>
    <hyperlink ref="F24" r:id="rId148" display="https://my.apps.factset.com/viewer/?_app_id=central_doc_viewer&amp;_dd2=%26f%3Dsld%26c%3Dtrue%26os%3D64357%26oe%3D64364&amp;_doc_docfn=U2FsdGVkX1+wCdmxqprTq4j8fTonpk+AumwJbn8UGwNqcHhQ3bPF3JPCe0O3unpidW1Glr7oDjj+25YjWoLKLqymIn1SOIWiFiTzPP3drs0=&amp;center_on_screen=true&amp;float_window=true&amp;height=800&amp;positioning_strategy=center_on_screen&amp;width=950" xr:uid="{70533F6F-73CC-433C-B86F-40A8AF4CCC46}"/>
    <hyperlink ref="G24" r:id="rId149" display="https://my.apps.factset.com/viewer/?_app_id=central_doc_viewer&amp;_dd2=%26f%3Dsld%26c%3Dtrue%26os%3D68303%26oe%3D68310&amp;_doc_docfn=U2FsdGVkX1/joLV7xLS5gC+Kzl0iH/P4vPw4DYKeekwtX32n9TClTJOoPghBTyfkfNTjvmnA+k4e/xeQ1w0qwK2HCdG4a/hG4WCej9K/l+s=&amp;center_on_screen=true&amp;float_window=true&amp;height=800&amp;positioning_strategy=center_on_screen&amp;width=950" xr:uid="{DCAAEA45-778B-4DD6-BEE3-DDF0B223B24C}"/>
    <hyperlink ref="H24" r:id="rId150" display="https://my.apps.factset.com/viewer/?_app_id=central_doc_viewer&amp;_dd2=%26f%3Dsld%26c%3Dtrue%26os%3D67722%26oe%3D67729&amp;_doc_docfn=U2FsdGVkX1+QNBa2nAPUMJ/9foI+o5l3yyqjxR3g5nK1hVeGCPI2cCwhlx/4eMW6Hm2WhrPkb5U7PbBjBdcH9f36pYeJQLaCf1O+XLLVzMg=&amp;center_on_screen=true&amp;float_window=true&amp;height=800&amp;positioning_strategy=center_on_screen&amp;width=950" xr:uid="{4B3D4D61-2636-4336-9235-44CEEFA4EB97}"/>
    <hyperlink ref="I24" r:id="rId151" display="https://my.apps.factset.com/viewer/?_app_id=central_doc_viewer&amp;_dd2=%26f%3Dsld%26c%3Dtrue%26os%3D68983%26oe%3D68992&amp;_doc_docfn=U2FsdGVkX18DkB/P7Um/TRhkjFoSSprYj3FCNog82cxppmAhvnh5I2TvWZVU59rpMh7Z0yep/e6qJreN5Q3MH9f2+LyL/Kot/S3nhky/K2A=&amp;center_on_screen=true&amp;float_window=true&amp;height=800&amp;positioning_strategy=center_on_screen&amp;width=950" xr:uid="{1EE0B54F-2DED-4CEE-BD80-35603616DD3D}"/>
    <hyperlink ref="J24" r:id="rId152" display="https://my.apps.factset.com/viewer/?_app_id=central_doc_viewer&amp;_dd2=%26f%3Dsld%26c%3Dtrue%26os%3D77170%26oe%3D77175&amp;_doc_docfn=U2FsdGVkX19n3wEiZWg77b1VsYYvXdODJU4Dc3S0hyxLVuWxxATJFvmLmHYx8fE3AVEpftUeRdUABFlkB9Fdm3MkN62L7o/DiL+v6PUZnMs=&amp;center_on_screen=true&amp;float_window=true&amp;height=800&amp;positioning_strategy=center_on_screen&amp;width=950" xr:uid="{7479BDA9-AC95-4757-90A3-C9CB7E4EB8C0}"/>
    <hyperlink ref="K24" r:id="rId153" display="https://my.apps.factset.com/viewer/?_app_id=central_doc_viewer&amp;_dd2=%26f%3Dsld%26c%3Dtrue%26os%3D76963%26oe%3D76968&amp;_doc_docfn=U2FsdGVkX19rukwIKuPVO3pa8fgaxovmkZ/jHJgM7eSaJAgI1j0oHV0WkghWpqOV7wLkWWIhngi9EHX9h575vqiofQ4fCOMZKdh4D/9Qdmg=&amp;center_on_screen=true&amp;float_window=true&amp;height=800&amp;positioning_strategy=center_on_screen&amp;width=950" xr:uid="{5664C5AC-7BB2-4609-B975-9CE379598C40}"/>
    <hyperlink ref="B25" r:id="rId154" display="https://my.apps.factset.com/viewer/?_app_id=central_doc_viewer&amp;_dd2=%26f%3Dsld%26c%3Dtrue%26os%3D38263%26oe%3D38270&amp;_doc_docfn=U2FsdGVkX185pumQq8Q9wmoqRYnW3fHHqEv7ERkcC75tA+XTkFUOMQhqFm5DcituBlPVOGFzj5x/Dr9DpO8n0VAd0owzDkh+J8D7sB1LJkE=&amp;center_on_screen=true&amp;float_window=true&amp;height=800&amp;positioning_strategy=center_on_screen&amp;width=950" xr:uid="{9A81EF00-5C67-475E-8FCE-7CA7A3057B70}"/>
    <hyperlink ref="C25" r:id="rId155" display="https://my.apps.factset.com/viewer/?_app_id=central_doc_viewer&amp;_dd2=%26f%3Dsld%26c%3Dtrue%26os%3D36315%26oe%3D36322&amp;_doc_docfn=U2FsdGVkX19vx9ybpzgHrdKQ2B9pcJ8cGizj1t6/DhaPbp1ROAktjrNj+3rPqsaxp/Hgo96XiBQ/pNEt9kmc3ZgvxTrvgOyv9R0eQ//LKUY=&amp;center_on_screen=true&amp;float_window=true&amp;height=800&amp;positioning_strategy=center_on_screen&amp;width=950" xr:uid="{01F4063C-5484-4AAF-A5EC-262B0B2A68DD}"/>
    <hyperlink ref="D25" r:id="rId156" display="https://my.apps.factset.com/viewer/?_app_id=central_doc_viewer&amp;_dd2=%26f%3Dsld%26c%3Dtrue%26os%3D37592%26oe%3D37599&amp;_doc_docfn=U2FsdGVkX18jroQo5ot4ggbcy0lwzOFD2g8Hg5EorUPsA4SxeAnzZ9/bw860HZLbL29l/xQsGXwp+75tOgamwsYpGnwYhqciwI6WFHCmidw=&amp;center_on_screen=true&amp;float_window=true&amp;height=800&amp;positioning_strategy=center_on_screen&amp;width=950" xr:uid="{B86C9697-7C11-4F5A-9AAD-11044DD0167C}"/>
    <hyperlink ref="E25" r:id="rId157" display="https://my.apps.factset.com/viewer/?_app_id=central_doc_viewer&amp;_dd2=%26f%3Dsld%26c%3Dtrue%26os%3D54901%26oe%3D54908&amp;_doc_docfn=U2FsdGVkX1/SBDaSqCqnBLQU0P1tvJvAu1KhWs7yV8ZlU1OALyGAR0MFJfC08BJNtdmPtsXGrYVYz2T/w7fLfYL1msKKY6OPGnQ7+hVGwZY=&amp;center_on_screen=true&amp;float_window=true&amp;height=800&amp;positioning_strategy=center_on_screen&amp;width=950" xr:uid="{D5E228C5-B12C-4136-804E-3961C4B2814C}"/>
    <hyperlink ref="F25" r:id="rId158" display="https://my.apps.factset.com/viewer/?_app_id=central_doc_viewer&amp;_dd2=%26f%3Dsld%26c%3Dtrue%26os%3D64873%26oe%3D64880&amp;_doc_docfn=U2FsdGVkX1/pfgpfSe/M3EVW2DGh5z6Z8oE7Y1yQFI9X+Kq5mH8YyJ/Se64efnpe50ZyuAQe1qxSoPhRmwU9FBV126um062F3+zXOmFI9TM=&amp;center_on_screen=true&amp;float_window=true&amp;height=800&amp;positioning_strategy=center_on_screen&amp;width=950" xr:uid="{991F94B2-3CB4-4B9D-8B87-8A8917B16423}"/>
    <hyperlink ref="G25" r:id="rId159" display="https://my.apps.factset.com/viewer/?_app_id=central_doc_viewer&amp;_dd2=%26f%3Dsld%26c%3Dtrue%26os%3D68819%26oe%3D68826&amp;_doc_docfn=U2FsdGVkX1/uGtqxbyRTD2RqWSw7lit+3JGk2MxUvmm7LrqM0MmpywZNQ852Adh0mRW7Wu3hP8cSLEQynF6KNriZdFgnoWjVu+1fcDuIm70=&amp;center_on_screen=true&amp;float_window=true&amp;height=800&amp;positioning_strategy=center_on_screen&amp;width=950" xr:uid="{F36750A1-C58F-410C-9DE9-8A8E37FEE0E1}"/>
    <hyperlink ref="H25" r:id="rId160" display="https://my.apps.factset.com/viewer/?_app_id=central_doc_viewer&amp;_dd2=%26f%3Dsld%26c%3Dtrue%26os%3D68238%26oe%3D68245&amp;_doc_docfn=U2FsdGVkX186op8yB1pdP4YPJRrsqbyhcbFipJOI0IpYV8cBvsY2ltylnvo5qDJA/JTpS310XGmc7Qpu8xWEn2a1OK2PXke2CLDsexyF4NA=&amp;center_on_screen=true&amp;float_window=true&amp;height=800&amp;positioning_strategy=center_on_screen&amp;width=950" xr:uid="{CAFE7543-2A58-4243-A56F-BB784644EE58}"/>
    <hyperlink ref="I25" r:id="rId161" display="https://my.apps.factset.com/viewer/?_app_id=central_doc_viewer&amp;_dd2=%26f%3Dsld%26c%3Dtrue%26os%3D69501%26oe%3D69508&amp;_doc_docfn=U2FsdGVkX19aOrFwXsRvw68x4pDP1UF9QSwSuzai6XpDEuokRfK7b29nifPqR4edjR6A2NiMe92UCKnpNboyJ+Ci+dtVZnqhA7qrtw8iM64=&amp;center_on_screen=true&amp;float_window=true&amp;height=800&amp;positioning_strategy=center_on_screen&amp;width=950" xr:uid="{8DA1CD2E-C7A5-4952-A1AC-25387D468203}"/>
    <hyperlink ref="J25" r:id="rId162" display="https://my.apps.factset.com/viewer/?_app_id=central_doc_viewer&amp;_dd2=%26f%3Dsld%26c%3Dtrue%26os%3D77680%26oe%3D77683&amp;_doc_docfn=U2FsdGVkX1+FUndR0oHF2Cqs17G9qg0jUX+X+aJkcXjQLxivywzkdkVi/S9eDncTzSZBsZG5mPdo9bHqFkqZ3CWAoNmB7DHHFFgNvxu0oFE=&amp;center_on_screen=true&amp;float_window=true&amp;height=800&amp;positioning_strategy=center_on_screen&amp;width=950" xr:uid="{3C00DF6A-C4D6-4845-9A31-E8967108552D}"/>
    <hyperlink ref="K25" r:id="rId163" display="https://my.apps.factset.com/viewer/?_app_id=central_doc_viewer&amp;_dd2=%26f%3Dsld%26c%3Dtrue%26os%3D77490%26oe%3D77493&amp;_doc_docfn=U2FsdGVkX1/F3r+WQMlBAYpP5y4fnwKq3k225ZB1skxGdWiTbBj9Szb5SlMTClQMOkGRUXRiPFTmmGap06IgMM1zSFg7IRkOiAAm+76whfE=&amp;center_on_screen=true&amp;float_window=true&amp;height=800&amp;positioning_strategy=center_on_screen&amp;width=950" xr:uid="{0B7BD3BA-7A7A-4D6E-B765-E2366C1F960F}"/>
    <hyperlink ref="B26" r:id="rId164" display="https://my.apps.factset.com/viewer/?_app_id=central_doc_viewer&amp;_dd2=%26f%3Dsld%26c%3Dtrue%26os%3D38814%26oe%3D38820&amp;_doc_docfn=U2FsdGVkX1/Ln1qPI/3heLTOmFeRdItZHqSlhaow5m1/3Y1lBPrmszhqesaakbFYcsUREyo97vvPJB0QuaXqvGvWlQ7yinczpNYTZd2DOxc=&amp;center_on_screen=true&amp;float_window=true&amp;height=800&amp;positioning_strategy=center_on_screen&amp;width=950" xr:uid="{64F000CB-39E1-4305-BA6B-9F2FE4E385C1}"/>
    <hyperlink ref="C26" r:id="rId165" display="https://my.apps.factset.com/viewer/?_app_id=central_doc_viewer&amp;_dd2=%26f%3Dsld%26c%3Dtrue%26os%3D36865%26oe%3D36872&amp;_doc_docfn=U2FsdGVkX1/4mQoEm5P35A4ijM18U5mPxu5SyVdT4PzcQjCYA2NQ2jEq7VOrejW1FZZ+cEN5iw4R9XbPXyiCgmslpPAe/hWaS3O/jVDuTs8=&amp;center_on_screen=true&amp;float_window=true&amp;height=800&amp;positioning_strategy=center_on_screen&amp;width=950" xr:uid="{8E750737-AF0C-497F-B8D5-E0DF1030246D}"/>
    <hyperlink ref="D26" r:id="rId166" display="https://my.apps.factset.com/viewer/?_app_id=central_doc_viewer&amp;_dd2=%26f%3Dsld%26c%3Dtrue%26os%3D38141%26oe%3D38147&amp;_doc_docfn=U2FsdGVkX19sCFr9v+XvT6wpT/v5E64rjit4efoX5otIypNHlYpjAVil1jelig9N00Yevmo5bIHQOLKejsz9LEHSPqWMhxw5sTX8ji5+UHc=&amp;center_on_screen=true&amp;float_window=true&amp;height=800&amp;positioning_strategy=center_on_screen&amp;width=950" xr:uid="{3DF0473B-74EB-4552-99D9-2EEEDCE4C1BE}"/>
    <hyperlink ref="E27" r:id="rId167" display="https://my.apps.factset.com/viewer/?_app_id=central_doc_viewer&amp;_dd2=%26f%3Dsld%26c%3Dtrue%26os%3D55352%26oe%3D55353&amp;_doc_docfn=U2FsdGVkX18URz6trzjH6ob6fPgDFDCSZ2nwOug70/dKzAjZcH0i9vvPbGZRSY4sOgkKs25sYQEk14sZRV3ZMjV1lN+t+4ygqt8q9L30Vck=&amp;center_on_screen=true&amp;float_window=true&amp;height=800&amp;positioning_strategy=center_on_screen&amp;width=950" xr:uid="{83FA1A8F-FD9E-491B-BD00-07BE4C010DB8}"/>
    <hyperlink ref="F27" r:id="rId168" display="https://my.apps.factset.com/viewer/?_app_id=central_doc_viewer&amp;_dd2=%26f%3Dsld%26c%3Dtrue%26os%3D65394%26oe%3D65401&amp;_doc_docfn=U2FsdGVkX1/pMMzbl9niKRy10XjrhTth0nYDB1iEIv90w1lO2CHIVjKkaYBprn2Z7u4rr+YSUzcGg9kzFOkiDp7dtiu4uoLYIJfyc0GVRbI=&amp;center_on_screen=true&amp;float_window=true&amp;height=800&amp;positioning_strategy=center_on_screen&amp;width=950" xr:uid="{CFBBDBD7-5A9B-4CE1-B2A4-F95C34B852D2}"/>
    <hyperlink ref="G27" r:id="rId169" display="https://my.apps.factset.com/viewer/?_app_id=central_doc_viewer&amp;_dd2=%26f%3Dsld%26c%3Dtrue%26os%3D69340%26oe%3D69347&amp;_doc_docfn=U2FsdGVkX18vNN4QQPhsDhsKQjUwc2QUJ02yILhKYaVtYFzSftr80IAcJqAkqTXlsLzSpxAb/sXWb2hn7VGIlrretUmcoCmIHBN+39Em9LE=&amp;center_on_screen=true&amp;float_window=true&amp;height=800&amp;positioning_strategy=center_on_screen&amp;width=950" xr:uid="{315DA7D9-A884-4043-85FF-A850565D5D8D}"/>
    <hyperlink ref="H27" r:id="rId170" display="https://my.apps.factset.com/viewer/?_app_id=central_doc_viewer&amp;_dd2=%26f%3Dsld%26c%3Dtrue%26os%3D68759%26oe%3D68766&amp;_doc_docfn=U2FsdGVkX19SSgLkZxv+JwNg4FUtdE/yIakJNJEUZTXVxl961tTTmEbx+AY548D+7V3K2mdkN5etfVpRnZHzW46G7KcaaOiPyDgvinRN5gI=&amp;center_on_screen=true&amp;float_window=true&amp;height=800&amp;positioning_strategy=center_on_screen&amp;width=950" xr:uid="{2F864E9C-1C54-4771-93A1-B2B28C9495D3}"/>
    <hyperlink ref="I27" r:id="rId171" display="https://my.apps.factset.com/viewer/?_app_id=central_doc_viewer&amp;_dd2=%26f%3Dsld%26c%3Dtrue%26os%3D70022%26oe%3D70029&amp;_doc_docfn=U2FsdGVkX18+akf11DOLKEX0S40yR7gFrAuJ6W+y/hKluAccxnUXFNesTPXQATjCyIMKU5o8nuulaneqkAN+2jYOASmmV+om3sfIryQDJV4=&amp;center_on_screen=true&amp;float_window=true&amp;height=800&amp;positioning_strategy=center_on_screen&amp;width=950" xr:uid="{CEDEC1A1-2F35-4CF3-B3A5-014D5E36EBB7}"/>
    <hyperlink ref="J27" r:id="rId172" display="https://my.apps.factset.com/viewer/?_app_id=central_doc_viewer&amp;_dd2=%26f%3Dsld%26c%3Dtrue%26os%3D78193%26oe%3D78196&amp;_doc_docfn=U2FsdGVkX1/yb33YE1Zx5W9FCSSf01LFHg0f53No7VhsR05frKGHPgSBC8FQ41ZYRz1RY/qc+ew+2xNvy/sKWfM3hZu6mSFwPoqxhfRYY/8=&amp;center_on_screen=true&amp;float_window=true&amp;height=800&amp;positioning_strategy=center_on_screen&amp;width=950" xr:uid="{8108EDFF-5D43-4F4D-8B6A-4765A9E97B16}"/>
    <hyperlink ref="K27" r:id="rId173" display="https://my.apps.factset.com/viewer/?_app_id=central_doc_viewer&amp;_dd2=%26f%3Dsld%26c%3Dtrue%26os%3D78002%26oe%3D78005&amp;_doc_docfn=U2FsdGVkX1+Roid9d7v5GDqHn3crPojaRz6QT97kdlr2Ib3qPL31WWff6v+sgQ1Ik0urNj6ALV8hvOjhOvSv6pA3SfahXCOXcjJXU7/p2RU=&amp;center_on_screen=true&amp;float_window=true&amp;height=800&amp;positioning_strategy=center_on_screen&amp;width=950" xr:uid="{2FD3AD7B-FFAB-438A-B320-A607FA4A9934}"/>
    <hyperlink ref="E28" r:id="rId174" display="https://my.apps.factset.com/viewer/?_app_id=central_doc_viewer&amp;_dd2=%26f%3Dsld%26c%3Dtrue%26os%3D56279%26oe%3D56285&amp;_doc_docfn=U2FsdGVkX1/m70s0udzdEIk50tUZ4TDmAZI3HD5IH8yY/01sh4AhnjNSTRukvN7BReW7/mJxhT72uY8g9ZtBEpnbHyxcs6assgXGr8oZr2k=&amp;center_on_screen=true&amp;float_window=true&amp;height=800&amp;positioning_strategy=center_on_screen&amp;width=950" xr:uid="{05532901-3501-400F-A14A-879CDC13C7F8}"/>
    <hyperlink ref="F28" r:id="rId175" display="https://my.apps.factset.com/viewer/?_app_id=central_doc_viewer&amp;_dd2=%26f%3Dsld%26c%3Dtrue%26os%3D65908%26oe%3D65914&amp;_doc_docfn=U2FsdGVkX19wXjpa5RuuV7oiocZsTUJju7q0TFy2FiFUgHfeGxZJ9XYysHlR0oL82u6gcXrAcHyv4ZjIXhAnDl8JfQF0CwV482jQtIXtOZw=&amp;center_on_screen=true&amp;float_window=true&amp;height=800&amp;positioning_strategy=center_on_screen&amp;width=950" xr:uid="{068B88DD-863C-4D33-8799-AE96253720A6}"/>
    <hyperlink ref="G28" r:id="rId176" display="https://my.apps.factset.com/viewer/?_app_id=central_doc_viewer&amp;_dd2=%26f%3Dsld%26c%3Dtrue%26os%3D69855%26oe%3D69862&amp;_doc_docfn=U2FsdGVkX19FJ+pd+f6zZKKNrwOIrfNmqaf5t8YKqj0EHHQa0gqbdCvnWJfN6zZ5fKlRofAO6LSx7FRj+/GWKocYvmsB8B5R4ljBrrZdkIA=&amp;center_on_screen=true&amp;float_window=true&amp;height=800&amp;positioning_strategy=center_on_screen&amp;width=950" xr:uid="{AB34664E-CF58-4076-8BDB-75633F3004B7}"/>
    <hyperlink ref="H28" r:id="rId177" display="https://my.apps.factset.com/viewer/?_app_id=central_doc_viewer&amp;_dd2=%26f%3Dsld%26c%3Dtrue%26os%3D69274%26oe%3D69281&amp;_doc_docfn=U2FsdGVkX18MyZKjLLwDPMGqarwxNIYtHO/iEdxj6Fkete/4HOMRXk28DvOPb5Yk9l7AimEQg/YTyvmY97cMOG6M6COV+YUtJa+fIj3Ypm8=&amp;center_on_screen=true&amp;float_window=true&amp;height=800&amp;positioning_strategy=center_on_screen&amp;width=950" xr:uid="{7842C3E7-3F0B-4EEF-BB91-9F0E18207692}"/>
    <hyperlink ref="I28" r:id="rId178" display="https://my.apps.factset.com/viewer/?_app_id=central_doc_viewer&amp;_dd2=%26f%3Dsld%26c%3Dtrue%26os%3D70537%26oe%3D70544&amp;_doc_docfn=U2FsdGVkX19XaPFnfymepIAJyJY6xXZdmon9P7A688/GoVUdPxq3HcNV5FqosiJUPYFMo29lh6PH1ZwPozgZoibTg5fmkeo2ACGvybqZI9E=&amp;center_on_screen=true&amp;float_window=true&amp;height=800&amp;positioning_strategy=center_on_screen&amp;width=950" xr:uid="{B4AC36FA-B012-4286-846F-5BB18FF4E440}"/>
    <hyperlink ref="J28" r:id="rId179" display="https://my.apps.factset.com/viewer/?_app_id=central_doc_viewer&amp;_dd2=%26f%3Dsld%26c%3Dtrue%26os%3D78700%26oe%3D78703&amp;_doc_docfn=U2FsdGVkX1+wUic/gE+ZKJOXH6Uu4IEATEJyYRrK2lQqG9VYVx6+W+muEhOUsYqFwAa7ht1U+op9Ynmt8RpJJQIpc7FmdLLJGF44+qKFz4I=&amp;center_on_screen=true&amp;float_window=true&amp;height=800&amp;positioning_strategy=center_on_screen&amp;width=950" xr:uid="{525EE368-DA60-4AEB-8D05-4C1DD5D1F6BC}"/>
    <hyperlink ref="K28" r:id="rId180" display="https://my.apps.factset.com/viewer/?_app_id=central_doc_viewer&amp;_dd2=%26f%3Dsld%26c%3Dtrue%26os%3D78511%26oe%3D78514&amp;_doc_docfn=U2FsdGVkX1/emH7vHwi1EOBBxMGXE3BgsnI8xrTyEIvDqqN5LPC3zS9hy+2laFMLmdOT51AxWDMp8DSk6ybARVxG9rqbYqJ609b0GHu0K5Q=&amp;center_on_screen=true&amp;float_window=true&amp;height=800&amp;positioning_strategy=center_on_screen&amp;width=950" xr:uid="{2CDC5258-98A9-4BBA-BB38-DEB3411038D5}"/>
    <hyperlink ref="B29" r:id="rId181" display="https://my.apps.factset.com/viewer/?_app_id=central_doc_viewer&amp;_dd2=%26f%3Dsld%26c%3Dtrue%26os%3D39322%26oe%3D39329&amp;_doc_docfn=U2FsdGVkX1//cy3v9chC3OCSBm7HvYWoJkRs++9hGiFnREXiPP+KnEu8jqao9xJ7ZOPSz/P5rKXN/JZV4uuP1OJ5RV/3WYk/CtEYB+cB3G4=&amp;center_on_screen=true&amp;float_window=true&amp;height=800&amp;positioning_strategy=center_on_screen&amp;width=950" xr:uid="{FA7BF4E9-D0D8-4A72-B9E6-ECF1A4F011BD}"/>
    <hyperlink ref="C29" r:id="rId182" display="https://my.apps.factset.com/viewer/?_app_id=central_doc_viewer&amp;_dd2=%26f%3Dsld%26c%3Dtrue%26os%3D37373%26oe%3D37379&amp;_doc_docfn=U2FsdGVkX1+MR+xdI3buBY6em9EQPIqhAUVb+STFuAob1aevPZ0/n/EH8ltM2v4KfixUZnnZgk1IHLSfjQ8xKN0ap3xTbN3wVuBh1Gc/MqM=&amp;center_on_screen=true&amp;float_window=true&amp;height=800&amp;positioning_strategy=center_on_screen&amp;width=950" xr:uid="{0B5174D4-3BDD-49BF-8C1A-5F3780038ADF}"/>
    <hyperlink ref="D29" r:id="rId183" display="https://my.apps.factset.com/viewer/?_app_id=central_doc_viewer&amp;_dd2=%26f%3Dsld%26c%3Dtrue%26os%3D38648%26oe%3D38654&amp;_doc_docfn=U2FsdGVkX1/6P+WgB6JrT2VLGkortp9bXrRRfljQpe+HNsJUbxsTRftmjjlImZkgbjZprfD2C8MsxJfiq7wIMxNGJ3vprIk5JgCFYxSCgNw=&amp;center_on_screen=true&amp;float_window=true&amp;height=800&amp;positioning_strategy=center_on_screen&amp;width=950" xr:uid="{F12CE44E-CBD5-4FEA-A5D3-20E8CEC06E7F}"/>
    <hyperlink ref="E29" r:id="rId184" display="https://my.apps.factset.com/viewer/?_app_id=central_doc_viewer&amp;_dd2=%26f%3Dsld%26c%3Dtrue%26os%3D56773%26oe%3D56779&amp;_doc_docfn=U2FsdGVkX19nEn4z9dAPaC4gnBFY+/L6GPGHrDEbJxFVju8CbzhdmBlFbiu0wD/MD5Y3DQASn7iY68noDwjL4j4ACTBdvkBAvTgBrdp3ae8=&amp;center_on_screen=true&amp;float_window=true&amp;height=800&amp;positioning_strategy=center_on_screen&amp;width=950" xr:uid="{8A69BDE8-FF08-4AD0-A693-F6D1A95F72A2}"/>
    <hyperlink ref="F29" r:id="rId185" display="https://my.apps.factset.com/viewer/?_app_id=central_doc_viewer&amp;_dd2=%26f%3Dsld%26c%3Dtrue%26os%3D66402%26oe%3D66408&amp;_doc_docfn=U2FsdGVkX1+VGNx3eCijgEK6eRz2FQMQOecUXAONuIVT6soSxuSoPmYxVadMDKQaFr0Sda3ZeSzN9bEK+ULZkK+h+Xoz25l4FmEM/q1UTLI=&amp;center_on_screen=true&amp;float_window=true&amp;height=800&amp;positioning_strategy=center_on_screen&amp;width=950" xr:uid="{F8700935-3982-4098-B489-B335681ECEB7}"/>
    <hyperlink ref="G29" r:id="rId186" display="https://my.apps.factset.com/viewer/?_app_id=central_doc_viewer&amp;_dd2=%26f%3Dsld%26c%3Dtrue%26os%3D70350%26oe%3D70356&amp;_doc_docfn=U2FsdGVkX1+vsw31c+3NimkItcTG0eZsgBJ1mmdJa4x1nMVeBk997zETDB0ULA5gTuefbsse7P2TaQJg3zLIGyPP8fYormrlSuGQ8RhDCqI=&amp;center_on_screen=true&amp;float_window=true&amp;height=800&amp;positioning_strategy=center_on_screen&amp;width=950" xr:uid="{B68973FA-163C-44BC-A903-723A215830DE}"/>
    <hyperlink ref="H29" r:id="rId187" display="https://my.apps.factset.com/viewer/?_app_id=central_doc_viewer&amp;_dd2=%26f%3Dsld%26c%3Dtrue%26os%3D69767%26oe%3D69773&amp;_doc_docfn=U2FsdGVkX1+KmLCNV0Sy5BIMmSJtf/iZsDmo11xEkVDTsKn3y7K2EGmZmkFby9+287ZX+VfDv8TWzkb7T5PQisihmSfrbedFBQu2puCvuv8=&amp;center_on_screen=true&amp;float_window=true&amp;height=800&amp;positioning_strategy=center_on_screen&amp;width=950" xr:uid="{DC1312F9-CD61-4891-BDB8-4A8B30CEA023}"/>
    <hyperlink ref="I29" r:id="rId188" display="https://my.apps.factset.com/viewer/?_app_id=central_doc_viewer&amp;_dd2=%26f%3Dsld%26c%3Dtrue%26os%3D71029%26oe%3D71034&amp;_doc_docfn=U2FsdGVkX19aJzlDnHaAm4y1o/6F94+guLv4KVwvxN2nYYw69KAKCvjpqqtLjNLwPFee7eIQpmet4K9OWJVQT7ZV2XPLt8r+I6D94uWEx94=&amp;center_on_screen=true&amp;float_window=true&amp;height=800&amp;positioning_strategy=center_on_screen&amp;width=950" xr:uid="{18D49827-01B3-49C0-A635-8E0439B7B055}"/>
    <hyperlink ref="J29" r:id="rId189" display="https://my.apps.factset.com/viewer/?_app_id=central_doc_viewer&amp;_dd2=%26f%3Dsld%26c%3Dtrue%26os%3D79184%26oe%3D79185&amp;_doc_docfn=U2FsdGVkX19yPGYRl685pTWVIzhqkVrnf5rm2UFKVWaZS3QBp/jfseXog78r1iMDI626mxqHTIolLtU15Rd8aYLT2BnpqrBf86Qho9r8axM=&amp;center_on_screen=true&amp;float_window=true&amp;height=800&amp;positioning_strategy=center_on_screen&amp;width=950" xr:uid="{CC537977-403E-474E-9CDB-1EA2E2B98163}"/>
    <hyperlink ref="K29" r:id="rId190" display="https://my.apps.factset.com/viewer/?_app_id=central_doc_viewer&amp;_dd2=%26f%3Dsld%26c%3Dtrue%26os%3D79008%26oe%3D79009&amp;_doc_docfn=U2FsdGVkX18m8QYd1NLjmnRYsVy8KkG9H71QkHFhtr/dHGnwl6TKYOfMB0L6OslTbiQFXKxFbP7MnxL+IrGN1V6vjtc1xclb/uUZHh/uKno=&amp;center_on_screen=true&amp;float_window=true&amp;height=800&amp;positioning_strategy=center_on_screen&amp;width=950" xr:uid="{1CD89CF8-46CD-4B1A-B609-8E593977CD9F}"/>
    <hyperlink ref="D30" r:id="rId191" display="https://my.apps.factset.com/viewer/?_app_id=central_doc_viewer&amp;_dd2=%26f%3Dsld%26c%3Dtrue%26os%3D39134%26oe%3D39135&amp;_doc_docfn=U2FsdGVkX1+7/zAA6Afi9XeS+vDfIu21rsUis7+DQbjF7pj9VRoXnmq8DNVJugpq9nNamDxGzp4hH9vzJvE2VW/8ucEvjOEVcWigZZ5Xl6o=&amp;center_on_screen=true&amp;float_window=true&amp;height=800&amp;positioning_strategy=center_on_screen&amp;width=950" xr:uid="{A84A752B-A722-427A-8441-3A0B784BDE75}"/>
    <hyperlink ref="E30" r:id="rId192" display="https://my.apps.factset.com/viewer/?_app_id=central_doc_viewer&amp;_dd2=%26f%3Dsld%26c%3Dtrue%26os%3D57254%26oe%3D57261&amp;_doc_docfn=U2FsdGVkX19Ay/mNfhcV2e1+BQTpDFXJUyMsGSnyFkpUyW7qAkip9GhKYftVEvjf6JSUnV3k+g0oE8pepyBPxR3EVfV8cL8OzPUYrT7cQoM=&amp;center_on_screen=true&amp;float_window=true&amp;height=800&amp;positioning_strategy=center_on_screen&amp;width=950" xr:uid="{BA2919CC-FC5C-417C-AEBE-67CD25865A5A}"/>
    <hyperlink ref="F30" r:id="rId193" display="https://my.apps.factset.com/viewer/?_app_id=central_doc_viewer&amp;_dd2=%26f%3Dsld%26c%3Dtrue%26os%3D66883%26oe%3D66890&amp;_doc_docfn=U2FsdGVkX19jHLZCTldI00acqGy7qLI2ihk/2lK4DoaiNTeQnVb7ZfUBSkydCMXU5se0DJvINfE0OF2eAvGU+Qw/Emc8M05Uvtq1HEP/CRE=&amp;center_on_screen=true&amp;float_window=true&amp;height=800&amp;positioning_strategy=center_on_screen&amp;width=950" xr:uid="{5279B1B0-3D15-47EA-B288-7A3BF3ADCD1E}"/>
    <hyperlink ref="G30" r:id="rId194" display="https://my.apps.factset.com/viewer/?_app_id=central_doc_viewer&amp;_dd2=%26f%3Dsld%26c%3Dtrue%26os%3D70817%26oe%3D70824&amp;_doc_docfn=U2FsdGVkX1+ry6VeE97hrdf2W72KqpkDyu4Y9lAFG5SX0Jy8qtPGLKxoR41DOKXuEIdrJawQcf8MHOweWnP5PsV3YWXYw2jDQ3ZBQzY0iU8=&amp;center_on_screen=true&amp;float_window=true&amp;height=800&amp;positioning_strategy=center_on_screen&amp;width=950" xr:uid="{0E1001A8-58DE-4DBE-B664-D7D3B0698B4A}"/>
    <hyperlink ref="I30" r:id="rId195" display="https://my.apps.factset.com/viewer/?_app_id=central_doc_viewer&amp;_dd2=%26f%3Dsld%26c%3Dtrue%26os%3D71501%26oe%3D71502&amp;_doc_docfn=U2FsdGVkX18r8oAorrEupop4/fx1HcLllixAjuFBFcSt2lL6EpSicEyE/c4WrCKYxQIld+M6Q4Eo0C7bngX7XTdIVqYZMFIA5pjdQasFHE0=&amp;center_on_screen=true&amp;float_window=true&amp;height=800&amp;positioning_strategy=center_on_screen&amp;width=950" xr:uid="{2806B44E-7864-4D5D-A5F4-92AB2C6D4D79}"/>
    <hyperlink ref="J30" r:id="rId196" display="https://my.apps.factset.com/viewer/?_app_id=central_doc_viewer&amp;_dd2=%26f%3Dsld%26c%3Dtrue%26os%3D79659%26oe%3D79662&amp;_doc_docfn=U2FsdGVkX1+qpx8TT/KGUB8rQupcRsztHNbeJyeHbl7q1SNZXnyurFkBQ+BBtNcIT6uC+fIsYDdsM6FyWICLTwAYYYMenW2+agq4U66Q3EU=&amp;center_on_screen=true&amp;float_window=true&amp;height=800&amp;positioning_strategy=center_on_screen&amp;width=950" xr:uid="{A8F86405-769F-4A4C-B78B-6CC031AE3565}"/>
    <hyperlink ref="K30" r:id="rId197" display="https://my.apps.factset.com/viewer/?_app_id=central_doc_viewer&amp;_dd2=%26f%3Dsld%26c%3Dtrue%26os%3D79478%26oe%3D79483&amp;_doc_docfn=U2FsdGVkX1+eOdG5pPaAkaHcdiJPCt4/0gz236P2nHhrBhlr2VuZrRz5RZGJtvydu6NoSGNbBVgSkdg580IQ0QvsAnzbYFq8hmlqd6Otx2M=&amp;center_on_screen=true&amp;float_window=true&amp;height=800&amp;positioning_strategy=center_on_screen&amp;width=950" xr:uid="{C7479B5A-97BD-44FF-BC55-CEF4EEED71E5}"/>
    <hyperlink ref="B31" r:id="rId198" display="https://my.apps.factset.com/viewer/?_app_id=central_doc_viewer&amp;_dd2=%26f%3Dsld%26c%3Dtrue%26os%3D39796%26oe%3D39803&amp;_doc_docfn=U2FsdGVkX19DZRwp0cEahbrHIVJ4RvCbsdMn7n+DGurjoGLI2AgJdgH8Zm7zCRGwIrn6ghti8A7qM3Sa1KLaB65enq5ivl9764jCrKr/mV4=&amp;center_on_screen=true&amp;float_window=true&amp;height=800&amp;positioning_strategy=center_on_screen&amp;width=950" xr:uid="{7D00B834-C881-41EA-AB85-77DCE0E29036}"/>
    <hyperlink ref="B32" r:id="rId199" display="https://my.apps.factset.com/viewer/?_app_id=central_doc_viewer&amp;_dd2=%26f%3Dsld%26c%3Dtrue%26os%3D40295%26oe%3D40302&amp;_doc_docfn=U2FsdGVkX192phyxHrBVQTAA9UO31GEdXkazzg87orJFdtmqRM4htEnYF7P0RjaYmIz92zaCcN9AdlAyBTdc5X16XMPWyfPBYYobihciSOY=&amp;center_on_screen=true&amp;float_window=true&amp;height=800&amp;positioning_strategy=center_on_screen&amp;width=950" xr:uid="{35772D98-3D87-4252-B568-F6E06CAACAA6}"/>
    <hyperlink ref="C32" r:id="rId200" display="https://my.apps.factset.com/viewer/?_app_id=central_doc_viewer&amp;_dd2=%26f%3Dsld%26c%3Dtrue%26os%3D37871%26oe%3D37878&amp;_doc_docfn=U2FsdGVkX1+cIzZlS8p3mrtiNl3/sIATAIhYqgDyZiJm/v8+lS4oORXQi4Kc4LSvoEvP0g9nkU1Q6qroBnsHDVTcsDOwNHLUT5INEjwfvAI=&amp;center_on_screen=true&amp;float_window=true&amp;height=800&amp;positioning_strategy=center_on_screen&amp;width=950" xr:uid="{20A23110-C673-4EB6-8189-A713ABA1A3D8}"/>
    <hyperlink ref="D32" r:id="rId201" display="https://my.apps.factset.com/viewer/?_app_id=central_doc_viewer&amp;_dd2=%26f%3Dsld%26c%3Dtrue%26os%3D39627%26oe%3D39634&amp;_doc_docfn=U2FsdGVkX19JPDvnswVwXmQaxRwtbjj4d6M2nIWam64ImlGyb4lwEwHZAJyQiucLykVKY0eVVotGp5sA71HdmrRwPaSvLUwB/l8rtJzaLcQ=&amp;center_on_screen=true&amp;float_window=true&amp;height=800&amp;positioning_strategy=center_on_screen&amp;width=950" xr:uid="{14097FF0-8772-465F-B566-CF7444C99FC1}"/>
    <hyperlink ref="E32" r:id="rId202" display="https://my.apps.factset.com/viewer/?_app_id=central_doc_viewer&amp;_dd2=%26f%3Dsld%26c%3Dtrue%26os%3D57740%26oe%3D57747&amp;_doc_docfn=U2FsdGVkX1+1E2DHEXl/Oq9jBuWU7CK3fBL6ZVcGdzFvf2gtp3y1dYP29qODpshcwwdZq1amGq0+CzmoxUaohE71IqYQPxpSNeIvQNia8k0=&amp;center_on_screen=true&amp;float_window=true&amp;height=800&amp;positioning_strategy=center_on_screen&amp;width=950" xr:uid="{38D03CB2-7B13-421B-8B03-EDC5128D2E0D}"/>
    <hyperlink ref="F32" r:id="rId203" display="https://my.apps.factset.com/viewer/?_app_id=central_doc_viewer&amp;_dd2=%26f%3Dsld%26c%3Dtrue%26os%3D67369%26oe%3D67376&amp;_doc_docfn=U2FsdGVkX1+qmKHrY7FDrCRGbFJQ9TlS1mYXRVa2eMmzO1umxnEHIEDSHXc0xlomRb4QsokdoDrt5vYdQ0tYyapUdMWms6svfa+wZ9VdOCE=&amp;center_on_screen=true&amp;float_window=true&amp;height=800&amp;positioning_strategy=center_on_screen&amp;width=950" xr:uid="{04C02008-D4CA-4CBD-A3CB-4DDBB6594E67}"/>
    <hyperlink ref="G32" r:id="rId204" display="https://my.apps.factset.com/viewer/?_app_id=central_doc_viewer&amp;_dd2=%26f%3Dsld%26c%3Dtrue%26os%3D71303%26oe%3D71310&amp;_doc_docfn=U2FsdGVkX18pn3tYh0tEd2P6tvALXdM4O/tpo3z6G+lMzGy8EJaBtjpaCZXBciFUuYWLxe49UtHuufaB2fe1xcKOxVbLMLvNT2TRAppkkwY=&amp;center_on_screen=true&amp;float_window=true&amp;height=800&amp;positioning_strategy=center_on_screen&amp;width=950" xr:uid="{DED639D7-011A-44D6-A5FE-73C6F49B5B99}"/>
    <hyperlink ref="H32" r:id="rId205" display="https://my.apps.factset.com/viewer/?_app_id=central_doc_viewer&amp;_dd2=%26f%3Dsld%26c%3Dtrue%26os%3D70252%26oe%3D70259&amp;_doc_docfn=U2FsdGVkX1+V2Q+ZocpVI9VrKU0VrKsJSJuBGCCTl2FhW7qFKmSqH9oNx8C9sTlLsNhLfzBrETP0AMePTj6BK7Ll9y6bTJ2WFlxnGwJPF5A=&amp;center_on_screen=true&amp;float_window=true&amp;height=800&amp;positioning_strategy=center_on_screen&amp;width=950" xr:uid="{A910BA78-2D93-4B8B-B19C-9CF3E5E82A91}"/>
    <hyperlink ref="I32" r:id="rId206" display="https://my.apps.factset.com/viewer/?_app_id=central_doc_viewer&amp;_dd2=%26f%3Dsld%26c%3Dtrue%26os%3D71981%26oe%3D71988&amp;_doc_docfn=U2FsdGVkX1/mDnQVQ5p2ItZlA016VY4DjLyGIWdtupPEsE5uNrnsz3YCGCJTcH71XPLCGQpkcL8KsZN6BDsH2Y9f0m4SEKpDUIuIE9NCZqE=&amp;center_on_screen=true&amp;float_window=true&amp;height=800&amp;positioning_strategy=center_on_screen&amp;width=950" xr:uid="{A0232D29-FA15-4D1A-A942-ACCE7A272414}"/>
    <hyperlink ref="J32" r:id="rId207" display="https://my.apps.factset.com/viewer/?_app_id=central_doc_viewer&amp;_dd2=%26f%3Dsld%26c%3Dtrue%26os%3D80137%26oe%3D80140&amp;_doc_docfn=U2FsdGVkX18qntUwbkDnwjCoUY71UINC0Jl8u441fygH2O65Kf/xtHB+6OyisAGiEgYrxrq0tVviZPSnLQ5bcNsJQNOlMTAo1VIJW5Xu5Rg=&amp;center_on_screen=true&amp;float_window=true&amp;height=800&amp;positioning_strategy=center_on_screen&amp;width=950" xr:uid="{4EDF0857-F6E0-4338-84E7-4A76BE07BDA7}"/>
    <hyperlink ref="K32" r:id="rId208" display="https://my.apps.factset.com/viewer/?_app_id=central_doc_viewer&amp;_dd2=%26f%3Dsld%26c%3Dtrue%26os%3D79953%26oe%3D79956&amp;_doc_docfn=U2FsdGVkX1/k7fqadlBlu4v1SKuZhHUFrzKvZRQh543ytIZ2ihq4pr+Ym3GqTFi4OiESCKTU84It8/qN6Q6oW8P/XHRllqaQzYWQpCeIYGs=&amp;center_on_screen=true&amp;float_window=true&amp;height=800&amp;positioning_strategy=center_on_screen&amp;width=950" xr:uid="{E57E8026-490E-473B-A109-AEBD5ABCB259}"/>
    <hyperlink ref="B33" r:id="rId209" display="https://my.apps.factset.com/viewer/?_app_id=central_doc_viewer&amp;_dd2=%26f%3Dsld%26c%3Dtrue%26os%3D41917%26oe%3D41926&amp;_doc_docfn=U2FsdGVkX1/PRbtSpdctT+E7THTosZOu7lG/OuNkna6U7vbP1DCyXhRL8sT6kCdP8I6QfFFbGVtMAj3oBOLN1oiwrlYlHrYDpjK/n0RBl/8=&amp;center_on_screen=true&amp;float_window=true&amp;height=800&amp;positioning_strategy=center_on_screen&amp;width=950" xr:uid="{A491D765-C2AA-4DBF-9652-3AB8D90A4A19}"/>
    <hyperlink ref="C33" r:id="rId210" display="https://my.apps.factset.com/viewer/?_app_id=central_doc_viewer&amp;_dd2=%26f%3Dsld%26c%3Dtrue%26os%3D38932%26oe%3D38941&amp;_doc_docfn=U2FsdGVkX194druGr3CvSAlumNpc//Uw53aESPKRhMB3b+Hy/2kCM8xqD03OPy+z0F8MwHRmddlq3M7Q0P0owdCr1qNNh5hWx6e7tYYrWgM=&amp;center_on_screen=true&amp;float_window=true&amp;height=800&amp;positioning_strategy=center_on_screen&amp;width=950" xr:uid="{D6D4CF12-5D1A-4188-84F9-058360F6E2EF}"/>
    <hyperlink ref="D33" r:id="rId211" display="https://my.apps.factset.com/viewer/?_app_id=central_doc_viewer&amp;_dd2=%26f%3Dsld%26c%3Dtrue%26os%3D40688%26oe%3D40697&amp;_doc_docfn=U2FsdGVkX1+W7aLFEi2/Rl00TGZX7Eop3UsEGRwajubNnMo4bLErk37ZIrinBpmLSwzdO5ILfQum63+WIekERQMogmQpvFj6aKd9gbcVE/A=&amp;center_on_screen=true&amp;float_window=true&amp;height=800&amp;positioning_strategy=center_on_screen&amp;width=950" xr:uid="{8691EABB-2996-43D4-9A81-E3953233CB0A}"/>
    <hyperlink ref="E34" r:id="rId212" display="https://my.apps.factset.com/viewer/?_app_id=central_doc_viewer&amp;_dd2=%26f%3Dsld%26c%3Dtrue%26os%3D58686%26oe%3D58687&amp;_doc_docfn=U2FsdGVkX1+76DiLvvpbhjWXKlVI4/HBbbpRSfvUB4QtLvatYcckNC8LYt1RvjxguT2ntVie1fTDFwgMESZP9eoh1ss4zPYUBlA75N03d+8=&amp;center_on_screen=true&amp;float_window=true&amp;height=800&amp;positioning_strategy=center_on_screen&amp;width=950" xr:uid="{F60B7C12-9868-407B-9C67-4A19943455C1}"/>
    <hyperlink ref="F34" r:id="rId213" display="https://my.apps.factset.com/viewer/?_app_id=central_doc_viewer&amp;_dd2=%26f%3Dsld%26c%3Dtrue%26os%3D68386%26oe%3D68395&amp;_doc_docfn=U2FsdGVkX1+yTfkCN9xme3nJXrYq2HK6W5g7bJGYlJHdzpDM5C7qDgJnmqjYxzd9dHRScy3MmGOKu4sxXMiRGDHhaiiTWNzVlEFbzWQQQM4=&amp;center_on_screen=true&amp;float_window=true&amp;height=800&amp;positioning_strategy=center_on_screen&amp;width=950" xr:uid="{6634874D-0135-44E8-B855-4712AC1F7CAC}"/>
    <hyperlink ref="G34" r:id="rId214" display="https://my.apps.factset.com/viewer/?_app_id=central_doc_viewer&amp;_dd2=%26f%3Dsld%26c%3Dtrue%26os%3D72320%26oe%3D72329&amp;_doc_docfn=U2FsdGVkX1/XBnnjtwClkfBUjNocqlKulhXf0Iz/ezULIBXQSmlf9rdTOZ7TjTnzDPDVzyIGgFJfABg5WITDcWCYyiLS2+stkv230C2DVY8=&amp;center_on_screen=true&amp;float_window=true&amp;height=800&amp;positioning_strategy=center_on_screen&amp;width=950" xr:uid="{16110C6D-A970-4360-8259-79393C5E1885}"/>
    <hyperlink ref="H34" r:id="rId215" display="https://my.apps.factset.com/viewer/?_app_id=central_doc_viewer&amp;_dd2=%26f%3Dsld%26c%3Dtrue%26os%3D71269%26oe%3D71278&amp;_doc_docfn=U2FsdGVkX1+JvlFAe/t49JVXz5HvOEzV6rjroKpOcsFScWpWespu+W+ttFkDJFTgk4LEdvAh91OWySZ+mNPQ/RViyZDMwrQlx2HySqvnWcs=&amp;center_on_screen=true&amp;float_window=true&amp;height=800&amp;positioning_strategy=center_on_screen&amp;width=950" xr:uid="{8D8C8E6D-E8EC-4149-ADF4-C305B6CFE8A7}"/>
    <hyperlink ref="I34" r:id="rId216" display="https://my.apps.factset.com/viewer/?_app_id=central_doc_viewer&amp;_dd2=%26f%3Dsld%26c%3Dtrue%26os%3D72998%26oe%3D73007&amp;_doc_docfn=U2FsdGVkX18cEXC8pem2aC+T67ldQ8tIfSwmrhePRtVqQDBuKCrCsYMMlU3ccCcRxw7RzteLxjgPKoqtGNTYgZLJKh8XIQ7G92P/d4theD4=&amp;center_on_screen=true&amp;float_window=true&amp;height=800&amp;positioning_strategy=center_on_screen&amp;width=950" xr:uid="{1276022A-7B49-4617-B6F8-CBB7F6877CE8}"/>
    <hyperlink ref="J34" r:id="rId217" display="https://my.apps.factset.com/viewer/?_app_id=central_doc_viewer&amp;_dd2=%26f%3Dsld%26c%3Dtrue%26os%3D81138%26oe%3D81143&amp;_doc_docfn=U2FsdGVkX1/5nIbKK1oK9s81krh+7Axxdkm0Q5rLQAh2w1etxhWpxxSbkkMKLdrLtFNOHGpamg07oOcpxBCnzyFI48cq3HPv/k3TBMUC8+A=&amp;center_on_screen=true&amp;float_window=true&amp;height=800&amp;positioning_strategy=center_on_screen&amp;width=950" xr:uid="{857694E1-2B2E-49A9-9F20-05EFF09BBE2C}"/>
    <hyperlink ref="K34" r:id="rId218" display="https://my.apps.factset.com/viewer/?_app_id=central_doc_viewer&amp;_dd2=%26f%3Dsld%26c%3Dtrue%26os%3D80941%26oe%3D80946&amp;_doc_docfn=U2FsdGVkX1/iBhofQrnni+ruq796j3aWTr8nd1hKixm+9N1iWL+IjIxMGx4iUtSXwQGFccSuOHS8m+omrz2N64cdKe7BFnqs5w3nXeLto0k=&amp;center_on_screen=true&amp;float_window=true&amp;height=800&amp;positioning_strategy=center_on_screen&amp;width=950" xr:uid="{E6A397A6-12E6-4000-90C4-9329FEA2FFE1}"/>
    <hyperlink ref="E35" r:id="rId219" display="https://my.apps.factset.com/viewer/?_app_id=central_doc_viewer&amp;_dd2=%26f%3Dsld%26c%3Dtrue%26os%3D59638%26oe%3D59647&amp;_doc_docfn=U2FsdGVkX1+GLpi6LYEUMhaNnkDhPpHSllL2ZEce/Ra9N+L7SZ6UTGpYHwhve00BA4hzyxiM0rCuCB/57iQlgR39hsJgq+4FJWQI8iIz6lA=&amp;center_on_screen=true&amp;float_window=true&amp;height=800&amp;positioning_strategy=center_on_screen&amp;width=950" xr:uid="{78D4E551-CBFC-4ABB-826B-6EE3CA2E76F3}"/>
    <hyperlink ref="F35" r:id="rId220" display="https://my.apps.factset.com/viewer/?_app_id=central_doc_viewer&amp;_dd2=%26f%3Dsld%26c%3Dtrue%26os%3D68916%26oe%3D68925&amp;_doc_docfn=U2FsdGVkX1+9GOQWFs6vv6TByZEJFBVJ+PjZu6ZToQMXCI3N5FQgvA8R8LqHKIrDRJ4Bp/eVHbotRknRS+PvHVaufrip66bE2HYY5LNOcX0=&amp;center_on_screen=true&amp;float_window=true&amp;height=800&amp;positioning_strategy=center_on_screen&amp;width=950" xr:uid="{31FE25E9-6554-4D42-BE08-F51F266E4B95}"/>
    <hyperlink ref="G35" r:id="rId221" display="https://my.apps.factset.com/viewer/?_app_id=central_doc_viewer&amp;_dd2=%26f%3Dsld%26c%3Dtrue%26os%3D72850%26oe%3D72859&amp;_doc_docfn=U2FsdGVkX19e0lamPiixkj5NVXfW0KyX9nI5AD3GWtouAJm4magBGGjhY3zd2fDPF+HNH8KrWOPMt0TRsUfWKIyMyoaercd35VFjm5eR9O0=&amp;center_on_screen=true&amp;float_window=true&amp;height=800&amp;positioning_strategy=center_on_screen&amp;width=950" xr:uid="{4C3C546B-CDE6-47F8-B21C-BEB355794F12}"/>
    <hyperlink ref="H35" r:id="rId222" display="https://my.apps.factset.com/viewer/?_app_id=central_doc_viewer&amp;_dd2=%26f%3Dsld%26c%3Dtrue%26os%3D71799%26oe%3D71808&amp;_doc_docfn=U2FsdGVkX1/BBfHnkuYBwOoYieSqMTRt4s8gVHhw2OwAtpRbXg+5udCUZolViKwyVvMb8dbj4+MBDQQklbHuIVDTxFQ1hpUa0yXAxILTmrc=&amp;center_on_screen=true&amp;float_window=true&amp;height=800&amp;positioning_strategy=center_on_screen&amp;width=950" xr:uid="{C15961BB-80FF-45E5-8D09-6CEEF4FB4409}"/>
    <hyperlink ref="I35" r:id="rId223" display="https://my.apps.factset.com/viewer/?_app_id=central_doc_viewer&amp;_dd2=%26f%3Dsld%26c%3Dtrue%26os%3D73528%26oe%3D73537&amp;_doc_docfn=U2FsdGVkX18O+4CzIfje/zLpPBfZS0wHlCLffaGKV72NN5RhhQ1UTpWYvHhVciG72bQH75ioCvskRd5hIwT5zc9/xFMU1303zE/od4vlN3I=&amp;center_on_screen=true&amp;float_window=true&amp;height=800&amp;positioning_strategy=center_on_screen&amp;width=950" xr:uid="{0118B7BC-406C-4464-8D58-B85643AD773F}"/>
    <hyperlink ref="J35" r:id="rId224" display="https://my.apps.factset.com/viewer/?_app_id=central_doc_viewer&amp;_dd2=%26f%3Dsld%26c%3Dtrue%26os%3D81660%26oe%3D81665&amp;_doc_docfn=U2FsdGVkX19d6Rv4/j4AYQc74kWOwpIJ3X78MI9BdKBEeksARO7PgCx6oeJ8wC/M+fERShXMKaVGTYQeaxWiOVj6rZ1Qdgfc0/eezF30/6I=&amp;center_on_screen=true&amp;float_window=true&amp;height=800&amp;positioning_strategy=center_on_screen&amp;width=950" xr:uid="{346C4369-3960-473A-A9AA-9ABDAEBB18B9}"/>
    <hyperlink ref="K35" r:id="rId225" display="https://my.apps.factset.com/viewer/?_app_id=central_doc_viewer&amp;_dd2=%26f%3Dsld%26c%3Dtrue%26os%3D81465%26oe%3D81470&amp;_doc_docfn=U2FsdGVkX1+7MAM9D74sHaI9B5Htb+xxE/baWNf3y0kXC1Gzzz+GhIsLGU+tOf7YgQ74tPegjfPyKDG38aB/nXniGLyI/Ux0v5a77pKvv20=&amp;center_on_screen=true&amp;float_window=true&amp;height=800&amp;positioning_strategy=center_on_screen&amp;width=950" xr:uid="{0D2C47AD-E18D-4139-8D41-15F89FF92CAE}"/>
    <hyperlink ref="B36" r:id="rId226" display="https://my.apps.factset.com/viewer/?_app_id=central_doc_viewer&amp;_dd2=%26f%3Dsld%26c%3Dtrue%26os%3D42438%26oe%3D42445&amp;_doc_docfn=U2FsdGVkX1/b5/JfMHYg7uZaIgXpK6+wdopgFwingGbQ69JN7xODs1KFK91o42126Uk75y6ZZLgrtwMExDLDtkOjDdk1Xi5ZQzol+5yec8U=&amp;center_on_screen=true&amp;float_window=true&amp;height=800&amp;positioning_strategy=center_on_screen&amp;width=950" xr:uid="{24E7F5EC-7A8E-427D-BDA3-43EC4E4F268F}"/>
    <hyperlink ref="C36" r:id="rId227" display="https://my.apps.factset.com/viewer/?_app_id=central_doc_viewer&amp;_dd2=%26f%3Dsld%26c%3Dtrue%26os%3D39454%26oe%3D39463&amp;_doc_docfn=U2FsdGVkX1+/HJnuTdNwUHfYnMtHW68TbT2uWX7o6WSRP8h7VM8SQ/Ooxm135Lb/W4mVN/KNfBRou1Fxy2C1FNSE2gTTz8YFOSvaeCR7lrk=&amp;center_on_screen=true&amp;float_window=true&amp;height=800&amp;positioning_strategy=center_on_screen&amp;width=950" xr:uid="{CACD318F-19AF-4065-AEFF-BB19421EB205}"/>
    <hyperlink ref="D36" r:id="rId228" display="https://my.apps.factset.com/viewer/?_app_id=central_doc_viewer&amp;_dd2=%26f%3Dsld%26c%3Dtrue%26os%3D41210%26oe%3D41219&amp;_doc_docfn=U2FsdGVkX1/MPcMQsisRL5uH6NywPXMXjLoaFgf+z+hRa+KrLqT1nAAbCglBU4DDhneOA1E3lOo+xQqnN4EqMJTvixbVHgXEZpei4ttPblU=&amp;center_on_screen=true&amp;float_window=true&amp;height=800&amp;positioning_strategy=center_on_screen&amp;width=950" xr:uid="{591AED44-9787-4278-A8F7-ABEB5E95BF50}"/>
    <hyperlink ref="E36" r:id="rId229" display="https://my.apps.factset.com/viewer/?_app_id=central_doc_viewer&amp;_dd2=%26f%3Dsld%26c%3Dtrue%26os%3D60147%26oe%3D60156&amp;_doc_docfn=U2FsdGVkX19+X6VAhxET6RS0v/1uUNtPw7xmN4zmL+FXB6OMh1hur4PNyHwc76NDzAM0BmNfgDGMMFpW8FIFOjVw9HKlLjgtQJcWPYTQkw4=&amp;center_on_screen=true&amp;float_window=true&amp;height=800&amp;positioning_strategy=center_on_screen&amp;width=950" xr:uid="{5FB5CF8F-5DF2-4A8E-BA6A-8E72A96FA7C1}"/>
    <hyperlink ref="F36" r:id="rId230" display="https://my.apps.factset.com/viewer/?_app_id=central_doc_viewer&amp;_dd2=%26f%3Dsld%26c%3Dtrue%26os%3D69425%26oe%3D69434&amp;_doc_docfn=U2FsdGVkX18lTz1MroUgKuEsAQxIP2lQ952JTwnRtoEb2jEt4z+LjerhnybeG7rU94inZELRIHPZMeJhRk3bpIKkFdukhpm6CjOPR9NjbIs=&amp;center_on_screen=true&amp;float_window=true&amp;height=800&amp;positioning_strategy=center_on_screen&amp;width=950" xr:uid="{170D73E1-A288-4482-8991-34BB0DF19132}"/>
    <hyperlink ref="G36" r:id="rId231" display="https://my.apps.factset.com/viewer/?_app_id=central_doc_viewer&amp;_dd2=%26f%3Dsld%26c%3Dtrue%26os%3D73356%26oe%3D73365&amp;_doc_docfn=U2FsdGVkX18POkNqZEPt49GgEAKJ+XqidzMY39jDmtDsjuFlVtEZ2JHosfoax63yl0dAF7WJ3TmsW7Kce7QgrqXJCNNpUz57grMe46FsaPY=&amp;center_on_screen=true&amp;float_window=true&amp;height=800&amp;positioning_strategy=center_on_screen&amp;width=950" xr:uid="{FD0DBA46-40B8-46D3-AFB4-64F98B4CD9B9}"/>
    <hyperlink ref="H36" r:id="rId232" display="https://my.apps.factset.com/viewer/?_app_id=central_doc_viewer&amp;_dd2=%26f%3Dsld%26c%3Dtrue%26os%3D72304%26oe%3D72311&amp;_doc_docfn=U2FsdGVkX1+Ukw8yySErngDLHrSspOxiGk8y5Eg4+p6pcdrwq5aQBSjJbyGEc4neKH+DDOpuKXKozjvz1XNwHpNgmN1EDv05plaQtenr0c0=&amp;center_on_screen=true&amp;float_window=true&amp;height=800&amp;positioning_strategy=center_on_screen&amp;width=950" xr:uid="{5DEE17D2-5933-4C40-988C-9965DD83F33D}"/>
    <hyperlink ref="I36" r:id="rId233" display="https://my.apps.factset.com/viewer/?_app_id=central_doc_viewer&amp;_dd2=%26f%3Dsld%26c%3Dtrue%26os%3D74033%26oe%3D74040&amp;_doc_docfn=U2FsdGVkX19uGA2gaj8FHY8Y4DQ6KtQTKcU92fzQkAuKExsTPnZjuEA7/Q9LBIFYUuwojnSPsEA8J0VlZYpZPbJ10OOkb9ZxZ0dA5jufhfc=&amp;center_on_screen=true&amp;float_window=true&amp;height=800&amp;positioning_strategy=center_on_screen&amp;width=950" xr:uid="{9219F996-525A-4DD3-8E71-C54FAABF48A7}"/>
    <hyperlink ref="J36" r:id="rId234" display="https://my.apps.factset.com/viewer/?_app_id=central_doc_viewer&amp;_dd2=%26f%3Dsld%26c%3Dtrue%26os%3D82157%26oe%3D82160&amp;_doc_docfn=U2FsdGVkX19eeo2ZCnQeY4YabxIPAWzRbzbtoY1LSDaJvXOd/ApeWD7cCfEvNSzxQMzuIrWSftcyWFWXgYqlnLs+3XiFkvc0ViUOcZNaxkU=&amp;center_on_screen=true&amp;float_window=true&amp;height=800&amp;positioning_strategy=center_on_screen&amp;width=950" xr:uid="{26AA69FB-AC88-4128-8B67-4824EF99FFE8}"/>
    <hyperlink ref="K36" r:id="rId235" display="https://my.apps.factset.com/viewer/?_app_id=central_doc_viewer&amp;_dd2=%26f%3Dsld%26c%3Dtrue%26os%3D81976%26oe%3D81979&amp;_doc_docfn=U2FsdGVkX18TpPk/n3kP8kfrpABZ4eOh+Mt6PMFyE4NXApE71OjBYZBXq0jSLTRWemrKgPYOc2Eewb5mDqJPCiehIR001aWSEBM2Rz2eBuQ=&amp;center_on_screen=true&amp;float_window=true&amp;height=800&amp;positioning_strategy=center_on_screen&amp;width=950" xr:uid="{085F3F94-55E4-4607-8C06-34937F0C6E00}"/>
    <hyperlink ref="B37" r:id="rId236" display="https://my.apps.factset.com/viewer/?_app_id=central_doc_viewer&amp;_dd2=%26f%3Dsld%26c%3Dtrue%26os%3D42920%26oe%3D42929&amp;_doc_docfn=U2FsdGVkX184BlKJUZLwLTbXewewg5zs/AUrO23TMv5jXtluWcO8RCRK3wIotDmyW0F8HlrkdmyeLQNT7aEIhJNMUXWCC4y8ZagbD2iwR0g=&amp;center_on_screen=true&amp;float_window=true&amp;height=800&amp;positioning_strategy=center_on_screen&amp;width=950" xr:uid="{3A660323-B751-4C3E-B94A-6A5678807B54}"/>
    <hyperlink ref="C37" r:id="rId237" display="https://my.apps.factset.com/viewer/?_app_id=central_doc_viewer&amp;_dd2=%26f%3Dsld%26c%3Dtrue%26os%3D39938%26oe%3D39947&amp;_doc_docfn=U2FsdGVkX19SCAje9FzpwDUSf2YWxQQnmVRcALg81gnbOd7XKTLEFMKy8SJDFbs2/CficbcKChqs9QJsDmVB6PHvpyX6d0hVw/GJMgU97X4=&amp;center_on_screen=true&amp;float_window=true&amp;height=800&amp;positioning_strategy=center_on_screen&amp;width=950" xr:uid="{D4F46D4D-910C-4BDF-A50A-B76A8BD9CD0E}"/>
    <hyperlink ref="D37" r:id="rId238" display="https://my.apps.factset.com/viewer/?_app_id=central_doc_viewer&amp;_dd2=%26f%3Dsld%26c%3Dtrue%26os%3D41716%26oe%3D41725&amp;_doc_docfn=U2FsdGVkX1+dlWwejdsNC40QMJN/aIcAX/0aDDiAjouzAnH1fLCpi9yMgYkzRTZH4BbsuQbgeA9pkL7Jpdmx5pFfjKY7gWymSYz/rj3qXek=&amp;center_on_screen=true&amp;float_window=true&amp;height=800&amp;positioning_strategy=center_on_screen&amp;width=950" xr:uid="{7440F92E-58ED-4DE9-BE2C-7F6579B00392}"/>
    <hyperlink ref="E37" r:id="rId239" display="https://my.apps.factset.com/viewer/?_app_id=central_doc_viewer&amp;_dd2=%26f%3Dsld%26c%3Dtrue%26os%3D60640%26oe%3D60649&amp;_doc_docfn=U2FsdGVkX1+8pJQmcHmVQgTL8q5DTzaX4o66Rim7q3ZuFxO8JKZ7L555cJsrT8puKJj8lKWETDKm7szPsoab3NIqSyG+uf3XvjSjCwtQvTo=&amp;center_on_screen=true&amp;float_window=true&amp;height=800&amp;positioning_strategy=center_on_screen&amp;width=950" xr:uid="{BB8E7DD7-9FA5-46B4-BA86-1B45A38014EA}"/>
    <hyperlink ref="F37" r:id="rId240" display="https://my.apps.factset.com/viewer/?_app_id=central_doc_viewer&amp;_dd2=%26f%3Dsld%26c%3Dtrue%26os%3D69918%26oe%3D69927&amp;_doc_docfn=U2FsdGVkX1/GOYcLe7B8vV+9Kc+99/5EmHu2iucPO1oXRgbTWvdDhdvrRwUC1UdjM0Q8PypsVLr85zfoYMu4sdSZx+XbmMAcdJBryNWHLS8=&amp;center_on_screen=true&amp;float_window=true&amp;height=800&amp;positioning_strategy=center_on_screen&amp;width=950" xr:uid="{78715F10-9C15-4F2E-B541-C86816024EBF}"/>
    <hyperlink ref="G37" r:id="rId241" display="https://my.apps.factset.com/viewer/?_app_id=central_doc_viewer&amp;_dd2=%26f%3Dsld%26c%3Dtrue%26os%3D73851%26oe%3D73860&amp;_doc_docfn=U2FsdGVkX1/jAPTWHzymXmSmK0FbVvG6DmtyD20ZcCAm79g4WIx271nRJjxaLWBSvFc0asNTc+/Fo07jw6+qEP13eDWJ+xjCG8YK4yUukDM=&amp;center_on_screen=true&amp;float_window=true&amp;height=800&amp;positioning_strategy=center_on_screen&amp;width=950" xr:uid="{32F396ED-4D72-46AD-868E-5619A0C5C90F}"/>
    <hyperlink ref="H37" r:id="rId242" display="https://my.apps.factset.com/viewer/?_app_id=central_doc_viewer&amp;_dd2=%26f%3Dsld%26c%3Dtrue%26os%3D72798%26oe%3D72808&amp;_doc_docfn=U2FsdGVkX19sdw445LpNJDKDaxAGNigD2qDuHCad66+v8iECiH2I7RjmT0k1aMQX3weEMieGHv5pB6Y7ITDqL133jB/Mwk6hNl5SORCNXdI=&amp;center_on_screen=true&amp;float_window=true&amp;height=800&amp;positioning_strategy=center_on_screen&amp;width=950" xr:uid="{50F6E97D-285B-455E-B770-E686D3822445}"/>
    <hyperlink ref="I37" r:id="rId243" display="https://my.apps.factset.com/viewer/?_app_id=central_doc_viewer&amp;_dd2=%26f%3Dsld%26c%3Dtrue%26os%3D74527%26oe%3D74537&amp;_doc_docfn=U2FsdGVkX1/Nsnh5dE3OYX3lDEBTYLlQ9pZUEIUkuEJ95cCPNvGC/M/wFjXTSsy+e9mNDG/mtT9lD23VspG3oaG2/dQoBJuj8lS9OudW+Ro=&amp;center_on_screen=true&amp;float_window=true&amp;height=800&amp;positioning_strategy=center_on_screen&amp;width=950" xr:uid="{79E9D908-F964-4461-99F6-3C4FC5FEB9D9}"/>
    <hyperlink ref="J37" r:id="rId244" display="https://my.apps.factset.com/viewer/?_app_id=central_doc_viewer&amp;_dd2=%26f%3Dsld%26c%3Dtrue%26os%3D82643%26oe%3D82649&amp;_doc_docfn=U2FsdGVkX19D2AdGy2UB1LZB4bC/Jv+fZgt6ZGBO2Wz9iU8nXEE2m8HStswS/27W04mxQa9JIatW61NhJ05dGRUf04CPk1UEGfo7kXKtFxY=&amp;center_on_screen=true&amp;float_window=true&amp;height=800&amp;positioning_strategy=center_on_screen&amp;width=950" xr:uid="{ADF93DDD-0FE7-42B9-A8D3-36E27CA28276}"/>
    <hyperlink ref="K37" r:id="rId245" display="https://my.apps.factset.com/viewer/?_app_id=central_doc_viewer&amp;_dd2=%26f%3Dsld%26c%3Dtrue%26os%3D82458%26oe%3D82464&amp;_doc_docfn=U2FsdGVkX18hqYIgOeTValQ52fG/Bvm7xhRKXkTTcC6CmTA3TBzzw104dwHjuvdN2bcfr1Qn6Q8ur74lLdlANTqhjfcPkeKad3GAgSlBhrE=&amp;center_on_screen=true&amp;float_window=true&amp;height=800&amp;positioning_strategy=center_on_screen&amp;width=950" xr:uid="{1A230F4B-A511-4A00-A48F-786C151EAFE5}"/>
    <hyperlink ref="B38" r:id="rId246" display="https://my.apps.factset.com/viewer/?_app_id=central_doc_viewer&amp;_dd2=%26f%3Dsld%26c%3Dtrue%26os%3D43419%26oe%3D43426&amp;_doc_docfn=U2FsdGVkX18PbNpyxsON7lPGWwM3kABA/doIQcOST0fM1LzILuAC9Scez3eZJ25kvo6eQpQpa7n34flI1KSx9hDPodn32aOsM8p3ZfdaZNE=&amp;center_on_screen=true&amp;float_window=true&amp;height=800&amp;positioning_strategy=center_on_screen&amp;width=950" xr:uid="{C5F9C031-BBDC-4654-909A-EFC4C5043743}"/>
    <hyperlink ref="C38" r:id="rId247" display="https://my.apps.factset.com/viewer/?_app_id=central_doc_viewer&amp;_dd2=%26f%3Dsld%26c%3Dtrue%26os%3D40437%26oe%3D40444&amp;_doc_docfn=U2FsdGVkX1+5DMWre+7th1VR0u1GPHuRP2lMFe5kI7v7+wi1/Fkx6sc62O/aoc4YyUi48RSyb94nACvZsoqMXvI5qOIMl961NF1ShVopqws=&amp;center_on_screen=true&amp;float_window=true&amp;height=800&amp;positioning_strategy=center_on_screen&amp;width=950" xr:uid="{BBE2CD98-0857-4275-898C-9295CCA779A6}"/>
    <hyperlink ref="D38" r:id="rId248" display="https://my.apps.factset.com/viewer/?_app_id=central_doc_viewer&amp;_dd2=%26f%3Dsld%26c%3Dtrue%26os%3D42215%26oe%3D42222&amp;_doc_docfn=U2FsdGVkX1/8pt3fWr+Gr8qVsLnbC7icmQWNLtwiqxho7QNO63cuE9jiGVdxNJqZIWXGiODy71GJHA4MIPTY1bIWcyWiKKJFTIxn3RTwifI=&amp;center_on_screen=true&amp;float_window=true&amp;height=800&amp;positioning_strategy=center_on_screen&amp;width=950" xr:uid="{8AEE21D9-C58D-4606-A8B4-C325E66B0613}"/>
    <hyperlink ref="E38" r:id="rId249" display="https://my.apps.factset.com/viewer/?_app_id=central_doc_viewer&amp;_dd2=%26f%3Dsld%26c%3Dtrue%26os%3D61126%26oe%3D61133&amp;_doc_docfn=U2FsdGVkX1/BvqDfTaRt4eS/fejU8b0ree8l+YEiJuI9/RfZi1We7SRNRiLEcxGlq6yKLV4BZt1qJwJd6jlLMBYEssp2dE0v0Ls2X7+4PTE=&amp;center_on_screen=true&amp;float_window=true&amp;height=800&amp;positioning_strategy=center_on_screen&amp;width=950" xr:uid="{6C53A252-2F56-4263-A684-634C8A892531}"/>
    <hyperlink ref="F38" r:id="rId250" display="https://my.apps.factset.com/viewer/?_app_id=central_doc_viewer&amp;_dd2=%26f%3Dsld%26c%3Dtrue%26os%3D70404%26oe%3D70411&amp;_doc_docfn=U2FsdGVkX1/Tl7nEMB97smO0k9X/3Hty2PbGacmsTVM2AFlLHaDeMlPyu+Oct+EpfkB+SZHFC62Vul8n6ljXSvmp8BRGJU6WWSbak7LwgAE=&amp;center_on_screen=true&amp;float_window=true&amp;height=800&amp;positioning_strategy=center_on_screen&amp;width=950" xr:uid="{40C80D40-9A3B-40EC-B509-B2B90720232D}"/>
    <hyperlink ref="G38" r:id="rId251" display="https://my.apps.factset.com/viewer/?_app_id=central_doc_viewer&amp;_dd2=%26f%3Dsld%26c%3Dtrue%26os%3D74337%26oe%3D74344&amp;_doc_docfn=U2FsdGVkX18tvUhK18oW/wtI41qBPnCfsa5S28lGgU2gB9DKnbVMsQkGUBNluAz76ZI4isxOzvnws04j/QsbJ0U0uBHCBj09yeOvqJ2XM1U=&amp;center_on_screen=true&amp;float_window=true&amp;height=800&amp;positioning_strategy=center_on_screen&amp;width=950" xr:uid="{D1D4AAB1-6399-4BF2-9EAD-3B3F3B7E41F0}"/>
    <hyperlink ref="H38" r:id="rId252" display="https://my.apps.factset.com/viewer/?_app_id=central_doc_viewer&amp;_dd2=%26f%3Dsld%26c%3Dtrue%26os%3D73285%26oe%3D73292&amp;_doc_docfn=U2FsdGVkX1/7xZV2pd9szu+rTn2Bhv3D5ZDfLYL+h6Jrp+JvIb4dbLcw5qYVSNhpcQSZ+QSyvmdMhbk2vSUI1L6rlKNSavzi/g6te1NE3Jg=&amp;center_on_screen=true&amp;float_window=true&amp;height=800&amp;positioning_strategy=center_on_screen&amp;width=950" xr:uid="{A7523268-DBC8-4017-AD8B-9089AC64A527}"/>
    <hyperlink ref="I38" r:id="rId253" display="https://my.apps.factset.com/viewer/?_app_id=central_doc_viewer&amp;_dd2=%26f%3Dsld%26c%3Dtrue%26os%3D75014%26oe%3D75021&amp;_doc_docfn=U2FsdGVkX18Qe/DDmoWFlwEg8jwqolWs+W1wHCNCWgegR4TTQE8upZc4s8dPA/Nu2q5mzKYb1hArX38Em8VFNSvoixmGONZCNiZ/QbdOOAI=&amp;center_on_screen=true&amp;float_window=true&amp;height=800&amp;positioning_strategy=center_on_screen&amp;width=950" xr:uid="{3ED68AA1-79B4-42F5-94AF-8B7E65B96051}"/>
    <hyperlink ref="J38" r:id="rId254" display="https://my.apps.factset.com/viewer/?_app_id=central_doc_viewer&amp;_dd2=%26f%3Dsld%26c%3Dtrue%26os%3D83122%26oe%3D83125&amp;_doc_docfn=U2FsdGVkX190pE86ZN2tUSTp5wzh7+PUrDJcBg0JzMVVdpS2mbu55+dsC584/P7sv7x1oc+QbSKv8i7Jz+sK64t2RQ2mKSr1VQKyR/t7MwI=&amp;center_on_screen=true&amp;float_window=true&amp;height=800&amp;positioning_strategy=center_on_screen&amp;width=950" xr:uid="{6AD77980-B158-4302-9AB0-39CEEBC6CB5D}"/>
    <hyperlink ref="K38" r:id="rId255" display="https://my.apps.factset.com/viewer/?_app_id=central_doc_viewer&amp;_dd2=%26f%3Dsld%26c%3Dtrue%26os%3D82935%26oe%3D82938&amp;_doc_docfn=U2FsdGVkX189AFABvwUYI1CQKk1uCqVQlZSR8Bwu6qbMROsp0y+D1JJibmRKvDVPjrsIwhMUcZsluV7rUTrg4XA+wmlY1LSDpL5gYtzysB8=&amp;center_on_screen=true&amp;float_window=true&amp;height=800&amp;positioning_strategy=center_on_screen&amp;width=950" xr:uid="{D716D6EE-88A3-4E8C-8834-CB1C3D291BDE}"/>
    <hyperlink ref="I39" r:id="rId256" display="https://my.apps.factset.com/viewer/?_app_id=central_doc_viewer&amp;_dd2=%26f%3Dsld%26c%3Dtrue%26os%3D76417%26oe%3D76418&amp;_doc_docfn=U2FsdGVkX1/m7qVwK9tPvuVcpURLwKfKg/RBIJoUHFEF3YezBBeBpCzJf10K8hyglQFkvohBqP+Rb2+FrQwvA1hfNxfhN8VmgK59IUhb23c=&amp;center_on_screen=true&amp;float_window=true&amp;height=800&amp;positioning_strategy=center_on_screen&amp;width=950" xr:uid="{9BE45697-794B-42EF-B6B9-C40B5D269A0E}"/>
    <hyperlink ref="J39" r:id="rId257" display="https://my.apps.factset.com/viewer/?_app_id=central_doc_viewer&amp;_dd2=%26f%3Dsld%26c%3Dtrue%26os%3D84516%26oe%3D84518&amp;_doc_docfn=U2FsdGVkX1+QiojoehW7Exr2QamC+r/qR/ZXcJFPWze3RwsTpn7zPUZ++iF4p8MVPMhDIVYjbf2vAzwVTd5uRIHW+UPv72fRVHNU+8ExUdM=&amp;center_on_screen=true&amp;float_window=true&amp;height=800&amp;positioning_strategy=center_on_screen&amp;width=950" xr:uid="{683C5D35-DA7A-4A5A-9293-D0D3EC51766E}"/>
    <hyperlink ref="K39" r:id="rId258" display="https://my.apps.factset.com/viewer/?_app_id=central_doc_viewer&amp;_dd2=%26f%3Dsld%26c%3Dtrue%26os%3D84304%26oe%3D84306&amp;_doc_docfn=U2FsdGVkX18dvSt0eMaFLjAv4zErhKMVx6pRlp0/WAGcpfFV1PqkyBj/C5X0UHBydiiY+z6FnmEu10D/0YZGEdCfMauvGSjw2Zv2vmGM3sg=&amp;center_on_screen=true&amp;float_window=true&amp;height=800&amp;positioning_strategy=center_on_screen&amp;width=950" xr:uid="{CF38C596-8E5A-42F3-8FF4-921ADED8D260}"/>
    <hyperlink ref="B40" r:id="rId259" display="https://my.apps.factset.com/viewer/?_app_id=central_doc_viewer&amp;_dd2=%26f%3Dsld%26c%3Dtrue%26os%3D48966%26oe%3D48975&amp;_doc_docfn=U2FsdGVkX180PUQuqM0uupkkYIOF6RNauquFqnGD/pMyAFnEe6LLDtpaT+vHpExrdm3XfGbO60mKXpmj8bdyyPSwelTLkZzswoZ5QKZUQjs=&amp;center_on_screen=true&amp;float_window=true&amp;height=800&amp;positioning_strategy=center_on_screen&amp;width=950" xr:uid="{C99F7F5E-3187-4F25-BFDA-095F1541CB99}"/>
    <hyperlink ref="C40" r:id="rId260" display="https://my.apps.factset.com/viewer/?_app_id=central_doc_viewer&amp;_dd2=%26f%3Dsld%26c%3Dtrue%26os%3D45969%26oe%3D45978&amp;_doc_docfn=U2FsdGVkX18EU3Pisqp74gdVBgDQy2DWxPUodypFtbIcS923qhhCoF2QRydfIh1E4NAuPvHqe5kVIFVrQeZjTwiBgJdkgTvyy0r1VcpV3sk=&amp;center_on_screen=true&amp;float_window=true&amp;height=800&amp;positioning_strategy=center_on_screen&amp;width=950" xr:uid="{23F73AF5-818D-4FEB-8167-54F2DC98F659}"/>
    <hyperlink ref="D40" r:id="rId261" display="https://my.apps.factset.com/viewer/?_app_id=central_doc_viewer&amp;_dd2=%26f%3Dsld%26c%3Dtrue%26os%3D47332%26oe%3D47341&amp;_doc_docfn=U2FsdGVkX1/M47fuB/UcNo9iopzXw+J9ABsNHYfKfQAqpMxXxwkR6YWOsyAdPDKJE4w+BGt2NEeg1sjEgeGPBAHr42/mS7zuE5OMlAU4oM0=&amp;center_on_screen=true&amp;float_window=true&amp;height=800&amp;positioning_strategy=center_on_screen&amp;width=950" xr:uid="{0D23E80F-9967-495D-A5E1-95C3CA237434}"/>
    <hyperlink ref="E40" r:id="rId262" display="https://my.apps.factset.com/viewer/?_app_id=central_doc_viewer&amp;_dd2=%26f%3Dsld%26c%3Dtrue%26os%3D67543%26oe%3D67552&amp;_doc_docfn=U2FsdGVkX18kdvvBGek56Vf6sizlW4g0q8zMD+1uQ+SySEiczMQg5CqLsNmxSUGOgwGl/yK9ukobyL1TfH6lVBQpt24RR9eBnH+NB2CRB58=&amp;center_on_screen=true&amp;float_window=true&amp;height=800&amp;positioning_strategy=center_on_screen&amp;width=950" xr:uid="{72234A69-9048-4A78-9A1D-84BF386D3CF0}"/>
    <hyperlink ref="F40" r:id="rId263" display="https://my.apps.factset.com/viewer/?_app_id=central_doc_viewer&amp;_dd2=%26f%3Dsld%26c%3Dtrue%26os%3D76835%26oe%3D76844&amp;_doc_docfn=U2FsdGVkX19DJSlegH3B9zdvFn6OFR4tdsHHTIqEdNm9wDx51GnHdwjclS2bIwl1Lun4y5X4cPqq4FkS1IWw9hmG1xpHhpIv1L5C0wr+y1U=&amp;center_on_screen=true&amp;float_window=true&amp;height=800&amp;positioning_strategy=center_on_screen&amp;width=950" xr:uid="{42B71770-F77A-431C-9127-DF47BEC7E35E}"/>
    <hyperlink ref="G40" r:id="rId264" display="https://my.apps.factset.com/viewer/?_app_id=central_doc_viewer&amp;_dd2=%26f%3Dsld%26c%3Dtrue%26os%3D80774%26oe%3D80784&amp;_doc_docfn=U2FsdGVkX1/e7mX2PHpsxmQreDSLNIeraHTYyHBXI5XsUq28Vizelmt3qcnRTPwhYd6odkYX4PikRH+nHADbCp8+D5857PwL8vM/3mCa/Bc=&amp;center_on_screen=true&amp;float_window=true&amp;height=800&amp;positioning_strategy=center_on_screen&amp;width=950" xr:uid="{BC60F5DC-5E7F-471E-B9FD-5461654B8CC4}"/>
    <hyperlink ref="H40" r:id="rId265" display="https://my.apps.factset.com/viewer/?_app_id=central_doc_viewer&amp;_dd2=%26f%3Dsld%26c%3Dtrue%26os%3D79737%26oe%3D79747&amp;_doc_docfn=U2FsdGVkX19kysVm3Twf4Khnnte9k/PL1LuP7vjHLvarjEexh+tScfiQOaHSgjkwB75ApHK/KxfZpmnErlNCT8Jk6ep0T688FVf9fgzvHBI=&amp;center_on_screen=true&amp;float_window=true&amp;height=800&amp;positioning_strategy=center_on_screen&amp;width=950" xr:uid="{D77A2DA6-88EB-48B3-AD51-A0257CCFD70F}"/>
    <hyperlink ref="I40" r:id="rId266" display="https://my.apps.factset.com/viewer/?_app_id=central_doc_viewer&amp;_dd2=%26f%3Dsld%26c%3Dtrue%26os%3D81450%26oe%3D81460&amp;_doc_docfn=U2FsdGVkX18gwkhJJvkZfsFkn53wVNX6QP1UkhY+2taFBvb/X0pMXJqq/V8MDUhNXdhT1BqoXOd/P7N0FjvQFFkyQwjFB6wSFT82Rhqd8QE=&amp;center_on_screen=true&amp;float_window=true&amp;height=800&amp;positioning_strategy=center_on_screen&amp;width=950" xr:uid="{06475B93-F150-4691-8712-2DBE94F97AB5}"/>
    <hyperlink ref="J40" r:id="rId267" display="https://my.apps.factset.com/viewer/?_app_id=central_doc_viewer&amp;_dd2=%26f%3Dsld%26c%3Dtrue%26os%3D89457%26oe%3D89463&amp;_doc_docfn=U2FsdGVkX18YqUGihv0RLrnhnqqD/D3XXddBvoq6PbdqMgS3Nmq9fCammtzbjc5TutAi57GrkfRkJpx0O1rvGGmor9O5u0Zm23FHbRe7iwY=&amp;center_on_screen=true&amp;float_window=true&amp;height=800&amp;positioning_strategy=center_on_screen&amp;width=950" xr:uid="{C3685389-A3DE-4545-B2A4-1D21C332BAC9}"/>
    <hyperlink ref="K40" r:id="rId268" display="https://my.apps.factset.com/viewer/?_app_id=central_doc_viewer&amp;_dd2=%26f%3Dsld%26c%3Dtrue%26os%3D89221%26oe%3D89227&amp;_doc_docfn=U2FsdGVkX1+pbtSBeLDgVFmgGGMsPwb31GJfFRz4rLa4u1CtkmjbnN+CVhI8cWQ1nET+bNaQzSRmgc8Y08UlVzpWJ2o1zVl7i59yH8HVTF4=&amp;center_on_screen=true&amp;float_window=true&amp;height=800&amp;positioning_strategy=center_on_screen&amp;width=950" xr:uid="{3A5E3F7B-02D2-422C-9064-5F91369CAA23}"/>
    <hyperlink ref="B41" r:id="rId269" display="https://my.apps.factset.com/viewer/?_app_id=central_doc_viewer&amp;_dd2=%26f%3Dsld%26c%3Dtrue%26os%3D45177%26oe%3D45178&amp;_doc_docfn=U2FsdGVkX195tPVk06JWetkVMf8k5jfJ1oAGcgPgis+8WF1Ad/A+79WhveaELDXPm9JonVdsTNQz11moYXv9S628mNcdVBlqMbj/Jhjr1/4=&amp;center_on_screen=true&amp;float_window=true&amp;height=800&amp;positioning_strategy=center_on_screen&amp;width=950" xr:uid="{F1F7AE9A-EC83-44B2-8CD8-F43E70C540D1}"/>
    <hyperlink ref="C41" r:id="rId270" display="https://my.apps.factset.com/viewer/?_app_id=central_doc_viewer&amp;_dd2=%26f%3Dsld%26c%3Dtrue%26os%3D42197%26oe%3D42198&amp;_doc_docfn=U2FsdGVkX183iOGK7lfyx5X/OfU4E33OozpsTkDnrx23Z8acAGRMVqjahHINKEo1NaZeHOOZ0+5+/JBKHln/SoPZ9N2wyQJgYEexOrhpKxM=&amp;center_on_screen=true&amp;float_window=true&amp;height=800&amp;positioning_strategy=center_on_screen&amp;width=950" xr:uid="{2616C57B-A72E-4985-AA27-85182DF77AC0}"/>
    <hyperlink ref="D41" r:id="rId271" display="https://my.apps.factset.com/viewer/?_app_id=central_doc_viewer&amp;_dd2=%26f%3Dsld%26c%3Dtrue%26os%3D43556%26oe%3D43557&amp;_doc_docfn=U2FsdGVkX18N+1Cso3lVE7P1djqfWNesFRSfSjFrd1Euo7bPLaOONxOtoRlM8zO2Go2cuh92xTV6EPI20j1f+Svz4dwZIYC19BPb+nPIido=&amp;center_on_screen=true&amp;float_window=true&amp;height=800&amp;positioning_strategy=center_on_screen&amp;width=950" xr:uid="{27BC25AE-D35C-4F74-80E7-F8373D62D515}"/>
    <hyperlink ref="E41" r:id="rId272" display="https://my.apps.factset.com/viewer/?_app_id=central_doc_viewer&amp;_dd2=%26f%3Dsld%26c%3Dtrue%26os%3D62806%26oe%3D62807&amp;_doc_docfn=U2FsdGVkX1+6haQ/K9KAeOWJSU84ezULb8BBz59XvZmTf57UrQ/1js7/JkMedjtyO57HJtOhVAnwBQu60frg8URttgcWfiy+6HbXXCF5T90=&amp;center_on_screen=true&amp;float_window=true&amp;height=800&amp;positioning_strategy=center_on_screen&amp;width=950" xr:uid="{CA34033B-1763-40C5-965B-CC9491CCCE09}"/>
    <hyperlink ref="F41" r:id="rId273" display="https://my.apps.factset.com/viewer/?_app_id=central_doc_viewer&amp;_dd2=%26f%3Dsld%26c%3Dtrue%26os%3D72084%26oe%3D72085&amp;_doc_docfn=U2FsdGVkX1+gMZGGP1dYjaYRLgEH25c/FPwTCXgccwzKYKzRsVMQOrbbyf6P2MnHFi8jdjUHwY8ElXglpJ7DYItid2jXm4TzFRD3hWscALk=&amp;center_on_screen=true&amp;float_window=true&amp;height=800&amp;positioning_strategy=center_on_screen&amp;width=950" xr:uid="{38A3DB38-6F0C-4404-962F-58097A09AE30}"/>
    <hyperlink ref="G41" r:id="rId274" display="https://my.apps.factset.com/viewer/?_app_id=central_doc_viewer&amp;_dd2=%26f%3Dsld%26c%3Dtrue%26os%3D76017%26oe%3D76018&amp;_doc_docfn=U2FsdGVkX19FFQefXbASfn9zUeBk72z/m0gEPrcO0pXGDsIde6/XTjlK8F5RSkpF/rseq8YWnwDDw0DWqzTAmhCeQ+Xdlt944dCps+f926k=&amp;center_on_screen=true&amp;float_window=true&amp;height=800&amp;positioning_strategy=center_on_screen&amp;width=950" xr:uid="{87683CE4-5B44-4004-BC55-B5339C5DB898}"/>
    <hyperlink ref="H41" r:id="rId275" display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xr:uid="{0C954316-533B-4A03-A3B4-4C4A7CAF2623}"/>
    <hyperlink ref="B42" r:id="rId276" display="https://my.apps.factset.com/viewer/?_app_id=central_doc_viewer&amp;_dd2=%26f%3Dsld%26c%3Dtrue%26os%3D45817%26oe%3D45819&amp;_doc_docfn=U2FsdGVkX1/KNNkb0E983sTbWW+zucxiWffarDY7KUnx1DeXlKeCWxEqJjuCg9RCjrQGb/GlNxZ5eZD2X2+mlG7mcOTFRchE9ZWMX55n7jQ=&amp;center_on_screen=true&amp;float_window=true&amp;height=800&amp;positioning_strategy=center_on_screen&amp;width=950" xr:uid="{85BC448D-D4AB-4681-9DB4-D19D993F4A1A}"/>
    <hyperlink ref="C42" r:id="rId277" display="https://my.apps.factset.com/viewer/?_app_id=central_doc_viewer&amp;_dd2=%26f%3Dsld%26c%3Dtrue%26os%3D42837%26oe%3D42839&amp;_doc_docfn=U2FsdGVkX1//yFkTxaU52nK1rlHvSYJQ7qjt9VHCzML+Kee42DDuaz15Fs9eN4cBP6SjncuflEk+CJ5tuSO1ndV7rrnizjYvF1ZtydwI3fQ=&amp;center_on_screen=true&amp;float_window=true&amp;height=800&amp;positioning_strategy=center_on_screen&amp;width=950" xr:uid="{C6C290EA-E8B4-4AAA-8C8A-7563A6991806}"/>
    <hyperlink ref="D42" r:id="rId278" display="https://my.apps.factset.com/viewer/?_app_id=central_doc_viewer&amp;_dd2=%26f%3Dsld%26c%3Dtrue%26os%3D44196%26oe%3D44198&amp;_doc_docfn=U2FsdGVkX1+cZ6qh5y+f1tYuLnYClwRzwmY9P3Qi9zf9Lzha6pi4Mi3uiJWWywQBV5pVwNroI/b/bsNu3PaXPmTsB6UpEWHMC0bb0Hyhs/g=&amp;center_on_screen=true&amp;float_window=true&amp;height=800&amp;positioning_strategy=center_on_screen&amp;width=950" xr:uid="{06CDE359-C105-43F4-B740-36D6FF068B57}"/>
    <hyperlink ref="E42" r:id="rId279" display="https://my.apps.factset.com/viewer/?_app_id=central_doc_viewer&amp;_dd2=%26f%3Dsld%26c%3Dtrue%26os%3D63433%26oe%3D63435&amp;_doc_docfn=U2FsdGVkX19KX/kvNxoMaJhoTmrGmKyV7WNgeHCJMRNluOoY89OjkV+ODCEtUodH6JqPvHW0IWDaPy+STD78qua19nR/9uHRatBOg5Ydvrc=&amp;center_on_screen=true&amp;float_window=true&amp;height=800&amp;positioning_strategy=center_on_screen&amp;width=950" xr:uid="{1EFC3940-8919-42DE-A7A1-59541004C7A8}"/>
    <hyperlink ref="F42" r:id="rId280" display="https://my.apps.factset.com/viewer/?_app_id=central_doc_viewer&amp;_dd2=%26f%3Dsld%26c%3Dtrue%26os%3D72711%26oe%3D72713&amp;_doc_docfn=U2FsdGVkX18L+mdsz4tfl2UlaOh1oWKs0bsFYksQagYqZgIO4OUMbhHH5+lUkllw/fqB+RCya1FtnIifXiFlfffQ2UW+CZtN1CkHI4Gfm0A=&amp;center_on_screen=true&amp;float_window=true&amp;height=800&amp;positioning_strategy=center_on_screen&amp;width=950" xr:uid="{ABB06417-EC6B-4DD7-96F9-4EC7B78041D8}"/>
    <hyperlink ref="G42" r:id="rId281" display="https://my.apps.factset.com/viewer/?_app_id=central_doc_viewer&amp;_dd2=%26f%3Dsld%26c%3Dtrue%26os%3D76644%26oe%3D76646&amp;_doc_docfn=U2FsdGVkX1/Q3YhKn4ijBv8ORwbK0sU47O1CcmtC8ZzRJZwVZT/ul3y1m1blFf1PhpKhRlkJaTURfKxV05xGlDHeTkBKJDXyagbphr2IYFo=&amp;center_on_screen=true&amp;float_window=true&amp;height=800&amp;positioning_strategy=center_on_screen&amp;width=950" xr:uid="{FB3E21BC-8864-42BB-9CA1-E8015637A99A}"/>
    <hyperlink ref="H42" r:id="rId282" display="https://my.apps.factset.com/viewer/?_app_id=central_doc_viewer&amp;_dd2=%26f%3Dsld%26c%3Dtrue%26os%3D75592%26oe%3D75594&amp;_doc_docfn=U2FsdGVkX1+IKr9RrgdmRd6KKj4fLIfMDVAEnAqU9OxLSd8Rnnp+fDtyNykxRQNWCwqtYKTrv7URrn+gyyXzxHnlI6Qqmc0wvE4cHXnuDcU=&amp;center_on_screen=true&amp;float_window=true&amp;height=800&amp;positioning_strategy=center_on_screen&amp;width=950" xr:uid="{6CE84A11-A8EE-4160-B326-6AB76660253C}"/>
    <hyperlink ref="I42" r:id="rId283" display="https://my.apps.factset.com/viewer/?_app_id=central_doc_viewer&amp;_dd2=%26f%3Dsld%26c%3Dtrue%26os%3D77308%26oe%3D77310&amp;_doc_docfn=U2FsdGVkX18iQZZb/i7/CYNSFxh88Je6fH9zr8mTKv8ug9OCDM7GdbViHuHZQzaN2Ur5WolA92ZRUrSTX+cofqYF/XHdSSdvkTmCRzzNsVs=&amp;center_on_screen=true&amp;float_window=true&amp;height=800&amp;positioning_strategy=center_on_screen&amp;width=950" xr:uid="{60810AA1-57AD-4FF2-AEFA-4E3B9C1F735B}"/>
    <hyperlink ref="J42" r:id="rId284" display="https://my.apps.factset.com/viewer/?_app_id=central_doc_viewer&amp;_dd2=%26f%3Dsld%26c%3Dtrue%26os%3D85384%26oe%3D85385&amp;_doc_docfn=U2FsdGVkX1/q/BuHtuvwEozifg4/Z+dI+P3Ysf2UlldYCOUgCGNB9uTuvFeALxM2ZQwPcxHaHAMbbNgcZepP/cibFaxUHPloVYGRJkYUZ+c=&amp;center_on_screen=true&amp;float_window=true&amp;height=800&amp;positioning_strategy=center_on_screen&amp;width=950" xr:uid="{44B29FD2-6FEA-46FC-8EF0-86F0FC6A9E67}"/>
    <hyperlink ref="B43" r:id="rId285" display="https://my.apps.factset.com/viewer/?_app_id=central_doc_viewer&amp;_dd2=%26f%3Dsld%26c%3Dtrue%26os%3D46338%26oe%3D46347&amp;_doc_docfn=U2FsdGVkX19YEOMozfWKspmNJUdMs4JXSxsWP8Zf8PoVpHxKaqmvD7oBkjYZqSbQReGLVWff3LzMrXBwONXtQaY+6k5Fddi+rsDOlKgdjvY=&amp;center_on_screen=true&amp;float_window=true&amp;height=800&amp;positioning_strategy=center_on_screen&amp;width=950" xr:uid="{315178F2-42ED-42AC-B2BE-01A599E88E5D}"/>
    <hyperlink ref="C43" r:id="rId286" display="https://my.apps.factset.com/viewer/?_app_id=central_doc_viewer&amp;_dd2=%26f%3Dsld%26c%3Dtrue%26os%3D43360%26oe%3D43369&amp;_doc_docfn=U2FsdGVkX187MRyRcFXYD2FjzKSUaNxeO29Hk4pjx1vHU4eDSUjdumlROtaWYFTMbFaa2VIJYHMVFvyZa/l0nDE37BFp05/ktPP/oX9HahY=&amp;center_on_screen=true&amp;float_window=true&amp;height=800&amp;positioning_strategy=center_on_screen&amp;width=950" xr:uid="{D85E8A26-747D-4E31-8EB8-0DC5EED5A5E9}"/>
    <hyperlink ref="D43" r:id="rId287" display="https://my.apps.factset.com/viewer/?_app_id=central_doc_viewer&amp;_dd2=%26f%3Dsld%26c%3Dtrue%26os%3D44720%26oe%3D44730&amp;_doc_docfn=U2FsdGVkX1+p8cQ/emfCaY8Gkf8PTEIB9smtkMrot0Wi5IrmxJrxmn/FHglV9M3myA6zTQb9hTe2FhBRWrPmtFXT0yNnLgAiSyIOw9FSzqc=&amp;center_on_screen=true&amp;float_window=true&amp;height=800&amp;positioning_strategy=center_on_screen&amp;width=950" xr:uid="{EC31534D-AC91-49CD-A6A5-8A2D989A34B5}"/>
    <hyperlink ref="E43" r:id="rId288" display="https://my.apps.factset.com/viewer/?_app_id=central_doc_viewer&amp;_dd2=%26f%3Dsld%26c%3Dtrue%26os%3D63944%26oe%3D63954&amp;_doc_docfn=U2FsdGVkX18V0bsIdEusXSQwNSGWu7jqjkSLkgUdH6A28fl+7JdoliEMA+n89VodxiIukrinDIhw/eYOm7YHvXd1EP7BtoTW+0iGFBx+1sI=&amp;center_on_screen=true&amp;float_window=true&amp;height=800&amp;positioning_strategy=center_on_screen&amp;width=950" xr:uid="{28C05B38-3ECB-4FEE-950F-04FB031311AC}"/>
    <hyperlink ref="F43" r:id="rId289" display="https://my.apps.factset.com/viewer/?_app_id=central_doc_viewer&amp;_dd2=%26f%3Dsld%26c%3Dtrue%26os%3D73222%26oe%3D73232&amp;_doc_docfn=U2FsdGVkX18tn+q42E0YJaaSmBCVE24OeZ89vlDgZfhs/QTgR1SCG+wFFynlPe4yXqnDa4ukytkprKhvN1NShIJ2sNECXMaDmUXkTXmT9B0=&amp;center_on_screen=true&amp;float_window=true&amp;height=800&amp;positioning_strategy=center_on_screen&amp;width=950" xr:uid="{D2318598-EF32-4C6B-B2CB-D00CC7612F72}"/>
    <hyperlink ref="G43" r:id="rId290" display="https://my.apps.factset.com/viewer/?_app_id=central_doc_viewer&amp;_dd2=%26f%3Dsld%26c%3Dtrue%26os%3D77155%26oe%3D77165&amp;_doc_docfn=U2FsdGVkX1+O20MJpogxAvbuArbggvQZI2sDsshIGWJE6+HblNnusCWpoEw++FUdiCidpmLLuwF2+PVB7XUPqJDGKzJwB2YTEYwxTAblQu0=&amp;center_on_screen=true&amp;float_window=true&amp;height=800&amp;positioning_strategy=center_on_screen&amp;width=950" xr:uid="{971FDFB6-632A-41E1-BBCE-9FBD99674E70}"/>
    <hyperlink ref="H43" r:id="rId291" display="https://my.apps.factset.com/viewer/?_app_id=central_doc_viewer&amp;_dd2=%26f%3Dsld%26c%3Dtrue%26os%3D76103%26oe%3D76113&amp;_doc_docfn=U2FsdGVkX1+BPeQJziwZ3hCB9trRg0AXp+OF9UZr7L2AUyzJNbMML+IlN/ULxw9xS2yIElHK4c7GaTKGnFljrff5kk/QjAcZqkwz8qjkbYU=&amp;center_on_screen=true&amp;float_window=true&amp;height=800&amp;positioning_strategy=center_on_screen&amp;width=950" xr:uid="{54A3F3FC-DB39-4CF0-BD1D-33D44B9B295B}"/>
    <hyperlink ref="I43" r:id="rId292" display="https://my.apps.factset.com/viewer/?_app_id=central_doc_viewer&amp;_dd2=%26f%3Dsld%26c%3Dtrue%26os%3D77819%26oe%3D77829&amp;_doc_docfn=U2FsdGVkX1++ZzqadhZHhEUwcA6CHUH2GQRAAGWC6quW2InVF9+Sv9ruS9dwfbQXDvjmsAKFxeRBCw4Dxu7CsRWg446W5hmGufHgpbFRQAU=&amp;center_on_screen=true&amp;float_window=true&amp;height=800&amp;positioning_strategy=center_on_screen&amp;width=950" xr:uid="{B40546AD-DBFA-4C6A-A3B7-F37EEE706BDB}"/>
    <hyperlink ref="J43" r:id="rId293" display="https://my.apps.factset.com/viewer/?_app_id=central_doc_viewer&amp;_dd2=%26f%3Dsld%26c%3Dtrue%26os%3D85890%26oe%3D85896&amp;_doc_docfn=U2FsdGVkX190seEG1Fbj5vx8F8SYpYrb4K5nwdE53aSp1FzdXwn1SVSbGRcAU6UFVZuekVb/O6K9TpqcSqgP6HDYTRnjJ/IYYCt/7CI9TjA=&amp;center_on_screen=true&amp;float_window=true&amp;height=800&amp;positioning_strategy=center_on_screen&amp;width=950" xr:uid="{5AC352B1-12F6-4314-943F-4C9EF365CF2B}"/>
    <hyperlink ref="K43" r:id="rId294" display="https://my.apps.factset.com/viewer/?_app_id=central_doc_viewer&amp;_dd2=%26f%3Dsld%26c%3Dtrue%26os%3D85690%26oe%3D85696&amp;_doc_docfn=U2FsdGVkX18j3hKNrP7JXD5ROjf0jiMn8HiHkruSasXLt2gUyyunvwLQEpQHwoKhYZRPI3E9CxfDv/9OXprAWxVLaaUfMOqQuMAItCLX0sQ=&amp;center_on_screen=true&amp;float_window=true&amp;height=800&amp;positioning_strategy=center_on_screen&amp;width=950" xr:uid="{C5C813AD-6AB5-4A72-BDFE-23CF6D7FBC95}"/>
    <hyperlink ref="B46" r:id="rId295" display="https://my.apps.factset.com/viewer/?_app_id=central_doc_viewer&amp;_dd2=%26f%3Dsld%26c%3Dtrue%26os%3D46877%26oe%3D46884&amp;_doc_docfn=U2FsdGVkX1+bq8dBSdyLB/TFfcuYmeq1yW97pewvHB+NxHsyBmVQ5ZHIXdBfVohXm/eb/SCCQzCyQ59QHXtKolpZUZGlqC/9Nomh1rRqX00=&amp;center_on_screen=true&amp;float_window=true&amp;height=800&amp;positioning_strategy=center_on_screen&amp;width=950" xr:uid="{9DE57BC1-3790-4276-B33F-96EE92FB2BE1}"/>
    <hyperlink ref="C46" r:id="rId296" display="https://my.apps.factset.com/viewer/?_app_id=central_doc_viewer&amp;_dd2=%26f%3Dsld%26c%3Dtrue%26os%3D43902%26oe%3D43911&amp;_doc_docfn=U2FsdGVkX1/BW5pnYLXfiJTToHA2ttSAy2kKIh7ihYTD/7zl2ZPPfAaHH2D5rXXOqjN8a+ul2r+rkGd/91/O7WTN8MVHRJfNEePMhdbkFnQ=&amp;center_on_screen=true&amp;float_window=true&amp;height=800&amp;positioning_strategy=center_on_screen&amp;width=950" xr:uid="{DB08CB5E-3F1D-4425-86D0-38CF76858F39}"/>
    <hyperlink ref="D46" r:id="rId297" display="https://my.apps.factset.com/viewer/?_app_id=central_doc_viewer&amp;_dd2=%26f%3Dsld%26c%3Dtrue%26os%3D45263%26oe%3D45272&amp;_doc_docfn=U2FsdGVkX19GtqXKc2sdvkwF/LsT+BImTbpqcEw1HkodcIOHZGqhg5SHQR/B3xYO5/2FR0hO9s1OOX8OSQDtmN5w51i/kgE6ehQfYgt5k9I=&amp;center_on_screen=true&amp;float_window=true&amp;height=800&amp;positioning_strategy=center_on_screen&amp;width=950" xr:uid="{B8EDC7C1-7C18-4ABC-BB2E-1035D59614A2}"/>
    <hyperlink ref="E46" r:id="rId298" display="https://my.apps.factset.com/viewer/?_app_id=central_doc_viewer&amp;_dd2=%26f%3Dsld%26c%3Dtrue%26os%3D64474%26oe%3D64483&amp;_doc_docfn=U2FsdGVkX1/PNwYUM0na91xnhS3HEWaYeX1Q7sO2DNG/snpVi40TOmLN8b1FYLfvufzj4Q0wcLOozdZtaz+WpkeicP5fRoxZ+1a0u4hfJmc=&amp;center_on_screen=true&amp;float_window=true&amp;height=800&amp;positioning_strategy=center_on_screen&amp;width=950" xr:uid="{4CCD0052-8121-4A21-A6E6-4E855D35601A}"/>
    <hyperlink ref="F46" r:id="rId299" display="https://my.apps.factset.com/viewer/?_app_id=central_doc_viewer&amp;_dd2=%26f%3Dsld%26c%3Dtrue%26os%3D73752%26oe%3D73761&amp;_doc_docfn=U2FsdGVkX1+1RieTH8GtOV5sCHNGCEQzTwyigUwoAqXOeag8Ghj/jpdOIvUMcluS7L3XlYN7qwH2FW2mE714zG8Cusi3q5pV+1nwlkibqIg=&amp;center_on_screen=true&amp;float_window=true&amp;height=800&amp;positioning_strategy=center_on_screen&amp;width=950" xr:uid="{84109AD2-5ED3-4FC2-BDB0-FEE1717C86FB}"/>
    <hyperlink ref="G46" r:id="rId300" display="https://my.apps.factset.com/viewer/?_app_id=central_doc_viewer&amp;_dd2=%26f%3Dsld%26c%3Dtrue%26os%3D77685%26oe%3D77694&amp;_doc_docfn=U2FsdGVkX1+DJ4Aj/qekNvRf8/NxEMJJRmpcoi9Kpi+3/yRTNLkONyLt1UW7xWZikm22ypdtEV2PgSgWx4rZIVs/BrrixiV8npP2si45P90=&amp;center_on_screen=true&amp;float_window=true&amp;height=800&amp;positioning_strategy=center_on_screen&amp;width=950" xr:uid="{A66CD7D4-0761-4A1B-9B55-C728BDA98EE8}"/>
    <hyperlink ref="H46" r:id="rId301" display="https://my.apps.factset.com/viewer/?_app_id=central_doc_viewer&amp;_dd2=%26f%3Dsld%26c%3Dtrue%26os%3D76643%26oe%3D76652&amp;_doc_docfn=U2FsdGVkX1+fVijaMnAlYxKUnQ4cnWKtgeeuefxTng4hc71swfKvoH1swVJcOF7GEIhzEtOjG8HRfEwdKSn2WFMjXTGoo5DuNs0JWty4IqM=&amp;center_on_screen=true&amp;float_window=true&amp;height=800&amp;positioning_strategy=center_on_screen&amp;width=950" xr:uid="{C0473506-C690-41C6-9EBC-E3E9EAB379BE}"/>
    <hyperlink ref="I46" r:id="rId302" display="https://my.apps.factset.com/viewer/?_app_id=central_doc_viewer&amp;_dd2=%26f%3Dsld%26c%3Dtrue%26os%3D78358%26oe%3D78366&amp;_doc_docfn=U2FsdGVkX1/5T7/60ik4mVXEMmKMOgD9hzTCIruDAI17mV7ywthpQFauopOkFLl15yTzWVY+wYi573ITWBJYeGVNHv4xC8yQEuli1cx6Joo=&amp;center_on_screen=true&amp;float_window=true&amp;height=800&amp;positioning_strategy=center_on_screen&amp;width=950" xr:uid="{76552147-0228-4ECD-92F5-291E7D46FADE}"/>
    <hyperlink ref="J46" r:id="rId303" display="https://my.apps.factset.com/viewer/?_app_id=central_doc_viewer&amp;_dd2=%26f%3Dsld%26c%3Dtrue%26os%3D86413%26oe%3D86417&amp;_doc_docfn=U2FsdGVkX18uoE7X1c/euDBo5cNowN3BX9xjPxyEAJGNNWHeI8iHrMe+oAJUdTcl/FtVqkHLrvXA8Y2U9WFfk05rmBqGu9mUQD7edjwLtgo=&amp;center_on_screen=true&amp;float_window=true&amp;height=800&amp;positioning_strategy=center_on_screen&amp;width=950" xr:uid="{2B93CF52-3A7C-4A78-8B26-035E8C2B3FC3}"/>
    <hyperlink ref="K46" r:id="rId304" display="https://my.apps.factset.com/viewer/?_app_id=central_doc_viewer&amp;_dd2=%26f%3Dsld%26c%3Dtrue%26os%3D86228%26oe%3D86232&amp;_doc_docfn=U2FsdGVkX1+sxDMe0T1lupk+S67ZR0u/Es77qczENf0RERD4zG4+5DDgHqWJdwljX612PBZg9nfIxdmc/FCN+IDIsMDfoL8W44JBf9MOVWM=&amp;center_on_screen=true&amp;float_window=true&amp;height=800&amp;positioning_strategy=center_on_screen&amp;width=950" xr:uid="{A63CAD6C-DE9E-4881-B9A3-9EDCE85F3622}"/>
    <hyperlink ref="B47" r:id="rId305" display="https://my.apps.factset.com/viewer/?_app_id=central_doc_viewer&amp;_dd2=%26f%3Dsld%26c%3Dtrue%26os%3D47370%26oe%3D47381&amp;_doc_docfn=U2FsdGVkX1/TVsNErHoeA8UfPxMExAVWxmaIXfeGaDfCy8VA7axZLs9JvwCoA4AAS3saz3Wzu4YtvhkOghBGwXldCxYbjqEm2MTOetTao/Y=&amp;center_on_screen=true&amp;float_window=true&amp;height=800&amp;positioning_strategy=center_on_screen&amp;width=950" xr:uid="{47B9449B-AE6C-40A5-805C-B65E3701FBC9}"/>
    <hyperlink ref="C47" r:id="rId306" display="https://my.apps.factset.com/viewer/?_app_id=central_doc_viewer&amp;_dd2=%26f%3Dsld%26c%3Dtrue%26os%3D44397%26oe%3D44408&amp;_doc_docfn=U2FsdGVkX18MqmIY8v4h4237c/PQIMmsMHzlud7Lzu33voJY/U+Buy+Gd+DSKtaJmQbHg2TGBZME+RI0DmnwrvwuYd2JnmJmn/pHIWl9Rjc=&amp;center_on_screen=true&amp;float_window=true&amp;height=800&amp;positioning_strategy=center_on_screen&amp;width=950" xr:uid="{BAB1B674-038E-4E2D-B9E6-60F8F2D728E6}"/>
    <hyperlink ref="D47" r:id="rId307" display="https://my.apps.factset.com/viewer/?_app_id=central_doc_viewer&amp;_dd2=%26f%3Dsld%26c%3Dtrue%26os%3D45758%26oe%3D45769&amp;_doc_docfn=U2FsdGVkX18EbkiGKyzvkx7+sw654V4isgWCEmwhuQP+o5isooKCOFGnkpc4EGJcf1eh991+fX7DzQGloTJff1oz3rtpjeqnSkZX8oy2w4o=&amp;center_on_screen=true&amp;float_window=true&amp;height=800&amp;positioning_strategy=center_on_screen&amp;width=950" xr:uid="{EA45CE3B-4EE5-4697-B601-234DB6046A03}"/>
    <hyperlink ref="E47" r:id="rId308" display="https://my.apps.factset.com/viewer/?_app_id=central_doc_viewer&amp;_dd2=%26f%3Dsld%26c%3Dtrue%26os%3D64956%26oe%3D64967&amp;_doc_docfn=U2FsdGVkX1/Dfekp1u7QiEw3jzStH2DW/CIzNKZj/L65WCAy/AfnoNxDhZ1/A6ohvQHrMtnLLlrYMJzOIQmCfVeN/+FbHsWrEV6YbIUJhPA=&amp;center_on_screen=true&amp;float_window=true&amp;height=800&amp;positioning_strategy=center_on_screen&amp;width=950" xr:uid="{E17923EB-9AFE-4458-B259-8CB0B93C339A}"/>
    <hyperlink ref="F47" r:id="rId309" display="https://my.apps.factset.com/viewer/?_app_id=central_doc_viewer&amp;_dd2=%26f%3Dsld%26c%3Dtrue%26os%3D74234%26oe%3D74245&amp;_doc_docfn=U2FsdGVkX19P4L2jMtk/JIATAWQU7OyNJs6eO8CQxiaIeDtsOgl9rdAo9vo2PmwqigCP2DsuZINNw79zHa1vIbISFUy+hmV2oVsDriT9dgA=&amp;center_on_screen=true&amp;float_window=true&amp;height=800&amp;positioning_strategy=center_on_screen&amp;width=950" xr:uid="{4C8CC384-1C78-4A10-934E-D78255C61D59}"/>
    <hyperlink ref="G47" r:id="rId310" display="https://my.apps.factset.com/viewer/?_app_id=central_doc_viewer&amp;_dd2=%26f%3Dsld%26c%3Dtrue%26os%3D78167%26oe%3D78178&amp;_doc_docfn=U2FsdGVkX19mQuuSEo2AYtV/5jXG4W6Rs9sW9fKs/WxUU1qMC5isI10aDJmEKKwfnrmSfoajvUd4a15L4u+AEHSAT/vFGf1kxIg7HuAXSxc=&amp;center_on_screen=true&amp;float_window=true&amp;height=800&amp;positioning_strategy=center_on_screen&amp;width=950" xr:uid="{06BC1B3A-AF42-4701-991D-62C74A76A259}"/>
    <hyperlink ref="H47" r:id="rId311" display="https://my.apps.factset.com/viewer/?_app_id=central_doc_viewer&amp;_dd2=%26f%3Dsld%26c%3Dtrue%26os%3D77125%26oe%3D77136&amp;_doc_docfn=U2FsdGVkX1/VFmYpaGFnzkVve494p6OWf/0d41aVfxK8S3BvT+1yndA5jYAbZp6gI4xV6JPMebmG+JrsnKzBeYvrH+KdMboT1nQihNEVA9Q=&amp;center_on_screen=true&amp;float_window=true&amp;height=800&amp;positioning_strategy=center_on_screen&amp;width=950" xr:uid="{249DC47A-BC7E-4049-B434-CFDD5800F89C}"/>
    <hyperlink ref="I47" r:id="rId312" display="https://my.apps.factset.com/viewer/?_app_id=central_doc_viewer&amp;_dd2=%26f%3Dsld%26c%3Dtrue%26os%3D78839%26oe%3D78850&amp;_doc_docfn=U2FsdGVkX1/sOkMT/ZTI0Sb22QaG/J+nYLCaifMkkQ4MeRq1SEiZ4ZG4DJXBYpr6Qd5EpxBxYqcs4kLcfs0oZkwg4IHGjcggHurgMAU3l8I=&amp;center_on_screen=true&amp;float_window=true&amp;height=800&amp;positioning_strategy=center_on_screen&amp;width=950" xr:uid="{8344AD90-E14A-4AFE-B814-FA53EFA4E7A1}"/>
    <hyperlink ref="J47" r:id="rId313" display="https://my.apps.factset.com/viewer/?_app_id=central_doc_viewer&amp;_dd2=%26f%3Dsld%26c%3Dtrue%26os%3D86888%26oe%3D86895&amp;_doc_docfn=U2FsdGVkX1/anxDYe/Wye7a56yhNSRv6XDyvwC8QFPKeS4SJMixtvm/OUFu7D+Lip3J/dkGtjq4oGZilDQrjp/HSbnhF7bWaksIT2OHvpEA=&amp;center_on_screen=true&amp;float_window=true&amp;height=800&amp;positioning_strategy=center_on_screen&amp;width=950" xr:uid="{5EE41CF2-CB01-4CD8-9EF3-13BF7A87D084}"/>
    <hyperlink ref="K47" r:id="rId314" display="https://my.apps.factset.com/viewer/?_app_id=central_doc_viewer&amp;_dd2=%26f%3Dsld%26c%3Dtrue%26os%3D86702%26oe%3D86710&amp;_doc_docfn=U2FsdGVkX1+4eGBFlWopDpsFB4cRnq/xkwyuogbpv7hO9h0h0H5d0BElnomL7XIkXn3JmAOJQtFbhiS1JzPlxzp5Zsh45HMCAGcu720nXTQ=&amp;center_on_screen=true&amp;float_window=true&amp;height=800&amp;positioning_strategy=center_on_screen&amp;width=950" xr:uid="{1FB9E01C-DA51-4BC0-AC88-CEFCF51B2B54}"/>
    <hyperlink ref="B48" r:id="rId315" display="https://my.apps.factset.com/viewer/?_app_id=central_doc_viewer&amp;_dd2=%26f%3Dsld%26c%3Dtrue%26os%3D47934%26oe%3D47943&amp;_doc_docfn=U2FsdGVkX19m7V5IUE7n0NvdAwcgb79dlLH3NCiWtx4o7XRI2k9WXJDzOblOYbfEJeTphheEsJH8xvkjISaeMrqXa4rDC+jVTrkpiQqVfI8=&amp;center_on_screen=true&amp;float_window=true&amp;height=800&amp;positioning_strategy=center_on_screen&amp;width=950" xr:uid="{E6E7C42A-DFCB-463F-965C-163EA5B97CF5}"/>
    <hyperlink ref="C48" r:id="rId316" display="https://my.apps.factset.com/viewer/?_app_id=central_doc_viewer&amp;_dd2=%26f%3Dsld%26c%3Dtrue%26os%3D44961%26oe%3D44970&amp;_doc_docfn=U2FsdGVkX1+C8G0FUgh7Qf339rqrO8jABXF9eMjgdIwhyaud+cCBTnC1A3QKeVy7IewArLs7gBDTvJb6P+iTmUVDysS3vp/IHvnz59f+Av4=&amp;center_on_screen=true&amp;float_window=true&amp;height=800&amp;positioning_strategy=center_on_screen&amp;width=950" xr:uid="{8024C6C6-5B82-4AF8-9C4A-B90DBEAF3D55}"/>
    <hyperlink ref="D48" r:id="rId317" display="https://my.apps.factset.com/viewer/?_app_id=central_doc_viewer&amp;_dd2=%26f%3Dsld%26c%3Dtrue%26os%3D46322%26oe%3D46331&amp;_doc_docfn=U2FsdGVkX19zVTBumC11YMpfoR3B8IqYBicRT29HKFZQSWE1AekEOroTtOn1I3td8m39z9VVIhxgtdn2r3dOMhDIpmNqnp2KRsTzz8ImVmw=&amp;center_on_screen=true&amp;float_window=true&amp;height=800&amp;positioning_strategy=center_on_screen&amp;width=950" xr:uid="{6E92B8C2-5ED7-4C9A-93CD-A029929E557D}"/>
    <hyperlink ref="E48" r:id="rId318" display="https://my.apps.factset.com/viewer/?_app_id=central_doc_viewer&amp;_dd2=%26f%3Dsld%26c%3Dtrue%26os%3D65507%26oe%3D65516&amp;_doc_docfn=U2FsdGVkX1+5WHIrRAB00YsicsaBGx4jeB2iHGrx72J0VwOpp54TmzuHvI/m+rQjUF817teip0MhFq85WLFo4bCR1aSnPO7vP0hcXFutdUQ=&amp;center_on_screen=true&amp;float_window=true&amp;height=800&amp;positioning_strategy=center_on_screen&amp;width=950" xr:uid="{D1A4ECC2-D5CE-4183-8DCC-3B1ED8518BE6}"/>
    <hyperlink ref="F48" r:id="rId319" display="https://my.apps.factset.com/viewer/?_app_id=central_doc_viewer&amp;_dd2=%26f%3Dsld%26c%3Dtrue%26os%3D74785%26oe%3D74794&amp;_doc_docfn=U2FsdGVkX1/wXX94ZIZ7UmwA82S0iivb4yuuKCFNuHzzyHqbmbA+GwWI04Eqvcv3HSalzxJPckezBk7IztO7HKbfhB6u3kvQGiFI5Br8p+w=&amp;center_on_screen=true&amp;float_window=true&amp;height=800&amp;positioning_strategy=center_on_screen&amp;width=950" xr:uid="{E50373E3-BC12-400E-9D82-EF8AA908D7B9}"/>
    <hyperlink ref="G48" r:id="rId320" display="https://my.apps.factset.com/viewer/?_app_id=central_doc_viewer&amp;_dd2=%26f%3Dsld%26c%3Dtrue%26os%3D78721%26oe%3D78730&amp;_doc_docfn=U2FsdGVkX18tBojHEMaG91jwhxoxyy11vnPgtCCDUMb32Uw17X1aZa1uZt5zeSbU39uS9BjeoJMzsHkhjlXgwshBTnBYbi5hF7cSBA3WW8Q=&amp;center_on_screen=true&amp;float_window=true&amp;height=800&amp;positioning_strategy=center_on_screen&amp;width=950" xr:uid="{244527A5-919C-441A-B780-C27B995A8582}"/>
    <hyperlink ref="H48" r:id="rId321" display="https://my.apps.factset.com/viewer/?_app_id=central_doc_viewer&amp;_dd2=%26f%3Dsld%26c%3Dtrue%26os%3D77680%26oe%3D77691&amp;_doc_docfn=U2FsdGVkX1/+6j/SqFM/kHuE24LQBw/g8p5f7fSg0xWi7FRmcUuAHBSAw/b5zzBlH86iD6iz++80oA2SNFspLp+JNuL+jcpk8MfWJ0vWOg4=&amp;center_on_screen=true&amp;float_window=true&amp;height=800&amp;positioning_strategy=center_on_screen&amp;width=950" xr:uid="{784C32F9-5C15-4111-98D2-030187AB83AC}"/>
    <hyperlink ref="I48" r:id="rId322" display="https://my.apps.factset.com/viewer/?_app_id=central_doc_viewer&amp;_dd2=%26f%3Dsld%26c%3Dtrue%26os%3D79394%26oe%3D79405&amp;_doc_docfn=U2FsdGVkX18JxJxaKB98TAlXnLd1qYq+0OWtOMm/NcH/K6nwgr89iaZ3zg7s0Qg8TcG1/pmsH8cpCiD2gCiO3Ffh6zCFpTyRNdCV8953paA=&amp;center_on_screen=true&amp;float_window=true&amp;height=800&amp;positioning_strategy=center_on_screen&amp;width=950" xr:uid="{593D94CF-66B5-4307-A86D-2725E35EE44A}"/>
    <hyperlink ref="J48" r:id="rId323" display="https://my.apps.factset.com/viewer/?_app_id=central_doc_viewer&amp;_dd2=%26f%3Dsld%26c%3Dtrue%26os%3D87435%26oe%3D87442&amp;_doc_docfn=U2FsdGVkX19DqJaHjhvGchll9mrpqt66EehIx1IpBfb9aq9WPGBE2DhFCL28lcHW5gWsNQF6bsMdexRf6x9u2rJc9ou02m86GioEtJrJjyc=&amp;center_on_screen=true&amp;float_window=true&amp;height=800&amp;positioning_strategy=center_on_screen&amp;width=950" xr:uid="{D5CE3B2A-5036-4C3E-85D5-AE8B9ADD54D4}"/>
    <hyperlink ref="K48" r:id="rId324" display="https://my.apps.factset.com/viewer/?_app_id=central_doc_viewer&amp;_dd2=%26f%3Dsld%26c%3Dtrue%26os%3D87222%26oe%3D87229&amp;_doc_docfn=U2FsdGVkX1/4bwNZVTm/+PwD3XHmfcliEKoc3KlnAxjFjPY/MmLX1UWCIsWbtq3SdGqAVIMY7zYvbQsXd/H7gD/E8McZnWICHhTGe25TqaY=&amp;center_on_screen=true&amp;float_window=true&amp;height=800&amp;positioning_strategy=center_on_screen&amp;width=950" xr:uid="{18B23384-BC06-4C14-A9DC-89E2DFA2DEC2}"/>
    <hyperlink ref="B49" r:id="rId325" display="https://my.apps.factset.com/viewer/?_app_id=central_doc_viewer&amp;_dd2=%26f%3Dsld%26c%3Dtrue%26os%3D48469%26oe%3D48478&amp;_doc_docfn=U2FsdGVkX19tuJkcf/zke+RsZWLx72SLDxRHhyeF7zkK+ChGto7PArVQ9lMbBnNbGnmo2iso5lBweD8mPjujpMa7F95XEtHoaQUd0ykQnAI=&amp;center_on_screen=true&amp;float_window=true&amp;height=800&amp;positioning_strategy=center_on_screen&amp;width=950" xr:uid="{4A747A37-E2A1-4E16-8E6A-991599B72BED}"/>
    <hyperlink ref="C49" r:id="rId326" display="https://my.apps.factset.com/viewer/?_app_id=central_doc_viewer&amp;_dd2=%26f%3Dsld%26c%3Dtrue%26os%3D45475%26oe%3D45481&amp;_doc_docfn=U2FsdGVkX1+VRfuKPXI4xAQLwHpV1yETGLvSRxWW7whZXEvyy/WU7CDsichye6CsnSA80Xx7Z/bx3Cse81yCvz92NKSuMLSEtRFBve8gbQo=&amp;center_on_screen=true&amp;float_window=true&amp;height=800&amp;positioning_strategy=center_on_screen&amp;width=950" xr:uid="{0733B43A-B7F3-485C-9513-78226BA51528}"/>
    <hyperlink ref="D49" r:id="rId327" display="https://my.apps.factset.com/viewer/?_app_id=central_doc_viewer&amp;_dd2=%26f%3Dsld%26c%3Dtrue%26os%3D46837%26oe%3D46844&amp;_doc_docfn=U2FsdGVkX19mMwpBD37LW/LcyeW7/acLHBj7MZ4H+WEJuuW6AMqyejIydEV95UQW6w1bl217PIUiCfoF0WTIhgqE2B/mFvuY7S6ZWfBgGxA=&amp;center_on_screen=true&amp;float_window=true&amp;height=800&amp;positioning_strategy=center_on_screen&amp;width=950" xr:uid="{1106DD6F-908E-4AFC-90D6-2B588D55EF19}"/>
    <hyperlink ref="E49" r:id="rId328" display="https://my.apps.factset.com/viewer/?_app_id=central_doc_viewer&amp;_dd2=%26f%3Dsld%26c%3Dtrue%26os%3D66012%26oe%3D66019&amp;_doc_docfn=U2FsdGVkX1/+G5fgYodOrqBJIbB1nKtD8j6mInmKzFTT60Azh+rdn9nfFxa2OOxZn2khWoiVB/CU8OvPXcCFRKuSPDujZ8zaEPAQKFRKLRw=&amp;center_on_screen=true&amp;float_window=true&amp;height=800&amp;positioning_strategy=center_on_screen&amp;width=950" xr:uid="{D4201C8D-DDA1-4614-87C7-0C30D5E135AC}"/>
    <hyperlink ref="F49" r:id="rId329" display="https://my.apps.factset.com/viewer/?_app_id=central_doc_viewer&amp;_dd2=%26f%3Dsld%26c%3Dtrue%26os%3D75291%26oe%3D75300&amp;_doc_docfn=U2FsdGVkX18UPkujBiN7oDr7kCAPwdmlBPBQqxE4P4N4xswW+Oyv1ExkMyw01JMZl0IiS9QHZly0K3A6A8F/o2u29eVmbYz1452vOx1VkyE=&amp;center_on_screen=true&amp;float_window=true&amp;height=800&amp;positioning_strategy=center_on_screen&amp;width=950" xr:uid="{0043D10E-81EF-4BBF-A67D-B804B4CED0E8}"/>
    <hyperlink ref="G49" r:id="rId330" display="https://my.apps.factset.com/viewer/?_app_id=central_doc_viewer&amp;_dd2=%26f%3Dsld%26c%3Dtrue%26os%3D79227%26oe%3D79236&amp;_doc_docfn=U2FsdGVkX18N8DRLxPJBNFCyWAfVdd7pLuAG1AB8Cj1ylNdUPMpvsGvJWqUDCzhYzbwtgjn8gqFoMhLaU4jsPsshDIKIxSaP0vyRT/oLbpc=&amp;center_on_screen=true&amp;float_window=true&amp;height=800&amp;positioning_strategy=center_on_screen&amp;width=950" xr:uid="{E4D7589C-6552-45FE-A4A7-58A5D7F5F2EA}"/>
    <hyperlink ref="H49" r:id="rId331" display="https://my.apps.factset.com/viewer/?_app_id=central_doc_viewer&amp;_dd2=%26f%3Dsld%26c%3Dtrue%26os%3D78188%26oe%3D78197&amp;_doc_docfn=U2FsdGVkX1/RnRVNpu5pXq9Th6bdz3uoEGH25TQvsfgVya6OEBSMoQm+f9Vz51GK8+SmRIsTAtz6ec8qIYF1r2FDd6eHSJWvU4b0ZISvItk=&amp;center_on_screen=true&amp;float_window=true&amp;height=800&amp;positioning_strategy=center_on_screen&amp;width=950" xr:uid="{B47B9282-0E4D-491D-8E6F-09ED9F3C3182}"/>
    <hyperlink ref="I49" r:id="rId332" display="https://my.apps.factset.com/viewer/?_app_id=central_doc_viewer&amp;_dd2=%26f%3Dsld%26c%3Dtrue%26os%3D79902%26oe%3D79911&amp;_doc_docfn=U2FsdGVkX19nXjq0X5OHIxMw7UtlU8h3SvjpJ2MLxzCHXlIVIt+R1IDqS7kC3hXO1Pw29YtlCwF8BPumJnp60aE4Onw5WWybA2fc+YXkIH8=&amp;center_on_screen=true&amp;float_window=true&amp;height=800&amp;positioning_strategy=center_on_screen&amp;width=950" xr:uid="{9D1C9761-A6B6-4979-B361-583F27E59DD5}"/>
    <hyperlink ref="J49" r:id="rId333" display="https://my.apps.factset.com/viewer/?_app_id=central_doc_viewer&amp;_dd2=%26f%3Dsld%26c%3Dtrue%26os%3D87935%26oe%3D87940&amp;_doc_docfn=U2FsdGVkX18TkRlZWiSAqkRF9/t19OZ5vba/yWoPwJ6IanmN9sq1fQSJI/pwmGDkj7jRK63SE0iSNQiqL+Ka7jGYhWx4ErZYaAjoTkAfIJQ=&amp;center_on_screen=true&amp;float_window=true&amp;height=800&amp;positioning_strategy=center_on_screen&amp;width=950" xr:uid="{DE09EF77-D7BA-4C0B-A31B-D9AA22D8D33A}"/>
    <hyperlink ref="K49" r:id="rId334" display="https://my.apps.factset.com/viewer/?_app_id=central_doc_viewer&amp;_dd2=%26f%3Dsld%26c%3Dtrue%26os%3D87737%26oe%3D87742&amp;_doc_docfn=U2FsdGVkX18UBTtCDq1NgnK0G0fHunQowbocC884d9jY0dZqGoU60TTQB88LZL5j+pkeEwTmUO0SQhwXNQwa401iNwBRJf9D/P3+blEHdyk=&amp;center_on_screen=true&amp;float_window=true&amp;height=800&amp;positioning_strategy=center_on_screen&amp;width=950" xr:uid="{37E20158-E5B4-4029-89A7-CB97ED25A2F6}"/>
    <hyperlink ref="E50" r:id="rId335" display="https://my.apps.factset.com/viewer/?_app_id=central_doc_viewer&amp;_dd2=%26f%3Dsld%26c%3Dtrue%26os%3D66502%26oe%3D66511&amp;_doc_docfn=U2FsdGVkX18nnHUe/NmiFwuZuYWUzDU2rtFA3+O6KWAJ8MehKVXsp8YcbiOQv1KH/OSfbZ2GWqQaMcuv/dz3I9VabvnshYkHL7vdtYj5oTM=&amp;center_on_screen=true&amp;float_window=true&amp;height=800&amp;positioning_strategy=center_on_screen&amp;width=950" xr:uid="{745B241B-B599-4E91-8362-ABE71BFDD3BC}"/>
    <hyperlink ref="F50" r:id="rId336" display="https://my.apps.factset.com/viewer/?_app_id=central_doc_viewer&amp;_dd2=%26f%3Dsld%26c%3Dtrue%26os%3D75785%26oe%3D75794&amp;_doc_docfn=U2FsdGVkX18YhNP/E0zsIqoDlF5JV70eA4RodLbHjDNI8GQqmy4fmQbsjyIXM2pgYhBURB6/gqZiYCjM0oXVJYDTKwopajQm1EfP7DczQ1E=&amp;center_on_screen=true&amp;float_window=true&amp;height=800&amp;positioning_strategy=center_on_screen&amp;width=950" xr:uid="{14AB4963-5E1C-4B1E-A266-B8ACE93C49E9}"/>
    <hyperlink ref="G50" r:id="rId337" display="https://my.apps.factset.com/viewer/?_app_id=central_doc_viewer&amp;_dd2=%26f%3Dsld%26c%3Dtrue%26os%3D79722%26oe%3D79732&amp;_doc_docfn=U2FsdGVkX1/hVGrArYkRta9Wr/y8c5PT5OHozHpCcTjHFbuToJNa3baUZzpPcL3ueHamJBEMKjwAyVbDfMXghVPe1J49T2VlY7SlkbiVYk4=&amp;center_on_screen=true&amp;float_window=true&amp;height=800&amp;positioning_strategy=center_on_screen&amp;width=950" xr:uid="{EC5FDFFE-8A5E-45A4-822B-0465D3B3ED8C}"/>
    <hyperlink ref="H50" r:id="rId338" display="https://my.apps.factset.com/viewer/?_app_id=central_doc_viewer&amp;_dd2=%26f%3Dsld%26c%3Dtrue%26os%3D78683%26oe%3D78693&amp;_doc_docfn=U2FsdGVkX18e4iiNlCUQJr+6IQTNvLXqVOOQ8DZZ0yHiDSixGk8jwTPfIbD9rIxnk7xYAmN1yF/jPkal3apN3SgQfLenT9faOZIycrW0kik=&amp;center_on_screen=true&amp;float_window=true&amp;height=800&amp;positioning_strategy=center_on_screen&amp;width=950" xr:uid="{8A8837DC-93A8-47C9-B1BB-29B6DF001EA1}"/>
    <hyperlink ref="I50" r:id="rId339" display="https://my.apps.factset.com/viewer/?_app_id=central_doc_viewer&amp;_dd2=%26f%3Dsld%26c%3Dtrue%26os%3D80396%26oe%3D80406&amp;_doc_docfn=U2FsdGVkX1+fM0/9ZwSOiVKpbC9ZtXGiZKCvco2ZvN8ZzGdHiivnllDZNQteOoRPJAGTu061La08gK0qi/19q+gJ1MVoloeBrzw/iN9Zuv8=&amp;center_on_screen=true&amp;float_window=true&amp;height=800&amp;positioning_strategy=center_on_screen&amp;width=950" xr:uid="{9112709F-A65B-4B12-A896-C2F9B9AA90E6}"/>
    <hyperlink ref="J50" r:id="rId340" display="https://my.apps.factset.com/viewer/?_app_id=central_doc_viewer&amp;_dd2=%26f%3Dsld%26c%3Dtrue%26os%3D88421%26oe%3D88427&amp;_doc_docfn=U2FsdGVkX1+Ed74VWwhzLbvmPVxKm/yypsgO1eZPHWtElDGTlSDORPqgwuF9AOS7iu5TA3YIPUmOXls+RBK1gPxQHTA5PVkzhL9CMQrzh/0=&amp;center_on_screen=true&amp;float_window=true&amp;height=800&amp;positioning_strategy=center_on_screen&amp;width=950" xr:uid="{C01F47DB-BAC6-402C-84AE-39618E4B54D0}"/>
    <hyperlink ref="K50" r:id="rId341" display="https://my.apps.factset.com/viewer/?_app_id=central_doc_viewer&amp;_dd2=%26f%3Dsld%26c%3Dtrue%26os%3D88237%26oe%3D88243&amp;_doc_docfn=U2FsdGVkX18rTyeUDqlCE3aDRJOi2jmE1/GIz+m8CSc2ioJAXtS+Y/eGURgxWEJqPc/+FL0z9zqieoJ3XE6XLojfAAld3jadtNNej0gimb4=&amp;center_on_screen=true&amp;float_window=true&amp;height=800&amp;positioning_strategy=center_on_screen&amp;width=950" xr:uid="{37516737-DD91-46ED-A77D-D340075E0220}"/>
    <hyperlink ref="E51" r:id="rId342" display="https://my.apps.factset.com/viewer/?_app_id=central_doc_viewer&amp;_dd2=%26f%3Dsld%26c%3Dtrue%26os%3D66963%26oe%3D66964&amp;_doc_docfn=U2FsdGVkX1+gxAQVa8P8y0yezxA8Nxfa98cKlFsqldK6ZzZcn4R4R48aa9yTDhtuIh+XdlxFj0ld6fZl2VwydXebSA2Vo2uxTBEjjmPkmWk=&amp;center_on_screen=true&amp;float_window=true&amp;height=800&amp;positioning_strategy=center_on_screen&amp;width=950" xr:uid="{C3443A57-31A2-4CF9-BC64-0562FC07F70E}"/>
    <hyperlink ref="F51" r:id="rId343" display="https://my.apps.factset.com/viewer/?_app_id=central_doc_viewer&amp;_dd2=%26f%3Dsld%26c%3Dtrue%26os%3D76249%26oe%3D76254&amp;_doc_docfn=U2FsdGVkX1+dpYZ1+zn7A5wqP4GHmYTUYOcKsklSrcfx3J47EDTCMonLD6ezVzxyWLiLafrPFBq9UprXh1kyWdLnPnQZpN3FKYFNo+COjiE=&amp;center_on_screen=true&amp;float_window=true&amp;height=800&amp;positioning_strategy=center_on_screen&amp;width=950" xr:uid="{430EF233-21F7-4E46-938D-600BBC6B3E29}"/>
    <hyperlink ref="G51" r:id="rId344" display="https://my.apps.factset.com/viewer/?_app_id=central_doc_viewer&amp;_dd2=%26f%3Dsld%26c%3Dtrue%26os%3D80189%26oe%3D80192&amp;_doc_docfn=U2FsdGVkX183gyOf8I/TxnTPBnCL+0mdRQWpfdVmG/xtVeiv5lV5sUyaH1xSLW3qerQ7lrmyWmLalgv6aBcUsugmAA9/u4EFwOtyC7lI+Ng=&amp;center_on_screen=true&amp;float_window=true&amp;height=800&amp;positioning_strategy=center_on_screen&amp;width=950" xr:uid="{A6BC0862-0ECB-4462-AB1C-E0830F61A152}"/>
    <hyperlink ref="H51" r:id="rId345" display="https://my.apps.factset.com/viewer/?_app_id=central_doc_viewer&amp;_dd2=%26f%3Dsld%26c%3Dtrue%26os%3D79150%26oe%3D79155&amp;_doc_docfn=U2FsdGVkX19b73GZDtLdsLzVPKdPhwextmAGmIt5Ih9+vrOxJ9H1PvwEM3p45qP/gteBc4jucEdcYUfiAnshElPW55Q3YtfDikvoziSZQ9M=&amp;center_on_screen=true&amp;float_window=true&amp;height=800&amp;positioning_strategy=center_on_screen&amp;width=950" xr:uid="{F4C5BA4D-8AD0-4DE8-AC5F-C24CEC56BDD3}"/>
    <hyperlink ref="I51" r:id="rId346" display="https://my.apps.factset.com/viewer/?_app_id=central_doc_viewer&amp;_dd2=%26f%3Dsld%26c%3Dtrue%26os%3D80863%26oe%3D80868&amp;_doc_docfn=U2FsdGVkX1/vR/VLDdEV9Hhps2Jz5htUUX82QzzGDkW164AMNRV7KK2PzQYb/Su9lUcoPK20wfTWAUZXufaej3gfTNN/LkmkGqjaJBXEGA4=&amp;center_on_screen=true&amp;float_window=true&amp;height=800&amp;positioning_strategy=center_on_screen&amp;width=950" xr:uid="{22D599AB-B4C2-4E56-B71D-B0DCE883A618}"/>
    <hyperlink ref="J51" r:id="rId347" display="https://my.apps.factset.com/viewer/?_app_id=central_doc_viewer&amp;_dd2=%26f%3Dsld%26c%3Dtrue%26os%3D88878%26oe%3D88879&amp;_doc_docfn=U2FsdGVkX1/cXHuVxkNqnQkvPjQRNKKJPV90e5WWSgy9/IB3kc20oxVm6R4MvyzpE8gqSLls5gr3etcn9vCsubktr4RvAZTwVdm656EvQoA=&amp;center_on_screen=true&amp;float_window=true&amp;height=800&amp;positioning_strategy=center_on_screen&amp;width=950" xr:uid="{08629056-22F3-4121-A024-2266F11BD1DF}"/>
    <hyperlink ref="K51" r:id="rId348" display="https://my.apps.factset.com/viewer/?_app_id=central_doc_viewer&amp;_dd2=%26f%3Dsld%26c%3Dtrue%26os%3D88709%26oe%3D88712&amp;_doc_docfn=U2FsdGVkX1/SxCPS5yRH8cIBaWSzuqG9Zadh2W2PgmDL2h4rHp+dMXyYiq1/DJKT7EJP1zGR+fB4dvHgnWUtXCyzlqZVwTtpiPq+J0JfFl8=&amp;center_on_screen=true&amp;float_window=true&amp;height=800&amp;positioning_strategy=center_on_screen&amp;width=950" xr:uid="{60C6E414-D343-44C1-A873-B8C326F4404D}"/>
    <hyperlink ref="K5" r:id="rId349" display="https://my.apps.factset.com/viewer/?_app_id=central_doc_viewer&amp;_dd2=%26f%3Dsld%26c%3Dtrue%26os%3D71421%26oe%3D71426&amp;_doc_docfn=U2FsdGVkX1/S83AWhuMnRWrQxpMdGsBKrfRwDvrmLV5CncuhEJ4aCmp6m8iGep25vmKtaaasgO/19TEmo3Kw6c7cXqXLsehsMrH1l/7AC3Y=&amp;center_on_screen=true&amp;float_window=true&amp;height=800&amp;positioning_strategy=center_on_screen&amp;width=950" xr:uid="{C07BC725-BB3C-4672-A2EF-CAC2E9B2D8AA}"/>
    <hyperlink ref="I41" r:id="rId350" display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xr:uid="{DA37CEF9-3E0C-4B31-AF2E-F6094AE8C4AF}"/>
    <hyperlink ref="J41" r:id="rId351" display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xr:uid="{5D00435D-5CF3-45BE-918E-3EE023F8586D}"/>
    <hyperlink ref="K41" r:id="rId352" display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xr:uid="{9E87322A-E245-42B5-A203-0B2B86CCBF6F}"/>
    <hyperlink ref="L41" r:id="rId353" display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xr:uid="{21C690DB-5789-4B85-82B2-4C431E978BDB}"/>
    <hyperlink ref="K42" r:id="rId354" display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xr:uid="{218E5B19-9301-41D8-9151-EC504733B7CB}"/>
    <hyperlink ref="L42" r:id="rId355" display="https://my.apps.factset.com/viewer/?_app_id=central_doc_viewer&amp;_dd2=%26f%3Dsld%26c%3Dtrue%26os%3D74965%26oe%3D74966&amp;_doc_docfn=U2FsdGVkX19hUNtiOVRm30deswNmNc+4BnZzflAuLSHrrTBFNEx2IZZlSyVaLMwCSQYEOnXewd2wc46Sv6bbKLksENqR9wsNwXqqd7TIr1w=&amp;center_on_screen=true&amp;float_window=true&amp;height=800&amp;positioning_strategy=center_on_screen&amp;width=950" xr:uid="{F54338AD-4C3E-4CA3-A3BA-28F2D350683C}"/>
  </hyperlinks>
  <pageMargins left="0.75" right="0.75" top="1" bottom="1" header="0.5" footer="0.5"/>
  <drawing r:id="rId35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13D2-88B3-4E7A-A10C-B7A6A3A5BE16}">
  <sheetPr codeName="Sheet1">
    <tabColor theme="3" tint="-0.249977111117893"/>
    <outlinePr summaryBelow="0" summaryRight="0"/>
  </sheetPr>
  <dimension ref="A1:W65"/>
  <sheetViews>
    <sheetView showGridLines="0" zoomScale="82" zoomScaleNormal="70" workbookViewId="0">
      <pane xSplit="1" topLeftCell="C1" activePane="topRight" state="frozen"/>
      <selection activeCell="A12" sqref="A12"/>
      <selection pane="topRight" activeCell="AB26" sqref="AB26"/>
    </sheetView>
  </sheetViews>
  <sheetFormatPr baseColWidth="10" defaultColWidth="9.1640625" defaultRowHeight="15" customHeight="1" outlineLevelRow="2" x14ac:dyDescent="0.15"/>
  <cols>
    <col min="1" max="1" width="73.33203125" customWidth="1"/>
    <col min="2" max="11" width="10.5" customWidth="1"/>
    <col min="12" max="12" width="10.6640625" bestFit="1" customWidth="1"/>
    <col min="13" max="13" width="10.5" bestFit="1" customWidth="1"/>
    <col min="14" max="14" width="8.5" bestFit="1" customWidth="1"/>
    <col min="15" max="15" width="8.83203125" bestFit="1" customWidth="1"/>
    <col min="17" max="22" width="9.5" bestFit="1" customWidth="1"/>
  </cols>
  <sheetData>
    <row r="1" spans="1:23" s="126" customFormat="1" ht="52.5" customHeight="1" x14ac:dyDescent="0.15">
      <c r="A1" s="66"/>
    </row>
    <row r="2" spans="1:23" ht="15" customHeight="1" x14ac:dyDescent="0.15">
      <c r="A2" s="223" t="s">
        <v>65</v>
      </c>
      <c r="B2" s="15">
        <v>2015</v>
      </c>
      <c r="C2" s="15">
        <v>2016</v>
      </c>
      <c r="D2" s="15">
        <v>2017</v>
      </c>
      <c r="E2" s="15">
        <v>2018</v>
      </c>
      <c r="F2" s="15">
        <v>2019</v>
      </c>
      <c r="G2" s="15">
        <v>2020</v>
      </c>
      <c r="H2" s="15">
        <v>2021</v>
      </c>
      <c r="I2" s="15">
        <v>2022</v>
      </c>
      <c r="J2" s="15">
        <v>2023</v>
      </c>
      <c r="K2" s="15">
        <v>2024</v>
      </c>
      <c r="L2" s="15" t="s">
        <v>1</v>
      </c>
      <c r="M2" s="16" t="s">
        <v>2</v>
      </c>
      <c r="N2" s="16">
        <v>2026</v>
      </c>
      <c r="O2" s="16">
        <v>2027</v>
      </c>
      <c r="P2" s="16">
        <v>2028</v>
      </c>
      <c r="Q2" s="16">
        <v>2029</v>
      </c>
      <c r="R2" s="16">
        <v>2030</v>
      </c>
      <c r="S2" s="16">
        <v>2031</v>
      </c>
      <c r="T2" s="16">
        <v>2032</v>
      </c>
      <c r="U2" s="16">
        <v>2033</v>
      </c>
      <c r="V2" s="16">
        <v>2034</v>
      </c>
    </row>
    <row r="3" spans="1:23" ht="15" customHeight="1" x14ac:dyDescent="0.15">
      <c r="A3" s="3" t="s">
        <v>66</v>
      </c>
      <c r="B3" s="272">
        <v>2725.8670000000002</v>
      </c>
      <c r="C3" s="272">
        <v>3611.989</v>
      </c>
      <c r="D3" s="272">
        <v>4368.4279999999999</v>
      </c>
      <c r="E3" s="272">
        <v>5071.6540000000005</v>
      </c>
      <c r="F3" s="272">
        <v>5562.14</v>
      </c>
      <c r="G3" s="272">
        <v>5998.5450000000001</v>
      </c>
      <c r="H3" s="272">
        <v>6635.5370000000003</v>
      </c>
      <c r="I3" s="272">
        <v>7263</v>
      </c>
      <c r="J3" s="272">
        <v>8188</v>
      </c>
      <c r="K3" s="272">
        <v>8748</v>
      </c>
      <c r="L3" s="272">
        <v>4481</v>
      </c>
      <c r="M3" s="273">
        <f>revenue!M3</f>
        <v>4673.8005184952208</v>
      </c>
      <c r="N3" s="273">
        <f>revenue!N3</f>
        <v>9889.0080644481513</v>
      </c>
      <c r="O3" s="273">
        <f>revenue!O3</f>
        <v>10617.70228815082</v>
      </c>
      <c r="P3" s="273">
        <f>revenue!P3</f>
        <v>11522.104397652412</v>
      </c>
      <c r="Q3" s="273">
        <f>revenue!Q3</f>
        <v>12648.787015549928</v>
      </c>
      <c r="R3" s="273">
        <f>revenue!R3</f>
        <v>14018.5851231214</v>
      </c>
      <c r="S3" s="273">
        <f>revenue!S3</f>
        <v>15669.430916844918</v>
      </c>
      <c r="T3" s="273">
        <f>revenue!T3</f>
        <v>17706.434953112035</v>
      </c>
      <c r="U3" s="273">
        <f>revenue!U3</f>
        <v>20224.706073007488</v>
      </c>
      <c r="V3" s="273">
        <f>revenue!V3</f>
        <v>23356.844741410678</v>
      </c>
    </row>
    <row r="4" spans="1:23" ht="15" customHeight="1" x14ac:dyDescent="0.15">
      <c r="A4" s="3" t="s">
        <v>67</v>
      </c>
      <c r="B4" s="272">
        <v>-2158.5250000000001</v>
      </c>
      <c r="C4" s="272">
        <v>-2993.25</v>
      </c>
      <c r="D4" s="272">
        <v>-3559.4140000000002</v>
      </c>
      <c r="E4" s="272">
        <v>-4094.2710000000002</v>
      </c>
      <c r="F4" s="272">
        <v>-4392.509</v>
      </c>
      <c r="G4" s="272">
        <v>-4945.6170000000002</v>
      </c>
      <c r="H4" s="272">
        <v>-5527.375</v>
      </c>
      <c r="I4" s="272">
        <v>-6063</v>
      </c>
      <c r="J4" s="272">
        <v>-6745</v>
      </c>
      <c r="K4" s="272">
        <v>-7420</v>
      </c>
      <c r="L4" s="272">
        <f>SUM(L5:L7) +L15</f>
        <v>-3529</v>
      </c>
      <c r="M4" s="273">
        <f t="shared" ref="M4:V4" si="0">M5+M7+M15</f>
        <v>-3404.224436245886</v>
      </c>
      <c r="N4" s="273">
        <f t="shared" si="0"/>
        <v>-7752.6393001893539</v>
      </c>
      <c r="O4" s="273">
        <f t="shared" si="0"/>
        <v>-8612.0689131657418</v>
      </c>
      <c r="P4" s="273">
        <f t="shared" si="0"/>
        <v>-9569.4381095779063</v>
      </c>
      <c r="Q4" s="273">
        <f t="shared" si="0"/>
        <v>-10693.535108054579</v>
      </c>
      <c r="R4" s="273">
        <f t="shared" si="0"/>
        <v>-11981.141781433682</v>
      </c>
      <c r="S4" s="273">
        <f t="shared" si="0"/>
        <v>-13398.181616600181</v>
      </c>
      <c r="T4" s="273">
        <f t="shared" si="0"/>
        <v>-15029.865445195253</v>
      </c>
      <c r="U4" s="273">
        <f t="shared" si="0"/>
        <v>-16899.220263860872</v>
      </c>
      <c r="V4" s="273">
        <f t="shared" si="0"/>
        <v>-19087.926322092062</v>
      </c>
      <c r="W4" s="21"/>
    </row>
    <row r="5" spans="1:23" ht="15" customHeight="1" outlineLevel="1" x14ac:dyDescent="0.15">
      <c r="A5" s="4" t="s">
        <v>68</v>
      </c>
      <c r="B5" s="274">
        <v>-660.92900000000009</v>
      </c>
      <c r="C5" s="274">
        <v>-950.95799999999986</v>
      </c>
      <c r="D5" s="274">
        <v>-1152.1769999999999</v>
      </c>
      <c r="E5" s="274">
        <v>-1400.6859999999997</v>
      </c>
      <c r="F5" s="274">
        <v>-1485.0860000000002</v>
      </c>
      <c r="G5" s="274">
        <v>-1555.0660000000003</v>
      </c>
      <c r="H5" s="274">
        <v>-1657.8420000000001</v>
      </c>
      <c r="I5" s="274">
        <v>-1815</v>
      </c>
      <c r="J5" s="274">
        <v>-2184</v>
      </c>
      <c r="K5" s="274">
        <v>-2204</v>
      </c>
      <c r="L5" s="274">
        <f>-1434</f>
        <v>-1434</v>
      </c>
      <c r="M5" s="275">
        <f>M3*M50</f>
        <v>-1194.3012029728995</v>
      </c>
      <c r="N5" s="275">
        <f t="shared" ref="N5:V5" si="1">N3*N50</f>
        <v>-2526.9487178245322</v>
      </c>
      <c r="O5" s="275">
        <f t="shared" si="1"/>
        <v>-2713.15272557446</v>
      </c>
      <c r="P5" s="275">
        <f t="shared" si="1"/>
        <v>-2944.2555557176556</v>
      </c>
      <c r="Q5" s="275">
        <f t="shared" si="1"/>
        <v>-3232.1579598957628</v>
      </c>
      <c r="R5" s="275">
        <f t="shared" si="1"/>
        <v>-3582.1839229698826</v>
      </c>
      <c r="S5" s="275">
        <f t="shared" si="1"/>
        <v>-4004.0262993324768</v>
      </c>
      <c r="T5" s="275">
        <f t="shared" si="1"/>
        <v>-4524.5441009261431</v>
      </c>
      <c r="U5" s="275">
        <f t="shared" si="1"/>
        <v>-5168.040590774488</v>
      </c>
      <c r="V5" s="275">
        <f t="shared" si="1"/>
        <v>-5968.3993062885665</v>
      </c>
    </row>
    <row r="6" spans="1:23" ht="15" customHeight="1" outlineLevel="1" x14ac:dyDescent="0.15">
      <c r="A6" s="4" t="s">
        <v>69</v>
      </c>
      <c r="B6" s="274">
        <v>-132.44300000000001</v>
      </c>
      <c r="C6" s="274">
        <v>-155.56700000000001</v>
      </c>
      <c r="D6" s="274">
        <v>-175.5</v>
      </c>
      <c r="E6" s="274">
        <v>-180.71600000000001</v>
      </c>
      <c r="F6" s="274">
        <v>-236.53899999999999</v>
      </c>
      <c r="G6" s="274">
        <v>-294.952</v>
      </c>
      <c r="H6" s="274">
        <v>-363.774</v>
      </c>
      <c r="I6" s="274">
        <v>-404</v>
      </c>
      <c r="J6" s="274">
        <v>-407</v>
      </c>
      <c r="K6" s="274">
        <v>-462</v>
      </c>
      <c r="L6" s="274">
        <f>-30</f>
        <v>-30</v>
      </c>
      <c r="M6" s="275">
        <f t="shared" ref="M6:V6" si="2">M3*(-M53)</f>
        <v>-245.03430878329124</v>
      </c>
      <c r="N6" s="275">
        <f t="shared" si="2"/>
        <v>-518.45307604283528</v>
      </c>
      <c r="O6" s="275">
        <f t="shared" si="2"/>
        <v>-556.65647918611876</v>
      </c>
      <c r="P6" s="275">
        <f t="shared" si="2"/>
        <v>-604.07175608698719</v>
      </c>
      <c r="Q6" s="275">
        <f t="shared" si="2"/>
        <v>-663.14057928604666</v>
      </c>
      <c r="R6" s="275">
        <f t="shared" si="2"/>
        <v>-734.95526866639307</v>
      </c>
      <c r="S6" s="275">
        <f t="shared" si="2"/>
        <v>-821.50450335711184</v>
      </c>
      <c r="T6" s="275">
        <f t="shared" si="2"/>
        <v>-928.29893629028913</v>
      </c>
      <c r="U6" s="275">
        <f t="shared" si="2"/>
        <v>-1060.3248583960055</v>
      </c>
      <c r="V6" s="275">
        <f t="shared" si="2"/>
        <v>-1224.5341417380112</v>
      </c>
    </row>
    <row r="7" spans="1:23" ht="15" customHeight="1" outlineLevel="1" x14ac:dyDescent="0.15">
      <c r="A7" s="6" t="s">
        <v>70</v>
      </c>
      <c r="B7" s="273">
        <v>-867.01900000000001</v>
      </c>
      <c r="C7" s="273">
        <v>-1172.3800000000001</v>
      </c>
      <c r="D7" s="273">
        <v>-1366.2650000000001</v>
      </c>
      <c r="E7" s="273">
        <v>-1488.796</v>
      </c>
      <c r="F7" s="273">
        <v>-1582.325</v>
      </c>
      <c r="G7" s="273">
        <v>-1871.277</v>
      </c>
      <c r="H7" s="273">
        <v>-2054.953</v>
      </c>
      <c r="I7" s="273">
        <v>-2312</v>
      </c>
      <c r="J7" s="273">
        <v>-2517</v>
      </c>
      <c r="K7" s="273">
        <v>-2953</v>
      </c>
      <c r="L7" s="273">
        <v>-1361</v>
      </c>
      <c r="M7" s="273">
        <f>SUM(M8:M13)</f>
        <v>-1434.3126561001461</v>
      </c>
      <c r="N7" s="273">
        <f t="shared" ref="N7:V7" si="3">SUM(N8:N13)</f>
        <v>-3034.7742414306244</v>
      </c>
      <c r="O7" s="273">
        <f t="shared" si="3"/>
        <v>-3258.3985367654013</v>
      </c>
      <c r="P7" s="273">
        <f t="shared" si="3"/>
        <v>-3535.9446979095337</v>
      </c>
      <c r="Q7" s="273">
        <f t="shared" si="3"/>
        <v>-3881.7050982226274</v>
      </c>
      <c r="R7" s="273">
        <f t="shared" si="3"/>
        <v>-4302.0736514411446</v>
      </c>
      <c r="S7" s="273">
        <f t="shared" si="3"/>
        <v>-4808.6911259861818</v>
      </c>
      <c r="T7" s="273">
        <f t="shared" si="3"/>
        <v>-5433.8142261662633</v>
      </c>
      <c r="U7" s="273">
        <f t="shared" si="3"/>
        <v>-6206.6302940459545</v>
      </c>
      <c r="V7" s="273">
        <f t="shared" si="3"/>
        <v>-7167.8322355866148</v>
      </c>
      <c r="W7" s="21"/>
    </row>
    <row r="8" spans="1:23" ht="15" customHeight="1" outlineLevel="2" x14ac:dyDescent="0.15">
      <c r="A8" s="8" t="s">
        <v>71</v>
      </c>
      <c r="B8" s="274">
        <v>-332.012</v>
      </c>
      <c r="C8" s="274">
        <v>-438.74200000000002</v>
      </c>
      <c r="D8" s="274">
        <v>-581.72400000000005</v>
      </c>
      <c r="E8" s="274">
        <v>-633.702</v>
      </c>
      <c r="F8" s="274">
        <v>-651.04600000000005</v>
      </c>
      <c r="G8" s="274">
        <v>-718.35599999999999</v>
      </c>
      <c r="H8" s="274">
        <v>-741.23199999999997</v>
      </c>
      <c r="I8" s="274">
        <v>-787</v>
      </c>
      <c r="J8" s="274">
        <v>-855</v>
      </c>
      <c r="K8" s="274">
        <v>-891</v>
      </c>
      <c r="L8" s="274">
        <v>-450</v>
      </c>
      <c r="M8" s="275">
        <f t="shared" ref="M8:V8" si="4">M3*M51</f>
        <v>-510.46485755473469</v>
      </c>
      <c r="N8" s="275">
        <f>N3*N51</f>
        <v>-1080.0613062111179</v>
      </c>
      <c r="O8" s="275">
        <f t="shared" si="4"/>
        <v>-1159.6480989360889</v>
      </c>
      <c r="P8" s="275">
        <f t="shared" si="4"/>
        <v>-1258.4254199133156</v>
      </c>
      <c r="Q8" s="275">
        <f t="shared" si="4"/>
        <v>-1381.4798549022571</v>
      </c>
      <c r="R8" s="275">
        <f t="shared" si="4"/>
        <v>-1531.086966522276</v>
      </c>
      <c r="S8" s="275">
        <f t="shared" si="4"/>
        <v>-1711.3896473070401</v>
      </c>
      <c r="T8" s="275">
        <f t="shared" si="4"/>
        <v>-1933.8679005180468</v>
      </c>
      <c r="U8" s="275">
        <f t="shared" si="4"/>
        <v>-2208.9093584096881</v>
      </c>
      <c r="V8" s="275">
        <f t="shared" si="4"/>
        <v>-2550.9964271412555</v>
      </c>
    </row>
    <row r="9" spans="1:23" ht="15" customHeight="1" outlineLevel="2" x14ac:dyDescent="0.15">
      <c r="A9" s="8" t="s">
        <v>72</v>
      </c>
      <c r="B9" s="274">
        <v>-493.28399999999999</v>
      </c>
      <c r="C9" s="274">
        <v>-694.56100000000004</v>
      </c>
      <c r="D9" s="274">
        <v>-745.90599999999995</v>
      </c>
      <c r="E9" s="274">
        <v>-826.69399999999996</v>
      </c>
      <c r="F9" s="274">
        <v>-935.01800000000003</v>
      </c>
      <c r="G9" s="274">
        <v>-1090.981</v>
      </c>
      <c r="H9" s="274">
        <v>-1301.797</v>
      </c>
      <c r="I9" s="274">
        <v>-1499</v>
      </c>
      <c r="J9" s="274">
        <v>-1654</v>
      </c>
      <c r="K9" s="274">
        <v>-1766</v>
      </c>
      <c r="L9" s="274">
        <v>-889</v>
      </c>
      <c r="M9" s="275">
        <f t="shared" ref="M9:V9" si="5">M52*M3</f>
        <v>-923.84779854541148</v>
      </c>
      <c r="N9" s="275">
        <f t="shared" si="5"/>
        <v>-1954.7129352195066</v>
      </c>
      <c r="O9" s="275">
        <f t="shared" si="5"/>
        <v>-2098.7504378293124</v>
      </c>
      <c r="P9" s="275">
        <f t="shared" si="5"/>
        <v>-2277.5192779962181</v>
      </c>
      <c r="Q9" s="275">
        <f t="shared" si="5"/>
        <v>-2500.2252433203703</v>
      </c>
      <c r="R9" s="275">
        <f t="shared" si="5"/>
        <v>-2770.9866849188684</v>
      </c>
      <c r="S9" s="275">
        <f t="shared" si="5"/>
        <v>-3097.3014786791414</v>
      </c>
      <c r="T9" s="275">
        <f t="shared" si="5"/>
        <v>-3499.9463256482168</v>
      </c>
      <c r="U9" s="275">
        <f t="shared" si="5"/>
        <v>-3997.7209356362664</v>
      </c>
      <c r="V9" s="275">
        <f t="shared" si="5"/>
        <v>-4616.8358084453594</v>
      </c>
    </row>
    <row r="10" spans="1:23" ht="15" customHeight="1" outlineLevel="2" x14ac:dyDescent="0.15">
      <c r="A10" s="8" t="s">
        <v>73</v>
      </c>
      <c r="B10" s="275" t="s">
        <v>7</v>
      </c>
      <c r="C10" s="275" t="s">
        <v>7</v>
      </c>
      <c r="D10" s="275" t="s">
        <v>7</v>
      </c>
      <c r="E10" s="275" t="s">
        <v>7</v>
      </c>
      <c r="F10" s="275" t="s">
        <v>7</v>
      </c>
      <c r="G10" s="275" t="s">
        <v>7</v>
      </c>
      <c r="H10" s="275" t="s">
        <v>7</v>
      </c>
      <c r="I10" s="274">
        <v>0</v>
      </c>
      <c r="J10" s="274">
        <v>0</v>
      </c>
      <c r="K10" s="274">
        <v>-31</v>
      </c>
      <c r="L10" s="274">
        <f>-12</f>
        <v>-12</v>
      </c>
      <c r="M10" s="275" t="s">
        <v>7</v>
      </c>
      <c r="N10" s="275" t="s">
        <v>7</v>
      </c>
      <c r="O10" s="275" t="s">
        <v>7</v>
      </c>
      <c r="P10" s="275" t="s">
        <v>7</v>
      </c>
      <c r="Q10" s="275" t="s">
        <v>7</v>
      </c>
      <c r="R10" s="275" t="s">
        <v>7</v>
      </c>
      <c r="S10" s="275" t="s">
        <v>7</v>
      </c>
      <c r="T10" s="275" t="s">
        <v>7</v>
      </c>
      <c r="U10" s="275" t="s">
        <v>7</v>
      </c>
      <c r="V10" s="275" t="s">
        <v>7</v>
      </c>
    </row>
    <row r="11" spans="1:23" ht="15" customHeight="1" outlineLevel="2" x14ac:dyDescent="0.15">
      <c r="A11" s="8" t="s">
        <v>74</v>
      </c>
      <c r="B11" s="274">
        <v>-41.722999999999999</v>
      </c>
      <c r="C11" s="274">
        <v>-64.194999999999993</v>
      </c>
      <c r="D11" s="274">
        <v>-38.634999999999998</v>
      </c>
      <c r="E11" s="274">
        <v>-34.412999999999997</v>
      </c>
      <c r="F11" s="274">
        <v>-24.780999999999999</v>
      </c>
      <c r="G11" s="274">
        <v>-55.935000000000002</v>
      </c>
      <c r="H11" s="274">
        <v>-22.768999999999998</v>
      </c>
      <c r="I11" s="274">
        <v>-22</v>
      </c>
      <c r="J11" s="274">
        <v>-13</v>
      </c>
      <c r="K11" s="274">
        <v>-50</v>
      </c>
      <c r="L11" s="274">
        <f>-9</f>
        <v>-9</v>
      </c>
      <c r="M11" s="275" t="s">
        <v>7</v>
      </c>
      <c r="N11" s="275" t="s">
        <v>7</v>
      </c>
      <c r="O11" s="275" t="s">
        <v>7</v>
      </c>
      <c r="P11" s="275" t="s">
        <v>7</v>
      </c>
      <c r="Q11" s="275" t="s">
        <v>7</v>
      </c>
      <c r="R11" s="275" t="s">
        <v>7</v>
      </c>
      <c r="S11" s="275" t="s">
        <v>7</v>
      </c>
      <c r="T11" s="275" t="s">
        <v>7</v>
      </c>
      <c r="U11" s="275" t="s">
        <v>7</v>
      </c>
      <c r="V11" s="275" t="s">
        <v>7</v>
      </c>
    </row>
    <row r="12" spans="1:23" ht="15" customHeight="1" outlineLevel="2" x14ac:dyDescent="0.15">
      <c r="A12" s="8" t="s">
        <v>75</v>
      </c>
      <c r="B12" s="274">
        <v>0</v>
      </c>
      <c r="C12" s="274">
        <v>-7.6980000000000004</v>
      </c>
      <c r="D12" s="274">
        <v>0</v>
      </c>
      <c r="E12" s="274">
        <v>0</v>
      </c>
      <c r="F12" s="274">
        <v>-15.79</v>
      </c>
      <c r="G12" s="274">
        <v>-7.306</v>
      </c>
      <c r="H12" s="275" t="s">
        <v>7</v>
      </c>
      <c r="I12" s="274">
        <v>0</v>
      </c>
      <c r="J12" s="274">
        <v>0</v>
      </c>
      <c r="K12" s="274">
        <v>-233</v>
      </c>
      <c r="L12" s="274">
        <f>-1</f>
        <v>-1</v>
      </c>
      <c r="M12" s="275" t="s">
        <v>7</v>
      </c>
      <c r="N12" s="275" t="s">
        <v>7</v>
      </c>
      <c r="O12" s="275" t="s">
        <v>7</v>
      </c>
      <c r="P12" s="275" t="s">
        <v>7</v>
      </c>
      <c r="Q12" s="275" t="s">
        <v>7</v>
      </c>
      <c r="R12" s="275" t="s">
        <v>7</v>
      </c>
      <c r="S12" s="275" t="s">
        <v>7</v>
      </c>
      <c r="T12" s="275" t="s">
        <v>7</v>
      </c>
      <c r="U12" s="275" t="s">
        <v>7</v>
      </c>
      <c r="V12" s="275" t="s">
        <v>7</v>
      </c>
    </row>
    <row r="13" spans="1:23" ht="15" customHeight="1" outlineLevel="2" x14ac:dyDescent="0.15">
      <c r="A13" s="8" t="s">
        <v>76</v>
      </c>
      <c r="B13" s="274">
        <v>0</v>
      </c>
      <c r="C13" s="274">
        <v>32.816000000000003</v>
      </c>
      <c r="D13" s="274">
        <v>0</v>
      </c>
      <c r="E13" s="274">
        <v>6.0129999999999999</v>
      </c>
      <c r="F13" s="274">
        <v>44.31</v>
      </c>
      <c r="G13" s="274">
        <v>1.3009999999999999</v>
      </c>
      <c r="H13" s="274">
        <v>10.845000000000001</v>
      </c>
      <c r="I13" s="274">
        <v>-4</v>
      </c>
      <c r="J13" s="274">
        <v>5</v>
      </c>
      <c r="K13" s="274">
        <v>18</v>
      </c>
      <c r="L13" s="274" t="s">
        <v>7</v>
      </c>
      <c r="M13" s="275" t="s">
        <v>7</v>
      </c>
      <c r="N13" s="275" t="s">
        <v>7</v>
      </c>
      <c r="O13" s="275" t="s">
        <v>7</v>
      </c>
      <c r="P13" s="275" t="s">
        <v>7</v>
      </c>
      <c r="Q13" s="275" t="s">
        <v>7</v>
      </c>
      <c r="R13" s="275" t="s">
        <v>7</v>
      </c>
      <c r="S13" s="275" t="s">
        <v>7</v>
      </c>
      <c r="T13" s="275" t="s">
        <v>7</v>
      </c>
      <c r="U13" s="275" t="s">
        <v>7</v>
      </c>
      <c r="V13" s="275" t="s">
        <v>7</v>
      </c>
    </row>
    <row r="14" spans="1:23" ht="15" customHeight="1" x14ac:dyDescent="0.15">
      <c r="A14" s="5" t="s">
        <v>77</v>
      </c>
      <c r="B14" s="274">
        <f t="shared" ref="B14:V14" si="6">B3+B5+B7</f>
        <v>1197.9190000000001</v>
      </c>
      <c r="C14" s="274">
        <f t="shared" si="6"/>
        <v>1488.6509999999998</v>
      </c>
      <c r="D14" s="274">
        <f t="shared" si="6"/>
        <v>1849.9860000000001</v>
      </c>
      <c r="E14" s="274">
        <f t="shared" si="6"/>
        <v>2182.1720000000005</v>
      </c>
      <c r="F14" s="274">
        <f t="shared" si="6"/>
        <v>2494.7290000000003</v>
      </c>
      <c r="G14" s="274">
        <f t="shared" si="6"/>
        <v>2572.2019999999993</v>
      </c>
      <c r="H14" s="274">
        <f t="shared" si="6"/>
        <v>2922.7419999999997</v>
      </c>
      <c r="I14" s="274">
        <f t="shared" si="6"/>
        <v>3136</v>
      </c>
      <c r="J14" s="274">
        <f t="shared" si="6"/>
        <v>3487</v>
      </c>
      <c r="K14" s="274">
        <f>K3+K5+K7</f>
        <v>3591</v>
      </c>
      <c r="L14" s="274">
        <f>L3+L5+L7</f>
        <v>1686</v>
      </c>
      <c r="M14" s="274">
        <f>M3+M5+M7</f>
        <v>2045.1866594221749</v>
      </c>
      <c r="N14" s="274">
        <f t="shared" si="6"/>
        <v>4327.2851051929938</v>
      </c>
      <c r="O14" s="274">
        <f t="shared" si="6"/>
        <v>4646.1510258109583</v>
      </c>
      <c r="P14" s="274">
        <f t="shared" si="6"/>
        <v>5041.9041440252222</v>
      </c>
      <c r="Q14" s="274">
        <f t="shared" si="6"/>
        <v>5534.923957431537</v>
      </c>
      <c r="R14" s="274">
        <f t="shared" si="6"/>
        <v>6134.3275487103738</v>
      </c>
      <c r="S14" s="274">
        <f t="shared" si="6"/>
        <v>6856.7134915262604</v>
      </c>
      <c r="T14" s="274">
        <f t="shared" si="6"/>
        <v>7748.0766260196287</v>
      </c>
      <c r="U14" s="274">
        <f t="shared" si="6"/>
        <v>8850.0351881870447</v>
      </c>
      <c r="V14" s="274">
        <f t="shared" si="6"/>
        <v>10220.613199535495</v>
      </c>
      <c r="W14" s="9"/>
    </row>
    <row r="15" spans="1:23" ht="15" customHeight="1" x14ac:dyDescent="0.15">
      <c r="A15" s="4" t="s">
        <v>78</v>
      </c>
      <c r="B15" s="274">
        <f>-CF!B7</f>
        <v>-498.13400000000001</v>
      </c>
      <c r="C15" s="274">
        <f>-CF!C7</f>
        <v>-714.34500000000003</v>
      </c>
      <c r="D15" s="274">
        <f>-CF!D7</f>
        <v>-865.47199999999998</v>
      </c>
      <c r="E15" s="274">
        <f>-CF!E7</f>
        <v>-1024.0730000000001</v>
      </c>
      <c r="F15" s="274">
        <f>-CF!F7</f>
        <v>-1088.559</v>
      </c>
      <c r="G15" s="274">
        <f>-CF!G7</f>
        <v>-1224.3219999999999</v>
      </c>
      <c r="H15" s="274">
        <f>-CF!H7</f>
        <v>-1450.806</v>
      </c>
      <c r="I15" s="274">
        <f>-CF!I7</f>
        <v>-1532</v>
      </c>
      <c r="J15" s="274">
        <f>-CF!J7</f>
        <v>-1637</v>
      </c>
      <c r="K15" s="274">
        <f>-CF!K7</f>
        <v>-1801</v>
      </c>
      <c r="L15" s="274">
        <f>-704</f>
        <v>-704</v>
      </c>
      <c r="M15" s="275">
        <f>-'capex schedule'!M4</f>
        <v>-775.61057717284007</v>
      </c>
      <c r="N15" s="275">
        <f>-'capex schedule'!N4</f>
        <v>-2190.9163409341968</v>
      </c>
      <c r="O15" s="275">
        <f>-'capex schedule'!O4</f>
        <v>-2640.517650825881</v>
      </c>
      <c r="P15" s="275">
        <f>-'capex schedule'!P4</f>
        <v>-3089.237855950716</v>
      </c>
      <c r="Q15" s="275">
        <f>-'capex schedule'!Q4</f>
        <v>-3579.6720499361891</v>
      </c>
      <c r="R15" s="275">
        <f>-'capex schedule'!R4</f>
        <v>-4096.8842070226556</v>
      </c>
      <c r="S15" s="275">
        <f>-'capex schedule'!S4</f>
        <v>-4585.4641912815232</v>
      </c>
      <c r="T15" s="275">
        <f>-'capex schedule'!T4</f>
        <v>-5071.5071181028461</v>
      </c>
      <c r="U15" s="275">
        <f>-'capex schedule'!U4</f>
        <v>-5524.5493790404298</v>
      </c>
      <c r="V15" s="275">
        <f>-'capex schedule'!V4</f>
        <v>-5951.6947802168779</v>
      </c>
      <c r="W15" s="21"/>
    </row>
    <row r="16" spans="1:23" ht="15" customHeight="1" x14ac:dyDescent="0.15">
      <c r="A16" s="2" t="s">
        <v>79</v>
      </c>
      <c r="B16" s="274">
        <v>567.34199999999998</v>
      </c>
      <c r="C16" s="274">
        <v>618.73900000000003</v>
      </c>
      <c r="D16" s="274">
        <v>809.01400000000001</v>
      </c>
      <c r="E16" s="274">
        <v>977.38300000000004</v>
      </c>
      <c r="F16" s="274">
        <v>1169.6310000000001</v>
      </c>
      <c r="G16" s="274">
        <v>1052.9280000000001</v>
      </c>
      <c r="H16" s="274">
        <v>1108.162</v>
      </c>
      <c r="I16" s="274">
        <v>1200</v>
      </c>
      <c r="J16" s="274">
        <v>1443</v>
      </c>
      <c r="K16" s="274">
        <v>1328</v>
      </c>
      <c r="L16" s="274">
        <v>952</v>
      </c>
      <c r="M16" s="275">
        <f>M3+M4</f>
        <v>1269.5760822493348</v>
      </c>
      <c r="N16" s="275">
        <f t="shared" ref="N16:V16" si="7">N3+N4</f>
        <v>2136.3687642587975</v>
      </c>
      <c r="O16" s="275">
        <f t="shared" si="7"/>
        <v>2005.6333749850783</v>
      </c>
      <c r="P16" s="275">
        <f t="shared" si="7"/>
        <v>1952.6662880745062</v>
      </c>
      <c r="Q16" s="275">
        <f t="shared" si="7"/>
        <v>1955.2519074953489</v>
      </c>
      <c r="R16" s="275">
        <f t="shared" si="7"/>
        <v>2037.4433416877182</v>
      </c>
      <c r="S16" s="275">
        <f t="shared" si="7"/>
        <v>2271.2493002447372</v>
      </c>
      <c r="T16" s="275">
        <f t="shared" si="7"/>
        <v>2676.5695079167817</v>
      </c>
      <c r="U16" s="275">
        <f t="shared" si="7"/>
        <v>3325.4858091466158</v>
      </c>
      <c r="V16" s="275">
        <f t="shared" si="7"/>
        <v>4268.9184193186156</v>
      </c>
      <c r="W16" s="21"/>
    </row>
    <row r="17" spans="1:23" ht="13" x14ac:dyDescent="0.15">
      <c r="A17" s="3" t="s">
        <v>80</v>
      </c>
      <c r="B17" s="273">
        <v>-356.34399999999999</v>
      </c>
      <c r="C17" s="273">
        <v>-458.88</v>
      </c>
      <c r="D17" s="273">
        <v>-522.18200000000002</v>
      </c>
      <c r="E17" s="273">
        <v>-544.34500000000003</v>
      </c>
      <c r="F17" s="273">
        <v>-477.03399999999999</v>
      </c>
      <c r="G17" s="273">
        <v>-536.70299999999997</v>
      </c>
      <c r="H17" s="273">
        <v>-499.21</v>
      </c>
      <c r="I17" s="273">
        <v>-371</v>
      </c>
      <c r="J17" s="273">
        <v>-319</v>
      </c>
      <c r="K17" s="273">
        <v>-353</v>
      </c>
      <c r="L17" s="273">
        <f>-155</f>
        <v>-155</v>
      </c>
      <c r="M17" s="273">
        <f>M19+M18</f>
        <v>-344.09957074066028</v>
      </c>
      <c r="N17" s="273">
        <f t="shared" ref="N17:V17" si="8">N19+N18</f>
        <v>-493.83101848229546</v>
      </c>
      <c r="O17" s="273">
        <f t="shared" si="8"/>
        <v>-461.3780989620663</v>
      </c>
      <c r="P17" s="273">
        <f t="shared" si="8"/>
        <v>-548.66488693456404</v>
      </c>
      <c r="Q17" s="273">
        <f t="shared" si="8"/>
        <v>-641.05843153583282</v>
      </c>
      <c r="R17" s="273">
        <f t="shared" si="8"/>
        <v>-706.28981864148363</v>
      </c>
      <c r="S17" s="273">
        <f t="shared" si="8"/>
        <v>-786.84099486149228</v>
      </c>
      <c r="T17" s="273">
        <f t="shared" si="8"/>
        <v>-853.9329403737255</v>
      </c>
      <c r="U17" s="273">
        <f t="shared" si="8"/>
        <v>-938.01561934641609</v>
      </c>
      <c r="V17" s="273">
        <f t="shared" si="8"/>
        <v>-1004.5734201772318</v>
      </c>
      <c r="W17" s="22"/>
    </row>
    <row r="18" spans="1:23" ht="15" customHeight="1" outlineLevel="1" x14ac:dyDescent="0.15">
      <c r="A18" s="4" t="s">
        <v>81</v>
      </c>
      <c r="B18" s="274">
        <v>3.581</v>
      </c>
      <c r="C18" s="274">
        <v>3.476</v>
      </c>
      <c r="D18" s="274">
        <v>13.074999999999999</v>
      </c>
      <c r="E18" s="274">
        <v>14.481999999999999</v>
      </c>
      <c r="F18" s="274">
        <v>27.696999999999999</v>
      </c>
      <c r="G18" s="274">
        <v>8.6539999999999999</v>
      </c>
      <c r="H18" s="274">
        <v>2.6440000000000001</v>
      </c>
      <c r="I18" s="274">
        <v>36</v>
      </c>
      <c r="J18" s="274">
        <v>94</v>
      </c>
      <c r="K18" s="274">
        <v>137</v>
      </c>
      <c r="L18" s="274">
        <v>99</v>
      </c>
      <c r="M18" s="275">
        <f>'capital structure'!L23- L18</f>
        <v>26.17518498515895</v>
      </c>
      <c r="N18" s="275">
        <f>'capital structure'!M23</f>
        <v>194.4935922184109</v>
      </c>
      <c r="O18" s="275">
        <f>'capital structure'!N23</f>
        <v>258.5473164070624</v>
      </c>
      <c r="P18" s="275">
        <f>'capital structure'!O23</f>
        <v>224.342216060514</v>
      </c>
      <c r="Q18" s="275">
        <f>'capital structure'!P23</f>
        <v>181.32362258299162</v>
      </c>
      <c r="R18" s="275">
        <f>'capital structure'!Q23</f>
        <v>129.1283294675392</v>
      </c>
      <c r="S18" s="275">
        <f>'capital structure'!R23</f>
        <v>74.185998942483238</v>
      </c>
      <c r="T18" s="275">
        <f>'capital structure'!S23</f>
        <v>15.00849434390215</v>
      </c>
      <c r="U18" s="275">
        <f>'capital structure'!T23</f>
        <v>-44.487054308973995</v>
      </c>
      <c r="V18" s="275">
        <f>'capital structure'!U23</f>
        <v>-107.37525269230463</v>
      </c>
      <c r="W18" s="22"/>
    </row>
    <row r="19" spans="1:23" ht="15" customHeight="1" outlineLevel="1" collapsed="1" x14ac:dyDescent="0.15">
      <c r="A19" s="6" t="s">
        <v>82</v>
      </c>
      <c r="B19" s="273">
        <v>-359.63600000000002</v>
      </c>
      <c r="C19" s="273">
        <v>-450.08</v>
      </c>
      <c r="D19" s="273">
        <v>-469.48500000000001</v>
      </c>
      <c r="E19" s="273">
        <v>-507.45</v>
      </c>
      <c r="F19" s="273">
        <v>-451.90600000000001</v>
      </c>
      <c r="G19" s="273">
        <v>-399.553</v>
      </c>
      <c r="H19" s="273">
        <v>-386.72899999999998</v>
      </c>
      <c r="I19" s="273">
        <v>-407</v>
      </c>
      <c r="J19" s="273">
        <v>-413</v>
      </c>
      <c r="K19" s="273">
        <v>-474</v>
      </c>
      <c r="L19" s="273">
        <f>-257</f>
        <v>-257</v>
      </c>
      <c r="M19" s="273">
        <f>-'capital structure'!B86-L19</f>
        <v>-370.2747557258192</v>
      </c>
      <c r="N19" s="273">
        <f>-'capital structure'!C86</f>
        <v>-688.32461070070633</v>
      </c>
      <c r="O19" s="273">
        <f>-'capital structure'!D86</f>
        <v>-719.9254153691287</v>
      </c>
      <c r="P19" s="273">
        <f>-'capital structure'!E86</f>
        <v>-773.00710299507807</v>
      </c>
      <c r="Q19" s="273">
        <f>-'capital structure'!F86</f>
        <v>-822.38205411882439</v>
      </c>
      <c r="R19" s="273">
        <f>-'capital structure'!G86</f>
        <v>-835.41814810902281</v>
      </c>
      <c r="S19" s="273">
        <f>-'capital structure'!H86</f>
        <v>-861.02699380397553</v>
      </c>
      <c r="T19" s="273">
        <f>-'capital structure'!I86</f>
        <v>-868.94143471762766</v>
      </c>
      <c r="U19" s="273">
        <f>-'capital structure'!J86</f>
        <v>-893.52856503744215</v>
      </c>
      <c r="V19" s="273">
        <f>-'capital structure'!K86</f>
        <v>-897.19816748492724</v>
      </c>
      <c r="W19" s="22"/>
    </row>
    <row r="20" spans="1:23" ht="15" hidden="1" customHeight="1" outlineLevel="2" x14ac:dyDescent="0.15">
      <c r="A20" s="8" t="s">
        <v>83</v>
      </c>
      <c r="B20" s="274">
        <v>-299.05500000000001</v>
      </c>
      <c r="C20" s="274">
        <v>-392.15600000000001</v>
      </c>
      <c r="D20" s="274">
        <v>-478.69799999999998</v>
      </c>
      <c r="E20" s="274">
        <v>-521.49400000000003</v>
      </c>
      <c r="F20" s="274">
        <v>-479.68400000000003</v>
      </c>
      <c r="G20" s="274">
        <v>-406.46600000000001</v>
      </c>
      <c r="H20" s="274">
        <v>-336.08199999999999</v>
      </c>
      <c r="I20" s="274">
        <v>-356</v>
      </c>
      <c r="J20" s="274">
        <v>-402</v>
      </c>
      <c r="K20" s="274">
        <v>-457</v>
      </c>
      <c r="L20" s="274">
        <f>L19-L21</f>
        <v>-259</v>
      </c>
      <c r="M20" s="275" t="s">
        <v>7</v>
      </c>
      <c r="N20" s="275"/>
      <c r="O20" s="275"/>
      <c r="P20" s="275"/>
      <c r="Q20" s="275"/>
      <c r="R20" s="275"/>
      <c r="S20" s="275"/>
      <c r="T20" s="275"/>
      <c r="U20" s="275"/>
      <c r="V20" s="275"/>
      <c r="W20" s="22"/>
    </row>
    <row r="21" spans="1:23" ht="15" hidden="1" customHeight="1" outlineLevel="2" x14ac:dyDescent="0.15">
      <c r="A21" s="10" t="s">
        <v>84</v>
      </c>
      <c r="B21" s="272">
        <v>-60.581000000000003</v>
      </c>
      <c r="C21" s="272">
        <v>-57.923999999999999</v>
      </c>
      <c r="D21" s="272">
        <v>9.2129999999999992</v>
      </c>
      <c r="E21" s="272">
        <v>14.044</v>
      </c>
      <c r="F21" s="272">
        <v>27.777999999999999</v>
      </c>
      <c r="G21" s="272">
        <v>6.9130000000000003</v>
      </c>
      <c r="H21" s="272">
        <v>-50.646999999999998</v>
      </c>
      <c r="I21" s="272">
        <v>-51</v>
      </c>
      <c r="J21" s="272">
        <v>-11</v>
      </c>
      <c r="K21" s="272">
        <v>-17</v>
      </c>
      <c r="L21" s="272">
        <v>2</v>
      </c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2"/>
    </row>
    <row r="22" spans="1:23" ht="15" customHeight="1" outlineLevel="1" x14ac:dyDescent="0.15">
      <c r="A22" s="4" t="s">
        <v>85</v>
      </c>
      <c r="B22" s="274">
        <v>-0.28899999999999998</v>
      </c>
      <c r="C22" s="274">
        <v>-12.276</v>
      </c>
      <c r="D22" s="274">
        <v>-65.772000000000006</v>
      </c>
      <c r="E22" s="274">
        <v>-51.377000000000002</v>
      </c>
      <c r="F22" s="274">
        <v>-52.825000000000003</v>
      </c>
      <c r="G22" s="274">
        <v>-145.804</v>
      </c>
      <c r="H22" s="274">
        <v>-115.125</v>
      </c>
      <c r="I22" s="274">
        <v>0</v>
      </c>
      <c r="J22" s="274">
        <v>0</v>
      </c>
      <c r="K22" s="274">
        <v>-16</v>
      </c>
      <c r="L22" s="274">
        <f>1</f>
        <v>1</v>
      </c>
      <c r="M22" s="273"/>
      <c r="N22" s="273"/>
      <c r="O22" s="273"/>
      <c r="P22" s="273"/>
      <c r="Q22" s="273"/>
      <c r="R22" s="273"/>
      <c r="S22" s="273"/>
      <c r="T22" s="273"/>
      <c r="U22" s="273"/>
      <c r="V22" s="273"/>
      <c r="W22" s="22"/>
    </row>
    <row r="23" spans="1:23" ht="15" customHeight="1" outlineLevel="1" x14ac:dyDescent="0.15">
      <c r="A23" s="4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3"/>
      <c r="N23" s="273"/>
      <c r="O23" s="273"/>
      <c r="P23" s="273"/>
      <c r="Q23" s="273"/>
      <c r="R23" s="273"/>
      <c r="S23" s="273"/>
      <c r="T23" s="273"/>
      <c r="U23" s="273"/>
      <c r="V23" s="273"/>
      <c r="W23" s="22"/>
    </row>
    <row r="24" spans="1:23" ht="15" customHeight="1" x14ac:dyDescent="0.15">
      <c r="A24" s="5" t="s">
        <v>86</v>
      </c>
      <c r="B24" s="274">
        <v>210.99799999999999</v>
      </c>
      <c r="C24" s="274">
        <v>159.85900000000001</v>
      </c>
      <c r="D24" s="274">
        <v>286.83199999999999</v>
      </c>
      <c r="E24" s="274">
        <v>433.03800000000001</v>
      </c>
      <c r="F24" s="274">
        <v>692.59699999999998</v>
      </c>
      <c r="G24" s="274">
        <v>516.22500000000002</v>
      </c>
      <c r="H24" s="274">
        <v>608.952</v>
      </c>
      <c r="I24" s="274">
        <v>829</v>
      </c>
      <c r="J24" s="274">
        <v>1124</v>
      </c>
      <c r="K24" s="274">
        <v>975</v>
      </c>
      <c r="L24" s="274">
        <f>797</f>
        <v>797</v>
      </c>
      <c r="M24" s="275">
        <f t="shared" ref="M24:V24" si="9">M16+M19</f>
        <v>899.30132652351563</v>
      </c>
      <c r="N24" s="275">
        <f t="shared" si="9"/>
        <v>1448.0441535580912</v>
      </c>
      <c r="O24" s="275">
        <f t="shared" si="9"/>
        <v>1285.7079596159497</v>
      </c>
      <c r="P24" s="275">
        <f t="shared" si="9"/>
        <v>1179.659185079428</v>
      </c>
      <c r="Q24" s="275">
        <f t="shared" si="9"/>
        <v>1132.8698533765246</v>
      </c>
      <c r="R24" s="275">
        <f t="shared" si="9"/>
        <v>1202.0251935786955</v>
      </c>
      <c r="S24" s="275">
        <f t="shared" si="9"/>
        <v>1410.2223064407617</v>
      </c>
      <c r="T24" s="275">
        <f t="shared" si="9"/>
        <v>1807.6280731991542</v>
      </c>
      <c r="U24" s="275">
        <f t="shared" si="9"/>
        <v>2431.9572441091736</v>
      </c>
      <c r="V24" s="275">
        <f t="shared" si="9"/>
        <v>3371.7202518336885</v>
      </c>
      <c r="W24" s="22"/>
    </row>
    <row r="25" spans="1:23" ht="15" customHeight="1" x14ac:dyDescent="0.15">
      <c r="A25" s="5" t="s">
        <v>87</v>
      </c>
      <c r="B25" s="274">
        <v>-23.224</v>
      </c>
      <c r="C25" s="274">
        <v>-45.451000000000001</v>
      </c>
      <c r="D25" s="274">
        <v>-53.85</v>
      </c>
      <c r="E25" s="274">
        <v>-67.679000000000002</v>
      </c>
      <c r="F25" s="274">
        <v>-185.352</v>
      </c>
      <c r="G25" s="274">
        <v>-146.15100000000001</v>
      </c>
      <c r="H25" s="274">
        <v>-109.224</v>
      </c>
      <c r="I25" s="274">
        <v>-124</v>
      </c>
      <c r="J25" s="274">
        <v>-155</v>
      </c>
      <c r="K25" s="274">
        <v>-161</v>
      </c>
      <c r="L25" s="274">
        <f>-87</f>
        <v>-87</v>
      </c>
      <c r="M25" s="276">
        <f t="shared" ref="M25:V25" si="10">-M24*M54</f>
        <v>-148.50001391824208</v>
      </c>
      <c r="N25" s="276">
        <f t="shared" si="10"/>
        <v>-239.11293202343867</v>
      </c>
      <c r="O25" s="276">
        <f t="shared" si="10"/>
        <v>-212.30664769042863</v>
      </c>
      <c r="P25" s="276">
        <f t="shared" si="10"/>
        <v>-194.7950038951671</v>
      </c>
      <c r="Q25" s="276">
        <f t="shared" si="10"/>
        <v>-187.06876553191844</v>
      </c>
      <c r="R25" s="276">
        <f t="shared" si="10"/>
        <v>-198.48826273453332</v>
      </c>
      <c r="S25" s="276">
        <f t="shared" si="10"/>
        <v>-232.86747829432068</v>
      </c>
      <c r="T25" s="276">
        <f t="shared" si="10"/>
        <v>-298.49037926673213</v>
      </c>
      <c r="U25" s="276">
        <f t="shared" si="10"/>
        <v>-401.58473466828411</v>
      </c>
      <c r="V25" s="276">
        <f t="shared" si="10"/>
        <v>-556.76611337971678</v>
      </c>
    </row>
    <row r="26" spans="1:23" ht="15" customHeight="1" x14ac:dyDescent="0.15">
      <c r="A26" s="5" t="s">
        <v>88</v>
      </c>
      <c r="B26" s="274">
        <v>187.774</v>
      </c>
      <c r="C26" s="274">
        <v>114.408</v>
      </c>
      <c r="D26" s="275">
        <v>232.982</v>
      </c>
      <c r="E26" s="275">
        <v>365.35899999999998</v>
      </c>
      <c r="F26" s="275">
        <v>507.245</v>
      </c>
      <c r="G26" s="275">
        <v>370.07400000000001</v>
      </c>
      <c r="H26" s="275">
        <v>499.72800000000001</v>
      </c>
      <c r="I26" s="275">
        <v>705</v>
      </c>
      <c r="J26" s="275">
        <v>969</v>
      </c>
      <c r="K26" s="275">
        <v>814</v>
      </c>
      <c r="L26" s="275">
        <f>710</f>
        <v>710</v>
      </c>
      <c r="M26" s="275">
        <f>M24+M25</f>
        <v>750.80131260527355</v>
      </c>
      <c r="N26" s="275">
        <f t="shared" ref="N26:V26" si="11">N24+N25</f>
        <v>1208.9312215346527</v>
      </c>
      <c r="O26" s="275">
        <f t="shared" si="11"/>
        <v>1073.401311925521</v>
      </c>
      <c r="P26" s="275">
        <f t="shared" si="11"/>
        <v>984.86418118426081</v>
      </c>
      <c r="Q26" s="275">
        <f t="shared" si="11"/>
        <v>945.80108784460617</v>
      </c>
      <c r="R26" s="275">
        <f t="shared" si="11"/>
        <v>1003.5369308441622</v>
      </c>
      <c r="S26" s="275">
        <f t="shared" si="11"/>
        <v>1177.3548281464409</v>
      </c>
      <c r="T26" s="275">
        <f t="shared" si="11"/>
        <v>1509.1376939324221</v>
      </c>
      <c r="U26" s="275">
        <f t="shared" si="11"/>
        <v>2030.3725094408896</v>
      </c>
      <c r="V26" s="275">
        <f t="shared" si="11"/>
        <v>2814.9541384539716</v>
      </c>
      <c r="W26" s="22"/>
    </row>
    <row r="27" spans="1:23" ht="15" customHeight="1" x14ac:dyDescent="0.15">
      <c r="A27" s="5" t="s">
        <v>89</v>
      </c>
      <c r="B27" s="274">
        <v>0</v>
      </c>
      <c r="C27" s="274">
        <v>12.391999999999999</v>
      </c>
      <c r="D27" s="275" t="s">
        <v>7</v>
      </c>
      <c r="E27" s="275" t="s">
        <v>7</v>
      </c>
      <c r="F27" s="275" t="s">
        <v>7</v>
      </c>
      <c r="G27" s="275" t="s">
        <v>7</v>
      </c>
      <c r="H27" s="275" t="s">
        <v>7</v>
      </c>
      <c r="I27" s="275" t="s">
        <v>7</v>
      </c>
      <c r="J27" s="275" t="s">
        <v>7</v>
      </c>
      <c r="K27" s="275" t="s">
        <v>7</v>
      </c>
      <c r="L27" s="275" t="s">
        <v>7</v>
      </c>
      <c r="M27" s="275" t="s">
        <v>7</v>
      </c>
      <c r="N27" s="275" t="s">
        <v>7</v>
      </c>
      <c r="O27" s="275" t="s">
        <v>7</v>
      </c>
      <c r="P27" s="275" t="s">
        <v>7</v>
      </c>
      <c r="Q27" s="275" t="s">
        <v>7</v>
      </c>
      <c r="R27" s="275" t="s">
        <v>7</v>
      </c>
      <c r="S27" s="275" t="s">
        <v>7</v>
      </c>
      <c r="T27" s="275" t="s">
        <v>7</v>
      </c>
      <c r="U27" s="275" t="s">
        <v>7</v>
      </c>
      <c r="V27" s="275" t="s">
        <v>7</v>
      </c>
      <c r="W27" s="5"/>
    </row>
    <row r="28" spans="1:23" ht="15" customHeight="1" x14ac:dyDescent="0.15">
      <c r="A28" s="5" t="s">
        <v>90</v>
      </c>
      <c r="B28" s="275" t="s">
        <v>7</v>
      </c>
      <c r="C28" s="275" t="s">
        <v>7</v>
      </c>
      <c r="D28" s="275" t="s">
        <v>7</v>
      </c>
      <c r="E28" s="275" t="s">
        <v>7</v>
      </c>
      <c r="F28" s="275" t="s">
        <v>7</v>
      </c>
      <c r="G28" s="275" t="s">
        <v>7</v>
      </c>
      <c r="H28" s="275" t="s">
        <v>7</v>
      </c>
      <c r="I28" s="275" t="s">
        <v>7</v>
      </c>
      <c r="J28" s="275" t="s">
        <v>7</v>
      </c>
      <c r="K28" s="275" t="s">
        <v>7</v>
      </c>
      <c r="L28" s="275" t="s">
        <v>7</v>
      </c>
      <c r="M28" s="275" t="s">
        <v>7</v>
      </c>
      <c r="N28" s="275" t="s">
        <v>7</v>
      </c>
      <c r="O28" s="275" t="s">
        <v>7</v>
      </c>
      <c r="P28" s="275" t="s">
        <v>7</v>
      </c>
      <c r="Q28" s="275" t="s">
        <v>7</v>
      </c>
      <c r="R28" s="275" t="s">
        <v>7</v>
      </c>
      <c r="S28" s="275" t="s">
        <v>7</v>
      </c>
      <c r="T28" s="275" t="s">
        <v>7</v>
      </c>
      <c r="U28" s="275" t="s">
        <v>7</v>
      </c>
      <c r="V28" s="275" t="s">
        <v>7</v>
      </c>
      <c r="W28" s="5"/>
    </row>
    <row r="29" spans="1:23" ht="15" customHeight="1" x14ac:dyDescent="0.15">
      <c r="A29" s="5" t="s">
        <v>91</v>
      </c>
      <c r="B29" s="275">
        <v>187.774</v>
      </c>
      <c r="C29" s="275">
        <v>126.8</v>
      </c>
      <c r="D29" s="275">
        <v>232.982</v>
      </c>
      <c r="E29" s="275">
        <v>365.35899999999998</v>
      </c>
      <c r="F29" s="275">
        <v>507.245</v>
      </c>
      <c r="G29" s="275">
        <v>370.07400000000001</v>
      </c>
      <c r="H29" s="275">
        <v>499.72800000000001</v>
      </c>
      <c r="I29" s="275">
        <v>705</v>
      </c>
      <c r="J29" s="275">
        <v>969</v>
      </c>
      <c r="K29" s="275">
        <v>814</v>
      </c>
      <c r="L29" s="275">
        <f>L26</f>
        <v>710</v>
      </c>
      <c r="M29" s="275">
        <f>M26</f>
        <v>750.80131260527355</v>
      </c>
      <c r="N29" s="275">
        <f t="shared" ref="N29:V29" si="12">N26</f>
        <v>1208.9312215346527</v>
      </c>
      <c r="O29" s="275">
        <f t="shared" si="12"/>
        <v>1073.401311925521</v>
      </c>
      <c r="P29" s="275">
        <f t="shared" si="12"/>
        <v>984.86418118426081</v>
      </c>
      <c r="Q29" s="275">
        <f t="shared" si="12"/>
        <v>945.80108784460617</v>
      </c>
      <c r="R29" s="275">
        <f t="shared" si="12"/>
        <v>1003.5369308441622</v>
      </c>
      <c r="S29" s="275">
        <f t="shared" si="12"/>
        <v>1177.3548281464409</v>
      </c>
      <c r="T29" s="275">
        <f t="shared" si="12"/>
        <v>1509.1376939324221</v>
      </c>
      <c r="U29" s="275">
        <f t="shared" si="12"/>
        <v>2030.3725094408896</v>
      </c>
      <c r="V29" s="275">
        <f t="shared" si="12"/>
        <v>2814.9541384539716</v>
      </c>
      <c r="W29" s="22"/>
    </row>
    <row r="30" spans="1:23" ht="15" customHeight="1" x14ac:dyDescent="0.15">
      <c r="A30" s="5" t="s">
        <v>92</v>
      </c>
      <c r="B30" s="275" t="s">
        <v>7</v>
      </c>
      <c r="C30" s="275" t="s">
        <v>7</v>
      </c>
      <c r="D30" s="275" t="s">
        <v>7</v>
      </c>
      <c r="E30" s="275" t="s">
        <v>7</v>
      </c>
      <c r="F30" s="275" t="s">
        <v>7</v>
      </c>
      <c r="G30" s="275" t="s">
        <v>7</v>
      </c>
      <c r="H30" s="275" t="s">
        <v>7</v>
      </c>
      <c r="I30" s="275" t="s">
        <v>7</v>
      </c>
      <c r="J30" s="275" t="s">
        <v>7</v>
      </c>
      <c r="K30" s="275" t="s">
        <v>7</v>
      </c>
      <c r="L30" s="275" t="s">
        <v>7</v>
      </c>
      <c r="M30" s="275" t="s">
        <v>7</v>
      </c>
      <c r="N30" s="275" t="s">
        <v>7</v>
      </c>
      <c r="O30" s="275" t="s">
        <v>7</v>
      </c>
      <c r="P30" s="275" t="s">
        <v>7</v>
      </c>
      <c r="Q30" s="275" t="s">
        <v>7</v>
      </c>
      <c r="R30" s="275" t="s">
        <v>7</v>
      </c>
      <c r="S30" s="275" t="s">
        <v>7</v>
      </c>
      <c r="T30" s="275" t="s">
        <v>7</v>
      </c>
      <c r="U30" s="275" t="s">
        <v>7</v>
      </c>
      <c r="V30" s="275" t="s">
        <v>7</v>
      </c>
      <c r="W30" s="5"/>
    </row>
    <row r="31" spans="1:23" ht="15" customHeight="1" x14ac:dyDescent="0.15">
      <c r="A31" s="5" t="s">
        <v>93</v>
      </c>
      <c r="B31" s="274">
        <v>187.774</v>
      </c>
      <c r="C31" s="274">
        <v>126.8</v>
      </c>
      <c r="D31" s="274">
        <v>232.982</v>
      </c>
      <c r="E31" s="274">
        <v>365.35899999999998</v>
      </c>
      <c r="F31" s="274">
        <v>507.245</v>
      </c>
      <c r="G31" s="274">
        <v>370.07400000000001</v>
      </c>
      <c r="H31" s="274">
        <v>499.72800000000001</v>
      </c>
      <c r="I31" s="274">
        <v>705</v>
      </c>
      <c r="J31" s="274">
        <v>969</v>
      </c>
      <c r="K31" s="274">
        <v>814</v>
      </c>
      <c r="L31" s="274">
        <f>L29</f>
        <v>710</v>
      </c>
      <c r="M31" s="275">
        <f t="shared" ref="M31:V31" si="13">M29</f>
        <v>750.80131260527355</v>
      </c>
      <c r="N31" s="275">
        <f>N29</f>
        <v>1208.9312215346527</v>
      </c>
      <c r="O31" s="275">
        <f t="shared" si="13"/>
        <v>1073.401311925521</v>
      </c>
      <c r="P31" s="275">
        <f t="shared" si="13"/>
        <v>984.86418118426081</v>
      </c>
      <c r="Q31" s="275">
        <f t="shared" si="13"/>
        <v>945.80108784460617</v>
      </c>
      <c r="R31" s="275">
        <f t="shared" si="13"/>
        <v>1003.5369308441622</v>
      </c>
      <c r="S31" s="275">
        <f t="shared" si="13"/>
        <v>1177.3548281464409</v>
      </c>
      <c r="T31" s="275">
        <f t="shared" si="13"/>
        <v>1509.1376939324221</v>
      </c>
      <c r="U31" s="275">
        <f t="shared" si="13"/>
        <v>2030.3725094408896</v>
      </c>
      <c r="V31" s="275">
        <f t="shared" si="13"/>
        <v>2814.9541384539716</v>
      </c>
      <c r="W31" s="22"/>
    </row>
    <row r="32" spans="1:23" ht="15" customHeight="1" x14ac:dyDescent="0.15">
      <c r="A32" s="5" t="s">
        <v>94</v>
      </c>
      <c r="B32" s="275" t="s">
        <v>7</v>
      </c>
      <c r="C32" s="275" t="s">
        <v>7</v>
      </c>
      <c r="D32" s="274">
        <v>0</v>
      </c>
      <c r="E32" s="274">
        <v>0</v>
      </c>
      <c r="F32" s="274">
        <v>0.20499999999999999</v>
      </c>
      <c r="G32" s="274">
        <v>-0.29699999999999999</v>
      </c>
      <c r="H32" s="274">
        <v>0.46300000000000002</v>
      </c>
      <c r="I32" s="274">
        <v>0</v>
      </c>
      <c r="J32" s="274">
        <v>0</v>
      </c>
      <c r="K32" s="274">
        <v>1</v>
      </c>
      <c r="L32" s="274">
        <v>1</v>
      </c>
      <c r="M32" s="275" t="s">
        <v>7</v>
      </c>
      <c r="N32" s="275" t="s">
        <v>7</v>
      </c>
      <c r="O32" s="275" t="s">
        <v>7</v>
      </c>
      <c r="P32" s="275" t="s">
        <v>7</v>
      </c>
      <c r="Q32" s="275" t="s">
        <v>7</v>
      </c>
      <c r="R32" s="275" t="s">
        <v>7</v>
      </c>
      <c r="S32" s="275" t="s">
        <v>7</v>
      </c>
      <c r="T32" s="275" t="s">
        <v>7</v>
      </c>
      <c r="U32" s="275" t="s">
        <v>7</v>
      </c>
      <c r="V32" s="275" t="s">
        <v>7</v>
      </c>
    </row>
    <row r="33" spans="1:23" ht="15" customHeight="1" x14ac:dyDescent="0.15">
      <c r="A33" s="5" t="s">
        <v>95</v>
      </c>
      <c r="B33" s="274">
        <v>187.774</v>
      </c>
      <c r="C33" s="274">
        <v>126.8</v>
      </c>
      <c r="D33" s="274">
        <v>232.982</v>
      </c>
      <c r="E33" s="274">
        <v>365.35899999999998</v>
      </c>
      <c r="F33" s="274">
        <v>507.45</v>
      </c>
      <c r="G33" s="274">
        <v>369.77699999999999</v>
      </c>
      <c r="H33" s="274">
        <v>500.19099999999997</v>
      </c>
      <c r="I33" s="274">
        <v>705</v>
      </c>
      <c r="J33" s="274">
        <v>969</v>
      </c>
      <c r="K33" s="274">
        <v>815</v>
      </c>
      <c r="L33" s="274">
        <f>L31+L32</f>
        <v>711</v>
      </c>
      <c r="M33" s="275">
        <f t="shared" ref="M33:V33" si="14">M31</f>
        <v>750.80131260527355</v>
      </c>
      <c r="N33" s="275">
        <f>N31</f>
        <v>1208.9312215346527</v>
      </c>
      <c r="O33" s="275">
        <f t="shared" si="14"/>
        <v>1073.401311925521</v>
      </c>
      <c r="P33" s="275">
        <f t="shared" si="14"/>
        <v>984.86418118426081</v>
      </c>
      <c r="Q33" s="275">
        <f t="shared" si="14"/>
        <v>945.80108784460617</v>
      </c>
      <c r="R33" s="275">
        <f t="shared" si="14"/>
        <v>1003.5369308441622</v>
      </c>
      <c r="S33" s="275">
        <f t="shared" si="14"/>
        <v>1177.3548281464409</v>
      </c>
      <c r="T33" s="275">
        <f t="shared" si="14"/>
        <v>1509.1376939324221</v>
      </c>
      <c r="U33" s="275">
        <f t="shared" si="14"/>
        <v>2030.3725094408896</v>
      </c>
      <c r="V33" s="275">
        <f t="shared" si="14"/>
        <v>2814.9541384539716</v>
      </c>
      <c r="W33" s="22"/>
    </row>
    <row r="34" spans="1:23" ht="15" customHeight="1" x14ac:dyDescent="0.15">
      <c r="A34" s="3" t="s">
        <v>96</v>
      </c>
      <c r="B34" s="273"/>
      <c r="C34" s="273"/>
      <c r="D34" s="273"/>
      <c r="E34" s="273"/>
      <c r="F34" s="273"/>
      <c r="G34" s="273"/>
      <c r="H34" s="273"/>
      <c r="I34" s="273"/>
      <c r="J34" s="273"/>
      <c r="K34" s="273"/>
      <c r="L34" s="273"/>
      <c r="M34" s="275"/>
      <c r="N34" s="275"/>
      <c r="O34" s="275"/>
      <c r="P34" s="275"/>
      <c r="Q34" s="275"/>
      <c r="R34" s="275"/>
      <c r="S34" s="275"/>
      <c r="T34" s="275"/>
      <c r="U34" s="275"/>
      <c r="V34" s="275"/>
    </row>
    <row r="35" spans="1:23" ht="15" customHeight="1" outlineLevel="1" x14ac:dyDescent="0.15">
      <c r="A35" s="6" t="s">
        <v>97</v>
      </c>
      <c r="B35" s="272">
        <v>3.25</v>
      </c>
      <c r="C35" s="272">
        <v>1.81</v>
      </c>
      <c r="D35" s="272">
        <v>3.03</v>
      </c>
      <c r="E35" s="272">
        <v>4.58</v>
      </c>
      <c r="F35" s="272">
        <v>6.03</v>
      </c>
      <c r="G35" s="272">
        <v>4.22</v>
      </c>
      <c r="H35" s="272">
        <v>5.57</v>
      </c>
      <c r="I35" s="272">
        <v>7.69</v>
      </c>
      <c r="J35" s="272">
        <v>10.35</v>
      </c>
      <c r="K35" s="272">
        <v>8.5399999999999991</v>
      </c>
      <c r="L35" s="272">
        <f>7.26</f>
        <v>7.26</v>
      </c>
      <c r="M35" s="273">
        <f>M33/'capital structure'!B111</f>
        <v>7.6753354386145327</v>
      </c>
      <c r="N35" s="273">
        <f>N33/'capital structure'!C111</f>
        <v>12.301308139768224</v>
      </c>
      <c r="O35" s="273">
        <f>O33/'capital structure'!D111</f>
        <v>10.775471838628171</v>
      </c>
      <c r="P35" s="273">
        <f>P33/'capital structure'!E111</f>
        <v>9.7958844965484548</v>
      </c>
      <c r="Q35" s="273">
        <f>Q33/'capital structure'!F111</f>
        <v>9.3011042673200617</v>
      </c>
      <c r="R35" s="273">
        <f>R33/'capital structure'!G111</f>
        <v>9.774544942765564</v>
      </c>
      <c r="S35" s="273">
        <f>S33/'capital structure'!H111</f>
        <v>11.362840037133433</v>
      </c>
      <c r="T35" s="273">
        <f>T33/'capital structure'!I111</f>
        <v>14.449801869567853</v>
      </c>
      <c r="U35" s="273">
        <f>U33/'capital structure'!J111</f>
        <v>19.305466926376425</v>
      </c>
      <c r="V35" s="273">
        <f>V33/'capital structure'!K111</f>
        <v>26.624368149829664</v>
      </c>
    </row>
    <row r="36" spans="1:23" ht="15" customHeight="1" outlineLevel="1" x14ac:dyDescent="0.15">
      <c r="A36" s="6" t="s">
        <v>98</v>
      </c>
      <c r="B36" s="272">
        <v>3.21</v>
      </c>
      <c r="C36" s="272">
        <v>1.79</v>
      </c>
      <c r="D36" s="272">
        <v>3</v>
      </c>
      <c r="E36" s="272">
        <v>4.5599999999999996</v>
      </c>
      <c r="F36" s="272">
        <v>5.99</v>
      </c>
      <c r="G36" s="272">
        <v>4.18</v>
      </c>
      <c r="H36" s="272">
        <v>5.53</v>
      </c>
      <c r="I36" s="272">
        <v>7.67</v>
      </c>
      <c r="J36" s="272">
        <v>10.31</v>
      </c>
      <c r="K36" s="272">
        <v>8.5</v>
      </c>
      <c r="L36" s="272">
        <f>L35</f>
        <v>7.26</v>
      </c>
      <c r="M36" s="273">
        <f>M35</f>
        <v>7.6753354386145327</v>
      </c>
      <c r="N36" s="273">
        <f t="shared" ref="N36:V36" si="15">N35</f>
        <v>12.301308139768224</v>
      </c>
      <c r="O36" s="273">
        <f t="shared" si="15"/>
        <v>10.775471838628171</v>
      </c>
      <c r="P36" s="273">
        <f t="shared" si="15"/>
        <v>9.7958844965484548</v>
      </c>
      <c r="Q36" s="273">
        <f t="shared" si="15"/>
        <v>9.3011042673200617</v>
      </c>
      <c r="R36" s="273">
        <f t="shared" si="15"/>
        <v>9.774544942765564</v>
      </c>
      <c r="S36" s="273">
        <f t="shared" si="15"/>
        <v>11.362840037133433</v>
      </c>
      <c r="T36" s="273">
        <f t="shared" si="15"/>
        <v>14.449801869567853</v>
      </c>
      <c r="U36" s="273">
        <f t="shared" si="15"/>
        <v>19.305466926376425</v>
      </c>
      <c r="V36" s="273">
        <f t="shared" si="15"/>
        <v>26.624368149829664</v>
      </c>
    </row>
    <row r="37" spans="1:23" ht="15" customHeight="1" outlineLevel="1" x14ac:dyDescent="0.15">
      <c r="A37" s="4" t="s">
        <v>97</v>
      </c>
      <c r="B37" s="274">
        <v>57.79</v>
      </c>
      <c r="C37" s="274">
        <v>70.117000000000004</v>
      </c>
      <c r="D37" s="274">
        <v>76.853999999999999</v>
      </c>
      <c r="E37" s="274">
        <v>79.778999999999996</v>
      </c>
      <c r="F37" s="274">
        <v>84.14</v>
      </c>
      <c r="G37" s="274">
        <v>87.7</v>
      </c>
      <c r="H37" s="274">
        <v>89.772000000000006</v>
      </c>
      <c r="I37" s="274">
        <v>91.569000000000003</v>
      </c>
      <c r="J37" s="274">
        <v>93.614999999999995</v>
      </c>
      <c r="K37" s="274">
        <v>97.82</v>
      </c>
      <c r="L37" s="274"/>
      <c r="M37" s="275">
        <f>'capital structure'!C111</f>
        <v>98.276639183304837</v>
      </c>
      <c r="N37" s="275">
        <f>'capital structure'!D111</f>
        <v>99.61524915109203</v>
      </c>
      <c r="O37" s="275">
        <f>'capital structure'!E111</f>
        <v>100.5385661224644</v>
      </c>
      <c r="P37" s="275">
        <f>'capital structure'!F111</f>
        <v>101.68696755370543</v>
      </c>
      <c r="Q37" s="275">
        <f>'capital structure'!G111</f>
        <v>102.66840417843801</v>
      </c>
      <c r="R37" s="275">
        <f>'capital structure'!H111</f>
        <v>103.61448584146916</v>
      </c>
      <c r="S37" s="275">
        <f>'capital structure'!I111</f>
        <v>104.44002675986556</v>
      </c>
      <c r="T37" s="275">
        <f>'capital structure'!J111</f>
        <v>105.17085741484235</v>
      </c>
      <c r="U37" s="275">
        <f>'capital structure'!K111</f>
        <v>105.72848612266432</v>
      </c>
      <c r="V37" s="275">
        <f>'capital structure'!L111</f>
        <v>106.07918544283429</v>
      </c>
      <c r="W37" s="22"/>
    </row>
    <row r="38" spans="1:23" ht="15" customHeight="1" outlineLevel="1" x14ac:dyDescent="0.15">
      <c r="A38" s="4" t="s">
        <v>98</v>
      </c>
      <c r="B38" s="274">
        <v>58.482999999999997</v>
      </c>
      <c r="C38" s="274">
        <v>70.816000000000003</v>
      </c>
      <c r="D38" s="274">
        <v>77.534999999999997</v>
      </c>
      <c r="E38" s="274">
        <v>80.197000000000003</v>
      </c>
      <c r="F38" s="274">
        <v>84.679000000000002</v>
      </c>
      <c r="G38" s="274">
        <v>88.41</v>
      </c>
      <c r="H38" s="274">
        <v>90.409000000000006</v>
      </c>
      <c r="I38" s="274">
        <v>91.828000000000003</v>
      </c>
      <c r="J38" s="274">
        <v>94.009</v>
      </c>
      <c r="K38" s="274"/>
      <c r="L38" s="274"/>
      <c r="M38" s="275"/>
      <c r="N38" s="275"/>
      <c r="O38" s="275"/>
      <c r="P38" s="275"/>
      <c r="Q38" s="275"/>
      <c r="R38" s="275"/>
      <c r="S38" s="275"/>
      <c r="T38" s="275"/>
      <c r="U38" s="275"/>
      <c r="V38" s="275"/>
    </row>
    <row r="39" spans="1:23" ht="15" customHeight="1" x14ac:dyDescent="0.15">
      <c r="A39" s="12" t="s">
        <v>99</v>
      </c>
      <c r="B39" s="275"/>
      <c r="C39" s="275"/>
      <c r="D39" s="275"/>
      <c r="E39" s="275"/>
      <c r="F39" s="275"/>
      <c r="G39" s="275"/>
      <c r="H39" s="275"/>
      <c r="I39" s="275"/>
      <c r="J39" s="275"/>
      <c r="K39" s="275"/>
      <c r="L39" s="275"/>
      <c r="M39" s="275">
        <f>M22/M24</f>
        <v>0</v>
      </c>
      <c r="N39" s="275">
        <f t="shared" ref="N39:V39" si="16">N22/N24</f>
        <v>0</v>
      </c>
      <c r="O39" s="275">
        <f t="shared" si="16"/>
        <v>0</v>
      </c>
      <c r="P39" s="275">
        <f t="shared" si="16"/>
        <v>0</v>
      </c>
      <c r="Q39" s="275">
        <f t="shared" si="16"/>
        <v>0</v>
      </c>
      <c r="R39" s="275">
        <f t="shared" si="16"/>
        <v>0</v>
      </c>
      <c r="S39" s="275">
        <f t="shared" si="16"/>
        <v>0</v>
      </c>
      <c r="T39" s="275">
        <f t="shared" si="16"/>
        <v>0</v>
      </c>
      <c r="U39" s="275">
        <f t="shared" si="16"/>
        <v>0</v>
      </c>
      <c r="V39" s="275">
        <f t="shared" si="16"/>
        <v>0</v>
      </c>
    </row>
    <row r="40" spans="1:23" ht="15" customHeight="1" x14ac:dyDescent="0.15">
      <c r="A40" s="12"/>
      <c r="B40" s="275"/>
      <c r="C40" s="275"/>
      <c r="D40" s="275"/>
      <c r="E40" s="275"/>
      <c r="F40" s="275"/>
      <c r="G40" s="275"/>
      <c r="H40" s="275"/>
      <c r="I40" s="275"/>
      <c r="J40" s="275"/>
      <c r="K40" s="275"/>
      <c r="L40" s="275"/>
      <c r="M40" s="275"/>
      <c r="N40" s="275"/>
      <c r="O40" s="275"/>
      <c r="P40" s="275"/>
      <c r="Q40" s="275"/>
      <c r="R40" s="275"/>
      <c r="S40" s="275"/>
      <c r="T40" s="275"/>
      <c r="U40" s="275"/>
      <c r="V40" s="275">
        <f>0.9*V24</f>
        <v>3034.5482266503195</v>
      </c>
    </row>
    <row r="41" spans="1:23" ht="15" customHeight="1" x14ac:dyDescent="0.15">
      <c r="A41" s="2" t="s">
        <v>100</v>
      </c>
      <c r="B41" s="275"/>
      <c r="C41" s="275"/>
      <c r="D41" s="275"/>
      <c r="E41" s="275"/>
      <c r="F41" s="275"/>
      <c r="G41" s="275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</row>
    <row r="42" spans="1:23" ht="15" customHeight="1" x14ac:dyDescent="0.15">
      <c r="A42" s="5" t="s">
        <v>101</v>
      </c>
      <c r="B42" s="275">
        <f t="shared" ref="B42:V42" si="17">B3+B5</f>
        <v>2064.9380000000001</v>
      </c>
      <c r="C42" s="275">
        <f t="shared" si="17"/>
        <v>2661.0309999999999</v>
      </c>
      <c r="D42" s="275">
        <f t="shared" si="17"/>
        <v>3216.2510000000002</v>
      </c>
      <c r="E42" s="275">
        <f t="shared" si="17"/>
        <v>3670.9680000000008</v>
      </c>
      <c r="F42" s="275">
        <f t="shared" si="17"/>
        <v>4077.0540000000001</v>
      </c>
      <c r="G42" s="275">
        <f t="shared" si="17"/>
        <v>4443.4789999999994</v>
      </c>
      <c r="H42" s="275">
        <f t="shared" si="17"/>
        <v>4977.6949999999997</v>
      </c>
      <c r="I42" s="275">
        <f t="shared" si="17"/>
        <v>5448</v>
      </c>
      <c r="J42" s="275">
        <f t="shared" si="17"/>
        <v>6004</v>
      </c>
      <c r="K42" s="275">
        <f>K3+K5</f>
        <v>6544</v>
      </c>
      <c r="L42" s="275">
        <f>L3+L5</f>
        <v>3047</v>
      </c>
      <c r="M42" s="275">
        <f>M3+M5</f>
        <v>3479.499315522321</v>
      </c>
      <c r="N42" s="275">
        <f t="shared" si="17"/>
        <v>7362.0593466236187</v>
      </c>
      <c r="O42" s="275">
        <f t="shared" si="17"/>
        <v>7904.5495625763597</v>
      </c>
      <c r="P42" s="275">
        <f t="shared" si="17"/>
        <v>8577.8488419347559</v>
      </c>
      <c r="Q42" s="275">
        <f t="shared" si="17"/>
        <v>9416.6290556541644</v>
      </c>
      <c r="R42" s="275">
        <f t="shared" si="17"/>
        <v>10436.401200151518</v>
      </c>
      <c r="S42" s="275">
        <f t="shared" si="17"/>
        <v>11665.404617512442</v>
      </c>
      <c r="T42" s="275">
        <f t="shared" si="17"/>
        <v>13181.890852185892</v>
      </c>
      <c r="U42" s="275">
        <f t="shared" si="17"/>
        <v>15056.665482233</v>
      </c>
      <c r="V42" s="275">
        <f t="shared" si="17"/>
        <v>17388.44543512211</v>
      </c>
    </row>
    <row r="43" spans="1:23" ht="15" customHeight="1" x14ac:dyDescent="0.15">
      <c r="A43" s="12" t="s">
        <v>102</v>
      </c>
      <c r="B43" s="275"/>
      <c r="C43" s="275">
        <f t="shared" ref="C43:K43" si="18">(C42-B42)/B42</f>
        <v>0.28867355823758378</v>
      </c>
      <c r="D43" s="275">
        <f t="shared" si="18"/>
        <v>0.20864845242313984</v>
      </c>
      <c r="E43" s="275">
        <f t="shared" si="18"/>
        <v>0.14138106758458854</v>
      </c>
      <c r="F43" s="275">
        <f t="shared" si="18"/>
        <v>0.11062095883156683</v>
      </c>
      <c r="G43" s="275">
        <f t="shared" si="18"/>
        <v>8.9874944015948588E-2</v>
      </c>
      <c r="H43" s="275">
        <f t="shared" si="18"/>
        <v>0.12022471581389277</v>
      </c>
      <c r="I43" s="275">
        <f t="shared" si="18"/>
        <v>9.4482486371704241E-2</v>
      </c>
      <c r="J43" s="275">
        <f t="shared" si="18"/>
        <v>0.10205580029368576</v>
      </c>
      <c r="K43" s="275">
        <f t="shared" si="18"/>
        <v>8.9940039973351094E-2</v>
      </c>
      <c r="L43" s="275"/>
      <c r="M43" s="275">
        <f>(M42-K42)/K42</f>
        <v>-0.46829166938839839</v>
      </c>
      <c r="N43" s="275">
        <f t="shared" ref="N43:V43" si="19">(N42-M42)/M42</f>
        <v>1.1158387109837589</v>
      </c>
      <c r="O43" s="275">
        <f t="shared" si="19"/>
        <v>7.3687291885461012E-2</v>
      </c>
      <c r="P43" s="275">
        <f t="shared" si="19"/>
        <v>8.5178702977092249E-2</v>
      </c>
      <c r="Q43" s="275">
        <f t="shared" si="19"/>
        <v>9.778444796308855E-2</v>
      </c>
      <c r="R43" s="275">
        <f t="shared" si="19"/>
        <v>0.10829481956550442</v>
      </c>
      <c r="S43" s="275">
        <f t="shared" si="19"/>
        <v>0.11776122762922153</v>
      </c>
      <c r="T43" s="275">
        <f t="shared" si="19"/>
        <v>0.12999859708225267</v>
      </c>
      <c r="U43" s="275">
        <f t="shared" si="19"/>
        <v>0.14222349821203556</v>
      </c>
      <c r="V43" s="275">
        <f t="shared" si="19"/>
        <v>0.15486695614248927</v>
      </c>
    </row>
    <row r="44" spans="1:23" ht="15" customHeight="1" x14ac:dyDescent="0.15">
      <c r="A44" s="12"/>
      <c r="B44" s="275"/>
      <c r="C44" s="275"/>
      <c r="D44" s="275"/>
      <c r="E44" s="275"/>
      <c r="F44" s="275"/>
      <c r="G44" s="275"/>
      <c r="H44" s="275"/>
      <c r="I44" s="275"/>
      <c r="J44" s="275"/>
      <c r="K44" s="275"/>
      <c r="L44" s="275"/>
      <c r="M44" s="275"/>
      <c r="N44" s="275"/>
      <c r="O44" s="275"/>
      <c r="P44" s="275"/>
      <c r="Q44" s="275"/>
      <c r="R44" s="275"/>
      <c r="S44" s="275"/>
      <c r="T44" s="275"/>
      <c r="U44" s="275"/>
      <c r="V44" s="275"/>
    </row>
    <row r="45" spans="1:23" ht="15" customHeight="1" x14ac:dyDescent="0.15">
      <c r="A45" t="s">
        <v>103</v>
      </c>
      <c r="B45" s="275"/>
      <c r="C45" s="275"/>
      <c r="D45" s="275"/>
      <c r="E45" s="275"/>
      <c r="F45" s="275"/>
      <c r="G45" s="275"/>
      <c r="H45" s="275"/>
      <c r="I45" s="275"/>
      <c r="J45" s="275"/>
      <c r="K45" s="275"/>
      <c r="L45" s="275"/>
      <c r="M45" s="275"/>
      <c r="N45" s="275"/>
      <c r="O45" s="275"/>
      <c r="P45" s="275"/>
      <c r="Q45" s="275"/>
      <c r="R45" s="275"/>
      <c r="S45" s="275"/>
      <c r="T45" s="275"/>
      <c r="U45" s="275"/>
      <c r="V45" s="275"/>
    </row>
    <row r="46" spans="1:23" ht="15" customHeight="1" x14ac:dyDescent="0.15">
      <c r="A46" t="s">
        <v>104</v>
      </c>
      <c r="B46" s="275"/>
      <c r="C46" s="275"/>
      <c r="D46" s="275"/>
      <c r="E46" s="275"/>
      <c r="F46" s="275"/>
      <c r="G46" s="275">
        <f>'FFO &amp; AFFO'!H30</f>
        <v>-937.8384072601234</v>
      </c>
      <c r="H46" s="275">
        <f>'FFO &amp; AFFO'!B30</f>
        <v>-947.93299999999999</v>
      </c>
      <c r="I46" s="275">
        <f>'FFO &amp; AFFO'!C30</f>
        <v>-1042.9090000000001</v>
      </c>
      <c r="J46" s="275">
        <f>'FFO &amp; AFFO'!D30</f>
        <v>-1152</v>
      </c>
      <c r="K46" s="275">
        <f>'FFO &amp; AFFO'!E30</f>
        <v>-1375</v>
      </c>
      <c r="L46" s="275"/>
      <c r="M46" s="275">
        <f>'FFO &amp; AFFO'!$G$30*2</f>
        <v>-1856</v>
      </c>
      <c r="N46" s="275">
        <f>'FFO &amp; AFFO'!H30</f>
        <v>-937.8384072601234</v>
      </c>
      <c r="O46" s="275">
        <f>'FFO &amp; AFFO'!I30</f>
        <v>-1920.4306772895247</v>
      </c>
      <c r="P46" s="275">
        <f>'FFO &amp; AFFO'!J30</f>
        <v>-2083.8645076574785</v>
      </c>
      <c r="Q46" s="275">
        <f>'FFO &amp; AFFO'!K30</f>
        <v>-2269.3436686987757</v>
      </c>
      <c r="R46" s="275">
        <f>'FFO &amp; AFFO'!L30</f>
        <v>-2503.8760416285691</v>
      </c>
      <c r="S46" s="275">
        <f>'FFO &amp; AFFO'!M30</f>
        <v>-2805.3755946534388</v>
      </c>
      <c r="T46" s="275">
        <f>'FFO &amp; AFFO'!N30</f>
        <v>-3162.5426916083411</v>
      </c>
      <c r="U46" s="275">
        <f>'FFO &amp; AFFO'!O30</f>
        <v>-3600.9280334614773</v>
      </c>
      <c r="V46" s="275">
        <f>'FFO &amp; AFFO'!P30</f>
        <v>-4125.8619667891862</v>
      </c>
    </row>
    <row r="47" spans="1:23" ht="15" customHeight="1" x14ac:dyDescent="0.15">
      <c r="A47" t="s">
        <v>105</v>
      </c>
      <c r="B47" s="275"/>
      <c r="C47" s="275"/>
      <c r="D47" s="275"/>
      <c r="E47" s="275"/>
      <c r="F47" s="275"/>
      <c r="G47" s="275">
        <f>G46/G24</f>
        <v>-1.816724116925998</v>
      </c>
      <c r="H47" s="275">
        <f t="shared" ref="H47:V47" si="20">H46/H24</f>
        <v>-1.5566629225291977</v>
      </c>
      <c r="I47" s="275">
        <f t="shared" si="20"/>
        <v>-1.2580325693606755</v>
      </c>
      <c r="J47" s="275">
        <f t="shared" si="20"/>
        <v>-1.0249110320284698</v>
      </c>
      <c r="K47" s="275">
        <f t="shared" si="20"/>
        <v>-1.4102564102564104</v>
      </c>
      <c r="L47" s="275"/>
      <c r="M47" s="275">
        <f t="shared" si="20"/>
        <v>-2.0638243770581917</v>
      </c>
      <c r="N47" s="275">
        <f t="shared" si="20"/>
        <v>-0.64765870913238011</v>
      </c>
      <c r="O47" s="275">
        <f t="shared" si="20"/>
        <v>-1.493675653888906</v>
      </c>
      <c r="P47" s="275">
        <f t="shared" si="20"/>
        <v>-1.7664970815423857</v>
      </c>
      <c r="Q47" s="275">
        <f t="shared" si="20"/>
        <v>-2.003181267411243</v>
      </c>
      <c r="R47" s="275">
        <f t="shared" si="20"/>
        <v>-2.0830478886835766</v>
      </c>
      <c r="S47" s="275">
        <f t="shared" si="20"/>
        <v>-1.9893144377597338</v>
      </c>
      <c r="T47" s="275">
        <f t="shared" si="20"/>
        <v>-1.7495538703441624</v>
      </c>
      <c r="U47" s="275">
        <f t="shared" si="20"/>
        <v>-1.4806707816035218</v>
      </c>
      <c r="V47" s="275">
        <f t="shared" si="20"/>
        <v>-1.2236667512808521</v>
      </c>
    </row>
    <row r="48" spans="1:23" ht="15" customHeight="1" x14ac:dyDescent="0.15">
      <c r="B48" s="275"/>
      <c r="C48" s="275"/>
      <c r="D48" s="275"/>
      <c r="E48" s="275"/>
      <c r="F48" s="275"/>
      <c r="G48" s="275">
        <f>0.9*G24</f>
        <v>464.60250000000002</v>
      </c>
      <c r="H48" s="275"/>
      <c r="I48" s="275"/>
      <c r="J48" s="275"/>
      <c r="K48" s="275"/>
      <c r="L48" s="275"/>
      <c r="M48" s="275"/>
      <c r="N48" s="275"/>
      <c r="O48" s="275"/>
      <c r="P48" s="275"/>
      <c r="Q48" s="275"/>
      <c r="R48" s="275"/>
      <c r="S48" s="275"/>
      <c r="T48" s="275"/>
      <c r="U48" s="275"/>
      <c r="V48" s="275"/>
    </row>
    <row r="49" spans="1:22" ht="15" customHeight="1" x14ac:dyDescent="0.15">
      <c r="A49" s="20" t="s">
        <v>54</v>
      </c>
      <c r="B49" s="275"/>
      <c r="C49" s="275"/>
      <c r="D49" s="275"/>
      <c r="E49" s="275"/>
      <c r="F49" s="275"/>
      <c r="G49" s="275"/>
      <c r="H49" s="275"/>
      <c r="I49" s="275"/>
      <c r="J49" s="275"/>
      <c r="K49" s="275"/>
      <c r="L49" s="275"/>
      <c r="M49" s="275"/>
      <c r="N49" s="275"/>
      <c r="O49" s="275"/>
      <c r="P49" s="275"/>
      <c r="Q49" s="275"/>
      <c r="R49" s="275"/>
      <c r="S49" s="275"/>
      <c r="T49" s="275"/>
      <c r="U49" s="275"/>
      <c r="V49" s="275"/>
    </row>
    <row r="50" spans="1:22" ht="15" customHeight="1" x14ac:dyDescent="0.15">
      <c r="A50" t="s">
        <v>106</v>
      </c>
      <c r="B50" s="275">
        <f t="shared" ref="B50:K50" si="21">B5/B3</f>
        <v>-0.24246560818998139</v>
      </c>
      <c r="C50" s="275">
        <f t="shared" si="21"/>
        <v>-0.26327821042644367</v>
      </c>
      <c r="D50" s="275">
        <f t="shared" si="21"/>
        <v>-0.26375094198645371</v>
      </c>
      <c r="E50" s="275">
        <f t="shared" si="21"/>
        <v>-0.27617932926812427</v>
      </c>
      <c r="F50" s="275">
        <f t="shared" si="21"/>
        <v>-0.26699903274638903</v>
      </c>
      <c r="G50" s="275">
        <f t="shared" si="21"/>
        <v>-0.25924053249579693</v>
      </c>
      <c r="H50" s="275">
        <f t="shared" si="21"/>
        <v>-0.24984292906512315</v>
      </c>
      <c r="I50" s="275">
        <f t="shared" si="21"/>
        <v>-0.24989673688558448</v>
      </c>
      <c r="J50" s="275">
        <f t="shared" si="21"/>
        <v>-0.26673180263800683</v>
      </c>
      <c r="K50" s="275">
        <f t="shared" si="21"/>
        <v>-0.25194330132601739</v>
      </c>
      <c r="L50" s="275"/>
      <c r="M50" s="275">
        <f>AVERAGE($G$50:$K$50)</f>
        <v>-0.25553106048210578</v>
      </c>
      <c r="N50" s="275">
        <f t="shared" ref="N50:V50" si="22">AVERAGE($G$50:$K$50)</f>
        <v>-0.25553106048210578</v>
      </c>
      <c r="O50" s="275">
        <f t="shared" si="22"/>
        <v>-0.25553106048210578</v>
      </c>
      <c r="P50" s="275">
        <f t="shared" si="22"/>
        <v>-0.25553106048210578</v>
      </c>
      <c r="Q50" s="275">
        <f t="shared" si="22"/>
        <v>-0.25553106048210578</v>
      </c>
      <c r="R50" s="275">
        <f t="shared" si="22"/>
        <v>-0.25553106048210578</v>
      </c>
      <c r="S50" s="275">
        <f t="shared" si="22"/>
        <v>-0.25553106048210578</v>
      </c>
      <c r="T50" s="275">
        <f t="shared" si="22"/>
        <v>-0.25553106048210578</v>
      </c>
      <c r="U50" s="275">
        <f t="shared" si="22"/>
        <v>-0.25553106048210578</v>
      </c>
      <c r="V50" s="275">
        <f t="shared" si="22"/>
        <v>-0.25553106048210578</v>
      </c>
    </row>
    <row r="51" spans="1:22" ht="15" customHeight="1" x14ac:dyDescent="0.15">
      <c r="A51" t="s">
        <v>107</v>
      </c>
      <c r="B51" s="275">
        <f t="shared" ref="B51:K51" si="23">B8/B3</f>
        <v>-0.12180051337794542</v>
      </c>
      <c r="C51" s="275">
        <f t="shared" si="23"/>
        <v>-0.12146825474828413</v>
      </c>
      <c r="D51" s="275">
        <f t="shared" si="23"/>
        <v>-0.1331655231584451</v>
      </c>
      <c r="E51" s="275">
        <f t="shared" si="23"/>
        <v>-0.12494976983839985</v>
      </c>
      <c r="F51" s="275">
        <f t="shared" si="23"/>
        <v>-0.11704955286993855</v>
      </c>
      <c r="G51" s="275">
        <f t="shared" si="23"/>
        <v>-0.11975504059734485</v>
      </c>
      <c r="H51" s="275">
        <f t="shared" si="23"/>
        <v>-0.11170640748442816</v>
      </c>
      <c r="I51" s="275">
        <f t="shared" si="23"/>
        <v>-0.10835742806003029</v>
      </c>
      <c r="J51" s="275">
        <f t="shared" si="23"/>
        <v>-0.10442110405471422</v>
      </c>
      <c r="K51" s="275">
        <f t="shared" si="23"/>
        <v>-0.10185185185185185</v>
      </c>
      <c r="L51" s="275"/>
      <c r="M51" s="275">
        <f>AVERAGE($G$51:$K$51)</f>
        <v>-0.10921836640967386</v>
      </c>
      <c r="N51" s="275">
        <f t="shared" ref="N51:V51" si="24">AVERAGE($G$51:$K$51)</f>
        <v>-0.10921836640967386</v>
      </c>
      <c r="O51" s="275">
        <f t="shared" si="24"/>
        <v>-0.10921836640967386</v>
      </c>
      <c r="P51" s="275">
        <f t="shared" si="24"/>
        <v>-0.10921836640967386</v>
      </c>
      <c r="Q51" s="275">
        <f t="shared" si="24"/>
        <v>-0.10921836640967386</v>
      </c>
      <c r="R51" s="275">
        <f t="shared" si="24"/>
        <v>-0.10921836640967386</v>
      </c>
      <c r="S51" s="275">
        <f t="shared" si="24"/>
        <v>-0.10921836640967386</v>
      </c>
      <c r="T51" s="275">
        <f t="shared" si="24"/>
        <v>-0.10921836640967386</v>
      </c>
      <c r="U51" s="275">
        <f t="shared" si="24"/>
        <v>-0.10921836640967386</v>
      </c>
      <c r="V51" s="275">
        <f t="shared" si="24"/>
        <v>-0.10921836640967386</v>
      </c>
    </row>
    <row r="52" spans="1:22" ht="15" customHeight="1" x14ac:dyDescent="0.15">
      <c r="A52" t="s">
        <v>108</v>
      </c>
      <c r="B52" s="275">
        <f t="shared" ref="B52:K52" si="25">B9/B3</f>
        <v>-0.18096407491634769</v>
      </c>
      <c r="C52" s="275">
        <f t="shared" si="25"/>
        <v>-0.19229322126949999</v>
      </c>
      <c r="D52" s="275">
        <f t="shared" si="25"/>
        <v>-0.17074929471196504</v>
      </c>
      <c r="E52" s="275">
        <f t="shared" si="25"/>
        <v>-0.16300283891606168</v>
      </c>
      <c r="F52" s="275">
        <f t="shared" si="25"/>
        <v>-0.16810400313548382</v>
      </c>
      <c r="G52" s="275">
        <f t="shared" si="25"/>
        <v>-0.18187427117742719</v>
      </c>
      <c r="H52" s="275">
        <f t="shared" si="25"/>
        <v>-0.19618562898526523</v>
      </c>
      <c r="I52" s="275">
        <f t="shared" si="25"/>
        <v>-0.20638854467850751</v>
      </c>
      <c r="J52" s="275">
        <f t="shared" si="25"/>
        <v>-0.20200293111871032</v>
      </c>
      <c r="K52" s="275">
        <f t="shared" si="25"/>
        <v>-0.20187471422039324</v>
      </c>
      <c r="L52" s="275"/>
      <c r="M52" s="275">
        <f>AVERAGE($G$52:$K$52)</f>
        <v>-0.19766521803606071</v>
      </c>
      <c r="N52" s="275">
        <f t="shared" ref="N52:V52" si="26">AVERAGE($G$52:$K$52)</f>
        <v>-0.19766521803606071</v>
      </c>
      <c r="O52" s="275">
        <f t="shared" si="26"/>
        <v>-0.19766521803606071</v>
      </c>
      <c r="P52" s="275">
        <f t="shared" si="26"/>
        <v>-0.19766521803606071</v>
      </c>
      <c r="Q52" s="275">
        <f t="shared" si="26"/>
        <v>-0.19766521803606071</v>
      </c>
      <c r="R52" s="275">
        <f t="shared" si="26"/>
        <v>-0.19766521803606071</v>
      </c>
      <c r="S52" s="275">
        <f t="shared" si="26"/>
        <v>-0.19766521803606071</v>
      </c>
      <c r="T52" s="275">
        <f t="shared" si="26"/>
        <v>-0.19766521803606071</v>
      </c>
      <c r="U52" s="275">
        <f t="shared" si="26"/>
        <v>-0.19766521803606071</v>
      </c>
      <c r="V52" s="275">
        <f t="shared" si="26"/>
        <v>-0.19766521803606071</v>
      </c>
    </row>
    <row r="53" spans="1:22" ht="15" customHeight="1" x14ac:dyDescent="0.15">
      <c r="A53" t="s">
        <v>109</v>
      </c>
      <c r="B53" s="275">
        <f t="shared" ref="B53:K53" si="27">-B6/B3</f>
        <v>4.8587476938530015E-2</v>
      </c>
      <c r="C53" s="275">
        <f t="shared" si="27"/>
        <v>4.3069621751339777E-2</v>
      </c>
      <c r="D53" s="275">
        <f t="shared" si="27"/>
        <v>4.0174634902990274E-2</v>
      </c>
      <c r="E53" s="275">
        <f t="shared" si="27"/>
        <v>3.563255695282052E-2</v>
      </c>
      <c r="F53" s="275">
        <f t="shared" si="27"/>
        <v>4.2526617452994707E-2</v>
      </c>
      <c r="G53" s="275">
        <f t="shared" si="27"/>
        <v>4.917059053487137E-2</v>
      </c>
      <c r="H53" s="275">
        <f t="shared" si="27"/>
        <v>5.482208900349738E-2</v>
      </c>
      <c r="I53" s="275">
        <f t="shared" si="27"/>
        <v>5.5624397631832578E-2</v>
      </c>
      <c r="J53" s="275">
        <f t="shared" si="27"/>
        <v>4.9706888128969222E-2</v>
      </c>
      <c r="K53" s="275">
        <f t="shared" si="27"/>
        <v>5.2812071330589849E-2</v>
      </c>
      <c r="L53" s="275"/>
      <c r="M53" s="275">
        <f>AVERAGE($G$53:$K$53)</f>
        <v>5.2427207325952074E-2</v>
      </c>
      <c r="N53" s="275">
        <f t="shared" ref="N53:V53" si="28">AVERAGE($G$53:$K$53)</f>
        <v>5.2427207325952074E-2</v>
      </c>
      <c r="O53" s="275">
        <f t="shared" si="28"/>
        <v>5.2427207325952074E-2</v>
      </c>
      <c r="P53" s="275">
        <f t="shared" si="28"/>
        <v>5.2427207325952074E-2</v>
      </c>
      <c r="Q53" s="275">
        <f t="shared" si="28"/>
        <v>5.2427207325952074E-2</v>
      </c>
      <c r="R53" s="275">
        <f t="shared" si="28"/>
        <v>5.2427207325952074E-2</v>
      </c>
      <c r="S53" s="275">
        <f t="shared" si="28"/>
        <v>5.2427207325952074E-2</v>
      </c>
      <c r="T53" s="275">
        <f t="shared" si="28"/>
        <v>5.2427207325952074E-2</v>
      </c>
      <c r="U53" s="275">
        <f t="shared" si="28"/>
        <v>5.2427207325952074E-2</v>
      </c>
      <c r="V53" s="275">
        <f t="shared" si="28"/>
        <v>5.2427207325952074E-2</v>
      </c>
    </row>
    <row r="54" spans="1:22" ht="15" customHeight="1" x14ac:dyDescent="0.15">
      <c r="A54" t="s">
        <v>110</v>
      </c>
      <c r="B54" s="275">
        <f t="shared" ref="B54:K54" si="29">-B25/B24</f>
        <v>0.11006739400373464</v>
      </c>
      <c r="C54" s="275">
        <f t="shared" si="29"/>
        <v>0.28431930638875508</v>
      </c>
      <c r="D54" s="275">
        <f t="shared" si="29"/>
        <v>0.18774055893345235</v>
      </c>
      <c r="E54" s="275">
        <f t="shared" si="29"/>
        <v>0.15628882453733853</v>
      </c>
      <c r="F54" s="275">
        <f t="shared" si="29"/>
        <v>0.26761883173042911</v>
      </c>
      <c r="G54" s="275">
        <f t="shared" si="29"/>
        <v>0.28311492081941014</v>
      </c>
      <c r="H54" s="275">
        <f t="shared" si="29"/>
        <v>0.17936389075000986</v>
      </c>
      <c r="I54" s="275">
        <f t="shared" si="29"/>
        <v>0.14957780458383596</v>
      </c>
      <c r="J54" s="275">
        <f t="shared" si="29"/>
        <v>0.13790035587188612</v>
      </c>
      <c r="K54" s="275">
        <f t="shared" si="29"/>
        <v>0.16512820512820514</v>
      </c>
      <c r="L54" s="275"/>
      <c r="M54" s="275">
        <f>K54</f>
        <v>0.16512820512820514</v>
      </c>
      <c r="N54" s="275">
        <f>M54</f>
        <v>0.16512820512820514</v>
      </c>
      <c r="O54" s="275">
        <f t="shared" ref="O54:V54" si="30">N54</f>
        <v>0.16512820512820514</v>
      </c>
      <c r="P54" s="275">
        <f t="shared" si="30"/>
        <v>0.16512820512820514</v>
      </c>
      <c r="Q54" s="275">
        <f t="shared" si="30"/>
        <v>0.16512820512820514</v>
      </c>
      <c r="R54" s="275">
        <f t="shared" si="30"/>
        <v>0.16512820512820514</v>
      </c>
      <c r="S54" s="275">
        <f t="shared" si="30"/>
        <v>0.16512820512820514</v>
      </c>
      <c r="T54" s="275">
        <f t="shared" si="30"/>
        <v>0.16512820512820514</v>
      </c>
      <c r="U54" s="275">
        <f t="shared" si="30"/>
        <v>0.16512820512820514</v>
      </c>
      <c r="V54" s="275">
        <f t="shared" si="30"/>
        <v>0.16512820512820514</v>
      </c>
    </row>
    <row r="55" spans="1:22" ht="15" customHeight="1" x14ac:dyDescent="0.15">
      <c r="B55" s="235"/>
      <c r="C55" s="235"/>
      <c r="D55" s="235"/>
      <c r="E55" s="235"/>
      <c r="F55" s="235"/>
      <c r="G55" s="235"/>
      <c r="H55" s="235"/>
      <c r="I55" s="235"/>
      <c r="J55" s="235"/>
      <c r="K55" s="235"/>
      <c r="L55" s="235"/>
      <c r="M55" s="235"/>
      <c r="N55" s="235"/>
      <c r="O55" s="235"/>
      <c r="P55" s="235"/>
      <c r="Q55" s="235"/>
      <c r="R55" s="235"/>
      <c r="S55" s="235"/>
      <c r="T55" s="235"/>
      <c r="U55" s="235"/>
      <c r="V55" s="235"/>
    </row>
    <row r="56" spans="1:22" ht="15" customHeight="1" x14ac:dyDescent="0.15"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5"/>
      <c r="P56" s="235"/>
      <c r="Q56" s="235"/>
      <c r="R56" s="235"/>
      <c r="S56" s="235"/>
      <c r="T56" s="235"/>
      <c r="U56" s="235"/>
      <c r="V56" s="235"/>
    </row>
    <row r="65" spans="18:18" ht="15" customHeight="1" x14ac:dyDescent="0.15">
      <c r="R65">
        <f>SUM(V51:V52)</f>
        <v>-0.3068835844457346</v>
      </c>
    </row>
  </sheetData>
  <hyperlinks>
    <hyperlink ref="B3" r:id="rId1" display="https://my.apps.factset.com/viewer/?_app_id=central_doc_viewer&amp;_dd2=%26f%3Dsld%26c%3Dtrue%26os%3D54427%26oe%3D54436&amp;_doc_docfn=U2FsdGVkX18C5Il+NVS5APxLxz5512jBbEAhJai1hU9aqscE3oAUz17qAwSbHUkFlbzAKX1lX12Z8JscqljFDS06Q2HNKWlnfaQ/mr0SGoQ=&amp;center_on_screen=true&amp;float_window=true&amp;height=800&amp;positioning_strategy=center_on_screen&amp;width=950" xr:uid="{30AFE60E-D390-40C7-8E1D-8BA51F3BFF13}"/>
    <hyperlink ref="C3" r:id="rId2" display="https://my.apps.factset.com/viewer/?_app_id=central_doc_viewer&amp;_dd2=%26f%3Dsld%26c%3Dtrue%26os%3D55800%26oe%3D55809&amp;_doc_docfn=U2FsdGVkX1/HvpaAnFBfd1DpZWXGkfbLJmuanxhco56VmwAUExSuQPfwBzXMveUQsHzUd5OZ0oGQvNq6mZMZHEw0hf3r1aK6Jijgh6A/1AA=&amp;center_on_screen=true&amp;float_window=true&amp;height=800&amp;positioning_strategy=center_on_screen&amp;width=950" xr:uid="{2649A641-962C-4304-90A5-F013DFDE9DF2}"/>
    <hyperlink ref="D3" r:id="rId3" display="https://my.apps.factset.com/viewer/?_app_id=central_doc_viewer&amp;_dd2=%26f%3Dsld%26c%3Dtrue%26os%3D121164%26oe%3D121173&amp;_doc_docfn=U2FsdGVkX1/+FOfc5VZyL/CceNF//DFas4hio5lKgJyhWYnh4qJjS15P19NSiueYGY+PtY3d9D1a/2sLAopgkeoLpe1Zvrii9JjEMuKuB34=&amp;center_on_screen=true&amp;float_window=true&amp;height=800&amp;positioning_strategy=center_on_screen&amp;width=950" xr:uid="{80012B4C-72D0-4757-A444-9D8C4654E2AB}"/>
    <hyperlink ref="E3" r:id="rId4" display="https://my.apps.factset.com/viewer/?_app_id=central_doc_viewer&amp;_dd2=%26f%3Dsld%26c%3Dtrue%26os%3D184373%26oe%3D184384&amp;_doc_docfn=U2FsdGVkX18iB3Y0FTChVa5RKeovDqN/B/1SfFObNxf7HByapr2GTwBia445E+CFN9ZVqIdWyGTJK3XsyFz1cER2OqTt4PO0WiqrZ0M5PZk=&amp;center_on_screen=true&amp;float_window=true&amp;height=800&amp;positioning_strategy=center_on_screen&amp;width=950" xr:uid="{BAB9FC93-AB89-491B-888A-833BE4A8D2F9}"/>
    <hyperlink ref="F3" r:id="rId5" display="https://my.apps.factset.com/viewer/?_app_id=central_doc_viewer&amp;_dd2=%26f%3Dsld%26c%3Dtrue%26os%3D133848%26oe%3D133857&amp;_doc_docfn=U2FsdGVkX1+V9Tu1yirQ6KOys2+d9VVkWoCUMPSeKf64NhExeZQz8KQoUIo/CCukrwVCwahmdrNeLO6kMKvDzmrFwSzSHehCHuZgGzDGk2k=&amp;center_on_screen=true&amp;float_window=true&amp;height=800&amp;positioning_strategy=center_on_screen&amp;width=950" xr:uid="{B31C2304-C488-4617-865C-921BD7A83984}"/>
    <hyperlink ref="G3" r:id="rId6" display="https://my.apps.factset.com/viewer/?_app_id=central_doc_viewer&amp;_dd2=%26f%3Dsld%26c%3Dtrue%26os%3D131020%26oe%3D131031&amp;_doc_docfn=U2FsdGVkX1/XjqTTgxwoQwyfh+FLuTPQjXCQ1vhRBc+DDRrZfI4b4av+n4F60Cz4MbLRV9yV4QfqeWq79EY0U3Eo27v501IqEmsH2S3s7ms=&amp;center_on_screen=true&amp;float_window=true&amp;height=800&amp;positioning_strategy=center_on_screen&amp;width=950" xr:uid="{DEC56BE4-DE38-4955-99EC-1434F2B6EF33}"/>
    <hyperlink ref="H3" r:id="rId7" display="https://my.apps.factset.com/viewer/?_app_id=central_doc_viewer&amp;_dd2=%26f%3Dsld%26c%3Dtrue%26os%3D128142%26oe%3D128153&amp;_doc_docfn=U2FsdGVkX1+JQ3J7CkXTtA56rVOyqSct1/UMtsAT1/LZp5jPf7JMJzFNK4wRbMvmZHieZS66HYYXjvXWjMJCox25j0V8gJRCUmjuUCv57mY=&amp;center_on_screen=true&amp;float_window=true&amp;height=800&amp;positioning_strategy=center_on_screen&amp;width=950" xr:uid="{57420123-8827-4109-BAD5-9869B64B71CA}"/>
    <hyperlink ref="I3" r:id="rId8" display="https://my.apps.factset.com/viewer/?_app_id=central_doc_viewer&amp;_dd2=%26f%3Dsld%26c%3Dtrue%26os%3D136043%26oe%3D136048&amp;_doc_docfn=U2FsdGVkX1+ANTaVvFAZiLGh/dVuaAhIdRrECzCDxwfUH1DaSj93dZWUdY/e4I6cRHmO7SPaNF3pI4vTRWdLHQ0EjkhRdfphd4ZG1duZFNk=&amp;center_on_screen=true&amp;float_window=true&amp;height=800&amp;positioning_strategy=center_on_screen&amp;width=950" xr:uid="{F8757DC2-7E8C-465E-8A7B-80873F0F3A03}"/>
    <hyperlink ref="J3" r:id="rId9" display="https://my.apps.factset.com/viewer/?_app_id=central_doc_viewer&amp;_dd2=%26f%3Dsld%26c%3Dtrue%26os%3D135811%26oe%3D135816&amp;_doc_docfn=U2FsdGVkX1+AxxVB41UI4I1auRRLQfoPHxaopqN+Sa5L4fXq1O4/OG25R8nW6dOnd323f+pXTwffB+oXuwFltpbNcErfSenrM3lCC3+BdoI=&amp;center_on_screen=true&amp;float_window=true&amp;height=800&amp;positioning_strategy=center_on_screen&amp;width=950" xr:uid="{ADC1BFF0-C0DF-44AD-9B66-53F3A6B0D967}"/>
    <hyperlink ref="K3" r:id="rId10" display="https://my.apps.factset.com/viewer/?_app_id=central_doc_viewer&amp;_dd2=%26f%3Dsld%26c%3Dtrue%26os%3D135579%26oe%3D135584&amp;_doc_docfn=U2FsdGVkX1+r3eFP6XCYcig4tyKwbe6uDw0Jg7gcn7f/g/9HIEZNCBOXNlG1LXV+5Gmfqrw5rOnKmYbOCELA3YhLB8UCwbLw7It1gJr5uJQ=&amp;center_on_screen=true&amp;float_window=true&amp;height=800&amp;positioning_strategy=center_on_screen&amp;width=950" xr:uid="{9AE1BBC7-298E-40FE-8C62-34E328B96065}"/>
    <hyperlink ref="B4" r:id="rId11" display="https://my.apps.factset.com/viewer/?_app_id=central_doc_viewer&amp;_dd2=%26f%3Dsld%26c%3Dtrue%26os%3D60266%26oe%3D60275&amp;_doc_docfn=U2FsdGVkX1+RK38lPGJbKxDxGYWjPiXriGYguyODBWUyfFjit5K5NiiLOBAsLSDPATsmuyEXdt04TUqaLAnwZV0tQ5mkQk9wSUXPD3zYRBg=&amp;center_on_screen=true&amp;float_window=true&amp;height=800&amp;positioning_strategy=center_on_screen&amp;width=950" xr:uid="{193C8824-53E1-4C0D-95BA-4647485AA521}"/>
    <hyperlink ref="C4" r:id="rId12" display="https://my.apps.factset.com/viewer/?_app_id=central_doc_viewer&amp;_dd2=%26f%3Dsld%26c%3Dtrue%26os%3D61651%26oe%3D61660&amp;_doc_docfn=U2FsdGVkX1+smippKZvb+c9SleXoMPOTjLaZtlwkls3wcfK3+7nVGFugBGOjLElpAUDk446OricP9uWDGZjtg54mamJ93MxV25hrbv6BIgc=&amp;center_on_screen=true&amp;float_window=true&amp;height=800&amp;positioning_strategy=center_on_screen&amp;width=950" xr:uid="{5485157E-F004-4ED5-85FF-B5393462D874}"/>
    <hyperlink ref="D4" r:id="rId13" display="https://my.apps.factset.com/viewer/?_app_id=central_doc_viewer&amp;_dd2=%26f%3Dsld%26c%3Dtrue%26os%3D126584%26oe%3D126593&amp;_doc_docfn=U2FsdGVkX1/GpVxQanxlaR47vbgTizB9txFkEmpdjp3MAwPDMkI32NxlUkqC3AkknUiuM8Whq/bk3+EJQdrbh+PzOuALg/cgVvPIooRaKJ0=&amp;center_on_screen=true&amp;float_window=true&amp;height=800&amp;positioning_strategy=center_on_screen&amp;width=950" xr:uid="{858E8907-11D5-48A0-BF46-03A520367E97}"/>
    <hyperlink ref="E4" r:id="rId14" display="https://my.apps.factset.com/viewer/?_app_id=central_doc_viewer&amp;_dd2=%26f%3Dsld%26c%3Dtrue%26os%3D189818%26oe%3D189827&amp;_doc_docfn=U2FsdGVkX188SUhg+9bOtoz+YSAy1D7K3TC1F5dGJ9G9sgCk9Nt+02Qqft+9HW1bQM0O1tAZgAGWCJJ0fv5CjUn0TM/m1PwGUz9XGyTWD9Q=&amp;center_on_screen=true&amp;float_window=true&amp;height=800&amp;positioning_strategy=center_on_screen&amp;width=950" xr:uid="{A498E090-C9F2-4953-85D1-DEAF490D6242}"/>
    <hyperlink ref="F4" r:id="rId15" display="https://my.apps.factset.com/viewer/?_app_id=central_doc_viewer&amp;_dd2=%26f%3Dsld%26c%3Dtrue%26os%3D139298%26oe%3D139307&amp;_doc_docfn=U2FsdGVkX1+Bw2DVeTPPGGIH5qjb/CRKAenlIFoDLvjc+gyl/7iBdVsXq+5nvPetFBU1noVvhCG6j+ferGpkQeqcyZ+//C0s/GIxZg7cXnA=&amp;center_on_screen=true&amp;float_window=true&amp;height=800&amp;positioning_strategy=center_on_screen&amp;width=950" xr:uid="{07289DD9-9BAD-4789-8019-503C77D88A62}"/>
    <hyperlink ref="G4" r:id="rId16" display="https://my.apps.factset.com/viewer/?_app_id=central_doc_viewer&amp;_dd2=%26f%3Dsld%26c%3Dtrue%26os%3D136464%26oe%3D136473&amp;_doc_docfn=U2FsdGVkX1+rivy0CjOqQgwsTqxI2B9xRSLNj3lYe2UVkvGx0zcFxBcojRoLnmW2+RLb9qpDZsZ33rwGmv0kIUiApyMomCnjbjRW+ByCqag=&amp;center_on_screen=true&amp;float_window=true&amp;height=800&amp;positioning_strategy=center_on_screen&amp;width=950" xr:uid="{154C9F98-3BDE-4589-BA0F-DE78B47CD6AB}"/>
    <hyperlink ref="H4" r:id="rId17" display="https://my.apps.factset.com/viewer/?_app_id=central_doc_viewer&amp;_dd2=%26f%3Dsld%26c%3Dtrue%26os%3D132852%26oe%3D132861&amp;_doc_docfn=U2FsdGVkX18jqs+79rknkNOzeBTQhqs+wVQlq/GrUX8AGnb9GeWMa0oVyF1tZR/jkse7j7ByqpyYn8Bd1oJ8/ub7RCFeQjKUJO9QzYLpwWw=&amp;center_on_screen=true&amp;float_window=true&amp;height=800&amp;positioning_strategy=center_on_screen&amp;width=950" xr:uid="{DA830963-1682-4BF4-8A82-D3234433FA20}"/>
    <hyperlink ref="I4" r:id="rId18" display="https://my.apps.factset.com/viewer/?_app_id=central_doc_viewer&amp;_dd2=%26f%3Dsld%26c%3Dtrue%26os%3D142030%26oe%3D142035&amp;_doc_docfn=U2FsdGVkX18kWnaO6J34nH0K9lndoXUAWw+c8HhcV6evWd2LZ/raF2Jis1OLO7zQPZnsD28txBE95YsQpd8YytqiWhWyuZX5rPgZCSaHYQU=&amp;center_on_screen=true&amp;float_window=true&amp;height=800&amp;positioning_strategy=center_on_screen&amp;width=950" xr:uid="{84BD81BA-253F-42E1-82D3-5F0790C21CF5}"/>
    <hyperlink ref="J4" r:id="rId19" display="https://my.apps.factset.com/viewer/?_app_id=central_doc_viewer&amp;_dd2=%26f%3Dsld%26c%3Dtrue%26os%3D141835%26oe%3D141840&amp;_doc_docfn=U2FsdGVkX1/mvtiIpz0lB2L8mI0chqJu5k+kjvOI/JOk/14WAWHx+klOVr6TgKzNbMludq5msbF8TLX9gebTP1aMrY7tQI6+cFCUTqMYcco=&amp;center_on_screen=true&amp;float_window=true&amp;height=800&amp;positioning_strategy=center_on_screen&amp;width=950" xr:uid="{26A3346B-B0FD-4F3C-BCED-951442DC4361}"/>
    <hyperlink ref="K4" r:id="rId20" display="https://my.apps.factset.com/viewer/?_app_id=central_doc_viewer&amp;_dd2=%26f%3Dsld%26c%3Dtrue%26os%3D141640%26oe%3D141645&amp;_doc_docfn=U2FsdGVkX18eUuA+aS/BrIMpLqRiSZpdc5CU/eJDpJowBbTmKHMatcLT5cjj4HUHIMsKHOcyWr0b91xpe31NiHVWaoTF+Ffv8435bMkeSGQ=&amp;center_on_screen=true&amp;float_window=true&amp;height=800&amp;positioning_strategy=center_on_screen&amp;width=950" xr:uid="{F6605789-406A-41CC-9E57-F58FA61C1B25}"/>
    <hyperlink ref="B8" r:id="rId21" display="https://my.apps.factset.com/viewer/?_app_id=central_doc_viewer&amp;_dd2=%26f%3Dsld%26c%3Dtrue%26os%3D56325%26oe%3D56332&amp;_doc_docfn=U2FsdGVkX18JQqC/ZnOBhbYj4we4lNpxu5UvQnb2LjPlUdhwvUDcRvnStD+xHhbjZLggZgjZ9D3HeuX5IPJVCaZIQS6Y8ixe20jO98yv9ms=&amp;center_on_screen=true&amp;float_window=true&amp;height=800&amp;positioning_strategy=center_on_screen&amp;width=950" xr:uid="{1948BCDE-2F86-47BF-BD35-B3C2A7D13F99}"/>
    <hyperlink ref="C8" r:id="rId22" display="https://my.apps.factset.com/viewer/?_app_id=central_doc_viewer&amp;_dd2=%26f%3Dsld%26c%3Dtrue%26os%3D57698%26oe%3D57705&amp;_doc_docfn=U2FsdGVkX18qVXjmcwQqgiPZiLi/GYmYOhyonKXOsfNi2YZ/hZKN9ip8DRL7GvYYOs5Cp4+zI7iaSKI9C0hAU5xeXxuvmJuyy/lI2EdimRY=&amp;center_on_screen=true&amp;float_window=true&amp;height=800&amp;positioning_strategy=center_on_screen&amp;width=950" xr:uid="{5226D818-FA35-4ECA-BD98-9A65AA5930DE}"/>
    <hyperlink ref="D8" r:id="rId23" display="https://my.apps.factset.com/viewer/?_app_id=central_doc_viewer&amp;_dd2=%26f%3Dsld%26c%3Dtrue%26os%3D122909%26oe%3D122916&amp;_doc_docfn=U2FsdGVkX1+hINV/eZBBb0uf/3kFRCYv27mctwU1XqV4yZ1i0SwMDQhyb6ZZcH9FOCYYjHXCfuNXJ6NM2vHE9LCuhwr0k9puQdly7MBH6Hk=&amp;center_on_screen=true&amp;float_window=true&amp;height=800&amp;positioning_strategy=center_on_screen&amp;width=950" xr:uid="{8EAFF592-F4F2-4635-A1F4-70F7DFB08E84}"/>
    <hyperlink ref="E8" r:id="rId24" display="https://my.apps.factset.com/viewer/?_app_id=central_doc_viewer&amp;_dd2=%26f%3Dsld%26c%3Dtrue%26os%3D186118%26oe%3D186125&amp;_doc_docfn=U2FsdGVkX19NN00TdD4SzMUfxHMg1h9JFbiXR4eix++C/cqvLzS0zXc+D4ZXVy/Cjl4+LBMQGrXVT0Yu4U6HYra1J+Ss089m55XCjoLPiuM=&amp;center_on_screen=true&amp;float_window=true&amp;height=800&amp;positioning_strategy=center_on_screen&amp;width=950" xr:uid="{9F4522D0-ADB5-499C-9AD1-587D6911FE74}"/>
    <hyperlink ref="F8" r:id="rId25" display="https://my.apps.factset.com/viewer/?_app_id=central_doc_viewer&amp;_dd2=%26f%3Dsld%26c%3Dtrue%26os%3D135593%26oe%3D135600&amp;_doc_docfn=U2FsdGVkX189Sq5zoUuDY4dO/ZL14/LjTMGiDiiL1A+gTaWYbXtxtjRXHnoxQvI964AXpaDNUg7Ayw6YQpcHb5zEH7VvNbxty5EwoJkWE8k=&amp;center_on_screen=true&amp;float_window=true&amp;height=800&amp;positioning_strategy=center_on_screen&amp;width=950" xr:uid="{1503B1D7-D7E5-4B69-A29F-58FC783263B9}"/>
    <hyperlink ref="G8" r:id="rId26" display="https://my.apps.factset.com/viewer/?_app_id=central_doc_viewer&amp;_dd2=%26f%3Dsld%26c%3Dtrue%26os%3D132765%26oe%3D132772&amp;_doc_docfn=U2FsdGVkX195/6/af+quglcFwJfyL7vTfeRZBDiJjJDLDMvdk96G5Ea4+BlFv2CzDeBuB34ZpAy45bHl+qMxBZ/8h5wW0KEuJ3HY6NhwXHI=&amp;center_on_screen=true&amp;float_window=true&amp;height=800&amp;positioning_strategy=center_on_screen&amp;width=950" xr:uid="{78A022B9-FDED-42F5-A770-4DA60E2F3FC2}"/>
    <hyperlink ref="H8" r:id="rId27" display="https://my.apps.factset.com/viewer/?_app_id=central_doc_viewer&amp;_dd2=%26f%3Dsld%26c%3Dtrue%26os%3D129887%26oe%3D129894&amp;_doc_docfn=U2FsdGVkX19fNrGdL7bhZqfxovbMZ35cCyCTsYaz/hWitV4PS+fGqVA2lF2UhNHLg9Q8jgmADHRmpsy7ZivfzyOewpnY5OC5XmmhXfiEmoY=&amp;center_on_screen=true&amp;float_window=true&amp;height=800&amp;positioning_strategy=center_on_screen&amp;width=950" xr:uid="{E283B02C-D334-4294-AE39-6928786704B2}"/>
    <hyperlink ref="I8" r:id="rId28" display="https://my.apps.factset.com/viewer/?_app_id=central_doc_viewer&amp;_dd2=%26f%3Dsld%26c%3Dtrue%26os%3D137764%26oe%3D137767&amp;_doc_docfn=U2FsdGVkX1+4Y+UmxRRQDNY+N4sSLjl56pTvWvmzwsiaHmUxyyUfwY3yE1XF4jFRnSLARDhx/FIzwQEp2c2yIAhOjwmDhFm4j4ORu5q+2b0=&amp;center_on_screen=true&amp;float_window=true&amp;height=800&amp;positioning_strategy=center_on_screen&amp;width=950" xr:uid="{8D104CF8-773C-4D6B-B370-33730A8ABA74}"/>
    <hyperlink ref="J8" r:id="rId29" display="https://my.apps.factset.com/viewer/?_app_id=central_doc_viewer&amp;_dd2=%26f%3Dsld%26c%3Dtrue%26os%3D137562%26oe%3D137565&amp;_doc_docfn=U2FsdGVkX1/60mXuqXYAZbwyydgmdmp14Q6sItu09PLrBc1UF3ay6bL1Vwuez42aKHr49hwOMW3S1lcu2rd06y+WW1mtIEX8hRZJccsfG7I=&amp;center_on_screen=true&amp;float_window=true&amp;height=800&amp;positioning_strategy=center_on_screen&amp;width=950" xr:uid="{1327F340-3985-4EAD-A63C-A09338F8667E}"/>
    <hyperlink ref="K8" r:id="rId30" display="https://my.apps.factset.com/viewer/?_app_id=central_doc_viewer&amp;_dd2=%26f%3Dsld%26c%3Dtrue%26os%3D137360%26oe%3D137363&amp;_doc_docfn=U2FsdGVkX18nEacuWAnMVIwNXkwTFbVj1iY+XT48174p5XFepdeKa0c3ifwGv+4z7GhKyPzDzy06qug2KOYTVqqdL71P2n5lO/lnouyCMlk=&amp;center_on_screen=true&amp;float_window=true&amp;height=800&amp;positioning_strategy=center_on_screen&amp;width=950" xr:uid="{BABD0806-22F9-4E82-8B2F-CC34FD388BDC}"/>
    <hyperlink ref="B9" r:id="rId31" display="https://my.apps.factset.com/viewer/?_app_id=central_doc_viewer&amp;_dd2=%26f%3Dsld%26c%3Dtrue%26os%3D57125%26oe%3D57132&amp;_doc_docfn=U2FsdGVkX1+ghnSnEydBBqlNGLuBL2yeWEKA9teUxrCtWFTi2jSxmG610lGb38QlzQzqgN4wKkOoQIssMHUHUOvYOQryecjLYHALsCUreag=&amp;center_on_screen=true&amp;float_window=true&amp;height=800&amp;positioning_strategy=center_on_screen&amp;width=950" xr:uid="{528C9FEE-F99F-464B-B61A-5C6B8542A1CF}"/>
    <hyperlink ref="C9" r:id="rId32" display="https://my.apps.factset.com/viewer/?_app_id=central_doc_viewer&amp;_dd2=%26f%3Dsld%26c%3Dtrue%26os%3D58498%26oe%3D58505&amp;_doc_docfn=U2FsdGVkX19LRU2E6yKEqJWKFJx979vvWarJEXQHBGEvStuTy5//t7FBpgByS60bh3huTtI4XchBqL6TNxAZQrx2ZEuBB1E8NoX8d/k4/5k=&amp;center_on_screen=true&amp;float_window=true&amp;height=800&amp;positioning_strategy=center_on_screen&amp;width=950" xr:uid="{BC27942B-A018-44CA-94EA-E9E19262DED6}"/>
    <hyperlink ref="D9" r:id="rId33" display="https://my.apps.factset.com/viewer/?_app_id=central_doc_viewer&amp;_dd2=%26f%3Dsld%26c%3Dtrue%26os%3D123653%26oe%3D123660&amp;_doc_docfn=U2FsdGVkX1+gD7ubFYUiMmIMuUavMiJdzCCLXpKy1xCM4M6sRnyKa3K8Es3mLeyeNMb1ObDoIwb2xicw8irVeax9j2kabAZ5xVv36xtIvmY=&amp;center_on_screen=true&amp;float_window=true&amp;height=800&amp;positioning_strategy=center_on_screen&amp;width=950" xr:uid="{B6E1A2B4-0571-486D-B693-E3A8B8495F11}"/>
    <hyperlink ref="E9" r:id="rId34" display="https://my.apps.factset.com/viewer/?_app_id=central_doc_viewer&amp;_dd2=%26f%3Dsld%26c%3Dtrue%26os%3D186865%26oe%3D186872&amp;_doc_docfn=U2FsdGVkX1+S1PLVFUS0Bbs0q2BQcfyOjZ68Lwah/NudiymdbLbcU0+3f7uQdNnYo/KYNDRl6xqagA4f6Y71eHJlY/gczre9KtTvB1vUm90=&amp;center_on_screen=true&amp;float_window=true&amp;height=800&amp;positioning_strategy=center_on_screen&amp;width=950" xr:uid="{2852B29E-129F-403D-BF23-8F07BB6DC9FF}"/>
    <hyperlink ref="F9" r:id="rId35" display="https://my.apps.factset.com/viewer/?_app_id=central_doc_viewer&amp;_dd2=%26f%3Dsld%26c%3Dtrue%26os%3D136343%26oe%3D136350&amp;_doc_docfn=U2FsdGVkX194bZGZkKPRE7GhYdrz7hWl9ex4/ArEfhzvP04MTkE8MO1SEH6I9GGZpcwlKFlcv2FXllJ268uA48f+qgLNCwIfnm1gcEzlJfU=&amp;center_on_screen=true&amp;float_window=true&amp;height=800&amp;positioning_strategy=center_on_screen&amp;width=950" xr:uid="{99B30C50-9A89-4224-A195-A06E355B9A34}"/>
    <hyperlink ref="G9" r:id="rId36" display="https://my.apps.factset.com/viewer/?_app_id=central_doc_viewer&amp;_dd2=%26f%3Dsld%26c%3Dtrue%26os%3D133516%26oe%3D133525&amp;_doc_docfn=U2FsdGVkX1+XDG2Q8Q5/CiAoWWeeUJJDMzaIUH5jUV522ZBtKhOVI0CG2c/JH0R6hDIkqa4Wc6EVtPqWnFFaaFHKGlxYSNN4UBw4W4It4LA=&amp;center_on_screen=true&amp;float_window=true&amp;height=800&amp;positioning_strategy=center_on_screen&amp;width=950" xr:uid="{264339E8-4042-44C4-8ED4-78F604A6F722}"/>
    <hyperlink ref="H9" r:id="rId37" display="https://my.apps.factset.com/viewer/?_app_id=central_doc_viewer&amp;_dd2=%26f%3Dsld%26c%3Dtrue%26os%3D130638%26oe%3D130647&amp;_doc_docfn=U2FsdGVkX19a0A7ChpmaMUn9v21sjQZQk0Uj+nh/d2pkrgaj6RA29+ikdsDwb7CRlnDX5rDbnanEIYblH7RlWaJC7TAICgFkuz2pNziEN3c=&amp;center_on_screen=true&amp;float_window=true&amp;height=800&amp;positioning_strategy=center_on_screen&amp;width=950" xr:uid="{6E68FAE1-8F03-47D9-B5CB-DB9A92D0F237}"/>
    <hyperlink ref="I9" r:id="rId38" display="https://my.apps.factset.com/viewer/?_app_id=central_doc_viewer&amp;_dd2=%26f%3Dsld%26c%3Dtrue%26os%3D138503%26oe%3D138508&amp;_doc_docfn=U2FsdGVkX19WfUsm8ykE+ovAufIwQbYh1QGJawdm/ESSlze+alYfhqlX/vy9xynMDcV6Kd+9w8ZIzro6L1OGakEXpKXJy/Jt0CqgNWtxs2c=&amp;center_on_screen=true&amp;float_window=true&amp;height=800&amp;positioning_strategy=center_on_screen&amp;width=950" xr:uid="{1F464141-6F00-4E50-A862-60B01F28F1E3}"/>
    <hyperlink ref="J9" r:id="rId39" display="https://my.apps.factset.com/viewer/?_app_id=central_doc_viewer&amp;_dd2=%26f%3Dsld%26c%3Dtrue%26os%3D138293%26oe%3D138298&amp;_doc_docfn=U2FsdGVkX19mopqmOvOUZ96/KNvzcv8xrG6naa43jW9FDn8kRetxBYoAqJxoQmc9Ur3NgHXB+q0s0xejAeHld/So/5uBHLKLib3GqCgIhps=&amp;center_on_screen=true&amp;float_window=true&amp;height=800&amp;positioning_strategy=center_on_screen&amp;width=950" xr:uid="{9EDE25ED-3E9C-4C78-B0FD-A3F7220132D1}"/>
    <hyperlink ref="K9" r:id="rId40" display="https://my.apps.factset.com/viewer/?_app_id=central_doc_viewer&amp;_dd2=%26f%3Dsld%26c%3Dtrue%26os%3D138083%26oe%3D138088&amp;_doc_docfn=U2FsdGVkX1+EncR8JzDG91csOiI5AHrAkc4DmF9P3G/EjZBsYOpnEA5apLXy4WyA2f5W7BdXRYz8T64bO8SM9KqL42zw84XzLOJUaR7sIyI=&amp;center_on_screen=true&amp;float_window=true&amp;height=800&amp;positioning_strategy=center_on_screen&amp;width=950" xr:uid="{74A2D513-AF8B-4B36-9FBD-1738D8984A33}"/>
    <hyperlink ref="I10" r:id="rId41" display="https://my.apps.factset.com/viewer/?_app_id=central_doc_viewer&amp;_dd2=%26f%3Dsld%26c%3Dtrue%26os%3D139179%26oe%3D139180&amp;_doc_docfn=U2FsdGVkX192n5H0BApwn1AjsmquC8LPaE+NtiP5d4Lh2zFB+70r4KjmG07xdlbwnzQPB4OXhUnf+tfnAoTE0VbzAHQrdHO68cAyHXo40zo=&amp;center_on_screen=true&amp;float_window=true&amp;height=800&amp;positioning_strategy=center_on_screen&amp;width=950" xr:uid="{D027670F-17E3-4BCB-8057-FC1E6B0EA7FA}"/>
    <hyperlink ref="J10" r:id="rId42" display="https://my.apps.factset.com/viewer/?_app_id=central_doc_viewer&amp;_dd2=%26f%3Dsld%26c%3Dtrue%26os%3D138993%26oe%3D138994&amp;_doc_docfn=U2FsdGVkX1+JJEejfYWD0CCRCl1MLSiVLXbDrKIOH5r1JfVTJLckSjC4R+jO3JKhp0d7/YSPRcxRJHFweRtj038s+1iEmlhyTVpHdqMbhW0=&amp;center_on_screen=true&amp;float_window=true&amp;height=800&amp;positioning_strategy=center_on_screen&amp;width=950" xr:uid="{648A869B-5503-4DE8-9632-FBC7F2B8EAD7}"/>
    <hyperlink ref="K10" r:id="rId43" display="https://my.apps.factset.com/viewer/?_app_id=central_doc_viewer&amp;_dd2=%26f%3Dsld%26c%3Dtrue%26os%3D138806%26oe%3D138808&amp;_doc_docfn=U2FsdGVkX1/B2ux7Xnr1vwQhQFscfS3Rmsb4LNyeGosxIOqEHBE5SYKfoBuFZ+yWkKP4zHcakJdJKgH5QcqunTnxr6B4lr94qpAodiyl+ho=&amp;center_on_screen=true&amp;float_window=true&amp;height=800&amp;positioning_strategy=center_on_screen&amp;width=950" xr:uid="{9DCD8C7C-16C2-49A1-952B-691CE2402444}"/>
    <hyperlink ref="B11" r:id="rId44" display="https://my.apps.factset.com/viewer/?_app_id=central_doc_viewer&amp;_dd2=%26f%3Dsld%26c%3Dtrue%26os%3D57944%26oe%3D57950&amp;_doc_docfn=U2FsdGVkX1+DODcUhZR1McUUs7ag+NieDRQP0n4Xbt5ZaOsPC/kfVqxcojXhLCjPg6u/+uTgwc/GisVqEfHQjiCpnNpw2T3BNghvM7SblMw=&amp;center_on_screen=true&amp;float_window=true&amp;height=800&amp;positioning_strategy=center_on_screen&amp;width=950" xr:uid="{6BE50CEB-BF9D-4A0B-A698-34668C17279D}"/>
    <hyperlink ref="C11" r:id="rId45" display="https://my.apps.factset.com/viewer/?_app_id=central_doc_viewer&amp;_dd2=%26f%3Dsld%26c%3Dtrue%26os%3D59317%26oe%3D59323&amp;_doc_docfn=U2FsdGVkX19tFjLDMbEpPONP1aXfyYLIkhG/v3ObkGfcnTThOzvwRVr14kB3iRNGxH7FgKJujN2eWuQs8YRy8MdBhKJlnK3utRm+jxutWnU=&amp;center_on_screen=true&amp;float_window=true&amp;height=800&amp;positioning_strategy=center_on_screen&amp;width=950" xr:uid="{4B7DDD54-A630-41BC-8959-9F50EB4C65C3}"/>
    <hyperlink ref="D11" r:id="rId46" display="https://my.apps.factset.com/viewer/?_app_id=central_doc_viewer&amp;_dd2=%26f%3Dsld%26c%3Dtrue%26os%3D124416%26oe%3D124422&amp;_doc_docfn=U2FsdGVkX1/KN01M3eD7GsfxSuDg3xvye1r5BAguRw8qzelZ9SCy81AIulN7bWLPUSrN1UCx2Ns0dG/kvPO9hV4eIFM9w9rGroCVjuCnBJQ=&amp;center_on_screen=true&amp;float_window=true&amp;height=800&amp;positioning_strategy=center_on_screen&amp;width=950" xr:uid="{E9E3040A-AA8F-4DD1-BC20-32BD4691ADBA}"/>
    <hyperlink ref="E11" r:id="rId47" display="https://my.apps.factset.com/viewer/?_app_id=central_doc_viewer&amp;_dd2=%26f%3Dsld%26c%3Dtrue%26os%3D187628%26oe%3D187634&amp;_doc_docfn=U2FsdGVkX1+44OJ/QED+5OhXBUD0wz/LoYNh4pSm7Qj0aMYjgrQEO9nnFCcktupSzSO1cbpAiKR6RVfC0ClljqAP19zbLZXRzQU2TDBuX2w=&amp;center_on_screen=true&amp;float_window=true&amp;height=800&amp;positioning_strategy=center_on_screen&amp;width=950" xr:uid="{F7273F5D-5C30-4F6F-B05E-1232F9C2C652}"/>
    <hyperlink ref="F11" r:id="rId48" display="https://my.apps.factset.com/viewer/?_app_id=central_doc_viewer&amp;_dd2=%26f%3Dsld%26c%3Dtrue%26os%3D137106%26oe%3D137112&amp;_doc_docfn=U2FsdGVkX18uNqvyCB695Gd0hFRmr+OsRI6cHuHNuvuWmUdOQagQv3H5DuuDMR5qb5FDa47KjN3DOJMmJfCk0K2OIyW2hvTtFSRjmMry910=&amp;center_on_screen=true&amp;float_window=true&amp;height=800&amp;positioning_strategy=center_on_screen&amp;width=950" xr:uid="{EE371DC9-DAB1-4089-A401-3137C22ABFD1}"/>
    <hyperlink ref="G11" r:id="rId49" display="https://my.apps.factset.com/viewer/?_app_id=central_doc_viewer&amp;_dd2=%26f%3Dsld%26c%3Dtrue%26os%3D134281%26oe%3D134287&amp;_doc_docfn=U2FsdGVkX1+3xbYKEbw0Y8mHxQLHg+gHKCJV0YVBS8+zdlQ1InRnZX4s5UpGLznFOVbRYVqi+TjtHzOrnpOJMrdOJlMjxD/TS7o882cTV3U=&amp;center_on_screen=true&amp;float_window=true&amp;height=800&amp;positioning_strategy=center_on_screen&amp;width=950" xr:uid="{19ABE4E4-544E-4940-AEA2-0069C442F58E}"/>
    <hyperlink ref="H11" r:id="rId50" display="https://my.apps.factset.com/viewer/?_app_id=central_doc_viewer&amp;_dd2=%26f%3Dsld%26c%3Dtrue%26os%3D131403%26oe%3D131409&amp;_doc_docfn=U2FsdGVkX19nKCVBx4TB7qpGfwBw0n+ZwcvxkCtMGtcr4/bZ5j1BVp3+8b4H8KzWOb08Q6t8r4bFRNREk7o9WFffB6aN1x26/XhfTMpFgP4=&amp;center_on_screen=true&amp;float_window=true&amp;height=800&amp;positioning_strategy=center_on_screen&amp;width=950" xr:uid="{FB260F12-7E14-427E-B7CB-5D5B62F75D04}"/>
    <hyperlink ref="I11" r:id="rId51" display="https://my.apps.factset.com/viewer/?_app_id=central_doc_viewer&amp;_dd2=%26f%3Dsld%26c%3Dtrue%26os%3D139928%26oe%3D139930&amp;_doc_docfn=U2FsdGVkX19QpT6r94r8OI2E8+DANqfWkZlKWJudl4hNgaFv0uBzWNh/L2jb0Ht/+/nhe/4DDg/VunbVabiwunfxKkoi+ZjsfwtPDKFwye8=&amp;center_on_screen=true&amp;float_window=true&amp;height=800&amp;positioning_strategy=center_on_screen&amp;width=950" xr:uid="{E8A66ADF-9D0B-4E12-AA3A-0BA57CE8769D}"/>
    <hyperlink ref="J11" r:id="rId52" display="https://my.apps.factset.com/viewer/?_app_id=central_doc_viewer&amp;_dd2=%26f%3Dsld%26c%3Dtrue%26os%3D139712%26oe%3D139714&amp;_doc_docfn=U2FsdGVkX19mHpwt8jvLtLVD4DAmg2g60WYvrAUG5cPE7NcjZC6dXVfFbSa6N53z8vjvNuWDstxztBzIUa+yjaVLkbo4+MW0twiqM7DWVtc=&amp;center_on_screen=true&amp;float_window=true&amp;height=800&amp;positioning_strategy=center_on_screen&amp;width=950" xr:uid="{030BAE06-6B3B-49F7-A11F-113711B0431A}"/>
    <hyperlink ref="K11" r:id="rId53" display="https://my.apps.factset.com/viewer/?_app_id=central_doc_viewer&amp;_dd2=%26f%3Dsld%26c%3Dtrue%26os%3D139496%26oe%3D139498&amp;_doc_docfn=U2FsdGVkX19Onpp6JDMWGe+p984zmUyBbR7pI16f4W3I3lSbpQQDSbGgQ6lhaQ5hrvJ5rjbWELTOWwhRkoy9UerSiC2Y8L64ZGuL6L4Ei6I=&amp;center_on_screen=true&amp;float_window=true&amp;height=800&amp;positioning_strategy=center_on_screen&amp;width=950" xr:uid="{FAFAE241-9D7E-4CD0-9BC3-94B1E99C30A1}"/>
    <hyperlink ref="B12" r:id="rId54" display="https://my.apps.factset.com/viewer/?_app_id=central_doc_viewer&amp;_dd2=%26f%3Dsld%26c%3Dtrue%26os%3D58739%26oe%3D58740&amp;_doc_docfn=U2FsdGVkX1+qgqAc3YD6yOdfQqVN5aaB3v7O5NcyMjNpy3WDpb+J+n4giMfbOB7IVyMpFgq6Onsof4zHE8XgcHG9vsCMvV7y6nEd4c/InIM=&amp;center_on_screen=true&amp;float_window=true&amp;height=800&amp;positioning_strategy=center_on_screen&amp;width=950" xr:uid="{49040A01-A010-4CC1-B7CD-CD2F506902DC}"/>
    <hyperlink ref="C12" r:id="rId55" display="https://my.apps.factset.com/viewer/?_app_id=central_doc_viewer&amp;_dd2=%26f%3Dsld%26c%3Dtrue%26os%3D60108%26oe%3D60113&amp;_doc_docfn=U2FsdGVkX18ta6vne3NJN1ixO4inThnALx/AJAr0sDAzYrHAgrC8rbRERY5PSeBJaqQujj2fuolQMHI78F94PHVaWLIx7Cagci9H9BEJZ0s=&amp;center_on_screen=true&amp;float_window=true&amp;height=800&amp;positioning_strategy=center_on_screen&amp;width=950" xr:uid="{57CFBBD0-FD8E-4462-8D3D-DA6C9C7B84E7}"/>
    <hyperlink ref="D12" r:id="rId56" display="https://my.apps.factset.com/viewer/?_app_id=central_doc_viewer&amp;_dd2=%26f%3Dsld%26c%3Dtrue%26os%3D125157%26oe%3D125158&amp;_doc_docfn=U2FsdGVkX19AVImZV6HbfFwWrjw7mYKfkSQFoROhJr/R1m7bbwnTJy1rFkY1pxmwbBbcXUbN7egkSD7PbSTp8B8UUwriNbQRyVXiPZy17wM=&amp;center_on_screen=true&amp;float_window=true&amp;height=800&amp;positioning_strategy=center_on_screen&amp;width=950" xr:uid="{6049CD08-FB81-4CF3-BFBD-E601AEA7D16F}"/>
    <hyperlink ref="E12" r:id="rId57" display="https://my.apps.factset.com/viewer/?_app_id=central_doc_viewer&amp;_dd2=%26f%3Dsld%26c%3Dtrue%26os%3D188379%26oe%3D188380&amp;_doc_docfn=U2FsdGVkX18YHUI1+SfdgnDJmV4Y7SQj9b8RvZg8Vl0EQfgYtoXbD1aawxVC3uffgHuLcN00yJ5OEJ7dr/t8EMwNxiL6pLpsCHZPJP6mmxE=&amp;center_on_screen=true&amp;float_window=true&amp;height=800&amp;positioning_strategy=center_on_screen&amp;width=950" xr:uid="{33B328B0-79ED-4594-8460-5F9706F8EAB5}"/>
    <hyperlink ref="F12" r:id="rId58" display="https://my.apps.factset.com/viewer/?_app_id=central_doc_viewer&amp;_dd2=%26f%3Dsld%26c%3Dtrue%26os%3D137852%26oe%3D137858&amp;_doc_docfn=U2FsdGVkX18kRA0/Ckh3XeOjxuQfcnmmYdp1Zq/aT217re9KuIw4LfMr3mGucVLM1P1zdAYJ6WqlL1R9c6UCQ2YA+WQ3wkhdlcBLjZpwMMo=&amp;center_on_screen=true&amp;float_window=true&amp;height=800&amp;positioning_strategy=center_on_screen&amp;width=950" xr:uid="{9211D29C-B930-47DD-A553-FF75E327C60C}"/>
    <hyperlink ref="G12" r:id="rId59" display="https://my.apps.factset.com/viewer/?_app_id=central_doc_viewer&amp;_dd2=%26f%3Dsld%26c%3Dtrue%26os%3D135016%26oe%3D135021&amp;_doc_docfn=U2FsdGVkX19G9cjLCn0wKaxFr83aAyPR7kmnQmJYR9nISO8SMiGa/b/Se+3DftzufOFJ1tv+REi7bPEOhpckj/YqE/ofiaIdgvJIIZ8+sjw=&amp;center_on_screen=true&amp;float_window=true&amp;height=800&amp;positioning_strategy=center_on_screen&amp;width=950" xr:uid="{1637EB83-7778-40F0-9DB1-8FA1CDF1C35D}"/>
    <hyperlink ref="I12" r:id="rId60" display="https://my.apps.factset.com/viewer/?_app_id=central_doc_viewer&amp;_dd2=%26f%3Dsld%26c%3Dtrue%26os%3D140606%26oe%3D140607&amp;_doc_docfn=U2FsdGVkX1+fC7GkSj60gRMW5D2+Bj1OCTDa5VH472+TVgQqPOL2Nz7imI9hAuj5HEFgKyx5PMSCdkSZ7+10Y//Ku7VsWSTINNN9WJ/IslY=&amp;center_on_screen=true&amp;float_window=true&amp;height=800&amp;positioning_strategy=center_on_screen&amp;width=950" xr:uid="{6CD688FD-FCD1-4150-ADD1-DD7FA51F3408}"/>
    <hyperlink ref="J12" r:id="rId61" display="https://my.apps.factset.com/viewer/?_app_id=central_doc_viewer&amp;_dd2=%26f%3Dsld%26c%3Dtrue%26os%3D140418%26oe%3D140419&amp;_doc_docfn=U2FsdGVkX1/WnzD0x5WZbuGH33Chlc7RvHBf8st3yz3/yGiniXyyWcsbdbnEDlAtXxdAVPnKim5Y5RCelyn58d7HTfoQlXzXIxLzI5K8tXY=&amp;center_on_screen=true&amp;float_window=true&amp;height=800&amp;positioning_strategy=center_on_screen&amp;width=950" xr:uid="{4DCAF710-9EE2-452B-9D77-4B7BFA2491C5}"/>
    <hyperlink ref="K12" r:id="rId62" display="https://my.apps.factset.com/viewer/?_app_id=central_doc_viewer&amp;_dd2=%26f%3Dsld%26c%3Dtrue%26os%3D140228%26oe%3D140231&amp;_doc_docfn=U2FsdGVkX19I3MdbavlJz571lk9jvymICf8+RJK8taEw5k2MY99NFL+sU21h8t00OEIpzHbLmOxpDgnfViaX9eMYkjZe+EzfZX2hRz3yU8M=&amp;center_on_screen=true&amp;float_window=true&amp;height=800&amp;positioning_strategy=center_on_screen&amp;width=950" xr:uid="{53678123-27E0-4A96-9422-689A53CB5422}"/>
    <hyperlink ref="B13" r:id="rId63" display="https://my.apps.factset.com/viewer/?_app_id=central_doc_viewer&amp;_dd2=%26f%3Dsld%26c%3Dtrue%26os%3D59501%26oe%3D59502&amp;_doc_docfn=U2FsdGVkX18Cs57SFFRzqulmUieqADzOBnIAEmyLUnjfpJ65VQ30cANUfVv0088MMsLB0OyYUiolsrv6BSKVihGRFbUfb+izoQrwUpMK9qc=&amp;center_on_screen=true&amp;float_window=true&amp;height=800&amp;positioning_strategy=center_on_screen&amp;width=950" xr:uid="{816503BB-5BCE-4903-8185-7F9A1DCB217D}"/>
    <hyperlink ref="C13" r:id="rId64" display="https://my.apps.factset.com/viewer/?_app_id=central_doc_viewer&amp;_dd2=%26f%3Dsld%26c%3Dtrue%26os%3D60879%26oe%3D60887&amp;_doc_docfn=U2FsdGVkX19KpeUO8orWRBU38bw7WxZera/FwAfgflDlGxEfiJwfpLbm4dNaSrlsKo5p1rTAla9Z2RFIm7mOtWhCNh1zEvXWDrcBIB/UkHg=&amp;center_on_screen=true&amp;float_window=true&amp;height=800&amp;positioning_strategy=center_on_screen&amp;width=950" xr:uid="{5F8F9D3E-70B6-4B20-8502-A7883879A109}"/>
    <hyperlink ref="D13" r:id="rId65" display="https://my.apps.factset.com/viewer/?_app_id=central_doc_viewer&amp;_dd2=%26f%3Dsld%26c%3Dtrue%26os%3D125875%26oe%3D125876&amp;_doc_docfn=U2FsdGVkX1+XtOZvUm6TtVYQqFmL98/oMvqkAg3QtiBHTddgbyix/3bd1XA+hYRoUQUR/SDfXJHhM+hDigghqoogoC0FS+6Jv/Q/WI/cNk8=&amp;center_on_screen=true&amp;float_window=true&amp;height=800&amp;positioning_strategy=center_on_screen&amp;width=950" xr:uid="{E4DC8040-862A-48A8-8A5B-CF96C7FB9CCA}"/>
    <hyperlink ref="E13" r:id="rId66" display="https://my.apps.factset.com/viewer/?_app_id=central_doc_viewer&amp;_dd2=%26f%3Dsld%26c%3Dtrue%26os%3D189103%26oe%3D189110&amp;_doc_docfn=U2FsdGVkX191CHfI5TrFEQacs0xLo1xgHBGbNGsIlUVIivFQK2biAxb440nhSdHOzRiLupxSENPAYRUraIC65JOtjx9mVawzyK/zf6s1Fq0=&amp;center_on_screen=true&amp;float_window=true&amp;height=800&amp;positioning_strategy=center_on_screen&amp;width=950" xr:uid="{FB48CDA8-412E-46F0-B4C7-7FE9C35F1ED3}"/>
    <hyperlink ref="F13" r:id="rId67" display="https://my.apps.factset.com/viewer/?_app_id=central_doc_viewer&amp;_dd2=%26f%3Dsld%26c%3Dtrue%26os%3D138582%26oe%3D138590&amp;_doc_docfn=U2FsdGVkX19sYgBctl9hjCOUDES1ObMLGMoCOdeXvHs2w2mTmKljJJSBp1w6203MCXykMspU95gCvy4EwEZcv9+Id/R5telVk0LyyrOFeJA=&amp;center_on_screen=true&amp;float_window=true&amp;height=800&amp;positioning_strategy=center_on_screen&amp;width=950" xr:uid="{9FCA718A-60BA-4623-BCAF-03234FDCF067}"/>
    <hyperlink ref="G13" r:id="rId68" display="https://my.apps.factset.com/viewer/?_app_id=central_doc_viewer&amp;_dd2=%26f%3Dsld%26c%3Dtrue%26os%3D135749%26oe%3D135756&amp;_doc_docfn=U2FsdGVkX1/JqnxW0RplsZyX8u6YQ31shWTqeUQphGzHmYJTAfVpY9wfoKNVWibS2RDBNr8X1H2swjwGEbbouDBNFbX+6u4x/zLoraKtFTU=&amp;center_on_screen=true&amp;float_window=true&amp;height=800&amp;positioning_strategy=center_on_screen&amp;width=950" xr:uid="{DA82A96B-5087-4081-96AA-A955F030F54C}"/>
    <hyperlink ref="H13" r:id="rId69" display="https://my.apps.factset.com/viewer/?_app_id=central_doc_viewer&amp;_dd2=%26f%3Dsld%26c%3Dtrue%26os%3D132136%26oe%3D132144&amp;_doc_docfn=U2FsdGVkX1/BGluJP1Iq4DaNvV29vUuEwryIqFlM+HdwAYNN66k/OWU7ZUDO0xlzuqZwNp7q1qA7Cv8wtUAGpvxDWqNM+wlGnFFSp+d83Ng=&amp;center_on_screen=true&amp;float_window=true&amp;height=800&amp;positioning_strategy=center_on_screen&amp;width=950" xr:uid="{0E823F52-4132-40DA-8F88-BF5ACD55CC8C}"/>
    <hyperlink ref="I13" r:id="rId70" display="https://my.apps.factset.com/viewer/?_app_id=central_doc_viewer&amp;_dd2=%26f%3Dsld%26c%3Dtrue%26os%3D141329%26oe%3D141330&amp;_doc_docfn=U2FsdGVkX1+ckmVR8TgmHaxtnrtNDSNcQxqLwpimbRgL4dgN2iNxisMzvPyfvKyaUkzsGtjsDwkZuqY9UaZ1oUN8jiJ2qSrCCr6+S3seCBs=&amp;center_on_screen=true&amp;float_window=true&amp;height=800&amp;positioning_strategy=center_on_screen&amp;width=950" xr:uid="{D4E5ECA2-B94C-4599-B0A3-7AC913696E2E}"/>
    <hyperlink ref="J13" r:id="rId71" display="https://my.apps.factset.com/viewer/?_app_id=central_doc_viewer&amp;_dd2=%26f%3Dsld%26c%3Dtrue%26os%3D141125%26oe%3D141128&amp;_doc_docfn=U2FsdGVkX1+JO91JwFv+q4fymyXQ6xaCVMPsSPwDA2xGDR0wNhQsCyPshpznGKMj79NwMwrYT8/PXFaLSN4HePPztIRAcDJBtkcg0+H7CRE=&amp;center_on_screen=true&amp;float_window=true&amp;height=800&amp;positioning_strategy=center_on_screen&amp;width=950" xr:uid="{C9DCC251-3027-44BF-93CD-97A81FAA8432}"/>
    <hyperlink ref="K13" r:id="rId72" display="https://my.apps.factset.com/viewer/?_app_id=central_doc_viewer&amp;_dd2=%26f%3Dsld%26c%3Dtrue%26os%3D140920%26oe%3D140924&amp;_doc_docfn=U2FsdGVkX1+fbTaQbvvB+MH43+MMKPiOIgPAGHcOi/E7rE27SP2LvK0E3A2vZ6se2nRVNDI+S/vxX9B/Jw522pVr6Gnwu6S6tHviIAe9n1M=&amp;center_on_screen=true&amp;float_window=true&amp;height=800&amp;positioning_strategy=center_on_screen&amp;width=950" xr:uid="{68B2D70E-5AFB-4DA7-9CD6-BF7332455B31}"/>
    <hyperlink ref="B16" r:id="rId73" display="https://my.apps.factset.com/viewer/?_app_id=central_doc_viewer&amp;_dd2=%26f%3Dsld%26c%3Dtrue%26os%3D61029%26oe%3D61036&amp;_doc_docfn=U2FsdGVkX18+QBNFK/TIFDBaMpxUGagxh+PCpwd8e9xSxG49nuk+xD3L8intIubEmPWnicuPbpt/YohvZYJ6PWXx5mPHJqkv2W0OPe4ani4=&amp;center_on_screen=true&amp;float_window=true&amp;height=800&amp;positioning_strategy=center_on_screen&amp;width=950" xr:uid="{546AFE20-1628-42FC-90BF-1F9B77F10B33}"/>
    <hyperlink ref="C16" r:id="rId74" display="https://my.apps.factset.com/viewer/?_app_id=central_doc_viewer&amp;_dd2=%26f%3Dsld%26c%3Dtrue%26os%3D62414%26oe%3D62421&amp;_doc_docfn=U2FsdGVkX18tVUX8p9hakjJ1u1y9pdgEX3J6Uw/+a37gjwCaja558zjEShKafBiGopRIMWGYcQ4Nhn3bsVXimlS3XFzLcOBcHpQyRiQM+OQ=&amp;center_on_screen=true&amp;float_window=true&amp;height=800&amp;positioning_strategy=center_on_screen&amp;width=950" xr:uid="{BF4509F1-93F1-4F44-AE79-79897094A5F1}"/>
    <hyperlink ref="D16" r:id="rId75" display="https://my.apps.factset.com/viewer/?_app_id=central_doc_viewer&amp;_dd2=%26f%3Dsld%26c%3Dtrue%26os%3D127294%26oe%3D127301&amp;_doc_docfn=U2FsdGVkX18LNFykEn2f6UAUsz7dvaARZJ2khjoLnaf0Cs1rYbvTGWRj0YHeMVMtOgxoJ7747r4OAj//nQKdhaGT6ydfo6uTtK/bREwmml0=&amp;center_on_screen=true&amp;float_window=true&amp;height=800&amp;positioning_strategy=center_on_screen&amp;width=950" xr:uid="{C9115DCF-0074-4F81-B78E-D5B3F43C4EA3}"/>
    <hyperlink ref="E16" r:id="rId76" display="https://my.apps.factset.com/viewer/?_app_id=central_doc_viewer&amp;_dd2=%26f%3Dsld%26c%3Dtrue%26os%3D190531%26oe%3D190538&amp;_doc_docfn=U2FsdGVkX1/XY/zrf5jwprNnRkKY1M2QrUzLTtQw4kUhQ49jwooCk0vSGGBq2UU4RhnsSBstVrktGYQ8jna+WfRAqP3mA6HOy2Udk87KbEA=&amp;center_on_screen=true&amp;float_window=true&amp;height=800&amp;positioning_strategy=center_on_screen&amp;width=950" xr:uid="{394C41E9-98AA-4DDD-A3DD-9B34D4F7DDF4}"/>
    <hyperlink ref="F16" r:id="rId77" display="https://my.apps.factset.com/viewer/?_app_id=central_doc_viewer&amp;_dd2=%26f%3Dsld%26c%3Dtrue%26os%3D140012%26oe%3D140021&amp;_doc_docfn=U2FsdGVkX18lVH224NDuTZlC/+cMGs9ysCBhwdTH+yPXBOt2zmw2dN2J/V9SMo6oJQcCdQVBNNhNu/WXCkq1Hi1iVpPfSgu77OtjtOObznY=&amp;center_on_screen=true&amp;float_window=true&amp;height=800&amp;positioning_strategy=center_on_screen&amp;width=950" xr:uid="{97A6ACC1-B9C0-4653-9367-A59557C8FBD2}"/>
    <hyperlink ref="G16" r:id="rId78" display="https://my.apps.factset.com/viewer/?_app_id=central_doc_viewer&amp;_dd2=%26f%3Dsld%26c%3Dtrue%26os%3D137178%26oe%3D137187&amp;_doc_docfn=U2FsdGVkX19zuecf3boStOJwzs1HOg3gI0EMfmmaNatOgyY50GFpwpJpjNPMeenL4JUHKbykQJ9mbnRxjPnm6Ph0u6u5SUljnYM55UnbCEw=&amp;center_on_screen=true&amp;float_window=true&amp;height=800&amp;positioning_strategy=center_on_screen&amp;width=950" xr:uid="{5D48F2EC-7BA9-4C90-9D03-C41A7A124AE7}"/>
    <hyperlink ref="H16" r:id="rId79" display="https://my.apps.factset.com/viewer/?_app_id=central_doc_viewer&amp;_dd2=%26f%3Dsld%26c%3Dtrue%26os%3D133566%26oe%3D133575&amp;_doc_docfn=U2FsdGVkX19Ai/JxUM/UZYtcNaunq2k0mUrQUCSwcJCj85q/Dyrz1f5On8rgeYTt0HHs0W8At34ZQA1sl58ZfTSLwThc58AmzIbH6g2H+1s=&amp;center_on_screen=true&amp;float_window=true&amp;height=800&amp;positioning_strategy=center_on_screen&amp;width=950" xr:uid="{9FE69E31-735E-4930-937C-19C2290F2256}"/>
    <hyperlink ref="I16" r:id="rId80" display="https://my.apps.factset.com/viewer/?_app_id=central_doc_viewer&amp;_dd2=%26f%3Dsld%26c%3Dtrue%26os%3D142732%26oe%3D142737&amp;_doc_docfn=U2FsdGVkX1+CmoAVCGQ0JYrQCoT0CLlwTry/UNIgaGht0apReh/W8JyuPgviT6UoCDeD9gUZi3wlIOYKeHJ9kQkAyvCktN2ZIMaLX8SqPhI=&amp;center_on_screen=true&amp;float_window=true&amp;height=800&amp;positioning_strategy=center_on_screen&amp;width=950" xr:uid="{CFDCC5AE-103D-4AE5-A0EC-2FC4C8BCE8B8}"/>
    <hyperlink ref="J16" r:id="rId81" display="https://my.apps.factset.com/viewer/?_app_id=central_doc_viewer&amp;_dd2=%26f%3Dsld%26c%3Dtrue%26os%3D142534%26oe%3D142539&amp;_doc_docfn=U2FsdGVkX19wsfI9qhtwyVdnece9kdC4gJZpPcwHzrNdXq1BXYqX50xGFHwMXwaEYGIg2EP0+o4y1zfj0L2OJZsc2tZNiK4HI5DSKJPwAGI=&amp;center_on_screen=true&amp;float_window=true&amp;height=800&amp;positioning_strategy=center_on_screen&amp;width=950" xr:uid="{3FDD6F4D-3031-4804-B4DD-F5EA91F6B369}"/>
    <hyperlink ref="K16" r:id="rId82" display="https://my.apps.factset.com/viewer/?_app_id=central_doc_viewer&amp;_dd2=%26f%3Dsld%26c%3Dtrue%26os%3D142336%26oe%3D142341&amp;_doc_docfn=U2FsdGVkX1/opdw7rX5Kiq9TUjXKjf3MymUYt1WtIMCq0n+mOs9/X5VfXggZcosYSLx0GYjJYpgKthAbJ8MteyuIWf1HU0sXrov1QO3XHvE=&amp;center_on_screen=true&amp;float_window=true&amp;height=800&amp;positioning_strategy=center_on_screen&amp;width=950" xr:uid="{99084A0D-D5A6-4B52-A91F-8C110F7F71D4}"/>
    <hyperlink ref="B18" r:id="rId83" display="https://my.apps.factset.com/viewer/?_app_id=central_doc_viewer&amp;_dd2=%26f%3Dsld%26c%3Dtrue%26os%3D61789%26oe%3D61794&amp;_doc_docfn=U2FsdGVkX1/C9XnX7bcmYN9zV4oH6njTxRnFWY5y1F+Z9txvF89r7N5EseirQfSQovfMimYjCOCKkle+RE6d5SCgm6jrydOgfKH8ILNBpMA=&amp;center_on_screen=true&amp;float_window=true&amp;height=800&amp;positioning_strategy=center_on_screen&amp;width=950" xr:uid="{5EE1EC70-6E8E-4A84-A251-2AA9FE112BBC}"/>
    <hyperlink ref="C18" r:id="rId84" display="https://my.apps.factset.com/viewer/?_app_id=central_doc_viewer&amp;_dd2=%26f%3Dsld%26c%3Dtrue%26os%3D63176%26oe%3D63181&amp;_doc_docfn=U2FsdGVkX1/VBW5j7A86e5oW+njqqHNKZScXe3dS9dlTaPh8nYSt3ELGNi5KgWUsD0rs8mSIUW9w5TExhZIz6JEsvLgzVDdCiwBwzpRSiz0=&amp;center_on_screen=true&amp;float_window=true&amp;height=800&amp;positioning_strategy=center_on_screen&amp;width=950" xr:uid="{C918ED23-F6A8-4868-BDA0-670D55134460}"/>
    <hyperlink ref="D18" r:id="rId85" display="https://my.apps.factset.com/viewer/?_app_id=central_doc_viewer&amp;_dd2=%26f%3Dsld%26c%3Dtrue%26os%3D128001%26oe%3D128007&amp;_doc_docfn=U2FsdGVkX19K0n3gQVloc4TygrbSIjpOFtWy7ISh/8+FHjg2TCehs6B7JKuAQbtAXRMVucHUvJpUkYoM9Qz733d6e+MCM1MM8UjB83ZugMs=&amp;center_on_screen=true&amp;float_window=true&amp;height=800&amp;positioning_strategy=center_on_screen&amp;width=950" xr:uid="{F985FA77-7AFB-436B-B225-405F66388038}"/>
    <hyperlink ref="E18" r:id="rId86" display="https://my.apps.factset.com/viewer/?_app_id=central_doc_viewer&amp;_dd2=%26f%3Dsld%26c%3Dtrue%26os%3D191236%26oe%3D191242&amp;_doc_docfn=U2FsdGVkX19BDRoMKBIEBpcenCrwdR07kpcEF4SBVO+Qs3ujuMtm8XH4/dLxmqDZY9xxKFVL5758S0CQ8zhR+cwxxaz36aUGpX5jpxTwkSo=&amp;center_on_screen=true&amp;float_window=true&amp;height=800&amp;positioning_strategy=center_on_screen&amp;width=950" xr:uid="{7761AA98-8367-4167-9C23-9D3543232B84}"/>
    <hyperlink ref="F18" r:id="rId87" display="https://my.apps.factset.com/viewer/?_app_id=central_doc_viewer&amp;_dd2=%26f%3Dsld%26c%3Dtrue%26os%3D140717%26oe%3D140723&amp;_doc_docfn=U2FsdGVkX19CjD6+yReDgC8hm4xoPPteY4Lmb2jd2AU7LFelCDQRKuCL96srP+mAGZhEIHmbiXOTEg2Hiyw/Qt/PLQjTbhwGMe5pRw7K2Pk=&amp;center_on_screen=true&amp;float_window=true&amp;height=800&amp;positioning_strategy=center_on_screen&amp;width=950" xr:uid="{5872724F-484E-4D3A-BF89-10BC16EACEDA}"/>
    <hyperlink ref="G18" r:id="rId88" display="https://my.apps.factset.com/viewer/?_app_id=central_doc_viewer&amp;_dd2=%26f%3Dsld%26c%3Dtrue%26os%3D137884%26oe%3D137889&amp;_doc_docfn=U2FsdGVkX1+ZA+rb9PPlNS8LBCuU4ZtqnwpWQPLz71PeBtGMtA/RJ0eT8h8ximq5AM0PuEMSGBSMSstJlEeSxTVgBKGKgnz3mWp7hDkgqb4=&amp;center_on_screen=true&amp;float_window=true&amp;height=800&amp;positioning_strategy=center_on_screen&amp;width=950" xr:uid="{ABC1965A-89CB-4EF5-A5EF-70B48A070DB8}"/>
    <hyperlink ref="H18" r:id="rId89" display="https://my.apps.factset.com/viewer/?_app_id=central_doc_viewer&amp;_dd2=%26f%3Dsld%26c%3Dtrue%26os%3D134274%26oe%3D134279&amp;_doc_docfn=U2FsdGVkX1/Dsa9nf8IqvcHV+faF74sUDe59yfj8GJ+qziB0ANcMFMIUL823EfSkvkIzycRmMpPKxunKOBHupv1qG3sZ4mr4VLIDJWDd0eA=&amp;center_on_screen=true&amp;float_window=true&amp;height=800&amp;positioning_strategy=center_on_screen&amp;width=950" xr:uid="{F20F03A1-6E83-40F3-B623-DCAC50AD5A89}"/>
    <hyperlink ref="I18" r:id="rId90" display="https://my.apps.factset.com/viewer/?_app_id=central_doc_viewer&amp;_dd2=%26f%3Dsld%26c%3Dtrue%26os%3D143431%26oe%3D143433&amp;_doc_docfn=U2FsdGVkX199BI/9eOV9DFouujjPHgOYn7BLxcCU8K5bzwkqKUTYCnH60skfUhB5u+Lhbq3hlKpZIofT+2kVirv0OHWJIIrRll9RLukEYMw=&amp;center_on_screen=true&amp;float_window=true&amp;height=800&amp;positioning_strategy=center_on_screen&amp;width=950" xr:uid="{839AF94B-577F-4A8C-A527-B4C985C61714}"/>
    <hyperlink ref="J18" r:id="rId91" display="https://my.apps.factset.com/viewer/?_app_id=central_doc_viewer&amp;_dd2=%26f%3Dsld%26c%3Dtrue%26os%3D143233%26oe%3D143235&amp;_doc_docfn=U2FsdGVkX1+TNj3LV+eNK9xLkYscSCm/ZqHWtG/Y3AoYu4xXBeZaRQQUzMU7PzQIJVPRsIiqW9b5wXv5mQkHGg0B0otDOdSG3JV8vf32/YU=&amp;center_on_screen=true&amp;float_window=true&amp;height=800&amp;positioning_strategy=center_on_screen&amp;width=950" xr:uid="{9D51BBAC-BD21-41F5-8009-FEB342C4AF8B}"/>
    <hyperlink ref="K18" r:id="rId92" display="https://my.apps.factset.com/viewer/?_app_id=central_doc_viewer&amp;_dd2=%26f%3Dsld%26c%3Dtrue%26os%3D143034%26oe%3D143037&amp;_doc_docfn=U2FsdGVkX1/M3oosNJY8Icc1JoYZcPuCIMHwQDulaHEet9t0s7v2iZoQiBF+nfjxZoQsR6CdVtkK3zkgbqogKuhtU/1cHg7qZao5vAaRp9Q=&amp;center_on_screen=true&amp;float_window=true&amp;height=800&amp;positioning_strategy=center_on_screen&amp;width=950" xr:uid="{48E84D9B-C3FE-4864-8336-80F28675560C}"/>
    <hyperlink ref="B20" r:id="rId93" display="https://my.apps.factset.com/viewer/?_app_id=central_doc_viewer&amp;_dd2=%26f%3Dsld%26c%3Dtrue%26os%3D62533%26oe%3D62542&amp;_doc_docfn=U2FsdGVkX18FQwCVRd2QtyAgtDiFhbPxTo6M/k8FPNcKFtovSobuorkjG0GLQIyhCBAv2g0oLsQnUOMkUNQ4lDJkjnFFd0NURF+BO1BamoI=&amp;center_on_screen=true&amp;float_window=true&amp;height=800&amp;positioning_strategy=center_on_screen&amp;width=950" xr:uid="{89C5E18B-927B-4708-90A9-1675202808E9}"/>
    <hyperlink ref="C20" r:id="rId94" display="https://my.apps.factset.com/viewer/?_app_id=central_doc_viewer&amp;_dd2=%26f%3Dsld%26c%3Dtrue%26os%3D63920%26oe%3D63929&amp;_doc_docfn=U2FsdGVkX18v5un7nqPpYjOxemOqc5J271Zv1F+3f7/1Z7NmiaRClfS4XD77O9fNHCaWAl0MNy9VUIuMlxzq6lu7sRNk9ps7w4OObMHawI0=&amp;center_on_screen=true&amp;float_window=true&amp;height=800&amp;positioning_strategy=center_on_screen&amp;width=950" xr:uid="{49421C23-7234-4710-8118-4E27AC5DC947}"/>
    <hyperlink ref="D20" r:id="rId95" display="https://my.apps.factset.com/viewer/?_app_id=central_doc_viewer&amp;_dd2=%26f%3Dsld%26c%3Dtrue%26os%3D128690%26oe%3D128699&amp;_doc_docfn=U2FsdGVkX19yzRP2SWocHMPJmglI3oT7Q53pipf3CZV3AmrkNMhqLEcWCdeJdl3748O9uAbLo8lJslveaKlETq/XKF4fn8h82wkxnHA52Og=&amp;center_on_screen=true&amp;float_window=true&amp;height=800&amp;positioning_strategy=center_on_screen&amp;width=950" xr:uid="{63402FFC-BD44-4B68-916A-A75650B3F023}"/>
    <hyperlink ref="E20" r:id="rId96" display="https://my.apps.factset.com/viewer/?_app_id=central_doc_viewer&amp;_dd2=%26f%3Dsld%26c%3Dtrue%26os%3D191925%26oe%3D191934&amp;_doc_docfn=U2FsdGVkX1/IyU1EV8UeyJ73V0VnCCMK43dASpQ0KUJB0VLTMVySOMekqAzWSPUmn0Q2i0f7Mxfdd7c7CwUA+i2LLo4i/aPGgYnPUMGT/k4=&amp;center_on_screen=true&amp;float_window=true&amp;height=800&amp;positioning_strategy=center_on_screen&amp;width=950" xr:uid="{50D6D613-DD3F-47D6-A90B-0BB464C7FB02}"/>
    <hyperlink ref="F20" r:id="rId97" display="https://my.apps.factset.com/viewer/?_app_id=central_doc_viewer&amp;_dd2=%26f%3Dsld%26c%3Dtrue%26os%3D141406%26oe%3D141415&amp;_doc_docfn=U2FsdGVkX18Dh3Mo60V4aVgwTGMHwdEUzxyEiWFOel5Bdw/K+IkZy47tly8cBF7gQbjJFWPeErQtkSmtgAmlfUvCW6tey3bFDa1AqDqt/NE=&amp;center_on_screen=true&amp;float_window=true&amp;height=800&amp;positioning_strategy=center_on_screen&amp;width=950" xr:uid="{E3AB321B-8FA6-4C16-BB06-55BCC6FF0EC2}"/>
    <hyperlink ref="G20" r:id="rId98" display="https://my.apps.factset.com/viewer/?_app_id=central_doc_viewer&amp;_dd2=%26f%3Dsld%26c%3Dtrue%26os%3D138572%26oe%3D138581&amp;_doc_docfn=U2FsdGVkX1/OgH4JVKKQFa6OrCVlE+q+BKEpB4Hf2hMLltzH9tlgx0cVsNmpGwWG80kajVkcdvm3+5/uDfNbj+Gkc2RB5+gXdyngv9ay2hE=&amp;center_on_screen=true&amp;float_window=true&amp;height=800&amp;positioning_strategy=center_on_screen&amp;width=950" xr:uid="{53591045-3B20-429A-B5AD-EDE29FBDF3C1}"/>
    <hyperlink ref="H20" r:id="rId99" display="https://my.apps.factset.com/viewer/?_app_id=central_doc_viewer&amp;_dd2=%26f%3Dsld%26c%3Dtrue%26os%3D134962%26oe%3D134971&amp;_doc_docfn=U2FsdGVkX18prRxFqRsnEcPvx1W+ZRQpzhD0s+StcwcJk0EshccE42OUhGC5V4Y3hpi6fkwTyzZEuxWPfF80nIK/aVeSk+xBwSQuiNS/4Xw=&amp;center_on_screen=true&amp;float_window=true&amp;height=800&amp;positioning_strategy=center_on_screen&amp;width=950" xr:uid="{39063DCA-FEA4-4863-ABAA-0AA7712E35C5}"/>
    <hyperlink ref="I20" r:id="rId100" display="https://my.apps.factset.com/viewer/?_app_id=central_doc_viewer&amp;_dd2=%26f%3Dsld%26c%3Dtrue%26os%3D144144%26oe%3D144149&amp;_doc_docfn=U2FsdGVkX1+/HqFMJFn+0a+bEOwiHF4FZmJ0SNN9b6itNNH6p8LNO/U7cOHdFZhE6xw+v+pYwyyKaZIeY7rB0HAe9Qz1whKSQlHeJQPCkek=&amp;center_on_screen=true&amp;float_window=true&amp;height=800&amp;positioning_strategy=center_on_screen&amp;width=950" xr:uid="{7C4C3566-2CE2-4A3E-AC32-03B9132749B4}"/>
    <hyperlink ref="J20" r:id="rId101" display="https://my.apps.factset.com/viewer/?_app_id=central_doc_viewer&amp;_dd2=%26f%3Dsld%26c%3Dtrue%26os%3D143939%26oe%3D143944&amp;_doc_docfn=U2FsdGVkX1+fOmmpbg9lxbe1ETBz9vNtzIqPNN8lz/zzyZEZTRdes0SHZ3+T9WZWzXjdPZus08Z12E5vt9pogWRsog+p4W0MrpAPByBk4KA=&amp;center_on_screen=true&amp;float_window=true&amp;height=800&amp;positioning_strategy=center_on_screen&amp;width=950" xr:uid="{CE2546D3-F3B7-49FF-9E70-18D28353CA62}"/>
    <hyperlink ref="K20" r:id="rId102" display="https://my.apps.factset.com/viewer/?_app_id=central_doc_viewer&amp;_dd2=%26f%3Dsld%26c%3Dtrue%26os%3D143734%26oe%3D143739&amp;_doc_docfn=U2FsdGVkX19bQNBzxQcMwXvYZmkXrEwQeewG4dkxb4biOc2IyFMKQ9Gc72tiWHlRGAygQOGmvjq+B9rvcv0igkWJSIY+rntbYA5xEi4bd6w=&amp;center_on_screen=true&amp;float_window=true&amp;height=800&amp;positioning_strategy=center_on_screen&amp;width=950" xr:uid="{C7CF1FD4-BEB8-4159-95A5-4B6995907A1C}"/>
    <hyperlink ref="B21" r:id="rId103" display="https://my.apps.factset.com/viewer/?_app_id=central_doc_viewer&amp;_dd2=%26f%3Dsld%26c%3Dtrue%26os%3D63323%26oe%3D63331&amp;_doc_docfn=U2FsdGVkX1+9sqEpeDU1uqo1rNbP6IV1wGM9EgZUnYGrh23N0EdxNsnjQe0BxTBeO2UeCZIr9yG4kk+NtLvuEu0ArfMNimQOUqBokQXqjuM=&amp;center_on_screen=true&amp;float_window=true&amp;height=800&amp;positioning_strategy=center_on_screen&amp;width=950" xr:uid="{82B797FC-607A-4958-81CE-D4AA8C2AA710}"/>
    <hyperlink ref="C21" r:id="rId104" display="https://my.apps.factset.com/viewer/?_app_id=central_doc_viewer&amp;_dd2=%26f%3Dsld%26c%3Dtrue%26os%3D64708%26oe%3D64716&amp;_doc_docfn=U2FsdGVkX19E7X0e4pTVeqe6KqlNsGNjO4sbu6WW1/4rEbSL5hlHAJbL5kjqVAX2MHZuslZyivUHqkVEAYwzQjQjKnIT/4dIGttig2ZxA8E=&amp;center_on_screen=true&amp;float_window=true&amp;height=800&amp;positioning_strategy=center_on_screen&amp;width=950" xr:uid="{A4950E32-EF17-4E45-BC25-DDED96327B8C}"/>
    <hyperlink ref="D21" r:id="rId105" display="https://my.apps.factset.com/viewer/?_app_id=central_doc_viewer&amp;_dd2=%26f%3Dsld%26c%3Dtrue%26os%3D129413%26oe%3D129418&amp;_doc_docfn=U2FsdGVkX18DyXymqNrA5EbdpYj8ZZCQhe0+F6+S8ZEf0gPM2Vn2Bth9bcli3sFACf9mtySp2lvVwFwW5mrr1ODKXZFxdR0Y8Vl5G2i7jyE=&amp;center_on_screen=true&amp;float_window=true&amp;height=800&amp;positioning_strategy=center_on_screen&amp;width=950" xr:uid="{4E96E5B0-3028-43E0-A302-AB5A7D52E670}"/>
    <hyperlink ref="E21" r:id="rId106" display="https://my.apps.factset.com/viewer/?_app_id=central_doc_viewer&amp;_dd2=%26f%3Dsld%26c%3Dtrue%26os%3D192647%26oe%3D192653&amp;_doc_docfn=U2FsdGVkX18L3ZGHhhO8VAaK9nV6XDnaVPE+VVYxILpVPtmrXBM/m4Ty+vU0Q4vTigzdiI4OedXl70Eli0w4pK46f5/1VgE+plxovZRx2lU=&amp;center_on_screen=true&amp;float_window=true&amp;height=800&amp;positioning_strategy=center_on_screen&amp;width=950" xr:uid="{4A98B95B-9760-4D4A-BCAF-1544DA57FF89}"/>
    <hyperlink ref="F21" r:id="rId107" display="https://my.apps.factset.com/viewer/?_app_id=central_doc_viewer&amp;_dd2=%26f%3Dsld%26c%3Dtrue%26os%3D142140%26oe%3D142146&amp;_doc_docfn=U2FsdGVkX19SLrzTtXX4L2VlH/zQ4yGL9/QDTVaIidoFgJc4VMs8FiMrXMgRjsZFMaylEi2n8KvcYKCj8d0mAg9PgUm9r3z3Bd0FlYR7KVg=&amp;center_on_screen=true&amp;float_window=true&amp;height=800&amp;positioning_strategy=center_on_screen&amp;width=950" xr:uid="{01A5221F-8C30-41BA-901B-FF0C54F3CA1C}"/>
    <hyperlink ref="G21" r:id="rId108" display="https://my.apps.factset.com/viewer/?_app_id=central_doc_viewer&amp;_dd2=%26f%3Dsld%26c%3Dtrue%26os%3D139309%26oe%3D139314&amp;_doc_docfn=U2FsdGVkX19RW3L1chIkzDmXGfTxass0bxo7cqab+5wQedXn7jIxL35A8IDj6+1acZ9QyVr9ni63dDBFKgu9uzG9qcMu9GcfBMuGiPuvjTc=&amp;center_on_screen=true&amp;float_window=true&amp;height=800&amp;positioning_strategy=center_on_screen&amp;width=950" xr:uid="{ECE3E31B-AEB0-4A2B-ABBF-AB420630CF2D}"/>
    <hyperlink ref="H21" r:id="rId109" display="https://my.apps.factset.com/viewer/?_app_id=central_doc_viewer&amp;_dd2=%26f%3Dsld%26c%3Dtrue%26os%3D135691%26oe%3D135699&amp;_doc_docfn=U2FsdGVkX1+7Vb6cG7Evhpu+kbCuwa3XIiYoD0m53WSrMSxmCCBwfgOyPDS6YPMFkJ5LO5gShgqnOXbyTNqaK7MWeT1zbAQeIwt0Ggefrhk=&amp;center_on_screen=true&amp;float_window=true&amp;height=800&amp;positioning_strategy=center_on_screen&amp;width=950" xr:uid="{365E0BE9-9D4E-4D14-B369-BF8A833E71AD}"/>
    <hyperlink ref="I21" r:id="rId110" display="https://my.apps.factset.com/viewer/?_app_id=central_doc_viewer&amp;_dd2=%26f%3Dsld%26c%3Dtrue%26os%3D144861%26oe%3D144865&amp;_doc_docfn=U2FsdGVkX19EyqBzY/aeZhjq5Y8uLZk67zZY8EA8BBmokBbTpOONeoaZLULYn2AB/jt7Vag84RfCNXrX4928KJHkts39IL2F/3jzjyJwixo=&amp;center_on_screen=true&amp;float_window=true&amp;height=800&amp;positioning_strategy=center_on_screen&amp;width=950" xr:uid="{C78D2364-556A-4EDD-B9D8-026B19DDF6CA}"/>
    <hyperlink ref="J21" r:id="rId111" display="https://my.apps.factset.com/viewer/?_app_id=central_doc_viewer&amp;_dd2=%26f%3Dsld%26c%3Dtrue%26os%3D144655%26oe%3D144659&amp;_doc_docfn=U2FsdGVkX198UHiIh/vI4DXTeEWf4Ml/AQhgDl83jBZFq8slrOrQoRZ0Z3g50ljWokJ0QCor6Op8Luzh1XVUZ72NN7UKqIfgMt94ae0FvoY=&amp;center_on_screen=true&amp;float_window=true&amp;height=800&amp;positioning_strategy=center_on_screen&amp;width=950" xr:uid="{C7E91457-41E4-4BC2-85E1-6B77009E36D3}"/>
    <hyperlink ref="K21" r:id="rId112" display="https://my.apps.factset.com/viewer/?_app_id=central_doc_viewer&amp;_dd2=%26f%3Dsld%26c%3Dtrue%26os%3D144449%26oe%3D144453&amp;_doc_docfn=U2FsdGVkX1/o5FKQyEtWJiCXqyB+rUTUpXyUjgHxJFVVCBcU2TAyjPRcmhA2/POqhUISNJCW38yczKKKf86nLGASV4LS0HKdlwNTi9PZOEc=&amp;center_on_screen=true&amp;float_window=true&amp;height=800&amp;positioning_strategy=center_on_screen&amp;width=950" xr:uid="{2FD848BF-26CA-4C1B-AB64-AFA45BBAACB9}"/>
    <hyperlink ref="B22" r:id="rId113" display="https://my.apps.factset.com/viewer/?_app_id=central_doc_viewer&amp;_dd2=%26f%3Dsld%26c%3Dtrue%26os%3D64128%26oe%3D64133&amp;_doc_docfn=U2FsdGVkX18y/nCkwuxEdzxh3iXEEy2z+vYMsJlvH2hZ4sI8kyLiyAzowdadFm8xyiRi5Ei2ncLMb4A7ZwaEeO+b/lh/4XT8iSdayFYb/x4=&amp;center_on_screen=true&amp;float_window=true&amp;height=800&amp;positioning_strategy=center_on_screen&amp;width=950" xr:uid="{FD789F90-BADA-47EC-99A4-6EDB097B56F3}"/>
    <hyperlink ref="C22" r:id="rId114" display="https://my.apps.factset.com/viewer/?_app_id=central_doc_viewer&amp;_dd2=%26f%3Dsld%26c%3Dtrue%26os%3D65515%26oe%3D65523&amp;_doc_docfn=U2FsdGVkX1+jtyuJt7FVQuvNTVG2/8SeC5X0puIED/3yvGSjRvGUajiRerlPjnt0zFjyXenueExk6C+R/2HSdQJXGJ0zfN4nzP84V81HAdQ=&amp;center_on_screen=true&amp;float_window=true&amp;height=800&amp;positioning_strategy=center_on_screen&amp;width=950" xr:uid="{440261C3-7AE6-4C95-938F-8487D7166F94}"/>
    <hyperlink ref="D22" r:id="rId115" display="https://my.apps.factset.com/viewer/?_app_id=central_doc_viewer&amp;_dd2=%26f%3Dsld%26c%3Dtrue%26os%3D130161%26oe%3D130169&amp;_doc_docfn=U2FsdGVkX1+OXxZMT6+QbuOLZGRgBhNtIOp5XBrixQwd1d/bdDlGMwkLHxdQSuOuddkSDgwto0yiwbHAZqU3oMIC1AbBASkgWx7YimxQgNk=&amp;center_on_screen=true&amp;float_window=true&amp;height=800&amp;positioning_strategy=center_on_screen&amp;width=950" xr:uid="{329F13B5-94B0-440E-B2A0-66535E33E8E4}"/>
    <hyperlink ref="E22" r:id="rId116" display="https://my.apps.factset.com/viewer/?_app_id=central_doc_viewer&amp;_dd2=%26f%3Dsld%26c%3Dtrue%26os%3D193398%26oe%3D193406&amp;_doc_docfn=U2FsdGVkX18MEzAYhczv02FVCkKKFiwAYerV7qbs/osUOvvM1c0UnZlGGlo9AtuCPupLbqeAXWj1jCt0bedglaarqO661SpV0GTgQ5C7d7s=&amp;center_on_screen=true&amp;float_window=true&amp;height=800&amp;positioning_strategy=center_on_screen&amp;width=950" xr:uid="{AA7FD436-451A-4D40-86D5-861329036B30}"/>
    <hyperlink ref="F22" r:id="rId117" display="https://my.apps.factset.com/viewer/?_app_id=central_doc_viewer&amp;_dd2=%26f%3Dsld%26c%3Dtrue%26os%3D142893%26oe%3D142901&amp;_doc_docfn=U2FsdGVkX18hMB4RW/G7dl4xNyyrHT90vW07pKUS3u6PR4lfm7sz3dPe3kygBe5IlTWgnDurDgCmm3ne18l7JK+QPgeF0EIqhznE5jgOOOQ=&amp;center_on_screen=true&amp;float_window=true&amp;height=800&amp;positioning_strategy=center_on_screen&amp;width=950" xr:uid="{746F3F74-AD50-453E-AC47-2815C57CD20E}"/>
    <hyperlink ref="G22" r:id="rId118" display="https://my.apps.factset.com/viewer/?_app_id=central_doc_viewer&amp;_dd2=%26f%3Dsld%26c%3Dtrue%26os%3D140060%26oe%3D140069&amp;_doc_docfn=U2FsdGVkX19c03UIlO9ZnDfQSeT1RzDWds9jG2ynTTS7PHiDllkFBRyiChYkcPEaVUhleHBcmJjH3LmBT13jhbr4geN39r3/PbWSRUpkIgw=&amp;center_on_screen=true&amp;float_window=true&amp;height=800&amp;positioning_strategy=center_on_screen&amp;width=950" xr:uid="{DE034AF6-079A-4891-98CF-4F47DF6773A3}"/>
    <hyperlink ref="H22" r:id="rId119" display="https://my.apps.factset.com/viewer/?_app_id=central_doc_viewer&amp;_dd2=%26f%3Dsld%26c%3Dtrue%26os%3D136436%26oe%3D136445&amp;_doc_docfn=U2FsdGVkX19aaUri4ErYJFYnRQzUWKi9hGXQkIK/G33ijfOzYBun939eWdDj5L7uIiwmavg2zz6BCK9+YGTuMyjxSk3EHu5pesDl0fuKQ2c=&amp;center_on_screen=true&amp;float_window=true&amp;height=800&amp;positioning_strategy=center_on_screen&amp;width=950" xr:uid="{26BC924A-D7A4-4FE7-A270-586C5362CD8B}"/>
    <hyperlink ref="I22" r:id="rId120" display="https://my.apps.factset.com/viewer/?_app_id=central_doc_viewer&amp;_dd2=%26f%3Dsld%26c%3Dtrue%26os%3D145583%26oe%3D145584&amp;_doc_docfn=U2FsdGVkX1914UYHpMm6hLYHSBLmPdmStB88W+PWqd5GJ01Fc3B8lGKKzfU+fwEn8d8gL01DQwbU2XkkyHkVEV/eNih3/n5jvRI4LSMEUPc=&amp;center_on_screen=true&amp;float_window=true&amp;height=800&amp;positioning_strategy=center_on_screen&amp;width=950" xr:uid="{F8185217-6578-4F06-859F-5450C513CC5E}"/>
    <hyperlink ref="J22" r:id="rId121" display="https://my.apps.factset.com/viewer/?_app_id=central_doc_viewer&amp;_dd2=%26f%3Dsld%26c%3Dtrue%26os%3D145384%26oe%3D145385&amp;_doc_docfn=U2FsdGVkX1+MTwFb3rLM7zST+OjzigrN86xERRbzw4c+0zbUAAy4eMYT2J3A9cFwwuAEtXXjeJQA4VoAYNwDi4eRioD/jPVABG3Ozyc/j0Y=&amp;center_on_screen=true&amp;float_window=true&amp;height=800&amp;positioning_strategy=center_on_screen&amp;width=950" xr:uid="{8F75DF72-5EEE-4216-8C1F-6F7D5B615735}"/>
    <hyperlink ref="K22" r:id="rId122" display="https://my.apps.factset.com/viewer/?_app_id=central_doc_viewer&amp;_dd2=%26f%3Dsld%26c%3Dtrue%26os%3D145182%26oe%3D145186&amp;_doc_docfn=U2FsdGVkX19+9mjONCsLjqqKgYX3I+WZw0KMw9ecMcWTpCWLzFdgm9GSKEdOtDr+hToxM9A2qe0Pag1SLW2vSY68j98/S7BPQIVeBx+L3GM=&amp;center_on_screen=true&amp;float_window=true&amp;height=800&amp;positioning_strategy=center_on_screen&amp;width=950" xr:uid="{753E36C6-3A17-461E-9D03-72622394738E}"/>
    <hyperlink ref="B24" r:id="rId123" display="https://my.apps.factset.com/viewer/?_app_id=central_doc_viewer&amp;_dd2=%26f%3Dsld%26c%3Dtrue%26os%3D65134%26oe%3D65141&amp;_doc_docfn=U2FsdGVkX1/a+iTg+w3ztnBl3MTun9wEaalWjgKkeo0p3YcZ5LJpB0OXp73ZFV1j8pTgcgNt1bjgTJzrdwtuDNmAs8k1DR9kMH0jktLxRPs=&amp;center_on_screen=true&amp;float_window=true&amp;height=800&amp;positioning_strategy=center_on_screen&amp;width=950" xr:uid="{A1C744CB-5CB8-4591-BF90-998A796E7650}"/>
    <hyperlink ref="C24" r:id="rId124" display="https://my.apps.factset.com/viewer/?_app_id=central_doc_viewer&amp;_dd2=%26f%3Dsld%26c%3Dtrue%26os%3D66524%26oe%3D66531&amp;_doc_docfn=U2FsdGVkX1+XbdndS5I0/ZX+Dghca5EYC8AtdvHrm3cqEiPJSgijciBiBa6X0srceJ7Hcjn+EiCcHrbITsUxuTOK5V8Fcnl9dFF7ZypoEJ0=&amp;center_on_screen=true&amp;float_window=true&amp;height=800&amp;positioning_strategy=center_on_screen&amp;width=950" xr:uid="{FD2C7B9B-E9C0-423C-8F74-FE1A62275150}"/>
    <hyperlink ref="D24" r:id="rId125" display="https://my.apps.factset.com/viewer/?_app_id=central_doc_viewer&amp;_dd2=%26f%3Dsld%26c%3Dtrue%26os%3D131087%26oe%3D131094&amp;_doc_docfn=U2FsdGVkX1/OiPmbhcLJmoYpkhw/kGgYc65szaCXuPUsKOmdz5+Q/hyPlu22TJzG2y6iRyJftCmLT8NeUzmYO41SGsCBiEUbS7qwWbPXZxo=&amp;center_on_screen=true&amp;float_window=true&amp;height=800&amp;positioning_strategy=center_on_screen&amp;width=950" xr:uid="{728D168C-9183-41F9-9FD7-D9EE2A315291}"/>
    <hyperlink ref="E24" r:id="rId126" display="https://my.apps.factset.com/viewer/?_app_id=central_doc_viewer&amp;_dd2=%26f%3Dsld%26c%3Dtrue%26os%3D194324%26oe%3D194331&amp;_doc_docfn=U2FsdGVkX19XUZSlgHR+USQoy38DsheQlfwfHRFJG40RQpCUfMKo9kCGlj8tCUs+e2oRNS+aLToR2aQuDB7e8eNPF0KjdDxYY5qyyTxAIqM=&amp;center_on_screen=true&amp;float_window=true&amp;height=800&amp;positioning_strategy=center_on_screen&amp;width=950" xr:uid="{7EDC4116-9B40-4B43-A4A2-B07B7032632C}"/>
    <hyperlink ref="F24" r:id="rId127" display="https://my.apps.factset.com/viewer/?_app_id=central_doc_viewer&amp;_dd2=%26f%3Dsld%26c%3Dtrue%26os%3D143819%26oe%3D143826&amp;_doc_docfn=U2FsdGVkX18utLgE3ZXbyX9OzDr4e8aeM48oPjQCMl1d6x/PTgTlWzgpSCXsot7554srmNDilPL5EBc5Pa0Yjc+7QgEymBMLcdKEXWYf+kY=&amp;center_on_screen=true&amp;float_window=true&amp;height=800&amp;positioning_strategy=center_on_screen&amp;width=950" xr:uid="{E68C7CFD-EFAE-46AB-8F44-79EC93CA2C0C}"/>
    <hyperlink ref="G24" r:id="rId128" display="https://my.apps.factset.com/viewer/?_app_id=central_doc_viewer&amp;_dd2=%26f%3Dsld%26c%3Dtrue%26os%3D140987%26oe%3D140994&amp;_doc_docfn=U2FsdGVkX18qVJgMNKpJ1TY6kw19aXg3Maz73DjIp4O2bFDcYKK337JPDolAWTKQftZ0+Tt4UAvDtzzVp8uqQzePsU5Ft6RU6UHheB0A0eM=&amp;center_on_screen=true&amp;float_window=true&amp;height=800&amp;positioning_strategy=center_on_screen&amp;width=950" xr:uid="{BD3C4902-2888-45E8-891D-1AB0D94EBD52}"/>
    <hyperlink ref="H24" r:id="rId129" display="https://my.apps.factset.com/viewer/?_app_id=central_doc_viewer&amp;_dd2=%26f%3Dsld%26c%3Dtrue%26os%3D137366%26oe%3D137373&amp;_doc_docfn=U2FsdGVkX1/s0ktyrv5X4nW+xDEMnoCJ5aYvpw4WlkABUWI/GalMOb9AUvIcl3PAbLTN1uftEVft9hOrcND/nte9RM9jczDlRkcOLAfpADw=&amp;center_on_screen=true&amp;float_window=true&amp;height=800&amp;positioning_strategy=center_on_screen&amp;width=950" xr:uid="{0A93DF03-5279-4F21-BB10-C723FFCB9D5B}"/>
    <hyperlink ref="I24" r:id="rId130" display="https://my.apps.factset.com/viewer/?_app_id=central_doc_viewer&amp;_dd2=%26f%3Dsld%26c%3Dtrue%26os%3D146497%26oe%3D146500&amp;_doc_docfn=U2FsdGVkX19YU7C6fKWpj6pJK34V7dToDFxbxvdMxGTE2yAupagZBZqV7QQVLw+dkbB6TNOZg4bzUgETm9t9lrKWuk3NcD46GRVg3kjp+jY=&amp;center_on_screen=true&amp;float_window=true&amp;height=800&amp;positioning_strategy=center_on_screen&amp;width=950" xr:uid="{96083A17-0288-4C24-9CB4-B33A04B837C9}"/>
    <hyperlink ref="J24" r:id="rId131" display="https://my.apps.factset.com/viewer/?_app_id=central_doc_viewer&amp;_dd2=%26f%3Dsld%26c%3Dtrue%26os%3D146228%26oe%3D146233&amp;_doc_docfn=U2FsdGVkX18bOU9WYH7w4uBcZ6DtcbGEgrkbM5RKkyhtjBWqk+Q9OKQRRPi3VBfGJpLDnKwBpfW5/+POeDyT70qz3PCst7qJsJYzuG5mIyg=&amp;center_on_screen=true&amp;float_window=true&amp;height=800&amp;positioning_strategy=center_on_screen&amp;width=950" xr:uid="{BBA9D503-D85D-49E9-A93B-218499432518}"/>
    <hyperlink ref="K24" r:id="rId132" display="https://my.apps.factset.com/viewer/?_app_id=central_doc_viewer&amp;_dd2=%26f%3Dsld%26c%3Dtrue%26os%3D145960%26oe%3D145963&amp;_doc_docfn=U2FsdGVkX1/ZgleLm8C6po/OZuE58saAGqO+jsVHXPFiZ+XwsATvD6jM3mIcfGGhTXp5XvUU4WnqkJXEXx8rIDbAT9ViqCytKb47PcYokH0=&amp;center_on_screen=true&amp;float_window=true&amp;height=800&amp;positioning_strategy=center_on_screen&amp;width=950" xr:uid="{B4A9E495-5F13-439B-A027-6D5544A3D418}"/>
    <hyperlink ref="B25" r:id="rId133" display="https://my.apps.factset.com/viewer/?_app_id=central_doc_viewer&amp;_dd2=%26f%3Dsld%26c%3Dtrue%26os%3D65901%26oe%3D65909&amp;_doc_docfn=U2FsdGVkX1/pxcumsZPkKzgs8zrdIeoCosjwJTv632atyT/zr+KBAmRSoC5OMvAkZGCm0mD70jrjaP4FlBV9Hwt+xZs+BAJUPjJTbyEUrUE=&amp;center_on_screen=true&amp;float_window=true&amp;height=800&amp;positioning_strategy=center_on_screen&amp;width=950" xr:uid="{EFFB0EBB-3D11-4409-8246-E720255A4780}"/>
    <hyperlink ref="C25" r:id="rId134" display="https://my.apps.factset.com/viewer/?_app_id=central_doc_viewer&amp;_dd2=%26f%3Dsld%26c%3Dtrue%26os%3D67291%26oe%3D67299&amp;_doc_docfn=U2FsdGVkX18sOunGDkL/S/C3YzrJfbVS6LnGZJDwMPHhvi29vmI3gBQP1WmsR2Nzo7wYNlcbs81fL5wrBFtIKrXzQfcAKep+q7ks/SR62GE=&amp;center_on_screen=true&amp;float_window=true&amp;height=800&amp;positioning_strategy=center_on_screen&amp;width=950" xr:uid="{A074A722-C929-4539-AA31-F008384834BA}"/>
    <hyperlink ref="D25" r:id="rId135" display="https://my.apps.factset.com/viewer/?_app_id=central_doc_viewer&amp;_dd2=%26f%3Dsld%26c%3Dtrue%26os%3D131800%26oe%3D131808&amp;_doc_docfn=U2FsdGVkX18upDQvnQeMwOGD4g+Mtgl3bJD/SioafeygyYc5ou39MmGCoTv8ndBhgphQOf/AWKUmk21scd5KWw4KVCUo+ObJRDmgo+o6rEI=&amp;center_on_screen=true&amp;float_window=true&amp;height=800&amp;positioning_strategy=center_on_screen&amp;width=950" xr:uid="{9E3C3708-781B-4106-963B-EEB207716D14}"/>
    <hyperlink ref="E25" r:id="rId136" display="https://my.apps.factset.com/viewer/?_app_id=central_doc_viewer&amp;_dd2=%26f%3Dsld%26c%3Dtrue%26os%3D195039%26oe%3D195047&amp;_doc_docfn=U2FsdGVkX18O+iDoeNFKfVSbg1HirOKPb8c6iFQRdUatPaGt3Vo47o4Xe+d5Avg4xub/fhlrd3/AigVibB1V4mvA2gwwCVT0SQM0D36q0SY=&amp;center_on_screen=true&amp;float_window=true&amp;height=800&amp;positioning_strategy=center_on_screen&amp;width=950" xr:uid="{0D8DE604-E4A3-4027-8DA0-46B3AFF6E7FF}"/>
    <hyperlink ref="F25" r:id="rId137" display="https://my.apps.factset.com/viewer/?_app_id=central_doc_viewer&amp;_dd2=%26f%3Dsld%26c%3Dtrue%26os%3D144535%26oe%3D144544&amp;_doc_docfn=U2FsdGVkX1/mHKMRA+UoosADjv1Q2Z+rAj/bAQBdkQhEHeHnw9r1/iCT6zcVph2cySHIiLkQ5PizsCbZxsC4iohrHkPu99TydG+l7Bb2clc=&amp;center_on_screen=true&amp;float_window=true&amp;height=800&amp;positioning_strategy=center_on_screen&amp;width=950" xr:uid="{C83BCFFD-E8B7-4CD8-8A49-611523E69D8F}"/>
    <hyperlink ref="G25" r:id="rId138" display="https://my.apps.factset.com/viewer/?_app_id=central_doc_viewer&amp;_dd2=%26f%3Dsld%26c%3Dtrue%26os%3D141703%26oe%3D141712&amp;_doc_docfn=U2FsdGVkX188dvm5NZlwd/m27Vd1Od8Si8AY94m7MNhu8/T/qbw8wGClNw1maepZI0K6UXSj1ohMzOhYyl0EAcHoLQMvxa6laosfFPUgaJg=&amp;center_on_screen=true&amp;float_window=true&amp;height=800&amp;positioning_strategy=center_on_screen&amp;width=950" xr:uid="{3FEB4DD7-2C4E-49E1-A386-BD17BF408437}"/>
    <hyperlink ref="H25" r:id="rId139" display="https://my.apps.factset.com/viewer/?_app_id=central_doc_viewer&amp;_dd2=%26f%3Dsld%26c%3Dtrue%26os%3D138082%26oe%3D138091&amp;_doc_docfn=U2FsdGVkX1+A/X++0x2aEhR+Oe51n2mmxnMdnmE9PUfgI/bZV78Wra/qKKvTmiootdt5Brft9HaAi8kmllyGow3/K4dFR//xJdJe7JP7a00=&amp;center_on_screen=true&amp;float_window=true&amp;height=800&amp;positioning_strategy=center_on_screen&amp;width=950" xr:uid="{E891E2C4-84C4-4E3F-BBFD-B9A462019E56}"/>
    <hyperlink ref="I25" r:id="rId140" display="https://my.apps.factset.com/viewer/?_app_id=central_doc_viewer&amp;_dd2=%26f%3Dsld%26c%3Dtrue%26os%3D147201%26oe%3D147206&amp;_doc_docfn=U2FsdGVkX1/9diC5ujhJdSqtWpblSvK2v8kaerM3EEnAhLcFC399VDFLNbNNyayfWe95ixf32L5hbKqbE3ZC4n7war6IwJpY2wfQDmYBaaE=&amp;center_on_screen=true&amp;float_window=true&amp;height=800&amp;positioning_strategy=center_on_screen&amp;width=950" xr:uid="{32E28512-592E-4651-8B19-AAF0E7E7796C}"/>
    <hyperlink ref="J25" r:id="rId141" display="https://my.apps.factset.com/viewer/?_app_id=central_doc_viewer&amp;_dd2=%26f%3Dsld%26c%3Dtrue%26os%3D147000%26oe%3D147005&amp;_doc_docfn=U2FsdGVkX18Q9GagESqMPfYQLTWSFUYnw5dLOro2tk8A6CAKriMIUUSQ021wMHXD4Go6kuoNlm0yCDo+ZPseimVfjEIaYx9tNY7L8+40g6s=&amp;center_on_screen=true&amp;float_window=true&amp;height=800&amp;positioning_strategy=center_on_screen&amp;width=950" xr:uid="{7108A6E7-2857-44A3-9657-E4235B48047A}"/>
    <hyperlink ref="K25" r:id="rId142" display="https://my.apps.factset.com/viewer/?_app_id=central_doc_viewer&amp;_dd2=%26f%3Dsld%26c%3Dtrue%26os%3D146799%26oe%3D146804&amp;_doc_docfn=U2FsdGVkX1/H/0yycHdPGM1GQLiApbeC9+yOgs7niwe+XONOSK8MtDlqtNqquNlVSjhMwOCVfmXAiT3jWOV0EY3xkfGaVEBO4lH4EqtVmVo=&amp;center_on_screen=true&amp;float_window=true&amp;height=800&amp;positioning_strategy=center_on_screen&amp;width=950" xr:uid="{B67FCF5A-377E-48B1-BCB8-108A06EDCA99}"/>
    <hyperlink ref="B26" r:id="rId143" display="https://my.apps.factset.com/viewer/?_app_id=central_doc_viewer&amp;_dd2=%26f%3Dsld%26c%3Dtrue%26os%3D66723%26oe%3D66730&amp;_doc_docfn=U2FsdGVkX1+BiCEdWJLOGyrjQ8fPCMlbvVu/ebvUJLFQYVihBhWgQXW/I1LNL+JzRjssm917MTb1udIysAFH8214JljYh2rFnXz1mw4a7Pw=&amp;center_on_screen=true&amp;float_window=true&amp;height=800&amp;positioning_strategy=center_on_screen&amp;width=950" xr:uid="{C2DF4DD4-B1D3-4DA7-B60C-8CBABA3C270B}"/>
    <hyperlink ref="C26" r:id="rId144" display="https://my.apps.factset.com/viewer/?_app_id=central_doc_viewer&amp;_dd2=%26f%3Dsld%26c%3Dtrue%26os%3D68113%26oe%3D68120&amp;_doc_docfn=U2FsdGVkX18Sf95JjUDrXhzn87wB+Rl9TF6HbSkr5CuHDiocQduqMPWiEKcWplfvb2wbGd/ZZMNa8fUYPZYbzt5CIr6MwfV9qCPMnDzoP98=&amp;center_on_screen=true&amp;float_window=true&amp;height=800&amp;positioning_strategy=center_on_screen&amp;width=950" xr:uid="{2268CE9A-7660-47CE-A37F-5909ED3AC6D0}"/>
    <hyperlink ref="B27" r:id="rId145" display="https://my.apps.factset.com/viewer/?_app_id=central_doc_viewer&amp;_dd2=%26f%3Dsld%26c%3Dtrue%26os%3D67650%26oe%3D67651&amp;_doc_docfn=U2FsdGVkX198Yu30/uXm8nSkfeOWHtvQ78H6PR+Kw663fq/3CWG86/FQD7bpizigY3jWK+/ec1IZrf4/GL1gnZ7LHKBMubTWzZEab5DuMJ8=&amp;center_on_screen=true&amp;float_window=true&amp;height=800&amp;positioning_strategy=center_on_screen&amp;width=950" xr:uid="{CA14FBDE-A279-4404-ABE6-CC128D8C012B}"/>
    <hyperlink ref="C27" r:id="rId146" display="https://my.apps.factset.com/viewer/?_app_id=central_doc_viewer&amp;_dd2=%26f%3Dsld%26c%3Dtrue%26os%3D69035%26oe%3D69041&amp;_doc_docfn=U2FsdGVkX1+69WKciU3TP9btarCfznPK9bk/StgO2nqT/WjMjfOzFRGF1Y9RN+KVVy/dVMY6s4wqS86hM4G1Px87CZoWlSCSr10KYjNPdSI=&amp;center_on_screen=true&amp;float_window=true&amp;height=800&amp;positioning_strategy=center_on_screen&amp;width=950" xr:uid="{B8D19EB7-96BB-497F-B0C1-B235B76CDE90}"/>
    <hyperlink ref="B31" r:id="rId147" display="https://my.apps.factset.com/viewer/?_app_id=central_doc_viewer&amp;_dd2=%26f%3Dsld%26c%3Dtrue%26os%3D68380%26oe%3D68387&amp;_doc_docfn=U2FsdGVkX19Hv1N781I8z/GnuIjSUtpNwLeUE4rA5IuIpOnICuVzGePQCvP/Pt2mUJmuR/CfLoNmiJGWYPxwYNXLRY1YutswOnEhmn2ibuI=&amp;center_on_screen=true&amp;float_window=true&amp;height=800&amp;positioning_strategy=center_on_screen&amp;width=950" xr:uid="{7CFD9525-86F1-4DAB-8A88-34E19A4D01D1}"/>
    <hyperlink ref="C31" r:id="rId148" display="https://my.apps.factset.com/viewer/?_app_id=central_doc_viewer&amp;_dd2=%26f%3Dsld%26c%3Dtrue%26os%3D69771%26oe%3D69778&amp;_doc_docfn=U2FsdGVkX18VDxr6fneqn0P7MoNItyD3LMKWDUNyd4OUTJqfr6pclC8NETRz9YcVnaMY00F2YM15vhTUTrema6mV4Kc4XJsGnV+8JPg03XU=&amp;center_on_screen=true&amp;float_window=true&amp;height=800&amp;positioning_strategy=center_on_screen&amp;width=950" xr:uid="{5A15A3A0-32C9-48C5-8890-B6F3286B639D}"/>
    <hyperlink ref="D31" r:id="rId149" display="https://my.apps.factset.com/viewer/?_app_id=central_doc_viewer&amp;_dd2=%26f%3Dsld%26c%3Dtrue%26os%3D132467%26oe%3D132474&amp;_doc_docfn=U2FsdGVkX18F1nT/iRxxU+SPXOFpUtJE4kkJjbRsKDykBSFoxZFibrDnhQrppk+N2voRGpV3IIxfV+KHJcVoVgmz55J+yWC5GCy6V8eNuEo=&amp;center_on_screen=true&amp;float_window=true&amp;height=800&amp;positioning_strategy=center_on_screen&amp;width=950" xr:uid="{F7C12DCB-17FE-41A8-A7DE-02B2B93263C9}"/>
    <hyperlink ref="E31" r:id="rId150" display="https://my.apps.factset.com/viewer/?_app_id=central_doc_viewer&amp;_dd2=%26f%3Dsld%26c%3Dtrue%26os%3D195706%26oe%3D195713&amp;_doc_docfn=U2FsdGVkX1/z0gxiMk59yO29zqpHWImIhopVv7Mu7bIVALlR60mNmY8eHuzpulOCzVMQrptR5aoZ/+Oh1gXZBkWkielEBHV6mx6ODTSFZrk=&amp;center_on_screen=true&amp;float_window=true&amp;height=800&amp;positioning_strategy=center_on_screen&amp;width=950" xr:uid="{CEAE57D5-1306-4E92-96C5-5D49009A2EF4}"/>
    <hyperlink ref="F31" r:id="rId151" display="https://my.apps.factset.com/viewer/?_app_id=central_doc_viewer&amp;_dd2=%26f%3Dsld%26c%3Dtrue%26os%3D145203%26oe%3D145210&amp;_doc_docfn=U2FsdGVkX18jP5eAC7xpkA34Kila84X8qDFnZyeGiw8FSl2w9s9i/r8tOUZkQR78+igVaz21MylC9+nKN1lLIJLXljs5hpjXrPTvMvghEtI=&amp;center_on_screen=true&amp;float_window=true&amp;height=800&amp;positioning_strategy=center_on_screen&amp;width=950" xr:uid="{85FC99BD-85ED-4055-87F1-2EAB3C6658E3}"/>
    <hyperlink ref="G31" r:id="rId152" display="https://my.apps.factset.com/viewer/?_app_id=central_doc_viewer&amp;_dd2=%26f%3Dsld%26c%3Dtrue%26os%3D142371%26oe%3D142378&amp;_doc_docfn=U2FsdGVkX1/0ejyJiXV1JUAF3HjDcnVxyOKiWIoPc+1zoP6s/zDl/5+gXeUA/p7+9KFU9fr7L/QcXvJ/AkhZhR6bYeNFETkKuQu2V/6YHlo=&amp;center_on_screen=true&amp;float_window=true&amp;height=800&amp;positioning_strategy=center_on_screen&amp;width=950" xr:uid="{9E7DAA5D-E2A3-4501-B308-A23356043779}"/>
    <hyperlink ref="H31" r:id="rId153" display="https://my.apps.factset.com/viewer/?_app_id=central_doc_viewer&amp;_dd2=%26f%3Dsld%26c%3Dtrue%26os%3D138750%26oe%3D138757&amp;_doc_docfn=U2FsdGVkX18GeQh8oovjmWuH2kGpR7UF1l2lcU7ZhBMSc2xmrzbgG/HxIyjGAaTCoK6uwWTnTJMkDKD0TB8Zy/Oq7TTbGlLwRTOMZtkSrY0=&amp;center_on_screen=true&amp;float_window=true&amp;height=800&amp;positioning_strategy=center_on_screen&amp;width=950" xr:uid="{6E701096-9265-45D6-B4BC-5F16099C864E}"/>
    <hyperlink ref="I31" r:id="rId154" display="https://my.apps.factset.com/viewer/?_app_id=central_doc_viewer&amp;_dd2=%26f%3Dsld%26c%3Dtrue%26os%3D147857%26oe%3D147860&amp;_doc_docfn=U2FsdGVkX1/Rn1ghdgdTPC/xBWwtkyru+ea2lJo4tvGT5AL9u5G1JIcD1wMozCIgi5lr9Mwz6lT2BX6cXEDuk8Z808WaMHyXDqIIRyYLfpQ=&amp;center_on_screen=true&amp;float_window=true&amp;height=800&amp;positioning_strategy=center_on_screen&amp;width=950" xr:uid="{55066585-B0CA-4D19-BAA5-D6D6B8BE66EB}"/>
    <hyperlink ref="J31" r:id="rId155" display="https://my.apps.factset.com/viewer/?_app_id=central_doc_viewer&amp;_dd2=%26f%3Dsld%26c%3Dtrue%26os%3D147671%26oe%3D147674&amp;_doc_docfn=U2FsdGVkX187+uBFicEztBnocFDuUYSw7tsEVHL7B5u1h5O5W3s6tsIeeTTG0EU9A7fCSjHYuCCjDpfSCH4uYlBUMPNDxuWWEwQ1UVyQaj8=&amp;center_on_screen=true&amp;float_window=true&amp;height=800&amp;positioning_strategy=center_on_screen&amp;width=950" xr:uid="{43415479-80DB-460D-A887-81EA34ACD4F9}"/>
    <hyperlink ref="K31" r:id="rId156" display="https://my.apps.factset.com/viewer/?_app_id=central_doc_viewer&amp;_dd2=%26f%3Dsld%26c%3Dtrue%26os%3D147485%26oe%3D147488&amp;_doc_docfn=U2FsdGVkX19avCEeA+xIcFI96NaYFS+CBleq9vKvN2EV651Hlx8Yqf1jCx1LXuWYRwL6oqDj+D1dBFKkLtbXGgK+sDJXyBYgWWuQ/IRlDLA=&amp;center_on_screen=true&amp;float_window=true&amp;height=800&amp;positioning_strategy=center_on_screen&amp;width=950" xr:uid="{D901E5F2-369B-4AE4-9876-B9B2728173E0}"/>
    <hyperlink ref="D32" r:id="rId157" display="https://my.apps.factset.com/viewer/?_app_id=central_doc_viewer&amp;_dd2=%26f%3Dsld%26c%3Dtrue%26os%3D133260%26oe%3D133261&amp;_doc_docfn=U2FsdGVkX181/hTYgGlIZ6smm3by6yLeWli71qcKubvJreaSgsc8qsw/XuQDwwHth9juPd+aS/zEiBjB22E0Hi4OK78PD+UKWkaDXqYOwLI=&amp;center_on_screen=true&amp;float_window=true&amp;height=800&amp;positioning_strategy=center_on_screen&amp;width=950" xr:uid="{1753473F-A35D-4C07-9E49-815D7748A9CE}"/>
    <hyperlink ref="E32" r:id="rId158" display="https://my.apps.factset.com/viewer/?_app_id=central_doc_viewer&amp;_dd2=%26f%3Dsld%26c%3Dtrue%26os%3D196517%26oe%3D196518&amp;_doc_docfn=U2FsdGVkX1/XPGPFFajTiqdOuTnhp2mQyqE5kNE8CahDQIIZXt19zUvSMLUK2mD0kG74psXVCW4qiZHydH/fooy6An+Z2QVACU2Epq0GZOs=&amp;center_on_screen=true&amp;float_window=true&amp;height=800&amp;positioning_strategy=center_on_screen&amp;width=950" xr:uid="{860B4109-1247-4FB4-BCE3-5A88455967D7}"/>
    <hyperlink ref="F32" r:id="rId159" display="https://my.apps.factset.com/viewer/?_app_id=central_doc_viewer&amp;_dd2=%26f%3Dsld%26c%3Dtrue%26os%3D146019%26oe%3D146022&amp;_doc_docfn=U2FsdGVkX1/M86H4YsBi0nkniSNtLQqtxysjb2WS/8JC3nv8/9FwEQTq+NfZqF84NGdfk0M08szmFm7miLlHgNBHNX4vmEZaewULUD15U54=&amp;center_on_screen=true&amp;float_window=true&amp;height=800&amp;positioning_strategy=center_on_screen&amp;width=950" xr:uid="{4F0FCF2E-25F6-4337-BF81-4AAC2CBE20C1}"/>
    <hyperlink ref="G32" r:id="rId160" display="https://my.apps.factset.com/viewer/?_app_id=central_doc_viewer&amp;_dd2=%26f%3Dsld%26c%3Dtrue%26os%3D143187%26oe%3D143192&amp;_doc_docfn=U2FsdGVkX19DLgMCYKI8ziw2N5jKMjI4iVjEUlch/UWUOtbMTiVtC55Npn/l8jnuk6DMp5Pzc/hGi0T9fRFZKYb60iE6M2vvTqn19/SOg0s=&amp;center_on_screen=true&amp;float_window=true&amp;height=800&amp;positioning_strategy=center_on_screen&amp;width=950" xr:uid="{7EA32189-298F-4824-9034-D488B4A5099A}"/>
    <hyperlink ref="H32" r:id="rId161" display="https://my.apps.factset.com/viewer/?_app_id=central_doc_viewer&amp;_dd2=%26f%3Dsld%26c%3Dtrue%26os%3D139566%26oe%3D139569&amp;_doc_docfn=U2FsdGVkX1+EcqNDIvnjawlO3HV6uZTPypjj6a9nGKbSvcNe4A4xyWuxMVQ0ZvXXfGT8wThswc/09UZGTqSRjLuInKhYCgpkfZc26hqbijQ=&amp;center_on_screen=true&amp;float_window=true&amp;height=800&amp;positioning_strategy=center_on_screen&amp;width=950" xr:uid="{041B3E22-CEE0-44EA-A2EC-4757C3BCA7F5}"/>
    <hyperlink ref="I32" r:id="rId162" display="https://my.apps.factset.com/viewer/?_app_id=central_doc_viewer&amp;_dd2=%26f%3Dsld%26c%3Dtrue%26os%3D148645%26oe%3D148646&amp;_doc_docfn=U2FsdGVkX1+cgy61Nw0FL4x0o9P5KOUfwhTdM2UB4k1ODz8PYIQemcGnkycess08TKE0BA3zUk/CPODLEWgicCnSkZQARP2w8pMaAhb98cI=&amp;center_on_screen=true&amp;float_window=true&amp;height=800&amp;positioning_strategy=center_on_screen&amp;width=950" xr:uid="{DB543657-5DCA-4B74-8FC7-E7A06075644F}"/>
    <hyperlink ref="J32" r:id="rId163" display="https://my.apps.factset.com/viewer/?_app_id=central_doc_viewer&amp;_dd2=%26f%3Dsld%26c%3Dtrue%26os%3D148430%26oe%3D148431&amp;_doc_docfn=U2FsdGVkX19Bc6EarIq4bDcb86V1fz2S9f3PaCI0DIBfqT/Bsh81z3hkl66zjpBlW1rz/jFvno+q9ss0+SH5gLAoumHQAebWN5VLgdzecL0=&amp;center_on_screen=true&amp;float_window=true&amp;height=800&amp;positioning_strategy=center_on_screen&amp;width=950" xr:uid="{7766BD0F-1F3E-43BC-8FEA-01352F3EDAB4}"/>
    <hyperlink ref="K32" r:id="rId164" display="https://my.apps.factset.com/viewer/?_app_id=central_doc_viewer&amp;_dd2=%26f%3Dsld%26c%3Dtrue%26os%3D148215%26oe%3D148216&amp;_doc_docfn=U2FsdGVkX1+7BuqVOXsSbNGIdXJTcCi4g4DJdJEM11a9w3MpjroXHYu1auSvmOUGzMOma7Bz+3nYdaWQZPjcDyQvh3LRSOBBD5AaZtdl/ZE=&amp;center_on_screen=true&amp;float_window=true&amp;height=800&amp;positioning_strategy=center_on_screen&amp;width=950" xr:uid="{74653144-9EFC-4125-9C5C-738EE0F61C6F}"/>
    <hyperlink ref="B33" r:id="rId165" display="https://my.apps.factset.com/viewer/?_app_id=central_doc_viewer&amp;_dd2=%26f%3Dsld%26c%3Dtrue%26os%3D68380%26oe%3D68387&amp;_doc_docfn=U2FsdGVkX1/tzi+FLSFey8FD3stU35LdUU/srdkNsFp7Sf0Z/0N/uHIicokSn3WUxMohVIMWro70XVRZYTQMBT26IdaHAMm9pTRf5eIky/I=&amp;center_on_screen=true&amp;float_window=true&amp;height=800&amp;positioning_strategy=center_on_screen&amp;width=950" xr:uid="{71213959-4D4D-4530-BB65-40520B10A8FB}"/>
    <hyperlink ref="C33" r:id="rId166" display="https://my.apps.factset.com/viewer/?_app_id=central_doc_viewer&amp;_dd2=%26f%3Dsld%26c%3Dtrue%26os%3D69771%26oe%3D69778&amp;_doc_docfn=U2FsdGVkX19OUtkOP1wRF/tCDQXNbbkCej+NEMXwL+4ZgDUTSYqdbD2/2n6vRyViQ/CjQ1p+ySFhmtkPJDFGY4wjnblxbfMMrGukbclCjTs=&amp;center_on_screen=true&amp;float_window=true&amp;height=800&amp;positioning_strategy=center_on_screen&amp;width=950" xr:uid="{8CD0B0BC-95F7-41BC-A9EE-C49811C09EF4}"/>
    <hyperlink ref="D33" r:id="rId167" display="https://my.apps.factset.com/viewer/?_app_id=central_doc_viewer&amp;_dd2=%26f%3Dsld%26c%3Dtrue%26os%3D133959%26oe%3D133966&amp;_doc_docfn=U2FsdGVkX1+pEvDyM1nSn3iGxjrJLkezn9DytLxdWfd22gr5AIF83M5OlE/AyV6/0QlYLQUcDzEmxQlHsyEcKsR5XxwtaCP9yTQcB3FUcf4=&amp;center_on_screen=true&amp;float_window=true&amp;height=800&amp;positioning_strategy=center_on_screen&amp;width=950" xr:uid="{1CAFF3FE-EC74-43DD-A96B-142B445C7556}"/>
    <hyperlink ref="E33" r:id="rId168" display="https://my.apps.factset.com/viewer/?_app_id=central_doc_viewer&amp;_dd2=%26f%3Dsld%26c%3Dtrue%26os%3D197216%26oe%3D197225&amp;_doc_docfn=U2FsdGVkX1/uKJFWB+lIJAhzi+Du5q1WNYzaGkA+3gNw8ppH+PokjDpxexJbOCWxV7kDlTxhwKm7zNqBtE/SnTaH4yamIXHwAksA+o22UWM=&amp;center_on_screen=true&amp;float_window=true&amp;height=800&amp;positioning_strategy=center_on_screen&amp;width=950" xr:uid="{1B69377B-9031-4655-AA16-CAAC7B1AE05F}"/>
    <hyperlink ref="F33" r:id="rId169" display="https://my.apps.factset.com/viewer/?_app_id=central_doc_viewer&amp;_dd2=%26f%3Dsld%26c%3Dtrue%26os%3D146720%26oe%3D146727&amp;_doc_docfn=U2FsdGVkX18wD+kalXc7ctnQ4GybhD5qJdP+I2S+FAj1JhoUJga5oASF0SsV16dLXk5Sk69ryGk+dF5I9ayNi40FTy5SIFfQ9eNRpRE4Dx0=&amp;center_on_screen=true&amp;float_window=true&amp;height=800&amp;positioning_strategy=center_on_screen&amp;width=950" xr:uid="{62B4DD74-5B02-4032-A97A-8B027DC3A460}"/>
    <hyperlink ref="G33" r:id="rId170" display="https://my.apps.factset.com/viewer/?_app_id=central_doc_viewer&amp;_dd2=%26f%3Dsld%26c%3Dtrue%26os%3D143890%26oe%3D143899&amp;_doc_docfn=U2FsdGVkX18An5RIRO7Y4GAswlbwJB7GsPTVBEaqyL/Fm8XWt69n49o4hAICvXpV0yZVd86o3y8OQlvnwrNoouCalAwSY5QJLybDhlr6Vr8=&amp;center_on_screen=true&amp;float_window=true&amp;height=800&amp;positioning_strategy=center_on_screen&amp;width=950" xr:uid="{949DDC4E-0EA4-4C17-AE07-277EFA50DE80}"/>
    <hyperlink ref="H33" r:id="rId171" display="https://my.apps.factset.com/viewer/?_app_id=central_doc_viewer&amp;_dd2=%26f%3Dsld%26c%3Dtrue%26os%3D140279%26oe%3D140288&amp;_doc_docfn=U2FsdGVkX1+6EhjHCqdyDKttyDoVtglBEjDtx0zB4cQulfuqsKles+hvtX264WOufxZ84ubdbAIBW5fc5fXobKBvoAj7xE9gf7esbZUPjgA=&amp;center_on_screen=true&amp;float_window=true&amp;height=800&amp;positioning_strategy=center_on_screen&amp;width=950" xr:uid="{623E4074-403B-4999-8EDE-9B976207B794}"/>
    <hyperlink ref="I33" r:id="rId172" display="https://my.apps.factset.com/viewer/?_app_id=central_doc_viewer&amp;_dd2=%26f%3Dsld%26c%3Dtrue%26os%3D149348%26oe%3D149351&amp;_doc_docfn=U2FsdGVkX19plfXPMoO0SgDuPbBADjkqcoQtqBnkMhYWPo2UZpsia7+YDdu2js+GoIXa4FTHGyF4m0ylA6qNOsDrNA7FKLXuarH77bMmcqw=&amp;center_on_screen=true&amp;float_window=true&amp;height=800&amp;positioning_strategy=center_on_screen&amp;width=950" xr:uid="{A23B82D8-DBEB-4E87-B253-B30AC1A6D743}"/>
    <hyperlink ref="J33" r:id="rId173" display="https://my.apps.factset.com/viewer/?_app_id=central_doc_viewer&amp;_dd2=%26f%3Dsld%26c%3Dtrue%26os%3D149157%26oe%3D149160&amp;_doc_docfn=U2FsdGVkX1/s9r4p5kyRMkmZwS5m6UpxNB03gcUILokHiT93pYHyjOmo/BIq6JeleYrbMrDu8CcFI+20mY+jvkWKAowRrwPmFfnmeMJ9pm0=&amp;center_on_screen=true&amp;float_window=true&amp;height=800&amp;positioning_strategy=center_on_screen&amp;width=950" xr:uid="{98A01676-1119-4737-8C13-6F407F339ECF}"/>
    <hyperlink ref="K33" r:id="rId174" display="https://my.apps.factset.com/viewer/?_app_id=central_doc_viewer&amp;_dd2=%26f%3Dsld%26c%3Dtrue%26os%3D148966%26oe%3D148969&amp;_doc_docfn=U2FsdGVkX18i6YLyd9w8ci7ccpSm8VOjzSpnGznMRdyXL+IpzXMd/X939ibpbUi0bcNhUezZfw2BjToPWunA5MTR9hDD4mH/Ct1GpGRKwYI=&amp;center_on_screen=true&amp;float_window=true&amp;height=800&amp;positioning_strategy=center_on_screen&amp;width=950" xr:uid="{23F364F9-635B-408D-AAAA-A7A345BCB3BF}"/>
    <hyperlink ref="B35" r:id="rId175" display="https://my.apps.factset.com/viewer/?_app_id=central_doc_viewer&amp;_dd2=%26f%3Dsld%26c%3Dtrue%26os%3D71417%26oe%3D71421&amp;_doc_docfn=U2FsdGVkX18fBaFBvoxXpYr+FIVb29mYTSBh3eocA4Ix+wdarAvGDB6BU6JyfXk8yiaMVQ9LBlrhyoRrg1BoBPlKWnpafNMSfl8USw9VI4s=&amp;center_on_screen=true&amp;float_window=true&amp;height=800&amp;positioning_strategy=center_on_screen&amp;width=950" xr:uid="{CC6C7CCD-9B35-4E77-9DD9-B5DA1FE4D559}"/>
    <hyperlink ref="C35" r:id="rId176" display="https://my.apps.factset.com/viewer/?_app_id=central_doc_viewer&amp;_dd2=%26f%3Dsld%26c%3Dtrue%26os%3D72808%26oe%3D72812&amp;_doc_docfn=U2FsdGVkX1/F/xFunNOnQTRmXPo3udjUl7iVwr8+vwSimpJ3f4R3qCXJoKXK1H7EC9StnD8UsdqJaFo7pjVIUMl+AxMpu79B3yNHVWVAF8A=&amp;center_on_screen=true&amp;float_window=true&amp;height=800&amp;positioning_strategy=center_on_screen&amp;width=950" xr:uid="{9770E664-4F87-410C-AD85-CC110BCE5CC9}"/>
    <hyperlink ref="D35" r:id="rId177" display="https://my.apps.factset.com/viewer/?_app_id=central_doc_viewer&amp;_dd2=%26f%3Dsld%26c%3Dtrue%26os%3D135040%26oe%3D135044&amp;_doc_docfn=U2FsdGVkX1+JMmKHonvkGMcVrnR85e3SNgmj2b1ePGXgKjO1o8dyYAllK4+AaIoSwBQhetjQjoOXC6lOls+VqE6jb29C47kd/0t80rWFFrc=&amp;center_on_screen=true&amp;float_window=true&amp;height=800&amp;positioning_strategy=center_on_screen&amp;width=950" xr:uid="{EC2BD113-BB84-4AF1-AE2D-254D13EBC00D}"/>
    <hyperlink ref="E35" r:id="rId178" display="https://my.apps.factset.com/viewer/?_app_id=central_doc_viewer&amp;_dd2=%26f%3Dsld%26c%3Dtrue%26os%3D198299%26oe%3D198305&amp;_doc_docfn=U2FsdGVkX1/WKva1SBjmfCfnTbhJY75kMqILizjtG1+C+/l0eIv+nbQT2e13dT5+321F5AOPzz+pIXmeBkUFb1jS2UMPe5fOuvYvPNFa53M=&amp;center_on_screen=true&amp;float_window=true&amp;height=800&amp;positioning_strategy=center_on_screen&amp;width=950" xr:uid="{A58A6FC6-965C-41A9-9A20-9415CC57725C}"/>
    <hyperlink ref="F35" r:id="rId179" display="https://my.apps.factset.com/viewer/?_app_id=central_doc_viewer&amp;_dd2=%26f%3Dsld%26c%3Dtrue%26os%3D147803%26oe%3D147807&amp;_doc_docfn=U2FsdGVkX1+SsNx0JcTpZ4F0vEOmmlJ+8uWxsf1HQbRSh9JJ/75308IOvrpvhKoGWeg/5Z6iobBs6BbBIwZfmmDjSUbgoDQvORfsAIjiAw8=&amp;center_on_screen=true&amp;float_window=true&amp;height=800&amp;positioning_strategy=center_on_screen&amp;width=950" xr:uid="{E37332A1-E6A3-4A15-A383-6AE7BF367D86}"/>
    <hyperlink ref="G35" r:id="rId180" display="https://my.apps.factset.com/viewer/?_app_id=central_doc_viewer&amp;_dd2=%26f%3Dsld%26c%3Dtrue%26os%3D144973%26oe%3D144979&amp;_doc_docfn=U2FsdGVkX18dKFgyNGpRtdxCFcMnfxPcj0/X7lZGKT5+llne0eZH1Ue5zgz6RTIfLy/Kax9IqkRZMP5hc2DX6hHT8JCOJE5UIlgJQKrq3DQ=&amp;center_on_screen=true&amp;float_window=true&amp;height=800&amp;positioning_strategy=center_on_screen&amp;width=950" xr:uid="{C609D0C3-AC60-4003-BD18-99507220C863}"/>
    <hyperlink ref="H35" r:id="rId181" display="https://my.apps.factset.com/viewer/?_app_id=central_doc_viewer&amp;_dd2=%26f%3Dsld%26c%3Dtrue%26os%3D141376%26oe%3D141382&amp;_doc_docfn=U2FsdGVkX19ZAJdx2+WfjuxN9k+3/1z+aL18HQ3HIOcyUG1ErPfQe05Fun1gW29O4rZgVuVFLWtkiuNqCaJBOEUFtfvFW9M+qvWkpylyFRI=&amp;center_on_screen=true&amp;float_window=true&amp;height=800&amp;positioning_strategy=center_on_screen&amp;width=950" xr:uid="{A8CD280A-B8D7-4B6A-90A3-9D62D46855A0}"/>
    <hyperlink ref="I35" r:id="rId182" display="https://my.apps.factset.com/viewer/?_app_id=central_doc_viewer&amp;_dd2=%26f%3Dsld%26c%3Dtrue%26os%3D150441%26oe%3D150445&amp;_doc_docfn=U2FsdGVkX19fi8i2AHlL6VmRduBLMUUf32DfXpgcqJ6CojgBzTK2nGhHj8UyFWsFC1vTMmeAqKDHzNx68LTg8la+DPRDqwrPnulKYVbPZ6w=&amp;center_on_screen=true&amp;float_window=true&amp;height=800&amp;positioning_strategy=center_on_screen&amp;width=950" xr:uid="{3762C67E-7FD4-4DE0-B306-6E3CCD15E561}"/>
    <hyperlink ref="J35" r:id="rId183" display="https://my.apps.factset.com/viewer/?_app_id=central_doc_viewer&amp;_dd2=%26f%3Dsld%26c%3Dtrue%26os%3D150237%26oe%3D150242&amp;_doc_docfn=U2FsdGVkX1/YfDp+13n8yX2n55P67DvrFLsykKjGJrodq4bjM0xYyCukgjRp8nd0luCkaOqx7WD1TIUIhqnhelz9a/DlmRSY1cXoD67zk6c=&amp;center_on_screen=true&amp;float_window=true&amp;height=800&amp;positioning_strategy=center_on_screen&amp;width=950" xr:uid="{0EEAF527-C0CA-4937-A5A3-53FF3F153F4D}"/>
    <hyperlink ref="K35" r:id="rId184" display="https://my.apps.factset.com/viewer/?_app_id=central_doc_viewer&amp;_dd2=%26f%3Dsld%26c%3Dtrue%26os%3D150033%26oe%3D150037&amp;_doc_docfn=U2FsdGVkX18yxwXoHO8YCy/3tySZPSK4cDYCxdMgVxNYB5CYNBTmU8jk+37np+Kcwsix6JGFULRUconH05OFyspL49R2r8Q+MK3SC6T6BSA=&amp;center_on_screen=true&amp;float_window=true&amp;height=800&amp;positioning_strategy=center_on_screen&amp;width=950" xr:uid="{33B9D7FB-E760-45BE-83E0-D1E977CD8694}"/>
    <hyperlink ref="B36" r:id="rId185" display="https://my.apps.factset.com/viewer/?_app_id=central_doc_viewer&amp;_dd2=%26f%3Dsld%26c%3Dtrue%26os%3D74952%26oe%3D74956&amp;_doc_docfn=U2FsdGVkX19YtZ4harDreFsR4GHuebOC2uCKkpwWx5GzysUhyZxGXHdtDKoQbsNzdzWSgK/nRYwirkGhSrmVD7MpBVniWPpppY7WCa5DpWw=&amp;center_on_screen=true&amp;float_window=true&amp;height=800&amp;positioning_strategy=center_on_screen&amp;width=950" xr:uid="{5AF0E0FE-EFA3-473A-9FC5-0CE945B98B58}"/>
    <hyperlink ref="C36" r:id="rId186" display="https://my.apps.factset.com/viewer/?_app_id=central_doc_viewer&amp;_dd2=%26f%3Dsld%26c%3Dtrue%26os%3D76343%26oe%3D76347&amp;_doc_docfn=U2FsdGVkX19i3rGwvCPTA9QrwKSdbT5qoe3eTmA9NGDLl97+gsGqQyNIaf4Z5Z+YxUtJlM3i9PVscbVXSaQEKfPLR2g6tDGqPf481LFsQdg=&amp;center_on_screen=true&amp;float_window=true&amp;height=800&amp;positioning_strategy=center_on_screen&amp;width=950" xr:uid="{6BE25033-AFBB-4AB3-994E-76BC790073C5}"/>
    <hyperlink ref="D36" r:id="rId187" display="https://my.apps.factset.com/viewer/?_app_id=central_doc_viewer&amp;_dd2=%26f%3Dsld%26c%3Dtrue%26os%3D136586%26oe%3D136590&amp;_doc_docfn=U2FsdGVkX1/k6C+TvYh8HQ+4SwLaqn99tbN0wLuxCXZK+mCwyNeaHO9O3C+f4ZXuY0ZGFEWK09xSwk+2aNHihRCBB0mbo6ASIBVNk18l7Xo=&amp;center_on_screen=true&amp;float_window=true&amp;height=800&amp;positioning_strategy=center_on_screen&amp;width=950" xr:uid="{996085C9-8870-4AC1-A245-57D887C3D918}"/>
    <hyperlink ref="E36" r:id="rId188" display="https://my.apps.factset.com/viewer/?_app_id=central_doc_viewer&amp;_dd2=%26f%3Dsld%26c%3Dtrue%26os%3D199845%26oe%3D199851&amp;_doc_docfn=U2FsdGVkX18q/6PEhrDlhMC5L2QNd+ZCITGe3sujEr2plRixMU5wPXhq0GlzFCK7ZJ4P0gwwz8OR2Nin2eH6n5q4KNbr7caVQ/ZehAqlpTo=&amp;center_on_screen=true&amp;float_window=true&amp;height=800&amp;positioning_strategy=center_on_screen&amp;width=950" xr:uid="{11D8DA04-F941-4014-9256-2CD15CE51E2B}"/>
    <hyperlink ref="F36" r:id="rId189" display="https://my.apps.factset.com/viewer/?_app_id=central_doc_viewer&amp;_dd2=%26f%3Dsld%26c%3Dtrue%26os%3D149349%26oe%3D149353&amp;_doc_docfn=U2FsdGVkX1+VlqOwFs61ffIMc8srrBYy2CpTTJNUeNOzDKBmV9QpE911+S7/9Y0YlzTe517dlz8WAhEP+lMARrfcxdlqD76LPF+CnfuLjFc=&amp;center_on_screen=true&amp;float_window=true&amp;height=800&amp;positioning_strategy=center_on_screen&amp;width=950" xr:uid="{9A945D35-63F6-4EE6-9514-4C486E563081}"/>
    <hyperlink ref="G36" r:id="rId190" display="https://my.apps.factset.com/viewer/?_app_id=central_doc_viewer&amp;_dd2=%26f%3Dsld%26c%3Dtrue%26os%3D146519%26oe%3D146525&amp;_doc_docfn=U2FsdGVkX1/PtaSyRHJSvLmIUlZH+lZjbGwkemSu7TTgDj16aEE0kVZ3AEzUjKuYIlpMk/nQXxr5E4rOkgxsEy8btimkdaX4VUCyWqF/+jc=&amp;center_on_screen=true&amp;float_window=true&amp;height=800&amp;positioning_strategy=center_on_screen&amp;width=950" xr:uid="{60C618B6-6707-4252-9B7A-525CF91A91CA}"/>
    <hyperlink ref="H36" r:id="rId191" display="https://my.apps.factset.com/viewer/?_app_id=central_doc_viewer&amp;_dd2=%26f%3Dsld%26c%3Dtrue%26os%3D142924%26oe%3D142930&amp;_doc_docfn=U2FsdGVkX19Xxvr4QlKxNQbi5Jwf/IBOD2oETHJG2xnFBwlXQF1WTmh32nAUDnHBMWtIHks3r7c/PSAVgYK45wFr5B7I1tj/Vd5M/8x0OTw=&amp;center_on_screen=true&amp;float_window=true&amp;height=800&amp;positioning_strategy=center_on_screen&amp;width=950" xr:uid="{31BDC005-AEA1-4D50-8F3D-9126A708EC81}"/>
    <hyperlink ref="I36" r:id="rId192" display="https://my.apps.factset.com/viewer/?_app_id=central_doc_viewer&amp;_dd2=%26f%3Dsld%26c%3Dtrue%26os%3D152003%26oe%3D152007&amp;_doc_docfn=U2FsdGVkX1/qN+jTsFdcDWyJ4JZS/K5yMUzBtQt4bAXPGVw7YYbyFXCmnWW7Po8+RzfnWG2NZb2nrAlmhoDEkCamu2w+LkTvuoBiBxDgNkk=&amp;center_on_screen=true&amp;float_window=true&amp;height=800&amp;positioning_strategy=center_on_screen&amp;width=950" xr:uid="{46016C5F-6AB3-4853-B066-5FD83C04D61C}"/>
    <hyperlink ref="J36" r:id="rId193" display="https://my.apps.factset.com/viewer/?_app_id=central_doc_viewer&amp;_dd2=%26f%3Dsld%26c%3Dtrue%26os%3D151797%26oe%3D151802&amp;_doc_docfn=U2FsdGVkX19CqbgUOmpTpVcNnnAQifOgcGGIqMHd7CZynQj2SOuLAxNN1e8f5Zwk8+r6pk/2SIg5SzdU+3CIdxatlRlrwlnbHr55ywCUmJ4=&amp;center_on_screen=true&amp;float_window=true&amp;height=800&amp;positioning_strategy=center_on_screen&amp;width=950" xr:uid="{ED802C8F-AA8F-448F-B059-F3EDF32DC3FB}"/>
    <hyperlink ref="K36" r:id="rId194" display="https://my.apps.factset.com/viewer/?_app_id=central_doc_viewer&amp;_dd2=%26f%3Dsld%26c%3Dtrue%26os%3D151591%26oe%3D151595&amp;_doc_docfn=U2FsdGVkX1+yJDv1HxsP+cXESqlaCqtB6CXlGg5YZsOne2EGlM4qRXLpwyiMq85yhRD9VAupj+WyiYcUpEWKLz0XsOLFeW3EBn9nNktnTXw=&amp;center_on_screen=true&amp;float_window=true&amp;height=800&amp;positioning_strategy=center_on_screen&amp;width=950" xr:uid="{879CD7FC-E6DA-4200-B2E8-C3B3CB0BE66A}"/>
    <hyperlink ref="B37" r:id="rId195" display="https://my.apps.factset.com/viewer/?_app_id=central_doc_viewer&amp;_dd2=%26f%3Dsld%26c%3Dtrue%26os%3D72257%26oe%3D72263&amp;_doc_docfn=U2FsdGVkX18MVDizEOEac6m3Ijbhb3K54Olh3ROFCwRAGbSGNBH0hXmXKbHh0Jr8FUsNF3gbkiQxl1VLXX3Wam50sRN4NqyBzqNLjtxZqcE=&amp;center_on_screen=true&amp;float_window=true&amp;height=800&amp;positioning_strategy=center_on_screen&amp;width=950" xr:uid="{F407BB04-AD28-4D1E-B04B-9EF3E61AD624}"/>
    <hyperlink ref="C37" r:id="rId196" display="https://my.apps.factset.com/viewer/?_app_id=central_doc_viewer&amp;_dd2=%26f%3Dsld%26c%3Dtrue%26os%3D73648%26oe%3D73654&amp;_doc_docfn=U2FsdGVkX19rxaWs2D/8/7XidRjQtnbnGOiiZBllZDTHfFmCXRmwiiFgqYQHZnEkmL+lfAK9acypWPZsFVZoFej7jWD1+U4sJFDdR3qYkcs=&amp;center_on_screen=true&amp;float_window=true&amp;height=800&amp;positioning_strategy=center_on_screen&amp;width=950" xr:uid="{BCE1E323-61C9-4563-AD90-0A7102F21ADB}"/>
    <hyperlink ref="D37" r:id="rId197" display="https://my.apps.factset.com/viewer/?_app_id=central_doc_viewer&amp;_dd2=%26f%3Dsld%26c%3Dtrue%26os%3D135850%26oe%3D135856&amp;_doc_docfn=U2FsdGVkX1+U53ueSNike4ZGViT67dKQMqih7tXjefDHJ7pP6s45hfH/bgz+Go0j8NMOg297cMZ18GC/BGfhKctm7FZcOwJ4oKtqdMgXLo0=&amp;center_on_screen=true&amp;float_window=true&amp;height=800&amp;positioning_strategy=center_on_screen&amp;width=950" xr:uid="{8059F7CF-B74E-45C5-B89E-467700D5DA73}"/>
    <hyperlink ref="E37" r:id="rId198" display="https://my.apps.factset.com/viewer/?_app_id=central_doc_viewer&amp;_dd2=%26f%3Dsld%26c%3Dtrue%26os%3D199109%26oe%3D199115&amp;_doc_docfn=U2FsdGVkX1+Ghl18+Y9JniucKXBnbSNRU7li2826hDP8AVqH8hFrBiYGG9cbeQRxXcBnOtWaOxtq00Re0+4A/yWAE+SuwYl+jq+cOzJXUs4=&amp;center_on_screen=true&amp;float_window=true&amp;height=800&amp;positioning_strategy=center_on_screen&amp;width=950" xr:uid="{334336F0-9BF8-49FE-BA51-701BD9D144CB}"/>
    <hyperlink ref="F37" r:id="rId199" display="https://my.apps.factset.com/viewer/?_app_id=central_doc_viewer&amp;_dd2=%26f%3Dsld%26c%3Dtrue%26os%3D148613%26oe%3D148619&amp;_doc_docfn=U2FsdGVkX189lfinW2KQc4Tj7nfCYXBbBMIqy31+JLKm0Nckk3y+BvreH4ThIuJZqUP2xglB2v9zd4yB+UINJBNoNrKTePHQS3GN4xG3Jbk=&amp;center_on_screen=true&amp;float_window=true&amp;height=800&amp;positioning_strategy=center_on_screen&amp;width=950" xr:uid="{641A4956-BCDE-47CD-8AB7-5FC02516C232}"/>
    <hyperlink ref="G37" r:id="rId200" display="https://my.apps.factset.com/viewer/?_app_id=central_doc_viewer&amp;_dd2=%26f%3Dsld%26c%3Dtrue%26os%3D145783%26oe%3D145789&amp;_doc_docfn=U2FsdGVkX19Gjkny5h3WIrORMh2X7NFH/stEMQKjvMGWM67WkAGKcRrnuYgjURTnxTbQqQA2Vb5X2uZGYNn2gNoL20YrCRdly9ZvdY7spPM=&amp;center_on_screen=true&amp;float_window=true&amp;height=800&amp;positioning_strategy=center_on_screen&amp;width=950" xr:uid="{9189EED5-83ED-45B9-811B-DBD088806777}"/>
    <hyperlink ref="H37" r:id="rId201" display="https://my.apps.factset.com/viewer/?_app_id=central_doc_viewer&amp;_dd2=%26f%3Dsld%26c%3Dtrue%26os%3D142186%26oe%3D142192&amp;_doc_docfn=U2FsdGVkX18tdHEMfwHmwngoUxiZRtQWBKFd7WeBkAf+Zq/f5WjCn/LO3RkDgmfxpdIpu5/eeEfCNpU9DJol+q9okCVxcMBQYHd5bjiX2zI=&amp;center_on_screen=true&amp;float_window=true&amp;height=800&amp;positioning_strategy=center_on_screen&amp;width=950" xr:uid="{D942F5E4-A71F-40B7-AD08-0A111986819E}"/>
    <hyperlink ref="I37" r:id="rId202" display="https://my.apps.factset.com/viewer/?_app_id=central_doc_viewer&amp;_dd2=%26f%3Dsld%26c%3Dtrue%26os%3D151265%26oe%3D151271&amp;_doc_docfn=U2FsdGVkX1/A906gqXIBLNtJZXPidydJA8Pjiw9TdVpDBn3+0tRZNiHH5CJk6jYYAqmg7G5zZBVvpUv893pweuOdebtdmYoAhpORytJgT3o=&amp;center_on_screen=true&amp;float_window=true&amp;height=800&amp;positioning_strategy=center_on_screen&amp;width=950" xr:uid="{3823EA57-EDE1-40ED-B665-860A50E5AC75}"/>
    <hyperlink ref="J37" r:id="rId203" display="https://my.apps.factset.com/viewer/?_app_id=central_doc_viewer&amp;_dd2=%26f%3Dsld%26c%3Dtrue%26os%3D151039%26oe%3D151045&amp;_doc_docfn=U2FsdGVkX182dIyELYnsLwp4VDWXjYIpGttCjiXM5HI02l6+NofP9KXy52YCyFnGv6sc0WAA8qJ0yepcWgxP0TXfflUwE6mn+pHDxppHgxA=&amp;center_on_screen=true&amp;float_window=true&amp;height=800&amp;positioning_strategy=center_on_screen&amp;width=950" xr:uid="{50179370-F252-40BB-9E1A-2F97A53EB419}"/>
    <hyperlink ref="B38" r:id="rId204" display="https://my.apps.factset.com/viewer/?_app_id=central_doc_viewer&amp;_dd2=%26f%3Dsld%26c%3Dtrue%26os%3D75798%26oe%3D75804&amp;_doc_docfn=U2FsdGVkX19dDfLzmJMDIyW0ED9smVmNkSwc6HvAmSdsFWjyLKOgc9Q0PLOl4eud6Bew2+ogEmTbmuh8Jct6lt6URqyGgp7p9e3KVK3ZNfI=&amp;center_on_screen=true&amp;float_window=true&amp;height=800&amp;positioning_strategy=center_on_screen&amp;width=950" xr:uid="{EF357F5E-0179-478E-8DC6-B7852DF50D02}"/>
    <hyperlink ref="C38" r:id="rId205" display="https://my.apps.factset.com/viewer/?_app_id=central_doc_viewer&amp;_dd2=%26f%3Dsld%26c%3Dtrue%26os%3D77189%26oe%3D77195&amp;_doc_docfn=U2FsdGVkX1/sUM6SFVhSw4hEI2ufWUE8X8b+uikUwrB3pjZwpLmMDwuYFkqybIKFccYUwmEPUQFi6JqZ05WU0fqTP5EBspfSPqiWZSNqcUg=&amp;center_on_screen=true&amp;float_window=true&amp;height=800&amp;positioning_strategy=center_on_screen&amp;width=950" xr:uid="{2D810418-9EF5-4285-9C3C-6E85D629D0B8}"/>
    <hyperlink ref="D38" r:id="rId206" display="https://my.apps.factset.com/viewer/?_app_id=central_doc_viewer&amp;_dd2=%26f%3Dsld%26c%3Dtrue%26os%3D137404%26oe%3D137410&amp;_doc_docfn=U2FsdGVkX1/fu8XvBWlLO340zo/JArIg0fjJCtK7d/GDVyD/zlVaLVUH1ECSwlhY6YkbN/DrtqS8wU/jj7kLvbxot/nB/IprE4w7KPA4+Wk=&amp;center_on_screen=true&amp;float_window=true&amp;height=800&amp;positioning_strategy=center_on_screen&amp;width=950" xr:uid="{FAFD1FAC-D6EB-45F5-92BB-EA95E6795173}"/>
    <hyperlink ref="E38" r:id="rId207" display="https://my.apps.factset.com/viewer/?_app_id=central_doc_viewer&amp;_dd2=%26f%3Dsld%26c%3Dtrue%26os%3D200663%26oe%3D200669&amp;_doc_docfn=U2FsdGVkX19AGHYkKBUWh2U3q5PONvCYzhfbmEEVrYXUyPdWf52hIdkH+xJLG7MI853jDEUYT4HBHZfK0gTbY020PgiEWetEi3C7/R2ZiPw=&amp;center_on_screen=true&amp;float_window=true&amp;height=800&amp;positioning_strategy=center_on_screen&amp;width=950" xr:uid="{9DF5AE8F-E322-4297-916B-384EF277905E}"/>
    <hyperlink ref="F38" r:id="rId208" display="https://my.apps.factset.com/viewer/?_app_id=central_doc_viewer&amp;_dd2=%26f%3Dsld%26c%3Dtrue%26os%3D150167%26oe%3D150173&amp;_doc_docfn=U2FsdGVkX18MIHWagDPjmUEEWyM5ZtmMWj91jROqtEjg4WQSJrTtrTQwU61eiNJHsB8OwDGzy+LhUrD5H1TYKtr7J8+/NLZOjelMQoasszA=&amp;center_on_screen=true&amp;float_window=true&amp;height=800&amp;positioning_strategy=center_on_screen&amp;width=950" xr:uid="{A09377F5-4AC3-4C1F-A416-BA3A71A880D0}"/>
    <hyperlink ref="G38" r:id="rId209" display="https://my.apps.factset.com/viewer/?_app_id=central_doc_viewer&amp;_dd2=%26f%3Dsld%26c%3Dtrue%26os%3D147337%26oe%3D147343&amp;_doc_docfn=U2FsdGVkX1/wBaW0EB6WqYcdoogrdbh2U0ddvBHT8OlnyvrTktCJSQMfcFS+rdR29+SaxiGDxQDACLn/XV5hanAn1cEFFZETquRMILk57MA=&amp;center_on_screen=true&amp;float_window=true&amp;height=800&amp;positioning_strategy=center_on_screen&amp;width=950" xr:uid="{2E38D8D8-B4DF-4D1C-8402-715DCDF59B0F}"/>
    <hyperlink ref="H38" r:id="rId210" display="https://my.apps.factset.com/viewer/?_app_id=central_doc_viewer&amp;_dd2=%26f%3Dsld%26c%3Dtrue%26os%3D143742%26oe%3D143748&amp;_doc_docfn=U2FsdGVkX1/Zrui1JNvxphsI1VW5u9MCk4n/tZnhagBVdI/+7awzR9g3OIoC6cAp02ldbiXNLY341m73xDljy7SYGNXD8ImGJFOowD+9akI=&amp;center_on_screen=true&amp;float_window=true&amp;height=800&amp;positioning_strategy=center_on_screen&amp;width=950" xr:uid="{9EFBCFB0-0DA1-403E-B2FC-D1A762A16829}"/>
    <hyperlink ref="I38" r:id="rId211" display="https://my.apps.factset.com/viewer/?_app_id=central_doc_viewer&amp;_dd2=%26f%3Dsld%26c%3Dtrue%26os%3D152835%26oe%3D152841&amp;_doc_docfn=U2FsdGVkX19oNuIPsycexB2FZprGS2Xpp9TrVn+SAdQ5yR6A02UTk00cozZeURYvZVeVOTRjdQrHVXFCSlRejReRhb4LAov5ndocBmXuyvQ=&amp;center_on_screen=true&amp;float_window=true&amp;height=800&amp;positioning_strategy=center_on_screen&amp;width=950" xr:uid="{16C31F50-0225-4AC6-8C77-CB52E6360B3B}"/>
    <hyperlink ref="J38" r:id="rId212" display="https://my.apps.factset.com/viewer/?_app_id=central_doc_viewer&amp;_dd2=%26f%3Dsld%26c%3Dtrue%26os%3D152607%26oe%3D152613&amp;_doc_docfn=U2FsdGVkX1/GH6z2GVJscEiQawcZ1lP4te7zD++JsZy0xrltI/K+o4BJsJtpoH/Tdl83EnF/ZVfmANUGS52fIkcFhxa7a9Ec+NmuUpWD7Rw=&amp;center_on_screen=true&amp;float_window=true&amp;height=800&amp;positioning_strategy=center_on_screen&amp;width=950" xr:uid="{F6FDDC08-E44F-46A8-8EBA-00538ADF3451}"/>
    <hyperlink ref="B6" r:id="rId213" display="https://my.apps.factset.com/viewer/?_app_id=central_doc_viewer&amp;_dd2=%26f%3Dsld%26c%3Dtrue%26os%3D216095%26oe%3D216102&amp;_doc_docfn=U2FsdGVkX1+av2IHIfEG9tniaI1B9vxxvmgX4shR1cYF5EFNz+SjOjHkKsalqh67C6k/AT8dS++mbT4Pu3YF8ncqVe/nsUYyLKjNDLfhY5s=&amp;center_on_screen=true&amp;float_window=true&amp;height=800&amp;positioning_strategy=center_on_screen&amp;width=950" xr:uid="{D63D0680-2703-2846-BBB1-D0B4A65A20D5}"/>
    <hyperlink ref="C6" r:id="rId214" display="https://my.apps.factset.com/viewer/?_app_id=central_doc_viewer&amp;_dd2=%26f%3Dsld%26c%3Dtrue%26os%3D205441%26oe%3D205448&amp;_doc_docfn=U2FsdGVkX1/n92qVJ24zFW88QJwo2tnNnQ9evweBtcirkS8/vFnF2IdeAU4fmKG0I/VAY6DFWpOo9rsZD+8cq3C6MdDUS7WD2/DFCokViWM=&amp;center_on_screen=true&amp;float_window=true&amp;height=800&amp;positioning_strategy=center_on_screen&amp;width=950" xr:uid="{8EEA77C3-4DE0-B94D-837B-47C0F2D47389}"/>
    <hyperlink ref="D6" r:id="rId215" display="https://my.apps.factset.com/viewer/?_app_id=central_doc_viewer&amp;_dd2=%26f%3Dsld%26c%3Dtrue%26os%3D352603%26oe%3D352610&amp;_doc_docfn=U2FsdGVkX19dHQ3yo8vAZ9ZNh8hKS6Jjg3t5fbNm43J7wr0hQnoOtdE+MRmqMJefA5aLScs3/UVDruD00mK83DG2Iqp+0v2lsTMa0FaOf5Q=&amp;center_on_screen=true&amp;float_window=true&amp;height=800&amp;positioning_strategy=center_on_screen&amp;width=950" xr:uid="{C58570F6-D95F-DC44-B273-A3B5044DF7D3}"/>
    <hyperlink ref="E6" r:id="rId216" display="https://my.apps.factset.com/viewer/?_app_id=central_doc_viewer&amp;_dd2=%26f%3Dsld%26c%3Dtrue%26os%3D483087%26oe%3D483094&amp;_doc_docfn=U2FsdGVkX1+xyPkDu7kWDPZ6Pa0cCps1bgM30k7olswzO7Rs4ZmYTgPAHR+fAay3Mh92TssuA0ZsREyLgW+wxyeVjZrAnGOA2OC5Ux46kRg=&amp;center_on_screen=true&amp;float_window=true&amp;height=800&amp;positioning_strategy=center_on_screen&amp;width=950" xr:uid="{511230F9-8D20-1544-A744-94DF6984C012}"/>
    <hyperlink ref="F6" r:id="rId217" display="https://my.apps.factset.com/viewer/?_app_id=central_doc_viewer&amp;_dd2=%26f%3Dsld%26c%3Dtrue%26os%3D288552%26oe%3D288559&amp;_doc_docfn=U2FsdGVkX1/cDVcY3T8o7Es9Bo8mmxctGstY9F81tEMoBj+jzEpF5WX/v8+ru4D3DtsE9myA/sK6shgn2lzvZUhlOPKytHp1JG+tIHdZ3vg=&amp;center_on_screen=true&amp;float_window=true&amp;height=800&amp;positioning_strategy=center_on_screen&amp;width=950" xr:uid="{F843D684-926E-674E-A2D6-3A0FDE2E64C3}"/>
    <hyperlink ref="G6" r:id="rId218" display="https://my.apps.factset.com/viewer/?_app_id=central_doc_viewer&amp;_dd2=%26f%3Dsld%26c%3Dtrue%26os%3D288499%26oe%3D288506&amp;_doc_docfn=U2FsdGVkX18CnYe0vmElWxFpmocAbZBMLwwMNfMNBbvSB/hHfqQJmhHQCSdze7wTrW4a0F4Y4JWXViZ/rP6mXiUu9G06ly2yrHzKe3jRvm8=&amp;center_on_screen=true&amp;float_window=true&amp;height=800&amp;positioning_strategy=center_on_screen&amp;width=950" xr:uid="{F416995E-8479-9E40-B26D-69E08D776BC3}"/>
    <hyperlink ref="H6" r:id="rId219" display="https://my.apps.factset.com/viewer/?_app_id=central_doc_viewer&amp;_dd2=%26f%3Dsld%26c%3Dtrue%26os%3D277036%26oe%3D277043&amp;_doc_docfn=U2FsdGVkX1/vzkIC7i3U/Krd10QCQ3fRk9h9Alp7B1xziRKQi6gxEmq6H+LzhJg1kNvQepMdDsnSJfltuwdAPZb9a+SbFAsulZs+YACu2SU=&amp;center_on_screen=true&amp;float_window=true&amp;height=800&amp;positioning_strategy=center_on_screen&amp;width=950" xr:uid="{4C13855C-FF2C-0A45-BF2F-8471515A8FDC}"/>
    <hyperlink ref="I6" r:id="rId220" display="https://my.apps.factset.com/viewer/?_app_id=central_doc_viewer&amp;_dd2=%26f%3Dsld%26c%3Dtrue%26os%3D273382%26oe%3D273385&amp;_doc_docfn=U2FsdGVkX19NtFWq+63O/Ajb4KylNcptBzo1h5ru8hn3U3dXkLNhOaANEf/ArWsO/nq3Suweb6blcfKpms0DeeeZo8EVNYFZTYyG6l0zAfQ=&amp;center_on_screen=true&amp;float_window=true&amp;height=800&amp;positioning_strategy=center_on_screen&amp;width=950" xr:uid="{7F2FA829-A5E2-824C-9F88-D3B576686ABC}"/>
    <hyperlink ref="J6" r:id="rId221" display="https://my.apps.factset.com/viewer/?_app_id=central_doc_viewer&amp;_dd2=%26f%3Dsld%26c%3Dtrue%26os%3D273184%26oe%3D273187&amp;_doc_docfn=U2FsdGVkX19VkvI4POhfkFJQhpyCRugIIjtQ7bpkAOT9EnLTpmTsnzLUi0blUs6qs8igHG4qZZjWHsiNuLfH6UOT1AmhZVKlh1MYNUPBf+k=&amp;center_on_screen=true&amp;float_window=true&amp;height=800&amp;positioning_strategy=center_on_screen&amp;width=950" xr:uid="{11CF8894-EF57-574E-B379-4763E3906820}"/>
    <hyperlink ref="K6" r:id="rId222" display="https://my.apps.factset.com/viewer/?_app_id=central_doc_viewer&amp;_dd2=%26f%3Dsld%26c%3Dtrue%26os%3D272986%26oe%3D272989&amp;_doc_docfn=U2FsdGVkX19OcgTxma7dhCVsdEx2PsYM4OMnZi5GnVz09+NEstAZHNcfK358kebHgIRepNFYUAiP7WNoEWa0fHk0EROWuLZSNynDFZQMFb0=&amp;center_on_screen=true&amp;float_window=true&amp;height=800&amp;positioning_strategy=center_on_screen&amp;width=950" xr:uid="{EF96AB4E-8478-6646-83A1-13294130BC44}"/>
    <hyperlink ref="B5" r:id="rId223" display="https://my.apps.factset.com/viewer/?_app_id=central_doc_viewer&amp;_dd2=%26f%3Dsld%26c%3Dtrue%26os%3D55545%26oe%3D55554&amp;_doc_docfn=U2FsdGVkX19vHYm/7YSFR1cWDkjLqigC/SYp43cFbyGRMD0YVavbwZsqUIk48sBu0Kxjb88r23CbYgP4EYzmkFzUCB6sz95fkZbep/QCC84=&amp;center_on_screen=true&amp;float_window=true&amp;height=800&amp;positioning_strategy=center_on_screen&amp;width=950" xr:uid="{8C70DEF5-654B-4438-84EE-C7DC7A5E418A}"/>
    <hyperlink ref="C5" r:id="rId224" display="https://my.apps.factset.com/viewer/?_app_id=central_doc_viewer&amp;_dd2=%26f%3Dsld%26c%3Dtrue%26os%3D56918%26oe%3D56927&amp;_doc_docfn=U2FsdGVkX189nEOhaUrahImwQSvRWn5bNuu5zalNVW0Eqnfi05zF/xJ6/99WoKVw1psTYSTyQtVuREf/Ruv+1SYSWwmu4BlDly4b3h58xfE=&amp;center_on_screen=true&amp;float_window=true&amp;height=800&amp;positioning_strategy=center_on_screen&amp;width=950" xr:uid="{DEEDF156-7D84-4371-8807-3A63260D92F1}"/>
    <hyperlink ref="D5" r:id="rId225" display="https://my.apps.factset.com/viewer/?_app_id=central_doc_viewer&amp;_dd2=%26f%3Dsld%26c%3Dtrue%26os%3D122185%26oe%3D122194&amp;_doc_docfn=U2FsdGVkX1/2FWWgDZ+WgtPRZ7WjXt6FZrYKcdCKFHXA0Wm0Hk5jVfUQaQsCku19HoEv8wwWNWPbCSkab5qtbiwE1lVrDFts39RI1pqmzv0=&amp;center_on_screen=true&amp;float_window=true&amp;height=800&amp;positioning_strategy=center_on_screen&amp;width=950" xr:uid="{9D994255-C546-4C9F-8A66-31C8D26DC453}"/>
    <hyperlink ref="E5" r:id="rId226" display="https://my.apps.factset.com/viewer/?_app_id=central_doc_viewer&amp;_dd2=%26f%3Dsld%26c%3Dtrue%26os%3D185394%26oe%3D185403&amp;_doc_docfn=U2FsdGVkX1+sjdckxp1EWgrfw7vdLe3wMogFw+dAXZUJ7D6nIKOkY81Bxn2SVr0R3aUMRaBx+HJql+3+So+KP9rgHNvti/+M5xarPqcwcfc=&amp;center_on_screen=true&amp;float_window=true&amp;height=800&amp;positioning_strategy=center_on_screen&amp;width=950" xr:uid="{46956911-674B-41CE-9BAC-0F9BCBA727D0}"/>
    <hyperlink ref="F5" r:id="rId227" display="https://my.apps.factset.com/viewer/?_app_id=central_doc_viewer&amp;_dd2=%26f%3Dsld%26c%3Dtrue%26os%3D134869%26oe%3D134878&amp;_doc_docfn=U2FsdGVkX1/pGhTb9ZeP5JZAwbVHq9ByXiN2HB6U2IvzE5AOJNVcy7lzPx0AFOjIoovE9C+unHnPHYcuo2JJiYl0EBW4YiKwSqFRke875H0=&amp;center_on_screen=true&amp;float_window=true&amp;height=800&amp;positioning_strategy=center_on_screen&amp;width=950" xr:uid="{2E734CE1-C7DF-4439-89FE-A20D1362DDA1}"/>
    <hyperlink ref="G5" r:id="rId228" display="https://my.apps.factset.com/viewer/?_app_id=central_doc_viewer&amp;_dd2=%26f%3Dsld%26c%3Dtrue%26os%3D132041%26oe%3D132050&amp;_doc_docfn=U2FsdGVkX1+fcYXguIVmP/hqPh/IylnQBk0AslpMwcsdPb4Mb5SB+hFWSiUK7V0ibrx4xKy7ULGUsqPPtCowElB3mCz9X+gpkjNPlAV2N2Y=&amp;center_on_screen=true&amp;float_window=true&amp;height=800&amp;positioning_strategy=center_on_screen&amp;width=950" xr:uid="{A17CE893-1345-4044-8A2B-CD2F7D6C702E}"/>
    <hyperlink ref="H5" r:id="rId229" display="https://my.apps.factset.com/viewer/?_app_id=central_doc_viewer&amp;_dd2=%26f%3Dsld%26c%3Dtrue%26os%3D129163%26oe%3D129172&amp;_doc_docfn=U2FsdGVkX19yB9WniN2LjkxpCO4eia8RYJd2GTMpzSFuRRkk0BhFoyDrhz6gCsrSb6FEn8L/hQdN5FQ6LY6+xxMJQAUchQYHJqlesR2ZA7M=&amp;center_on_screen=true&amp;float_window=true&amp;height=800&amp;positioning_strategy=center_on_screen&amp;width=950" xr:uid="{6DE177CE-F088-47CD-8028-D09C60E34E04}"/>
    <hyperlink ref="I5" r:id="rId230" display="https://my.apps.factset.com/viewer/?_app_id=central_doc_viewer&amp;_dd2=%26f%3Dsld%26c%3Dtrue%26os%3D137052%26oe%3D137057&amp;_doc_docfn=U2FsdGVkX19PnUwS2OfJfx1NHOpdzzwxCKpiHZSP9Zz0+nKVloPz5FDlmxzOsDja4HAiZBqcPBSlTIjYTJQELWrTYZFHS2aRm3X8Vi44Ggc=&amp;center_on_screen=true&amp;float_window=true&amp;height=800&amp;positioning_strategy=center_on_screen&amp;width=950" xr:uid="{992D1F9F-03BC-4E9D-9EB4-21776B49CA3C}"/>
    <hyperlink ref="J5" r:id="rId231" display="https://my.apps.factset.com/viewer/?_app_id=central_doc_viewer&amp;_dd2=%26f%3Dsld%26c%3Dtrue%26os%3D136860%26oe%3D136865&amp;_doc_docfn=U2FsdGVkX1+vc/rHlnkKWEj4lDXLk4k9hZ+TfNP/P3jY965PRFDQ6IqwzBN+UaDT++kjQ91c1mPKFekLSnKzwx/9XoZIDn/KggFJUT5UTAQ=&amp;center_on_screen=true&amp;float_window=true&amp;height=800&amp;positioning_strategy=center_on_screen&amp;width=950" xr:uid="{99C6C32B-FF22-42E5-BFFC-E11C62BA8B55}"/>
    <hyperlink ref="K5" r:id="rId232" display="https://my.apps.factset.com/viewer/?_app_id=central_doc_viewer&amp;_dd2=%26f%3Dsld%26c%3Dtrue%26os%3D136668%26oe%3D136673&amp;_doc_docfn=U2FsdGVkX19CkUA035OYjZ90tOvbftVfWM7mbFO9bX7mR9hmjHc+T8m4vdJNFYDO6+hrvp/vclcLXpBTXsT1aNGkwqsYj/Q9cc5rzN06uCI=&amp;center_on_screen=true&amp;float_window=true&amp;height=800&amp;positioning_strategy=center_on_screen&amp;width=950" xr:uid="{C797618E-EC0C-480C-BFD4-1A354F254B6D}"/>
  </hyperlinks>
  <pageMargins left="0.75" right="0.75" top="1" bottom="1" header="0.5" footer="0.5"/>
  <drawing r:id="rId23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B0FE0-C374-4903-91C5-FAA0875497E9}">
  <sheetPr codeName="Sheet2">
    <tabColor theme="3" tint="-0.249977111117893"/>
    <outlinePr summaryBelow="0" summaryRight="0"/>
  </sheetPr>
  <dimension ref="A1:X69"/>
  <sheetViews>
    <sheetView showGridLines="0" topLeftCell="A13" zoomScale="70" zoomScaleNormal="70" workbookViewId="0">
      <pane xSplit="1" topLeftCell="C1" activePane="topRight" state="frozen"/>
      <selection activeCell="A12" sqref="A12"/>
      <selection pane="topRight" activeCell="L49" sqref="L49"/>
    </sheetView>
  </sheetViews>
  <sheetFormatPr baseColWidth="10" defaultColWidth="9.1640625" defaultRowHeight="15" customHeight="1" outlineLevelRow="4" x14ac:dyDescent="0.15"/>
  <cols>
    <col min="1" max="1" width="64.83203125" customWidth="1"/>
    <col min="2" max="11" width="10.5" customWidth="1"/>
    <col min="12" max="12" width="10.6640625" bestFit="1" customWidth="1"/>
    <col min="13" max="13" width="9.6640625" customWidth="1"/>
  </cols>
  <sheetData>
    <row r="1" spans="1:24" s="126" customFormat="1" ht="50.5" customHeight="1" x14ac:dyDescent="0.15">
      <c r="A1" s="224"/>
    </row>
    <row r="2" spans="1:24" ht="15" customHeight="1" x14ac:dyDescent="0.15">
      <c r="A2" s="223" t="s">
        <v>111</v>
      </c>
      <c r="B2" s="15">
        <v>2015</v>
      </c>
      <c r="C2" s="15">
        <v>2016</v>
      </c>
      <c r="D2" s="15">
        <v>2017</v>
      </c>
      <c r="E2" s="15">
        <v>2018</v>
      </c>
      <c r="F2" s="15">
        <v>2019</v>
      </c>
      <c r="G2" s="15">
        <v>2020</v>
      </c>
      <c r="H2" s="15">
        <v>2021</v>
      </c>
      <c r="I2" s="15">
        <v>2022</v>
      </c>
      <c r="J2" s="15">
        <v>2023</v>
      </c>
      <c r="K2" s="15">
        <v>2024</v>
      </c>
      <c r="L2" s="15" t="s">
        <v>1</v>
      </c>
      <c r="M2" s="16" t="s">
        <v>112</v>
      </c>
      <c r="N2" s="16">
        <v>2026</v>
      </c>
      <c r="O2" s="16">
        <v>2027</v>
      </c>
      <c r="P2" s="16">
        <v>2028</v>
      </c>
      <c r="Q2" s="16">
        <v>2029</v>
      </c>
      <c r="R2" s="16">
        <v>2030</v>
      </c>
      <c r="S2" s="16">
        <v>2031</v>
      </c>
      <c r="T2" s="16">
        <v>2032</v>
      </c>
      <c r="U2" s="16">
        <v>2033</v>
      </c>
      <c r="V2" s="16">
        <v>2034</v>
      </c>
    </row>
    <row r="3" spans="1:24" ht="15" customHeight="1" x14ac:dyDescent="0.15">
      <c r="A3" s="3" t="s">
        <v>113</v>
      </c>
      <c r="B3" s="267">
        <v>894.82299999999998</v>
      </c>
      <c r="C3" s="267">
        <v>1019.353</v>
      </c>
      <c r="D3" s="267">
        <v>1439.2329999999999</v>
      </c>
      <c r="E3" s="267">
        <v>1815.4259999999999</v>
      </c>
      <c r="F3" s="267">
        <v>1992.7280000000001</v>
      </c>
      <c r="G3" s="267">
        <v>2309.826</v>
      </c>
      <c r="H3" s="267">
        <v>2547.2060000000001</v>
      </c>
      <c r="I3" s="267">
        <v>2963</v>
      </c>
      <c r="J3" s="267">
        <v>3217</v>
      </c>
      <c r="K3" s="267">
        <v>3249</v>
      </c>
      <c r="L3" s="267">
        <v>1753</v>
      </c>
      <c r="M3" s="286">
        <f>M4+M5</f>
        <v>1259.2286616144715</v>
      </c>
      <c r="N3" s="286">
        <f t="shared" ref="N3:V3" si="0">N4+N5</f>
        <v>3906.103171358237</v>
      </c>
      <c r="O3" s="286">
        <f t="shared" si="0"/>
        <v>4144.9721595247174</v>
      </c>
      <c r="P3" s="286">
        <f t="shared" si="0"/>
        <v>4482.7607590743937</v>
      </c>
      <c r="Q3" s="286">
        <f t="shared" si="0"/>
        <v>4912.8249403796181</v>
      </c>
      <c r="R3" s="286">
        <f t="shared" si="0"/>
        <v>5466.618161919565</v>
      </c>
      <c r="S3" s="286">
        <f t="shared" si="0"/>
        <v>6101.3277827993261</v>
      </c>
      <c r="T3" s="286">
        <f t="shared" si="0"/>
        <v>6900.9091436390208</v>
      </c>
      <c r="U3" s="286">
        <f t="shared" si="0"/>
        <v>7859.223151377344</v>
      </c>
      <c r="V3" s="286">
        <f t="shared" si="0"/>
        <v>9058.75977782277</v>
      </c>
      <c r="W3" s="22"/>
    </row>
    <row r="4" spans="1:24" ht="15" customHeight="1" outlineLevel="1" x14ac:dyDescent="0.15">
      <c r="A4" s="4" t="s">
        <v>93</v>
      </c>
      <c r="B4" s="268">
        <v>187.774</v>
      </c>
      <c r="C4" s="268">
        <v>126.8</v>
      </c>
      <c r="D4" s="268">
        <v>232.982</v>
      </c>
      <c r="E4" s="268">
        <v>365.35899999999998</v>
      </c>
      <c r="F4" s="268">
        <v>507.245</v>
      </c>
      <c r="G4" s="268">
        <v>370.07400000000001</v>
      </c>
      <c r="H4" s="268">
        <v>499.72800000000001</v>
      </c>
      <c r="I4" s="268">
        <v>705</v>
      </c>
      <c r="J4" s="268">
        <v>969</v>
      </c>
      <c r="K4" s="268">
        <v>814</v>
      </c>
      <c r="L4" s="268">
        <v>710</v>
      </c>
      <c r="M4" s="287">
        <f>IS!M29</f>
        <v>750.80131260527355</v>
      </c>
      <c r="N4" s="287">
        <f>IS!N29</f>
        <v>1208.9312215346527</v>
      </c>
      <c r="O4" s="287">
        <f>IS!O29</f>
        <v>1073.401311925521</v>
      </c>
      <c r="P4" s="287">
        <f>IS!P29</f>
        <v>984.86418118426081</v>
      </c>
      <c r="Q4" s="287">
        <f>IS!Q29</f>
        <v>945.80108784460617</v>
      </c>
      <c r="R4" s="287">
        <f>IS!R29</f>
        <v>1003.5369308441622</v>
      </c>
      <c r="S4" s="287">
        <f>IS!S29</f>
        <v>1177.3548281464409</v>
      </c>
      <c r="T4" s="287">
        <f>IS!T29</f>
        <v>1509.1376939324221</v>
      </c>
      <c r="U4" s="287">
        <f>IS!U29</f>
        <v>2030.3725094408896</v>
      </c>
      <c r="V4" s="287">
        <f>IS!V29</f>
        <v>2814.9541384539716</v>
      </c>
      <c r="W4" s="22"/>
      <c r="X4" s="22"/>
    </row>
    <row r="5" spans="1:24" ht="15" customHeight="1" outlineLevel="1" x14ac:dyDescent="0.15">
      <c r="A5" s="6" t="s">
        <v>114</v>
      </c>
      <c r="B5" s="269">
        <v>707.04899999999998</v>
      </c>
      <c r="C5" s="269">
        <v>892.553</v>
      </c>
      <c r="D5" s="269">
        <v>1206.251</v>
      </c>
      <c r="E5" s="269">
        <v>1450.067</v>
      </c>
      <c r="F5" s="269">
        <v>1485.4829999999999</v>
      </c>
      <c r="G5" s="269">
        <v>1939.752</v>
      </c>
      <c r="H5" s="269">
        <v>2047.4780000000001</v>
      </c>
      <c r="I5" s="269">
        <v>2258</v>
      </c>
      <c r="J5" s="269">
        <v>2248</v>
      </c>
      <c r="K5" s="269">
        <v>2435</v>
      </c>
      <c r="L5" s="269">
        <f>L3-L4</f>
        <v>1043</v>
      </c>
      <c r="M5" s="286">
        <f t="shared" ref="M5:V5" si="1">M6+M9+M18+M21+M26</f>
        <v>508.42734900919788</v>
      </c>
      <c r="N5" s="286">
        <f t="shared" si="1"/>
        <v>2697.1719498235843</v>
      </c>
      <c r="O5" s="286">
        <f t="shared" si="1"/>
        <v>3071.570847599196</v>
      </c>
      <c r="P5" s="286">
        <f t="shared" si="1"/>
        <v>3497.8965778901324</v>
      </c>
      <c r="Q5" s="286">
        <f t="shared" si="1"/>
        <v>3967.0238525350123</v>
      </c>
      <c r="R5" s="286">
        <f t="shared" si="1"/>
        <v>4463.0812310754027</v>
      </c>
      <c r="S5" s="286">
        <f t="shared" si="1"/>
        <v>4923.9729546528852</v>
      </c>
      <c r="T5" s="286">
        <f t="shared" si="1"/>
        <v>5391.771449706599</v>
      </c>
      <c r="U5" s="286">
        <f t="shared" si="1"/>
        <v>5828.8506419364539</v>
      </c>
      <c r="V5" s="286">
        <f t="shared" si="1"/>
        <v>6243.8056393687984</v>
      </c>
      <c r="W5" s="23"/>
    </row>
    <row r="6" spans="1:24" ht="15" customHeight="1" outlineLevel="2" x14ac:dyDescent="0.15">
      <c r="A6" s="10" t="s">
        <v>115</v>
      </c>
      <c r="B6" s="269">
        <v>525.58000000000004</v>
      </c>
      <c r="C6" s="269">
        <v>837.20699999999999</v>
      </c>
      <c r="D6" s="269">
        <v>1042.48</v>
      </c>
      <c r="E6" s="269">
        <v>1227.489</v>
      </c>
      <c r="F6" s="269">
        <v>1284.837</v>
      </c>
      <c r="G6" s="269">
        <v>1423.3689999999999</v>
      </c>
      <c r="H6" s="269">
        <v>1656.29</v>
      </c>
      <c r="I6" s="269">
        <v>1737</v>
      </c>
      <c r="J6" s="269">
        <v>1845</v>
      </c>
      <c r="K6" s="269">
        <v>2009</v>
      </c>
      <c r="L6" s="269">
        <f>982</f>
        <v>982</v>
      </c>
      <c r="M6" s="286">
        <f t="shared" ref="M6:V6" si="2">SUM(M7:M8)</f>
        <v>942.99655081421747</v>
      </c>
      <c r="N6" s="286">
        <f t="shared" si="2"/>
        <v>2343.3903126259784</v>
      </c>
      <c r="O6" s="286">
        <f t="shared" si="2"/>
        <v>2779.3353149381187</v>
      </c>
      <c r="P6" s="286">
        <f t="shared" si="2"/>
        <v>3213.7390041738599</v>
      </c>
      <c r="Q6" s="286">
        <f t="shared" si="2"/>
        <v>3690.7640926700501</v>
      </c>
      <c r="R6" s="286">
        <f t="shared" si="2"/>
        <v>4194.4981896005984</v>
      </c>
      <c r="S6" s="286">
        <f t="shared" si="2"/>
        <v>4663.8212837101855</v>
      </c>
      <c r="T6" s="286">
        <f t="shared" si="2"/>
        <v>5140.5083758311375</v>
      </c>
      <c r="U6" s="286">
        <f t="shared" si="2"/>
        <v>5584.987196043342</v>
      </c>
      <c r="V6" s="286">
        <f t="shared" si="2"/>
        <v>6004.3055115430661</v>
      </c>
    </row>
    <row r="7" spans="1:24" ht="15" customHeight="1" outlineLevel="3" x14ac:dyDescent="0.15">
      <c r="A7" s="11" t="s">
        <v>78</v>
      </c>
      <c r="B7" s="268">
        <v>498.13400000000001</v>
      </c>
      <c r="C7" s="268">
        <v>714.34500000000003</v>
      </c>
      <c r="D7" s="268">
        <v>865.47199999999998</v>
      </c>
      <c r="E7" s="268">
        <v>1024.0730000000001</v>
      </c>
      <c r="F7" s="268">
        <v>1088.559</v>
      </c>
      <c r="G7" s="268">
        <v>1224.3219999999999</v>
      </c>
      <c r="H7" s="268">
        <v>1450.806</v>
      </c>
      <c r="I7" s="268">
        <v>1532</v>
      </c>
      <c r="J7" s="268">
        <v>1637</v>
      </c>
      <c r="K7" s="268">
        <v>1801</v>
      </c>
      <c r="L7" s="268">
        <f>-IS!L15</f>
        <v>704</v>
      </c>
      <c r="M7" s="287">
        <f>'capex schedule'!M4</f>
        <v>775.61057717284007</v>
      </c>
      <c r="N7" s="287">
        <f>'capex schedule'!N4</f>
        <v>2190.9163409341968</v>
      </c>
      <c r="O7" s="287">
        <f>'capex schedule'!O4</f>
        <v>2640.517650825881</v>
      </c>
      <c r="P7" s="287">
        <f>'capex schedule'!P4</f>
        <v>3089.237855950716</v>
      </c>
      <c r="Q7" s="287">
        <f>'capex schedule'!Q4</f>
        <v>3579.6720499361891</v>
      </c>
      <c r="R7" s="287">
        <f>'capex schedule'!R4</f>
        <v>4096.8842070226556</v>
      </c>
      <c r="S7" s="287">
        <f>'capex schedule'!S4</f>
        <v>4585.4641912815232</v>
      </c>
      <c r="T7" s="287">
        <f>'capex schedule'!T4</f>
        <v>5071.5071181028461</v>
      </c>
      <c r="U7" s="287">
        <f>'capex schedule'!U4</f>
        <v>5524.5493790404298</v>
      </c>
      <c r="V7" s="287">
        <f>'capex schedule'!V4</f>
        <v>5951.6947802168779</v>
      </c>
    </row>
    <row r="8" spans="1:24" ht="15" customHeight="1" outlineLevel="3" x14ac:dyDescent="0.15">
      <c r="A8" s="11" t="s">
        <v>116</v>
      </c>
      <c r="B8" s="268">
        <v>27.446000000000002</v>
      </c>
      <c r="C8" s="268">
        <v>122.86199999999999</v>
      </c>
      <c r="D8" s="268">
        <v>177.00800000000001</v>
      </c>
      <c r="E8" s="268">
        <v>203.416</v>
      </c>
      <c r="F8" s="268">
        <v>196.27799999999999</v>
      </c>
      <c r="G8" s="268">
        <v>199.047</v>
      </c>
      <c r="H8" s="268">
        <v>205.48400000000001</v>
      </c>
      <c r="I8" s="268">
        <v>205</v>
      </c>
      <c r="J8" s="268">
        <v>208</v>
      </c>
      <c r="K8" s="268">
        <v>208</v>
      </c>
      <c r="L8" s="268">
        <f>L6-L7</f>
        <v>278</v>
      </c>
      <c r="M8" s="287">
        <f>'capex schedule'!M27</f>
        <v>167.38597364137738</v>
      </c>
      <c r="N8" s="287">
        <f>'capex schedule'!N27</f>
        <v>152.47397169178149</v>
      </c>
      <c r="O8" s="287">
        <f>'capex schedule'!O27</f>
        <v>138.81766411223762</v>
      </c>
      <c r="P8" s="287">
        <f>'capex schedule'!P27</f>
        <v>124.50114822314387</v>
      </c>
      <c r="Q8" s="287">
        <f>'capex schedule'!Q27</f>
        <v>111.09204273386082</v>
      </c>
      <c r="R8" s="287">
        <f>'capex schedule'!R27</f>
        <v>97.613982577942551</v>
      </c>
      <c r="S8" s="287">
        <f>'capex schedule'!S27</f>
        <v>78.357092428662426</v>
      </c>
      <c r="T8" s="287">
        <f>'capex schedule'!T27</f>
        <v>69.001257728291378</v>
      </c>
      <c r="U8" s="287">
        <f>'capex schedule'!U27</f>
        <v>60.437817002912546</v>
      </c>
      <c r="V8" s="287">
        <f>'capex schedule'!V27</f>
        <v>52.610731326187867</v>
      </c>
    </row>
    <row r="9" spans="1:24" ht="15" customHeight="1" outlineLevel="2" x14ac:dyDescent="0.15">
      <c r="A9" s="8" t="s">
        <v>117</v>
      </c>
      <c r="B9" s="268">
        <v>132.44300000000001</v>
      </c>
      <c r="C9" s="268">
        <v>155.56700000000001</v>
      </c>
      <c r="D9" s="268">
        <v>175.5</v>
      </c>
      <c r="E9" s="268">
        <v>180.71600000000001</v>
      </c>
      <c r="F9" s="268">
        <v>236.53899999999999</v>
      </c>
      <c r="G9" s="268">
        <v>294.952</v>
      </c>
      <c r="H9" s="268">
        <v>363.774</v>
      </c>
      <c r="I9" s="268">
        <v>404</v>
      </c>
      <c r="J9" s="268">
        <v>407</v>
      </c>
      <c r="K9" s="268">
        <v>462</v>
      </c>
      <c r="L9" s="268">
        <f>-IS!L6</f>
        <v>30</v>
      </c>
      <c r="M9" s="287">
        <f>-IS!M6</f>
        <v>245.03430878329124</v>
      </c>
      <c r="N9" s="287">
        <f>-IS!N6</f>
        <v>518.45307604283528</v>
      </c>
      <c r="O9" s="287">
        <f>-IS!O6</f>
        <v>556.65647918611876</v>
      </c>
      <c r="P9" s="287">
        <f>-IS!P6</f>
        <v>604.07175608698719</v>
      </c>
      <c r="Q9" s="287">
        <f>-IS!Q6</f>
        <v>663.14057928604666</v>
      </c>
      <c r="R9" s="287">
        <f>-IS!R6</f>
        <v>734.95526866639307</v>
      </c>
      <c r="S9" s="287">
        <f>-IS!S6</f>
        <v>821.50450335711184</v>
      </c>
      <c r="T9" s="287">
        <f>-IS!T6</f>
        <v>928.29893629028913</v>
      </c>
      <c r="U9" s="287">
        <f>-IS!U6</f>
        <v>1060.3248583960055</v>
      </c>
      <c r="V9" s="287">
        <f>-IS!V6</f>
        <v>1224.5341417380112</v>
      </c>
    </row>
    <row r="10" spans="1:24" ht="15" customHeight="1" outlineLevel="2" x14ac:dyDescent="0.15">
      <c r="A10" s="8" t="s">
        <v>118</v>
      </c>
      <c r="B10" s="268">
        <v>16.05</v>
      </c>
      <c r="C10" s="268">
        <v>19.137</v>
      </c>
      <c r="D10" s="268">
        <v>24.449000000000002</v>
      </c>
      <c r="E10" s="268">
        <v>13.618</v>
      </c>
      <c r="F10" s="268">
        <v>13.042</v>
      </c>
      <c r="G10" s="268">
        <v>15.739000000000001</v>
      </c>
      <c r="H10" s="268">
        <v>17.135000000000002</v>
      </c>
      <c r="I10" s="268">
        <v>18</v>
      </c>
      <c r="J10" s="268">
        <v>19</v>
      </c>
      <c r="K10" s="268">
        <v>20</v>
      </c>
      <c r="L10" s="275">
        <v>11</v>
      </c>
      <c r="M10" s="287" t="s">
        <v>7</v>
      </c>
      <c r="N10" s="287" t="s">
        <v>7</v>
      </c>
      <c r="O10" s="287" t="s">
        <v>7</v>
      </c>
      <c r="P10" s="287" t="s">
        <v>7</v>
      </c>
      <c r="Q10" s="287" t="s">
        <v>7</v>
      </c>
      <c r="R10" s="287" t="s">
        <v>7</v>
      </c>
      <c r="S10" s="287" t="s">
        <v>7</v>
      </c>
      <c r="T10" s="287" t="s">
        <v>7</v>
      </c>
      <c r="U10" s="287" t="s">
        <v>7</v>
      </c>
      <c r="V10" s="287" t="s">
        <v>7</v>
      </c>
    </row>
    <row r="11" spans="1:24" ht="15" customHeight="1" outlineLevel="2" x14ac:dyDescent="0.15">
      <c r="A11" s="8" t="s">
        <v>119</v>
      </c>
      <c r="B11" s="268">
        <v>5.0369999999999999</v>
      </c>
      <c r="C11" s="268">
        <v>8.26</v>
      </c>
      <c r="D11" s="268">
        <v>5.6269999999999998</v>
      </c>
      <c r="E11" s="268">
        <v>7.2359999999999998</v>
      </c>
      <c r="F11" s="268">
        <v>8.4589999999999996</v>
      </c>
      <c r="G11" s="268">
        <v>5.069</v>
      </c>
      <c r="H11" s="268">
        <v>10.016</v>
      </c>
      <c r="I11" s="268">
        <v>7</v>
      </c>
      <c r="J11" s="268">
        <v>15</v>
      </c>
      <c r="K11" s="268">
        <v>21</v>
      </c>
      <c r="L11" s="275"/>
      <c r="M11" s="287" t="s">
        <v>7</v>
      </c>
      <c r="N11" s="287" t="s">
        <v>7</v>
      </c>
      <c r="O11" s="287" t="s">
        <v>7</v>
      </c>
      <c r="P11" s="287" t="s">
        <v>7</v>
      </c>
      <c r="Q11" s="287" t="s">
        <v>7</v>
      </c>
      <c r="R11" s="287" t="s">
        <v>7</v>
      </c>
      <c r="S11" s="287" t="s">
        <v>7</v>
      </c>
      <c r="T11" s="287" t="s">
        <v>7</v>
      </c>
      <c r="U11" s="287" t="s">
        <v>7</v>
      </c>
      <c r="V11" s="287" t="s">
        <v>7</v>
      </c>
    </row>
    <row r="12" spans="1:24" ht="15" customHeight="1" outlineLevel="2" x14ac:dyDescent="0.15">
      <c r="A12" s="8" t="s">
        <v>75</v>
      </c>
      <c r="B12" s="268">
        <v>0</v>
      </c>
      <c r="C12" s="268">
        <v>7.6980000000000004</v>
      </c>
      <c r="D12" s="268">
        <v>0</v>
      </c>
      <c r="E12" s="268">
        <v>0</v>
      </c>
      <c r="F12" s="268">
        <v>15.79</v>
      </c>
      <c r="G12" s="268">
        <v>7.306</v>
      </c>
      <c r="H12" s="270" t="s">
        <v>7</v>
      </c>
      <c r="I12" s="268">
        <v>0</v>
      </c>
      <c r="J12" s="268">
        <v>0</v>
      </c>
      <c r="K12" s="268">
        <v>233</v>
      </c>
      <c r="L12" s="275">
        <v>1</v>
      </c>
      <c r="M12" s="287" t="s">
        <v>7</v>
      </c>
      <c r="N12" s="287" t="s">
        <v>7</v>
      </c>
      <c r="O12" s="287" t="s">
        <v>7</v>
      </c>
      <c r="P12" s="287" t="s">
        <v>7</v>
      </c>
      <c r="Q12" s="287" t="s">
        <v>7</v>
      </c>
      <c r="R12" s="287" t="s">
        <v>7</v>
      </c>
      <c r="S12" s="287" t="s">
        <v>7</v>
      </c>
      <c r="T12" s="287" t="s">
        <v>7</v>
      </c>
      <c r="U12" s="287" t="s">
        <v>7</v>
      </c>
      <c r="V12" s="287" t="s">
        <v>7</v>
      </c>
    </row>
    <row r="13" spans="1:24" ht="15" customHeight="1" outlineLevel="2" x14ac:dyDescent="0.15">
      <c r="A13" s="8" t="s">
        <v>120</v>
      </c>
      <c r="B13" s="268">
        <v>0</v>
      </c>
      <c r="C13" s="268">
        <v>-32.816000000000003</v>
      </c>
      <c r="D13" s="268">
        <v>0</v>
      </c>
      <c r="E13" s="268">
        <v>-6.0129999999999999</v>
      </c>
      <c r="F13" s="268">
        <v>-44.31</v>
      </c>
      <c r="G13" s="268">
        <v>-1.3009999999999999</v>
      </c>
      <c r="H13" s="268">
        <v>-10.845000000000001</v>
      </c>
      <c r="I13" s="268">
        <v>4</v>
      </c>
      <c r="J13" s="268">
        <v>-5</v>
      </c>
      <c r="K13" s="268">
        <v>-18</v>
      </c>
      <c r="L13" s="275">
        <v>0</v>
      </c>
      <c r="M13" s="287" t="s">
        <v>7</v>
      </c>
      <c r="N13" s="287" t="s">
        <v>7</v>
      </c>
      <c r="O13" s="287" t="s">
        <v>7</v>
      </c>
      <c r="P13" s="287" t="s">
        <v>7</v>
      </c>
      <c r="Q13" s="287" t="s">
        <v>7</v>
      </c>
      <c r="R13" s="287" t="s">
        <v>7</v>
      </c>
      <c r="S13" s="287" t="s">
        <v>7</v>
      </c>
      <c r="T13" s="287" t="s">
        <v>7</v>
      </c>
      <c r="U13" s="287" t="s">
        <v>7</v>
      </c>
      <c r="V13" s="287" t="s">
        <v>7</v>
      </c>
    </row>
    <row r="14" spans="1:24" ht="15" customHeight="1" outlineLevel="2" x14ac:dyDescent="0.15">
      <c r="A14" s="8" t="s">
        <v>90</v>
      </c>
      <c r="B14" s="268">
        <v>0</v>
      </c>
      <c r="C14" s="268">
        <v>-2.351</v>
      </c>
      <c r="D14" s="270" t="s">
        <v>7</v>
      </c>
      <c r="E14" s="270" t="s">
        <v>7</v>
      </c>
      <c r="F14" s="270" t="s">
        <v>7</v>
      </c>
      <c r="G14" s="270" t="s">
        <v>7</v>
      </c>
      <c r="H14" s="270" t="s">
        <v>7</v>
      </c>
      <c r="I14" s="270" t="s">
        <v>7</v>
      </c>
      <c r="J14" s="270" t="s">
        <v>7</v>
      </c>
      <c r="K14" s="270" t="s">
        <v>7</v>
      </c>
      <c r="L14" s="270" t="s">
        <v>7</v>
      </c>
      <c r="M14" s="288" t="s">
        <v>7</v>
      </c>
      <c r="N14" s="288" t="s">
        <v>7</v>
      </c>
      <c r="O14" s="288" t="s">
        <v>7</v>
      </c>
      <c r="P14" s="288" t="s">
        <v>7</v>
      </c>
      <c r="Q14" s="288" t="s">
        <v>7</v>
      </c>
      <c r="R14" s="288" t="s">
        <v>7</v>
      </c>
      <c r="S14" s="288" t="s">
        <v>7</v>
      </c>
      <c r="T14" s="288" t="s">
        <v>7</v>
      </c>
      <c r="U14" s="288" t="s">
        <v>7</v>
      </c>
      <c r="V14" s="288" t="s">
        <v>7</v>
      </c>
      <c r="W14" s="5"/>
      <c r="X14" s="5"/>
    </row>
    <row r="15" spans="1:24" ht="15" customHeight="1" outlineLevel="2" x14ac:dyDescent="0.15">
      <c r="A15" s="8" t="s">
        <v>121</v>
      </c>
      <c r="B15" s="268">
        <v>0.28899999999999998</v>
      </c>
      <c r="C15" s="268">
        <v>12.276</v>
      </c>
      <c r="D15" s="268">
        <v>65.772000000000006</v>
      </c>
      <c r="E15" s="268">
        <v>51.377000000000002</v>
      </c>
      <c r="F15" s="268">
        <v>52.825000000000003</v>
      </c>
      <c r="G15" s="268">
        <v>145.804</v>
      </c>
      <c r="H15" s="268">
        <v>115.125</v>
      </c>
      <c r="I15" s="268">
        <v>0</v>
      </c>
      <c r="J15" s="268">
        <v>0</v>
      </c>
      <c r="K15" s="268">
        <v>16</v>
      </c>
      <c r="L15" s="275">
        <v>-1</v>
      </c>
      <c r="M15" s="287" t="s">
        <v>7</v>
      </c>
      <c r="N15" s="287" t="s">
        <v>7</v>
      </c>
      <c r="O15" s="287" t="s">
        <v>7</v>
      </c>
      <c r="P15" s="287" t="s">
        <v>7</v>
      </c>
      <c r="Q15" s="287" t="s">
        <v>7</v>
      </c>
      <c r="R15" s="287" t="s">
        <v>7</v>
      </c>
      <c r="S15" s="287" t="s">
        <v>7</v>
      </c>
      <c r="T15" s="287" t="s">
        <v>7</v>
      </c>
      <c r="U15" s="287" t="s">
        <v>7</v>
      </c>
      <c r="V15" s="287" t="s">
        <v>7</v>
      </c>
    </row>
    <row r="16" spans="1:24" ht="15" customHeight="1" outlineLevel="2" x14ac:dyDescent="0.15">
      <c r="A16" s="10" t="s">
        <v>122</v>
      </c>
      <c r="B16" s="267">
        <v>16.489999999999998</v>
      </c>
      <c r="C16" s="267">
        <v>20.609000000000002</v>
      </c>
      <c r="D16" s="267">
        <v>-11.243</v>
      </c>
      <c r="E16" s="267">
        <v>19.66</v>
      </c>
      <c r="F16" s="267">
        <v>11.62</v>
      </c>
      <c r="G16" s="267">
        <v>16.643000000000001</v>
      </c>
      <c r="H16" s="267">
        <v>28.716999999999999</v>
      </c>
      <c r="I16" s="267">
        <v>63</v>
      </c>
      <c r="J16" s="267">
        <v>44</v>
      </c>
      <c r="K16" s="267">
        <v>32</v>
      </c>
      <c r="L16" s="273"/>
      <c r="M16" s="286" t="s">
        <v>7</v>
      </c>
      <c r="N16" s="286" t="s">
        <v>7</v>
      </c>
      <c r="O16" s="286" t="s">
        <v>7</v>
      </c>
      <c r="P16" s="286" t="s">
        <v>7</v>
      </c>
      <c r="Q16" s="286" t="s">
        <v>7</v>
      </c>
      <c r="R16" s="286" t="s">
        <v>7</v>
      </c>
      <c r="S16" s="286" t="s">
        <v>7</v>
      </c>
      <c r="T16" s="286" t="s">
        <v>7</v>
      </c>
      <c r="U16" s="286" t="s">
        <v>7</v>
      </c>
      <c r="V16" s="286" t="s">
        <v>7</v>
      </c>
    </row>
    <row r="17" spans="1:24" ht="15" customHeight="1" outlineLevel="2" x14ac:dyDescent="0.15">
      <c r="A17" s="10" t="s">
        <v>123</v>
      </c>
      <c r="B17" s="269">
        <v>11.16</v>
      </c>
      <c r="C17" s="269">
        <v>-133.03399999999999</v>
      </c>
      <c r="D17" s="269">
        <v>-96.334000000000003</v>
      </c>
      <c r="E17" s="269">
        <v>-44.015999999999998</v>
      </c>
      <c r="F17" s="269">
        <v>-93.319000000000003</v>
      </c>
      <c r="G17" s="269">
        <v>32.170999999999999</v>
      </c>
      <c r="H17" s="269">
        <v>-132.73400000000001</v>
      </c>
      <c r="I17" s="269">
        <v>25</v>
      </c>
      <c r="J17" s="269">
        <v>-77</v>
      </c>
      <c r="K17" s="269">
        <v>-340</v>
      </c>
      <c r="L17" s="269">
        <f>-169-45-149+79-71+152</f>
        <v>-203</v>
      </c>
      <c r="M17" s="286">
        <f>M18+M21+M26</f>
        <v>-679.60351058831077</v>
      </c>
      <c r="N17" s="286">
        <f t="shared" ref="N17:V17" si="3">N18+N21+N26</f>
        <v>-164.67143884522955</v>
      </c>
      <c r="O17" s="286">
        <f t="shared" si="3"/>
        <v>-264.42094652504164</v>
      </c>
      <c r="P17" s="286">
        <f t="shared" si="3"/>
        <v>-319.91418237071463</v>
      </c>
      <c r="Q17" s="286">
        <f t="shared" si="3"/>
        <v>-386.8808194210842</v>
      </c>
      <c r="R17" s="286">
        <f t="shared" si="3"/>
        <v>-466.37222719158854</v>
      </c>
      <c r="S17" s="286">
        <f t="shared" si="3"/>
        <v>-561.35283241441107</v>
      </c>
      <c r="T17" s="286">
        <f t="shared" si="3"/>
        <v>-677.03586241482822</v>
      </c>
      <c r="U17" s="286">
        <f t="shared" si="3"/>
        <v>-816.46141250289475</v>
      </c>
      <c r="V17" s="286">
        <f t="shared" si="3"/>
        <v>-985.03401391227999</v>
      </c>
    </row>
    <row r="18" spans="1:24" ht="15" customHeight="1" outlineLevel="3" x14ac:dyDescent="0.15">
      <c r="A18" s="11" t="s">
        <v>124</v>
      </c>
      <c r="B18" s="268">
        <v>-44.582999999999998</v>
      </c>
      <c r="C18" s="268">
        <v>-100.23</v>
      </c>
      <c r="D18" s="268">
        <v>-161.774</v>
      </c>
      <c r="E18" s="268">
        <v>-52.930999999999997</v>
      </c>
      <c r="F18" s="268">
        <v>-26.908999999999999</v>
      </c>
      <c r="G18" s="268">
        <v>25.411999999999999</v>
      </c>
      <c r="H18" s="268">
        <v>-1.873</v>
      </c>
      <c r="I18" s="268">
        <v>-154</v>
      </c>
      <c r="J18" s="268">
        <v>-150</v>
      </c>
      <c r="K18" s="268">
        <v>27</v>
      </c>
      <c r="L18" s="268">
        <v>-169</v>
      </c>
      <c r="M18" s="287">
        <f>-(BS!M8-BS!K8)</f>
        <v>-138.87635366893892</v>
      </c>
      <c r="N18" s="287">
        <f>-(BS!N8-BS!M8)</f>
        <v>-229.5795527151879</v>
      </c>
      <c r="O18" s="287">
        <f>-(BS!O8-BS!N8)</f>
        <v>-97.079757919951817</v>
      </c>
      <c r="P18" s="287">
        <f>-(BS!P8-BS!O8)</f>
        <v>-120.48831320026102</v>
      </c>
      <c r="Q18" s="287">
        <f>-(BS!Q8-BS!P8)</f>
        <v>-150.10147225036599</v>
      </c>
      <c r="R18" s="287">
        <f>-(BS!R8-BS!Q8)</f>
        <v>-182.49035652642533</v>
      </c>
      <c r="S18" s="287">
        <f>-(BS!S8-BS!R8)</f>
        <v>-219.93273008740425</v>
      </c>
      <c r="T18" s="287">
        <f>-(BS!T8-BS!S8)</f>
        <v>-271.37838106901972</v>
      </c>
      <c r="U18" s="287">
        <f>-(BS!U8-BS!T8)</f>
        <v>-335.49483822450247</v>
      </c>
      <c r="V18" s="287">
        <f>-(BS!V8-BS!U8)</f>
        <v>-417.27689586348561</v>
      </c>
      <c r="W18" s="23"/>
      <c r="X18" s="23"/>
    </row>
    <row r="19" spans="1:24" ht="15" customHeight="1" outlineLevel="3" x14ac:dyDescent="0.15">
      <c r="A19" s="11" t="s">
        <v>125</v>
      </c>
      <c r="B19" s="270" t="s">
        <v>7</v>
      </c>
      <c r="C19" s="270" t="s">
        <v>7</v>
      </c>
      <c r="D19" s="270" t="s">
        <v>7</v>
      </c>
      <c r="E19" s="270" t="s">
        <v>7</v>
      </c>
      <c r="F19" s="270" t="s">
        <v>7</v>
      </c>
      <c r="G19" s="270" t="s">
        <v>7</v>
      </c>
      <c r="H19" s="270" t="s">
        <v>7</v>
      </c>
      <c r="I19" s="270" t="s">
        <v>7</v>
      </c>
      <c r="J19" s="270" t="s">
        <v>7</v>
      </c>
      <c r="K19" s="270" t="s">
        <v>7</v>
      </c>
      <c r="L19" s="270" t="s">
        <v>7</v>
      </c>
      <c r="M19" s="288" t="s">
        <v>7</v>
      </c>
      <c r="N19" s="288" t="s">
        <v>7</v>
      </c>
      <c r="O19" s="288" t="s">
        <v>7</v>
      </c>
      <c r="P19" s="288" t="s">
        <v>7</v>
      </c>
      <c r="Q19" s="288" t="s">
        <v>7</v>
      </c>
      <c r="R19" s="288" t="s">
        <v>7</v>
      </c>
      <c r="S19" s="288" t="s">
        <v>7</v>
      </c>
      <c r="T19" s="288" t="s">
        <v>7</v>
      </c>
      <c r="U19" s="288" t="s">
        <v>7</v>
      </c>
      <c r="V19" s="288" t="s">
        <v>7</v>
      </c>
      <c r="W19" s="5"/>
      <c r="X19" s="5"/>
    </row>
    <row r="20" spans="1:24" ht="15" customHeight="1" outlineLevel="3" x14ac:dyDescent="0.15">
      <c r="A20" s="11" t="s">
        <v>126</v>
      </c>
      <c r="B20" s="268">
        <v>-109.57899999999999</v>
      </c>
      <c r="C20" s="268">
        <v>29.02</v>
      </c>
      <c r="D20" s="268">
        <v>-34.936</v>
      </c>
      <c r="E20" s="268">
        <v>-10.67</v>
      </c>
      <c r="F20" s="268">
        <v>32.494999999999997</v>
      </c>
      <c r="G20" s="268">
        <v>-22.640999999999998</v>
      </c>
      <c r="H20" s="268">
        <v>-16.602</v>
      </c>
      <c r="I20" s="268">
        <v>-8</v>
      </c>
      <c r="J20" s="268">
        <v>4</v>
      </c>
      <c r="K20" s="268">
        <v>-9</v>
      </c>
      <c r="L20" s="268">
        <v>-45</v>
      </c>
      <c r="M20" s="287" t="s">
        <v>7</v>
      </c>
      <c r="N20" s="287" t="s">
        <v>7</v>
      </c>
      <c r="O20" s="287" t="s">
        <v>7</v>
      </c>
      <c r="P20" s="287" t="s">
        <v>7</v>
      </c>
      <c r="Q20" s="287" t="s">
        <v>7</v>
      </c>
      <c r="R20" s="287" t="s">
        <v>7</v>
      </c>
      <c r="S20" s="287" t="s">
        <v>7</v>
      </c>
      <c r="T20" s="287" t="s">
        <v>7</v>
      </c>
      <c r="U20" s="287" t="s">
        <v>7</v>
      </c>
      <c r="V20" s="287" t="s">
        <v>7</v>
      </c>
    </row>
    <row r="21" spans="1:24" ht="15" customHeight="1" outlineLevel="3" collapsed="1" x14ac:dyDescent="0.15">
      <c r="A21" s="13" t="s">
        <v>127</v>
      </c>
      <c r="B21" s="269">
        <v>56.197000000000003</v>
      </c>
      <c r="C21" s="269">
        <v>-123.389</v>
      </c>
      <c r="D21" s="269">
        <v>25.888000000000002</v>
      </c>
      <c r="E21" s="269">
        <v>-15.91</v>
      </c>
      <c r="F21" s="269">
        <v>-67.917000000000002</v>
      </c>
      <c r="G21" s="269">
        <v>-7.1879999999999997</v>
      </c>
      <c r="H21" s="269">
        <v>-141.91200000000001</v>
      </c>
      <c r="I21" s="269">
        <v>57</v>
      </c>
      <c r="J21" s="269">
        <v>-103</v>
      </c>
      <c r="K21" s="269">
        <v>-450</v>
      </c>
      <c r="L21" s="269">
        <f>152</f>
        <v>152</v>
      </c>
      <c r="M21" s="286">
        <f t="shared" ref="M21:V21" si="4">M22+M23</f>
        <v>-45.097053553931033</v>
      </c>
      <c r="N21" s="286">
        <f t="shared" si="4"/>
        <v>-713.2442126696252</v>
      </c>
      <c r="O21" s="286">
        <f t="shared" si="4"/>
        <v>-276.06842534760716</v>
      </c>
      <c r="P21" s="286">
        <f t="shared" si="4"/>
        <v>-334.37018335831368</v>
      </c>
      <c r="Q21" s="286">
        <f t="shared" si="4"/>
        <v>-404.88976131310733</v>
      </c>
      <c r="R21" s="286">
        <f t="shared" si="4"/>
        <v>-488.26713719658255</v>
      </c>
      <c r="S21" s="286">
        <f t="shared" si="4"/>
        <v>-587.7400203407999</v>
      </c>
      <c r="T21" s="286">
        <f t="shared" si="4"/>
        <v>-709.59541977394224</v>
      </c>
      <c r="U21" s="286">
        <f t="shared" si="4"/>
        <v>-856.71356297201828</v>
      </c>
      <c r="V21" s="286">
        <f t="shared" si="4"/>
        <v>-1035.0982488449981</v>
      </c>
      <c r="W21" s="23"/>
      <c r="X21" s="23"/>
    </row>
    <row r="22" spans="1:24" ht="15" hidden="1" customHeight="1" outlineLevel="4" x14ac:dyDescent="0.15">
      <c r="A22" s="14" t="s">
        <v>128</v>
      </c>
      <c r="B22" s="268">
        <v>-70.370999999999995</v>
      </c>
      <c r="C22" s="268">
        <v>-72.831000000000003</v>
      </c>
      <c r="D22" s="268">
        <v>20.18</v>
      </c>
      <c r="E22" s="268">
        <v>-47.634999999999998</v>
      </c>
      <c r="F22" s="268">
        <v>-100.14400000000001</v>
      </c>
      <c r="G22" s="268">
        <v>-129.81700000000001</v>
      </c>
      <c r="H22" s="268">
        <v>-114.268</v>
      </c>
      <c r="I22" s="268">
        <v>-52</v>
      </c>
      <c r="J22" s="268">
        <v>-146</v>
      </c>
      <c r="K22" s="268">
        <v>-445</v>
      </c>
      <c r="L22" s="268"/>
      <c r="M22" s="287">
        <f>-((BS!M9-BS!K9)+(BS!M18-BS!K18))</f>
        <v>-219.90610506455914</v>
      </c>
      <c r="N22" s="287">
        <f>-((BS!N9-BS!M9)+(BS!N18-BS!M18))</f>
        <v>-653.14633387473418</v>
      </c>
      <c r="O22" s="287">
        <f>-((BS!O9-BS!N9)+(BS!O18-BS!N18))</f>
        <v>-288.94241852716289</v>
      </c>
      <c r="P22" s="287">
        <f>-((BS!P9-BS!O9)+(BS!P18-BS!O18))</f>
        <v>-350.34844448701745</v>
      </c>
      <c r="Q22" s="287">
        <f>-((BS!Q9-BS!P9)+(BS!Q18-BS!P18))</f>
        <v>-424.79509865012324</v>
      </c>
      <c r="R22" s="287">
        <f>-((BS!R9-BS!Q9)+(BS!R18-BS!Q18))</f>
        <v>-512.46764671158462</v>
      </c>
      <c r="S22" s="287">
        <f>-((BS!S9-BS!R9)+(BS!S18-BS!R18))</f>
        <v>-616.90585807847719</v>
      </c>
      <c r="T22" s="287">
        <f>-((BS!T9-BS!S9)+(BS!T18-BS!S18))</f>
        <v>-745.58359590683108</v>
      </c>
      <c r="U22" s="287">
        <f>-((BS!U9-BS!T9)+(BS!U18-BS!T18))</f>
        <v>-901.20438527752708</v>
      </c>
      <c r="V22" s="287">
        <f>-((BS!V9-BS!U9)+(BS!V18-BS!U18))</f>
        <v>-1090.4343974555279</v>
      </c>
      <c r="W22" s="23"/>
      <c r="X22" s="23"/>
    </row>
    <row r="23" spans="1:24" ht="15" hidden="1" customHeight="1" outlineLevel="4" x14ac:dyDescent="0.15">
      <c r="A23" s="14" t="s">
        <v>39</v>
      </c>
      <c r="B23" s="268">
        <v>126.568</v>
      </c>
      <c r="C23" s="268">
        <v>-50.558</v>
      </c>
      <c r="D23" s="268">
        <v>5.7080000000000002</v>
      </c>
      <c r="E23" s="268">
        <v>31.725000000000001</v>
      </c>
      <c r="F23" s="268">
        <v>32.226999999999997</v>
      </c>
      <c r="G23" s="268">
        <v>122.629</v>
      </c>
      <c r="H23" s="268">
        <v>-27.643999999999998</v>
      </c>
      <c r="I23" s="268">
        <v>109</v>
      </c>
      <c r="J23" s="268">
        <v>43</v>
      </c>
      <c r="K23" s="268">
        <v>-5</v>
      </c>
      <c r="L23" s="268"/>
      <c r="M23" s="287">
        <f>((BS!M32-BS!K32)+(BS!M38-BS!K38))</f>
        <v>174.80905151062811</v>
      </c>
      <c r="N23" s="287">
        <f>((BS!N32-BS!M32)+(BS!N38-BS!M38))</f>
        <v>-60.097878794890988</v>
      </c>
      <c r="O23" s="287">
        <f>((BS!O32-BS!N32)+(BS!O38-BS!N38))</f>
        <v>12.873993179555725</v>
      </c>
      <c r="P23" s="287">
        <f>((BS!P32-BS!O32)+(BS!P38-BS!O38))</f>
        <v>15.978261128703764</v>
      </c>
      <c r="Q23" s="287">
        <f>((BS!Q32-BS!P32)+(BS!Q38-BS!P38))</f>
        <v>19.905337337015936</v>
      </c>
      <c r="R23" s="287">
        <f>((BS!R32-BS!Q32)+(BS!R38-BS!Q38))</f>
        <v>24.20050951500204</v>
      </c>
      <c r="S23" s="287">
        <f>((BS!S32-BS!R32)+(BS!S38-BS!R38))</f>
        <v>29.16583773767735</v>
      </c>
      <c r="T23" s="287">
        <f>((BS!T32-BS!S32)+(BS!T38-BS!S38))</f>
        <v>35.988176132888839</v>
      </c>
      <c r="U23" s="287">
        <f>((BS!U32-BS!T32)+(BS!U38-BS!T38))</f>
        <v>44.490822305508857</v>
      </c>
      <c r="V23" s="287">
        <f>((BS!V32-BS!U32)+(BS!V38-BS!U38))</f>
        <v>55.336148610529676</v>
      </c>
      <c r="W23" s="23"/>
      <c r="X23" s="23"/>
    </row>
    <row r="24" spans="1:24" ht="15" customHeight="1" outlineLevel="3" x14ac:dyDescent="0.15">
      <c r="A24" s="11" t="s">
        <v>16</v>
      </c>
      <c r="B24" s="270" t="s">
        <v>7</v>
      </c>
      <c r="C24" s="270" t="s">
        <v>7</v>
      </c>
      <c r="D24" s="268">
        <v>0</v>
      </c>
      <c r="E24" s="268">
        <v>0</v>
      </c>
      <c r="F24" s="268">
        <v>149.03100000000001</v>
      </c>
      <c r="G24" s="268">
        <v>153.65</v>
      </c>
      <c r="H24" s="268">
        <v>140.59</v>
      </c>
      <c r="I24" s="268">
        <v>149</v>
      </c>
      <c r="J24" s="268">
        <v>139</v>
      </c>
      <c r="K24" s="268">
        <v>150</v>
      </c>
      <c r="L24" s="268">
        <f>79</f>
        <v>79</v>
      </c>
      <c r="M24" s="287" t="s">
        <v>7</v>
      </c>
      <c r="N24" s="287" t="s">
        <v>7</v>
      </c>
      <c r="O24" s="287" t="s">
        <v>7</v>
      </c>
      <c r="P24" s="287" t="s">
        <v>7</v>
      </c>
      <c r="Q24" s="287" t="s">
        <v>7</v>
      </c>
      <c r="R24" s="287" t="s">
        <v>7</v>
      </c>
      <c r="S24" s="287" t="s">
        <v>7</v>
      </c>
      <c r="T24" s="287" t="s">
        <v>7</v>
      </c>
      <c r="U24" s="287" t="s">
        <v>7</v>
      </c>
      <c r="V24" s="287" t="s">
        <v>7</v>
      </c>
      <c r="W24" s="21"/>
      <c r="X24" s="21"/>
    </row>
    <row r="25" spans="1:24" ht="15" customHeight="1" outlineLevel="3" x14ac:dyDescent="0.15">
      <c r="A25" s="11" t="s">
        <v>129</v>
      </c>
      <c r="B25" s="270" t="s">
        <v>7</v>
      </c>
      <c r="C25" s="270" t="s">
        <v>7</v>
      </c>
      <c r="D25" s="268">
        <v>0</v>
      </c>
      <c r="E25" s="268">
        <v>0</v>
      </c>
      <c r="F25" s="268">
        <v>-152.09100000000001</v>
      </c>
      <c r="G25" s="268">
        <v>-142.863</v>
      </c>
      <c r="H25" s="268">
        <v>-177.53299999999999</v>
      </c>
      <c r="I25" s="268">
        <v>-133</v>
      </c>
      <c r="J25" s="268">
        <v>-128</v>
      </c>
      <c r="K25" s="268">
        <v>-153</v>
      </c>
      <c r="L25" s="268">
        <f>-71</f>
        <v>-71</v>
      </c>
      <c r="M25" s="287" t="s">
        <v>7</v>
      </c>
      <c r="N25" s="287" t="s">
        <v>7</v>
      </c>
      <c r="O25" s="287" t="s">
        <v>7</v>
      </c>
      <c r="P25" s="287" t="s">
        <v>7</v>
      </c>
      <c r="Q25" s="287" t="s">
        <v>7</v>
      </c>
      <c r="R25" s="287" t="s">
        <v>7</v>
      </c>
      <c r="S25" s="287" t="s">
        <v>7</v>
      </c>
      <c r="T25" s="287" t="s">
        <v>7</v>
      </c>
      <c r="U25" s="287" t="s">
        <v>7</v>
      </c>
      <c r="V25" s="287" t="s">
        <v>7</v>
      </c>
    </row>
    <row r="26" spans="1:24" ht="15" customHeight="1" outlineLevel="3" x14ac:dyDescent="0.15">
      <c r="A26" s="11" t="s">
        <v>25</v>
      </c>
      <c r="B26" s="268">
        <v>109.125</v>
      </c>
      <c r="C26" s="268">
        <v>61.564999999999998</v>
      </c>
      <c r="D26" s="268">
        <v>74.488</v>
      </c>
      <c r="E26" s="268">
        <v>35.494999999999997</v>
      </c>
      <c r="F26" s="268">
        <v>-27.928000000000001</v>
      </c>
      <c r="G26" s="268">
        <v>25.800999999999998</v>
      </c>
      <c r="H26" s="268">
        <v>64.596000000000004</v>
      </c>
      <c r="I26" s="268">
        <v>114</v>
      </c>
      <c r="J26" s="268">
        <v>161</v>
      </c>
      <c r="K26" s="268">
        <v>95</v>
      </c>
      <c r="L26" s="268">
        <v>-149</v>
      </c>
      <c r="M26" s="287">
        <f>(BS!M24-BS!K24)</f>
        <v>-495.63010336544085</v>
      </c>
      <c r="N26" s="287">
        <f>(BS!N24-BS!M24)</f>
        <v>778.15232653958356</v>
      </c>
      <c r="O26" s="287">
        <f>(BS!O24-BS!N24)</f>
        <v>108.72723674251733</v>
      </c>
      <c r="P26" s="287">
        <f>(BS!P24-BS!O24)</f>
        <v>134.94431418786007</v>
      </c>
      <c r="Q26" s="287">
        <f>(BS!Q24-BS!P24)</f>
        <v>168.11041414238912</v>
      </c>
      <c r="R26" s="287">
        <f>(BS!R24-BS!Q24)</f>
        <v>204.38526653141935</v>
      </c>
      <c r="S26" s="287">
        <f>(BS!S24-BS!R24)</f>
        <v>246.31991801379309</v>
      </c>
      <c r="T26" s="287">
        <f>(BS!T24-BS!S24)</f>
        <v>303.93793842813375</v>
      </c>
      <c r="U26" s="287">
        <f>(BS!U24-BS!T24)</f>
        <v>375.74698869362601</v>
      </c>
      <c r="V26" s="287">
        <f>(BS!V24-BS!U24)</f>
        <v>467.34113079620374</v>
      </c>
      <c r="W26" s="23"/>
    </row>
    <row r="27" spans="1:24" ht="15" customHeight="1" x14ac:dyDescent="0.15">
      <c r="A27" s="3" t="s">
        <v>130</v>
      </c>
      <c r="B27" s="267">
        <v>-637.79700000000003</v>
      </c>
      <c r="C27" s="267">
        <v>-2045.6679999999999</v>
      </c>
      <c r="D27" s="267">
        <v>-5400.826</v>
      </c>
      <c r="E27" s="267">
        <v>-3075.5279999999998</v>
      </c>
      <c r="F27" s="267">
        <v>-1944.567</v>
      </c>
      <c r="G27" s="267">
        <v>-3426.9720000000002</v>
      </c>
      <c r="H27" s="267">
        <v>-3006.7379999999998</v>
      </c>
      <c r="I27" s="267">
        <v>-3363</v>
      </c>
      <c r="J27" s="267">
        <v>-3224</v>
      </c>
      <c r="K27" s="267">
        <v>-3937</v>
      </c>
      <c r="L27" s="267">
        <v>-2404</v>
      </c>
      <c r="M27" s="286">
        <f t="shared" ref="M27:V27" si="5">M28+M33+M34+M37</f>
        <v>-2442.4978000000001</v>
      </c>
      <c r="N27" s="286">
        <f t="shared" si="5"/>
        <v>-4731.8595551508115</v>
      </c>
      <c r="O27" s="286">
        <f t="shared" si="5"/>
        <v>-4801.3906841083826</v>
      </c>
      <c r="P27" s="286">
        <f t="shared" si="5"/>
        <v>-5273.6786257061158</v>
      </c>
      <c r="Q27" s="286">
        <f t="shared" si="5"/>
        <v>-5661.0220832452678</v>
      </c>
      <c r="R27" s="286">
        <f t="shared" si="5"/>
        <v>-5711.3503579867293</v>
      </c>
      <c r="S27" s="286">
        <f t="shared" si="5"/>
        <v>-5990.8571861670453</v>
      </c>
      <c r="T27" s="286">
        <f t="shared" si="5"/>
        <v>-6093.594934652644</v>
      </c>
      <c r="U27" s="286">
        <f t="shared" si="5"/>
        <v>-6246.0428478626691</v>
      </c>
      <c r="V27" s="286">
        <f t="shared" si="5"/>
        <v>-6436.5230097998992</v>
      </c>
      <c r="W27" s="21"/>
    </row>
    <row r="28" spans="1:24" ht="15" customHeight="1" outlineLevel="1" x14ac:dyDescent="0.15">
      <c r="A28" s="6" t="s">
        <v>131</v>
      </c>
      <c r="B28" s="269">
        <v>514.10799999999995</v>
      </c>
      <c r="C28" s="269">
        <v>10.839</v>
      </c>
      <c r="D28" s="269">
        <v>-11.505000000000001</v>
      </c>
      <c r="E28" s="269">
        <v>20.597000000000001</v>
      </c>
      <c r="F28" s="269">
        <v>-20.523</v>
      </c>
      <c r="G28" s="269">
        <v>-98.411000000000001</v>
      </c>
      <c r="H28" s="269">
        <v>-103.476</v>
      </c>
      <c r="I28" s="269">
        <v>-123</v>
      </c>
      <c r="J28" s="269">
        <v>-136</v>
      </c>
      <c r="K28" s="269">
        <v>-87</v>
      </c>
      <c r="L28" s="269">
        <f>-44</f>
        <v>-44</v>
      </c>
      <c r="M28" s="248">
        <v>0</v>
      </c>
      <c r="N28" s="248">
        <v>0</v>
      </c>
      <c r="O28" s="248">
        <v>0</v>
      </c>
      <c r="P28" s="248">
        <v>0</v>
      </c>
      <c r="Q28" s="248">
        <v>0</v>
      </c>
      <c r="R28" s="248">
        <v>0</v>
      </c>
      <c r="S28" s="248">
        <v>0</v>
      </c>
      <c r="T28" s="248">
        <v>0</v>
      </c>
      <c r="U28" s="248">
        <v>0</v>
      </c>
      <c r="V28" s="248">
        <v>0</v>
      </c>
      <c r="W28" s="7"/>
    </row>
    <row r="29" spans="1:24" ht="15" customHeight="1" outlineLevel="2" x14ac:dyDescent="0.15">
      <c r="A29" s="8" t="s">
        <v>132</v>
      </c>
      <c r="B29" s="268">
        <v>-359.03100000000001</v>
      </c>
      <c r="C29" s="268">
        <v>-42.325000000000003</v>
      </c>
      <c r="D29" s="268">
        <v>-57.926000000000002</v>
      </c>
      <c r="E29" s="268">
        <v>-65.180000000000007</v>
      </c>
      <c r="F29" s="268">
        <v>-60.908999999999999</v>
      </c>
      <c r="G29" s="268">
        <v>-127.76300000000001</v>
      </c>
      <c r="H29" s="268">
        <v>-107.533</v>
      </c>
      <c r="I29" s="268">
        <v>-145</v>
      </c>
      <c r="J29" s="268">
        <v>-136</v>
      </c>
      <c r="K29" s="268">
        <v>-98</v>
      </c>
      <c r="L29" s="276">
        <v>0</v>
      </c>
      <c r="M29" s="287">
        <f>K61*M69</f>
        <v>-212.95547326331607</v>
      </c>
      <c r="N29" s="287">
        <f t="shared" ref="N29:V29" si="6">M61*N69</f>
        <v>-131.51427696450477</v>
      </c>
      <c r="O29" s="287">
        <f t="shared" si="6"/>
        <v>-172.8669232140542</v>
      </c>
      <c r="P29" s="287">
        <f t="shared" si="6"/>
        <v>-368.22735760204228</v>
      </c>
      <c r="Q29" s="287">
        <f t="shared" si="6"/>
        <v>-320.71781211614751</v>
      </c>
      <c r="R29" s="287">
        <f t="shared" si="6"/>
        <v>-236.11913158534341</v>
      </c>
      <c r="S29" s="287">
        <f>R61*S69</f>
        <v>-160.42834138979842</v>
      </c>
      <c r="T29" s="287">
        <f t="shared" si="6"/>
        <v>-67.393628677378487</v>
      </c>
      <c r="U29" s="287">
        <f t="shared" si="6"/>
        <v>21.30319654852298</v>
      </c>
      <c r="V29" s="287">
        <f t="shared" si="6"/>
        <v>115.31460869278357</v>
      </c>
    </row>
    <row r="30" spans="1:24" ht="15" customHeight="1" outlineLevel="2" x14ac:dyDescent="0.15">
      <c r="A30" s="8" t="s">
        <v>133</v>
      </c>
      <c r="B30" s="270" t="s">
        <v>7</v>
      </c>
      <c r="C30" s="270" t="s">
        <v>7</v>
      </c>
      <c r="D30" s="270" t="s">
        <v>7</v>
      </c>
      <c r="E30" s="270" t="s">
        <v>7</v>
      </c>
      <c r="F30" s="270" t="s">
        <v>7</v>
      </c>
      <c r="G30" s="270" t="s">
        <v>7</v>
      </c>
      <c r="H30" s="270" t="s">
        <v>7</v>
      </c>
      <c r="I30" s="270" t="s">
        <v>7</v>
      </c>
      <c r="J30" s="270" t="s">
        <v>7</v>
      </c>
      <c r="K30" s="270" t="s">
        <v>7</v>
      </c>
      <c r="L30" s="270">
        <f>450</f>
        <v>450</v>
      </c>
      <c r="M30" s="287">
        <v>0</v>
      </c>
      <c r="N30" s="287">
        <v>0</v>
      </c>
      <c r="O30" s="287">
        <v>0</v>
      </c>
      <c r="P30" s="287">
        <v>0</v>
      </c>
      <c r="Q30" s="287">
        <v>0</v>
      </c>
      <c r="R30" s="287">
        <v>0</v>
      </c>
      <c r="S30" s="287">
        <v>0</v>
      </c>
      <c r="T30" s="287">
        <v>0</v>
      </c>
      <c r="U30" s="287">
        <v>0</v>
      </c>
      <c r="V30" s="287">
        <v>0</v>
      </c>
    </row>
    <row r="31" spans="1:24" ht="15" customHeight="1" outlineLevel="2" x14ac:dyDescent="0.15">
      <c r="A31" s="8" t="s">
        <v>134</v>
      </c>
      <c r="B31" s="270" t="s">
        <v>7</v>
      </c>
      <c r="C31" s="270" t="s">
        <v>7</v>
      </c>
      <c r="D31" s="270" t="s">
        <v>7</v>
      </c>
      <c r="E31" s="270" t="s">
        <v>7</v>
      </c>
      <c r="F31" s="270" t="s">
        <v>7</v>
      </c>
      <c r="G31" s="270" t="s">
        <v>7</v>
      </c>
      <c r="H31" s="270" t="s">
        <v>7</v>
      </c>
      <c r="I31" s="268">
        <v>0</v>
      </c>
      <c r="J31" s="268">
        <v>0</v>
      </c>
      <c r="K31" s="268">
        <v>11</v>
      </c>
      <c r="L31" s="268">
        <v>0</v>
      </c>
      <c r="M31" s="287">
        <v>0</v>
      </c>
      <c r="N31" s="287">
        <v>0</v>
      </c>
      <c r="O31" s="287">
        <v>0</v>
      </c>
      <c r="P31" s="287">
        <v>0</v>
      </c>
      <c r="Q31" s="287">
        <v>0</v>
      </c>
      <c r="R31" s="287">
        <v>0</v>
      </c>
      <c r="S31" s="287">
        <v>0</v>
      </c>
      <c r="T31" s="287">
        <v>0</v>
      </c>
      <c r="U31" s="287">
        <v>0</v>
      </c>
      <c r="V31" s="287">
        <v>0</v>
      </c>
    </row>
    <row r="32" spans="1:24" ht="15" customHeight="1" outlineLevel="2" x14ac:dyDescent="0.15">
      <c r="A32" s="8" t="s">
        <v>135</v>
      </c>
      <c r="B32" s="268">
        <v>873.13900000000001</v>
      </c>
      <c r="C32" s="268">
        <v>53.164000000000001</v>
      </c>
      <c r="D32" s="268">
        <v>46.420999999999999</v>
      </c>
      <c r="E32" s="268">
        <v>85.777000000000001</v>
      </c>
      <c r="F32" s="268">
        <v>40.386000000000003</v>
      </c>
      <c r="G32" s="268">
        <v>29.352</v>
      </c>
      <c r="H32" s="268">
        <v>4.0570000000000004</v>
      </c>
      <c r="I32" s="268">
        <v>22</v>
      </c>
      <c r="J32" s="268">
        <v>0</v>
      </c>
      <c r="K32" s="268">
        <v>0</v>
      </c>
      <c r="L32" s="268">
        <v>0</v>
      </c>
      <c r="M32" s="287">
        <v>0</v>
      </c>
      <c r="N32" s="287">
        <v>0</v>
      </c>
      <c r="O32" s="287">
        <v>0</v>
      </c>
      <c r="P32" s="287">
        <v>0</v>
      </c>
      <c r="Q32" s="287">
        <v>0</v>
      </c>
      <c r="R32" s="287">
        <v>0</v>
      </c>
      <c r="S32" s="287">
        <v>0</v>
      </c>
      <c r="T32" s="287">
        <v>0</v>
      </c>
      <c r="U32" s="287">
        <v>0</v>
      </c>
      <c r="V32" s="287">
        <v>0</v>
      </c>
    </row>
    <row r="33" spans="1:23" ht="15" customHeight="1" outlineLevel="1" x14ac:dyDescent="0.15">
      <c r="A33" s="4" t="s">
        <v>136</v>
      </c>
      <c r="B33" s="270" t="s">
        <v>7</v>
      </c>
      <c r="C33" s="270" t="s">
        <v>7</v>
      </c>
      <c r="D33" s="270" t="s">
        <v>7</v>
      </c>
      <c r="E33" s="270" t="s">
        <v>7</v>
      </c>
      <c r="F33" s="270" t="s">
        <v>7</v>
      </c>
      <c r="G33" s="270" t="s">
        <v>7</v>
      </c>
      <c r="H33" s="270" t="s">
        <v>7</v>
      </c>
      <c r="I33" s="268">
        <v>0</v>
      </c>
      <c r="J33" s="268">
        <v>0</v>
      </c>
      <c r="K33" s="268">
        <v>-520</v>
      </c>
      <c r="L33" s="268">
        <f>-795</f>
        <v>-795</v>
      </c>
      <c r="M33" s="287">
        <v>0</v>
      </c>
      <c r="N33" s="287">
        <v>0</v>
      </c>
      <c r="O33" s="287">
        <v>0</v>
      </c>
      <c r="P33" s="287">
        <v>0</v>
      </c>
      <c r="Q33" s="287">
        <v>0</v>
      </c>
      <c r="R33" s="287">
        <v>0</v>
      </c>
      <c r="S33" s="287">
        <v>0</v>
      </c>
      <c r="T33" s="287">
        <v>0</v>
      </c>
      <c r="U33" s="287">
        <v>0</v>
      </c>
      <c r="V33" s="287">
        <v>0</v>
      </c>
    </row>
    <row r="34" spans="1:23" ht="15" customHeight="1" outlineLevel="1" x14ac:dyDescent="0.15">
      <c r="A34" s="6" t="s">
        <v>137</v>
      </c>
      <c r="B34" s="269">
        <v>-283.78500000000003</v>
      </c>
      <c r="C34" s="269">
        <v>-1794.7239999999999</v>
      </c>
      <c r="D34" s="269">
        <v>-4058.3629999999998</v>
      </c>
      <c r="E34" s="269">
        <v>-1012.105</v>
      </c>
      <c r="F34" s="269">
        <v>-203.29599999999999</v>
      </c>
      <c r="G34" s="269">
        <v>-1380.454</v>
      </c>
      <c r="H34" s="269">
        <v>-360.33499999999998</v>
      </c>
      <c r="I34" s="269">
        <v>-1212</v>
      </c>
      <c r="J34" s="269">
        <v>-384</v>
      </c>
      <c r="K34" s="269">
        <v>-337</v>
      </c>
      <c r="L34" s="269">
        <f>-99</f>
        <v>-99</v>
      </c>
      <c r="M34" s="248">
        <f t="shared" ref="M34:V34" si="7">AVERAGE($G$34:$K$34)</f>
        <v>-734.75779999999997</v>
      </c>
      <c r="N34" s="248">
        <f t="shared" si="7"/>
        <v>-734.75779999999997</v>
      </c>
      <c r="O34" s="248">
        <f t="shared" si="7"/>
        <v>-734.75779999999997</v>
      </c>
      <c r="P34" s="248">
        <f t="shared" si="7"/>
        <v>-734.75779999999997</v>
      </c>
      <c r="Q34" s="248">
        <f t="shared" si="7"/>
        <v>-734.75779999999997</v>
      </c>
      <c r="R34" s="248">
        <f t="shared" si="7"/>
        <v>-734.75779999999997</v>
      </c>
      <c r="S34" s="248">
        <f t="shared" si="7"/>
        <v>-734.75779999999997</v>
      </c>
      <c r="T34" s="248">
        <f t="shared" si="7"/>
        <v>-734.75779999999997</v>
      </c>
      <c r="U34" s="248">
        <f t="shared" si="7"/>
        <v>-734.75779999999997</v>
      </c>
      <c r="V34" s="248">
        <f t="shared" si="7"/>
        <v>-734.75779999999997</v>
      </c>
      <c r="W34" s="7"/>
    </row>
    <row r="35" spans="1:23" ht="15" customHeight="1" outlineLevel="2" x14ac:dyDescent="0.15">
      <c r="A35" s="10" t="s">
        <v>138</v>
      </c>
      <c r="B35" s="267">
        <v>-245.50299999999999</v>
      </c>
      <c r="C35" s="267">
        <v>-1766.606</v>
      </c>
      <c r="D35" s="267">
        <v>-3963.28</v>
      </c>
      <c r="E35" s="267">
        <v>-829.68700000000001</v>
      </c>
      <c r="F35" s="267">
        <v>-34.143000000000001</v>
      </c>
      <c r="G35" s="267">
        <v>-1180.2719999999999</v>
      </c>
      <c r="H35" s="267">
        <v>-158.49799999999999</v>
      </c>
      <c r="I35" s="267">
        <v>-964</v>
      </c>
      <c r="J35" s="267">
        <v>0</v>
      </c>
      <c r="K35" s="267">
        <v>0</v>
      </c>
      <c r="L35" s="267">
        <v>-182</v>
      </c>
      <c r="M35" s="287" t="s">
        <v>139</v>
      </c>
      <c r="N35" s="287"/>
      <c r="O35" s="287"/>
      <c r="P35" s="287"/>
      <c r="Q35" s="287"/>
      <c r="R35" s="287"/>
      <c r="S35" s="287"/>
      <c r="T35" s="287"/>
      <c r="U35" s="287"/>
      <c r="V35" s="287"/>
    </row>
    <row r="36" spans="1:23" ht="15" customHeight="1" outlineLevel="2" x14ac:dyDescent="0.15">
      <c r="A36" s="8" t="s">
        <v>140</v>
      </c>
      <c r="B36" s="267">
        <v>-38.281999999999996</v>
      </c>
      <c r="C36" s="267">
        <v>-28.117999999999999</v>
      </c>
      <c r="D36" s="267">
        <v>-95.082999999999998</v>
      </c>
      <c r="E36" s="267">
        <v>-182.41800000000001</v>
      </c>
      <c r="F36" s="267">
        <v>-169.15299999999999</v>
      </c>
      <c r="G36" s="267">
        <v>-200.18199999999999</v>
      </c>
      <c r="H36" s="267">
        <v>-201.83699999999999</v>
      </c>
      <c r="I36" s="267">
        <v>-248</v>
      </c>
      <c r="J36" s="267">
        <v>-384</v>
      </c>
      <c r="K36" s="267">
        <v>-337</v>
      </c>
      <c r="L36" s="267">
        <v>-99</v>
      </c>
      <c r="M36" s="287" t="s">
        <v>141</v>
      </c>
      <c r="N36" s="287"/>
      <c r="O36" s="287"/>
      <c r="P36" s="287"/>
      <c r="Q36" s="287"/>
      <c r="R36" s="287"/>
      <c r="S36" s="287"/>
      <c r="T36" s="287"/>
      <c r="U36" s="287"/>
      <c r="V36" s="287"/>
    </row>
    <row r="37" spans="1:23" ht="15" customHeight="1" outlineLevel="1" x14ac:dyDescent="0.15">
      <c r="A37" s="6" t="s">
        <v>142</v>
      </c>
      <c r="B37" s="267">
        <v>-868.12</v>
      </c>
      <c r="C37" s="267">
        <v>-1113.365</v>
      </c>
      <c r="D37" s="267">
        <v>-1378.7249999999999</v>
      </c>
      <c r="E37" s="267">
        <v>-2096.174</v>
      </c>
      <c r="F37" s="267">
        <v>-2079.5210000000002</v>
      </c>
      <c r="G37" s="267">
        <v>-2282.5039999999999</v>
      </c>
      <c r="H37" s="267">
        <v>-2751.5120000000002</v>
      </c>
      <c r="I37" s="267">
        <v>-2278</v>
      </c>
      <c r="J37" s="267">
        <v>-2781</v>
      </c>
      <c r="K37" s="267">
        <v>-3066</v>
      </c>
      <c r="L37" s="267">
        <v>-1739</v>
      </c>
      <c r="M37" s="287">
        <f>-'capex schedule'!M13</f>
        <v>-1707.74</v>
      </c>
      <c r="N37" s="287">
        <f>-'capex schedule'!N13</f>
        <v>-3997.1017551508116</v>
      </c>
      <c r="O37" s="287">
        <f>-'capex schedule'!O13</f>
        <v>-4066.6328841083828</v>
      </c>
      <c r="P37" s="287">
        <f>-'capex schedule'!P13</f>
        <v>-4538.9208257061155</v>
      </c>
      <c r="Q37" s="287">
        <f>-'capex schedule'!Q13</f>
        <v>-4926.2642832452675</v>
      </c>
      <c r="R37" s="287">
        <f>-'capex schedule'!R13</f>
        <v>-4976.5925579867289</v>
      </c>
      <c r="S37" s="287">
        <f>-'capex schedule'!S13</f>
        <v>-5256.0993861670449</v>
      </c>
      <c r="T37" s="287">
        <f>-'capex schedule'!T13</f>
        <v>-5358.8371346526437</v>
      </c>
      <c r="U37" s="287">
        <f>-'capex schedule'!U13</f>
        <v>-5511.2850478626688</v>
      </c>
      <c r="V37" s="287">
        <f>-'capex schedule'!V13</f>
        <v>-5701.7652097998989</v>
      </c>
    </row>
    <row r="38" spans="1:23" ht="15" customHeight="1" outlineLevel="1" x14ac:dyDescent="0.15">
      <c r="A38" s="4" t="s">
        <v>143</v>
      </c>
      <c r="B38" s="268">
        <v>0</v>
      </c>
      <c r="C38" s="268">
        <v>851.58199999999999</v>
      </c>
      <c r="D38" s="268">
        <v>47.767000000000003</v>
      </c>
      <c r="E38" s="268">
        <v>12.154</v>
      </c>
      <c r="F38" s="268">
        <v>358.77300000000002</v>
      </c>
      <c r="G38" s="268">
        <v>334.39699999999999</v>
      </c>
      <c r="H38" s="268">
        <v>208.58500000000001</v>
      </c>
      <c r="I38" s="268">
        <v>250</v>
      </c>
      <c r="J38" s="268">
        <v>77</v>
      </c>
      <c r="K38" s="268">
        <v>247</v>
      </c>
      <c r="L38" s="268">
        <v>0</v>
      </c>
      <c r="M38" s="287">
        <v>0</v>
      </c>
      <c r="N38" s="287">
        <v>1</v>
      </c>
      <c r="O38" s="287">
        <v>2</v>
      </c>
      <c r="P38" s="287">
        <v>3</v>
      </c>
      <c r="Q38" s="287">
        <v>4</v>
      </c>
      <c r="R38" s="287">
        <v>5</v>
      </c>
      <c r="S38" s="287">
        <v>6</v>
      </c>
      <c r="T38" s="287">
        <v>7</v>
      </c>
      <c r="U38" s="287">
        <v>8</v>
      </c>
      <c r="V38" s="287">
        <v>9</v>
      </c>
    </row>
    <row r="39" spans="1:23" ht="15" customHeight="1" x14ac:dyDescent="0.15">
      <c r="A39" s="3" t="s">
        <v>144</v>
      </c>
      <c r="B39" s="267">
        <v>1873.152</v>
      </c>
      <c r="C39" s="267">
        <v>-897.06500000000005</v>
      </c>
      <c r="D39" s="267">
        <v>4607.8599999999997</v>
      </c>
      <c r="E39" s="267">
        <v>470.91199999999998</v>
      </c>
      <c r="F39" s="267">
        <v>1202.0820000000001</v>
      </c>
      <c r="G39" s="267">
        <v>815.52599999999995</v>
      </c>
      <c r="H39" s="267">
        <v>413.76499999999999</v>
      </c>
      <c r="I39" s="267">
        <v>857</v>
      </c>
      <c r="J39" s="267">
        <v>211</v>
      </c>
      <c r="K39" s="267">
        <v>1723</v>
      </c>
      <c r="L39" s="267">
        <f>1206</f>
        <v>1206</v>
      </c>
      <c r="M39" s="286">
        <f t="shared" ref="M39:V39" si="8">SUM(M40:M53)</f>
        <v>5.6106932814823267</v>
      </c>
      <c r="N39" s="286">
        <f t="shared" si="8"/>
        <v>845.2329281522625</v>
      </c>
      <c r="O39" s="286">
        <f t="shared" si="8"/>
        <v>-176.22583361373563</v>
      </c>
      <c r="P39" s="286">
        <f t="shared" si="8"/>
        <v>103.33554276030804</v>
      </c>
      <c r="Q39" s="286">
        <f t="shared" si="8"/>
        <v>-476.15802115282031</v>
      </c>
      <c r="R39" s="286">
        <f t="shared" si="8"/>
        <v>-850.70344504558557</v>
      </c>
      <c r="S39" s="286">
        <f t="shared" si="8"/>
        <v>-1456.916312188685</v>
      </c>
      <c r="T39" s="286">
        <f t="shared" si="8"/>
        <v>-2090.9798089224655</v>
      </c>
      <c r="U39" s="286">
        <f t="shared" si="8"/>
        <v>-2973.7613103730819</v>
      </c>
      <c r="V39" s="286">
        <f t="shared" si="8"/>
        <v>-4056.6868004236035</v>
      </c>
      <c r="W39" s="21"/>
    </row>
    <row r="40" spans="1:23" ht="15" customHeight="1" outlineLevel="1" x14ac:dyDescent="0.15">
      <c r="A40" s="4" t="s">
        <v>145</v>
      </c>
      <c r="B40" s="268">
        <v>30.04</v>
      </c>
      <c r="C40" s="268">
        <v>34.179000000000002</v>
      </c>
      <c r="D40" s="268">
        <v>41.695999999999998</v>
      </c>
      <c r="E40" s="268">
        <v>50.136000000000003</v>
      </c>
      <c r="F40" s="268">
        <v>52.018000000000001</v>
      </c>
      <c r="G40" s="268">
        <v>62.118000000000002</v>
      </c>
      <c r="H40" s="268">
        <v>77.628</v>
      </c>
      <c r="I40" s="268">
        <v>82</v>
      </c>
      <c r="J40" s="268">
        <v>87</v>
      </c>
      <c r="K40" s="268">
        <v>91</v>
      </c>
      <c r="L40" s="268">
        <v>50</v>
      </c>
      <c r="M40" s="287"/>
      <c r="N40" s="287"/>
      <c r="O40" s="287"/>
      <c r="P40" s="287"/>
      <c r="Q40" s="287"/>
      <c r="R40" s="287"/>
      <c r="S40" s="287"/>
      <c r="T40" s="287"/>
      <c r="U40" s="287"/>
      <c r="V40" s="287"/>
    </row>
    <row r="41" spans="1:23" ht="15" customHeight="1" outlineLevel="1" x14ac:dyDescent="0.15">
      <c r="A41" s="4" t="s">
        <v>146</v>
      </c>
      <c r="B41" s="268">
        <v>-521.46100000000001</v>
      </c>
      <c r="C41" s="268">
        <v>-499.46300000000002</v>
      </c>
      <c r="D41" s="268">
        <v>-621.49699999999996</v>
      </c>
      <c r="E41" s="268">
        <v>-738.6</v>
      </c>
      <c r="F41" s="268">
        <v>-836.16399999999999</v>
      </c>
      <c r="G41" s="268">
        <v>-947.93299999999999</v>
      </c>
      <c r="H41" s="268">
        <v>-1042.9090000000001</v>
      </c>
      <c r="I41" s="268">
        <v>-1152</v>
      </c>
      <c r="J41" s="268">
        <v>-1375</v>
      </c>
      <c r="K41" s="268">
        <v>-1643</v>
      </c>
      <c r="L41" s="268">
        <f>-928</f>
        <v>-928</v>
      </c>
      <c r="M41" s="287">
        <f>'FFO &amp; AFFO'!H30</f>
        <v>-937.8384072601234</v>
      </c>
      <c r="N41" s="287">
        <f>'FFO &amp; AFFO'!I30</f>
        <v>-1920.4306772895247</v>
      </c>
      <c r="O41" s="287">
        <f>'FFO &amp; AFFO'!J30</f>
        <v>-2083.8645076574785</v>
      </c>
      <c r="P41" s="287">
        <f>'FFO &amp; AFFO'!K30</f>
        <v>-2269.3436686987757</v>
      </c>
      <c r="Q41" s="287">
        <f>'FFO &amp; AFFO'!L30</f>
        <v>-2503.8760416285691</v>
      </c>
      <c r="R41" s="287">
        <f>'FFO &amp; AFFO'!M30</f>
        <v>-2805.3755946534388</v>
      </c>
      <c r="S41" s="287">
        <f>'FFO &amp; AFFO'!N30</f>
        <v>-3162.5426916083411</v>
      </c>
      <c r="T41" s="287">
        <f>'FFO &amp; AFFO'!O30</f>
        <v>-3600.9280334614773</v>
      </c>
      <c r="U41" s="287">
        <f>'FFO &amp; AFFO'!P30</f>
        <v>-4125.8619667891862</v>
      </c>
      <c r="V41" s="287">
        <f>'FFO &amp; AFFO'!Q30</f>
        <v>-4781.2565926615771</v>
      </c>
      <c r="W41" s="22"/>
    </row>
    <row r="42" spans="1:23" ht="15" customHeight="1" outlineLevel="1" x14ac:dyDescent="0.15">
      <c r="A42" s="4" t="s">
        <v>147</v>
      </c>
      <c r="B42" s="268">
        <v>829.49599999999998</v>
      </c>
      <c r="C42" s="268">
        <v>0</v>
      </c>
      <c r="D42" s="268">
        <v>2481.4209999999998</v>
      </c>
      <c r="E42" s="268">
        <v>388.17200000000003</v>
      </c>
      <c r="F42" s="268">
        <v>1660.9760000000001</v>
      </c>
      <c r="G42" s="268">
        <v>1981.375</v>
      </c>
      <c r="H42" s="268">
        <v>497.87</v>
      </c>
      <c r="I42" s="268">
        <v>796</v>
      </c>
      <c r="J42" s="268">
        <v>734</v>
      </c>
      <c r="K42" s="268">
        <v>1673</v>
      </c>
      <c r="L42" s="268">
        <f>99</f>
        <v>99</v>
      </c>
      <c r="M42" s="287">
        <f>'capital structure'!C105</f>
        <v>374.90076949327158</v>
      </c>
      <c r="N42" s="287">
        <f>'capital structure'!D105</f>
        <v>1098.9987835532809</v>
      </c>
      <c r="O42" s="287">
        <f>'capital structure'!E105</f>
        <v>758.04323349671222</v>
      </c>
      <c r="P42" s="287">
        <f>'capital structure'!F105</f>
        <v>942.83757504888513</v>
      </c>
      <c r="Q42" s="287">
        <f>'capital structure'!G105</f>
        <v>805.75946890545322</v>
      </c>
      <c r="R42" s="287">
        <f>'capital structure'!H105</f>
        <v>776.73304534857084</v>
      </c>
      <c r="S42" s="287">
        <f>'capital structure'!I105</f>
        <v>677.76909400344778</v>
      </c>
      <c r="T42" s="287">
        <f>'capital structure'!J105</f>
        <v>600.01196773594336</v>
      </c>
      <c r="U42" s="287">
        <f>'capital structure'!K105</f>
        <v>457.81316912183888</v>
      </c>
      <c r="V42" s="287">
        <f>'capital structure'!L105</f>
        <v>287.92414185953947</v>
      </c>
      <c r="W42" s="22"/>
    </row>
    <row r="43" spans="1:23" ht="15" customHeight="1" outlineLevel="1" x14ac:dyDescent="0.15">
      <c r="A43" s="4" t="s">
        <v>148</v>
      </c>
      <c r="B43" s="268">
        <v>1100</v>
      </c>
      <c r="C43" s="268">
        <v>0</v>
      </c>
      <c r="D43" s="268">
        <v>3628.701</v>
      </c>
      <c r="E43" s="268">
        <v>929.85</v>
      </c>
      <c r="F43" s="268">
        <v>2797.9059999999999</v>
      </c>
      <c r="G43" s="268">
        <v>4431.6270000000004</v>
      </c>
      <c r="H43" s="268">
        <v>3878.6619999999998</v>
      </c>
      <c r="I43" s="268">
        <v>1194</v>
      </c>
      <c r="J43" s="268">
        <v>902</v>
      </c>
      <c r="K43" s="268">
        <v>2768</v>
      </c>
      <c r="L43" s="268">
        <f>2066</f>
        <v>2066</v>
      </c>
      <c r="M43" s="287">
        <f>'capital structure'!B74</f>
        <v>1768.5483310483341</v>
      </c>
      <c r="N43" s="287">
        <f>'capital structure'!C74</f>
        <v>2966.6648218885061</v>
      </c>
      <c r="O43" s="287">
        <f>'capital structure'!D74</f>
        <v>2167.5954405470306</v>
      </c>
      <c r="P43" s="287">
        <f>'capital structure'!E74</f>
        <v>2810.8416364101986</v>
      </c>
      <c r="Q43" s="287">
        <f>'capital structure'!F74</f>
        <v>2531.9585515702956</v>
      </c>
      <c r="R43" s="287">
        <f>'capital structure'!G74</f>
        <v>2277.9391042592824</v>
      </c>
      <c r="S43" s="287">
        <f>'capital structure'!H74</f>
        <v>2700.8572854162085</v>
      </c>
      <c r="T43" s="287">
        <f>'capital structure'!I74</f>
        <v>2109.9362568030683</v>
      </c>
      <c r="U43" s="287">
        <f>'capital structure'!J74</f>
        <v>1938.2874872942657</v>
      </c>
      <c r="V43" s="287">
        <f>'capital structure'!K74</f>
        <v>1704.6456503784343</v>
      </c>
    </row>
    <row r="44" spans="1:23" ht="15" customHeight="1" outlineLevel="1" x14ac:dyDescent="0.15">
      <c r="A44" s="6" t="s">
        <v>149</v>
      </c>
      <c r="B44" s="267">
        <v>1197.1079999999999</v>
      </c>
      <c r="C44" s="267">
        <v>1168.3040000000001</v>
      </c>
      <c r="D44" s="267">
        <v>2056.8760000000002</v>
      </c>
      <c r="E44" s="267">
        <v>424.65</v>
      </c>
      <c r="F44" s="267">
        <v>0</v>
      </c>
      <c r="G44" s="267">
        <v>750.79</v>
      </c>
      <c r="H44" s="267">
        <v>0</v>
      </c>
      <c r="I44" s="267">
        <v>677</v>
      </c>
      <c r="J44" s="267">
        <v>0</v>
      </c>
      <c r="K44" s="267">
        <v>0</v>
      </c>
      <c r="L44" s="267">
        <f>-3</f>
        <v>-3</v>
      </c>
      <c r="M44" s="286">
        <v>0</v>
      </c>
      <c r="N44" s="286">
        <v>0</v>
      </c>
      <c r="O44" s="286">
        <v>0</v>
      </c>
      <c r="P44" s="286">
        <v>0</v>
      </c>
      <c r="Q44" s="286">
        <v>0</v>
      </c>
      <c r="R44" s="286">
        <v>0</v>
      </c>
      <c r="S44" s="286">
        <v>0</v>
      </c>
      <c r="T44" s="286">
        <v>0</v>
      </c>
      <c r="U44" s="286">
        <v>0</v>
      </c>
      <c r="V44" s="286">
        <v>0</v>
      </c>
    </row>
    <row r="45" spans="1:23" ht="15" customHeight="1" outlineLevel="2" x14ac:dyDescent="0.15">
      <c r="A45" s="8" t="s">
        <v>150</v>
      </c>
      <c r="B45" s="268">
        <v>1197.1079999999999</v>
      </c>
      <c r="C45" s="268">
        <v>1168.3040000000001</v>
      </c>
      <c r="D45" s="268">
        <v>2056.8760000000002</v>
      </c>
      <c r="E45" s="268">
        <v>424.65</v>
      </c>
      <c r="F45" s="268">
        <v>0</v>
      </c>
      <c r="G45" s="268">
        <v>750.79</v>
      </c>
      <c r="H45" s="268">
        <v>0</v>
      </c>
      <c r="I45" s="268">
        <v>677</v>
      </c>
      <c r="J45" s="268">
        <v>0</v>
      </c>
      <c r="K45" s="268">
        <v>0</v>
      </c>
      <c r="L45" s="268">
        <f>9</f>
        <v>9</v>
      </c>
      <c r="M45" s="287">
        <v>0</v>
      </c>
      <c r="N45" s="287">
        <v>0</v>
      </c>
      <c r="O45" s="287">
        <v>0</v>
      </c>
      <c r="P45" s="287">
        <v>0</v>
      </c>
      <c r="Q45" s="287">
        <v>0</v>
      </c>
      <c r="R45" s="287">
        <v>0</v>
      </c>
      <c r="S45" s="287">
        <v>0</v>
      </c>
      <c r="T45" s="287">
        <v>0</v>
      </c>
      <c r="U45" s="287">
        <v>0</v>
      </c>
      <c r="V45" s="287">
        <v>0</v>
      </c>
    </row>
    <row r="46" spans="1:23" ht="15" customHeight="1" outlineLevel="1" x14ac:dyDescent="0.15">
      <c r="A46" s="4" t="s">
        <v>151</v>
      </c>
      <c r="B46" s="268">
        <v>0</v>
      </c>
      <c r="C46" s="268">
        <v>0</v>
      </c>
      <c r="D46" s="268">
        <v>-500</v>
      </c>
      <c r="E46" s="268">
        <v>0</v>
      </c>
      <c r="F46" s="268">
        <v>-2206.2890000000002</v>
      </c>
      <c r="G46" s="268">
        <v>-4363.7610000000004</v>
      </c>
      <c r="H46" s="268">
        <v>-1990.65</v>
      </c>
      <c r="I46" s="268">
        <v>0</v>
      </c>
      <c r="J46" s="268">
        <v>0</v>
      </c>
      <c r="K46" s="268">
        <v>-1000</v>
      </c>
      <c r="L46" s="268">
        <f>0</f>
        <v>0</v>
      </c>
      <c r="M46" s="287">
        <f>-1200</f>
        <v>-1200</v>
      </c>
      <c r="N46" s="287">
        <f>-'capital structure'!B66</f>
        <v>-1300</v>
      </c>
      <c r="O46" s="287">
        <f>-'capital structure'!C66</f>
        <v>-1018</v>
      </c>
      <c r="P46" s="287">
        <f>-'capital structure'!D66</f>
        <v>-1381</v>
      </c>
      <c r="Q46" s="287">
        <f>-'capital structure'!E66</f>
        <v>-1310</v>
      </c>
      <c r="R46" s="287">
        <f>-'capital structure'!F66</f>
        <v>-1100</v>
      </c>
      <c r="S46" s="287">
        <f>-'capital structure'!G66</f>
        <v>-1673</v>
      </c>
      <c r="T46" s="287">
        <f>-'capital structure'!H66</f>
        <v>-1200</v>
      </c>
      <c r="U46" s="287">
        <f>-'capital structure'!I66</f>
        <v>-1244</v>
      </c>
      <c r="V46" s="287">
        <f>-'capital structure'!J66</f>
        <v>-1268</v>
      </c>
    </row>
    <row r="47" spans="1:23" ht="15" customHeight="1" outlineLevel="1" x14ac:dyDescent="0.15">
      <c r="A47" s="4" t="s">
        <v>152</v>
      </c>
      <c r="B47" s="268">
        <v>-28.663</v>
      </c>
      <c r="C47" s="268">
        <v>-114.38500000000001</v>
      </c>
      <c r="D47" s="268">
        <v>-93.47</v>
      </c>
      <c r="E47" s="268">
        <v>-103.774</v>
      </c>
      <c r="F47" s="268">
        <v>-126.486</v>
      </c>
      <c r="G47" s="268">
        <v>-115.288</v>
      </c>
      <c r="H47" s="268">
        <v>-165.53899999999999</v>
      </c>
      <c r="I47" s="268">
        <v>-134</v>
      </c>
      <c r="J47" s="268">
        <v>-149</v>
      </c>
      <c r="K47" s="268">
        <v>-140</v>
      </c>
      <c r="L47" s="268">
        <v>-72</v>
      </c>
      <c r="M47" s="287">
        <v>0</v>
      </c>
      <c r="N47" s="287">
        <v>0</v>
      </c>
      <c r="O47" s="287">
        <v>0</v>
      </c>
      <c r="P47" s="287">
        <v>0</v>
      </c>
      <c r="Q47" s="287">
        <v>0</v>
      </c>
      <c r="R47" s="287">
        <v>0</v>
      </c>
      <c r="S47" s="287">
        <v>0</v>
      </c>
      <c r="T47" s="287">
        <v>0</v>
      </c>
      <c r="U47" s="287">
        <v>0</v>
      </c>
      <c r="V47" s="287">
        <v>0</v>
      </c>
    </row>
    <row r="48" spans="1:23" ht="15" customHeight="1" outlineLevel="1" x14ac:dyDescent="0.15">
      <c r="A48" s="6" t="s">
        <v>153</v>
      </c>
      <c r="B48" s="267">
        <v>-715.27</v>
      </c>
      <c r="C48" s="267">
        <v>-1462.8879999999999</v>
      </c>
      <c r="D48" s="267">
        <v>-2277.7979999999998</v>
      </c>
      <c r="E48" s="267">
        <v>-447.47300000000001</v>
      </c>
      <c r="F48" s="267">
        <v>-73.227000000000004</v>
      </c>
      <c r="G48" s="267">
        <v>-829.46600000000001</v>
      </c>
      <c r="H48" s="267">
        <v>-717.01</v>
      </c>
      <c r="I48" s="267">
        <v>-588</v>
      </c>
      <c r="J48" s="267">
        <v>-6</v>
      </c>
      <c r="K48" s="267">
        <v>-7</v>
      </c>
      <c r="L48" s="267">
        <f>-3</f>
        <v>-3</v>
      </c>
      <c r="M48" s="286">
        <v>0</v>
      </c>
      <c r="N48" s="286">
        <v>0</v>
      </c>
      <c r="O48" s="286">
        <v>0</v>
      </c>
      <c r="P48" s="286">
        <v>0</v>
      </c>
      <c r="Q48" s="286">
        <v>0</v>
      </c>
      <c r="R48" s="286">
        <v>0</v>
      </c>
      <c r="S48" s="286">
        <v>0</v>
      </c>
      <c r="T48" s="286">
        <v>0</v>
      </c>
      <c r="U48" s="286">
        <v>0</v>
      </c>
      <c r="V48" s="286">
        <v>0</v>
      </c>
    </row>
    <row r="49" spans="1:23" ht="15" customHeight="1" outlineLevel="1" x14ac:dyDescent="0.15">
      <c r="A49" s="4" t="s">
        <v>154</v>
      </c>
      <c r="B49" s="268">
        <v>0</v>
      </c>
      <c r="C49" s="268">
        <v>-11.38</v>
      </c>
      <c r="D49" s="268">
        <v>-26.122</v>
      </c>
      <c r="E49" s="268">
        <v>-20.556000000000001</v>
      </c>
      <c r="F49" s="268">
        <v>-43.311</v>
      </c>
      <c r="G49" s="268">
        <v>-111.7</v>
      </c>
      <c r="H49" s="268">
        <v>-99.185000000000002</v>
      </c>
      <c r="I49" s="270" t="s">
        <v>7</v>
      </c>
      <c r="J49" s="270" t="s">
        <v>7</v>
      </c>
      <c r="K49" s="270" t="s">
        <v>7</v>
      </c>
      <c r="L49" s="270" t="s">
        <v>7</v>
      </c>
      <c r="M49" s="287">
        <v>0</v>
      </c>
      <c r="N49" s="287">
        <v>0</v>
      </c>
      <c r="O49" s="287">
        <v>0</v>
      </c>
      <c r="P49" s="287">
        <v>0</v>
      </c>
      <c r="Q49" s="287">
        <v>0</v>
      </c>
      <c r="R49" s="287">
        <v>0</v>
      </c>
      <c r="S49" s="287">
        <v>0</v>
      </c>
      <c r="T49" s="287">
        <v>0</v>
      </c>
      <c r="U49" s="287">
        <v>0</v>
      </c>
      <c r="V49" s="287">
        <v>0</v>
      </c>
    </row>
    <row r="50" spans="1:23" ht="15" customHeight="1" outlineLevel="1" x14ac:dyDescent="0.15">
      <c r="A50" s="6" t="s">
        <v>155</v>
      </c>
      <c r="B50" s="269">
        <v>-18.097999999999999</v>
      </c>
      <c r="C50" s="269">
        <v>-11.432</v>
      </c>
      <c r="D50" s="269">
        <v>-81.947000000000003</v>
      </c>
      <c r="E50" s="269">
        <v>-11.493</v>
      </c>
      <c r="F50" s="267">
        <v>-23.341000000000001</v>
      </c>
      <c r="G50" s="267">
        <v>-42.235999999999997</v>
      </c>
      <c r="H50" s="267">
        <v>-25.102</v>
      </c>
      <c r="I50" s="267">
        <v>-18</v>
      </c>
      <c r="J50" s="267">
        <v>-7</v>
      </c>
      <c r="K50" s="267">
        <v>-23</v>
      </c>
      <c r="L50" s="267">
        <v>-15</v>
      </c>
      <c r="M50" s="286">
        <v>0</v>
      </c>
      <c r="N50" s="286">
        <v>0</v>
      </c>
      <c r="O50" s="286">
        <v>0</v>
      </c>
      <c r="P50" s="286">
        <v>0</v>
      </c>
      <c r="Q50" s="286">
        <v>0</v>
      </c>
      <c r="R50" s="286">
        <v>0</v>
      </c>
      <c r="S50" s="286">
        <v>0</v>
      </c>
      <c r="T50" s="286">
        <v>0</v>
      </c>
      <c r="U50" s="286">
        <v>0</v>
      </c>
      <c r="V50" s="286">
        <v>0</v>
      </c>
    </row>
    <row r="51" spans="1:23" ht="15" customHeight="1" outlineLevel="2" x14ac:dyDescent="0.15">
      <c r="A51" s="8" t="s">
        <v>156</v>
      </c>
      <c r="B51" s="268">
        <v>-18.097999999999999</v>
      </c>
      <c r="C51" s="268">
        <v>-11.381</v>
      </c>
      <c r="D51" s="268">
        <v>-81.046999999999997</v>
      </c>
      <c r="E51" s="268">
        <v>-12.218</v>
      </c>
      <c r="F51" s="268">
        <v>-23.341000000000001</v>
      </c>
      <c r="G51" s="268">
        <v>-42.235999999999997</v>
      </c>
      <c r="H51" s="268">
        <v>-25.102</v>
      </c>
      <c r="I51" s="268">
        <v>-18</v>
      </c>
      <c r="J51" s="268">
        <v>-7</v>
      </c>
      <c r="K51" s="268">
        <v>-23</v>
      </c>
      <c r="L51" s="267">
        <v>-15</v>
      </c>
      <c r="M51" s="287">
        <v>0</v>
      </c>
      <c r="N51" s="287">
        <v>0</v>
      </c>
      <c r="O51" s="287">
        <v>0</v>
      </c>
      <c r="P51" s="287">
        <v>0</v>
      </c>
      <c r="Q51" s="287">
        <v>0</v>
      </c>
      <c r="R51" s="287">
        <v>0</v>
      </c>
      <c r="S51" s="287">
        <v>0</v>
      </c>
      <c r="T51" s="287">
        <v>0</v>
      </c>
      <c r="U51" s="287">
        <v>0</v>
      </c>
      <c r="V51" s="287">
        <v>0</v>
      </c>
    </row>
    <row r="52" spans="1:23" ht="15" customHeight="1" outlineLevel="2" x14ac:dyDescent="0.15">
      <c r="A52" s="10" t="s">
        <v>157</v>
      </c>
      <c r="B52" s="267">
        <v>0</v>
      </c>
      <c r="C52" s="267">
        <v>-5.0999999999999997E-2</v>
      </c>
      <c r="D52" s="267">
        <v>-0.9</v>
      </c>
      <c r="E52" s="267">
        <v>0.72499999999999998</v>
      </c>
      <c r="F52" s="271" t="s">
        <v>7</v>
      </c>
      <c r="G52" s="271" t="s">
        <v>7</v>
      </c>
      <c r="H52" s="271" t="s">
        <v>7</v>
      </c>
      <c r="I52" s="271" t="s">
        <v>7</v>
      </c>
      <c r="J52" s="271" t="s">
        <v>7</v>
      </c>
      <c r="K52" s="271" t="s">
        <v>7</v>
      </c>
      <c r="L52" s="271" t="s">
        <v>7</v>
      </c>
      <c r="M52" s="287"/>
      <c r="N52" s="287"/>
      <c r="O52" s="287"/>
      <c r="P52" s="287"/>
      <c r="Q52" s="287"/>
      <c r="R52" s="287"/>
      <c r="S52" s="287"/>
      <c r="T52" s="287"/>
      <c r="U52" s="287"/>
      <c r="V52" s="287"/>
    </row>
    <row r="53" spans="1:23" ht="15" customHeight="1" x14ac:dyDescent="0.15">
      <c r="A53" s="5" t="s">
        <v>158</v>
      </c>
      <c r="B53" s="268">
        <v>-39.783999999999999</v>
      </c>
      <c r="C53" s="268">
        <v>-21.8</v>
      </c>
      <c r="D53" s="268">
        <v>31.187000000000001</v>
      </c>
      <c r="E53" s="268">
        <v>-33.906999999999996</v>
      </c>
      <c r="F53" s="268">
        <v>8.766</v>
      </c>
      <c r="G53" s="268">
        <v>40.701999999999998</v>
      </c>
      <c r="H53" s="268">
        <v>-30.474</v>
      </c>
      <c r="I53" s="268">
        <v>-98</v>
      </c>
      <c r="J53" s="268">
        <v>-16</v>
      </c>
      <c r="K53" s="268">
        <v>-49</v>
      </c>
      <c r="L53" s="268">
        <v>53</v>
      </c>
      <c r="M53" s="287">
        <v>0</v>
      </c>
      <c r="N53" s="287">
        <v>0</v>
      </c>
      <c r="O53" s="287">
        <v>0</v>
      </c>
      <c r="P53" s="287">
        <v>0</v>
      </c>
      <c r="Q53" s="287">
        <v>0</v>
      </c>
      <c r="R53" s="287">
        <v>0</v>
      </c>
      <c r="S53" s="287">
        <v>0</v>
      </c>
      <c r="T53" s="287">
        <v>0</v>
      </c>
      <c r="U53" s="287">
        <v>0</v>
      </c>
      <c r="V53" s="287">
        <v>0</v>
      </c>
    </row>
    <row r="54" spans="1:23" ht="15" customHeight="1" x14ac:dyDescent="0.15">
      <c r="A54" s="5" t="s">
        <v>159</v>
      </c>
      <c r="B54" s="270" t="s">
        <v>7</v>
      </c>
      <c r="C54" s="270" t="s">
        <v>7</v>
      </c>
      <c r="D54" s="270" t="s">
        <v>7</v>
      </c>
      <c r="E54" s="270" t="s">
        <v>7</v>
      </c>
      <c r="F54" s="270" t="s">
        <v>7</v>
      </c>
      <c r="G54" s="270" t="s">
        <v>7</v>
      </c>
      <c r="H54" s="270" t="s">
        <v>7</v>
      </c>
      <c r="I54" s="270" t="s">
        <v>7</v>
      </c>
      <c r="J54" s="270" t="s">
        <v>7</v>
      </c>
      <c r="K54" s="270" t="s">
        <v>7</v>
      </c>
      <c r="L54" s="270"/>
      <c r="M54" s="287"/>
      <c r="N54" s="287"/>
      <c r="O54" s="287"/>
      <c r="P54" s="287"/>
      <c r="Q54" s="287"/>
      <c r="R54" s="287"/>
      <c r="S54" s="287"/>
      <c r="T54" s="287"/>
      <c r="U54" s="287"/>
      <c r="V54" s="287"/>
    </row>
    <row r="55" spans="1:23" ht="15" customHeight="1" x14ac:dyDescent="0.15">
      <c r="A55" s="5" t="s">
        <v>160</v>
      </c>
      <c r="B55" s="268">
        <v>2090.3939999999998</v>
      </c>
      <c r="C55" s="268">
        <v>-1945.18</v>
      </c>
      <c r="D55" s="268">
        <v>677.45399999999995</v>
      </c>
      <c r="E55" s="268">
        <v>-823.09699999999998</v>
      </c>
      <c r="F55" s="268">
        <v>1259.009</v>
      </c>
      <c r="G55" s="268">
        <v>-260.91800000000001</v>
      </c>
      <c r="H55" s="268">
        <v>-76.241</v>
      </c>
      <c r="I55" s="268">
        <v>359</v>
      </c>
      <c r="J55" s="268">
        <v>188</v>
      </c>
      <c r="K55" s="268">
        <v>986</v>
      </c>
      <c r="L55" s="268">
        <v>608</v>
      </c>
      <c r="M55" s="287">
        <f>M3+M27+M39</f>
        <v>-1177.6584451040462</v>
      </c>
      <c r="N55" s="287">
        <f t="shared" ref="N55:V55" si="9">N3+N27+N39</f>
        <v>19.476544359687978</v>
      </c>
      <c r="O55" s="287">
        <f t="shared" si="9"/>
        <v>-832.64435819740083</v>
      </c>
      <c r="P55" s="287">
        <f t="shared" si="9"/>
        <v>-687.58232387141402</v>
      </c>
      <c r="Q55" s="287">
        <f t="shared" si="9"/>
        <v>-1224.3551640184701</v>
      </c>
      <c r="R55" s="287">
        <f t="shared" si="9"/>
        <v>-1095.4356411127499</v>
      </c>
      <c r="S55" s="287">
        <f t="shared" si="9"/>
        <v>-1346.4457155564041</v>
      </c>
      <c r="T55" s="287">
        <f t="shared" si="9"/>
        <v>-1283.6655999360887</v>
      </c>
      <c r="U55" s="287">
        <f t="shared" si="9"/>
        <v>-1360.5810068584069</v>
      </c>
      <c r="V55" s="287">
        <f t="shared" si="9"/>
        <v>-1434.4500324007327</v>
      </c>
      <c r="W55" s="22"/>
    </row>
    <row r="56" spans="1:23" ht="15" customHeight="1" x14ac:dyDescent="0.15">
      <c r="A56" s="5" t="s">
        <v>161</v>
      </c>
      <c r="B56" s="268">
        <v>628.03300000000002</v>
      </c>
      <c r="C56" s="268">
        <v>2718.4270000000001</v>
      </c>
      <c r="D56" s="268">
        <v>773.24699999999996</v>
      </c>
      <c r="E56" s="268">
        <v>1450.701</v>
      </c>
      <c r="F56" s="268">
        <v>627.60400000000004</v>
      </c>
      <c r="G56" s="268">
        <v>1886.6130000000001</v>
      </c>
      <c r="H56" s="268">
        <v>1625.6949999999999</v>
      </c>
      <c r="I56" s="268">
        <v>1549</v>
      </c>
      <c r="J56" s="268">
        <v>1908</v>
      </c>
      <c r="K56" s="268">
        <v>2096</v>
      </c>
      <c r="L56" s="268">
        <v>3082</v>
      </c>
      <c r="M56" s="287">
        <f>BS!K5</f>
        <v>3081</v>
      </c>
      <c r="N56" s="287">
        <f>BS!M5</f>
        <v>2482.3415548959538</v>
      </c>
      <c r="O56" s="287">
        <f>BS!N5</f>
        <v>6161.8180992556418</v>
      </c>
      <c r="P56" s="287">
        <f>BS!O5</f>
        <v>5329.1737410582409</v>
      </c>
      <c r="Q56" s="287">
        <f>BS!P5</f>
        <v>4641.5914171868271</v>
      </c>
      <c r="R56" s="287">
        <f>BS!Q5</f>
        <v>3417.2362531683571</v>
      </c>
      <c r="S56" s="287">
        <f>BS!R5</f>
        <v>2321.8006120556074</v>
      </c>
      <c r="T56" s="287">
        <f>BS!S5</f>
        <v>975.35489649920328</v>
      </c>
      <c r="U56" s="287">
        <f>BS!T5</f>
        <v>-308.31070343688543</v>
      </c>
      <c r="V56" s="287">
        <f>BS!U5</f>
        <v>-1668.8917102952923</v>
      </c>
      <c r="W56" s="23"/>
    </row>
    <row r="57" spans="1:23" ht="15" customHeight="1" x14ac:dyDescent="0.15">
      <c r="A57" s="5" t="s">
        <v>162</v>
      </c>
      <c r="B57" s="268">
        <v>2718.4270000000001</v>
      </c>
      <c r="C57" s="268">
        <v>773.24699999999996</v>
      </c>
      <c r="D57" s="268">
        <v>1450.701</v>
      </c>
      <c r="E57" s="268">
        <v>627.60400000000004</v>
      </c>
      <c r="F57" s="268">
        <v>1886.6130000000001</v>
      </c>
      <c r="G57" s="268">
        <v>1625.6949999999999</v>
      </c>
      <c r="H57" s="268">
        <v>1549.454</v>
      </c>
      <c r="I57" s="268">
        <v>1908</v>
      </c>
      <c r="J57" s="268">
        <v>2096</v>
      </c>
      <c r="K57" s="268">
        <v>3082</v>
      </c>
      <c r="L57" s="268">
        <f>3690</f>
        <v>3690</v>
      </c>
      <c r="M57" s="287">
        <f>M56+M55</f>
        <v>1903.3415548959538</v>
      </c>
      <c r="N57" s="287">
        <f t="shared" ref="N57:V57" si="10">N56+N55</f>
        <v>2501.8180992556418</v>
      </c>
      <c r="O57" s="287">
        <f t="shared" si="10"/>
        <v>5329.1737410582409</v>
      </c>
      <c r="P57" s="287">
        <f t="shared" si="10"/>
        <v>4641.5914171868271</v>
      </c>
      <c r="Q57" s="287">
        <f t="shared" si="10"/>
        <v>3417.2362531683571</v>
      </c>
      <c r="R57" s="287">
        <f t="shared" si="10"/>
        <v>2321.8006120556074</v>
      </c>
      <c r="S57" s="287">
        <f t="shared" si="10"/>
        <v>975.35489649920328</v>
      </c>
      <c r="T57" s="287">
        <f t="shared" si="10"/>
        <v>-308.31070343688543</v>
      </c>
      <c r="U57" s="287">
        <f t="shared" si="10"/>
        <v>-1668.8917102952923</v>
      </c>
      <c r="V57" s="287">
        <f t="shared" si="10"/>
        <v>-3103.341742696025</v>
      </c>
      <c r="W57" s="19"/>
    </row>
    <row r="58" spans="1:23" ht="15" customHeight="1" collapsed="1" x14ac:dyDescent="0.15">
      <c r="A58" s="3" t="s">
        <v>163</v>
      </c>
      <c r="B58" s="271"/>
      <c r="C58" s="271"/>
      <c r="D58" s="271"/>
      <c r="E58" s="271"/>
      <c r="F58" s="271"/>
      <c r="G58" s="271"/>
      <c r="H58" s="271"/>
      <c r="I58" s="271"/>
      <c r="J58" s="271"/>
      <c r="K58" s="271"/>
      <c r="L58" s="271"/>
      <c r="M58" s="287"/>
      <c r="N58" s="287">
        <f>-(N57-500)</f>
        <v>-2001.8180992556418</v>
      </c>
      <c r="O58" s="287">
        <f t="shared" ref="O58:V58" si="11">-(O57-500)</f>
        <v>-4829.1737410582409</v>
      </c>
      <c r="P58" s="287">
        <f t="shared" si="11"/>
        <v>-4141.5914171868271</v>
      </c>
      <c r="Q58" s="287">
        <f t="shared" si="11"/>
        <v>-2917.2362531683571</v>
      </c>
      <c r="R58" s="287">
        <f t="shared" si="11"/>
        <v>-1821.8006120556074</v>
      </c>
      <c r="S58" s="287">
        <f t="shared" si="11"/>
        <v>-475.35489649920328</v>
      </c>
      <c r="T58" s="287">
        <f t="shared" si="11"/>
        <v>808.31070343688543</v>
      </c>
      <c r="U58" s="287">
        <f t="shared" si="11"/>
        <v>2168.8917102952923</v>
      </c>
      <c r="V58" s="287">
        <f t="shared" si="11"/>
        <v>3603.341742696025</v>
      </c>
    </row>
    <row r="59" spans="1:23" ht="15" hidden="1" customHeight="1" outlineLevel="1" x14ac:dyDescent="0.15">
      <c r="A59" s="4" t="s">
        <v>164</v>
      </c>
      <c r="B59" s="268">
        <v>132.30199999999999</v>
      </c>
      <c r="C59" s="268">
        <v>-39.32</v>
      </c>
      <c r="D59" s="268">
        <v>-72.641000000000005</v>
      </c>
      <c r="E59" s="268">
        <v>-93.375</v>
      </c>
      <c r="F59" s="268">
        <v>-136.583</v>
      </c>
      <c r="G59" s="268">
        <v>-143.934</v>
      </c>
      <c r="H59" s="268">
        <v>-134.411</v>
      </c>
      <c r="I59" s="268">
        <v>-140</v>
      </c>
      <c r="J59" s="268">
        <v>-153</v>
      </c>
      <c r="K59" s="268">
        <v>-185</v>
      </c>
      <c r="L59" s="268"/>
      <c r="M59" s="287"/>
      <c r="N59" s="287"/>
      <c r="O59" s="287"/>
      <c r="P59" s="287"/>
      <c r="Q59" s="287"/>
      <c r="R59" s="287"/>
      <c r="S59" s="287"/>
      <c r="T59" s="287"/>
      <c r="U59" s="287"/>
      <c r="V59" s="287"/>
    </row>
    <row r="60" spans="1:23" ht="15" hidden="1" customHeight="1" outlineLevel="1" x14ac:dyDescent="0.15">
      <c r="A60" s="4" t="s">
        <v>165</v>
      </c>
      <c r="B60" s="268">
        <v>237.41</v>
      </c>
      <c r="C60" s="268">
        <v>-350.08300000000003</v>
      </c>
      <c r="D60" s="268">
        <v>-444.79300000000001</v>
      </c>
      <c r="E60" s="268">
        <v>-496.79500000000002</v>
      </c>
      <c r="F60" s="268">
        <v>-553.81500000000005</v>
      </c>
      <c r="G60" s="268">
        <v>-498.40800000000002</v>
      </c>
      <c r="H60" s="268">
        <v>-426.43900000000002</v>
      </c>
      <c r="I60" s="268">
        <v>-412</v>
      </c>
      <c r="J60" s="268">
        <v>-445</v>
      </c>
      <c r="K60" s="268">
        <v>-486</v>
      </c>
      <c r="L60" s="268"/>
      <c r="M60" s="287"/>
      <c r="N60" s="287"/>
      <c r="O60" s="287"/>
      <c r="P60" s="287"/>
      <c r="Q60" s="287"/>
      <c r="R60" s="287"/>
      <c r="S60" s="287"/>
      <c r="T60" s="287"/>
      <c r="U60" s="287"/>
      <c r="V60" s="287"/>
    </row>
    <row r="61" spans="1:23" ht="15" customHeight="1" x14ac:dyDescent="0.15">
      <c r="A61" s="3" t="s">
        <v>166</v>
      </c>
      <c r="B61" s="269">
        <v>2718.4270000000001</v>
      </c>
      <c r="C61" s="267">
        <v>773.24699999999996</v>
      </c>
      <c r="D61" s="267">
        <v>1450.701</v>
      </c>
      <c r="E61" s="267">
        <v>627.60400000000004</v>
      </c>
      <c r="F61" s="267">
        <v>1886.6130000000001</v>
      </c>
      <c r="G61" s="267">
        <v>1625.6949999999999</v>
      </c>
      <c r="H61" s="267">
        <v>1549.454</v>
      </c>
      <c r="I61" s="267">
        <v>1908</v>
      </c>
      <c r="J61" s="267">
        <v>2096</v>
      </c>
      <c r="K61" s="267">
        <v>3082</v>
      </c>
      <c r="L61" s="267">
        <f>L57</f>
        <v>3690</v>
      </c>
      <c r="M61" s="286">
        <f>M57</f>
        <v>1903.3415548959538</v>
      </c>
      <c r="N61" s="286">
        <f t="shared" ref="N61:V61" si="12">N57</f>
        <v>2501.8180992556418</v>
      </c>
      <c r="O61" s="286">
        <f t="shared" si="12"/>
        <v>5329.1737410582409</v>
      </c>
      <c r="P61" s="286">
        <f t="shared" si="12"/>
        <v>4641.5914171868271</v>
      </c>
      <c r="Q61" s="286">
        <f t="shared" si="12"/>
        <v>3417.2362531683571</v>
      </c>
      <c r="R61" s="286">
        <f>R57</f>
        <v>2321.8006120556074</v>
      </c>
      <c r="S61" s="286">
        <f t="shared" si="12"/>
        <v>975.35489649920328</v>
      </c>
      <c r="T61" s="286">
        <f t="shared" si="12"/>
        <v>-308.31070343688543</v>
      </c>
      <c r="U61" s="286">
        <f t="shared" si="12"/>
        <v>-1668.8917102952923</v>
      </c>
      <c r="V61" s="286">
        <f t="shared" si="12"/>
        <v>-3103.341742696025</v>
      </c>
    </row>
    <row r="62" spans="1:23" ht="15" customHeight="1" outlineLevel="1" x14ac:dyDescent="0.15">
      <c r="A62" s="4" t="s">
        <v>5</v>
      </c>
      <c r="B62" s="268">
        <v>2228.8380000000002</v>
      </c>
      <c r="C62" s="268">
        <v>748.476</v>
      </c>
      <c r="D62" s="268">
        <v>1412.5170000000001</v>
      </c>
      <c r="E62" s="268">
        <v>606.16600000000005</v>
      </c>
      <c r="F62" s="268">
        <v>1869.577</v>
      </c>
      <c r="G62" s="268">
        <v>1604.8689999999999</v>
      </c>
      <c r="H62" s="268">
        <v>1536.3579999999999</v>
      </c>
      <c r="I62" s="268">
        <v>1906</v>
      </c>
      <c r="J62" s="268">
        <v>2096</v>
      </c>
      <c r="K62" s="268">
        <v>3081</v>
      </c>
      <c r="L62" s="268">
        <f>L61</f>
        <v>3690</v>
      </c>
      <c r="M62" s="235"/>
      <c r="N62" s="235"/>
      <c r="O62" s="235"/>
      <c r="P62" s="235"/>
      <c r="Q62" s="235"/>
      <c r="R62" s="235"/>
      <c r="S62" s="235"/>
      <c r="T62" s="235"/>
      <c r="U62" s="235"/>
      <c r="V62" s="235"/>
    </row>
    <row r="63" spans="1:23" ht="15" customHeight="1" outlineLevel="1" x14ac:dyDescent="0.15">
      <c r="A63" s="6" t="s">
        <v>167</v>
      </c>
      <c r="B63" s="269">
        <v>489.589</v>
      </c>
      <c r="C63" s="269">
        <v>24.771000000000001</v>
      </c>
      <c r="D63" s="269">
        <v>38.183999999999997</v>
      </c>
      <c r="E63" s="269">
        <v>21.437999999999999</v>
      </c>
      <c r="F63" s="269">
        <v>17.036000000000001</v>
      </c>
      <c r="G63" s="269">
        <v>20.826000000000001</v>
      </c>
      <c r="H63" s="269">
        <v>13.096</v>
      </c>
      <c r="I63" s="267">
        <v>2</v>
      </c>
      <c r="J63" s="267">
        <v>0</v>
      </c>
      <c r="K63" s="267">
        <v>1</v>
      </c>
      <c r="L63" s="267">
        <f>0</f>
        <v>0</v>
      </c>
      <c r="M63" s="235"/>
      <c r="N63" s="235"/>
      <c r="O63" s="235"/>
      <c r="P63" s="235"/>
      <c r="Q63" s="235"/>
      <c r="R63" s="235"/>
      <c r="S63" s="235"/>
      <c r="T63" s="235"/>
      <c r="U63" s="235"/>
      <c r="V63" s="235"/>
    </row>
    <row r="64" spans="1:23" ht="15" customHeight="1" outlineLevel="2" x14ac:dyDescent="0.15">
      <c r="A64" s="8" t="s">
        <v>168</v>
      </c>
      <c r="B64" s="268">
        <v>479.41699999999997</v>
      </c>
      <c r="C64" s="268">
        <v>15.065</v>
      </c>
      <c r="D64" s="268">
        <v>26.919</v>
      </c>
      <c r="E64" s="268">
        <v>10.887</v>
      </c>
      <c r="F64" s="268">
        <v>7.09</v>
      </c>
      <c r="G64" s="268">
        <v>11.135</v>
      </c>
      <c r="H64" s="268">
        <v>12.188000000000001</v>
      </c>
      <c r="I64" s="270" t="s">
        <v>7</v>
      </c>
      <c r="J64" s="270" t="s">
        <v>7</v>
      </c>
      <c r="K64" s="270" t="s">
        <v>7</v>
      </c>
      <c r="L64" s="236"/>
      <c r="M64" s="235"/>
      <c r="N64" s="235"/>
      <c r="O64" s="235"/>
      <c r="P64" s="235"/>
      <c r="Q64" s="235"/>
      <c r="R64" s="235"/>
      <c r="S64" s="235"/>
      <c r="T64" s="235"/>
      <c r="U64" s="235"/>
      <c r="V64" s="235"/>
    </row>
    <row r="65" spans="1:22" ht="15" customHeight="1" outlineLevel="2" x14ac:dyDescent="0.15">
      <c r="A65" s="8" t="s">
        <v>169</v>
      </c>
      <c r="B65" s="268">
        <v>10.172000000000001</v>
      </c>
      <c r="C65" s="268">
        <v>9.7059999999999995</v>
      </c>
      <c r="D65" s="268">
        <v>11.265000000000001</v>
      </c>
      <c r="E65" s="268">
        <v>10.551</v>
      </c>
      <c r="F65" s="268">
        <v>9.9459999999999997</v>
      </c>
      <c r="G65" s="268">
        <v>9.6910000000000007</v>
      </c>
      <c r="H65" s="268">
        <v>0.90800000000000003</v>
      </c>
      <c r="I65" s="270" t="s">
        <v>7</v>
      </c>
      <c r="J65" s="270" t="s">
        <v>7</v>
      </c>
      <c r="K65" s="270" t="s">
        <v>7</v>
      </c>
      <c r="L65" s="236"/>
      <c r="M65" s="235"/>
      <c r="N65" s="235"/>
      <c r="O65" s="235"/>
      <c r="P65" s="235"/>
      <c r="Q65" s="235"/>
      <c r="R65" s="235"/>
      <c r="S65" s="235"/>
      <c r="T65" s="235"/>
      <c r="U65" s="235"/>
      <c r="V65" s="235"/>
    </row>
    <row r="66" spans="1:22" ht="15" customHeight="1" x14ac:dyDescent="0.15">
      <c r="A66" s="5" t="s">
        <v>170</v>
      </c>
      <c r="B66" s="236" t="s">
        <v>7</v>
      </c>
      <c r="C66" s="236" t="s">
        <v>7</v>
      </c>
      <c r="D66" s="236" t="s">
        <v>7</v>
      </c>
      <c r="E66" s="236" t="s">
        <v>7</v>
      </c>
      <c r="F66" s="236" t="s">
        <v>7</v>
      </c>
      <c r="G66" s="236" t="s">
        <v>7</v>
      </c>
      <c r="H66" s="236" t="s">
        <v>7</v>
      </c>
      <c r="I66" s="236" t="s">
        <v>7</v>
      </c>
      <c r="J66" s="236" t="s">
        <v>7</v>
      </c>
      <c r="K66" s="236" t="s">
        <v>7</v>
      </c>
      <c r="L66" s="236"/>
      <c r="M66" s="235"/>
      <c r="N66" s="235"/>
      <c r="O66" s="235"/>
      <c r="P66" s="235"/>
      <c r="Q66" s="235"/>
      <c r="R66" s="235"/>
      <c r="S66" s="235"/>
      <c r="T66" s="235"/>
      <c r="U66" s="235"/>
      <c r="V66" s="235"/>
    </row>
    <row r="67" spans="1:22" ht="15" customHeight="1" x14ac:dyDescent="0.15">
      <c r="A67" s="12" t="s">
        <v>171</v>
      </c>
      <c r="B67" s="235"/>
      <c r="C67" s="235"/>
      <c r="D67" s="235"/>
      <c r="E67" s="235"/>
      <c r="F67" s="235"/>
      <c r="G67" s="235"/>
      <c r="H67" s="235"/>
      <c r="I67" s="235"/>
      <c r="J67" s="235"/>
      <c r="K67" s="235"/>
      <c r="L67" s="235"/>
      <c r="M67" s="235"/>
      <c r="N67" s="235"/>
      <c r="O67" s="235"/>
      <c r="P67" s="235"/>
      <c r="Q67" s="235"/>
      <c r="R67" s="235"/>
      <c r="S67" s="235"/>
      <c r="T67" s="235"/>
      <c r="U67" s="235"/>
      <c r="V67" s="235"/>
    </row>
    <row r="69" spans="1:22" ht="15" customHeight="1" x14ac:dyDescent="0.15">
      <c r="A69" t="s">
        <v>172</v>
      </c>
      <c r="C69">
        <f>C29/B57</f>
        <v>-1.5569665839840466E-2</v>
      </c>
      <c r="D69">
        <f t="shared" ref="D69:J69" si="13">D29/C57</f>
        <v>-7.4912673440698768E-2</v>
      </c>
      <c r="E69">
        <f t="shared" si="13"/>
        <v>-4.4930002805540221E-2</v>
      </c>
      <c r="F69">
        <f t="shared" si="13"/>
        <v>-9.705005066889312E-2</v>
      </c>
      <c r="G69">
        <f t="shared" si="13"/>
        <v>-6.7720830928229586E-2</v>
      </c>
      <c r="H69">
        <f t="shared" si="13"/>
        <v>-6.6145863769034169E-2</v>
      </c>
      <c r="I69">
        <f t="shared" si="13"/>
        <v>-9.3581351882663186E-2</v>
      </c>
      <c r="J69">
        <f t="shared" si="13"/>
        <v>-7.1278825995807121E-2</v>
      </c>
      <c r="K69">
        <f>K29/J57</f>
        <v>-4.6755725190839696E-2</v>
      </c>
      <c r="M69">
        <f>AVERAGE(G69:K69)</f>
        <v>-6.909651955331475E-2</v>
      </c>
      <c r="N69" s="22">
        <f>M69</f>
        <v>-6.909651955331475E-2</v>
      </c>
      <c r="O69" s="22">
        <f t="shared" ref="O69:V69" si="14">N69</f>
        <v>-6.909651955331475E-2</v>
      </c>
      <c r="P69" s="22">
        <f t="shared" si="14"/>
        <v>-6.909651955331475E-2</v>
      </c>
      <c r="Q69" s="22">
        <f t="shared" si="14"/>
        <v>-6.909651955331475E-2</v>
      </c>
      <c r="R69" s="22">
        <f t="shared" si="14"/>
        <v>-6.909651955331475E-2</v>
      </c>
      <c r="S69" s="22">
        <f t="shared" si="14"/>
        <v>-6.909651955331475E-2</v>
      </c>
      <c r="T69" s="22">
        <f t="shared" si="14"/>
        <v>-6.909651955331475E-2</v>
      </c>
      <c r="U69" s="22">
        <f t="shared" si="14"/>
        <v>-6.909651955331475E-2</v>
      </c>
      <c r="V69" s="22">
        <f t="shared" si="14"/>
        <v>-6.909651955331475E-2</v>
      </c>
    </row>
  </sheetData>
  <hyperlinks>
    <hyperlink ref="B3" r:id="rId1" display="https://my.apps.factset.com/viewer/?_app_id=central_doc_viewer&amp;_dd2=%26f%3Dsld%26c%3Dtrue%26os%3D227923%26oe%3D227930&amp;_doc_docfn=U2FsdGVkX19XO0MCsI67mwU3hNejTL7n3M+n7JtswVWcHd+iRPOYRzOP7P0K8HhCLJdaL5Tby6QhQ3yEWOV+J5Hs2wkzC52kbeB6hyVBR7I=&amp;center_on_screen=true&amp;float_window=true&amp;height=800&amp;positioning_strategy=center_on_screen&amp;width=950" xr:uid="{2835E189-6D16-485F-9E76-F9F61807CD87}"/>
    <hyperlink ref="C3" r:id="rId2" display="https://my.apps.factset.com/viewer/?_app_id=central_doc_viewer&amp;_dd2=%26f%3Dsld%26c%3Dtrue%26os%3D217272%26oe%3D217281&amp;_doc_docfn=U2FsdGVkX1+zdUD2Y3dzzSQTMrb7quw+z1Kres7TYqlcTgluDtRzc5hevJmSYX2YrAwLL7AMdNuR0QXzSVe/8gmoBmXmcRN2mbNky+AC+WU=&amp;center_on_screen=true&amp;float_window=true&amp;height=800&amp;positioning_strategy=center_on_screen&amp;width=950" xr:uid="{4822A09A-07A6-404D-8D2F-4070CC5430C7}"/>
    <hyperlink ref="D3" r:id="rId3" display="https://my.apps.factset.com/viewer/?_app_id=central_doc_viewer&amp;_dd2=%26f%3Dsld%26c%3Dtrue%26os%3D364056%26oe%3D364065&amp;_doc_docfn=U2FsdGVkX19ars6lfdJMIu1n7PbkFX9pGfB6ETHDmBaahJ1UXhbaebxDoMXf5yEl/x+gdNuvAJEjambYmRHxbkrfymiKpwl4FNPX3P3sXZ0=&amp;center_on_screen=true&amp;float_window=true&amp;height=800&amp;positioning_strategy=center_on_screen&amp;width=950" xr:uid="{0D8059C0-8EAE-41E3-887D-0F61CFE7380D}"/>
    <hyperlink ref="E3" r:id="rId4" display="https://my.apps.factset.com/viewer/?_app_id=central_doc_viewer&amp;_dd2=%26f%3Dsld%26c%3Dtrue%26os%3D494704%26oe%3D494713&amp;_doc_docfn=U2FsdGVkX1/nh0jXKXAhY1/ugYZCjpqx3KMI//OFys0E+Ele1HGDddlt/PCn+p5QUw4GECJgr/3/iCuZc+QAzfJJsoh5c2gYUZiiKtfdS10=&amp;center_on_screen=true&amp;float_window=true&amp;height=800&amp;positioning_strategy=center_on_screen&amp;width=950" xr:uid="{8F05FFED-D72F-4F4B-9A57-F208B814CBCF}"/>
    <hyperlink ref="F3" r:id="rId5" display="https://my.apps.factset.com/viewer/?_app_id=central_doc_viewer&amp;_dd2=%26f%3Dsld%26c%3Dtrue%26os%3D300322%26oe%3D300331&amp;_doc_docfn=U2FsdGVkX1+hkxjYbnf1ZYI2ZR8JFPXvn2Sfev5lPBBJv1ZJ64AW1ArODwAkyxY+lPf5ftjwC+Zf1GHbob5cGznWODmNDxe6zzo/DRjgoHE=&amp;center_on_screen=true&amp;float_window=true&amp;height=800&amp;positioning_strategy=center_on_screen&amp;width=950" xr:uid="{0F66590E-80F7-43BB-A38C-E8C7821B4827}"/>
    <hyperlink ref="G3" r:id="rId6" display="https://my.apps.factset.com/viewer/?_app_id=central_doc_viewer&amp;_dd2=%26f%3Dsld%26c%3Dtrue%26os%3D300282%26oe%3D300291&amp;_doc_docfn=U2FsdGVkX1/FWiY61OzQsvUu6VLmb6EjFyCiLgB9T7x1XnTmj5rPgwbNaED1zHvYrGI/jnWdvGKD/hRpBVZ85RxGrLd9GY3yYXyOn6dkqkE=&amp;center_on_screen=true&amp;float_window=true&amp;height=800&amp;positioning_strategy=center_on_screen&amp;width=950" xr:uid="{CA28C760-48A2-424D-8D38-C9ABCC43464B}"/>
    <hyperlink ref="H3" r:id="rId7" display="https://my.apps.factset.com/viewer/?_app_id=central_doc_viewer&amp;_dd2=%26f%3Dsld%26c%3Dtrue%26os%3D288062%26oe%3D288071&amp;_doc_docfn=U2FsdGVkX18jov17DMjjEPWFRKSgwzkd+kGThwFKCG1ZIslYbjGpwMrwnLB4tN22C9ULIAaglRdKJp0OdNmF4cPjkBh/tlBLwBnda4LRy7w=&amp;center_on_screen=true&amp;float_window=true&amp;height=800&amp;positioning_strategy=center_on_screen&amp;width=950" xr:uid="{8CDF2D10-7E81-4244-854D-BD5564C3ABEE}"/>
    <hyperlink ref="I3" r:id="rId8" display="https://my.apps.factset.com/viewer/?_app_id=central_doc_viewer&amp;_dd2=%26f%3Dsld%26c%3Dtrue%26os%3D284898%26oe%3D284903&amp;_doc_docfn=U2FsdGVkX18n6evcoEgBtGnDeOxqkY7P0CKKF+JzQXXlY7FbBv4dM60DOpf4sWHiXNXZJaheLK156gJkwxBAPSoyI0CpEO0kRU5QluefI/s=&amp;center_on_screen=true&amp;float_window=true&amp;height=800&amp;positioning_strategy=center_on_screen&amp;width=950" xr:uid="{DEBB0FD5-A808-417F-909A-70D3F1F90761}"/>
    <hyperlink ref="J3" r:id="rId9" display="https://my.apps.factset.com/viewer/?_app_id=central_doc_viewer&amp;_dd2=%26f%3Dsld%26c%3Dtrue%26os%3D284677%26oe%3D284682&amp;_doc_docfn=U2FsdGVkX19HcImvjNYj4Cl8i1Q0cD2m63Wp0idXuzuxg23SOL3KQF2AbkRhTx+cMO8LdkNlJ3iAIhAUq9x+mpY40ar/jBtKp1ieTai8wQI=&amp;center_on_screen=true&amp;float_window=true&amp;height=800&amp;positioning_strategy=center_on_screen&amp;width=950" xr:uid="{40B78E09-F75B-452E-9F26-456628801902}"/>
    <hyperlink ref="K3" r:id="rId10" display="https://my.apps.factset.com/viewer/?_app_id=central_doc_viewer&amp;_dd2=%26f%3Dsld%26c%3Dtrue%26os%3D284456%26oe%3D284461&amp;_doc_docfn=U2FsdGVkX199SrKdatNYwSvXxjg9zfRlYQd4Z/eAEWtTTtLVQbrui1BGJ7texb37voQe3l/ZKDMGP8s/jRZljr9UlwBNkknwLtg27NrSqFc=&amp;center_on_screen=true&amp;float_window=true&amp;height=800&amp;positioning_strategy=center_on_screen&amp;width=950" xr:uid="{24A8AD0D-8076-49AD-872A-8E5C3A88C950}"/>
    <hyperlink ref="B4" r:id="rId11" display="https://my.apps.factset.com/viewer/?_app_id=central_doc_viewer&amp;_dd2=%26f%3Dsld%26c%3Dtrue%26os%3D214170%26oe%3D214177&amp;_doc_docfn=U2FsdGVkX1//BCsZTlgyzLO1jCrBulQBG7JSqWYRNlsXL7iFcYskS/sOQzcTKrp2Ul0hI+p8d0tEMYz/s1eBlzyQUaY+kOzx3lYbnloFrmU=&amp;center_on_screen=true&amp;float_window=true&amp;height=800&amp;positioning_strategy=center_on_screen&amp;width=950" xr:uid="{5B717AD5-2E53-4213-A9AC-E415DD738DAE}"/>
    <hyperlink ref="C4" r:id="rId12" display="https://my.apps.factset.com/viewer/?_app_id=central_doc_viewer&amp;_dd2=%26f%3Dsld%26c%3Dtrue%26os%3D203513%26oe%3D203520&amp;_doc_docfn=U2FsdGVkX18phCzaGD5CoVxXNnBfoJDUeaT8ij4CqOJhybdlFiomAjM+70q9PRyDfaIADnjIu+bXwFfRufdQJBEpBZrt2HIR7YutmWs0HDY=&amp;center_on_screen=true&amp;float_window=true&amp;height=800&amp;positioning_strategy=center_on_screen&amp;width=950" xr:uid="{EBE99978-96B0-43EB-B43F-6F9DFE84C0BE}"/>
    <hyperlink ref="D4" r:id="rId13" display="https://my.apps.factset.com/viewer/?_app_id=central_doc_viewer&amp;_dd2=%26f%3Dsld%26c%3Dtrue%26os%3D350825%26oe%3D350832&amp;_doc_docfn=U2FsdGVkX18MVqCLI3Etw33gqYDmpEGGTgCJCeXfp76jXH/SByVFu5SGFRSdKyvZuL5HSQHdYtsekLEpD7ubky4Ng9dkKODy6KwO79lKeiQ=&amp;center_on_screen=true&amp;float_window=true&amp;height=800&amp;positioning_strategy=center_on_screen&amp;width=950" xr:uid="{361C3E2F-46A8-42CF-8818-A6B785F99113}"/>
    <hyperlink ref="E4" r:id="rId14" display="https://my.apps.factset.com/viewer/?_app_id=central_doc_viewer&amp;_dd2=%26f%3Dsld%26c%3Dtrue%26os%3D481306%26oe%3D481313&amp;_doc_docfn=U2FsdGVkX19Jqt5iB2E15i3krLHVWDWV5hbgteMT+fIXn6yrtneQDgIF8KbipocqL4y6hVisjSW3hHPvdS+aOUqvbI4/mZUaIG3XHRbc6iw=&amp;center_on_screen=true&amp;float_window=true&amp;height=800&amp;positioning_strategy=center_on_screen&amp;width=950" xr:uid="{0F15A663-748B-4B99-A3B9-A95C4C6A59C7}"/>
    <hyperlink ref="F4" r:id="rId15" display="https://my.apps.factset.com/viewer/?_app_id=central_doc_viewer&amp;_dd2=%26f%3Dsld%26c%3Dtrue%26os%3D286771%26oe%3D286778&amp;_doc_docfn=U2FsdGVkX1+3f270fILPSg1xr1nP/aDrtBOM8WsVaSjq30hcSk7vUbwybRGa4aVVSjm1PNCeWZ4Inm5UPjTEbYZwvKSK6fNw2Ix4VRsIWps=&amp;center_on_screen=true&amp;float_window=true&amp;height=800&amp;positioning_strategy=center_on_screen&amp;width=950" xr:uid="{20930BCC-8EF0-49FE-94C7-BED692E04605}"/>
    <hyperlink ref="G4" r:id="rId16" display="https://my.apps.factset.com/viewer/?_app_id=central_doc_viewer&amp;_dd2=%26f%3Dsld%26c%3Dtrue%26os%3D286718%26oe%3D286727&amp;_doc_docfn=U2FsdGVkX1/1tJnKnmEkD2fD3etr1+Bla2MzdYWF3poZDGhJpnDvs2sJHFCQUuEFHYckHki3m19LZGFQms6CO3vpIxW0zdZw1lMtPYarp4U=&amp;center_on_screen=true&amp;float_window=true&amp;height=800&amp;positioning_strategy=center_on_screen&amp;width=950" xr:uid="{635B6EFC-7653-4E5A-BBF8-A6FDAE6DFF00}"/>
    <hyperlink ref="H4" r:id="rId17" display="https://my.apps.factset.com/viewer/?_app_id=central_doc_viewer&amp;_dd2=%26f%3Dsld%26c%3Dtrue%26os%3D275255%26oe%3D275262&amp;_doc_docfn=U2FsdGVkX1+pyqioddwni5eAXZ0fWZBI9qVj3IkOrdBvV7FMqsQ0GQdoJ/rX/eH7tSl9Jkamr0ZG7BcZT4++XeoZtJ6oj6cR/qrp6AOV+jU=&amp;center_on_screen=true&amp;float_window=true&amp;height=800&amp;positioning_strategy=center_on_screen&amp;width=950" xr:uid="{4C4C770E-6BDE-409B-A37B-6D154AEAD1EC}"/>
    <hyperlink ref="I4" r:id="rId18" display="https://my.apps.factset.com/viewer/?_app_id=central_doc_viewer&amp;_dd2=%26f%3Dsld%26c%3Dtrue%26os%3D271625%26oe%3D271628&amp;_doc_docfn=U2FsdGVkX1/7vVo9qsUXbwFatvNS73hnqlbjIcobKLVw8bsspOPfSJLvUrVTiPSR8CM15vCMfONka/QKAFXpWQdcdSc0zny+Yj2vgN3h9t0=&amp;center_on_screen=true&amp;float_window=true&amp;height=800&amp;positioning_strategy=center_on_screen&amp;width=950" xr:uid="{586C5D18-79B1-4D7C-AF3F-90DE6F7144A8}"/>
    <hyperlink ref="J4" r:id="rId19" display="https://my.apps.factset.com/viewer/?_app_id=central_doc_viewer&amp;_dd2=%26f%3Dsld%26c%3Dtrue%26os%3D271437%26oe%3D271440&amp;_doc_docfn=U2FsdGVkX1+FJexB0UOcrRLpbHa5iLr2QVQVmhz4gDkQggl5JSnYfHwCRJkr81+4x5SzA3cY017IrMaonEbCan094aN92TTzs/Exfzz8rk8=&amp;center_on_screen=true&amp;float_window=true&amp;height=800&amp;positioning_strategy=center_on_screen&amp;width=950" xr:uid="{6790FB41-ACE7-436C-BE64-C54B5FAD2148}"/>
    <hyperlink ref="K4" r:id="rId20" display="https://my.apps.factset.com/viewer/?_app_id=central_doc_viewer&amp;_dd2=%26f%3Dsld%26c%3Dtrue%26os%3D271249%26oe%3D271252&amp;_doc_docfn=U2FsdGVkX1+9PYRrIfLayGh6LmdOjm8PVfVxEq+4O9tKl/GM4lC3kuRNADX0dleR/csGwd35NBgV2b+F4CWeBrkc/RR3sZDw7V29hTz3+1A=&amp;center_on_screen=true&amp;float_window=true&amp;height=800&amp;positioning_strategy=center_on_screen&amp;width=950" xr:uid="{AA89AB57-031F-4D47-845F-D3B17421DB13}"/>
    <hyperlink ref="B7" r:id="rId21" display="https://my.apps.factset.com/viewer/?_app_id=central_doc_viewer&amp;_dd2=%26f%3Dsld%26c%3Dtrue%26os%3D215324%26oe%3D215331&amp;_doc_docfn=U2FsdGVkX18RGkpTuG50je9rWr2vpvqDio6JV2tTCcunAE6FCZB4N55mVfZ1O/0ZqW22jbsz+BMZssK0aT0zmtf+In3mf/ZJtv/PrL3GgAU=&amp;center_on_screen=true&amp;float_window=true&amp;height=800&amp;positioning_strategy=center_on_screen&amp;width=950" xr:uid="{78590E1F-01D2-4F7E-A2BC-7BC5D87B829C}"/>
    <hyperlink ref="C7" r:id="rId22" display="https://my.apps.factset.com/viewer/?_app_id=central_doc_viewer&amp;_dd2=%26f%3Dsld%26c%3Dtrue%26os%3D204670%26oe%3D204677&amp;_doc_docfn=U2FsdGVkX1+/mVDz22UvpucMVPl3oib78PMDFOdaVxVXecod2ApSTVrgcaLntS2+/bxuSyeLvR5hGajaTmaIGduZ5aimZsKVe1vVmBKdSjU=&amp;center_on_screen=true&amp;float_window=true&amp;height=800&amp;positioning_strategy=center_on_screen&amp;width=950" xr:uid="{18377CB2-1DEB-4415-969A-D3796B212894}"/>
    <hyperlink ref="D7" r:id="rId23" display="https://my.apps.factset.com/viewer/?_app_id=central_doc_viewer&amp;_dd2=%26f%3Dsld%26c%3Dtrue%26os%3D351888%26oe%3D351895&amp;_doc_docfn=U2FsdGVkX18O6JOSQR92fgdfpcL2bDKX1WvGU1gfiKdkC2eyFsdjtbrtPFqaT9ywS2MqaevYUdpPlhwhwDteRQbRS6xrBGHlT1rLzi6IBAM=&amp;center_on_screen=true&amp;float_window=true&amp;height=800&amp;positioning_strategy=center_on_screen&amp;width=950" xr:uid="{12F3BFE1-1710-4875-8F87-0C37D4B8AB32}"/>
    <hyperlink ref="E7" r:id="rId24" display="https://my.apps.factset.com/viewer/?_app_id=central_doc_viewer&amp;_dd2=%26f%3Dsld%26c%3Dtrue%26os%3D482370%26oe%3D482379&amp;_doc_docfn=U2FsdGVkX1/ZEwkPArnMqklbsc6JJ5lacDJ8mzXdMt6ZEHlNDlQ5qNaf3KrPTDdcCPZarOxI9P4bD2bpBAqZiQbsMLgCsiTCj4mE2sJ9Ou0=&amp;center_on_screen=true&amp;float_window=true&amp;height=800&amp;positioning_strategy=center_on_screen&amp;width=950" xr:uid="{FEFD27AC-6FC7-4DBB-8D86-ECF26BC372A0}"/>
    <hyperlink ref="F7" r:id="rId25" display="https://my.apps.factset.com/viewer/?_app_id=central_doc_viewer&amp;_dd2=%26f%3Dsld%26c%3Dtrue%26os%3D287835%26oe%3D287844&amp;_doc_docfn=U2FsdGVkX19lEAQcZoJ8lXR4w02xAaWzghMG/aT8XFqB1VMg0EC5zfThBB8TjRlcLA1A85Iw3joJ+p2qGK1eBe/WpmYfRoD8fLabhemgs5Q=&amp;center_on_screen=true&amp;float_window=true&amp;height=800&amp;positioning_strategy=center_on_screen&amp;width=950" xr:uid="{178356C6-4EA5-4DC2-8F3A-A2B62322BDEB}"/>
    <hyperlink ref="G7" r:id="rId26" display="https://my.apps.factset.com/viewer/?_app_id=central_doc_viewer&amp;_dd2=%26f%3Dsld%26c%3Dtrue%26os%3D287782%26oe%3D287791&amp;_doc_docfn=U2FsdGVkX18wjbstonyIB7WqyYGS/ns++Dtn1J3d5FxsCQnKRm1h0mhKXstFdVj82kFr0y988XgRZl/eEwQbkypoMsLJWTDUDCEdVtdNNvs=&amp;center_on_screen=true&amp;float_window=true&amp;height=800&amp;positioning_strategy=center_on_screen&amp;width=950" xr:uid="{9A160EBB-396F-452C-9463-D2F9E8A92D20}"/>
    <hyperlink ref="H7" r:id="rId27" display="https://my.apps.factset.com/viewer/?_app_id=central_doc_viewer&amp;_dd2=%26f%3Dsld%26c%3Dtrue%26os%3D276319%26oe%3D276328&amp;_doc_docfn=U2FsdGVkX1+eHbcZ2wILagfFU/lDnqEdza6j7121dUjdsGDzv//zwrMMabdCeJ8rqC3t+ghCQ0UJGZKa9HrIKlPNx23DcclzjZ8BTquftSs=&amp;center_on_screen=true&amp;float_window=true&amp;height=800&amp;positioning_strategy=center_on_screen&amp;width=950" xr:uid="{8CB77154-8F09-42F8-9262-5A290BEA6AA8}"/>
    <hyperlink ref="I7" r:id="rId28" display="https://my.apps.factset.com/viewer/?_app_id=central_doc_viewer&amp;_dd2=%26f%3Dsld%26c%3Dtrue%26os%3D272677%26oe%3D272682&amp;_doc_docfn=U2FsdGVkX18jpQAwS505NOsYqNU0uO40AiZ7HDl5aBb75qLxl+ubhfsQzTXcXZJtyGsUSJG9ualR19/xQ+p/LTp0ggOlrXTFZmE5xIOex5k=&amp;center_on_screen=true&amp;float_window=true&amp;height=800&amp;positioning_strategy=center_on_screen&amp;width=950" xr:uid="{F938DAAE-AB4A-4A18-B2D0-8139B3F1600A}"/>
    <hyperlink ref="J7" r:id="rId29" display="https://my.apps.factset.com/viewer/?_app_id=central_doc_viewer&amp;_dd2=%26f%3Dsld%26c%3Dtrue%26os%3D272486%26oe%3D272491&amp;_doc_docfn=U2FsdGVkX1/fzUTWfYVjDNjjVe6GeQOftoKJ1YNaqV4Hm7kJqOCR2gPAp5k3w72+nHh5xOmhhnGdVplwNPO7lE04ZAMbu/ovng6ugqvTD5g=&amp;center_on_screen=true&amp;float_window=true&amp;height=800&amp;positioning_strategy=center_on_screen&amp;width=950" xr:uid="{510A33BC-339A-464D-B571-AB1032003E9F}"/>
    <hyperlink ref="K7" r:id="rId30" display="https://my.apps.factset.com/viewer/?_app_id=central_doc_viewer&amp;_dd2=%26f%3Dsld%26c%3Dtrue%26os%3D272295%26oe%3D272300&amp;_doc_docfn=U2FsdGVkX18jDdfpY36Wks8ujHVt5cO+B+EMnupZwIiwpt/mp8jKx76RvqNl8F381SZwzcCopOIFfpECF+OWAAltpc0UDVYjRwNluFXXwhc=&amp;center_on_screen=true&amp;float_window=true&amp;height=800&amp;positioning_strategy=center_on_screen&amp;width=950" xr:uid="{AD576D19-F7AB-40AB-B7BF-428376B1A233}"/>
    <hyperlink ref="B8" r:id="rId31" display="https://my.apps.factset.com/viewer/?_app_id=central_doc_viewer&amp;_dd2=%26f%3Dsld%26c%3Dtrue%26os%3D216898%26oe%3D216904&amp;_doc_docfn=U2FsdGVkX1+Ky7QxQhRM6Bf9eogbx7nZyKqDk+QPyf7LRhcNFgD5kHOs4HUN9hK/GqSeh21biwJNd26VZwJ//9CeBawoUOaPgrkG17stjA4=&amp;center_on_screen=true&amp;float_window=true&amp;height=800&amp;positioning_strategy=center_on_screen&amp;width=950" xr:uid="{D044135F-D3B6-47C7-B0B8-101CBBC85A38}"/>
    <hyperlink ref="C8" r:id="rId32" display="https://my.apps.factset.com/viewer/?_app_id=central_doc_viewer&amp;_dd2=%26f%3Dsld%26c%3Dtrue%26os%3D206245%26oe%3D206252&amp;_doc_docfn=U2FsdGVkX1/9Eh/w8pNVBov2ChTJrcfPzrx8aOwqmSne6oiHcL5x2KjCV81j1HJwAfA9PWpxitO4JhALJClSnC+TW77WrGYkkRcCU1tgKrU=&amp;center_on_screen=true&amp;float_window=true&amp;height=800&amp;positioning_strategy=center_on_screen&amp;width=950" xr:uid="{8152B051-8C4E-4F8B-B03E-385137365D13}"/>
    <hyperlink ref="D8" r:id="rId33" display="https://my.apps.factset.com/viewer/?_app_id=central_doc_viewer&amp;_dd2=%26f%3Dsld%26c%3Dtrue%26os%3D353351%26oe%3D353358&amp;_doc_docfn=U2FsdGVkX18LW7+M/ZVxt69X/MFOD8sU5JBSmz328XvLtTAX7YAvQLGIzzTd5kbgwEXUiteBQaST6qHaO+VYhN9k8J6TACyS8hkUbC7Hkm4=&amp;center_on_screen=true&amp;float_window=true&amp;height=800&amp;positioning_strategy=center_on_screen&amp;width=950" xr:uid="{5313970E-F09E-4F8C-BCF9-24B9E5189917}"/>
    <hyperlink ref="E8" r:id="rId34" display="https://my.apps.factset.com/viewer/?_app_id=central_doc_viewer&amp;_dd2=%26f%3Dsld%26c%3Dtrue%26os%3D483835%26oe%3D483842&amp;_doc_docfn=U2FsdGVkX1+KPBtdr2Dd4phBE/DfnaYXGMXRV+J3kbdCVu562XdwXZJHyhB9Gbc2rAtFOuqQ0WePJeLKAjGbl4MqW1lWEIWl97O7Dm24IV4=&amp;center_on_screen=true&amp;float_window=true&amp;height=800&amp;positioning_strategy=center_on_screen&amp;width=950" xr:uid="{62CAFD27-2574-46CA-B7FC-141717BA9D6F}"/>
    <hyperlink ref="F8" r:id="rId35" display="https://my.apps.factset.com/viewer/?_app_id=central_doc_viewer&amp;_dd2=%26f%3Dsld%26c%3Dtrue%26os%3D289300%26oe%3D289307&amp;_doc_docfn=U2FsdGVkX18GLxRA3N5iQCthB8+zJuYbmTgm8Uq7fT4U/V0j19V0TN+njfZJfa5p7Dr7G7qpbwuerxF2g/CBe6ta5IQs+0udNT4DC+JXX9E=&amp;center_on_screen=true&amp;float_window=true&amp;height=800&amp;positioning_strategy=center_on_screen&amp;width=950" xr:uid="{3889463D-6091-4C41-A439-5A4E388DBB15}"/>
    <hyperlink ref="G8" r:id="rId36" display="https://my.apps.factset.com/viewer/?_app_id=central_doc_viewer&amp;_dd2=%26f%3Dsld%26c%3Dtrue%26os%3D289247%26oe%3D289254&amp;_doc_docfn=U2FsdGVkX1/dN6AeFCf5byok3qIyImYHAPaW5VP/2yZ+2X2nbOS6vMrp3e8BxB/8s/qnHjynP8RaZ6TtKGA2QJXzaYJhp8OUwZheNuo76jA=&amp;center_on_screen=true&amp;float_window=true&amp;height=800&amp;positioning_strategy=center_on_screen&amp;width=950" xr:uid="{8A846976-1D45-43FF-BF36-311E67A686B8}"/>
    <hyperlink ref="H8" r:id="rId37" display="https://my.apps.factset.com/viewer/?_app_id=central_doc_viewer&amp;_dd2=%26f%3Dsld%26c%3Dtrue%26os%3D277784%26oe%3D277791&amp;_doc_docfn=U2FsdGVkX1/VguydnKGPS00jCeYcNQJUzuLn0qJRI3iZL8x5TF+yhUe3cK2uCZ1XU5lGfHOvMcLlP8iUlF+mG1dB9OoidLR77uyw0g28r20=&amp;center_on_screen=true&amp;float_window=true&amp;height=800&amp;positioning_strategy=center_on_screen&amp;width=950" xr:uid="{101CA364-6345-4AA1-94C0-9992529334EF}"/>
    <hyperlink ref="I8" r:id="rId38" display="https://my.apps.factset.com/viewer/?_app_id=central_doc_viewer&amp;_dd2=%26f%3Dsld%26c%3Dtrue%26os%3D274118%26oe%3D274121&amp;_doc_docfn=U2FsdGVkX19/Wzrl5mN35bNxJdt0dMSG+CbIHKJSOdgLaG9lN0wlkzXFUYXp3w1Aq53BX1t5JEMaPRu4OmIC9bnhiCwpUAMR2Vq/uQu87Qc=&amp;center_on_screen=true&amp;float_window=true&amp;height=800&amp;positioning_strategy=center_on_screen&amp;width=950" xr:uid="{A679FCCE-F864-48C6-BF6B-043595E847B8}"/>
    <hyperlink ref="J8" r:id="rId39" display="https://my.apps.factset.com/viewer/?_app_id=central_doc_viewer&amp;_dd2=%26f%3Dsld%26c%3Dtrue%26os%3D273912%26oe%3D273915&amp;_doc_docfn=U2FsdGVkX19dzBGyOEbYCAT8CkTupa5xKsSL5fruYWtnKb4xk2pXQnSPDHtOgQk72w4+bQX8Z7ydVa7VVSoSwAtKNIl5iINP/iVpFRriipM=&amp;center_on_screen=true&amp;float_window=true&amp;height=800&amp;positioning_strategy=center_on_screen&amp;width=950" xr:uid="{AA22AA40-1E29-49D2-8884-CE99416E9C62}"/>
    <hyperlink ref="K8" r:id="rId40" display="https://my.apps.factset.com/viewer/?_app_id=central_doc_viewer&amp;_dd2=%26f%3Dsld%26c%3Dtrue%26os%3D273706%26oe%3D273709&amp;_doc_docfn=U2FsdGVkX1/KLJSwuMPrDtOW6JP4jMW7+KPdwYZRCTTDHv4tVe61b5E4SJNDHbgnSRfj8BJYBsPQo/Nuil9dX2SKNLwpkCc/xHcdNyqJjXQ=&amp;center_on_screen=true&amp;float_window=true&amp;height=800&amp;positioning_strategy=center_on_screen&amp;width=950" xr:uid="{92CB696B-9725-4B3A-A620-3D58EB23B520}"/>
    <hyperlink ref="B9" r:id="rId41" display="https://my.apps.factset.com/viewer/?_app_id=central_doc_viewer&amp;_dd2=%26f%3Dsld%26c%3Dtrue%26os%3D216095%26oe%3D216102&amp;_doc_docfn=U2FsdGVkX1+av2IHIfEG9tniaI1B9vxxvmgX4shR1cYF5EFNz+SjOjHkKsalqh67C6k/AT8dS++mbT4Pu3YF8ncqVe/nsUYyLKjNDLfhY5s=&amp;center_on_screen=true&amp;float_window=true&amp;height=800&amp;positioning_strategy=center_on_screen&amp;width=950" xr:uid="{115371D6-6C25-48D6-8C7B-0A314BBE97F3}"/>
    <hyperlink ref="C9" r:id="rId42" display="https://my.apps.factset.com/viewer/?_app_id=central_doc_viewer&amp;_dd2=%26f%3Dsld%26c%3Dtrue%26os%3D205441%26oe%3D205448&amp;_doc_docfn=U2FsdGVkX1/n92qVJ24zFW88QJwo2tnNnQ9evweBtcirkS8/vFnF2IdeAU4fmKG0I/VAY6DFWpOo9rsZD+8cq3C6MdDUS7WD2/DFCokViWM=&amp;center_on_screen=true&amp;float_window=true&amp;height=800&amp;positioning_strategy=center_on_screen&amp;width=950" xr:uid="{4729F24E-DB02-4B76-94AC-CDC142AB4FD7}"/>
    <hyperlink ref="D9" r:id="rId43" display="https://my.apps.factset.com/viewer/?_app_id=central_doc_viewer&amp;_dd2=%26f%3Dsld%26c%3Dtrue%26os%3D352603%26oe%3D352610&amp;_doc_docfn=U2FsdGVkX19dHQ3yo8vAZ9ZNh8hKS6Jjg3t5fbNm43J7wr0hQnoOtdE+MRmqMJefA5aLScs3/UVDruD00mK83DG2Iqp+0v2lsTMa0FaOf5Q=&amp;center_on_screen=true&amp;float_window=true&amp;height=800&amp;positioning_strategy=center_on_screen&amp;width=950" xr:uid="{45167EBE-0057-4983-BA11-061BF00EC7CD}"/>
    <hyperlink ref="E9" r:id="rId44" display="https://my.apps.factset.com/viewer/?_app_id=central_doc_viewer&amp;_dd2=%26f%3Dsld%26c%3Dtrue%26os%3D483087%26oe%3D483094&amp;_doc_docfn=U2FsdGVkX1+xyPkDu7kWDPZ6Pa0cCps1bgM30k7olswzO7Rs4ZmYTgPAHR+fAay3Mh92TssuA0ZsREyLgW+wxyeVjZrAnGOA2OC5Ux46kRg=&amp;center_on_screen=true&amp;float_window=true&amp;height=800&amp;positioning_strategy=center_on_screen&amp;width=950" xr:uid="{89293EC7-DC68-4D20-8A31-EB2E7F78D023}"/>
    <hyperlink ref="F9" r:id="rId45" display="https://my.apps.factset.com/viewer/?_app_id=central_doc_viewer&amp;_dd2=%26f%3Dsld%26c%3Dtrue%26os%3D288552%26oe%3D288559&amp;_doc_docfn=U2FsdGVkX1/cDVcY3T8o7Es9Bo8mmxctGstY9F81tEMoBj+jzEpF5WX/v8+ru4D3DtsE9myA/sK6shgn2lzvZUhlOPKytHp1JG+tIHdZ3vg=&amp;center_on_screen=true&amp;float_window=true&amp;height=800&amp;positioning_strategy=center_on_screen&amp;width=950" xr:uid="{FCD590BD-83EA-48EE-9B5F-5571DE3EFA70}"/>
    <hyperlink ref="G9" r:id="rId46" display="https://my.apps.factset.com/viewer/?_app_id=central_doc_viewer&amp;_dd2=%26f%3Dsld%26c%3Dtrue%26os%3D288499%26oe%3D288506&amp;_doc_docfn=U2FsdGVkX18CnYe0vmElWxFpmocAbZBMLwwMNfMNBbvSB/hHfqQJmhHQCSdze7wTrW4a0F4Y4JWXViZ/rP6mXiUu9G06ly2yrHzKe3jRvm8=&amp;center_on_screen=true&amp;float_window=true&amp;height=800&amp;positioning_strategy=center_on_screen&amp;width=950" xr:uid="{40F47D22-3E62-4F6B-B3BB-75BFB324C46D}"/>
    <hyperlink ref="H9" r:id="rId47" display="https://my.apps.factset.com/viewer/?_app_id=central_doc_viewer&amp;_dd2=%26f%3Dsld%26c%3Dtrue%26os%3D277036%26oe%3D277043&amp;_doc_docfn=U2FsdGVkX1/vzkIC7i3U/Krd10QCQ3fRk9h9Alp7B1xziRKQi6gxEmq6H+LzhJg1kNvQepMdDsnSJfltuwdAPZb9a+SbFAsulZs+YACu2SU=&amp;center_on_screen=true&amp;float_window=true&amp;height=800&amp;positioning_strategy=center_on_screen&amp;width=950" xr:uid="{CD9DCB2A-9C01-4632-BB87-65E2FD36875B}"/>
    <hyperlink ref="I9" r:id="rId48" display="https://my.apps.factset.com/viewer/?_app_id=central_doc_viewer&amp;_dd2=%26f%3Dsld%26c%3Dtrue%26os%3D273382%26oe%3D273385&amp;_doc_docfn=U2FsdGVkX19NtFWq+63O/Ajb4KylNcptBzo1h5ru8hn3U3dXkLNhOaANEf/ArWsO/nq3Suweb6blcfKpms0DeeeZo8EVNYFZTYyG6l0zAfQ=&amp;center_on_screen=true&amp;float_window=true&amp;height=800&amp;positioning_strategy=center_on_screen&amp;width=950" xr:uid="{F959B2BA-C4EC-40A0-9013-1764F28BBE4C}"/>
    <hyperlink ref="J9" r:id="rId49" display="https://my.apps.factset.com/viewer/?_app_id=central_doc_viewer&amp;_dd2=%26f%3Dsld%26c%3Dtrue%26os%3D273184%26oe%3D273187&amp;_doc_docfn=U2FsdGVkX19VkvI4POhfkFJQhpyCRugIIjtQ7bpkAOT9EnLTpmTsnzLUi0blUs6qs8igHG4qZZjWHsiNuLfH6UOT1AmhZVKlh1MYNUPBf+k=&amp;center_on_screen=true&amp;float_window=true&amp;height=800&amp;positioning_strategy=center_on_screen&amp;width=950" xr:uid="{700702B3-24E4-4D1A-95E6-2D5A24B9C3FE}"/>
    <hyperlink ref="K9" r:id="rId50" display="https://my.apps.factset.com/viewer/?_app_id=central_doc_viewer&amp;_dd2=%26f%3Dsld%26c%3Dtrue%26os%3D272986%26oe%3D272989&amp;_doc_docfn=U2FsdGVkX19OcgTxma7dhCVsdEx2PsYM4OMnZi5GnVz09+NEstAZHNcfK358kebHgIRepNFYUAiP7WNoEWa0fHk0EROWuLZSNynDFZQMFb0=&amp;center_on_screen=true&amp;float_window=true&amp;height=800&amp;positioning_strategy=center_on_screen&amp;width=950" xr:uid="{4A1B8841-868C-4BA1-9A13-4B1D1FAACE97}"/>
    <hyperlink ref="B10" r:id="rId51" display="https://my.apps.factset.com/viewer/?_app_id=central_doc_viewer&amp;_dd2=%26f%3Dsld%26c%3Dtrue%26os%3D217747%26oe%3D217753&amp;_doc_docfn=U2FsdGVkX19Wip9LoSR6UnHl3wUSkiq88Bu3mQ5+S5oIE4nizEx+dy+BDcR+dNNhvDyelIvB8wkwHGoIMIuZ737wthbW5+uG3c6SQXfXMA8=&amp;center_on_screen=true&amp;float_window=true&amp;height=800&amp;positioning_strategy=center_on_screen&amp;width=950" xr:uid="{BCAEE78C-647C-4D9A-9CEF-F75ACD3C259B}"/>
    <hyperlink ref="C10" r:id="rId52" display="https://my.apps.factset.com/viewer/?_app_id=central_doc_viewer&amp;_dd2=%26f%3Dsld%26c%3Dtrue%26os%3D207108%26oe%3D207114&amp;_doc_docfn=U2FsdGVkX19HvhAsx2OVTtBmG+FuHmTOOqtWcJQIzLIZLXNAkWjAxL3avo0Xv0Qj+8FXTTzOlhHFb4vW+bnR0bHxgtMQYrQvbm8OW/deCS0=&amp;center_on_screen=true&amp;float_window=true&amp;height=800&amp;positioning_strategy=center_on_screen&amp;width=950" xr:uid="{3E0D8256-C4D1-4718-B9BF-3DD15545A3D3}"/>
    <hyperlink ref="D10" r:id="rId53" display="https://my.apps.factset.com/viewer/?_app_id=central_doc_viewer&amp;_dd2=%26f%3Dsld%26c%3Dtrue%26os%3D354158%26oe%3D354164&amp;_doc_docfn=U2FsdGVkX18uAkmRCGobTO+RaD3oSqxU6u2f/XbvwYA7I4pMevX87O02CrR7jJJ9VtQyOjLHs3mtpqQdJFLhda7lxf+UoZaLdk8aU9vO2bs=&amp;center_on_screen=true&amp;float_window=true&amp;height=800&amp;positioning_strategy=center_on_screen&amp;width=950" xr:uid="{069DB654-D22A-430A-BC66-93358E1A5D90}"/>
    <hyperlink ref="E10" r:id="rId54" display="https://my.apps.factset.com/viewer/?_app_id=central_doc_viewer&amp;_dd2=%26f%3Dsld%26c%3Dtrue%26os%3D484642%26oe%3D484648&amp;_doc_docfn=U2FsdGVkX1+9r/XsJPKygdJTidSWDLLbFB1E5NCpFvc1ykYwiGvTH4e4EHzVM+CdD5y8fsggmd8LNvFZfWr6toHZlT7Z+N+ZsFObQMUKREI=&amp;center_on_screen=true&amp;float_window=true&amp;height=800&amp;positioning_strategy=center_on_screen&amp;width=950" xr:uid="{F5CDC954-0215-405D-B6D7-4C19CE597D8F}"/>
    <hyperlink ref="F10" r:id="rId55" display="https://my.apps.factset.com/viewer/?_app_id=central_doc_viewer&amp;_dd2=%26f%3Dsld%26c%3Dtrue%26os%3D290107%26oe%3D290113&amp;_doc_docfn=U2FsdGVkX19m5OQg+gNKi2lOH/8lwHLjOCEaybYEY7PulAooh682qZaZY3IJXxHdSY8qUzrEYag1elY9JSYx8+JRmgzjS83lTs2nmynZMEY=&amp;center_on_screen=true&amp;float_window=true&amp;height=800&amp;positioning_strategy=center_on_screen&amp;width=950" xr:uid="{6BCA9CBF-2786-475D-AFB5-7753C0958AD5}"/>
    <hyperlink ref="G10" r:id="rId56" display="https://my.apps.factset.com/viewer/?_app_id=central_doc_viewer&amp;_dd2=%26f%3Dsld%26c%3Dtrue%26os%3D290054%26oe%3D290060&amp;_doc_docfn=U2FsdGVkX18YnsXLA0UAAZG8XNQSj1lmbtlWLasQ+WFP+IiqOTjY3Ur81kdjCD6hFbYplUsamg2IV70CVkbSaKi0IbMxpTxlBhIlFrUAyJU=&amp;center_on_screen=true&amp;float_window=true&amp;height=800&amp;positioning_strategy=center_on_screen&amp;width=950" xr:uid="{7DD3279D-1698-4779-BA3B-A8C26B1F0F00}"/>
    <hyperlink ref="H10" r:id="rId57" display="https://my.apps.factset.com/viewer/?_app_id=central_doc_viewer&amp;_dd2=%26f%3Dsld%26c%3Dtrue%26os%3D278591%26oe%3D278597&amp;_doc_docfn=U2FsdGVkX1/v/w9iTBqYiEUN8vJlJ9zZI/5aCHyWe+zdqWbB4luM0xHVagScGfGyBF6iCzRl0zUOm1Uk8hMGirvgkJh45EzSC99+J4kKDos=&amp;center_on_screen=true&amp;float_window=true&amp;height=800&amp;positioning_strategy=center_on_screen&amp;width=950" xr:uid="{F0B7469E-B718-4A57-A22A-961A1CE766A4}"/>
    <hyperlink ref="I10" r:id="rId58" display="https://my.apps.factset.com/viewer/?_app_id=central_doc_viewer&amp;_dd2=%26f%3Dsld%26c%3Dtrue%26os%3D274913%26oe%3D274915&amp;_doc_docfn=U2FsdGVkX18+/8ZhCnEZPwAw5ndRBf8fqBkbXvCAZloTW+/5O0EAXb87IUvIo7oTyO7cvAOaVm9msvaqs/+NOJfHPaSRPmRjdqeGRIyFIN0=&amp;center_on_screen=true&amp;float_window=true&amp;height=800&amp;positioning_strategy=center_on_screen&amp;width=950" xr:uid="{473BC2B6-E048-451A-8923-E59DD585DE02}"/>
    <hyperlink ref="J10" r:id="rId59" display="https://my.apps.factset.com/viewer/?_app_id=central_doc_viewer&amp;_dd2=%26f%3Dsld%26c%3Dtrue%26os%3D274699%26oe%3D274701&amp;_doc_docfn=U2FsdGVkX19v5kCWXPMXEhTZCyRr+e2oOVuB4TVkk6VvUFD20JtZ8/xmCNN/YnEDkw9oWe8DoDfd2BIbWAwfzdnjA4JXKZH0Qx9kGMaL0c0=&amp;center_on_screen=true&amp;float_window=true&amp;height=800&amp;positioning_strategy=center_on_screen&amp;width=950" xr:uid="{06448E14-CD1F-4B8E-863E-C3A3DAC740F8}"/>
    <hyperlink ref="K10" r:id="rId60" display="https://my.apps.factset.com/viewer/?_app_id=central_doc_viewer&amp;_dd2=%26f%3Dsld%26c%3Dtrue%26os%3D274485%26oe%3D274487&amp;_doc_docfn=U2FsdGVkX1/rGjvLoxFg1tg7GZf0IofDXZ53ztxFNKvKbd9fq60+j4Iw7GAtTQux8n7mqG3acg2QdZLVahOSpliCCt7MkTKdfFKh/gE+bRc=&amp;center_on_screen=true&amp;float_window=true&amp;height=800&amp;positioning_strategy=center_on_screen&amp;width=950" xr:uid="{BC335C94-C40B-48C1-91C6-81B6112ED2D9}"/>
    <hyperlink ref="B11" r:id="rId61" display="https://my.apps.factset.com/viewer/?_app_id=central_doc_viewer&amp;_dd2=%26f%3Dsld%26c%3Dtrue%26os%3D218546%26oe%3D218551&amp;_doc_docfn=U2FsdGVkX1/dA1BpwfHOJthOfhmFqR0sLBrXoFt94gdUewuExmr8w6HQSxv4MqT3YeO3HfOJFGYPAC9mOO/4xt1xusc66cPf7tZaAtvlCP0=&amp;center_on_screen=true&amp;float_window=true&amp;height=800&amp;positioning_strategy=center_on_screen&amp;width=950" xr:uid="{4A835281-539D-4E47-BF3E-49C70E542D7B}"/>
    <hyperlink ref="C11" r:id="rId62" display="https://my.apps.factset.com/viewer/?_app_id=central_doc_viewer&amp;_dd2=%26f%3Dsld%26c%3Dtrue%26os%3D207907%26oe%3D207912&amp;_doc_docfn=U2FsdGVkX1/RPxUm2BP5FiVwTOBnAeBQTPnkuKuRBtgkz7zqPF7nsQgYCgq5EcyB6PmNmw+MZHyduOyDeb0/e+i0nv2pwo2i1o3hwCLDxGY=&amp;center_on_screen=true&amp;float_window=true&amp;height=800&amp;positioning_strategy=center_on_screen&amp;width=950" xr:uid="{29231D0C-BE6D-46DE-9998-74D1713B2495}"/>
    <hyperlink ref="D11" r:id="rId63" display="https://my.apps.factset.com/viewer/?_app_id=central_doc_viewer&amp;_dd2=%26f%3Dsld%26c%3Dtrue%26os%3D354901%26oe%3D354906&amp;_doc_docfn=U2FsdGVkX1+3cNWV4eksMpiEyCCnp+r7lRlgJecOICQ8qx0eUptXS+QDUieIaSOpvT7zZ/+LzotsPqy0Q+5w10p+5MYH1ci5AOOxl8WAC8A=&amp;center_on_screen=true&amp;float_window=true&amp;height=800&amp;positioning_strategy=center_on_screen&amp;width=950" xr:uid="{3525FACD-3B9C-48E4-AD4D-B911A39CD5D0}"/>
    <hyperlink ref="E11" r:id="rId64" display="https://my.apps.factset.com/viewer/?_app_id=central_doc_viewer&amp;_dd2=%26f%3Dsld%26c%3Dtrue%26os%3D485375%26oe%3D485380&amp;_doc_docfn=U2FsdGVkX1/G6d/5UgTpXruuEy3imZrWBoVN3UDGeSFGZgGmE7K0vRmO7Kh1SKoPe/EFVwd7WKFwNZMpWtphkmUmFBfMzz19Kp++UDiJU4c=&amp;center_on_screen=true&amp;float_window=true&amp;height=800&amp;positioning_strategy=center_on_screen&amp;width=950" xr:uid="{40E633D7-BE66-4EDC-A328-CE8A8F2D17B0}"/>
    <hyperlink ref="F11" r:id="rId65" display="https://my.apps.factset.com/viewer/?_app_id=central_doc_viewer&amp;_dd2=%26f%3Dsld%26c%3Dtrue%26os%3D290842%26oe%3D290847&amp;_doc_docfn=U2FsdGVkX1971g/hosIIzm2etbZ12Kg1klcptfWyH0FgULbmy0zS4hp4PtX6y4vxSFUpKGDZMiTJE3vle3wgYPVAUw/frbU4U1HYGBaEw8Q=&amp;center_on_screen=true&amp;float_window=true&amp;height=800&amp;positioning_strategy=center_on_screen&amp;width=950" xr:uid="{1A4C1CF1-DDCC-4998-A768-CE643C3BDD64}"/>
    <hyperlink ref="G11" r:id="rId66" display="https://my.apps.factset.com/viewer/?_app_id=central_doc_viewer&amp;_dd2=%26f%3Dsld%26c%3Dtrue%26os%3D290805%26oe%3D290810&amp;_doc_docfn=U2FsdGVkX1/8EsI8xPw8VsYeZfuhyQMbQt3C1aEPqf8uZZlmZggydkCqWd7mkF66UsJ+/5fau4WVHT7rhthmZMS7mk5WRBhwCl7UaGAn900=&amp;center_on_screen=true&amp;float_window=true&amp;height=800&amp;positioning_strategy=center_on_screen&amp;width=950" xr:uid="{459E5D3A-771B-4327-BEC8-6F60F0DC12AA}"/>
    <hyperlink ref="H11" r:id="rId67" display="https://my.apps.factset.com/viewer/?_app_id=central_doc_viewer&amp;_dd2=%26f%3Dsld%26c%3Dtrue%26os%3D279327%26oe%3D279333&amp;_doc_docfn=U2FsdGVkX1/DvPi9MTBvmRLOLhxHtbxS39VPYt7RYSJxoEPpMY8As7VlR9hqeJxASGrSLdfZQ14pDNSVUudKLmggX3VRmByTTO6NCoJmhC0=&amp;center_on_screen=true&amp;float_window=true&amp;height=800&amp;positioning_strategy=center_on_screen&amp;width=950" xr:uid="{D5A92286-8164-49CB-806E-AF7D50CADA3B}"/>
    <hyperlink ref="I11" r:id="rId68" display="https://my.apps.factset.com/viewer/?_app_id=central_doc_viewer&amp;_dd2=%26f%3Dsld%26c%3Dtrue%26os%3D275638%26oe%3D275639&amp;_doc_docfn=U2FsdGVkX18KK6nif4mIs6k5AAKmsd+D9CyxNRz53/KPA7uABcwblNRp8qoWakM1fZrNNzwC/EaI8O67tRx1IleJvPYqxYqlCHcPL6Frf1c=&amp;center_on_screen=true&amp;float_window=true&amp;height=800&amp;positioning_strategy=center_on_screen&amp;width=950" xr:uid="{EFCDDAB2-7A85-4297-BB05-1C42AA70DA3B}"/>
    <hyperlink ref="J11" r:id="rId69" display="https://my.apps.factset.com/viewer/?_app_id=central_doc_viewer&amp;_dd2=%26f%3Dsld%26c%3Dtrue%26os%3D275437%26oe%3D275439&amp;_doc_docfn=U2FsdGVkX19vLYW8uIFXUwPyOOstHBLI2MRJ8/K/noiAghFECUZYmk44AeSsJwG1C1cyXfJgdpORxlymoazVboFYv7oOHZzLXn0wSbE+cZU=&amp;center_on_screen=true&amp;float_window=true&amp;height=800&amp;positioning_strategy=center_on_screen&amp;width=950" xr:uid="{6D654986-2C0B-4F26-8F30-B569AD0013CC}"/>
    <hyperlink ref="K11" r:id="rId70" display="https://my.apps.factset.com/viewer/?_app_id=central_doc_viewer&amp;_dd2=%26f%3Dsld%26c%3Dtrue%26os%3D275235%26oe%3D275237&amp;_doc_docfn=U2FsdGVkX18fnMUu0Rb8BLRy70TIu1G8I99cJavL+mbG/K3++CM4l45euqrbDigKl19hZ963XS/lNmNoeKSFfrr9IH3zigfRr5vCKYc2Ssg=&amp;center_on_screen=true&amp;float_window=true&amp;height=800&amp;positioning_strategy=center_on_screen&amp;width=950" xr:uid="{15E67508-87F8-4F93-93D5-04C040B2BA94}"/>
    <hyperlink ref="B12" r:id="rId71" display="https://my.apps.factset.com/viewer/?_app_id=central_doc_viewer&amp;_dd2=%26f%3Dsld%26c%3Dtrue%26os%3D219340%26oe%3D219341&amp;_doc_docfn=U2FsdGVkX19tfbSgjyVO5cS5/6zqa4ZFmB19cOXRTs2cCI2bYn08Sju4VjTPHTj2deJJyh7S6C+oyNugQmtfOKbdlfi4HOfTr/xPl5WyA5g=&amp;center_on_screen=true&amp;float_window=true&amp;height=800&amp;positioning_strategy=center_on_screen&amp;width=950" xr:uid="{D930EFB8-469C-4222-9D2D-95458F1FFA3B}"/>
    <hyperlink ref="C12" r:id="rId72" display="https://my.apps.factset.com/viewer/?_app_id=central_doc_viewer&amp;_dd2=%26f%3Dsld%26c%3Dtrue%26os%3D208697%26oe%3D208702&amp;_doc_docfn=U2FsdGVkX1+/XSRch34DERvGjDhRwNNLRaQTHvV8AUkgal3FbhWA1TR1BQhvjVuVCBJMwLbQ3JXW1kvVusBv1NZMoDaPUjHjc2G41ihOGtQ=&amp;center_on_screen=true&amp;float_window=true&amp;height=800&amp;positioning_strategy=center_on_screen&amp;width=950" xr:uid="{F6BC0868-171A-4232-A74F-93C6C04E04F7}"/>
    <hyperlink ref="D12" r:id="rId73" display="https://my.apps.factset.com/viewer/?_app_id=central_doc_viewer&amp;_dd2=%26f%3Dsld%26c%3Dtrue%26os%3D355641%26oe%3D355642&amp;_doc_docfn=U2FsdGVkX1/v+9zVHesPQJd5LYUOYNgmVi3kTX8SkYofs3vC3p8G/mpQYmoCaMKSkcLZUkcNuuDCDcJdeUuA/fhXq+tJthN6jt50m0wva7w=&amp;center_on_screen=true&amp;float_window=true&amp;height=800&amp;positioning_strategy=center_on_screen&amp;width=950" xr:uid="{BE7D07CD-FAAA-42FD-9347-D1BF7CDBD438}"/>
    <hyperlink ref="E12" r:id="rId74" display="https://my.apps.factset.com/viewer/?_app_id=central_doc_viewer&amp;_dd2=%26f%3Dsld%26c%3Dtrue%26os%3D486125%26oe%3D486126&amp;_doc_docfn=U2FsdGVkX1+ouT8B1XEMPkJwRvAdFy6N9cyYg3p11n6wPCIRJ00j3Yj3PA/ZuMFO/d29nuv9y01xZi8gGAHoTdpdr1ssj/+o9hA6XoY18Zo=&amp;center_on_screen=true&amp;float_window=true&amp;height=800&amp;positioning_strategy=center_on_screen&amp;width=950" xr:uid="{9C6B871E-18E6-4763-838D-4F39EDB52CBA}"/>
    <hyperlink ref="F12" r:id="rId75" display="https://my.apps.factset.com/viewer/?_app_id=central_doc_viewer&amp;_dd2=%26f%3Dsld%26c%3Dtrue%26os%3D291587%26oe%3D291593&amp;_doc_docfn=U2FsdGVkX18ayIz1ThFLX+bWDvANBVU5kGInW/VniOs6+wpg/sRqrzPMkjQHxTh6LdhXDjPJBKjtu3NICDecThJYsnAoTR+Foa9Qe3VJ+i8=&amp;center_on_screen=true&amp;float_window=true&amp;height=800&amp;positioning_strategy=center_on_screen&amp;width=950" xr:uid="{6900E238-2423-483C-B856-B680C7C24607}"/>
    <hyperlink ref="G12" r:id="rId76" display="https://my.apps.factset.com/viewer/?_app_id=central_doc_viewer&amp;_dd2=%26f%3Dsld%26c%3Dtrue%26os%3D291539%26oe%3D291544&amp;_doc_docfn=U2FsdGVkX1+VESyCU8Pl7PZYTx77JZ7lLqxU6po1TW6ZkZkHe5BCC6VXlvRSUgHUUIpha0Fx0K8qEV9XCy5l/rwwQvv3l//zj0Frrujafts=&amp;center_on_screen=true&amp;float_window=true&amp;height=800&amp;positioning_strategy=center_on_screen&amp;width=950" xr:uid="{9571D2BA-3A10-4E46-9A47-9C6748CD374D}"/>
    <hyperlink ref="I12" r:id="rId77" display="https://my.apps.factset.com/viewer/?_app_id=central_doc_viewer&amp;_dd2=%26f%3Dsld%26c%3Dtrue%26os%3D276315%26oe%3D276316&amp;_doc_docfn=U2FsdGVkX1/7K+D29EUnIARCeV2BW7rAKIG3/PiKTx2XxAetC2eeNHmy4PTazYeSn7nwKLkaabNSHSD/QF4KTV4l8JaGyQOf8+GpY49lzDo=&amp;center_on_screen=true&amp;float_window=true&amp;height=800&amp;positioning_strategy=center_on_screen&amp;width=950" xr:uid="{73035ED0-DB3C-4FE5-B7DB-C69B47CB3133}"/>
    <hyperlink ref="J12" r:id="rId78" display="https://my.apps.factset.com/viewer/?_app_id=central_doc_viewer&amp;_dd2=%26f%3Dsld%26c%3Dtrue%26os%3D276127%26oe%3D276128&amp;_doc_docfn=U2FsdGVkX19EncCvOPpHT83mZoeLwskOx60lSTPDvtRvMIHVUEg5nG0kuLFghDqoKYGef7agkHZFlj7HA+uISMSRJgkwYBxggKncZKCND/E=&amp;center_on_screen=true&amp;float_window=true&amp;height=800&amp;positioning_strategy=center_on_screen&amp;width=950" xr:uid="{A72D7C9F-F0D1-438E-B8A0-3DC716DAC32D}"/>
    <hyperlink ref="K12" r:id="rId79" display="https://my.apps.factset.com/viewer/?_app_id=central_doc_viewer&amp;_dd2=%26f%3Dsld%26c%3Dtrue%26os%3D275937%26oe%3D275940&amp;_doc_docfn=U2FsdGVkX1+QyNuFumWWPkPW+CQ8tiJ588xyJbluf7XnsbgOPXEho7pWu7IiCl6TVaXfq5KVupeMHgze8U2Q7WJNR9+g+bzqEZWDAWKP0CU=&amp;center_on_screen=true&amp;float_window=true&amp;height=800&amp;positioning_strategy=center_on_screen&amp;width=950" xr:uid="{4F94BB9D-B611-43DC-9E86-A82A89E19D4A}"/>
    <hyperlink ref="B13" r:id="rId80" display="https://my.apps.factset.com/viewer/?_app_id=central_doc_viewer&amp;_dd2=%26f%3Dsld%26c%3Dtrue%26os%3D220126%26oe%3D220127&amp;_doc_docfn=U2FsdGVkX1/vPhE0nOpdjI60K3uWtWkE6CmFHokHJKVrRqBlMoQKQTH9q5Qvv5ENVSzmRcxLYN1c1zO5hs+MxUUdr3aKMcLAITTQxAXl2yE=&amp;center_on_screen=true&amp;float_window=true&amp;height=800&amp;positioning_strategy=center_on_screen&amp;width=950" xr:uid="{010EAE1F-55D5-4D6E-821E-EEF3DB761FEB}"/>
    <hyperlink ref="C13" r:id="rId81" display="https://my.apps.factset.com/viewer/?_app_id=central_doc_viewer&amp;_dd2=%26f%3Dsld%26c%3Dtrue%26os%3D209468%26oe%3D209476&amp;_doc_docfn=U2FsdGVkX1+GqlER6E12O8wtySk6j0+6QqlznSpMYtsMcOhh9QnT5KwIzvHpmeizyIyD8QLP2TOauRWFO1ziqY0Qx95IbPh2LLZJBUu25AA=&amp;center_on_screen=true&amp;float_window=true&amp;height=800&amp;positioning_strategy=center_on_screen&amp;width=950" xr:uid="{FCC5D6F6-44F2-4F27-8274-0B953D68D38B}"/>
    <hyperlink ref="D13" r:id="rId82" display="https://my.apps.factset.com/viewer/?_app_id=central_doc_viewer&amp;_dd2=%26f%3Dsld%26c%3Dtrue%26os%3D356359%26oe%3D356360&amp;_doc_docfn=U2FsdGVkX18W+Jg6lPVezQLGnXikVukclRGGert3J9rHxtKCeEextwX5DYP/WcCdovJ6YRa7VSQswI82E6+9ZqhTTm3b8K87nKRdHNk/HOY=&amp;center_on_screen=true&amp;float_window=true&amp;height=800&amp;positioning_strategy=center_on_screen&amp;width=950" xr:uid="{664D0E2C-02F4-4920-9D76-166D0ADE19D2}"/>
    <hyperlink ref="E13" r:id="rId83" display="https://my.apps.factset.com/viewer/?_app_id=central_doc_viewer&amp;_dd2=%26f%3Dsld%26c%3Dtrue%26os%3D486849%26oe%3D486856&amp;_doc_docfn=U2FsdGVkX18LGdByyYh161/B8tHp4kmXBVG1RXF9yizH4Zn2/BMFr9r/sytk7NqSFS7NS1DZGQ7lrI3LJUIt8PslZdIisTbHt/j+Qq5RSh4=&amp;center_on_screen=true&amp;float_window=true&amp;height=800&amp;positioning_strategy=center_on_screen&amp;width=950" xr:uid="{46D43A07-0427-478D-8EDB-07AAB0E0141E}"/>
    <hyperlink ref="F13" r:id="rId84" display="https://my.apps.factset.com/viewer/?_app_id=central_doc_viewer&amp;_dd2=%26f%3Dsld%26c%3Dtrue%26os%3D292317%26oe%3D292325&amp;_doc_docfn=U2FsdGVkX185njjFLjUezrTFD+nByjWckSU4VqVzQhrCVFHwZzL9R4LnXAySPTwUYo5LDlYOwJh3iCYeLMfeRMdAJaC5U13gnEkFeYu/58Y=&amp;center_on_screen=true&amp;float_window=true&amp;height=800&amp;positioning_strategy=center_on_screen&amp;width=950" xr:uid="{F163D128-F86E-468C-8172-E7888B9B687E}"/>
    <hyperlink ref="G13" r:id="rId85" display="https://my.apps.factset.com/viewer/?_app_id=central_doc_viewer&amp;_dd2=%26f%3Dsld%26c%3Dtrue%26os%3D292272%26oe%3D292279&amp;_doc_docfn=U2FsdGVkX18k7jVFIlhEj+00KOxtFkMFJIxpBRrrezMGHguRc2y8WHCeAY4yeDcRSVp7w/Lht1ED4pZRw/MTLvjl08YyDJGuLKuh8bzrWOI=&amp;center_on_screen=true&amp;float_window=true&amp;height=800&amp;positioning_strategy=center_on_screen&amp;width=950" xr:uid="{12E8ACEF-7785-42EB-A656-76E69482193C}"/>
    <hyperlink ref="H13" r:id="rId86" display="https://my.apps.factset.com/viewer/?_app_id=central_doc_viewer&amp;_dd2=%26f%3Dsld%26c%3Dtrue%26os%3D280060%26oe%3D280068&amp;_doc_docfn=U2FsdGVkX1/re/7grsCkLBxd26JiVoEApKmgPpzBrJN1z7q2hShQBPsDwXe9wo6JlU2MhfBAfOqZ2VhPX05yVTMXWcknE7NpLWeKf0f1qWY=&amp;center_on_screen=true&amp;float_window=true&amp;height=800&amp;positioning_strategy=center_on_screen&amp;width=950" xr:uid="{016192A7-5E4E-4049-B83D-BB7BD3123C01}"/>
    <hyperlink ref="I13" r:id="rId87" display="https://my.apps.factset.com/viewer/?_app_id=central_doc_viewer&amp;_dd2=%26f%3Dsld%26c%3Dtrue%26os%3D277038%26oe%3D277039&amp;_doc_docfn=U2FsdGVkX1+jCacri3CA7tAkoJQzII5+tJ1BfB2NizZVqahQ/yW4mKrKFjg9d1iyHTxRxblPInbGCrqGz//i81fw3jqte8sf3dFIaMpshRU=&amp;center_on_screen=true&amp;float_window=true&amp;height=800&amp;positioning_strategy=center_on_screen&amp;width=950" xr:uid="{168400A7-EFA9-4461-B4C4-950FE8FEE1E6}"/>
    <hyperlink ref="J13" r:id="rId88" display="https://my.apps.factset.com/viewer/?_app_id=central_doc_viewer&amp;_dd2=%26f%3Dsld%26c%3Dtrue%26os%3D276834%26oe%3D276837&amp;_doc_docfn=U2FsdGVkX1+CqKFfs8T9XaECKPH50oOP7roo2ntBu3yCiSseMRFeUDz7s2whouwHkDGds5/hdeNlHOdzFLsqmXilQ6yU2pJTeiMSwoXzYY8=&amp;center_on_screen=true&amp;float_window=true&amp;height=800&amp;positioning_strategy=center_on_screen&amp;width=950" xr:uid="{B9D667D5-3D99-491B-8638-0D7A7F0D150F}"/>
    <hyperlink ref="K13" r:id="rId89" display="https://my.apps.factset.com/viewer/?_app_id=central_doc_viewer&amp;_dd2=%26f%3Dsld%26c%3Dtrue%26os%3D276629%26oe%3D276633&amp;_doc_docfn=U2FsdGVkX187c/uhrqZHJq4jQkqoN4tAwUSfqJ/k0oOx4rQedm6OT0QS7Drq1VSJOAWg/6N2Paoe7JP9x/fHVfpLRRRceriM2RrH9D4WJVk=&amp;center_on_screen=true&amp;float_window=true&amp;height=800&amp;positioning_strategy=center_on_screen&amp;width=950" xr:uid="{1F550F15-F045-497B-8C17-4FF70E6DC1CC}"/>
    <hyperlink ref="B14" r:id="rId90" display="https://my.apps.factset.com/viewer/?_app_id=central_doc_viewer&amp;_dd2=%26f%3Dsld%26c%3Dtrue%26os%3D221026%26oe%3D221027&amp;_doc_docfn=U2FsdGVkX1+n83RfLnCWlbWqeYeWkfLqFFB/ZJi4YwqlQ4/D/y7oJ/QqBte2ZodaQvIOBPmjAD9jr2dFhHUcB77JW0zaXB5tUW4vK6Xzr7o=&amp;center_on_screen=true&amp;float_window=true&amp;height=800&amp;positioning_strategy=center_on_screen&amp;width=950" xr:uid="{08E5E2EA-13E4-4BC4-80E3-1ABA3C0C2DB6}"/>
    <hyperlink ref="C14" r:id="rId91" display="https://my.apps.factset.com/viewer/?_app_id=central_doc_viewer&amp;_dd2=%26f%3Dsld%26c%3Dtrue%26os%3D210369%26oe%3D210376&amp;_doc_docfn=U2FsdGVkX1+jNVnRZf//F8/7+4Vl19XHL7qSZKTynpA2/wh6SNyyJEx2ceWEfGX6KGbGkujJ1D8JFM0evfH7IC1crqJGPfOSHPB033dVOSI=&amp;center_on_screen=true&amp;float_window=true&amp;height=800&amp;positioning_strategy=center_on_screen&amp;width=950" xr:uid="{8A005D15-B85B-4786-896C-B93F2B8ACE97}"/>
    <hyperlink ref="B15" r:id="rId92" display="https://my.apps.factset.com/viewer/?_app_id=central_doc_viewer&amp;_dd2=%26f%3Dsld%26c%3Dtrue%26os%3D221820%26oe%3D221823&amp;_doc_docfn=U2FsdGVkX1/TGBj5DSDclsex9lI3DXPv1/HEusxzJbzGNRRNKyD0BnP02/Nf8Xl9X5bBo9Mn2gv0RhkmdA+QcYF+ktr+PAyCr27QDme72/k=&amp;center_on_screen=true&amp;float_window=true&amp;height=800&amp;positioning_strategy=center_on_screen&amp;width=950" xr:uid="{188D646B-6201-45E5-8266-CA25EE82D6BC}"/>
    <hyperlink ref="C15" r:id="rId93" display="https://my.apps.factset.com/viewer/?_app_id=central_doc_viewer&amp;_dd2=%26f%3Dsld%26c%3Dtrue%26os%3D211171%26oe%3D211177&amp;_doc_docfn=U2FsdGVkX1/5gglGzCRsG69eSZUJhI+CzpXdIMUfX+kwqbY+6QhOSLMK5EV7Agn4TTEzyNHo+SmRI5sbJGrn9j7HJOR6kzKi9SlCVuEqoZ8=&amp;center_on_screen=true&amp;float_window=true&amp;height=800&amp;positioning_strategy=center_on_screen&amp;width=950" xr:uid="{7FF9622E-88B0-46DF-9DCD-5C1B29277878}"/>
    <hyperlink ref="D15" r:id="rId94" display="https://my.apps.factset.com/viewer/?_app_id=central_doc_viewer&amp;_dd2=%26f%3Dsld%26c%3Dtrue%26os%3D357099%26oe%3D357105&amp;_doc_docfn=U2FsdGVkX1/A2WuZU1eMy6sjV41VSueh9Zhmc8I4BphXc4gpdXwrJf9Y9WjUeLh+eH5BHZxt99QhqoFOhF/gQY7p/gFXfnN2BLqyPhNxrmM=&amp;center_on_screen=true&amp;float_window=true&amp;height=800&amp;positioning_strategy=center_on_screen&amp;width=950" xr:uid="{4F10CA80-C748-4287-901F-E5BE9BAFE572}"/>
    <hyperlink ref="E15" r:id="rId95" display="https://my.apps.factset.com/viewer/?_app_id=central_doc_viewer&amp;_dd2=%26f%3Dsld%26c%3Dtrue%26os%3D487597%26oe%3D487603&amp;_doc_docfn=U2FsdGVkX1+Gk31ET3ZpfT03B0R4u6nRTfkleCNt9KPsA1ih2f67Iw3WYBvhEe/Q5yAx8LzpG9Xk1xlLFKE3gvJ4w8JawlXK96yoML9SNXA=&amp;center_on_screen=true&amp;float_window=true&amp;height=800&amp;positioning_strategy=center_on_screen&amp;width=950" xr:uid="{93B2412B-3B0B-4DCC-9A4D-9A32CB1827CF}"/>
    <hyperlink ref="F15" r:id="rId96" display="https://my.apps.factset.com/viewer/?_app_id=central_doc_viewer&amp;_dd2=%26f%3Dsld%26c%3Dtrue%26os%3D293068%26oe%3D293074&amp;_doc_docfn=U2FsdGVkX1+vvBo8sWx+fMYrZsH7aB+0b+LJtd/ZTfH4R96hgxUJx7DlLsVtrHGUV8jEjJ2s81m5Uo+6k1xtXDh9w5l7cRTKlmUQzFaEDRU=&amp;center_on_screen=true&amp;float_window=true&amp;height=800&amp;positioning_strategy=center_on_screen&amp;width=950" xr:uid="{9ED28167-B949-41A9-98B5-CB9D12FA9245}"/>
    <hyperlink ref="G15" r:id="rId97" display="https://my.apps.factset.com/viewer/?_app_id=central_doc_viewer&amp;_dd2=%26f%3Dsld%26c%3Dtrue%26os%3D293025%26oe%3D293032&amp;_doc_docfn=U2FsdGVkX1+ZBghTOG9x6Pq2LFxhnrSXXBcL25R3UyLIjVKlUlcUm0byYGQBoAQL3mRJ5z6p3hwVeme4Ee/QmPzpozciGbO5Lrf4Jew8+ds=&amp;center_on_screen=true&amp;float_window=true&amp;height=800&amp;positioning_strategy=center_on_screen&amp;width=950" xr:uid="{DDDD8F5E-C890-4626-92B5-56A2AB667557}"/>
    <hyperlink ref="H15" r:id="rId98" display="https://my.apps.factset.com/viewer/?_app_id=central_doc_viewer&amp;_dd2=%26f%3Dsld%26c%3Dtrue%26os%3D280805%26oe%3D280812&amp;_doc_docfn=U2FsdGVkX18EYGYt4Mwfe3X/xzmAV9u8nb1s1it3uXG7feieqy0mkPcB44JCRH8s+LrXEZhdTO99pqRwj7woRVjhzGLjAgMiDu1J3Yw3xAM=&amp;center_on_screen=true&amp;float_window=true&amp;height=800&amp;positioning_strategy=center_on_screen&amp;width=950" xr:uid="{96DAA4E6-770C-4767-8C48-E65D92ABE45B}"/>
    <hyperlink ref="I15" r:id="rId99" display="https://my.apps.factset.com/viewer/?_app_id=central_doc_viewer&amp;_dd2=%26f%3Dsld%26c%3Dtrue%26os%3D277755%26oe%3D277756&amp;_doc_docfn=U2FsdGVkX19iQOUzJwtAkbS+qr/+Z+cbTcd4oQc1TiVF2guAlNcNMmjWg35CFFb5IP8OeRFUDv98P4be8na209O9uxNDEzeu2TRW8ncCZxs=&amp;center_on_screen=true&amp;float_window=true&amp;height=800&amp;positioning_strategy=center_on_screen&amp;width=950" xr:uid="{3A8DC34E-9344-4C12-AE2F-9326FE9E827F}"/>
    <hyperlink ref="J15" r:id="rId100" display="https://my.apps.factset.com/viewer/?_app_id=central_doc_viewer&amp;_dd2=%26f%3Dsld%26c%3Dtrue%26os%3D277556%26oe%3D277557&amp;_doc_docfn=U2FsdGVkX1+Ca96Ngws8ZAJQRDftDmOYFhCVdQqIu3PbEhNtTY1imQ6Mhed14WfOlSHS2x3MDIq5Hy59rryXRgN7VjSeM30LsfjP+qCq2GY=&amp;center_on_screen=true&amp;float_window=true&amp;height=800&amp;positioning_strategy=center_on_screen&amp;width=950" xr:uid="{8378F171-2187-4189-BF5C-A532C58548E6}"/>
    <hyperlink ref="K15" r:id="rId101" display="https://my.apps.factset.com/viewer/?_app_id=central_doc_viewer&amp;_dd2=%26f%3Dsld%26c%3Dtrue%26os%3D277356%26oe%3D277358&amp;_doc_docfn=U2FsdGVkX1+DQ2ryZA5HQMEvRbKSTTeNVtg1awPFF9EfGhk/nEhUw86IaLbsFTTS2dK9wCb45MUSKTSA+H/fk5dllLnouCSOuKPYtVBaOJU=&amp;center_on_screen=true&amp;float_window=true&amp;height=800&amp;positioning_strategy=center_on_screen&amp;width=950" xr:uid="{A424094A-F62A-42F7-8669-AA3360341F5E}"/>
    <hyperlink ref="B16" r:id="rId102" display="https://my.apps.factset.com/viewer/?_app_id=central_doc_viewer&amp;_dd2=%26f%3Dsld%26c%3Dtrue%26os%3D222580%26oe%3D222586&amp;_doc_docfn=U2FsdGVkX1/rE/T5n19Oe/fsp79XajrUAeGAxQJ9zXRm9alz+Xgk1uPBxvbEbg9SjMEdLbsgsLUnBjR8oGa6bPaKhFKHy4/vxQcpXoMb+e8=&amp;center_on_screen=true&amp;float_window=true&amp;height=800&amp;positioning_strategy=center_on_screen&amp;width=950" xr:uid="{471EED20-A07F-4E07-80F2-7F49D763F2F5}"/>
    <hyperlink ref="C16" r:id="rId103" display="https://my.apps.factset.com/viewer/?_app_id=central_doc_viewer&amp;_dd2=%26f%3Dsld%26c%3Dtrue%26os%3D211934%26oe%3D211940&amp;_doc_docfn=U2FsdGVkX19hR2DhORRYLUczQTQX9EpnJJB/yQZPZEJA8j4cW3fp6cdhvdC8xwd3OIAxQWI8PoyjL+wz+rbZANV1VAVjE8zi1SKOvgU6pus=&amp;center_on_screen=true&amp;float_window=true&amp;height=800&amp;positioning_strategy=center_on_screen&amp;width=950" xr:uid="{F1343580-EDDD-4E56-A8DD-EB1EA3968D6B}"/>
    <hyperlink ref="D16" r:id="rId104" display="https://my.apps.factset.com/viewer/?_app_id=central_doc_viewer&amp;_dd2=%26f%3Dsld%26c%3Dtrue%26os%3D357804%26oe%3D357812&amp;_doc_docfn=U2FsdGVkX1+97jPUuL4Y1FsFigb1U5EVb4DJ2m2fQjiv4Vb1X6+RCNqhVieyrr+XNyUcWxO01TNcV0DrE0x3cCdEaCYwOMJ0Vihh/DRNKb8=&amp;center_on_screen=true&amp;float_window=true&amp;height=800&amp;positioning_strategy=center_on_screen&amp;width=950" xr:uid="{07B8FFD6-EE76-4072-BDDC-4665BC9DD952}"/>
    <hyperlink ref="E16" r:id="rId105" display="https://my.apps.factset.com/viewer/?_app_id=central_doc_viewer&amp;_dd2=%26f%3Dsld%26c%3Dtrue%26os%3D488302%26oe%3D488308&amp;_doc_docfn=U2FsdGVkX19pgl3U80cvaevUKHuQifaY0IuTFyZ/D5Xh60MF8IDsrBOjz8+c4mX2V9P5Rs8bXu+j6/dKe7VmUkrxNEiUONwhb6Nr70lvm/E=&amp;center_on_screen=true&amp;float_window=true&amp;height=800&amp;positioning_strategy=center_on_screen&amp;width=950" xr:uid="{5DDBFB66-2AE1-415E-9A3B-76A5A5A179E7}"/>
    <hyperlink ref="F16" r:id="rId106" display="https://my.apps.factset.com/viewer/?_app_id=central_doc_viewer&amp;_dd2=%26f%3Dsld%26c%3Dtrue%26os%3D293773%26oe%3D293779&amp;_doc_docfn=U2FsdGVkX18gB+2kOz+DnDAawPPhnozIm4OUPb1dbKh+dM01oiy8T3YyNsf31G0NoOhGIGBf8mteMJ07pOXhrrUPQ5p5pDeS2BCD76F+tpA=&amp;center_on_screen=true&amp;float_window=true&amp;height=800&amp;positioning_strategy=center_on_screen&amp;width=950" xr:uid="{A69F43D1-9502-4118-80CA-28F02FC2150C}"/>
    <hyperlink ref="G16" r:id="rId107" display="https://my.apps.factset.com/viewer/?_app_id=central_doc_viewer&amp;_dd2=%26f%3Dsld%26c%3Dtrue%26os%3D293731%26oe%3D293737&amp;_doc_docfn=U2FsdGVkX1/s/8uetL8F5PTJR+y4mVD6esJq8heWBG7BIPBeq24AsaoeRRBFhW+Gb5lE9cQs5KDE00OrAemcWaZ8hjFZB6lwKqLR8GCNFsA=&amp;center_on_screen=true&amp;float_window=true&amp;height=800&amp;positioning_strategy=center_on_screen&amp;width=950" xr:uid="{A234A31A-6472-4676-96D8-864A9AAC036C}"/>
    <hyperlink ref="H16" r:id="rId108" display="https://my.apps.factset.com/viewer/?_app_id=central_doc_viewer&amp;_dd2=%26f%3Dsld%26c%3Dtrue%26os%3D281511%26oe%3D281517&amp;_doc_docfn=U2FsdGVkX1+Ezqc/tCLAX1S5xIhUkZ2IJEBQK5cZ38vf8omlXiL8aSe5x7aE0t5jSZf2tCqdfyxseOQOVVWIgjF7eeZfxoMxuR3tqC2eKxQ=&amp;center_on_screen=true&amp;float_window=true&amp;height=800&amp;positioning_strategy=center_on_screen&amp;width=950" xr:uid="{15EE025B-1B32-4ED2-A149-AF5063FA222E}"/>
    <hyperlink ref="I16" r:id="rId109" display="https://my.apps.factset.com/viewer/?_app_id=central_doc_viewer&amp;_dd2=%26f%3Dsld%26c%3Dtrue%26os%3D278447%26oe%3D278449&amp;_doc_docfn=U2FsdGVkX1/PxCxZdyPI9tzAGbe2dW1hsrkJY5ZgjhMtTaQBMnHLbKafykoe9vKkfp0Svh+UHcfbthyrR2ote1mK17xjiKo2ByXsCLWKzw4=&amp;center_on_screen=true&amp;float_window=true&amp;height=800&amp;positioning_strategy=center_on_screen&amp;width=950" xr:uid="{E18DC515-BE44-42F5-9642-62D4027E886D}"/>
    <hyperlink ref="J16" r:id="rId110" display="https://my.apps.factset.com/viewer/?_app_id=central_doc_viewer&amp;_dd2=%26f%3Dsld%26c%3Dtrue%26os%3D278248%26oe%3D278250&amp;_doc_docfn=U2FsdGVkX18sLnOhHZ3UQzZKLO9MDWrw0lsZF+C96eqKmI45iUoTgG3KdHGqCBdpZyNvxAAdkSXZaQ6lLWcetXN8CtqzxRbzFw+njcL9prA=&amp;center_on_screen=true&amp;float_window=true&amp;height=800&amp;positioning_strategy=center_on_screen&amp;width=950" xr:uid="{03BA7DEC-9624-42DE-AA92-F5C16CFB4578}"/>
    <hyperlink ref="K16" r:id="rId111" display="https://my.apps.factset.com/viewer/?_app_id=central_doc_viewer&amp;_dd2=%26f%3Dsld%26c%3Dtrue%26os%3D278049%26oe%3D278051&amp;_doc_docfn=U2FsdGVkX19rw7Gr2VGR6xf/ucVncBhrQTON+X1yaOdpkr75cDce0tBlsviLZFGEGQVsi9+hewTJXEahL1ZoJ5cmdE7MsNFW2pIU1m9hyuU=&amp;center_on_screen=true&amp;float_window=true&amp;height=800&amp;positioning_strategy=center_on_screen&amp;width=950" xr:uid="{00BA84EC-A53C-4677-8B30-15670F22799D}"/>
    <hyperlink ref="B18" r:id="rId112" display="https://my.apps.factset.com/viewer/?_app_id=central_doc_viewer&amp;_dd2=%26f%3Dsld%26c%3Dtrue%26os%3D223778%26oe%3D223786&amp;_doc_docfn=U2FsdGVkX188iApaXG4TftEvmuJMzHKRREwkVqFiXL24e7D6e33k3M5wJ11c/Vl5TnZgpHveohcEaB62ljF1Y/iczneitj4+xj5fwLhZxCU=&amp;center_on_screen=true&amp;float_window=true&amp;height=800&amp;positioning_strategy=center_on_screen&amp;width=950" xr:uid="{70CF14AD-4E3F-4043-AD86-7A902F12A4E9}"/>
    <hyperlink ref="C18" r:id="rId113" display="https://my.apps.factset.com/viewer/?_app_id=central_doc_viewer&amp;_dd2=%26f%3Dsld%26c%3Dtrue%26os%3D213131%26oe%3D213140&amp;_doc_docfn=U2FsdGVkX18WTleu+1rBqilxxRHK/krgixN70RPUheKMA1h/VFHxmPHI8rXU7gqcd8Q1M1lEGQNd4wy91wTXOfdkE2ziS2r+n2jO9DuY9Y4=&amp;center_on_screen=true&amp;float_window=true&amp;height=800&amp;positioning_strategy=center_on_screen&amp;width=950" xr:uid="{5E984526-F7E3-428D-9BBE-12EA9040E4D7}"/>
    <hyperlink ref="D18" r:id="rId114" display="https://my.apps.factset.com/viewer/?_app_id=central_doc_viewer&amp;_dd2=%26f%3Dsld%26c%3Dtrue%26os%3D358904%26oe%3D358913&amp;_doc_docfn=U2FsdGVkX1/FdZzjA+AVh30b5Ae+cMb5CcbFDkfsIK49PjJevMo8xsKRWpOEHXRkPBW/bdP2W5q1ZJcaqU4W5Tn05KnaZomkYyQLsJt9/eo=&amp;center_on_screen=true&amp;float_window=true&amp;height=800&amp;positioning_strategy=center_on_screen&amp;width=950" xr:uid="{A4728BCA-DABB-4DBD-8A80-83D6ED7C3A9A}"/>
    <hyperlink ref="E18" r:id="rId115" display="https://my.apps.factset.com/viewer/?_app_id=central_doc_viewer&amp;_dd2=%26f%3Dsld%26c%3Dtrue%26os%3D489397%26oe%3D489405&amp;_doc_docfn=U2FsdGVkX1960jZ8YRT8xKEmPoxGo4h8t9I/xGXdTuQHU1GZQeLd/6H3PDx8PAYUza0uwc4/XBuTnlDSSYuFMXM08pBnrGhxAvXw7nACs4s=&amp;center_on_screen=true&amp;float_window=true&amp;height=800&amp;positioning_strategy=center_on_screen&amp;width=950" xr:uid="{9DE91552-041C-479F-8711-D6B84BCD7785}"/>
    <hyperlink ref="F18" r:id="rId116" display="https://my.apps.factset.com/viewer/?_app_id=central_doc_viewer&amp;_dd2=%26f%3Dsld%26c%3Dtrue%26os%3D294866%26oe%3D294874&amp;_doc_docfn=U2FsdGVkX1+G8r7k8XLB8SDjKMgsKl2p0onKyDHlay7PLqIfrWT0uQdNTyJ5vhuTsCi199f8FN8Ya9OeQvGOUu6TgxBLb5ErXAumTiCnmT0=&amp;center_on_screen=true&amp;float_window=true&amp;height=800&amp;positioning_strategy=center_on_screen&amp;width=950" xr:uid="{D0C7C230-0CF0-4208-9678-4B6EAA86F90B}"/>
    <hyperlink ref="G18" r:id="rId117" display="https://my.apps.factset.com/viewer/?_app_id=central_doc_viewer&amp;_dd2=%26f%3Dsld%26c%3Dtrue%26os%3D294828%26oe%3D294834&amp;_doc_docfn=U2FsdGVkX18/he10pv2CRzq6gK8BpsrDKE3FAQRpQ/S1wZAO+1eVLHqMk3bojJEVnPSacB6dM7X0UxxbFmP4/b4LxCbcLgH5m5ipAvxI28E=&amp;center_on_screen=true&amp;float_window=true&amp;height=800&amp;positioning_strategy=center_on_screen&amp;width=950" xr:uid="{6ECF8770-1B7D-4AB6-9C7B-BA551FBFEB61}"/>
    <hyperlink ref="H18" r:id="rId118" display="https://my.apps.factset.com/viewer/?_app_id=central_doc_viewer&amp;_dd2=%26f%3Dsld%26c%3Dtrue%26os%3D282611%26oe%3D282618&amp;_doc_docfn=U2FsdGVkX1+iTjN8DiybKQ3IpFCdf2T1OojxEBHhsBZTB38iJStVjsuyLWGWk3EbSBK+B2kUsi3wcikzFJGyFxmMHeLQP34Ih1E5GhO1Dw0=&amp;center_on_screen=true&amp;float_window=true&amp;height=800&amp;positioning_strategy=center_on_screen&amp;width=950" xr:uid="{E54FDBAE-254F-4F62-B6BF-0345016FC690}"/>
    <hyperlink ref="I18" r:id="rId119" display="https://my.apps.factset.com/viewer/?_app_id=central_doc_viewer&amp;_dd2=%26f%3Dsld%26c%3Dtrue%26os%3D279533%26oe%3D279538&amp;_doc_docfn=U2FsdGVkX19LOmjl5HaWbu/aoXQTqYvPoMb/NgsiKpTSZ8J/HAY3gP3/wdPLYgu11bpVcKsdBqOM8ITxy3E8D2w5yX6TgKsoDxXKLepI/6Q=&amp;center_on_screen=true&amp;float_window=true&amp;height=800&amp;positioning_strategy=center_on_screen&amp;width=950" xr:uid="{0C8EA9C7-40ED-4482-8EDB-7D7AD15B5FC8}"/>
    <hyperlink ref="J18" r:id="rId120" display="https://my.apps.factset.com/viewer/?_app_id=central_doc_viewer&amp;_dd2=%26f%3Dsld%26c%3Dtrue%26os%3D279319%26oe%3D279324&amp;_doc_docfn=U2FsdGVkX18o2YfWyyreJjVWns1vBfaik1LZk5n3qPxtSnW2J4amblr8kySp132phln/mvws19g6ttu3anlDjTqxboN1r+ITCIhI4GoB1zQ=&amp;center_on_screen=true&amp;float_window=true&amp;height=800&amp;positioning_strategy=center_on_screen&amp;width=950" xr:uid="{A2C26F71-8074-4AEB-8C85-1A736079E2CB}"/>
    <hyperlink ref="K18" r:id="rId121" display="https://my.apps.factset.com/viewer/?_app_id=central_doc_viewer&amp;_dd2=%26f%3Dsld%26c%3Dtrue%26os%3D279108%26oe%3D279110&amp;_doc_docfn=U2FsdGVkX18sXptDp3+CVvF+uZaNqopEPq9moaOCthSP3KtbhljLk1lAVsEeJFkGqIYMBpqE68n2c3/dMDmFLS6bkKQt9se1OClkBeBM4hc=&amp;center_on_screen=true&amp;float_window=true&amp;height=800&amp;positioning_strategy=center_on_screen&amp;width=950" xr:uid="{BE2124F0-B6DA-447C-8E89-F26377A64256}"/>
    <hyperlink ref="B20" r:id="rId122" display="https://my.apps.factset.com/viewer/?_app_id=central_doc_viewer&amp;_dd2=%26f%3Dsld%26c%3Dtrue%26os%3D224562%26oe%3D224571&amp;_doc_docfn=U2FsdGVkX1/VkgWInpeG6vA8HqXyd4NZ6yPy1G9mwsTV+0DgESGoP3NEi3/ujI8R28DYQPakfAys31JXhcWAYekt4ZWzugrr+LkMCDkGpa8=&amp;center_on_screen=true&amp;float_window=true&amp;height=800&amp;positioning_strategy=center_on_screen&amp;width=950" xr:uid="{F797E550-751C-49F5-B8AE-1C4F076EBB78}"/>
    <hyperlink ref="C20" r:id="rId123" display="https://my.apps.factset.com/viewer/?_app_id=central_doc_viewer&amp;_dd2=%26f%3Dsld%26c%3Dtrue%26os%3D213917%26oe%3D213923&amp;_doc_docfn=U2FsdGVkX1+9e+GwbSZ1w3XIrooLl/9RBLfd4MHoLBUKhZR40O/sR1qqGaABlEWIZeVYBiFJef3H+iNvqHb0au8LFQq5oYXAKhlsiel2brg=&amp;center_on_screen=true&amp;float_window=true&amp;height=800&amp;positioning_strategy=center_on_screen&amp;width=950" xr:uid="{C8A7F179-B51A-4F9C-BFC1-62BE8EE252A5}"/>
    <hyperlink ref="D20" r:id="rId124" display="https://my.apps.factset.com/viewer/?_app_id=central_doc_viewer&amp;_dd2=%26f%3Dsld%26c%3Dtrue%26os%3D359632%26oe%3D359640&amp;_doc_docfn=U2FsdGVkX1+YE52ueUlDhRtjMOT7gjsbMqzT17BMAkUZMugB7YB4MqsI82bDKCuYHh4apanOdqJs4LtZaVvo3O+NnnyGw2rYLVQryuDt1M0=&amp;center_on_screen=true&amp;float_window=true&amp;height=800&amp;positioning_strategy=center_on_screen&amp;width=950" xr:uid="{6522D696-F2F2-4FAB-B0FD-BA79DD9ED5E3}"/>
    <hyperlink ref="E20" r:id="rId125" display="https://my.apps.factset.com/viewer/?_app_id=central_doc_viewer&amp;_dd2=%26f%3Dsld%26c%3Dtrue%26os%3D490124%26oe%3D490132&amp;_doc_docfn=U2FsdGVkX18UzJInt4MT2sPzi1xPK0lZPAtQWEfoxQdBE6lcnhk/pH2VBKuSVYb0cmtV+s12qJquUNLeUqYGRo/OAGX9/eF6+0MuxB3s0RI=&amp;center_on_screen=true&amp;float_window=true&amp;height=800&amp;positioning_strategy=center_on_screen&amp;width=950" xr:uid="{CFC02CB6-055E-449B-AF22-DC1AE05EA1CA}"/>
    <hyperlink ref="F20" r:id="rId126" display="https://my.apps.factset.com/viewer/?_app_id=central_doc_viewer&amp;_dd2=%26f%3Dsld%26c%3Dtrue%26os%3D295595%26oe%3D295601&amp;_doc_docfn=U2FsdGVkX18gR6JjO5kAI8jSWx74+0OUXPRZoVqpgT6t2+TmYZ1uA5iWWWKAZ1xVlNkjnZM+iGM+W6MOOj+Qae1w7KSnElZ1TgIlwW1A7cc=&amp;center_on_screen=true&amp;float_window=true&amp;height=800&amp;positioning_strategy=center_on_screen&amp;width=950" xr:uid="{A172E506-F8AC-4A4C-8522-6D2CCBFDEBF2}"/>
    <hyperlink ref="G20" r:id="rId127" display="https://my.apps.factset.com/viewer/?_app_id=central_doc_viewer&amp;_dd2=%26f%3Dsld%26c%3Dtrue%26os%3D295553%26oe%3D295561&amp;_doc_docfn=U2FsdGVkX1/6Q0eASthKonNv+Ky9U9/RXCcJY79TcHKYC+SMt89GqiaPjKChaIjMWagcgIP0oPxsYcw0AkaGMlwX0On52znRqpvWWvf4kqs=&amp;center_on_screen=true&amp;float_window=true&amp;height=800&amp;positioning_strategy=center_on_screen&amp;width=950" xr:uid="{9A1BB0E0-3FD4-4113-8AA3-4E1269F1349B}"/>
    <hyperlink ref="H20" r:id="rId128" display="https://my.apps.factset.com/viewer/?_app_id=central_doc_viewer&amp;_dd2=%26f%3Dsld%26c%3Dtrue%26os%3D283333%26oe%3D283341&amp;_doc_docfn=U2FsdGVkX1/Cot0dI2ehZwMFrWJbXDdgVFvS7jTZr+ru4ArQePVVxd3spTAgFq/1NBsgHs1UwsKEOM/ohUJ2F9IXtpnHquK3ywRE71jXbGk=&amp;center_on_screen=true&amp;float_window=true&amp;height=800&amp;positioning_strategy=center_on_screen&amp;width=950" xr:uid="{FD23A7F2-D1D1-46D3-9A51-006FE7E09E20}"/>
    <hyperlink ref="I20" r:id="rId129" display="https://my.apps.factset.com/viewer/?_app_id=central_doc_viewer&amp;_dd2=%26f%3Dsld%26c%3Dtrue%26os%3D280244%26oe%3D280247&amp;_doc_docfn=U2FsdGVkX1/YPEbKHKci6avwu/VAnuFTaaXozC7tx3JJGnDuxFJ1y/fct0SgkGcOUXUWSvkcO1gdrq7AmtBXECy9yBPK9CDQ55b9ILXahds=&amp;center_on_screen=true&amp;float_window=true&amp;height=800&amp;positioning_strategy=center_on_screen&amp;width=950" xr:uid="{D65B3735-AE0A-4799-8C46-531C94340EBA}"/>
    <hyperlink ref="J20" r:id="rId130" display="https://my.apps.factset.com/viewer/?_app_id=central_doc_viewer&amp;_dd2=%26f%3Dsld%26c%3Dtrue%26os%3D280043%26oe%3D280044&amp;_doc_docfn=U2FsdGVkX1/o/eGnE4YQMmt8PZqZPf4Lmg5e81VBuHrvJYT6ZC+1QA8ky7t0tKtNy0atKpDjCW1CziDZ0FMbPOkRfF47qH0CP/4ad8TJjrw=&amp;center_on_screen=true&amp;float_window=true&amp;height=800&amp;positioning_strategy=center_on_screen&amp;width=950" xr:uid="{D2068B5B-564A-44AB-B37B-ED680B645FE3}"/>
    <hyperlink ref="K20" r:id="rId131" display="https://my.apps.factset.com/viewer/?_app_id=central_doc_viewer&amp;_dd2=%26f%3Dsld%26c%3Dtrue%26os%3D279840%26oe%3D279843&amp;_doc_docfn=U2FsdGVkX18g9IKH6v0KIJZdOivZaTqu97odUERjMwdH3dVyklDJ0miqh3BBPF8LwegGp4xsA8zTnctYVpMflCgVfUbJMPhgMGaOBRbTwmw=&amp;center_on_screen=true&amp;float_window=true&amp;height=800&amp;positioning_strategy=center_on_screen&amp;width=950" xr:uid="{DA1AB11A-74D7-4029-BE6B-E066F1BC2F92}"/>
    <hyperlink ref="B22" r:id="rId132" display="https://my.apps.factset.com/viewer/?_app_id=central_doc_viewer&amp;_dd2=%26f%3Dsld%26c%3Dtrue%26os%3D225368%26oe%3D225376&amp;_doc_docfn=U2FsdGVkX1+ovlv8qJNdQym/J8JvcHX26nzbANNAMMuLIHfGCjj3GlmvKtixJzrDHSuVGxUOEMKcXrY/nJgl8O8Vg4Gm2Nd1BNg2T7z03Bk=&amp;center_on_screen=true&amp;float_window=true&amp;height=800&amp;positioning_strategy=center_on_screen&amp;width=950" xr:uid="{DB140D45-ACBF-4832-BBD1-2E4A8824D89B}"/>
    <hyperlink ref="C22" r:id="rId133" display="https://my.apps.factset.com/viewer/?_app_id=central_doc_viewer&amp;_dd2=%26f%3Dsld%26c%3Dtrue%26os%3D214720%26oe%3D214728&amp;_doc_docfn=U2FsdGVkX19EdXbfiEV3yxJHoAMgBG9zz1fElC/6nY7+bOC0W8kf8ZieKtN9kbHjHZjepgeXO5eM/dAUIoLdCdLfbu119nHjyFDff5/S0hQ=&amp;center_on_screen=true&amp;float_window=true&amp;height=800&amp;positioning_strategy=center_on_screen&amp;width=950" xr:uid="{602F4912-4940-4FED-AE1C-6B604DFEB762}"/>
    <hyperlink ref="D22" r:id="rId134" display="https://my.apps.factset.com/viewer/?_app_id=central_doc_viewer&amp;_dd2=%26f%3Dsld%26c%3Dtrue%26os%3D360385%26oe%3D360391&amp;_doc_docfn=U2FsdGVkX1/otlWUHNVZ8VdbPuOwzbkyyx/2MyXlKx86eUSOuJ9LE98fslxuf2fAqfNb9PRp2BLJ9JN94Cb8oDTG6yk2wjnP+8j4TjxkSKo=&amp;center_on_screen=true&amp;float_window=true&amp;height=800&amp;positioning_strategy=center_on_screen&amp;width=950" xr:uid="{9C9B4EFE-2E98-44C7-9F2B-23F2212AD95F}"/>
    <hyperlink ref="E22" r:id="rId135" display="https://my.apps.factset.com/viewer/?_app_id=central_doc_viewer&amp;_dd2=%26f%3Dsld%26c%3Dtrue%26os%3D490879%26oe%3D490887&amp;_doc_docfn=U2FsdGVkX1+7oODHoM28zqVkcoAvt04vhRu1nPXVRcOl8C5gON3VFaKTaVuvuHM1aIBHTYPdHIQtDayXtZv8/YJyzg2CjiXxgEffGA2J6hE=&amp;center_on_screen=true&amp;float_window=true&amp;height=800&amp;positioning_strategy=center_on_screen&amp;width=950" xr:uid="{154F3839-1910-4FBA-A5D4-A0548F8E5775}"/>
    <hyperlink ref="F22" r:id="rId136" display="https://my.apps.factset.com/viewer/?_app_id=central_doc_viewer&amp;_dd2=%26f%3Dsld%26c%3Dtrue%26os%3D296349%26oe%3D296358&amp;_doc_docfn=U2FsdGVkX19/RtptPCyf6QDEbKpEO+JoQhVsusPTDNmEFF4QMg8OMQo74sDhwX4OGWRpLwVZxkAnfPHsjV6wXpnJpYmqF0jgBzODNvp7sYU=&amp;center_on_screen=true&amp;float_window=true&amp;height=800&amp;positioning_strategy=center_on_screen&amp;width=950" xr:uid="{373FA6E9-DC69-4356-B1A1-5374FE449833}"/>
    <hyperlink ref="G22" r:id="rId137" display="https://my.apps.factset.com/viewer/?_app_id=central_doc_viewer&amp;_dd2=%26f%3Dsld%26c%3Dtrue%26os%3D296307%26oe%3D296316&amp;_doc_docfn=U2FsdGVkX199L5/VInhGNvNgXL2Hn9knu4HzZARjf4ZdoxRVrhuJ3JX1uAJjxemyQMO3Esn/3cNPhCz8syYLUp1zoe4IBoJOxz30wAgmGts=&amp;center_on_screen=true&amp;float_window=true&amp;height=800&amp;positioning_strategy=center_on_screen&amp;width=950" xr:uid="{CD6FCA4E-B48F-466C-BC89-0C5C02C77C01}"/>
    <hyperlink ref="H22" r:id="rId138" display="https://my.apps.factset.com/viewer/?_app_id=central_doc_viewer&amp;_dd2=%26f%3Dsld%26c%3Dtrue%26os%3D284087%26oe%3D284096&amp;_doc_docfn=U2FsdGVkX1+0Yo2gbNxWlWPpwLfpOxTbrdmrC5mP3xrRav4ytibpWdwOVb9kN1bja6odvW9GI8EEetfm4qaA53ti9ozDFMDvOhOHdTqh9DU=&amp;center_on_screen=true&amp;float_window=true&amp;height=800&amp;positioning_strategy=center_on_screen&amp;width=950" xr:uid="{425D2D56-5319-482C-8AE0-9D65B3BBF279}"/>
    <hyperlink ref="I22" r:id="rId139" display="https://my.apps.factset.com/viewer/?_app_id=central_doc_viewer&amp;_dd2=%26f%3Dsld%26c%3Dtrue%26os%3D280986%26oe%3D280990&amp;_doc_docfn=U2FsdGVkX1//MRxsZ4+wJlZpMaFtbQ5ndUzqrtGU6OgiKrSrl847MrNXPw2uu6P9x0rGzs2w9sIUJmz+J2uJp7ARO/CNxx0fF6NJmNn+970=&amp;center_on_screen=true&amp;float_window=true&amp;height=800&amp;positioning_strategy=center_on_screen&amp;width=950" xr:uid="{CE7E4F43-7C06-4354-944D-3BF0D9BED5CA}"/>
    <hyperlink ref="J22" r:id="rId140" display="https://my.apps.factset.com/viewer/?_app_id=central_doc_viewer&amp;_dd2=%26f%3Dsld%26c%3Dtrue%26os%3D280771%26oe%3D280776&amp;_doc_docfn=U2FsdGVkX1/u/+d07yISXsN5IbL/RJzJFQMLsWwKep9WL8mSAh45cdxn5IsFHunNnBNkZw2PtWjuJmeEz7Ysm25XBFf/lZQoIagvCYu6RyE=&amp;center_on_screen=true&amp;float_window=true&amp;height=800&amp;positioning_strategy=center_on_screen&amp;width=950" xr:uid="{16FFFF32-7E6F-498E-9132-550BFF9C344B}"/>
    <hyperlink ref="B23" r:id="rId141" display="https://my.apps.factset.com/viewer/?_app_id=central_doc_viewer&amp;_dd2=%26f%3Dsld%26c%3Dtrue%26os%3D227068%26oe%3D227075&amp;_doc_docfn=U2FsdGVkX188Du2jgEQOki107U92yIHsKij5r7on1czPX1V4SFeJDkW47MsylsdfHVmG6riV6nWwARp4zmtb9eFulXy2mMap1/OJzoE7pLY=&amp;center_on_screen=true&amp;float_window=true&amp;height=800&amp;positioning_strategy=center_on_screen&amp;width=950" xr:uid="{6198BC6F-9DE9-47A1-AAC5-706DF659581A}"/>
    <hyperlink ref="C23" r:id="rId142" display="https://my.apps.factset.com/viewer/?_app_id=central_doc_viewer&amp;_dd2=%26f%3Dsld%26c%3Dtrue%26os%3D216415%26oe%3D216423&amp;_doc_docfn=U2FsdGVkX1/wyDq/hd6fdOWyp0ncxbxAWJngXWv13lV13nlCp6Tgxva52Jpo18ybkr9Ty9UgJBbekw/wnT/ric4BfLYB6KGRqFvu57cFLT0=&amp;center_on_screen=true&amp;float_window=true&amp;height=800&amp;positioning_strategy=center_on_screen&amp;width=950" xr:uid="{E6187367-977E-4D27-AAEF-953BC7E3B7F2}"/>
    <hyperlink ref="D23" r:id="rId143" display="https://my.apps.factset.com/viewer/?_app_id=central_doc_viewer&amp;_dd2=%26f%3Dsld%26c%3Dtrue%26os%3D363258%26oe%3D363263&amp;_doc_docfn=U2FsdGVkX1/oU7ks9HxHyKqMTivU5b1ef9SKl7qer5jPOaPTESZ5WrRSRaV0AHdiFh/A/M7a0TUGZ39A0+ZqNpmNXn27AxQC6+VjyNsaZpc=&amp;center_on_screen=true&amp;float_window=true&amp;height=800&amp;positioning_strategy=center_on_screen&amp;width=950" xr:uid="{278755F1-0437-4781-B4E0-B0B404F9C0D1}"/>
    <hyperlink ref="E23" r:id="rId144" display="https://my.apps.factset.com/viewer/?_app_id=central_doc_viewer&amp;_dd2=%26f%3Dsld%26c%3Dtrue%26os%3D493905%26oe%3D493911&amp;_doc_docfn=U2FsdGVkX185xL0idAEhy7PvEot/twOK9Kodxis5bQemy/xX6rsaSVgOHWWkvfMYJzuxJS4zaaeLIEjy6kDyTC7gDt8A/3T0FidAZHqrS1o=&amp;center_on_screen=true&amp;float_window=true&amp;height=800&amp;positioning_strategy=center_on_screen&amp;width=950" xr:uid="{0AA52EF6-808A-44DB-B8FE-39055BCFC948}"/>
    <hyperlink ref="F23" r:id="rId145" display="https://my.apps.factset.com/viewer/?_app_id=central_doc_viewer&amp;_dd2=%26f%3Dsld%26c%3Dtrue%26os%3D299523%26oe%3D299529&amp;_doc_docfn=U2FsdGVkX1+LWfLfqNijoBjr0myLcCqyPSo4RrjUEDt8h1mls2/yX2++3GhTn3sFxa1zPhKjwmO21tmuMKLCRQVRSSuFvDVGDKzE65eZGmE=&amp;center_on_screen=true&amp;float_window=true&amp;height=800&amp;positioning_strategy=center_on_screen&amp;width=950" xr:uid="{36E8B29C-4F90-4225-8F84-DA8DFBA21811}"/>
    <hyperlink ref="G23" r:id="rId146" display="https://my.apps.factset.com/viewer/?_app_id=central_doc_viewer&amp;_dd2=%26f%3Dsld%26c%3Dtrue%26os%3D299482%26oe%3D299489&amp;_doc_docfn=U2FsdGVkX1+ex+nz35+dZnK4ixEEI5nbrs6PzGK2emlWJ8lxicY/D8k2/WcxL4Bs63g8I+pkdmM869kSyzmNMGb+XSmZ7O5BLIBP4M5bvEA=&amp;center_on_screen=true&amp;float_window=true&amp;height=800&amp;positioning_strategy=center_on_screen&amp;width=950" xr:uid="{C6F97080-2E23-4E07-9BB1-F923D9C80EB3}"/>
    <hyperlink ref="H23" r:id="rId147" display="https://my.apps.factset.com/viewer/?_app_id=central_doc_viewer&amp;_dd2=%26f%3Dsld%26c%3Dtrue%26os%3D287261%26oe%3D287269&amp;_doc_docfn=U2FsdGVkX180pagr3m38xnkWGQuuXbyGaU3dCBBgZRj5OV5y6yPSgmJ/NSigRv+7FQ2ChrGZm0lDpRQ7Ad5gL/sWNkzpp4rx98adeIhRASM=&amp;center_on_screen=true&amp;float_window=true&amp;height=800&amp;positioning_strategy=center_on_screen&amp;width=950" xr:uid="{CB32B225-24C6-4B9F-8438-B95A39D20864}"/>
    <hyperlink ref="I23" r:id="rId148" display="https://my.apps.factset.com/viewer/?_app_id=central_doc_viewer&amp;_dd2=%26f%3Dsld%26c%3Dtrue%26os%3D284110%26oe%3D284113&amp;_doc_docfn=U2FsdGVkX1/D2gOxe0t5HBENpmd1W40NDV+dAkbqvpqG4kiVS8vsS33JWOSoS8JMxi0AFHVA42uQIDG8Xh1jVzgOMCuEG5c3dvwJc/2gwCk=&amp;center_on_screen=true&amp;float_window=true&amp;height=800&amp;positioning_strategy=center_on_screen&amp;width=950" xr:uid="{8C6C334F-613D-4160-AF96-11516012CFEC}"/>
    <hyperlink ref="J23" r:id="rId149" display="https://my.apps.factset.com/viewer/?_app_id=central_doc_viewer&amp;_dd2=%26f%3Dsld%26c%3Dtrue%26os%3D283892%26oe%3D283894&amp;_doc_docfn=U2FsdGVkX198sTsWX967xHRLrRCw5bw0EVRfPLIqsWSRjqdHw4SsTyAqMShqKVLqKrqmD+G0jzeCikni5MjVCTI8kFuyIIKhfhkZUM4vYJk=&amp;center_on_screen=true&amp;float_window=true&amp;height=800&amp;positioning_strategy=center_on_screen&amp;width=950" xr:uid="{8D42CB70-685C-4B21-A115-D49E2A4E076F}"/>
    <hyperlink ref="K23" r:id="rId150" display="https://my.apps.factset.com/viewer/?_app_id=central_doc_viewer&amp;_dd2=%26f%3Dsld%26c%3Dtrue%26os%3D283674%26oe%3D283677&amp;_doc_docfn=U2FsdGVkX1/xIioub2pVnh/Tz99lOpE8ebIs5b1ISYUmwScvgPU2LbZ5Mqh8fGXwRTb1+eqZJfNOAo3ZqjuDu7Rb/wXvZVwwlsYUdiAuExk=&amp;center_on_screen=true&amp;float_window=true&amp;height=800&amp;positioning_strategy=center_on_screen&amp;width=950" xr:uid="{834830C1-85DC-4AFA-BACD-AED6972EE3A5}"/>
    <hyperlink ref="D24" r:id="rId151" display="https://my.apps.factset.com/viewer/?_app_id=central_doc_viewer&amp;_dd2=%26f%3Dsld%26c%3Dtrue%26os%3D361027%26oe%3D361028&amp;_doc_docfn=U2FsdGVkX19C817z9kzg1SavTnorzbk7Gvf/O3nkFdSOgf5N2A0loPT4703Sg3oQXeeUB5vg5Mz+JvBSajMohr0ioUCLgm6npGCDHVGNwZw=&amp;center_on_screen=true&amp;float_window=true&amp;height=800&amp;positioning_strategy=center_on_screen&amp;width=950" xr:uid="{E15CF3F2-DB3F-4881-8449-D3C4AD269F66}"/>
    <hyperlink ref="E24" r:id="rId152" display="https://my.apps.factset.com/viewer/?_app_id=central_doc_viewer&amp;_dd2=%26f%3Dsld%26c%3Dtrue%26os%3D491596%26oe%3D491597&amp;_doc_docfn=U2FsdGVkX19eL3vZ/3QJ0GD7d4SI3he8QgkphR0ad4p7BGoYvUvso55Q2TsL/j1mBlLa9pH9vCF15wVRiv72vk2wd3bd9HH8Eh1LiIu+QcQ=&amp;center_on_screen=true&amp;float_window=true&amp;height=800&amp;positioning_strategy=center_on_screen&amp;width=950" xr:uid="{AA45DA8F-5AB3-4999-A8CF-099A05B7DDB1}"/>
    <hyperlink ref="F24" r:id="rId153" display="https://my.apps.factset.com/viewer/?_app_id=central_doc_viewer&amp;_dd2=%26f%3Dsld%26c%3Dtrue%26os%3D297152%26oe%3D297159&amp;_doc_docfn=U2FsdGVkX1/PVr6aZ0/6AEqkX8pVHf17ejMUED4irx16rlpNwpDfhgsNo/BDtsazPJxaEwNo06O5DBcXOfWKjI9e60gpdf3PVTWT76kluXc=&amp;center_on_screen=true&amp;float_window=true&amp;height=800&amp;positioning_strategy=center_on_screen&amp;width=950" xr:uid="{13E21C1F-FE08-426B-A9C5-7B8789606B97}"/>
    <hyperlink ref="G24" r:id="rId154" display="https://my.apps.factset.com/viewer/?_app_id=central_doc_viewer&amp;_dd2=%26f%3Dsld%26c%3Dtrue%26os%3D297110%26oe%3D297117&amp;_doc_docfn=U2FsdGVkX1+Cr24UvpI7t1aIG3azt77SjhHwebLCp1j6e7tIRjz1tSqJzHSKWFTxw4FyNbZHkMkG/Qb1tFEblKIfjMGZdl8vNCv60FToSuI=&amp;center_on_screen=true&amp;float_window=true&amp;height=800&amp;positioning_strategy=center_on_screen&amp;width=950" xr:uid="{F477B807-3018-42BB-AE39-EA0314EA3690}"/>
    <hyperlink ref="H24" r:id="rId155" display="https://my.apps.factset.com/viewer/?_app_id=central_doc_viewer&amp;_dd2=%26f%3Dsld%26c%3Dtrue%26os%3D284890%26oe%3D284897&amp;_doc_docfn=U2FsdGVkX1/GmYU7hNSVzlXyme4qK46TgMZSROym5sHX3+6FxBtXummVuXjM5dI6Tt0sh3+6y7BNy2HdfpKnHPMx9eAwseS26Wzqxf44zjE=&amp;center_on_screen=true&amp;float_window=true&amp;height=800&amp;positioning_strategy=center_on_screen&amp;width=950" xr:uid="{AA313D21-9C28-4150-AF95-823D5BACCDCC}"/>
    <hyperlink ref="I24" r:id="rId156" display="https://my.apps.factset.com/viewer/?_app_id=central_doc_viewer&amp;_dd2=%26f%3Dsld%26c%3Dtrue%26os%3D281776%26oe%3D281779&amp;_doc_docfn=U2FsdGVkX18NTf4VFPIEnWjIcsaXSU4uhIFvFq/HUEamfBTyw8ZAxD8tTzkDpQuCBMsu+1ds+vQC4qoNkrbyn1BmnkvD/DInYVRp7Kd5DLg=&amp;center_on_screen=true&amp;float_window=true&amp;height=800&amp;positioning_strategy=center_on_screen&amp;width=950" xr:uid="{62915E8E-7C78-46BB-A257-22020FEB21D0}"/>
    <hyperlink ref="J24" r:id="rId157" display="https://my.apps.factset.com/viewer/?_app_id=central_doc_viewer&amp;_dd2=%26f%3Dsld%26c%3Dtrue%26os%3D281555%26oe%3D281558&amp;_doc_docfn=U2FsdGVkX1+wENHIDVwNRk3VPI7j9h04onVrpP3vylkk2n3lbkirDN+X8IodHWCGBxIUTTgC3k7633KSoLpXwSSbbSefmYV0x85AQpGfs4o=&amp;center_on_screen=true&amp;float_window=true&amp;height=800&amp;positioning_strategy=center_on_screen&amp;width=950" xr:uid="{12E6C843-B593-44EE-829C-0441FBC61FAF}"/>
    <hyperlink ref="K24" r:id="rId158" display="https://my.apps.factset.com/viewer/?_app_id=central_doc_viewer&amp;_dd2=%26f%3Dsld%26c%3Dtrue%26os%3D281334%26oe%3D281337&amp;_doc_docfn=U2FsdGVkX18D/udeVNF6ohQsk3pH9DHUeHGDeIF2fhx9zD/IqSO9gQaSqYnaALG5U09LfRm4NWrT4lh3iBCn9KZ/HpCJHlKZSPvs1/Z5yaw=&amp;center_on_screen=true&amp;float_window=true&amp;height=800&amp;positioning_strategy=center_on_screen&amp;width=950" xr:uid="{993F1D4D-7172-4532-808C-D6FD2A4C8A17}"/>
    <hyperlink ref="D25" r:id="rId159" display="https://my.apps.factset.com/viewer/?_app_id=central_doc_viewer&amp;_dd2=%26f%3Dsld%26c%3Dtrue%26os%3D361661%26oe%3D361662&amp;_doc_docfn=U2FsdGVkX1/TgZOPcbI4PIDaKfxshYUy40E/XgiVs2IfgPK81QExE/Ro0VgM8kHi58Ndc8XRyu+MxHW7wM5ovubzzMN2dv6XjZVO3QEaspI=&amp;center_on_screen=true&amp;float_window=true&amp;height=800&amp;positioning_strategy=center_on_screen&amp;width=950" xr:uid="{51691926-987B-4CBE-8F02-CBF06C944619}"/>
    <hyperlink ref="E25" r:id="rId160" display="https://my.apps.factset.com/viewer/?_app_id=central_doc_viewer&amp;_dd2=%26f%3Dsld%26c%3Dtrue%26os%3D492305%26oe%3D492306&amp;_doc_docfn=U2FsdGVkX18vNo4I7PVnVWCX1qTXIDIDoDnlSOZQ2xAEwdSq0hl2zUPzQ/KpnbA6/xj/Nk+e37nCnsqDCOrLqqqduPO0JoMCddC6/iOnUDQ=&amp;center_on_screen=true&amp;float_window=true&amp;height=800&amp;positioning_strategy=center_on_screen&amp;width=950" xr:uid="{3C32031D-7A9C-45A8-BE6B-4E1A103B5A1A}"/>
    <hyperlink ref="F25" r:id="rId161" display="https://my.apps.factset.com/viewer/?_app_id=central_doc_viewer&amp;_dd2=%26f%3Dsld%26c%3Dtrue%26os%3D297931%26oe%3D297940&amp;_doc_docfn=U2FsdGVkX1/sJlSUZ0vfyUxpKedBx8I0tkBtRIVwRM2tbl/xiRKZqkLt/sD1Prln4IGxYqFSWDP5ZbT9dxD2iAG4+gNDo/yfVpxRHpf0QOU=&amp;center_on_screen=true&amp;float_window=true&amp;height=800&amp;positioning_strategy=center_on_screen&amp;width=950" xr:uid="{9A97E986-C143-423F-8CC4-7D99910B15E9}"/>
    <hyperlink ref="G25" r:id="rId162" display="https://my.apps.factset.com/viewer/?_app_id=central_doc_viewer&amp;_dd2=%26f%3Dsld%26c%3Dtrue%26os%3D297889%26oe%3D297898&amp;_doc_docfn=U2FsdGVkX1/IsoRlz+47lYn43AuZk8FOU12bI1uBLyDn9lMxcYSLq0RJxTcX1UTU3X4VR8294ghOL1RDhSQOCugJCys9ifBxi11zUmvrFkU=&amp;center_on_screen=true&amp;float_window=true&amp;height=800&amp;positioning_strategy=center_on_screen&amp;width=950" xr:uid="{93ADD5F3-69F3-4B31-9178-23BB014AED9E}"/>
    <hyperlink ref="H25" r:id="rId163" display="https://my.apps.factset.com/viewer/?_app_id=central_doc_viewer&amp;_dd2=%26f%3Dsld%26c%3Dtrue%26os%3D285669%26oe%3D285678&amp;_doc_docfn=U2FsdGVkX19GkWmW+TSqq6D5ICDKuZAQXxkarloLhLp+1cHorkZtVc+vIGv4JgC/WG3lJ0CcySeX3Tr49AIaxfgOrnI4hmzdPBE1IoeMwQc=&amp;center_on_screen=true&amp;float_window=true&amp;height=800&amp;positioning_strategy=center_on_screen&amp;width=950" xr:uid="{2E7681C9-2EE8-4833-A752-C10B8344A647}"/>
    <hyperlink ref="I25" r:id="rId164" display="https://my.apps.factset.com/viewer/?_app_id=central_doc_viewer&amp;_dd2=%26f%3Dsld%26c%3Dtrue%26os%3D282543%26oe%3D282548&amp;_doc_docfn=U2FsdGVkX19la63XUsZ6OaYbovJ5vA+P1NNJCJrtFpAmvbyQvTSriJbTQwFKd9wPmf67gxVWN3DvzcyjpiK4Hyvpg9AffbTX5QUTYh1/tiY=&amp;center_on_screen=true&amp;float_window=true&amp;height=800&amp;positioning_strategy=center_on_screen&amp;width=950" xr:uid="{2828B869-C25D-4879-B7E3-AA01D84A0B25}"/>
    <hyperlink ref="J25" r:id="rId165" display="https://my.apps.factset.com/viewer/?_app_id=central_doc_viewer&amp;_dd2=%26f%3Dsld%26c%3Dtrue%26os%3D282324%26oe%3D282329&amp;_doc_docfn=U2FsdGVkX19EAwICmPFyOPw7WVEZ0rsIk6fFVeTJbWM4sqjxt6414ijBW7Y8qR98+c8UxpS5TY8/tohjzoDT5EESyRzHYQLUC3eCAFzqeCY=&amp;center_on_screen=true&amp;float_window=true&amp;height=800&amp;positioning_strategy=center_on_screen&amp;width=950" xr:uid="{A7C7D931-34D4-40F8-AFBE-28D40D94D68D}"/>
    <hyperlink ref="K25" r:id="rId166" display="https://my.apps.factset.com/viewer/?_app_id=central_doc_viewer&amp;_dd2=%26f%3Dsld%26c%3Dtrue%26os%3D282105%26oe%3D282110&amp;_doc_docfn=U2FsdGVkX18f4IXcaMMG38VP49GkYzjwVA/ache7f2Di0ePlYLlkBsxj880fKPLw7dreKwo6LxCA1xDStAHJkUkgW6C0koNYEfUKbrLPENE=&amp;center_on_screen=true&amp;float_window=true&amp;height=800&amp;positioning_strategy=center_on_screen&amp;width=950" xr:uid="{2C1798AC-2ACB-47C7-8C1B-E28053B60F9D}"/>
    <hyperlink ref="B26" r:id="rId167" display="https://my.apps.factset.com/viewer/?_app_id=central_doc_viewer&amp;_dd2=%26f%3Dsld%26c%3Dtrue%26os%3D226245%26oe%3D226252&amp;_doc_docfn=U2FsdGVkX18WsTdNelhu1n7Lbep6yMS/PsL+Xpcvq518D2sl8TF/bpnAwXMQAQB7P4+ENswvmDXagQj8iLrDY/9sKjJWffYpybYekeEu7rA=&amp;center_on_screen=true&amp;float_window=true&amp;height=800&amp;positioning_strategy=center_on_screen&amp;width=950" xr:uid="{6AD61618-EA6A-4DBF-BCE6-B3F129C1FE11}"/>
    <hyperlink ref="C26" r:id="rId168" display="https://my.apps.factset.com/viewer/?_app_id=central_doc_viewer&amp;_dd2=%26f%3Dsld%26c%3Dtrue%26os%3D215596%26oe%3D215602&amp;_doc_docfn=U2FsdGVkX1/ixM44kl5i9Hi+gu+NwcJszzS7tYalZ+MmCgXVEp9Z1LZHSgjXdppFbNRNdaMTlNkUQ6zUKDnHqJrl0se4ySAiQZyP17blvNs=&amp;center_on_screen=true&amp;float_window=true&amp;height=800&amp;positioning_strategy=center_on_screen&amp;width=950" xr:uid="{D79B27C6-9242-446C-9E56-1619BB7CCC10}"/>
    <hyperlink ref="D26" r:id="rId169" display="https://my.apps.factset.com/viewer/?_app_id=central_doc_viewer&amp;_dd2=%26f%3Dsld%26c%3Dtrue%26os%3D362494%26oe%3D362500&amp;_doc_docfn=U2FsdGVkX19/sN6h7n9bB2YI0uZbIjYnL3gtNk22TmNBraUd2Uf0OEmytUxE9G/do+B85nv9fh9eUomif0ORf7PDqgVb0q4CRW2buCHe5+E=&amp;center_on_screen=true&amp;float_window=true&amp;height=800&amp;positioning_strategy=center_on_screen&amp;width=950" xr:uid="{FDBE4869-84B7-4DD9-9C43-5EEE044FC292}"/>
    <hyperlink ref="E26" r:id="rId170" display="https://my.apps.factset.com/viewer/?_app_id=central_doc_viewer&amp;_dd2=%26f%3Dsld%26c%3Dtrue%26os%3D493138%26oe%3D493144&amp;_doc_docfn=U2FsdGVkX1+bJYF+PWWi7hXVX7K1CGx1swlPmt6cPIcs50kOQFXeLBFJfLRsxsbWY1r0xwZxxVtGxrRk1gBhAUrAO141/mEoU4wXdHV90m8=&amp;center_on_screen=true&amp;float_window=true&amp;height=800&amp;positioning_strategy=center_on_screen&amp;width=950" xr:uid="{0054C18B-B0D6-435E-BAA8-86D7CFA99DC1}"/>
    <hyperlink ref="F26" r:id="rId171" display="https://my.apps.factset.com/viewer/?_app_id=central_doc_viewer&amp;_dd2=%26f%3Dsld%26c%3Dtrue%26os%3D298752%26oe%3D298760&amp;_doc_docfn=U2FsdGVkX1/p0xzhVhe0MUqQzpk3N+Rc4ntYsqPgvyqpeHFUosBMH9os3CasFr8qOBh7VD0m0jW+7g4J5SWMYjV62Oan6GVnHiyUV5Apl08=&amp;center_on_screen=true&amp;float_window=true&amp;height=800&amp;positioning_strategy=center_on_screen&amp;width=950" xr:uid="{7E8A8DE4-EB49-4937-9441-9A34C5D5A41A}"/>
    <hyperlink ref="G26" r:id="rId172" display="https://my.apps.factset.com/viewer/?_app_id=central_doc_viewer&amp;_dd2=%26f%3Dsld%26c%3Dtrue%26os%3D298712%26oe%3D298718&amp;_doc_docfn=U2FsdGVkX18Jil4ykb4UW1GUInw0GxtIHNpjVdQx1EbqUtAty9z3fcmvCaTR1Y7Ic0YxA/Sfh518svJt8cbBhoKpV0uZk9evEzs0KAYPgAo=&amp;center_on_screen=true&amp;float_window=true&amp;height=800&amp;positioning_strategy=center_on_screen&amp;width=950" xr:uid="{8A6CF7E1-ABEA-4C62-9335-3E37FF91E964}"/>
    <hyperlink ref="H26" r:id="rId173" display="https://my.apps.factset.com/viewer/?_app_id=central_doc_viewer&amp;_dd2=%26f%3Dsld%26c%3Dtrue%26os%3D286494%26oe%3D286500&amp;_doc_docfn=U2FsdGVkX1/xCV4VSSAFxZ4UZcFCwLRXGKRadbIYldOYp7F0YjZThRBC6pJkdq1S2tvl3iKHj+HKyEzdjfAXBBFTf5b6oqArfpbIX/dggFI=&amp;center_on_screen=true&amp;float_window=true&amp;height=800&amp;positioning_strategy=center_on_screen&amp;width=950" xr:uid="{882C4E34-42AC-48EA-8C32-4F91B6666282}"/>
    <hyperlink ref="I26" r:id="rId174" display="https://my.apps.factset.com/viewer/?_app_id=central_doc_viewer&amp;_dd2=%26f%3Dsld%26c%3Dtrue%26os%3D283355%26oe%3D283358&amp;_doc_docfn=U2FsdGVkX18jnodpRGyYrZJrhHDxDFn5cdxb5O1dmR8nFIK+M/qtwVODcFJ+1UGS6AczR7gXLdg3OrgzH/MGgl9k9DaGJb0nhp0n5K3KFHQ=&amp;center_on_screen=true&amp;float_window=true&amp;height=800&amp;positioning_strategy=center_on_screen&amp;width=950" xr:uid="{58E5C066-4690-4C9A-8C6D-6323A3A562FE}"/>
    <hyperlink ref="J26" r:id="rId175" display="https://my.apps.factset.com/viewer/?_app_id=central_doc_viewer&amp;_dd2=%26f%3Dsld%26c%3Dtrue%26os%3D283125%26oe%3D283128&amp;_doc_docfn=U2FsdGVkX19fcV+HscbPogzcmIu5QFiC3niQc3y+vGLmrpWfZ4THfOSi4/JWWfb8hBzb57VwiTjXFSzAOL5ezlnWei5piodarrgHBIUt5i0=&amp;center_on_screen=true&amp;float_window=true&amp;height=800&amp;positioning_strategy=center_on_screen&amp;width=950" xr:uid="{4D0C3E36-2491-4FE7-8281-66E1B05683A8}"/>
    <hyperlink ref="K26" r:id="rId176" display="https://my.apps.factset.com/viewer/?_app_id=central_doc_viewer&amp;_dd2=%26f%3Dsld%26c%3Dtrue%26os%3D282896%26oe%3D282898&amp;_doc_docfn=U2FsdGVkX1/K/naxnG4+cGZnPuHVsuXGX+oMmLsOVtNrp/5V3aWY2yNbLibF5iB99OOM1RMxCT8XsB4BT3qhHeKd1+fG31zBE7aqftSZi7E=&amp;center_on_screen=true&amp;float_window=true&amp;height=800&amp;positioning_strategy=center_on_screen&amp;width=950" xr:uid="{3A2E265E-5664-4EC1-93FA-DCF794FD8401}"/>
    <hyperlink ref="B27" r:id="rId177" display="https://my.apps.factset.com/viewer/?_app_id=central_doc_viewer&amp;_dd2=%26f%3Dsld%26c%3Dtrue%26os%3D234200%26oe%3D234209&amp;_doc_docfn=U2FsdGVkX19VRWLEkJWjSPYYmae+MS8cD9f536h9RU9grMXoDm+GdOLZb7CB6nqlR1BtQ+R7oqYo35Hk1nTfBCCp12gSyXfY4F61HEXo7+Y=&amp;center_on_screen=true&amp;float_window=true&amp;height=800&amp;positioning_strategy=center_on_screen&amp;width=950" xr:uid="{90AEA5B2-2967-49E0-8E1F-E12A7A9C12C1}"/>
    <hyperlink ref="C27" r:id="rId178" display="https://my.apps.factset.com/viewer/?_app_id=central_doc_viewer&amp;_dd2=%26f%3Dsld%26c%3Dtrue%26os%3D223565%26oe%3D223576&amp;_doc_docfn=U2FsdGVkX18+q4X1pUYfTlxAAwPSNfzDcmRrizyqkepjroZYRHYxkoo9YfeumsakJL/EUYTtsdB7Mp4v+Mc0JkcmO8VKMRz3Mw2XKlNOtko=&amp;center_on_screen=true&amp;float_window=true&amp;height=800&amp;positioning_strategy=center_on_screen&amp;width=950" xr:uid="{714EA3C0-478E-4206-BFBC-8454A4E0F97B}"/>
    <hyperlink ref="D27" r:id="rId179" display="https://my.apps.factset.com/viewer/?_app_id=central_doc_viewer&amp;_dd2=%26f%3Dsld%26c%3Dtrue%26os%3D369913%26oe%3D369924&amp;_doc_docfn=U2FsdGVkX1/dxBPJ03bwKdCpWtLgO8hHJh4vVgs8qv4NYTlyqdqooYWNhUSyo5bA29rIHrLx7BePnctiYF3UyuhPaplfx5XvYjfbvLQAcwE=&amp;center_on_screen=true&amp;float_window=true&amp;height=800&amp;positioning_strategy=center_on_screen&amp;width=950" xr:uid="{D0D5E9BD-EB7C-4A58-8C5D-FD5784A5AA10}"/>
    <hyperlink ref="E27" r:id="rId180" display="https://my.apps.factset.com/viewer/?_app_id=central_doc_viewer&amp;_dd2=%26f%3Dsld%26c%3Dtrue%26os%3D500567%26oe%3D500578&amp;_doc_docfn=U2FsdGVkX190bzjWCoSDx3Ao2aumdqGT1Gr/Xzu3LRDe6UuhtQIpEF6xT8JxNsO+T0W4XeMRCVz1krlxDX5YhWJTy0+P1X3sLiWOL5rJZkk=&amp;center_on_screen=true&amp;float_window=true&amp;height=800&amp;positioning_strategy=center_on_screen&amp;width=950" xr:uid="{C726D808-7194-44AD-9978-84AB3E8A325A}"/>
    <hyperlink ref="F27" r:id="rId181" display="https://my.apps.factset.com/viewer/?_app_id=central_doc_viewer&amp;_dd2=%26f%3Dsld%26c%3Dtrue%26os%3D306172%26oe%3D306183&amp;_doc_docfn=U2FsdGVkX19jC5R0aTHdwfS476LqjXDloEYOGDEjSl3hytV2ZKhVFxgL+tb5bmOFyHnvxzZQ8EqaV2CtocUjzXk69rDqD2/feCSsdWSlYkw=&amp;center_on_screen=true&amp;float_window=true&amp;height=800&amp;positioning_strategy=center_on_screen&amp;width=950" xr:uid="{E7E38A7D-A398-476E-A23A-D3D5853B55C6}"/>
    <hyperlink ref="G27" r:id="rId182" display="https://my.apps.factset.com/viewer/?_app_id=central_doc_viewer&amp;_dd2=%26f%3Dsld%26c%3Dtrue%26os%3D306136%26oe%3D306147&amp;_doc_docfn=U2FsdGVkX1/3M9P9+etCaZW9A4JvDHHK1c5VyJomfaI5Bpjc3cNd4Lkd/R2+UkKxowWs4L1LWrYIZU6ssh4ll2XblGciU5+QBHAZptjX2h8=&amp;center_on_screen=true&amp;float_window=true&amp;height=800&amp;positioning_strategy=center_on_screen&amp;width=950" xr:uid="{EA47CBAD-764D-4166-B870-780D0410E45D}"/>
    <hyperlink ref="H27" r:id="rId183" display="https://my.apps.factset.com/viewer/?_app_id=central_doc_viewer&amp;_dd2=%26f%3Dsld%26c%3Dtrue%26os%3D293883%26oe%3D293894&amp;_doc_docfn=U2FsdGVkX18XavaoYyuLQ5AsEHaOnfRV4B/mMAyU33S+eKWD2Pso1bCRsyiR4pz0lGdP4XQCcXKK8qvPJPVyGT5eL5AWRzqXIQcJWVsf3Dk=&amp;center_on_screen=true&amp;float_window=true&amp;height=800&amp;positioning_strategy=center_on_screen&amp;width=950" xr:uid="{CC4CB1F7-1636-4D55-92D0-C719E371F735}"/>
    <hyperlink ref="I27" r:id="rId184" display="https://my.apps.factset.com/viewer/?_app_id=central_doc_viewer&amp;_dd2=%26f%3Dsld%26c%3Dtrue%26os%3D294519%26oe%3D294526&amp;_doc_docfn=U2FsdGVkX18j56J2VJ9zG5fzA38+xaTEesYLoBVFnN5SMa06ncX2kfyMnghUWtACc33+rYQNXsvVo09/r5xhkA34OYuJSvwjTcB/apdukQI=&amp;center_on_screen=true&amp;float_window=true&amp;height=800&amp;positioning_strategy=center_on_screen&amp;width=950" xr:uid="{A67BB6AB-BE51-492B-8464-F140BB8011A5}"/>
    <hyperlink ref="J27" r:id="rId185" display="https://my.apps.factset.com/viewer/?_app_id=central_doc_viewer&amp;_dd2=%26f%3Dsld%26c%3Dtrue%26os%3D294296%26oe%3D294303&amp;_doc_docfn=U2FsdGVkX1+rKR5BUGduDgoFQuYwDXfUH5fIuQ7rf05ztKMq9nbuOBxJWGrwKollW3+jQ1nVN9wgWmY7Fe9VtcTQClerKmhm7xmTVwnlfAg=&amp;center_on_screen=true&amp;float_window=true&amp;height=800&amp;positioning_strategy=center_on_screen&amp;width=950" xr:uid="{5E08FCA4-FCAE-48EB-8909-565FF1C4D303}"/>
    <hyperlink ref="K27" r:id="rId186" display="https://my.apps.factset.com/viewer/?_app_id=central_doc_viewer&amp;_dd2=%26f%3Dsld%26c%3Dtrue%26os%3D294073%26oe%3D294080&amp;_doc_docfn=U2FsdGVkX1/xZXsnNLeckrt+u0RJMfKu2Yrb4Ql5R0nGnBRvSlZa1KcsuhuPqEoN8fx7PqP3w+NvMRcagavzuAhWxDwhkUxHJavB4aAQByM=&amp;center_on_screen=true&amp;float_window=true&amp;height=800&amp;positioning_strategy=center_on_screen&amp;width=950" xr:uid="{CB50FB56-17D0-4DC9-A957-78D7100D641C}"/>
    <hyperlink ref="B29" r:id="rId187" display="https://my.apps.factset.com/viewer/?_app_id=central_doc_viewer&amp;_dd2=%26f%3Dsld%26c%3Dtrue%26os%3D229093%26oe%3D229102&amp;_doc_docfn=U2FsdGVkX1+DES1BkZeK9QnkEf4yu+RJxqlF9koljw34Ae/APIdSw2MaGayDwWLwoM7i9UDs2mcsSy4cHvWdDqtjfD60CXG1yq1AkQSqBgM=&amp;center_on_screen=true&amp;float_window=true&amp;height=800&amp;positioning_strategy=center_on_screen&amp;width=950" xr:uid="{B01B1691-A923-45F6-AA1A-2DBF3289F1C0}"/>
    <hyperlink ref="C29" r:id="rId188" display="https://my.apps.factset.com/viewer/?_app_id=central_doc_viewer&amp;_dd2=%26f%3Dsld%26c%3Dtrue%26os%3D218443%26oe%3D218451&amp;_doc_docfn=U2FsdGVkX1+1SwQUxrvfFrAT/WB90w11loUvItHPgkJkgM7U3yrnVKQHfLekvEpWhY0e22Rc/btEQ7dTvNrbAVl7NMpDhU+ojymDF1yLANw=&amp;center_on_screen=true&amp;float_window=true&amp;height=800&amp;positioning_strategy=center_on_screen&amp;width=950" xr:uid="{5973F709-1AAF-4B60-BA93-8C90173802B2}"/>
    <hyperlink ref="D29" r:id="rId189" display="https://my.apps.factset.com/viewer/?_app_id=central_doc_viewer&amp;_dd2=%26f%3Dsld%26c%3Dtrue%26os%3D365130%26oe%3D365138&amp;_doc_docfn=U2FsdGVkX18n8640edCzBa075AzH2iovmm6ezQ4Xf1d8/dmL4mjv8dUC6rgYSzCjmt235aHDLdEXqhx46nttQMavAI6F0plvXU9Us6oSDqc=&amp;center_on_screen=true&amp;float_window=true&amp;height=800&amp;positioning_strategy=center_on_screen&amp;width=950" xr:uid="{D1D5A7E0-8F6A-440B-AC76-98D04553317B}"/>
    <hyperlink ref="E29" r:id="rId190" display="https://my.apps.factset.com/viewer/?_app_id=central_doc_viewer&amp;_dd2=%26f%3Dsld%26c%3Dtrue%26os%3D495780%26oe%3D495788&amp;_doc_docfn=U2FsdGVkX19WpzZ2yKeIig7JscT35uVd9FuoBmuwya14GdX1upz8aVeCMekUaRSXGVZNQr541r/kTOBuq0Qd9pny5aI4uJagMjkIEKVnZXY=&amp;center_on_screen=true&amp;float_window=true&amp;height=800&amp;positioning_strategy=center_on_screen&amp;width=950" xr:uid="{02D6B37A-237E-4116-9DD5-57C6E4FBF232}"/>
    <hyperlink ref="F29" r:id="rId191" display="https://my.apps.factset.com/viewer/?_app_id=central_doc_viewer&amp;_dd2=%26f%3Dsld%26c%3Dtrue%26os%3D301400%26oe%3D301408&amp;_doc_docfn=U2FsdGVkX19cTrjZFHDjFQwf4+WwRDFFRhCvx5Cg6styFB5b0sA975yobhEDAaJnklGs53Z57MzKfue62AmrKkhGBCbJfvx3jpZHHQfJc2Y=&amp;center_on_screen=true&amp;float_window=true&amp;height=800&amp;positioning_strategy=center_on_screen&amp;width=950" xr:uid="{CB725077-A9CE-4044-B7B9-3D259022967A}"/>
    <hyperlink ref="G29" r:id="rId192" display="https://my.apps.factset.com/viewer/?_app_id=central_doc_viewer&amp;_dd2=%26f%3Dsld%26c%3Dtrue%26os%3D301361%26oe%3D301370&amp;_doc_docfn=U2FsdGVkX18+Gt8R2SFQQKoe9Mu8geqTlsB7MbhaJYaowdAkD5xz3njD1IeGpUkFyjqjn6ht2LETTLl3wXan6pLORpTOjXQ7wBXg3aq1gl8=&amp;center_on_screen=true&amp;float_window=true&amp;height=800&amp;positioning_strategy=center_on_screen&amp;width=950" xr:uid="{261D5A8C-5B89-4728-B440-FAA3AD2250D9}"/>
    <hyperlink ref="H29" r:id="rId193" display="https://my.apps.factset.com/viewer/?_app_id=central_doc_viewer&amp;_dd2=%26f%3Dsld%26c%3Dtrue%26os%3D289141%26oe%3D289150&amp;_doc_docfn=U2FsdGVkX18a6ld8z6EO66oWb8PZP3lrQnVlmle15RpoXqM/e2K6rUnFNYSrE0LbjVtHS5B+oc4TzmDa073S4wE8ezZheReLwumfkrdUeS0=&amp;center_on_screen=true&amp;float_window=true&amp;height=800&amp;positioning_strategy=center_on_screen&amp;width=950" xr:uid="{2547F0B7-2C82-4BC4-B4E7-E800DFB72470}"/>
    <hyperlink ref="I29" r:id="rId194" display="https://my.apps.factset.com/viewer/?_app_id=central_doc_viewer&amp;_dd2=%26f%3Dsld%26c%3Dtrue%26os%3D286006%26oe%3D286011&amp;_doc_docfn=U2FsdGVkX1+ksTcMdkX7/nxCdcyjMNsL4GUSfXNHVDxN7YTNFpoBDysB6FUKTgViB2jkwUwT3KFNlthTG9gH+njbWu3GEosVv8vwyYIsJeU=&amp;center_on_screen=true&amp;float_window=true&amp;height=800&amp;positioning_strategy=center_on_screen&amp;width=950" xr:uid="{ADC00737-13E5-413D-92C6-EEC7DDACB630}"/>
    <hyperlink ref="J29" r:id="rId195" display="https://my.apps.factset.com/viewer/?_app_id=central_doc_viewer&amp;_dd2=%26f%3Dsld%26c%3Dtrue%26os%3D285788%26oe%3D285793&amp;_doc_docfn=U2FsdGVkX1/vHRKiWjMX+ByUR+TQzSa63D51TvlSfTBuD6PMTGPqytwgHw+uZCJFXaG5CxljZ6+x38W0ouGwPW7cMKc8Nsw14397PbP3vo4=&amp;center_on_screen=true&amp;float_window=true&amp;height=800&amp;positioning_strategy=center_on_screen&amp;width=950" xr:uid="{DF9E3F51-2A26-4E1E-9278-5DC273AA3BAF}"/>
    <hyperlink ref="K29" r:id="rId196" display="https://my.apps.factset.com/viewer/?_app_id=central_doc_viewer&amp;_dd2=%26f%3Dsld%26c%3Dtrue%26os%3D285571%26oe%3D285575&amp;_doc_docfn=U2FsdGVkX1+XdQG1hH8UcJ8sLT3aUEDGenOcW6OJIKVMFJhWNdBavyhNuwzQYTRbhHZ5FsV/jMU0ERBocZzWdmOTgWVQeaWiEUz1oynfU5E=&amp;center_on_screen=true&amp;float_window=true&amp;height=800&amp;positioning_strategy=center_on_screen&amp;width=950" xr:uid="{26B01886-859D-4C4E-82A1-C7CF6105739C}"/>
    <hyperlink ref="I31" r:id="rId197" display="https://my.apps.factset.com/viewer/?_app_id=central_doc_viewer&amp;_dd2=%26f%3Dsld%26c%3Dtrue%26os%3D286857%26oe%3D286858&amp;_doc_docfn=U2FsdGVkX1/1B+p6k5eTFQznGulMOmG4Y287oI+qiD0xvakOREgznZ+7jfkNzs4fCxTUtI4ARFPJF7EYvpPNI2FSHPAESos4Hj/Uu1dTWEM=&amp;center_on_screen=true&amp;float_window=true&amp;height=800&amp;positioning_strategy=center_on_screen&amp;width=950" xr:uid="{C2108858-7F0F-4BAA-9FC8-2E8366A4975D}"/>
    <hyperlink ref="J31" r:id="rId198" display="https://my.apps.factset.com/viewer/?_app_id=central_doc_viewer&amp;_dd2=%26f%3Dsld%26c%3Dtrue%26os%3D286618%26oe%3D286619&amp;_doc_docfn=U2FsdGVkX1/MYPQx5Eo9q6QGREkKQ+UjdKFGXYElZ6TsuUmXKafbUH1JkTkA6s98qalKD3U2iYhTQD/TfmCw45qzvgKXwifbmHL+46P+tKA=&amp;center_on_screen=true&amp;float_window=true&amp;height=800&amp;positioning_strategy=center_on_screen&amp;width=950" xr:uid="{E52771C6-AA63-4EAB-AFB2-C616070E2DA1}"/>
    <hyperlink ref="K31" r:id="rId199" display="https://my.apps.factset.com/viewer/?_app_id=central_doc_viewer&amp;_dd2=%26f%3Dsld%26c%3Dtrue%26os%3D286378%26oe%3D286380&amp;_doc_docfn=U2FsdGVkX183iwgIDDbCS8MWn4VfSTftStghJCZTmtb5ERvANX1+QSu6+wX7y26Yp3Ql7rchguQn510+vnCt48L+nA7cJ7UtD+FXp3y/Hys=&amp;center_on_screen=true&amp;float_window=true&amp;height=800&amp;positioning_strategy=center_on_screen&amp;width=950" xr:uid="{467F4607-131E-4FBD-A0FB-E1778943BEE4}"/>
    <hyperlink ref="B32" r:id="rId200" display="https://my.apps.factset.com/viewer/?_app_id=central_doc_viewer&amp;_dd2=%26f%3Dsld%26c%3Dtrue%26os%3D229942%26oe%3D229949&amp;_doc_docfn=U2FsdGVkX193++t3q2BKZ8giZ4tl5dNqv3BNHFjguyoXHcoluFKGxVR1stizisrjtxcLpfR4kGeiuw6LWS9VWLvpW0PVanhQQTWfuQgHbuE=&amp;center_on_screen=true&amp;float_window=true&amp;height=800&amp;positioning_strategy=center_on_screen&amp;width=950" xr:uid="{8001D36D-B7F0-4A88-B7D6-00DE6C89EDC4}"/>
    <hyperlink ref="C32" r:id="rId201" display="https://my.apps.factset.com/viewer/?_app_id=central_doc_viewer&amp;_dd2=%26f%3Dsld%26c%3Dtrue%26os%3D219290%26oe%3D219296&amp;_doc_docfn=U2FsdGVkX19vGnHiIqyJ7xXXR9wxsVyFvkZ8I7GDSVIeUxiBmDRxLpXeJWABWEeABBARLWoILXmMNYz+ejkzwKI3K6KgfCsbSgLY5cnmoh8=&amp;center_on_screen=true&amp;float_window=true&amp;height=800&amp;positioning_strategy=center_on_screen&amp;width=950" xr:uid="{1CC8C6D4-2F7D-4BD3-A4EA-8179962962C3}"/>
    <hyperlink ref="D32" r:id="rId202" display="https://my.apps.factset.com/viewer/?_app_id=central_doc_viewer&amp;_dd2=%26f%3Dsld%26c%3Dtrue%26os%3D365921%26oe%3D365927&amp;_doc_docfn=U2FsdGVkX19ptcMRx3eBtDnto8ePRGJn0q9E0EePlgaKNT5M2xaE52qb9OFKPV/DRBFZlF8bHRZbXMQQqJA8dbl4Qtr0YvAKLtsxYd8OyHQ=&amp;center_on_screen=true&amp;float_window=true&amp;height=800&amp;positioning_strategy=center_on_screen&amp;width=950" xr:uid="{827E04D0-17FA-44F8-90CB-B7AE886F8731}"/>
    <hyperlink ref="E32" r:id="rId203" display="https://my.apps.factset.com/viewer/?_app_id=central_doc_viewer&amp;_dd2=%26f%3Dsld%26c%3Dtrue%26os%3D496571%26oe%3D496577&amp;_doc_docfn=U2FsdGVkX18xkHTv/boQhAqzCOa29e6k6gynOpfz8caxVq9qyuZcvteC/N5vG0RhDjk8gyf3KJ8yMf6NVvZEa+XWOnTklR+OGU+PqPmVurY=&amp;center_on_screen=true&amp;float_window=true&amp;height=800&amp;positioning_strategy=center_on_screen&amp;width=950" xr:uid="{AD929A5B-A9C8-4F95-8548-09602086066C}"/>
    <hyperlink ref="F32" r:id="rId204" display="https://my.apps.factset.com/viewer/?_app_id=central_doc_viewer&amp;_dd2=%26f%3Dsld%26c%3Dtrue%26os%3D302174%26oe%3D302180&amp;_doc_docfn=U2FsdGVkX1+S+RO48qDGt0CTazHggxb5AxUq4G911tC8fZ3If+USEWgCVntHYnadZ1Qo548cDldGTuz9QUNMKr9CzUJ/3yWSe56DUYYJuZY=&amp;center_on_screen=true&amp;float_window=true&amp;height=800&amp;positioning_strategy=center_on_screen&amp;width=950" xr:uid="{2A4D79C6-871C-4A28-9403-CABC54363A41}"/>
    <hyperlink ref="G32" r:id="rId205" display="https://my.apps.factset.com/viewer/?_app_id=central_doc_viewer&amp;_dd2=%26f%3Dsld%26c%3Dtrue%26os%3D302136%26oe%3D302142&amp;_doc_docfn=U2FsdGVkX1+iYoFxszPnwsElh7eqzQ4sz1UAqI39w/0L3/JGw6IWi9zs0zl2Cleo/WNGm0s5x88JtZep8xDDQ+bemuoQt7/Hb0g1sDO2u3Q=&amp;center_on_screen=true&amp;float_window=true&amp;height=800&amp;positioning_strategy=center_on_screen&amp;width=950" xr:uid="{B80949EF-FD73-4812-8009-8739D11C266F}"/>
    <hyperlink ref="H32" r:id="rId206" display="https://my.apps.factset.com/viewer/?_app_id=central_doc_viewer&amp;_dd2=%26f%3Dsld%26c%3Dtrue%26os%3D289905%26oe%3D289910&amp;_doc_docfn=U2FsdGVkX1+8Iw7se+NND8BF2F3gq60XWRlYjhRSR4ObUBUUMDhhVb8IIKm7UM1vj9FHAIp6Vq3X2KiX6D03l152h1l3txgRiELhtGkQisE=&amp;center_on_screen=true&amp;float_window=true&amp;height=800&amp;positioning_strategy=center_on_screen&amp;width=950" xr:uid="{20E92F99-4A9E-4C6C-B9EE-B659B871B50A}"/>
    <hyperlink ref="I32" r:id="rId207" display="https://my.apps.factset.com/viewer/?_app_id=central_doc_viewer&amp;_dd2=%26f%3Dsld%26c%3Dtrue%26os%3D287609%26oe%3D287611&amp;_doc_docfn=U2FsdGVkX1/7taWAd5EXcC8dyzfFgje3N08RHRa6jFZwB7+CrAWbcbGx80F3vpSQKeJnQOKqH6egXCJpskk4oBBa84cNcz6buK4gVVROZtc=&amp;center_on_screen=true&amp;float_window=true&amp;height=800&amp;positioning_strategy=center_on_screen&amp;width=950" xr:uid="{2C947203-78CE-4061-8E2A-EC98A3F3591D}"/>
    <hyperlink ref="J32" r:id="rId208" display="https://my.apps.factset.com/viewer/?_app_id=central_doc_viewer&amp;_dd2=%26f%3Dsld%26c%3Dtrue%26os%3D287391%26oe%3D287392&amp;_doc_docfn=U2FsdGVkX19wgJ6f6D9dsWABv4Ri6rhvySmSG/GlBOGpMb7tsg32o8iuyOBKrIbA8rP9o43TEk+RE/u8vfsFWpHbRpncBQwAD/xSbtg/nLE=&amp;center_on_screen=true&amp;float_window=true&amp;height=800&amp;positioning_strategy=center_on_screen&amp;width=950" xr:uid="{22C6A74B-85D3-44CA-BDAE-F80CA2FF5449}"/>
    <hyperlink ref="K32" r:id="rId209" display="https://my.apps.factset.com/viewer/?_app_id=central_doc_viewer&amp;_dd2=%26f%3Dsld%26c%3Dtrue%26os%3D287180%26oe%3D287181&amp;_doc_docfn=U2FsdGVkX1+09EIFbIj5zdUbWs4rxGQAFey+NLab44sbnhHHH23EqFKBGZ43TJkA638Mn8+zvgPHEtJhaifzgkCNox1dzlBzUEUrxf1bmew=&amp;center_on_screen=true&amp;float_window=true&amp;height=800&amp;positioning_strategy=center_on_screen&amp;width=950" xr:uid="{BA049A04-7DFF-481B-8478-386A53FD40A9}"/>
    <hyperlink ref="I33" r:id="rId210" display="https://my.apps.factset.com/viewer/?_app_id=central_doc_viewer&amp;_dd2=%26f%3Dsld%26c%3Dtrue%26os%3D288351%26oe%3D288352&amp;_doc_docfn=U2FsdGVkX18CC1LYiEZTLSUUlqWa0QpmrE1tZJG2HOcXew3SJDvUFQIoiCeGJRP7tJn1UcOYx4JxT90PkVCS5CcD5KpY/Jxwv5glzYr6IyA=&amp;center_on_screen=true&amp;float_window=true&amp;height=800&amp;positioning_strategy=center_on_screen&amp;width=950" xr:uid="{C6AC92A1-AB3D-4D24-B861-A32BF7562BDD}"/>
    <hyperlink ref="J33" r:id="rId211" display="https://my.apps.factset.com/viewer/?_app_id=central_doc_viewer&amp;_dd2=%26f%3Dsld%26c%3Dtrue%26os%3D288148%26oe%3D288149&amp;_doc_docfn=U2FsdGVkX19GowN9WDs32C7HW6HNf64qqvTpvKsi7kVr9tPlh9W2T+3EqyP6mzcT12veYeMGRs3mxiGRmyJPPqNNakQgJuUw33rwwenCj80=&amp;center_on_screen=true&amp;float_window=true&amp;height=800&amp;positioning_strategy=center_on_screen&amp;width=950" xr:uid="{E81093A0-95A1-4DB2-8FF6-017408DD0A02}"/>
    <hyperlink ref="K33" r:id="rId212" display="https://my.apps.factset.com/viewer/?_app_id=central_doc_viewer&amp;_dd2=%26f%3Dsld%26c%3Dtrue%26os%3D287941%26oe%3D287946&amp;_doc_docfn=U2FsdGVkX1+hIvxarKsWiMvrPi5D7nCKqmZVLzQvC/ZWVVwxi7NIb/FQ6pvt4yyV4Eke4JOz5g3QajIUqQOsHRpL09ZkYupq2brCLeV7gzM=&amp;center_on_screen=true&amp;float_window=true&amp;height=800&amp;positioning_strategy=center_on_screen&amp;width=950" xr:uid="{013B583A-549A-4813-9D34-C05F7A8EED60}"/>
    <hyperlink ref="B35" r:id="rId213" display="https://my.apps.factset.com/viewer/?_app_id=central_doc_viewer&amp;_dd2=%26f%3Dsld%26c%3Dtrue%26os%3D230828%26oe%3D230837&amp;_doc_docfn=U2FsdGVkX18XgUsIh0Bm08yizKGNmjaeGpLAslt625yWSaRPnm3KF/xcLHElk6PVvxmPOohAl0V5ZfTtSaL4W3h5jB113aixYvfjRlQpK9I=&amp;center_on_screen=true&amp;float_window=true&amp;height=800&amp;positioning_strategy=center_on_screen&amp;width=950" xr:uid="{FC5F5E4B-182E-410B-BA43-8CDD0C441966}"/>
    <hyperlink ref="C35" r:id="rId214" display="https://my.apps.factset.com/viewer/?_app_id=central_doc_viewer&amp;_dd2=%26f%3Dsld%26c%3Dtrue%26os%3D220173%26oe%3D220184&amp;_doc_docfn=U2FsdGVkX1/K0zDluMXGguEW6QHPNnmxNhx+GpZ6WIPb1+/6sEQhIIhwlTdceG7AqFVcMwm26gCNMt0FJBR/8MvRyI/guF1pXQ/Zt1uG5h4=&amp;center_on_screen=true&amp;float_window=true&amp;height=800&amp;positioning_strategy=center_on_screen&amp;width=950" xr:uid="{18EF4D57-BD51-462C-B220-0B801D9765A0}"/>
    <hyperlink ref="D35" r:id="rId215" display="https://my.apps.factset.com/viewer/?_app_id=central_doc_viewer&amp;_dd2=%26f%3Dsld%26c%3Dtrue%26os%3D366743%26oe%3D366754&amp;_doc_docfn=U2FsdGVkX19p2WnrWbl9x1lVFBIo0idag4/rZQDZyry4cWpWt5y/KsMqN1kJx9hqv3Sl0pBbS5gCKpZcYXhli1PTISNJvqfmkLpZsLYR9ac=&amp;center_on_screen=true&amp;float_window=true&amp;height=800&amp;positioning_strategy=center_on_screen&amp;width=950" xr:uid="{829793A3-E244-4FEB-80CF-BE8591AE780E}"/>
    <hyperlink ref="E35" r:id="rId216" display="https://my.apps.factset.com/viewer/?_app_id=central_doc_viewer&amp;_dd2=%26f%3Dsld%26c%3Dtrue%26os%3D497395%26oe%3D497404&amp;_doc_docfn=U2FsdGVkX1+RGc/i8YPeKSixoLxj1sdOZdm6PbTJu5RmDp1Lkf99PfFiABlL/vwhrPyGbxUfNRHnxXHkkIpyf7H/2reI6HcGMrGhQDTZY44=&amp;center_on_screen=true&amp;float_window=true&amp;height=800&amp;positioning_strategy=center_on_screen&amp;width=950" xr:uid="{C5049ABC-A261-4370-A5A1-A2E9EB8CB9E5}"/>
    <hyperlink ref="F35" r:id="rId217" display="https://my.apps.factset.com/viewer/?_app_id=central_doc_viewer&amp;_dd2=%26f%3Dsld%26c%3Dtrue%26os%3D302999%26oe%3D303007&amp;_doc_docfn=U2FsdGVkX18WXN0HW0S2exuZzxufRwUGJ2hpym9sXi9POWir1gSyWnm7G/c4a0TkUoac9etgHrgUzrsL8WM53tX295aDAps6+U6rK9f3WBU=&amp;center_on_screen=true&amp;float_window=true&amp;height=800&amp;positioning_strategy=center_on_screen&amp;width=950" xr:uid="{14E953AC-931F-47C8-B9BA-7A4151F525B1}"/>
    <hyperlink ref="G35" r:id="rId218" display="https://my.apps.factset.com/viewer/?_app_id=central_doc_viewer&amp;_dd2=%26f%3Dsld%26c%3Dtrue%26os%3D302960%26oe%3D302971&amp;_doc_docfn=U2FsdGVkX1+qJ4yzAHrD2uj5+4wbvIKzRhcPEYem/AacU5AqL8jLI4OxqqQDl3kf9QtWisvAwVCtn2kpUKScojcOsea8Ajr+JHhErP/MJew=&amp;center_on_screen=true&amp;float_window=true&amp;height=800&amp;positioning_strategy=center_on_screen&amp;width=950" xr:uid="{C406B91E-6610-42ED-86D4-13AFF0726907}"/>
    <hyperlink ref="H35" r:id="rId219" display="https://my.apps.factset.com/viewer/?_app_id=central_doc_viewer&amp;_dd2=%26f%3Dsld%26c%3Dtrue%26os%3D290711%26oe%3D290720&amp;_doc_docfn=U2FsdGVkX18TB/rm4dcLc5K/sg4BdP5P2LvNm+D/oiXVC7/LQysM27OwWu81y5l9jE0Ogd3FAFqhPbbq5snMR9ekusj13T8t0qZ5etW/IZM=&amp;center_on_screen=true&amp;float_window=true&amp;height=800&amp;positioning_strategy=center_on_screen&amp;width=950" xr:uid="{46B3BDF3-F469-4B0C-8BF1-D52E9C3D5AAA}"/>
    <hyperlink ref="I35" r:id="rId220" display="https://my.apps.factset.com/viewer/?_app_id=central_doc_viewer&amp;_dd2=%26f%3Dsld%26c%3Dtrue%26os%3D289137%26oe%3D289142&amp;_doc_docfn=U2FsdGVkX18klqPuJXzGYuGL2PI0BjQsIBmsj/MCIdaC3sG7owmq5mHKJ86kIPFEegDV9K/XR9uBuZcdj72ipMnDYu8hD+dka8JHJ+w581A=&amp;center_on_screen=true&amp;float_window=true&amp;height=800&amp;positioning_strategy=center_on_screen&amp;width=950" xr:uid="{64AA1D5D-AB40-404B-9ABB-6413095A58D2}"/>
    <hyperlink ref="J35" r:id="rId221" display="https://my.apps.factset.com/viewer/?_app_id=central_doc_viewer&amp;_dd2=%26f%3Dsld%26c%3Dtrue%26os%3D288919%26oe%3D288920&amp;_doc_docfn=U2FsdGVkX1+3HNco0tOgYOOiW323/g2RaCpqEVfooS6rVq/Y5XGW//W5IjQ2YA/AbTS5j3It0XvU/+DkC+0x7L31ucycSIsBOWRH9DwccRc=&amp;center_on_screen=true&amp;float_window=true&amp;height=800&amp;positioning_strategy=center_on_screen&amp;width=950" xr:uid="{A2568F26-762E-47A6-8734-F5BDE603B8B4}"/>
    <hyperlink ref="K35" r:id="rId222" display="https://my.apps.factset.com/viewer/?_app_id=central_doc_viewer&amp;_dd2=%26f%3Dsld%26c%3Dtrue%26os%3D288709%26oe%3D288710&amp;_doc_docfn=U2FsdGVkX18vjw7Dvlj2mQzB8evLJ72MdsReE9te9KRkmt3ljTnngAPN51BySu9zmn65OCXWOXBKqQwbW48ejx6TtFiDuv7ggETovxDPqnc=&amp;center_on_screen=true&amp;float_window=true&amp;height=800&amp;positioning_strategy=center_on_screen&amp;width=950" xr:uid="{E26ED326-1651-4116-AFF6-858B435CD12D}"/>
    <hyperlink ref="B36" r:id="rId223" display="https://my.apps.factset.com/viewer/?_app_id=central_doc_viewer&amp;_dd2=%26f%3Dsld%26c%3Dtrue%26os%3D231615%26oe%3D231623&amp;_doc_docfn=U2FsdGVkX18hkt5M+CQZDp5guzUl4swFkXd7yaunj/rEg1npDhDfXia2IZCSA4dXgjq2c75vx04dpkbm1yqJCyAr8Bvu3maISvdZfkzhmO4=&amp;center_on_screen=true&amp;float_window=true&amp;height=800&amp;positioning_strategy=center_on_screen&amp;width=950" xr:uid="{32FD1F09-6C30-4388-936B-A8E8ABFCC163}"/>
    <hyperlink ref="C36" r:id="rId224" display="https://my.apps.factset.com/viewer/?_app_id=central_doc_viewer&amp;_dd2=%26f%3Dsld%26c%3Dtrue%26os%3D220964%26oe%3D220972&amp;_doc_docfn=U2FsdGVkX196su9NBWP3kaPbi2hJLDZAkkZ4DMTvN928aItxiqlrfZYFoUPCLKKd+lP/ablJm4ZnR81cuJh1eqjoMFc9mFjIn3gIkUeihP8=&amp;center_on_screen=true&amp;float_window=true&amp;height=800&amp;positioning_strategy=center_on_screen&amp;width=950" xr:uid="{FB035C4E-12AB-4A44-AA2E-ECABC720EE40}"/>
    <hyperlink ref="D36" r:id="rId225" display="https://my.apps.factset.com/viewer/?_app_id=central_doc_viewer&amp;_dd2=%26f%3Dsld%26c%3Dtrue%26os%3D367480%26oe%3D367488&amp;_doc_docfn=U2FsdGVkX1/W91Zbymse8OOy/lB5+JQI7Tqwi+v9U3qcyGkfvACZQBpooFLVWYMkBNYit/KhFBtxlh3CP3VsGLfEpYMHtCl6jlz0KewDamQ=&amp;center_on_screen=true&amp;float_window=true&amp;height=800&amp;positioning_strategy=center_on_screen&amp;width=950" xr:uid="{813CD51B-AD46-4927-BBEC-39A0E146623A}"/>
    <hyperlink ref="E36" r:id="rId226" display="https://my.apps.factset.com/viewer/?_app_id=central_doc_viewer&amp;_dd2=%26f%3Dsld%26c%3Dtrue%26os%3D498131%26oe%3D498140&amp;_doc_docfn=U2FsdGVkX1+bAsWW6Riuhva7F22OqhUMYyxciqXn14qe/YqTtTgYEFLJnssw4c/vQxTaKOzi3zG2Labc6RyzralTT3bgFajUj4Hg61wGhoI=&amp;center_on_screen=true&amp;float_window=true&amp;height=800&amp;positioning_strategy=center_on_screen&amp;width=950" xr:uid="{DAA0E949-D988-4919-9D0D-920FA80BB3AA}"/>
    <hyperlink ref="F36" r:id="rId227" display="https://my.apps.factset.com/viewer/?_app_id=central_doc_viewer&amp;_dd2=%26f%3Dsld%26c%3Dtrue%26os%3D303734%26oe%3D303743&amp;_doc_docfn=U2FsdGVkX19WKaoUaCLJc53dGiuPQphgoeGj8icT31lq0aGk30fqYvVpjyjxw0juDFhFpmG8b52cccCER/WGw5cFdfuc8KDBcs96L8kPu48=&amp;center_on_screen=true&amp;float_window=true&amp;height=800&amp;positioning_strategy=center_on_screen&amp;width=950" xr:uid="{A954501F-4985-4B07-990B-DF9FA4F80790}"/>
    <hyperlink ref="G36" r:id="rId228" display="https://my.apps.factset.com/viewer/?_app_id=central_doc_viewer&amp;_dd2=%26f%3Dsld%26c%3Dtrue%26os%3D303698%26oe%3D303707&amp;_doc_docfn=U2FsdGVkX19BUu0CaNND+PLLOgfmVvotlNRTf17/sfDypnw124TzQu1dvKIUt3G4XJkNTKWKwJErYMy+ng7XatKoQT9dIXZaA0duxAQFa7s=&amp;center_on_screen=true&amp;float_window=true&amp;height=800&amp;positioning_strategy=center_on_screen&amp;width=950" xr:uid="{80DBFC2E-65DC-491E-AF6B-52C204F661F9}"/>
    <hyperlink ref="H36" r:id="rId229" display="https://my.apps.factset.com/viewer/?_app_id=central_doc_viewer&amp;_dd2=%26f%3Dsld%26c%3Dtrue%26os%3D291447%26oe%3D291456&amp;_doc_docfn=U2FsdGVkX1+gMO2TLu9SbbkwpNVrSCZGbWF4ADsHv+/guSBrXP0AEXBji0qoItGfAPT7TK69td6ZUGAPx5ltGIv0M8IKoZDRDvXR7zhuw/8=&amp;center_on_screen=true&amp;float_window=true&amp;height=800&amp;positioning_strategy=center_on_screen&amp;width=950" xr:uid="{14F33A9E-9CAF-4715-9B98-BE429BED856F}"/>
    <hyperlink ref="I36" r:id="rId230" display="https://my.apps.factset.com/viewer/?_app_id=central_doc_viewer&amp;_dd2=%26f%3Dsld%26c%3Dtrue%26os%3D289861%26oe%3D289866&amp;_doc_docfn=U2FsdGVkX1/Ydpn6gI0yPJ3xcyBA9hFwVxZWj2yh5psmtzVQwbnHAWv99AEIR0r7NUgGUNRlnf1yXIldOAC1idCzoH31rLgcAraV/EL3nQM=&amp;center_on_screen=true&amp;float_window=true&amp;height=800&amp;positioning_strategy=center_on_screen&amp;width=950" xr:uid="{8CF07C3E-CE3C-4F20-9A9A-5A5D2769F300}"/>
    <hyperlink ref="J36" r:id="rId231" display="https://my.apps.factset.com/viewer/?_app_id=central_doc_viewer&amp;_dd2=%26f%3Dsld%26c%3Dtrue%26os%3D289656%26oe%3D289661&amp;_doc_docfn=U2FsdGVkX18p1T2U8//PDYqUJYFKXRNOnxxOtDSQ9uq5SzDGS1uxQxYDGjYeCa7hngajPLX/2r4Yiu1YToQjbqrZa0+T7iKUZEeXlmx8AEg=&amp;center_on_screen=true&amp;float_window=true&amp;height=800&amp;positioning_strategy=center_on_screen&amp;width=950" xr:uid="{E1F43B46-8011-44C7-8FEC-FE98243DA6E3}"/>
    <hyperlink ref="K36" r:id="rId232" display="https://my.apps.factset.com/viewer/?_app_id=central_doc_viewer&amp;_dd2=%26f%3Dsld%26c%3Dtrue%26os%3D289451%26oe%3D289456&amp;_doc_docfn=U2FsdGVkX19zCnE89ad96svnIyxAYMZewr1riU5kAGVKoOoN8jNV0NIN5DDUSQ6wUk0pmWcV9Pk/0wDvoKF/5buJsLL2RSKjPM4TyuuU55k=&amp;center_on_screen=true&amp;float_window=true&amp;height=800&amp;positioning_strategy=center_on_screen&amp;width=950" xr:uid="{09DF1DC9-F20B-45A0-B934-C0EBD8C82B53}"/>
    <hyperlink ref="B37" r:id="rId233" display="https://my.apps.factset.com/viewer/?_app_id=central_doc_viewer&amp;_dd2=%26f%3Dsld%26c%3Dtrue%26os%3D232496%26oe%3D232505&amp;_doc_docfn=U2FsdGVkX1+TNSqK2yfX7wwahw7okM1np6W2Jy5RDm+k6LUQFTHmHDYV4dLeVfxwK6mmOmjVPRja+8ZXkVI72nhnfTqY/6ivCrYQyydJfmU=&amp;center_on_screen=true&amp;float_window=true&amp;height=800&amp;positioning_strategy=center_on_screen&amp;width=950" xr:uid="{0E4ABC1A-C5DE-4D1D-B957-EF96A3C8D6D0}"/>
    <hyperlink ref="C37" r:id="rId234" display="https://my.apps.factset.com/viewer/?_app_id=central_doc_viewer&amp;_dd2=%26f%3Dsld%26c%3Dtrue%26os%3D221846%26oe%3D221857&amp;_doc_docfn=U2FsdGVkX1/iueiW1bJqgdtizw1FIXSbh/QGSTxcYJSfhQ7hV3moX7H7ztQhntvSAv2z6XUzi26Ik8v9rR/foPZ7koqoBsvz75v/I/V7r/Q=&amp;center_on_screen=true&amp;float_window=true&amp;height=800&amp;positioning_strategy=center_on_screen&amp;width=950" xr:uid="{95DA56CD-68AC-4647-91FF-D9D9F36DD41D}"/>
    <hyperlink ref="D37" r:id="rId235" display="https://my.apps.factset.com/viewer/?_app_id=central_doc_viewer&amp;_dd2=%26f%3Dsld%26c%3Dtrue%26os%3D368306%26oe%3D368317&amp;_doc_docfn=U2FsdGVkX1/hgvChFIrHGyPEfcKxqqy2rBcq5cvJAp22QCTWoteFMXHiOrqHe/QYp44F8JFMUpe0CdiF50+2gJd5t7y0PR12AGPXdgQQz9c=&amp;center_on_screen=true&amp;float_window=true&amp;height=800&amp;positioning_strategy=center_on_screen&amp;width=950" xr:uid="{BAF72216-C6AC-4F7D-AD81-89C96F020B57}"/>
    <hyperlink ref="E37" r:id="rId236" display="https://my.apps.factset.com/viewer/?_app_id=central_doc_viewer&amp;_dd2=%26f%3Dsld%26c%3Dtrue%26os%3D498958%26oe%3D498969&amp;_doc_docfn=U2FsdGVkX18KL+gLXWh9oiREo5Riwi9JP7/J06e/0y8U+vJikvBV1CM5jD7UFCftdRNxB6luaXmcOlUPgq7WUoDO5urk7TWN6Rmt+Fk6d94=&amp;center_on_screen=true&amp;float_window=true&amp;height=800&amp;positioning_strategy=center_on_screen&amp;width=950" xr:uid="{323BCDFE-C7C1-4FFB-82DE-D562DB622505}"/>
    <hyperlink ref="F37" r:id="rId237" display="https://my.apps.factset.com/viewer/?_app_id=central_doc_viewer&amp;_dd2=%26f%3Dsld%26c%3Dtrue%26os%3D304561%26oe%3D304572&amp;_doc_docfn=U2FsdGVkX18rQMhxX5QAr3ZEjuqIwSIOp6fFbio/NTCwLiE85jQGpagr9yrCPqupaYyGzYYyZz2mwGSSu4cH1Yx7vwE/Ej7bbf/IsXMr4aM=&amp;center_on_screen=true&amp;float_window=true&amp;height=800&amp;positioning_strategy=center_on_screen&amp;width=950" xr:uid="{97A12CB3-EB78-4AF6-8C0D-3B52C637C049}"/>
    <hyperlink ref="G37" r:id="rId238" display="https://my.apps.factset.com/viewer/?_app_id=central_doc_viewer&amp;_dd2=%26f%3Dsld%26c%3Dtrue%26os%3D304525%26oe%3D304536&amp;_doc_docfn=U2FsdGVkX18rCly1MnogpgDXkAnMhKgJuPWs1UJaOuYDADqLQl7CgNg/0tFbuVlJ+hdcHXGLlxdNis3bO6RdrI5aM5C2oSFTkZ1YKsuP1sU=&amp;center_on_screen=true&amp;float_window=true&amp;height=800&amp;positioning_strategy=center_on_screen&amp;width=950" xr:uid="{4B142AF1-5A87-476D-A4C8-6370114D5D6F}"/>
    <hyperlink ref="H37" r:id="rId239" display="https://my.apps.factset.com/viewer/?_app_id=central_doc_viewer&amp;_dd2=%26f%3Dsld%26c%3Dtrue%26os%3D292274%26oe%3D292285&amp;_doc_docfn=U2FsdGVkX19PsH/N/QteOUtzF1hGkcw+tP0ooSN7+6YqKvty2jsGdZUkGEYIXEv6i1SFSa9c1L+7oFZt1Nsw27JJz+kymfaslDZfcT5HZ4c=&amp;center_on_screen=true&amp;float_window=true&amp;height=800&amp;positioning_strategy=center_on_screen&amp;width=950" xr:uid="{5714C101-9130-47C8-9A28-5E21BA682D91}"/>
    <hyperlink ref="I37" r:id="rId240" display="https://my.apps.factset.com/viewer/?_app_id=central_doc_viewer&amp;_dd2=%26f%3Dsld%26c%3Dtrue%26os%3D290676%26oe%3D290683&amp;_doc_docfn=U2FsdGVkX1/lcnG33TPjk+s9l/glnKlT8uYmgSCCscd9e4uWupYEMYA/EVJceZzlnMKTg4GOEsTu+SsLgO2coZnmtbAcMddD/uJY2bLSieQ=&amp;center_on_screen=true&amp;float_window=true&amp;height=800&amp;positioning_strategy=center_on_screen&amp;width=950" xr:uid="{FCC17BB2-413F-4330-9C42-AAA5F433AD99}"/>
    <hyperlink ref="J37" r:id="rId241" display="https://my.apps.factset.com/viewer/?_app_id=central_doc_viewer&amp;_dd2=%26f%3Dsld%26c%3Dtrue%26os%3D290448%26oe%3D290455&amp;_doc_docfn=U2FsdGVkX18r+CKYA3HtHh15EDmzBfMlgiJ09LcsuMBpUuvxTAW/2ZAm4gwJ2ZXQ7XQ7Su0xv+o2yM1672eaRr6RIBocvGZFXu/ZCHS42hU=&amp;center_on_screen=true&amp;float_window=true&amp;height=800&amp;positioning_strategy=center_on_screen&amp;width=950" xr:uid="{68410B21-F7AC-420B-BF95-41D3E4C401F8}"/>
    <hyperlink ref="K37" r:id="rId242" display="https://my.apps.factset.com/viewer/?_app_id=central_doc_viewer&amp;_dd2=%26f%3Dsld%26c%3Dtrue%26os%3D290220%26oe%3D290227&amp;_doc_docfn=U2FsdGVkX1+zP5tK/VNVQ4fVvU4+TuJe8cuGpBWZEid7sAkqg4VUS31BkK/7zKh3YsgDCLoiilwwBTjDdLfzrbq9u4kV9rV1uCzr3IFlkUk=&amp;center_on_screen=true&amp;float_window=true&amp;height=800&amp;positioning_strategy=center_on_screen&amp;width=950" xr:uid="{0F4E4773-3AE6-4C58-A205-090C99CA73BE}"/>
    <hyperlink ref="B38" r:id="rId243" display="https://my.apps.factset.com/viewer/?_app_id=central_doc_viewer&amp;_dd2=%26f%3Dsld%26c%3Dtrue%26os%3D233351%26oe%3D233352&amp;_doc_docfn=U2FsdGVkX19HK3nyErpmKD9kSPkDLqfAeJ7Usu9STtvf9pFajj0g1PnKgWu3DP7U0rGlPyyeTSrraqUSR0tskaEG64WAKQ8xNbCS84lafj8=&amp;center_on_screen=true&amp;float_window=true&amp;height=800&amp;positioning_strategy=center_on_screen&amp;width=950" xr:uid="{89FE06F4-E131-4ADA-9244-862AE9BAED3B}"/>
    <hyperlink ref="C38" r:id="rId244" display="https://my.apps.factset.com/viewer/?_app_id=central_doc_viewer&amp;_dd2=%26f%3Dsld%26c%3Dtrue%26os%3D222709%26oe%3D222716&amp;_doc_docfn=U2FsdGVkX1+nw8OpfFIiXhZwm82lrsrNAqlny4wmntytdyYGJRQqCH7huv4+TaQLlLZg0fZl2aiCS5xzxc9YY11d4reCYt/AA0EsT656plU=&amp;center_on_screen=true&amp;float_window=true&amp;height=800&amp;positioning_strategy=center_on_screen&amp;width=950" xr:uid="{14D774F3-7C92-4253-976B-F0F256E74389}"/>
    <hyperlink ref="D38" r:id="rId245" display="https://my.apps.factset.com/viewer/?_app_id=central_doc_viewer&amp;_dd2=%26f%3Dsld%26c%3Dtrue%26os%3D369114%26oe%3D369120&amp;_doc_docfn=U2FsdGVkX19G9gkNReXzXVOWaV/iafamhu1r2Hv+L/mY3NLagJdoU0kjt/Jd9UcNCuh7HSsEELmYUnLFQr2BBNgOkPRNXggwiSCk7wxemfI=&amp;center_on_screen=true&amp;float_window=true&amp;height=800&amp;positioning_strategy=center_on_screen&amp;width=950" xr:uid="{8A4D7334-145B-4D9A-B63D-1D764A79867A}"/>
    <hyperlink ref="E38" r:id="rId246" display="https://my.apps.factset.com/viewer/?_app_id=central_doc_viewer&amp;_dd2=%26f%3Dsld%26c%3Dtrue%26os%3D499768%26oe%3D499774&amp;_doc_docfn=U2FsdGVkX18aUPy51UeG9SBhEEsGW6KpASc101VzNCe6FHD+d4b7XmAS15xcxjHa8QbVlmEQHVx4M8106JQ9qGuFqh7osAsggetslISPf0k=&amp;center_on_screen=true&amp;float_window=true&amp;height=800&amp;positioning_strategy=center_on_screen&amp;width=950" xr:uid="{8DE37E6C-941F-4BDA-8EDA-F695DFBA4861}"/>
    <hyperlink ref="F38" r:id="rId247" display="https://my.apps.factset.com/viewer/?_app_id=central_doc_viewer&amp;_dd2=%26f%3Dsld%26c%3Dtrue%26os%3D305372%26oe%3D305379&amp;_doc_docfn=U2FsdGVkX19/G0QIWeYleUhhOeuw9dMAJdFs1qG0yLkCulOjR2XVT3q12nF4ELUzLFPn5crAMaShCXzuadKhQ0VEjCnfej8pDM6UPr55SK4=&amp;center_on_screen=true&amp;float_window=true&amp;height=800&amp;positioning_strategy=center_on_screen&amp;width=950" xr:uid="{9E2FBB2B-2F9A-436F-BE25-8368271072CF}"/>
    <hyperlink ref="G38" r:id="rId248" display="https://my.apps.factset.com/viewer/?_app_id=central_doc_viewer&amp;_dd2=%26f%3Dsld%26c%3Dtrue%26os%3D305336%26oe%3D305343&amp;_doc_docfn=U2FsdGVkX1+5Oy318A0DePSvbFJu/bmOgMK3FqP/fh+hax92YVPFsViWsNz5vBGwKEv8BNDlsfdPuKZl6siB2flFaNoKRAYVUjNCerwiKTY=&amp;center_on_screen=true&amp;float_window=true&amp;height=800&amp;positioning_strategy=center_on_screen&amp;width=950" xr:uid="{311047EB-543F-463A-BA08-C3118BC5B68D}"/>
    <hyperlink ref="H38" r:id="rId249" display="https://my.apps.factset.com/viewer/?_app_id=central_doc_viewer&amp;_dd2=%26f%3Dsld%26c%3Dtrue%26os%3D293083%26oe%3D293090&amp;_doc_docfn=U2FsdGVkX18ISjjSHHNJRJmSWBEOazf/vEWxEGzjfBAkVHtOhbzF+nDCyJA2G6c9i7TRktQcgZ18nt+werRaDNGRvMjYVz9AN34pMkpVl68=&amp;center_on_screen=true&amp;float_window=true&amp;height=800&amp;positioning_strategy=center_on_screen&amp;width=950" xr:uid="{FF26133F-9F1A-4014-A812-AD35964EB9E2}"/>
    <hyperlink ref="I38" r:id="rId250" display="https://my.apps.factset.com/viewer/?_app_id=central_doc_viewer&amp;_dd2=%26f%3Dsld%26c%3Dtrue%26os%3D291473%26oe%3D291476&amp;_doc_docfn=U2FsdGVkX1823eP3635GUeYLW9W6AHwSP5PMAH7IyifpbJq3THQS/OtSqFe4an1mhOYukrP9wvDopXqt12R2XEvqV3BAKnw6pgKyIB8uP3g=&amp;center_on_screen=true&amp;float_window=true&amp;height=800&amp;positioning_strategy=center_on_screen&amp;width=950" xr:uid="{AE899EF5-B132-4B4E-B80D-740B6FB20684}"/>
    <hyperlink ref="J38" r:id="rId251" display="https://my.apps.factset.com/viewer/?_app_id=central_doc_viewer&amp;_dd2=%26f%3Dsld%26c%3Dtrue%26os%3D291255%26oe%3D291257&amp;_doc_docfn=U2FsdGVkX1+ZsVfSZMPESkvby3smIPWKfiwH3aDnyfAyb39vzuWI8IElNA4eUjbidN9rdhfQVntVbPMitMC9Icas6dYc1wu49vZqmNuNqNk=&amp;center_on_screen=true&amp;float_window=true&amp;height=800&amp;positioning_strategy=center_on_screen&amp;width=950" xr:uid="{0361F756-EE50-45FB-8AF9-2BBD15B2AF31}"/>
    <hyperlink ref="K38" r:id="rId252" display="https://my.apps.factset.com/viewer/?_app_id=central_doc_viewer&amp;_dd2=%26f%3Dsld%26c%3Dtrue%26os%3D291037%26oe%3D291040&amp;_doc_docfn=U2FsdGVkX1+0YZZu44/n/Uvr09yaSlVQ6cH/XTsruTeeTBaQVEoKz+CIpbkYtkw/AuM4DS5z9fmq/ScEn/COBTlrdUM8YGv8cAuT4wakHZE=&amp;center_on_screen=true&amp;float_window=true&amp;height=800&amp;positioning_strategy=center_on_screen&amp;width=950" xr:uid="{4C1A13BB-8797-4390-8304-202A14510D1F}"/>
    <hyperlink ref="B39" r:id="rId253" display="https://my.apps.factset.com/viewer/?_app_id=central_doc_viewer&amp;_dd2=%26f%3Dsld%26c%3Dtrue%26os%3D244516%26oe%3D244525&amp;_doc_docfn=U2FsdGVkX1/AX7zCfJVq7GQuOHmDyEasRjNgjCmgj1K2NneBUmX/3Jyz0GE523ZV3tr0ScoIkSLZCewqhIsF48tCCqgJRxzqcZiG1o6gJUc=&amp;center_on_screen=true&amp;float_window=true&amp;height=800&amp;positioning_strategy=center_on_screen&amp;width=950" xr:uid="{D0393722-456C-4441-9C20-452F1B6CEDD8}"/>
    <hyperlink ref="C39" r:id="rId254" display="https://my.apps.factset.com/viewer/?_app_id=central_doc_viewer&amp;_dd2=%26f%3Dsld%26c%3Dtrue%26os%3D233897%26oe%3D233906&amp;_doc_docfn=U2FsdGVkX18lZKwiSsrc30mwqVPjyS44ITmelnoyKJuoWHavstGmqju1+zRfvYGe1/g2OmGkthshfwNlsmTfJXLl/XblogEKY2+G1X3m5Oc=&amp;center_on_screen=true&amp;float_window=true&amp;height=800&amp;positioning_strategy=center_on_screen&amp;width=950" xr:uid="{B4ED9D1E-5265-48EB-8C1E-79118648C7CC}"/>
    <hyperlink ref="D39" r:id="rId255" display="https://my.apps.factset.com/viewer/?_app_id=central_doc_viewer&amp;_dd2=%26f%3Dsld%26c%3Dtrue%26os%3D380117%26oe%3D380126&amp;_doc_docfn=U2FsdGVkX1/5QT51kLB+JD0qvgmG/TXjdFP2OMZ4NzwfVKqNRD14u6PW53gs4vO9Mou0X1hXdHiyT+pSmDXXZ8nV7eUfnpJgpZ9rGZkPDAo=&amp;center_on_screen=true&amp;float_window=true&amp;height=800&amp;positioning_strategy=center_on_screen&amp;width=950" xr:uid="{C0E04084-156F-4B08-BFA2-C277F0EF1361}"/>
    <hyperlink ref="E39" r:id="rId256" display="https://my.apps.factset.com/viewer/?_app_id=central_doc_viewer&amp;_dd2=%26f%3Dsld%26c%3Dtrue%26os%3D510808%26oe%3D510815&amp;_doc_docfn=U2FsdGVkX1+PtEUF6BAHrW3vCliyosQ1aBRweeNRYf/YEjC+nzQu+N0Ru+hDeg2wPFor6GWEuL5jaivM6OVx4W1Kmc7VAX5F6y409DKmw7E=&amp;center_on_screen=true&amp;float_window=true&amp;height=800&amp;positioning_strategy=center_on_screen&amp;width=950" xr:uid="{93E8016D-8069-40B4-8F97-7C2ADD4F8D0D}"/>
    <hyperlink ref="F39" r:id="rId257" display="https://my.apps.factset.com/viewer/?_app_id=central_doc_viewer&amp;_dd2=%26f%3Dsld%26c%3Dtrue%26os%3D315030%26oe%3D315039&amp;_doc_docfn=U2FsdGVkX18jEkw0kM7UfknaM4rgO667sBgixo+DMUdnaWon02stXUV1mNKZTnkj1Rqar/aVEoRFOq4qwfkDFgr6+VycOg2lhKGBaqOjyH8=&amp;center_on_screen=true&amp;float_window=true&amp;height=800&amp;positioning_strategy=center_on_screen&amp;width=950" xr:uid="{0D700613-A385-4195-A945-82785CF61391}"/>
    <hyperlink ref="G39" r:id="rId258" display="https://my.apps.factset.com/viewer/?_app_id=central_doc_viewer&amp;_dd2=%26f%3Dsld%26c%3Dtrue%26os%3D314964%26oe%3D314971&amp;_doc_docfn=U2FsdGVkX19Y0snEC5FYHArTnbLSR8WzezJgkgwBLebtLux17R8/8+y8Y+leMgZOgux8aoAtUANIALF6NITfgIAgfJdodlcPxyBwhRk7B9Y=&amp;center_on_screen=true&amp;float_window=true&amp;height=800&amp;positioning_strategy=center_on_screen&amp;width=950" xr:uid="{A043E3E6-4ABD-41E3-9B4C-9FA3CFED47E2}"/>
    <hyperlink ref="H39" r:id="rId259" display="https://my.apps.factset.com/viewer/?_app_id=central_doc_viewer&amp;_dd2=%26f%3Dsld%26c%3Dtrue%26os%3D303393%26oe%3D303400&amp;_doc_docfn=U2FsdGVkX18CCRaINv4fC0vddstvhnkdqnAfOGmiDLH/mu2Z9p6LiRjbf9uCAA2tFLs3bkgOJMiffq1UUic3s2M3oQNfPd0whWWlnIim3mY=&amp;center_on_screen=true&amp;float_window=true&amp;height=800&amp;positioning_strategy=center_on_screen&amp;width=950" xr:uid="{B083BB3A-0C8C-4879-BD89-AA480640DA7A}"/>
    <hyperlink ref="I39" r:id="rId260" display="https://my.apps.factset.com/viewer/?_app_id=central_doc_viewer&amp;_dd2=%26f%3Dsld%26c%3Dtrue%26os%3D303201%26oe%3D303204&amp;_doc_docfn=U2FsdGVkX19BRyMAsNsPoKD8MUbU7VKMkOvHxgu3oRNVkn8ztzDytWirfWOJBdAVYXFKwBSPbyygpBE705mwxh/W4585cTo4Zdd3KSmMFrI=&amp;center_on_screen=true&amp;float_window=true&amp;height=800&amp;positioning_strategy=center_on_screen&amp;width=950" xr:uid="{19FE03B4-A5A1-4C13-ACB8-9ED3FA240A0B}"/>
    <hyperlink ref="J39" r:id="rId261" display="https://my.apps.factset.com/viewer/?_app_id=central_doc_viewer&amp;_dd2=%26f%3Dsld%26c%3Dtrue%26os%3D302983%26oe%3D302986&amp;_doc_docfn=U2FsdGVkX1+WbBp1FEpiKbzc/XMznuTfYCa91gh1N3k33Ml4Hulg9+lXgoWOzXlSZS3dGXOolI0G6EO5ogv/0M2P+o2tqSlHGh1d7kcNHZo=&amp;center_on_screen=true&amp;float_window=true&amp;height=800&amp;positioning_strategy=center_on_screen&amp;width=950" xr:uid="{AC8E45DF-FA83-4BBF-AD3B-59163D808C20}"/>
    <hyperlink ref="K39" r:id="rId262" display="https://my.apps.factset.com/viewer/?_app_id=central_doc_viewer&amp;_dd2=%26f%3Dsld%26c%3Dtrue%26os%3D302763%26oe%3D302768&amp;_doc_docfn=U2FsdGVkX18+pzD6pdEluVNfy4305oZCzUY8VK+7iYm6p3jnZmlsY/678wJTxY42feQumYuk6BtOvIS+8K8qj/5iIURubUAxZlLD0hkYqeo=&amp;center_on_screen=true&amp;float_window=true&amp;height=800&amp;positioning_strategy=center_on_screen&amp;width=950" xr:uid="{D57B1E2A-7CCF-4411-A2E3-737843B10906}"/>
    <hyperlink ref="B40" r:id="rId263" display="https://my.apps.factset.com/viewer/?_app_id=central_doc_viewer&amp;_dd2=%26f%3Dsld%26c%3Dtrue%26os%3D235574%26oe%3D235580&amp;_doc_docfn=U2FsdGVkX18iWNh776cH8AyOuBHoW0I4r/xmNRoUatqQ4pVDBwFFbUP9orN3HlgowzSFfltWvq87cnN0uMhzxFNT7Rm5uLKOlmv+VqtIDTM=&amp;center_on_screen=true&amp;float_window=true&amp;height=800&amp;positioning_strategy=center_on_screen&amp;width=950" xr:uid="{854E0757-609C-48BE-AC3E-08CE9A8ED4A8}"/>
    <hyperlink ref="C40" r:id="rId264" display="https://my.apps.factset.com/viewer/?_app_id=central_doc_viewer&amp;_dd2=%26f%3Dsld%26c%3Dtrue%26os%3D224941%26oe%3D224947&amp;_doc_docfn=U2FsdGVkX195NE8Xi0I7+l8wMRaB7eX69RKMLB1hN+PeZSq4mgzSZd/O6bQS35wvrJrW+y7AvfK59AbJOkt8W+FyZ/WDeby4puGkPmfoS6U=&amp;center_on_screen=true&amp;float_window=true&amp;height=800&amp;positioning_strategy=center_on_screen&amp;width=950" xr:uid="{A2C3965C-9510-4C24-9E8D-B2F08C74C17C}"/>
    <hyperlink ref="D40" r:id="rId265" display="https://my.apps.factset.com/viewer/?_app_id=central_doc_viewer&amp;_dd2=%26f%3Dsld%26c%3Dtrue%26os%3D371192%26oe%3D371198&amp;_doc_docfn=U2FsdGVkX1/xUCRWcNwV/9pklyFFOR7yDPS1IcJ0H+NMsk+lkd/3+dYdPka9GtGmQMfKG7IE9ztMnNgWYhnsmrDf9u8uOIX7CoSVjPvbwuM=&amp;center_on_screen=true&amp;float_window=true&amp;height=800&amp;positioning_strategy=center_on_screen&amp;width=950" xr:uid="{19177679-DF7B-4B07-AC7C-41D46AED0B72}"/>
    <hyperlink ref="E40" r:id="rId266" display="https://my.apps.factset.com/viewer/?_app_id=central_doc_viewer&amp;_dd2=%26f%3Dsld%26c%3Dtrue%26os%3D501846%26oe%3D501852&amp;_doc_docfn=U2FsdGVkX1+A4fR03P+fuN+EKiZt5lVDKmj8oAKb8MuQmk4W9+148MIpTUsgN7G9LiDgTSHlVEJVXqpH/tuQVTiX8k7M5vYjppAFothjuDE=&amp;center_on_screen=true&amp;float_window=true&amp;height=800&amp;positioning_strategy=center_on_screen&amp;width=950" xr:uid="{DA248571-6737-48C2-8960-B52E3E9127BB}"/>
    <hyperlink ref="F40" r:id="rId267" display="https://my.apps.factset.com/viewer/?_app_id=central_doc_viewer&amp;_dd2=%26f%3Dsld%26c%3Dtrue%26os%3D307451%26oe%3D307457&amp;_doc_docfn=U2FsdGVkX1/UW2ji1w1FBGe6lStdmZUmY5g4FIho7zYJqsH7r0Hckew4dREEeQm32nt7VwQ9ATZfp7KxXBcDoIxhFy9Oiy9dnrGpsS919Pk=&amp;center_on_screen=true&amp;float_window=true&amp;height=800&amp;positioning_strategy=center_on_screen&amp;width=950" xr:uid="{87C2360A-6AE7-477F-BA01-99FD44449908}"/>
    <hyperlink ref="G40" r:id="rId268" display="https://my.apps.factset.com/viewer/?_app_id=central_doc_viewer&amp;_dd2=%26f%3Dsld%26c%3Dtrue%26os%3D307415%26oe%3D307421&amp;_doc_docfn=U2FsdGVkX18iviEF5EufSGkVycnHlVYg8MjIZwXdlz3nkHlTOA28/8P+PRXqD640uknr7pVToJmfkP86ejrZBzYDNOQYxNuUBVhdMyZJMTk=&amp;center_on_screen=true&amp;float_window=true&amp;height=800&amp;positioning_strategy=center_on_screen&amp;width=950" xr:uid="{5AA7DEF3-9E5F-419B-A370-34DE4DA90B7F}"/>
    <hyperlink ref="H40" r:id="rId269" display="https://my.apps.factset.com/viewer/?_app_id=central_doc_viewer&amp;_dd2=%26f%3Dsld%26c%3Dtrue%26os%3D295162%26oe%3D295168&amp;_doc_docfn=U2FsdGVkX1+a3K/NzrF0/PIzVgzWvrSlm5ipn5gmMSHSJXskRF2e/uvXi0fMuz7aJ5JXmC/U8CHemVC0pHBvuMVeIARO8lrkEhS5b2sjV40=&amp;center_on_screen=true&amp;float_window=true&amp;height=800&amp;positioning_strategy=center_on_screen&amp;width=950" xr:uid="{CB4C6835-5558-432A-94B6-23AAF8575C96}"/>
    <hyperlink ref="I40" r:id="rId270" display="https://my.apps.factset.com/viewer/?_app_id=central_doc_viewer&amp;_dd2=%26f%3Dsld%26c%3Dtrue%26os%3D295786%26oe%3D295788&amp;_doc_docfn=U2FsdGVkX18z13nyl3QwDsuvDKV19uCGyZ7lq50m9viiOHJa+XIhbh9Hwbv2vfr1PNM5rgqNfI/W4IHnFtj9DUGVCAbQVNy+GeE/mQoUxvI=&amp;center_on_screen=true&amp;float_window=true&amp;height=800&amp;positioning_strategy=center_on_screen&amp;width=950" xr:uid="{EA20CEF9-CC79-4D94-9EC9-7A52E89A7378}"/>
    <hyperlink ref="J40" r:id="rId271" display="https://my.apps.factset.com/viewer/?_app_id=central_doc_viewer&amp;_dd2=%26f%3Dsld%26c%3Dtrue%26os%3D295519%26oe%3D295521&amp;_doc_docfn=U2FsdGVkX1+uynar44bs+vdReqOG6u3HXTW2vmpsioWZ4pyVJSW6XIah65QWfz3f2oI2e21tYNX2GiXH7sE8xX467vBZSaGMsB8bw7+sjI8=&amp;center_on_screen=true&amp;float_window=true&amp;height=800&amp;positioning_strategy=center_on_screen&amp;width=950" xr:uid="{EB528191-B36D-460B-8A15-1BF942B21339}"/>
    <hyperlink ref="K40" r:id="rId272" display="https://my.apps.factset.com/viewer/?_app_id=central_doc_viewer&amp;_dd2=%26f%3Dsld%26c%3Dtrue%26os%3D295252%26oe%3D295254&amp;_doc_docfn=U2FsdGVkX1/TQs36Y3atr/X8Hqp2tl8+Ux+5Tr3j+IERWl7OQdbEMHVGjXqva6aj2R25syedD4s9KZa3/elLHmcReKRjTIiTMZ4c0ZiWqMY=&amp;center_on_screen=true&amp;float_window=true&amp;height=800&amp;positioning_strategy=center_on_screen&amp;width=950" xr:uid="{3DDB9875-1074-4FA6-9D26-042871D1877E}"/>
    <hyperlink ref="B41" r:id="rId273" display="https://my.apps.factset.com/viewer/?_app_id=central_doc_viewer&amp;_dd2=%26f%3Dsld%26c%3Dtrue%26os%3D236360%26oe%3D236369&amp;_doc_docfn=U2FsdGVkX18JeREvYcgY+51Qi9LpKINblaJ7wGSPNuNaUpeT+6RNzKc8FyfS5qnlV/l4vWHNaD5/SCSb5xtVLtA97870ZiUtEZ6B54Jd8Rg=&amp;center_on_screen=true&amp;float_window=true&amp;height=800&amp;positioning_strategy=center_on_screen&amp;width=950" xr:uid="{2FEA29D4-1DB8-4CB5-A578-A9336B15330E}"/>
    <hyperlink ref="C41" r:id="rId274" display="https://my.apps.factset.com/viewer/?_app_id=central_doc_viewer&amp;_dd2=%26f%3Dsld%26c%3Dtrue%26os%3D225727%26oe%3D225736&amp;_doc_docfn=U2FsdGVkX19plcSYITiV40djwvHb5+jSK2fUshjno2vXX3RvFgjJd3UciNeNRrfC4eqXW0HE0x1pKcB0XWDJgZZkCXeOXYcO0pcsTxvqPS8=&amp;center_on_screen=true&amp;float_window=true&amp;height=800&amp;positioning_strategy=center_on_screen&amp;width=950" xr:uid="{512D69D7-6DEC-4394-9728-E649F331730F}"/>
    <hyperlink ref="D41" r:id="rId275" display="https://my.apps.factset.com/viewer/?_app_id=central_doc_viewer&amp;_dd2=%26f%3Dsld%26c%3Dtrue%26os%3D371922%26oe%3D371931&amp;_doc_docfn=U2FsdGVkX1/BPKfp19FZ7P9THpAUtMAd6/0wgx5J/TSrOcPEDjIxaHzqo9I/FJlNfAN0t7PRSsdUvDeMJR78nH/l+NX9F8UPWJ2uFNW8yNc=&amp;center_on_screen=true&amp;float_window=true&amp;height=800&amp;positioning_strategy=center_on_screen&amp;width=950" xr:uid="{D885A5BB-FE30-4F0C-9960-2AD34882386C}"/>
    <hyperlink ref="E41" r:id="rId276" display="https://my.apps.factset.com/viewer/?_app_id=central_doc_viewer&amp;_dd2=%26f%3Dsld%26c%3Dtrue%26os%3D502576%26oe%3D502585&amp;_doc_docfn=U2FsdGVkX1+kJ8drY5j5UYUx8aasmVBGwqNCA/fz1CTOLIDsXdS1HFs03FzyqVuB9DTsznwljA/VXQQcp8UM6viaeI05AEpDVz+jJO3ZyeY=&amp;center_on_screen=true&amp;float_window=true&amp;height=800&amp;positioning_strategy=center_on_screen&amp;width=950" xr:uid="{1C6F388F-A01D-47DF-8F11-A18286CAF8E2}"/>
    <hyperlink ref="F41" r:id="rId277" display="https://my.apps.factset.com/viewer/?_app_id=central_doc_viewer&amp;_dd2=%26f%3Dsld%26c%3Dtrue%26os%3D308159%26oe%3D308168&amp;_doc_docfn=U2FsdGVkX1/a3jt7jzEjYNFdh2YYdMWFH55j/x3TOv7dPaEbm3wWc0iBJml5/qNTeYEbTNrhq3Uycwz5/FflX2F3I/AHX/87kaT8j70gBC0=&amp;center_on_screen=true&amp;float_window=true&amp;height=800&amp;positioning_strategy=center_on_screen&amp;width=950" xr:uid="{DB6DF698-647B-44CD-B0F0-2FCEC270E3D4}"/>
    <hyperlink ref="G41" r:id="rId278" display="https://my.apps.factset.com/viewer/?_app_id=central_doc_viewer&amp;_dd2=%26f%3Dsld%26c%3Dtrue%26os%3D308126%26oe%3D308135&amp;_doc_docfn=U2FsdGVkX18BNRN/9ZaR1w01McqDOp5LQp7nUr6j/j1AFJSGglL24uoqBiumrL/eI3K4OkGp0NSgOeSnhfqnV3w41MdqejOp5MnRSHpvGRM=&amp;center_on_screen=true&amp;float_window=true&amp;height=800&amp;positioning_strategy=center_on_screen&amp;width=950" xr:uid="{E7D3DE10-821C-4B55-A401-B64A3A2D3632}"/>
    <hyperlink ref="H41" r:id="rId279" display="https://my.apps.factset.com/viewer/?_app_id=central_doc_viewer&amp;_dd2=%26f%3Dsld%26c%3Dtrue%26os%3D295874%26oe%3D295885&amp;_doc_docfn=U2FsdGVkX1+tzcUf3YP+UQAu/QmY9JRhuxiaiz4Q1VtkoR56lQGJhKSbvpQfcv4G1CzSvIp+H2Uya7PGAoSVWdNyur7CGbACms7drAQPdI0=&amp;center_on_screen=true&amp;float_window=true&amp;height=800&amp;positioning_strategy=center_on_screen&amp;width=950" xr:uid="{12E847DF-7669-466E-B7D1-914011738A7E}"/>
    <hyperlink ref="I41" r:id="rId280" display="https://my.apps.factset.com/viewer/?_app_id=central_doc_viewer&amp;_dd2=%26f%3Dsld%26c%3Dtrue%26os%3D296486%26oe%3D296493&amp;_doc_docfn=U2FsdGVkX1/cSMOIpnAgGftPIRLh4ZuRaxBSnRbuWWpYrU7sdyUw+A0FulUGgqH/vMK6uf5hbQzLGoIQ6eGnDcQO7mT0cKrDVpvkMCd+fIs=&amp;center_on_screen=true&amp;float_window=true&amp;height=800&amp;positioning_strategy=center_on_screen&amp;width=950" xr:uid="{50A35B32-627B-4054-8C78-DA0F753EA87F}"/>
    <hyperlink ref="J41" r:id="rId281" display="https://my.apps.factset.com/viewer/?_app_id=central_doc_viewer&amp;_dd2=%26f%3Dsld%26c%3Dtrue%26os%3D296286%26oe%3D296293&amp;_doc_docfn=U2FsdGVkX1/1JHFIEKyJ9k/iKovlwHmm6oVSOu0X7WmqSyHfSzVcUl6onQRWDCMpzGDVzSJK6F6JJuP6FKpIgse5kQw9xLr7voozWbu/ALY=&amp;center_on_screen=true&amp;float_window=true&amp;height=800&amp;positioning_strategy=center_on_screen&amp;width=950" xr:uid="{E98B9925-23D2-4A5A-8625-25455A79688E}"/>
    <hyperlink ref="K41" r:id="rId282" display="https://my.apps.factset.com/viewer/?_app_id=central_doc_viewer&amp;_dd2=%26f%3Dsld%26c%3Dtrue%26os%3D296086%26oe%3D296093&amp;_doc_docfn=U2FsdGVkX19hSH2SwrunnR9HlPWUn4SfKsx9KZc5yAr16qNkpHhLn9Q1nZ4pA6RD6FCcXLcvVdPSVCEw3WP/LS9EvPRNhyRh3k3EFHj5UVw=&amp;center_on_screen=true&amp;float_window=true&amp;height=800&amp;positioning_strategy=center_on_screen&amp;width=950" xr:uid="{6F4A0E2D-C7D9-4CC0-A9CB-6AEEC297CDA4}"/>
    <hyperlink ref="B42" r:id="rId283" display="https://my.apps.factset.com/viewer/?_app_id=central_doc_viewer&amp;_dd2=%26f%3Dsld%26c%3Dtrue%26os%3D237199%26oe%3D237206&amp;_doc_docfn=U2FsdGVkX1/8iom8mjkouCcbe91QSwZr9sW2AZEgTGRlQ6bxYwB+sy5rhLJygoAP2EiKxdNp9pd61edjf5KmuhaxnyI7084duvQOyUnPGG8=&amp;center_on_screen=true&amp;float_window=true&amp;height=800&amp;positioning_strategy=center_on_screen&amp;width=950" xr:uid="{AF94432D-4C11-4E05-9FCA-947E10DCB941}"/>
    <hyperlink ref="C42" r:id="rId284" display="https://my.apps.factset.com/viewer/?_app_id=central_doc_viewer&amp;_dd2=%26f%3Dsld%26c%3Dtrue%26os%3D226572%26oe%3D226573&amp;_doc_docfn=U2FsdGVkX18bd0KIEw5pFOFsV8cxkAWY6/ps/Qlhm6gJ1LwSvB88vzBE9iM3Be6lw9jVnK5NUY0z/bo8taf1kt7+h/DuoaS6IzTu3Exa3vI=&amp;center_on_screen=true&amp;float_window=true&amp;height=800&amp;positioning_strategy=center_on_screen&amp;width=950" xr:uid="{B1DA0A5D-D789-445C-9515-32AFCC350BA4}"/>
    <hyperlink ref="D42" r:id="rId285" display="https://my.apps.factset.com/viewer/?_app_id=central_doc_viewer&amp;_dd2=%26f%3Dsld%26c%3Dtrue%26os%3D372720%26oe%3D372729&amp;_doc_docfn=U2FsdGVkX185sEqBlP4nlki7P4Xu2lebGQKTGo60FJp7CB97m4q5VZZw1aJFO/3d86irpfRVbb2b9IbgPONtIw/8VEfcTHM2gYpT1hTARZU=&amp;center_on_screen=true&amp;float_window=true&amp;height=800&amp;positioning_strategy=center_on_screen&amp;width=950" xr:uid="{B70C5E11-1F74-4B39-969D-C310BAFF3319}"/>
    <hyperlink ref="E42" r:id="rId286" display="https://my.apps.factset.com/viewer/?_app_id=central_doc_viewer&amp;_dd2=%26f%3Dsld%26c%3Dtrue%26os%3D503376%26oe%3D503383&amp;_doc_docfn=U2FsdGVkX1+rd1geY+iBKQTdEh61NzC3YCMJjM3c6F37Ta19zQm4iQT+FLv7hV9Rsos2Q8GnJY365S4c8invcXbicv45o+tw12+Aj1Xliy4=&amp;center_on_screen=true&amp;float_window=true&amp;height=800&amp;positioning_strategy=center_on_screen&amp;width=950" xr:uid="{F50E2666-89D1-4752-A746-D798FC06086A}"/>
    <hyperlink ref="F42" r:id="rId287" display="https://my.apps.factset.com/viewer/?_app_id=central_doc_viewer&amp;_dd2=%26f%3Dsld%26c%3Dtrue%26os%3D308957%26oe%3D308966&amp;_doc_docfn=U2FsdGVkX18KjafhGHjsL0BW2s8Dbfn4NophgROQ60D9JLcsPorOBgUkGjyluSb224RZQv1K4Ja3YCTHetF6ZJQUxF8w/hNxM0TvdWB5Kbs=&amp;center_on_screen=true&amp;float_window=true&amp;height=800&amp;positioning_strategy=center_on_screen&amp;width=950" xr:uid="{E2F6391D-BADD-407F-AC24-FADAD8F266CB}"/>
    <hyperlink ref="G42" r:id="rId288" display="https://my.apps.factset.com/viewer/?_app_id=central_doc_viewer&amp;_dd2=%26f%3Dsld%26c%3Dtrue%26os%3D308921%26oe%3D308930&amp;_doc_docfn=U2FsdGVkX199OCNYvsWU/M/QRcgEiatbqHEAUHWN1x1hTQrekf0+fEoi8y9f+VmCWTlS2AGJODpyxHBOGvKNZbHP/JVyMzXk2hRjXM4EobU=&amp;center_on_screen=true&amp;float_window=true&amp;height=800&amp;positioning_strategy=center_on_screen&amp;width=950" xr:uid="{F28EC9B7-4643-488E-A3B8-85D913E1BE48}"/>
    <hyperlink ref="H42" r:id="rId289" display="https://my.apps.factset.com/viewer/?_app_id=central_doc_viewer&amp;_dd2=%26f%3Dsld%26c%3Dtrue%26os%3D296670%26oe%3D296677&amp;_doc_docfn=U2FsdGVkX1/GefK0ump4c73fks8z+KhkKRQB6FZW3V9IWIAESk8rETXjKzVMPABYc9Aw39F79LMCIIS4daBzah7fyysKdaWWuOPd+NVyuSY=&amp;center_on_screen=true&amp;float_window=true&amp;height=800&amp;positioning_strategy=center_on_screen&amp;width=950" xr:uid="{DCF9D82C-56EA-4C90-BCFF-61CB6F05DF71}"/>
    <hyperlink ref="I42" r:id="rId290" display="https://my.apps.factset.com/viewer/?_app_id=central_doc_viewer&amp;_dd2=%26f%3Dsld%26c%3Dtrue%26os%3D297273%26oe%3D297276&amp;_doc_docfn=U2FsdGVkX186zqlWLheYcTXlcN1RkHPMcHeka2Nz9LjEOpvhbmekrPq07Dkm6JVJOuxKG8ssCt43FwOP/m1dS5I1vN3qp0gFCmEfA83yBco=&amp;center_on_screen=true&amp;float_window=true&amp;height=800&amp;positioning_strategy=center_on_screen&amp;width=950" xr:uid="{8F11AABB-9834-4D51-B1D0-A8A60ECAAA0F}"/>
    <hyperlink ref="J42" r:id="rId291" display="https://my.apps.factset.com/viewer/?_app_id=central_doc_viewer&amp;_dd2=%26f%3Dsld%26c%3Dtrue%26os%3D297064%26oe%3D297067&amp;_doc_docfn=U2FsdGVkX198JvLuLX4Dwre5HhabuBNvwlnOzLkwThLoKe98adArbm3MZ+WM1sJiALjcmlHOl42uJht0G+Y/7jcCtg4npEkHxlhqBNtFm6w=&amp;center_on_screen=true&amp;float_window=true&amp;height=800&amp;positioning_strategy=center_on_screen&amp;width=950" xr:uid="{9994BACE-9CD9-4457-B884-FA01F1132BFE}"/>
    <hyperlink ref="K42" r:id="rId292" display="https://my.apps.factset.com/viewer/?_app_id=central_doc_viewer&amp;_dd2=%26f%3Dsld%26c%3Dtrue%26os%3D296853%26oe%3D296858&amp;_doc_docfn=U2FsdGVkX1/ky+rgjNUDPtQLr7ACCL+i0RLuvymVMBoDj+2FTz4CquxHj839GUIwMqQmckki3zHNFTOPRbebwfCvHImiiNkge/UQCmZ4Xa8=&amp;center_on_screen=true&amp;float_window=true&amp;height=800&amp;positioning_strategy=center_on_screen&amp;width=950" xr:uid="{48681450-332C-469D-BADF-DB0F995BEDC5}"/>
    <hyperlink ref="B43" r:id="rId293" display="https://my.apps.factset.com/viewer/?_app_id=central_doc_viewer&amp;_dd2=%26f%3Dsld%26c%3Dtrue%26os%3D238016%26oe%3D238025&amp;_doc_docfn=U2FsdGVkX19gLiw852tsg0xnzox9zUD6M6E6NKlkA89jBJpLfbpiUyW0J1DSqa+yODAxeA5coUaqB+xnjEH94ZtZuQ1BIW5VfSvXJcWckIc=&amp;center_on_screen=true&amp;float_window=true&amp;height=800&amp;positioning_strategy=center_on_screen&amp;width=950" xr:uid="{72E7CD2B-2A3D-4522-B5D9-D4C5C6C0B926}"/>
    <hyperlink ref="C43" r:id="rId294" display="https://my.apps.factset.com/viewer/?_app_id=central_doc_viewer&amp;_dd2=%26f%3Dsld%26c%3Dtrue%26os%3D227388%26oe%3D227389&amp;_doc_docfn=U2FsdGVkX1/SEj+lGcupIWr/Tj31cweAhrMZW43fZHixD/CFGHY6q50IxOI4M0lz8raaUefAfDZG5Cb67LrRcKWMTFp8Qq1ZZ2tBAFLRjm0=&amp;center_on_screen=true&amp;float_window=true&amp;height=800&amp;positioning_strategy=center_on_screen&amp;width=950" xr:uid="{AAF09780-B54D-47AF-8BD1-AAF23C99C1E5}"/>
    <hyperlink ref="D43" r:id="rId295" display="https://my.apps.factset.com/viewer/?_app_id=central_doc_viewer&amp;_dd2=%26f%3Dsld%26c%3Dtrue%26os%3D373520%26oe%3D373529&amp;_doc_docfn=U2FsdGVkX195piSM3cxDArexJo3fcCNurmH5MJYwSC/sLtCxAw7yJzLdnzkl5WWQPxF8b8s209C3NR0LW1YpdpKnFZqZOVTICxsOsjhgu78=&amp;center_on_screen=true&amp;float_window=true&amp;height=800&amp;positioning_strategy=center_on_screen&amp;width=950" xr:uid="{F19D9B7A-2EF0-4841-B7A2-A9D0A18968AE}"/>
    <hyperlink ref="E43" r:id="rId296" display="https://my.apps.factset.com/viewer/?_app_id=central_doc_viewer&amp;_dd2=%26f%3Dsld%26c%3Dtrue%26os%3D504176%26oe%3D504183&amp;_doc_docfn=U2FsdGVkX18ArEAJKSTDZ3BpMPT5PTXf0L3Tad5o024MMLkYl70qSD5jU6JA7ata7Ux3Btuqp+Dr3FsRQvb45DeysBDnpXIL/nf3B7Uwi4c=&amp;center_on_screen=true&amp;float_window=true&amp;height=800&amp;positioning_strategy=center_on_screen&amp;width=950" xr:uid="{CA6D8B56-A845-40E7-B756-3EECECAAACA9}"/>
    <hyperlink ref="F43" r:id="rId297" display="https://my.apps.factset.com/viewer/?_app_id=central_doc_viewer&amp;_dd2=%26f%3Dsld%26c%3Dtrue%26os%3D309760%26oe%3D309769&amp;_doc_docfn=U2FsdGVkX19nApS6qoKg9yfn8p5SeYwQC3B8y+spLDplziE2T1f0o8YbiSUpXBnB70T/dLkvc3eiu7RctFFa0uoi+UtQ2B3Hjz9CSRcpwVk=&amp;center_on_screen=true&amp;float_window=true&amp;height=800&amp;positioning_strategy=center_on_screen&amp;width=950" xr:uid="{477F0C6E-E959-4661-99F5-558157E78E33}"/>
    <hyperlink ref="G43" r:id="rId298" display="https://my.apps.factset.com/viewer/?_app_id=central_doc_viewer&amp;_dd2=%26f%3Dsld%26c%3Dtrue%26os%3D309724%26oe%3D309733&amp;_doc_docfn=U2FsdGVkX1/Ag/QerOzeehthPRUJ8rf6Vkiw4Yc19BskqFjwYdY7mLxR3ZQ3o05sjBq5/HDxGgFt9h5xcR++orCRWt/IQmzqlUxSR+NHS2A=&amp;center_on_screen=true&amp;float_window=true&amp;height=800&amp;positioning_strategy=center_on_screen&amp;width=950" xr:uid="{65B9BDA6-D935-4EFB-991E-A4E103B1093D}"/>
    <hyperlink ref="H43" r:id="rId299" display="https://my.apps.factset.com/viewer/?_app_id=central_doc_viewer&amp;_dd2=%26f%3Dsld%26c%3Dtrue%26os%3D297468%26oe%3D297477&amp;_doc_docfn=U2FsdGVkX1+tGPRhQ1ctWdEZveyKs3WjClPIZTBLAFyaevNVX6+dTJYzMe+EKRAXCgXsiiuKW8yzeCpqwk8R6M/xn8Ja7jYIGWxjEKtygBU=&amp;center_on_screen=true&amp;float_window=true&amp;height=800&amp;positioning_strategy=center_on_screen&amp;width=950" xr:uid="{0CE3F5B9-E242-4D28-BD60-34C7459AA3A3}"/>
    <hyperlink ref="I43" r:id="rId300" display="https://my.apps.factset.com/viewer/?_app_id=central_doc_viewer&amp;_dd2=%26f%3Dsld%26c%3Dtrue%26os%3D298059%26oe%3D298064&amp;_doc_docfn=U2FsdGVkX18O7eRPSWi2k+aO/crUWr9Zeb+G1sFtiyIt/ECDE09KinrdnOxHPT6HFt2Bywjvm3UwT9pePlBqT14SU+4p1rBJFV/1gS+oZBQ=&amp;center_on_screen=true&amp;float_window=true&amp;height=800&amp;positioning_strategy=center_on_screen&amp;width=950" xr:uid="{A847B1F1-A4A2-4ADA-AE26-9B6263D247AA}"/>
    <hyperlink ref="J43" r:id="rId301" display="https://my.apps.factset.com/viewer/?_app_id=central_doc_viewer&amp;_dd2=%26f%3Dsld%26c%3Dtrue%26os%3D297842%26oe%3D297845&amp;_doc_docfn=U2FsdGVkX1987fe/PhWWCiHqOttgYH/xzqcajpFdmjloXcu5Nq3SjfFXxUH3Z9ffRjFGPsx11OeMbCyPV6xK5JKXqK4yHpQc/rO+2AB40gI=&amp;center_on_screen=true&amp;float_window=true&amp;height=800&amp;positioning_strategy=center_on_screen&amp;width=950" xr:uid="{7B7CABD6-3FAD-428C-B012-B8C0FDBF3AF3}"/>
    <hyperlink ref="K43" r:id="rId302" display="https://my.apps.factset.com/viewer/?_app_id=central_doc_viewer&amp;_dd2=%26f%3Dsld%26c%3Dtrue%26os%3D297624%26oe%3D297629&amp;_doc_docfn=U2FsdGVkX1+5bXhDAN4H5Obl3igedr29Wr8ecwTEmL7UXvgKfF6O+BVUeWKPJxEqSr+qMcDi8xVxQoRyxjAQAC7a4EWdmrohUqUHLVBUK0s=&amp;center_on_screen=true&amp;float_window=true&amp;height=800&amp;positioning_strategy=center_on_screen&amp;width=950" xr:uid="{3A894A9C-1FDE-4673-BF11-1E20048CE412}"/>
    <hyperlink ref="B44" r:id="rId303" display="https://my.apps.factset.com/viewer/?_app_id=central_doc_viewer&amp;_dd2=%26f%3Dsld%26c%3Dtrue%26os%3D238835%26oe%3D238844&amp;_doc_docfn=U2FsdGVkX18qL7Cnm3oNgTyLFKEB2i06McG6QHYw58WsH2yT+S3q3cx89W9n01craTdGiC4EHikvSBtsh56Lxm6CzpKSIAMAW65loBphOig=&amp;center_on_screen=true&amp;float_window=true&amp;height=800&amp;positioning_strategy=center_on_screen&amp;width=950" xr:uid="{BD5E62F2-1287-40E5-B4D3-621597510E18}"/>
    <hyperlink ref="C44" r:id="rId304" display="https://my.apps.factset.com/viewer/?_app_id=central_doc_viewer&amp;_dd2=%26f%3Dsld%26c%3Dtrue%26os%3D228196%26oe%3D228205&amp;_doc_docfn=U2FsdGVkX18r8AyKYR+5Gu/JaHH7blXUyQbV72/+iUBCjHJNdJyDbA9NRJYH3Tlnwt/tO84oTvDz2D/1fzEWWc5RLIIVCt705UlGTQMBrNE=&amp;center_on_screen=true&amp;float_window=true&amp;height=800&amp;positioning_strategy=center_on_screen&amp;width=950" xr:uid="{B13300F6-25FF-4D36-8753-455A835A9EE5}"/>
    <hyperlink ref="D44" r:id="rId305" display="https://my.apps.factset.com/viewer/?_app_id=central_doc_viewer&amp;_dd2=%26f%3Dsld%26c%3Dtrue%26os%3D374278%26oe%3D374287&amp;_doc_docfn=U2FsdGVkX19A6uX3ltT4OxuqKf6S71c4a/8JHL+QULexvxg5cfJLz3IDU6azAahQd1YjsZ1CKxOA87UAYlxy3bKaw6KZRlTmVaxtVKhvhyA=&amp;center_on_screen=true&amp;float_window=true&amp;height=800&amp;positioning_strategy=center_on_screen&amp;width=950" xr:uid="{6B081D94-3BA0-4D5D-AFA0-C6D6CA04980C}"/>
    <hyperlink ref="E44" r:id="rId306" display="https://my.apps.factset.com/viewer/?_app_id=central_doc_viewer&amp;_dd2=%26f%3Dsld%26c%3Dtrue%26os%3D504944%26oe%3D504951&amp;_doc_docfn=U2FsdGVkX19fiyF/fbq/LBjHsQn8TAswiR1RjycNzo6N53FQRLGKLpuEMwKOKPf0K6n+rYlJieq1uRzDApS+vN8O2tooClsOu7y0q9Ib6GA=&amp;center_on_screen=true&amp;float_window=true&amp;height=800&amp;positioning_strategy=center_on_screen&amp;width=950" xr:uid="{EF7669EC-0E9A-47EB-9E15-39B7D3A525D4}"/>
    <hyperlink ref="F44" r:id="rId307" display="https://my.apps.factset.com/viewer/?_app_id=central_doc_viewer&amp;_dd2=%26f%3Dsld%26c%3Dtrue%26os%3D310522%26oe%3D310523&amp;_doc_docfn=U2FsdGVkX19utGSeQCiOhfIStBkgn2mcZkllp6eo3weGH4ElhzUX0Fb99tgdiDKamSPfkQoCc85ey15Hc8K+B4WbpiJlzjbV5VqBsR5b0oM=&amp;center_on_screen=true&amp;float_window=true&amp;height=800&amp;positioning_strategy=center_on_screen&amp;width=950" xr:uid="{B75603F2-5B3E-49B9-9779-BA8872D9A067}"/>
    <hyperlink ref="G44" r:id="rId308" display="https://my.apps.factset.com/viewer/?_app_id=central_doc_viewer&amp;_dd2=%26f%3Dsld%26c%3Dtrue%26os%3D310482%26oe%3D310489&amp;_doc_docfn=U2FsdGVkX1/s5CKf/IQyH+NRF8jTjwxeqfsvk0Uemq0ZdHIW27yt4v/xIegKCPE34aVRbwzCAiXyp1darCfkWb7hIHUzNamw3zqHBlemwOY=&amp;center_on_screen=true&amp;float_window=true&amp;height=800&amp;positioning_strategy=center_on_screen&amp;width=950" xr:uid="{2F2174C0-5DC6-4930-8746-76F5EBE28242}"/>
    <hyperlink ref="H44" r:id="rId309" display="https://my.apps.factset.com/viewer/?_app_id=central_doc_viewer&amp;_dd2=%26f%3Dsld%26c%3Dtrue%26os%3D298218%26oe%3D298219&amp;_doc_docfn=U2FsdGVkX19F57oeeuIVr7QL6Sk/LJvwL+EOoUVwakLK0FAYR0rBp4uF3xx2UroY919OY9SAFepeLDj6pPyp/6IT+6OR4z30gvBk2GwTstI=&amp;center_on_screen=true&amp;float_window=true&amp;height=800&amp;positioning_strategy=center_on_screen&amp;width=950" xr:uid="{7E83BD9A-0369-41E1-BE95-92F39CE12D18}"/>
    <hyperlink ref="I44" r:id="rId310" display="https://my.apps.factset.com/viewer/?_app_id=central_doc_viewer&amp;_dd2=%26f%3Dsld%26c%3Dtrue%26os%3D298799%26oe%3D298802&amp;_doc_docfn=U2FsdGVkX1+G0VvKyaxJlNflV8YW/fCrJ+migkZ1b72J1n8nVUKqlR7OshVMXbrtMcKwNGI43l2aWz9QUlA2ZvAARRZ2j2DK4duByYwy+Yw=&amp;center_on_screen=true&amp;float_window=true&amp;height=800&amp;positioning_strategy=center_on_screen&amp;width=950" xr:uid="{18B29B8B-9964-482C-BF11-12D6B1C5E6E0}"/>
    <hyperlink ref="J44" r:id="rId311" display="https://my.apps.factset.com/viewer/?_app_id=central_doc_viewer&amp;_dd2=%26f%3Dsld%26c%3Dtrue%26os%3D298590%26oe%3D298591&amp;_doc_docfn=U2FsdGVkX1/h6V8HYchCpz1TkNrC/Ac7o+4oyUEtht46qwvxge9hZ3AysMW/K50Jz3dqzNPx7iAZXQ/fJXt0qmGnO56ukG3xNtLrRNIvzt8=&amp;center_on_screen=true&amp;float_window=true&amp;height=800&amp;positioning_strategy=center_on_screen&amp;width=950" xr:uid="{9D5A0997-4E92-4BF2-801D-D199909F33FA}"/>
    <hyperlink ref="K44" r:id="rId312" display="https://my.apps.factset.com/viewer/?_app_id=central_doc_viewer&amp;_dd2=%26f%3Dsld%26c%3Dtrue%26os%3D298389%26oe%3D298390&amp;_doc_docfn=U2FsdGVkX1/Bv/Yjw5/26vq2rG411PEO2A6pP9Hk4yBacJD+eL1GzpmEQawEUPsOWCJv310uAuZVUyyBVmIyB17R9mp7u9LOp+jWEshcR7w=&amp;center_on_screen=true&amp;float_window=true&amp;height=800&amp;positioning_strategy=center_on_screen&amp;width=950" xr:uid="{98275CA2-77C8-49BC-A4B8-BBBB3DECF4E6}"/>
    <hyperlink ref="B45" r:id="rId313" display="https://my.apps.factset.com/viewer/?_app_id=central_doc_viewer&amp;_dd2=%26f%3Dsld%26c%3Dtrue%26os%3D238835%26oe%3D238844&amp;_doc_docfn=U2FsdGVkX18dS94r69PPQnOkwqUvIbmnWYh7CCgA72MtbwkM64fpsp4jFM1zGwbniOplhqLqnxMeoH2s3pYLr0wBD44GqMpkczSc2W+9wX8=&amp;center_on_screen=true&amp;float_window=true&amp;height=800&amp;positioning_strategy=center_on_screen&amp;width=950" xr:uid="{CFD1B895-59FF-45D5-A283-DB32EA07CFDC}"/>
    <hyperlink ref="C45" r:id="rId314" display="https://my.apps.factset.com/viewer/?_app_id=central_doc_viewer&amp;_dd2=%26f%3Dsld%26c%3Dtrue%26os%3D228196%26oe%3D228205&amp;_doc_docfn=U2FsdGVkX1/yTmgPyhL+6QHu0RXv7LE850k+lvcy3sW+/ttdrKbTInsn/AyvAMn38roFA59/z5X9Ne8dQY9yMSFOIRRRh8T670ml2806JVc=&amp;center_on_screen=true&amp;float_window=true&amp;height=800&amp;positioning_strategy=center_on_screen&amp;width=950" xr:uid="{79F80159-9522-4640-873C-20E96693EDAA}"/>
    <hyperlink ref="D45" r:id="rId315" display="https://my.apps.factset.com/viewer/?_app_id=central_doc_viewer&amp;_dd2=%26f%3Dsld%26c%3Dtrue%26os%3D374278%26oe%3D374287&amp;_doc_docfn=U2FsdGVkX18jR9mMjEoYWI+PftK+MDOAstj3eNQA/LJsqw8fA0MD1aD8zutlX8rfGM7RP4dJ++68tgipOd726oWHWQfMQGbRa61kpIx1qZE=&amp;center_on_screen=true&amp;float_window=true&amp;height=800&amp;positioning_strategy=center_on_screen&amp;width=950" xr:uid="{B381511C-AA92-4305-B0B0-F6EB01CE0356}"/>
    <hyperlink ref="E45" r:id="rId316" display="https://my.apps.factset.com/viewer/?_app_id=central_doc_viewer&amp;_dd2=%26f%3Dsld%26c%3Dtrue%26os%3D504944%26oe%3D504951&amp;_doc_docfn=U2FsdGVkX1/iKFdDLy38dyUmc4uB0cjzNONdQdWt2YmDXFBAtshfON2y/i7GWMEEkKEJuHrxsFXR7cmQt1zGmEbh++b1t+FPWZ33ZpTUimM=&amp;center_on_screen=true&amp;float_window=true&amp;height=800&amp;positioning_strategy=center_on_screen&amp;width=950" xr:uid="{201C1C67-B517-4C7E-87B6-4AAEC4752641}"/>
    <hyperlink ref="F45" r:id="rId317" display="https://my.apps.factset.com/viewer/?_app_id=central_doc_viewer&amp;_dd2=%26f%3Dsld%26c%3Dtrue%26os%3D310522%26oe%3D310523&amp;_doc_docfn=U2FsdGVkX1/ss3Qu/0O7wZyrrFFL1bI48d1GJ5KO8kZYm0XSujyXeoWH823y2yY9YCjtGpZ00LLYgHNfI1bEEF972LIRmMcPo7ueEZqPbQA=&amp;center_on_screen=true&amp;float_window=true&amp;height=800&amp;positioning_strategy=center_on_screen&amp;width=950" xr:uid="{FE3E0383-D9E0-4C94-99A6-D2EED8D06D52}"/>
    <hyperlink ref="G45" r:id="rId318" display="https://my.apps.factset.com/viewer/?_app_id=central_doc_viewer&amp;_dd2=%26f%3Dsld%26c%3Dtrue%26os%3D310482%26oe%3D310489&amp;_doc_docfn=U2FsdGVkX1+v/AneCZS5q5OQNpa4KDVn8niw8GW7VO8gwqUyO4IO5Etlcfnzj3khUBU9sz8LoK03gEpgzfiOHFVe6Q8PzVmC77Uu/f4v2RY=&amp;center_on_screen=true&amp;float_window=true&amp;height=800&amp;positioning_strategy=center_on_screen&amp;width=950" xr:uid="{7EE4247D-D687-42D9-BCA3-A3EA41939E7B}"/>
    <hyperlink ref="H45" r:id="rId319" display="https://my.apps.factset.com/viewer/?_app_id=central_doc_viewer&amp;_dd2=%26f%3Dsld%26c%3Dtrue%26os%3D298218%26oe%3D298219&amp;_doc_docfn=U2FsdGVkX18hJYWa19YaSwMEtqZFQSP2BnVwg/5K4x5ICHetwiAfL5nLYkeFAl3fupQ6rEAt2VQC6SYROW8MJjaXu8GKxdu8YpMyWdll6b0=&amp;center_on_screen=true&amp;float_window=true&amp;height=800&amp;positioning_strategy=center_on_screen&amp;width=950" xr:uid="{CE5EAC8E-FF43-4E2D-9A07-08F946C028B5}"/>
    <hyperlink ref="I45" r:id="rId320" display="https://my.apps.factset.com/viewer/?_app_id=central_doc_viewer&amp;_dd2=%26f%3Dsld%26c%3Dtrue%26os%3D298799%26oe%3D298802&amp;_doc_docfn=U2FsdGVkX19+q+V7hhxf5IW+rv8pffuRmdn52U3de3aP9vBhpRvOeGZXXOa3//ntyUjAxl7ymmtNswkbJEkgsY5iAgUtW/2JfnH31AB/rc4=&amp;center_on_screen=true&amp;float_window=true&amp;height=800&amp;positioning_strategy=center_on_screen&amp;width=950" xr:uid="{BB23A967-2BA0-440B-B1A3-4AF16403BD4B}"/>
    <hyperlink ref="J45" r:id="rId321" display="https://my.apps.factset.com/viewer/?_app_id=central_doc_viewer&amp;_dd2=%26f%3Dsld%26c%3Dtrue%26os%3D298590%26oe%3D298591&amp;_doc_docfn=U2FsdGVkX1+29fKTYB4nk3rhpe8ZkOioiBjX4jwasCpclB0B+TQqLxm1dnqoDwqFV6fa6d9gaGOwaBvY3wpV2auIl4TZgqQORhq6Z1fmOlY=&amp;center_on_screen=true&amp;float_window=true&amp;height=800&amp;positioning_strategy=center_on_screen&amp;width=950" xr:uid="{BBF13354-EB1E-4A08-AAED-CADE081944B9}"/>
    <hyperlink ref="K45" r:id="rId322" display="https://my.apps.factset.com/viewer/?_app_id=central_doc_viewer&amp;_dd2=%26f%3Dsld%26c%3Dtrue%26os%3D298389%26oe%3D298390&amp;_doc_docfn=U2FsdGVkX18JnV8zf4fNAexImYgKIiFXc7dCL05KCWT1GyReEmfU+Oaih5xzxJpIkB2QWowGZ+bm+sxkeitpMbsTlBfBGlJ92cop+B0qAx8=&amp;center_on_screen=true&amp;float_window=true&amp;height=800&amp;positioning_strategy=center_on_screen&amp;width=950" xr:uid="{AC1B236F-3421-46AC-B42B-8C788208F896}"/>
    <hyperlink ref="B46" r:id="rId323" display="https://my.apps.factset.com/viewer/?_app_id=central_doc_viewer&amp;_dd2=%26f%3Dsld%26c%3Dtrue%26os%3D239589%26oe%3D239590&amp;_doc_docfn=U2FsdGVkX1+Xm4LxZu1tXC+fbXWtVNruah6UZETFM7z+mMIqLRweaUrB2RTQcfYzsVHDCWujepu7jOdnF0iPePgqbeF/eq8NxYdl0Yru+HA=&amp;center_on_screen=true&amp;float_window=true&amp;height=800&amp;positioning_strategy=center_on_screen&amp;width=950" xr:uid="{341DE8C6-363C-4BEE-AD0C-D0AD8D7F634A}"/>
    <hyperlink ref="C46" r:id="rId324" display="https://my.apps.factset.com/viewer/?_app_id=central_doc_viewer&amp;_dd2=%26f%3Dsld%26c%3Dtrue%26os%3D228950%26oe%3D228951&amp;_doc_docfn=U2FsdGVkX18TBux80BZER+4p2ZML6EuOsUtFeE8geSPuKKcm34fdq3CpNCbPJLcmX+vqj5Xc1DHdMyXzwE+9krBFRjMFMdmhfj0FE7Noy4g=&amp;center_on_screen=true&amp;float_window=true&amp;height=800&amp;positioning_strategy=center_on_screen&amp;width=950" xr:uid="{C1F40A54-6070-49D9-8FCF-C9EAD9982E4E}"/>
    <hyperlink ref="D46" r:id="rId325" display="https://my.apps.factset.com/viewer/?_app_id=central_doc_viewer&amp;_dd2=%26f%3Dsld%26c%3Dtrue%26os%3D375008%26oe%3D375017&amp;_doc_docfn=U2FsdGVkX193AVJH4hHpPnLq7t2cudHnGTyyFBda65UQCWsq4zb1G3K+n2D2f8fcKWkoc1PMg42XPcUX+v9Tei+NeEwkpskqApHmkMy/Msk=&amp;center_on_screen=true&amp;float_window=true&amp;height=800&amp;positioning_strategy=center_on_screen&amp;width=950" xr:uid="{128DE9FB-80C6-4AA2-9C38-6468DC2D1854}"/>
    <hyperlink ref="E46" r:id="rId326" display="https://my.apps.factset.com/viewer/?_app_id=central_doc_viewer&amp;_dd2=%26f%3Dsld%26c%3Dtrue%26os%3D505662%26oe%3D505663&amp;_doc_docfn=U2FsdGVkX1+OEDUnO+irZNm//PYcIrcNQy8YIhfYHuxSUWru23BjgZpz/uTgbUC8Jc+T7vLk0Z6G2/twcCpMDM5sWfIK6hz8UX20yLu3Uao=&amp;center_on_screen=true&amp;float_window=true&amp;height=800&amp;positioning_strategy=center_on_screen&amp;width=950" xr:uid="{86E1AC85-FF63-43B2-AE36-85A04BECC764}"/>
    <hyperlink ref="F46" r:id="rId327" display="https://my.apps.factset.com/viewer/?_app_id=central_doc_viewer&amp;_dd2=%26f%3Dsld%26c%3Dtrue%26os%3D311243%26oe%3D311254&amp;_doc_docfn=U2FsdGVkX1/qx6KnSg2jE9DXAnRdMLoKj6JG0JbHBrvLoy7qHwSMxuH0RwlzoqcsrzP3csQ+W7ASRV50XIPm0PG/BeTgQoh5eAZx8zH1yJQ=&amp;center_on_screen=true&amp;float_window=true&amp;height=800&amp;positioning_strategy=center_on_screen&amp;width=950" xr:uid="{4B3F351A-3AC2-4CD5-9C6D-E882EEE0D929}"/>
    <hyperlink ref="G46" r:id="rId328" display="https://my.apps.factset.com/viewer/?_app_id=central_doc_viewer&amp;_dd2=%26f%3Dsld%26c%3Dtrue%26os%3D311190%26oe%3D311201&amp;_doc_docfn=U2FsdGVkX184hU/uUI43Z4J42YvM6hYAjY5WziTcKoGd5QyfXw4VCsV16Yl5J/MwEpZMjeFrx/KZgv46SdhVF4fd9M6SulC8zmZAOntQ/Bg=&amp;center_on_screen=true&amp;float_window=true&amp;height=800&amp;positioning_strategy=center_on_screen&amp;width=950" xr:uid="{9A26783B-1712-48BD-9B55-476F44247DA4}"/>
    <hyperlink ref="H46" r:id="rId329" display="https://my.apps.factset.com/viewer/?_app_id=central_doc_viewer&amp;_dd2=%26f%3Dsld%26c%3Dtrue%26os%3D298901%26oe%3D298912&amp;_doc_docfn=U2FsdGVkX180oqH/LuFpBRLIV616wr0Z1AxgVXlJ2lzuGvL5zVhGe2BxHU3HlkgVaTtSELjiFVWBClVGI+Tvb4dssaW+xqZb56FhgAWz5Xc=&amp;center_on_screen=true&amp;float_window=true&amp;height=800&amp;positioning_strategy=center_on_screen&amp;width=950" xr:uid="{B4AB4D0F-E868-40CD-B1CD-8EFAC927529A}"/>
    <hyperlink ref="I46" r:id="rId330" display="https://my.apps.factset.com/viewer/?_app_id=central_doc_viewer&amp;_dd2=%26f%3Dsld%26c%3Dtrue%26os%3D299490%26oe%3D299491&amp;_doc_docfn=U2FsdGVkX1+Kn6dwVB+1Zef0IxKRH32O6RLjA2vMOLLiPIokafrOkhhnarsbxQ3173V9yAhSmUFloM4gOhPn1FaTS1URMC5FSyE64j/DP3o=&amp;center_on_screen=true&amp;float_window=true&amp;height=800&amp;positioning_strategy=center_on_screen&amp;width=950" xr:uid="{C81151A2-68AF-4C21-9510-0DEB12700DC3}"/>
    <hyperlink ref="J46" r:id="rId331" display="https://my.apps.factset.com/viewer/?_app_id=central_doc_viewer&amp;_dd2=%26f%3Dsld%26c%3Dtrue%26os%3D299302%26oe%3D299303&amp;_doc_docfn=U2FsdGVkX18jZ6sGND3agW13FHHKQn0zzz5Q0mmIJCYrmAS3SeCjjgdK2O73xiwif6SKZaJ3JND8/I5DeQKagDIfjKNX53rLPWp4Dwbny5s=&amp;center_on_screen=true&amp;float_window=true&amp;height=800&amp;positioning_strategy=center_on_screen&amp;width=950" xr:uid="{A0223266-96D7-4AB3-9CED-AB557AF8657A}"/>
    <hyperlink ref="K46" r:id="rId332" display="https://my.apps.factset.com/viewer/?_app_id=central_doc_viewer&amp;_dd2=%26f%3Dsld%26c%3Dtrue%26os%3D299108%26oe%3D299115&amp;_doc_docfn=U2FsdGVkX1+Mi7JFqqRDt6JZge+GI/ZnSRC2y+awNkxe1ZNIO8CGm5LZquCBirQxssDO0E1Enm7ybTPIG3ljIw9tm8+p5ao5I/QjgfbsauY=&amp;center_on_screen=true&amp;float_window=true&amp;height=800&amp;positioning_strategy=center_on_screen&amp;width=950" xr:uid="{75AE390C-A367-40DD-A084-273A9B3E91E6}"/>
    <hyperlink ref="B47" r:id="rId333" display="https://my.apps.factset.com/viewer/?_app_id=central_doc_viewer&amp;_dd2=%26f%3Dsld%26c%3Dtrue%26os%3D240452%26oe%3D240460&amp;_doc_docfn=U2FsdGVkX18yPLlj0gFcqKEEDPygG5QD7+HCrdmmelVCqV98wbkDP4zLUOnHJjO6OHkO9a9W8hsrU694AWaipxpqXyAJWIZ7atEhjMiPK90=&amp;center_on_screen=true&amp;float_window=true&amp;height=800&amp;positioning_strategy=center_on_screen&amp;width=950" xr:uid="{5B5859C7-814D-4B90-9D36-D456B0A45349}"/>
    <hyperlink ref="C47" r:id="rId334" display="https://my.apps.factset.com/viewer/?_app_id=central_doc_viewer&amp;_dd2=%26f%3Dsld%26c%3Dtrue%26os%3D229814%26oe%3D229823&amp;_doc_docfn=U2FsdGVkX19DH1Dczcpv/Cqrfjppfyowq9+8dOs9Ush4evOSiopgboXpckQWcVhnoji+0ipRVffMB/i18B3GN3rjPOsz5hHa4KEptb4NTPA=&amp;center_on_screen=true&amp;float_window=true&amp;height=800&amp;positioning_strategy=center_on_screen&amp;width=950" xr:uid="{BF9D9208-A515-447E-BF43-2E722AEEB42A}"/>
    <hyperlink ref="D47" r:id="rId335" display="https://my.apps.factset.com/viewer/?_app_id=central_doc_viewer&amp;_dd2=%26f%3Dsld%26c%3Dtrue%26os%3D376336%26oe%3D376344&amp;_doc_docfn=U2FsdGVkX1/bwpNB7zJ4WZCBajzFlJH6x9tEAioUmr5o9MUDyFpE4jW/HqNzO+9K41xEKm8wnioquhAhvv+UVFh9K/+KAmSNeApNxg/MsNw=&amp;center_on_screen=true&amp;float_window=true&amp;height=800&amp;positioning_strategy=center_on_screen&amp;width=950" xr:uid="{91A8C399-852E-4C36-82A5-F8DD818B51AA}"/>
    <hyperlink ref="E47" r:id="rId336" display="https://my.apps.factset.com/viewer/?_app_id=central_doc_viewer&amp;_dd2=%26f%3Dsld%26c%3Dtrue%26os%3D506983%26oe%3D506992&amp;_doc_docfn=U2FsdGVkX1+q0id2YR+dEA+aEw+TTTnL5JPLe9FTWqHwIjGfytq70HdazsYkJjU/6PjEuwCAEr/G9HQ0n1+/OFyVlMd6eOpaR/xV3FV9t+4=&amp;center_on_screen=true&amp;float_window=true&amp;height=800&amp;positioning_strategy=center_on_screen&amp;width=950" xr:uid="{FFD3E444-9ECD-40E2-A8D8-F5667E2D7463}"/>
    <hyperlink ref="F47" r:id="rId337" display="https://my.apps.factset.com/viewer/?_app_id=central_doc_viewer&amp;_dd2=%26f%3Dsld%26c%3Dtrue%26os%3D312002%26oe%3D312011&amp;_doc_docfn=U2FsdGVkX1+tTJMnDqPheC0gRYOkd5+Onffhm4QrGqClRQUa2kG+YfOlLq2r6ehlTtfL9IoRBsfh1nD87wnPyeltuy97pW1qqRzxmvlnmWU=&amp;center_on_screen=true&amp;float_window=true&amp;height=800&amp;positioning_strategy=center_on_screen&amp;width=950" xr:uid="{E484561A-3A46-4620-AB0F-7CC9024419D8}"/>
    <hyperlink ref="G47" r:id="rId338" display="https://my.apps.factset.com/viewer/?_app_id=central_doc_viewer&amp;_dd2=%26f%3Dsld%26c%3Dtrue%26os%3D311949%26oe%3D311958&amp;_doc_docfn=U2FsdGVkX1+I1wLb24KL49556JQfty0ctLCs7XiJrZUsFCpWK6EET0FJCPi9HTJyHenawiE2q7hju1QnaqsEkqrKThO7pE8eGLT5i4h/TAQ=&amp;center_on_screen=true&amp;float_window=true&amp;height=800&amp;positioning_strategy=center_on_screen&amp;width=950" xr:uid="{BD4CC5CC-CCCD-4B58-89EE-CE57372EC950}"/>
    <hyperlink ref="H47" r:id="rId339" display="https://my.apps.factset.com/viewer/?_app_id=central_doc_viewer&amp;_dd2=%26f%3Dsld%26c%3Dtrue%26os%3D299660%26oe%3D299669&amp;_doc_docfn=U2FsdGVkX19f5MU30mMlppVqBXbvAcTRC2H/OApjT+rI8wMyHpfVEFvpDh/CyjQ6AJ2xgUyTgZi0/anDsGthhKgQ6rWbIH624nvLr59cKio=&amp;center_on_screen=true&amp;float_window=true&amp;height=800&amp;positioning_strategy=center_on_screen&amp;width=950" xr:uid="{96E81198-6F2D-4BF6-A741-3DF76A99BD08}"/>
    <hyperlink ref="I47" r:id="rId340" display="https://my.apps.factset.com/viewer/?_app_id=central_doc_viewer&amp;_dd2=%26f%3Dsld%26c%3Dtrue%26os%3D300231%26oe%3D300236&amp;_doc_docfn=U2FsdGVkX18dA0hvPBzXMHF5bXJNxzkazESd7nAQ9QYVbTmZODmWvEMBnaR7W3HxFehg744IXJSDofLc28e/2d7FP3HI9JwigZRe8lPvcGg=&amp;center_on_screen=true&amp;float_window=true&amp;height=800&amp;positioning_strategy=center_on_screen&amp;width=950" xr:uid="{E08267E4-BA97-466B-A4E3-2309EDC66875}"/>
    <hyperlink ref="J47" r:id="rId341" display="https://my.apps.factset.com/viewer/?_app_id=central_doc_viewer&amp;_dd2=%26f%3Dsld%26c%3Dtrue%26os%3D300024%26oe%3D300029&amp;_doc_docfn=U2FsdGVkX1+iGoI1As0j4b2upZE/2B9AlQ0koOb1QCRw9XjIDsPuyGFe09aMRoCVYgh5GSQxageHm2M6YtFeCfeHjlJiZJbprCYy/cVsBXk=&amp;center_on_screen=true&amp;float_window=true&amp;height=800&amp;positioning_strategy=center_on_screen&amp;width=950" xr:uid="{C1A09CF3-C6C2-459C-AC3D-428EB8D1FE06}"/>
    <hyperlink ref="K47" r:id="rId342" display="https://my.apps.factset.com/viewer/?_app_id=central_doc_viewer&amp;_dd2=%26f%3Dsld%26c%3Dtrue%26os%3D299817%26oe%3D299822&amp;_doc_docfn=U2FsdGVkX1/ePA9G7/rBkTJx19xS1IPe7a1nancdKBaI+I7kvcc8J33L6Vg/hlepPgI9ajNsTqSDWyMk0iJR7N3ox52yw275WKl43UxOdXU=&amp;center_on_screen=true&amp;float_window=true&amp;height=800&amp;positioning_strategy=center_on_screen&amp;width=950" xr:uid="{260C19DC-B5A8-432A-A101-D8D8AB980AD1}"/>
    <hyperlink ref="B48" r:id="rId343" display="https://my.apps.factset.com/viewer/?_app_id=central_doc_viewer&amp;_dd2=%26f%3Dsld%26c%3Dtrue%26os%3D241255%26oe%3D241264&amp;_doc_docfn=U2FsdGVkX18j6Eqv2/9T65/JS/ad5zuAHbQ7MjKtkzCafngMFnYRBfCIct+7/Dui1jh1TZP3pXCEvnNFCdz1rMoo2vu8DLzST7KGwOik5ac=&amp;center_on_screen=true&amp;float_window=true&amp;height=800&amp;positioning_strategy=center_on_screen&amp;width=950" xr:uid="{310C50E6-DE30-4CE2-B4B6-C9B937D3F212}"/>
    <hyperlink ref="C48" r:id="rId344" display="https://my.apps.factset.com/viewer/?_app_id=central_doc_viewer&amp;_dd2=%26f%3Dsld%26c%3Dtrue%26os%3D230616%26oe%3D230627&amp;_doc_docfn=U2FsdGVkX18yJmmquxwqGcxR+nqhPrIQSUHFs7aecQzQTxRPGF+Ygv1qDFImSEMcxJVLAjiqjXQajFRbsmbM7NNim79SDhzSc8MpFX40eZg=&amp;center_on_screen=true&amp;float_window=true&amp;height=800&amp;positioning_strategy=center_on_screen&amp;width=950" xr:uid="{D6813467-714E-4C07-9623-116231BB65A4}"/>
    <hyperlink ref="D48" r:id="rId345" display="https://my.apps.factset.com/viewer/?_app_id=central_doc_viewer&amp;_dd2=%26f%3Dsld%26c%3Dtrue%26os%3D377076%26oe%3D377087&amp;_doc_docfn=U2FsdGVkX19IyUVRcektmjJh9t+GzDfshNNqepUTHSzr/5LOtjDeL8qoQZklLAn0yy4VCJjV4AxsLJLi2XrcZYtIjT1KXfXnZc8AHNje7Bw=&amp;center_on_screen=true&amp;float_window=true&amp;height=800&amp;positioning_strategy=center_on_screen&amp;width=950" xr:uid="{A84113C3-6363-4411-AB0E-DA6ED4AB44F8}"/>
    <hyperlink ref="E48" r:id="rId346" display="https://my.apps.factset.com/viewer/?_app_id=central_doc_viewer&amp;_dd2=%26f%3Dsld%26c%3Dtrue%26os%3D507777%26oe%3D507786&amp;_doc_docfn=U2FsdGVkX1/l2+A9WtNWIDNdN3bvkHFL9d1IyO3Fgba3mND0lU0YC0p+PYeOxgv1Z1h5vwgHq7JcvRlPml59+uBW54N73jHDaGmN88bBlSI=&amp;center_on_screen=true&amp;float_window=true&amp;height=800&amp;positioning_strategy=center_on_screen&amp;width=950" xr:uid="{7C3427E1-7BD1-4E64-962A-696924340471}"/>
    <hyperlink ref="F48" r:id="rId347" display="https://my.apps.factset.com/viewer/?_app_id=central_doc_viewer&amp;_dd2=%26f%3Dsld%26c%3Dtrue%26os%3D312759%26oe%3D312767&amp;_doc_docfn=U2FsdGVkX1/4jx/K2pwUZLz4as2tPe+3aLTSl0eUoyBTe3/oNqtM/m6x+1fc2dlVB8RlRHlFibr8d2XFPKOtu8iPRebQ4mxskeS+ejXoOEE=&amp;center_on_screen=true&amp;float_window=true&amp;height=800&amp;positioning_strategy=center_on_screen&amp;width=950" xr:uid="{7A397C50-1AAB-4D86-BD0B-1554B1F995C5}"/>
    <hyperlink ref="G48" r:id="rId348" display="https://my.apps.factset.com/viewer/?_app_id=central_doc_viewer&amp;_dd2=%26f%3Dsld%26c%3Dtrue%26os%3D312707%26oe%3D312716&amp;_doc_docfn=U2FsdGVkX18OGu+VyGZECQ1qFE6cxkCk9G6pOtwcl0BkXYqgna3A+FL3XxvOO5NezhcW36KMhouyAokJegBqYBy94B9b4ppdTCyF3/y8fiE=&amp;center_on_screen=true&amp;float_window=true&amp;height=800&amp;positioning_strategy=center_on_screen&amp;width=950" xr:uid="{119728A2-E587-4B9C-93F0-CB617B461594}"/>
    <hyperlink ref="H48" r:id="rId349" display="https://my.apps.factset.com/viewer/?_app_id=central_doc_viewer&amp;_dd2=%26f%3Dsld%26c%3Dtrue%26os%3D301154%26oe%3D301163&amp;_doc_docfn=U2FsdGVkX1/oQ1/R7WR2BfsvIZt1zDAGEVxSFZzz57dEQBBuBaMIfs5HaJmGshe6Y4uHDHdqg3OGd0G5pkmVGT2/e7fNoVAFnzbcnBsMnaE=&amp;center_on_screen=true&amp;float_window=true&amp;height=800&amp;positioning_strategy=center_on_screen&amp;width=950" xr:uid="{32B7B86B-2CB1-4C33-8BA5-79D9B2A1B024}"/>
    <hyperlink ref="I48" r:id="rId350" display="https://my.apps.factset.com/viewer/?_app_id=central_doc_viewer&amp;_dd2=%26f%3Dsld%26c%3Dtrue%26os%3D301704%26oe%3D301709&amp;_doc_docfn=U2FsdGVkX193Y5XFa8+cb7IjTsPYFxGDdo/JytqXwf5MhsYZNy/QBRVbl81ys1I7fA06P4FGlq3zSTkEXDNJPyrTeMzWs7rnxdRybPGberM=&amp;center_on_screen=true&amp;float_window=true&amp;height=800&amp;positioning_strategy=center_on_screen&amp;width=950" xr:uid="{AC0EC711-56EE-45D8-ABFF-648EE349D462}"/>
    <hyperlink ref="J48" r:id="rId351" display="https://my.apps.factset.com/viewer/?_app_id=central_doc_viewer&amp;_dd2=%26f%3Dsld%26c%3Dtrue%26os%3D301499%26oe%3D301502&amp;_doc_docfn=U2FsdGVkX1/Y3Ogmv9pHMQR9Z2sSpCIsirITwVqIYuR1xx6za41Wx6o8hTdhQbU8V1GM92DxD/7Z/3u11IPUNZ7w3VZhizf56nLvruYB83c=&amp;center_on_screen=true&amp;float_window=true&amp;height=800&amp;positioning_strategy=center_on_screen&amp;width=950" xr:uid="{59CAEE81-82BD-43DB-BFA1-AC45B069A449}"/>
    <hyperlink ref="K48" r:id="rId352" display="https://my.apps.factset.com/viewer/?_app_id=central_doc_viewer&amp;_dd2=%26f%3Dsld%26c%3Dtrue%26os%3D301296%26oe%3D301299&amp;_doc_docfn=U2FsdGVkX1+gWIqiUC3P46uSZr5GhHUuAXOL/9KvNX7VvXcXAhPmDFxdc7tuYKSSDnGN4G9mA5DdnDEz0uM6sVAMuBKSQVAm+2lyxokrink=&amp;center_on_screen=true&amp;float_window=true&amp;height=800&amp;positioning_strategy=center_on_screen&amp;width=950" xr:uid="{19D83E07-6AB1-44E0-B60A-73ACA247FA3F}"/>
    <hyperlink ref="B49" r:id="rId353" display="https://my.apps.factset.com/viewer/?_app_id=central_doc_viewer&amp;_dd2=%26f%3Dsld%26c%3Dtrue%26os%3D242054%26oe%3D242055&amp;_doc_docfn=U2FsdGVkX18NfAZ2kIdt0hU5iOL8uumiSHU1Q4YF3d/YDUtjYFt6GH7j13eggvR2wguvNQfnl4lrQKHi1VGXaW+vmszJVaXi1hZBz7ZKt3s=&amp;center_on_screen=true&amp;float_window=true&amp;height=800&amp;positioning_strategy=center_on_screen&amp;width=950" xr:uid="{62863E0E-CD9B-4394-90F3-2D4617BA8E04}"/>
    <hyperlink ref="C49" r:id="rId354" display="https://my.apps.factset.com/viewer/?_app_id=central_doc_viewer&amp;_dd2=%26f%3Dsld%26c%3Dtrue%26os%3D231424%26oe%3D231432&amp;_doc_docfn=U2FsdGVkX19Fi67cvmzQaR/+DnoZz+UnPl0jiJ44CXKUjCG7zpN5WPLQBH2ZZYhOpkqNH4kpg9DwQrkJvSFW7WHicWhDV9c6nxgn1OoXffo=&amp;center_on_screen=true&amp;float_window=true&amp;height=800&amp;positioning_strategy=center_on_screen&amp;width=950" xr:uid="{7BCA4889-EA8C-4382-A77F-D76A2C1BC4F7}"/>
    <hyperlink ref="D49" r:id="rId355" display="https://my.apps.factset.com/viewer/?_app_id=central_doc_viewer&amp;_dd2=%26f%3Dsld%26c%3Dtrue%26os%3D377828%26oe%3D377836&amp;_doc_docfn=U2FsdGVkX1/J8zzQ4011XGO+rpdhdogNiIxpQms+tOocGHetbJPxeF2dkaDAFcFMMRbAXz4gPwTDhI+xkx4iYl8LHtIBn5e7yNXMg13iyEo=&amp;center_on_screen=true&amp;float_window=true&amp;height=800&amp;positioning_strategy=center_on_screen&amp;width=950" xr:uid="{FBF2BF59-CEA7-4771-B62A-2A3F20AD47AF}"/>
    <hyperlink ref="E49" r:id="rId356" display="https://my.apps.factset.com/viewer/?_app_id=central_doc_viewer&amp;_dd2=%26f%3Dsld%26c%3Dtrue%26os%3D508529%26oe%3D508537&amp;_doc_docfn=U2FsdGVkX19eiN2xVTwy65pR/H4i/Z72Hwn6jNWnIF4dQv36aAyeDEa9AIdrjj4B3Me3WLwoMAph/3HzMkRKzl5QkzZMMtlszRLmLqa64k8=&amp;center_on_screen=true&amp;float_window=true&amp;height=800&amp;positioning_strategy=center_on_screen&amp;width=950" xr:uid="{BB2F6A44-EF58-465F-A6F7-418D5BD3BEAD}"/>
    <hyperlink ref="F49" r:id="rId357" display="https://my.apps.factset.com/viewer/?_app_id=central_doc_viewer&amp;_dd2=%26f%3Dsld%26c%3Dtrue%26os%3D313510%26oe%3D313518&amp;_doc_docfn=U2FsdGVkX183BH1WC5espBUeKYExbjYw1Ks0HM1MBlHU3VuEAe+gA2KwVKYIytcem/5LMmli36PvxYyqn0t86GGAMQt8McT0kLOlOD8bkaM=&amp;center_on_screen=true&amp;float_window=true&amp;height=800&amp;positioning_strategy=center_on_screen&amp;width=950" xr:uid="{28197ACE-EEBB-4C3C-9F5D-0723B48BFED0}"/>
    <hyperlink ref="G49" r:id="rId358" display="https://my.apps.factset.com/viewer/?_app_id=central_doc_viewer&amp;_dd2=%26f%3Dsld%26c%3Dtrue%26os%3D313444%26oe%3D313453&amp;_doc_docfn=U2FsdGVkX1/jCX+g5+vedm+rsFaU+7raBvv9duEHC7aK5rmJywT7rJcqtQJYKhhRlEui3jRu6dVtZAYwnvy2ruzN7Xui0oMRzSwKAWM6t5Q=&amp;center_on_screen=true&amp;float_window=true&amp;height=800&amp;positioning_strategy=center_on_screen&amp;width=950" xr:uid="{FB97F546-2F32-4A3A-A4D1-8FAE98EC5E64}"/>
    <hyperlink ref="H49" r:id="rId359" display="https://my.apps.factset.com/viewer/?_app_id=central_doc_viewer&amp;_dd2=%26f%3Dsld%26c%3Dtrue%26os%3D301876%26oe%3D301884&amp;_doc_docfn=U2FsdGVkX1+O7jAUkrWu26ZIWA4IWX/WthZDVxoADhb5edSD1ddczuiuOk574OwtdNBAqb782LTiSKtHPtQ0WPwtJaM5GIY31dIgLHaGJTE=&amp;center_on_screen=true&amp;float_window=true&amp;height=800&amp;positioning_strategy=center_on_screen&amp;width=950" xr:uid="{4E330320-4195-41DF-BAF4-A71BAD8EF433}"/>
    <hyperlink ref="F50" r:id="rId360" display="https://my.apps.factset.com/viewer/?_app_id=central_doc_viewer&amp;_dd2=%26f%3Dsld%26c%3Dtrue%26os%3D314235%26oe%3D314243&amp;_doc_docfn=U2FsdGVkX1/4kmiSCENjhndXi+OD4zn0THVNlXrTP22s4NXi2TJ4WHcDM+loYEV4XYAbkpORV76YYTwTx14wpN93v4La9DfXKd9WoMuy04E=&amp;center_on_screen=true&amp;float_window=true&amp;height=800&amp;positioning_strategy=center_on_screen&amp;width=950" xr:uid="{831BA323-DF34-4E07-B146-40EA2647B689}"/>
    <hyperlink ref="G50" r:id="rId361" display="https://my.apps.factset.com/viewer/?_app_id=central_doc_viewer&amp;_dd2=%26f%3Dsld%26c%3Dtrue%26os%3D314170%26oe%3D314178&amp;_doc_docfn=U2FsdGVkX18uW9bJkhUsIfIu/WDbvUynJ+ldxp4//6emAHFELxjP85X4zpFjf+aHRBDFjXqESPzA6Xwc/6/HtW9G3P0CFg4FWSkk2Y4fOsc=&amp;center_on_screen=true&amp;float_window=true&amp;height=800&amp;positioning_strategy=center_on_screen&amp;width=950" xr:uid="{D8EC5D2C-EC5E-495F-A2C4-01DA08C48B16}"/>
    <hyperlink ref="H50" r:id="rId362" display="https://my.apps.factset.com/viewer/?_app_id=central_doc_viewer&amp;_dd2=%26f%3Dsld%26c%3Dtrue%26os%3D302599%26oe%3D302607&amp;_doc_docfn=U2FsdGVkX19wiHiGWa14x9ZwiMy8Ers5RmNxRvHaCgNTe00VmJmFqwU1bu8zsMqnyaWugvlv7D9/8E3XLZhFx23e2e+1WtW85GTjXv+xZHQ=&amp;center_on_screen=true&amp;float_window=true&amp;height=800&amp;positioning_strategy=center_on_screen&amp;width=950" xr:uid="{793CB14F-4941-44DB-878A-2917675FDC1D}"/>
    <hyperlink ref="I50" r:id="rId363" display="https://my.apps.factset.com/viewer/?_app_id=central_doc_viewer&amp;_dd2=%26f%3Dsld%26c%3Dtrue%26os%3D302416%26oe%3D302420&amp;_doc_docfn=U2FsdGVkX199WERAudscRlg/2KIkuuERpaDFkdQ0Z6QoK9to6VCKaZ522PBRTBNU/4bNTUjVBIxN9+FAg7zQ+ed2xF7JMx2awRfgUy76EmQ=&amp;center_on_screen=true&amp;float_window=true&amp;height=800&amp;positioning_strategy=center_on_screen&amp;width=950" xr:uid="{FBB9EE8D-E1ED-4FBD-902A-7E51E39B5AD5}"/>
    <hyperlink ref="J50" r:id="rId364" display="https://my.apps.factset.com/viewer/?_app_id=central_doc_viewer&amp;_dd2=%26f%3Dsld%26c%3Dtrue%26os%3D302214%26oe%3D302217&amp;_doc_docfn=U2FsdGVkX1854JE31eQd+mpk0BtRQdFYscTdavOaWR3vhM6sCBcE1b6ZOeewnap1CR1m1Bz9PHEC7jHGYo6+jbr8IqzLSCW9NvLp5JB8J3s=&amp;center_on_screen=true&amp;float_window=true&amp;height=800&amp;positioning_strategy=center_on_screen&amp;width=950" xr:uid="{94877D85-90E3-490D-9D39-B2725F2B63A2}"/>
    <hyperlink ref="K50" r:id="rId365" display="https://my.apps.factset.com/viewer/?_app_id=central_doc_viewer&amp;_dd2=%26f%3Dsld%26c%3Dtrue%26os%3D302012%26oe%3D302016&amp;_doc_docfn=U2FsdGVkX1+NU7nZaUaKa4lhPIuKzfjUzoqBmKTK1KgnAAjbl0GwmetfHtfVWlEvvoF2BfJG3zHceDwRcU7lBOi8J3EPR3p96J9cX6j3c8U=&amp;center_on_screen=true&amp;float_window=true&amp;height=800&amp;positioning_strategy=center_on_screen&amp;width=950" xr:uid="{FB789D6B-9580-422C-BC1E-A05FB681D89B}"/>
    <hyperlink ref="B51" r:id="rId366" display="https://my.apps.factset.com/viewer/?_app_id=central_doc_viewer&amp;_dd2=%26f%3Dsld%26c%3Dtrue%26os%3D242828%26oe%3D242836&amp;_doc_docfn=U2FsdGVkX18x7ul8b2e3Zm/GKSX3PfBMfzClQtH37d7PODAtbeawjyWxhqvVTUJL4T5USZ8AsWj0atpbc2e1VdZ8012tuvk+FttqMakYJpA=&amp;center_on_screen=true&amp;float_window=true&amp;height=800&amp;positioning_strategy=center_on_screen&amp;width=950" xr:uid="{73BE91C0-8C8D-40CF-9E31-B9132BE869ED}"/>
    <hyperlink ref="C51" r:id="rId367" display="https://my.apps.factset.com/viewer/?_app_id=central_doc_viewer&amp;_dd2=%26f%3Dsld%26c%3Dtrue%26os%3D232205%26oe%3D232213&amp;_doc_docfn=U2FsdGVkX1+rM5If5aZpPr2FhU4SIyTQJ806suhToG16EV613vJp5+1N9+9SyXz2HZMLJ66bAH6pLm0bBerIyvcXLe5ytOmSFi2gUdWXJY8=&amp;center_on_screen=true&amp;float_window=true&amp;height=800&amp;positioning_strategy=center_on_screen&amp;width=950" xr:uid="{D2970FC6-C944-4C95-B056-33566EA1A710}"/>
    <hyperlink ref="D51" r:id="rId368" display="https://my.apps.factset.com/viewer/?_app_id=central_doc_viewer&amp;_dd2=%26f%3Dsld%26c%3Dtrue%26os%3D378553%26oe%3D378561&amp;_doc_docfn=U2FsdGVkX180hbHYDT/etAT+oT+bTpU9k1A4fvqbAWCpWXvMNigE47FCoSr96IuJHUxu+HgEWOvRoxItCS5NqlB6pSICUgiWRQ+xOe9Wvps=&amp;center_on_screen=true&amp;float_window=true&amp;height=800&amp;positioning_strategy=center_on_screen&amp;width=950" xr:uid="{18D85157-85A5-4D22-BFC9-CA263D2F1A9B}"/>
    <hyperlink ref="E51" r:id="rId369" display="https://my.apps.factset.com/viewer/?_app_id=central_doc_viewer&amp;_dd2=%26f%3Dsld%26c%3Dtrue%26os%3D509254%26oe%3D509262&amp;_doc_docfn=U2FsdGVkX1/dXHCublAxlFzI5daY0ogZK44F8BBxpKpoyseHebq7tayNRC1nsmK/9AaLwFteqqBotJ8csujoXdo0AvkD0car482jmn/x280=&amp;center_on_screen=true&amp;float_window=true&amp;height=800&amp;positioning_strategy=center_on_screen&amp;width=950" xr:uid="{56B52400-7C83-426D-A90F-5813543D567F}"/>
    <hyperlink ref="F51" r:id="rId370" display="https://my.apps.factset.com/viewer/?_app_id=central_doc_viewer&amp;_dd2=%26f%3Dsld%26c%3Dtrue%26os%3D314235%26oe%3D314243&amp;_doc_docfn=U2FsdGVkX19zVbD/e0Iu82pEqbFhTNXGylwOtADW4RPDq6BhmcFszrL8IZEIMmLSvJV2fPa+O+iAgqf4oZRUPaaMOmaVdV9YulyRSWuRQVs=&amp;center_on_screen=true&amp;float_window=true&amp;height=800&amp;positioning_strategy=center_on_screen&amp;width=950" xr:uid="{43C9F8B0-B543-45D9-BD3D-853E76DA637B}"/>
    <hyperlink ref="G51" r:id="rId371" display="https://my.apps.factset.com/viewer/?_app_id=central_doc_viewer&amp;_dd2=%26f%3Dsld%26c%3Dtrue%26os%3D314170%26oe%3D314178&amp;_doc_docfn=U2FsdGVkX1/SVWe3jIQbZ6/umopfFWwzxLzEd7X9o56Mlz7Tb4b4kbHuRKQ09l/3lZnNELkEkDyeB1gXGqsmOF2hAh/2+v4g0hgYf/mhFoE=&amp;center_on_screen=true&amp;float_window=true&amp;height=800&amp;positioning_strategy=center_on_screen&amp;width=950" xr:uid="{1F7149E7-24AD-4516-9FE2-9B03FC043113}"/>
    <hyperlink ref="H51" r:id="rId372" display="https://my.apps.factset.com/viewer/?_app_id=central_doc_viewer&amp;_dd2=%26f%3Dsld%26c%3Dtrue%26os%3D302599%26oe%3D302607&amp;_doc_docfn=U2FsdGVkX18cg7tv5VsW3aLTa5HHwbiUXA4knxhQNkDiOS4qGiMzkrefyUqIQRMY6vlZfTUjgMYkHf2227x3k1TRmcNF2AQPHtZvDoCqR0w=&amp;center_on_screen=true&amp;float_window=true&amp;height=800&amp;positioning_strategy=center_on_screen&amp;width=950" xr:uid="{8E24D2F6-D3D5-45B0-8C6E-3599797FC6F4}"/>
    <hyperlink ref="I51" r:id="rId373" display="https://my.apps.factset.com/viewer/?_app_id=central_doc_viewer&amp;_dd2=%26f%3Dsld%26c%3Dtrue%26os%3D302416%26oe%3D302420&amp;_doc_docfn=U2FsdGVkX19Ngyj/BaxDaOFM8gZl1ANpASFmTclZqhocoxe/MQQOUT6j5HHBdb4APWzL8KY5DgXsjdgRjZf7edeCyBZKzWiIs6ELpbHu6eM=&amp;center_on_screen=true&amp;float_window=true&amp;height=800&amp;positioning_strategy=center_on_screen&amp;width=950" xr:uid="{07310C4E-94CE-48DA-9F83-9E25067AF28F}"/>
    <hyperlink ref="J51" r:id="rId374" display="https://my.apps.factset.com/viewer/?_app_id=central_doc_viewer&amp;_dd2=%26f%3Dsld%26c%3Dtrue%26os%3D302214%26oe%3D302217&amp;_doc_docfn=U2FsdGVkX1/7OAnWdGj/UxYfTtWeXrYasqyzeZ7OYeKmc64w92tQffT8ducQQjcl0v+i2tbpGS6JOeo35GI6tvbeWR9gVZzjXAqwl3tOc94=&amp;center_on_screen=true&amp;float_window=true&amp;height=800&amp;positioning_strategy=center_on_screen&amp;width=950" xr:uid="{FE41FFC9-F0C0-464D-8800-DCC09C1BA038}"/>
    <hyperlink ref="K51" r:id="rId375" display="https://my.apps.factset.com/viewer/?_app_id=central_doc_viewer&amp;_dd2=%26f%3Dsld%26c%3Dtrue%26os%3D302012%26oe%3D302016&amp;_doc_docfn=U2FsdGVkX18Vd+L66JgVdJlnqJbQ5ruirVDEZzoPx1Sgor0C1aCrYtjTf/0SMEGM+GkCSkgPab++Za943HENWjofBFohU7INBcNABRDGzwc=&amp;center_on_screen=true&amp;float_window=true&amp;height=800&amp;positioning_strategy=center_on_screen&amp;width=950" xr:uid="{B4F013FB-0343-48F2-A024-B2716EAB45B0}"/>
    <hyperlink ref="B52" r:id="rId376" display="https://my.apps.factset.com/viewer/?_app_id=central_doc_viewer&amp;_dd2=%26f%3Dsld%26c%3Dtrue%26os%3D243657%26oe%3D243658&amp;_doc_docfn=U2FsdGVkX1+3nCYZ5Q6IubnRNsEHuJ1WnL41tyqdJPlIA5JV2k62cPH3nqWX+NevNRxSjEHmdkLvLMoF9wNY/7270gSaZXMdTZL/FRX67ak=&amp;center_on_screen=true&amp;float_window=true&amp;height=800&amp;positioning_strategy=center_on_screen&amp;width=950" xr:uid="{DE3C6991-C4E0-4CE7-A32A-74EEB71FED0C}"/>
    <hyperlink ref="C52" r:id="rId377" display="https://my.apps.factset.com/viewer/?_app_id=central_doc_viewer&amp;_dd2=%26f%3Dsld%26c%3Dtrue%26os%3D233038%26oe%3D233042&amp;_doc_docfn=U2FsdGVkX1+VOIiCWKjsDa1qBY+bekHpEwmd79ht133Sv5xnuHkKyxKn9OWYpprW44kR5pZXZyhFeh5iFfFV2Wm2BfHumfFrLuyWXJu4xpo=&amp;center_on_screen=true&amp;float_window=true&amp;height=800&amp;positioning_strategy=center_on_screen&amp;width=950" xr:uid="{99B80F9E-AC86-47DA-9690-13E3122EC528}"/>
    <hyperlink ref="D52" r:id="rId378" display="https://my.apps.factset.com/viewer/?_app_id=central_doc_viewer&amp;_dd2=%26f%3Dsld%26c%3Dtrue%26os%3D379322%26oe%3D379327&amp;_doc_docfn=U2FsdGVkX1/dA6bDNYVc1MugaQ6IEGSiVlR5WU56JyNUtoPgoZODv/duul3Lsyra50D0zwclY54zG7FJzXEuClbArNaICGxyBxrbcGA6WHs=&amp;center_on_screen=true&amp;float_window=true&amp;height=800&amp;positioning_strategy=center_on_screen&amp;width=950" xr:uid="{EF9D4C17-33C6-4BEB-90B1-583EF92A12D6}"/>
    <hyperlink ref="E52" r:id="rId379" display="https://my.apps.factset.com/viewer/?_app_id=central_doc_viewer&amp;_dd2=%26f%3Dsld%26c%3Dtrue%26os%3D510016%26oe%3D510019&amp;_doc_docfn=U2FsdGVkX19FDh2DlPxjmXP4JXZQo37BmbUWT22L4W/mjmIAWoqRk0efUvNlQojYAsWbMvNEPeYX+CyguwMqyg4oAUF49weHVeN0sr637og=&amp;center_on_screen=true&amp;float_window=true&amp;height=800&amp;positioning_strategy=center_on_screen&amp;width=950" xr:uid="{A82B166B-C344-4FE1-B8C4-1DC113661CA7}"/>
    <hyperlink ref="B53" r:id="rId380" display="https://my.apps.factset.com/viewer/?_app_id=central_doc_viewer&amp;_dd2=%26f%3Dsld%26c%3Dtrue%26os%3D245532%26oe%3D245540&amp;_doc_docfn=U2FsdGVkX1/nfjsKPmiBOsDfNsqYdlpYkgSZ5PcB6sJW+8i5RTQi8WejMXkQBLfxJuemOackKzlnxLBP5ZEVGe0amSH/Ri/Cllx8nlmxEKs=&amp;center_on_screen=true&amp;float_window=true&amp;height=800&amp;positioning_strategy=center_on_screen&amp;width=950" xr:uid="{6F17E7D7-294C-4BCE-9421-545EA0716299}"/>
    <hyperlink ref="C53" r:id="rId381" display="https://my.apps.factset.com/viewer/?_app_id=central_doc_viewer&amp;_dd2=%26f%3Dsld%26c%3Dtrue%26os%3D234913%26oe%3D234921&amp;_doc_docfn=U2FsdGVkX188cdplrq0hvclwmkDiC/krLDwD2geR9A3+NHy3DUCUrEh1Wvlbx5k7v1YR25u3+IX6WyrqcGkkpM7+2LjJuEilhOgeU8V6EVM=&amp;center_on_screen=true&amp;float_window=true&amp;height=800&amp;positioning_strategy=center_on_screen&amp;width=950" xr:uid="{55581F93-C475-429E-A8E2-CF34BE7578E6}"/>
    <hyperlink ref="D53" r:id="rId382" display="https://my.apps.factset.com/viewer/?_app_id=central_doc_viewer&amp;_dd2=%26f%3Dsld%26c%3Dtrue%26os%3D381075%26oe%3D381081&amp;_doc_docfn=U2FsdGVkX18agVvziVc7jPM1/9QQtI3sWK1SqiTej7ywffStApOhK8IINO45K6ndMoUksMcIZYgEcX98ep9pBgsqwnI5MoZ9WEZs9U3+9mM=&amp;center_on_screen=true&amp;float_window=true&amp;height=800&amp;positioning_strategy=center_on_screen&amp;width=950" xr:uid="{ADF1B7F7-52F0-4775-8423-D5DC7791A321}"/>
    <hyperlink ref="E53" r:id="rId383" display="https://my.apps.factset.com/viewer/?_app_id=central_doc_viewer&amp;_dd2=%26f%3Dsld%26c%3Dtrue%26os%3D511762%26oe%3D511770&amp;_doc_docfn=U2FsdGVkX19y4lNRJvwZ9HOawBVsBJb5tO61R3xWLbV1U5fle4lIfhDY/OCl/QfDTRRd5d6wGpufEPWB/RaWVk5dRtgQ66C1DczX+xgGrMM=&amp;center_on_screen=true&amp;float_window=true&amp;height=800&amp;positioning_strategy=center_on_screen&amp;width=950" xr:uid="{F5EB7152-7029-44E9-AF1D-41808188E322}"/>
    <hyperlink ref="F53" r:id="rId384" display="https://my.apps.factset.com/viewer/?_app_id=central_doc_viewer&amp;_dd2=%26f%3Dsld%26c%3Dtrue%26os%3D315989%26oe%3D315994&amp;_doc_docfn=U2FsdGVkX18fYSEnwEQwFU0Y2F1Cyaq0jxPkFd1fvLveXZrfdpM85UX0xFKG/JZgCRo/RsaYRvtj4Tn4tgt+RTDUNKFFUZhXmQwrZ94jU0E=&amp;center_on_screen=true&amp;float_window=true&amp;height=800&amp;positioning_strategy=center_on_screen&amp;width=950" xr:uid="{C11FCE52-A1E6-40FF-9B47-4CD8A8766A35}"/>
    <hyperlink ref="G53" r:id="rId385" display="https://my.apps.factset.com/viewer/?_app_id=central_doc_viewer&amp;_dd2=%26f%3Dsld%26c%3Dtrue%26os%3D315924%26oe%3D315930&amp;_doc_docfn=U2FsdGVkX1/EkFbUdPWSQdhBpJ92l1DWwHdNrNSe09FOXRcbtScJQjwqo5Hq5f2ZakML5NxXwRX8BIDJp+20ckeXO6/BI67VcOdRqi42th8=&amp;center_on_screen=true&amp;float_window=true&amp;height=800&amp;positioning_strategy=center_on_screen&amp;width=950" xr:uid="{7D6B98E0-937C-4FDF-A736-6D87F225DFC6}"/>
    <hyperlink ref="H53" r:id="rId386" display="https://my.apps.factset.com/viewer/?_app_id=central_doc_viewer&amp;_dd2=%26f%3Dsld%26c%3Dtrue%26os%3D304353%26oe%3D304361&amp;_doc_docfn=U2FsdGVkX1/OMoUYrFgh9GGUqVYZnsUxegWBovD63KHQWj2dmP+0F0mPLaYhOxT/nPAZet5DwRCIqYAfrXuMql2OwtRX2MFYh1bBR5KlkuY=&amp;center_on_screen=true&amp;float_window=true&amp;height=800&amp;positioning_strategy=center_on_screen&amp;width=950" xr:uid="{CA73D099-F8D6-4DE2-8B2B-B04C69D5D6AB}"/>
    <hyperlink ref="I53" r:id="rId387" display="https://my.apps.factset.com/viewer/?_app_id=central_doc_viewer&amp;_dd2=%26f%3Dsld%26c%3Dtrue%26os%3D304149%26oe%3D304153&amp;_doc_docfn=U2FsdGVkX19VHUPX0MnIq4vFuiWi3imFyVU+GQ6eoHoL1vb8osEQ6ZRKlIZIC5ZE7/QZh5J/OOzNeHwCTXX3Q5OyjPQfrGE39z/2rImM9tI=&amp;center_on_screen=true&amp;float_window=true&amp;height=800&amp;positioning_strategy=center_on_screen&amp;width=950" xr:uid="{BCBB9FD0-7AE9-47FB-B00E-17B01814FB83}"/>
    <hyperlink ref="J53" r:id="rId388" display="https://my.apps.factset.com/viewer/?_app_id=central_doc_viewer&amp;_dd2=%26f%3Dsld%26c%3Dtrue%26os%3D303890%26oe%3D303894&amp;_doc_docfn=U2FsdGVkX18bMD1sOqAfyjecVwaPK70c2g8jRMu7JBHs1X43toatE5WHrsnA/3aWslXSJMilIkLJGp0FnNVMbecMtewOzNBOu2WnJOMTqDI=&amp;center_on_screen=true&amp;float_window=true&amp;height=800&amp;positioning_strategy=center_on_screen&amp;width=950" xr:uid="{7190C5CF-FFED-4637-99CD-A877AC49A979}"/>
    <hyperlink ref="K53" r:id="rId389" display="https://my.apps.factset.com/viewer/?_app_id=central_doc_viewer&amp;_dd2=%26f%3Dsld%26c%3Dtrue%26os%3D303631%26oe%3D303635&amp;_doc_docfn=U2FsdGVkX1/Rz9LAADpk13yCi/rUc8yo9t48gzJrQ+kBPaLL+j2XUHLResb5e67xGjuuiJz8lQxCdJcuxNhUtphrWaQ5OBepn4QaLuyw99c=&amp;center_on_screen=true&amp;float_window=true&amp;height=800&amp;positioning_strategy=center_on_screen&amp;width=950" xr:uid="{E86F9B01-8074-4EB2-8AEF-15D64FA1E816}"/>
    <hyperlink ref="B55" r:id="rId390" display="https://my.apps.factset.com/viewer/?_app_id=central_doc_viewer&amp;_dd2=%26f%3Dsld%26c%3Dtrue%26os%3D246620%26oe%3D246629&amp;_doc_docfn=U2FsdGVkX1+f4wnI3C1pQhWSFtaHWE9HyW7y1d6aX2xy40YYOlOB0VLeEfyIO9StoPHO76VUjg4jPIJxgqObFrV9fFBp/09+XThK5n27ASc=&amp;center_on_screen=true&amp;float_window=true&amp;height=800&amp;positioning_strategy=center_on_screen&amp;width=950" xr:uid="{47631E72-E662-49D8-B1DF-03AF433D7E3F}"/>
    <hyperlink ref="C55" r:id="rId391" display="https://my.apps.factset.com/viewer/?_app_id=central_doc_viewer&amp;_dd2=%26f%3Dsld%26c%3Dtrue%26os%3D235998%26oe%3D236009&amp;_doc_docfn=U2FsdGVkX19ioWqYRxzJ1YhWpNkFCOBuiVJCqSb4gb5ODDnSlSzqTfVneIkCl+NJxTGeTBBgGcGjIMfzFcduRHv6Z0xpxd0MR/nCAxnSeA8=&amp;center_on_screen=true&amp;float_window=true&amp;height=800&amp;positioning_strategy=center_on_screen&amp;width=950" xr:uid="{312B0267-1E76-49DB-9EFA-A430ED32469F}"/>
    <hyperlink ref="D55" r:id="rId392" display="https://my.apps.factset.com/viewer/?_app_id=central_doc_viewer&amp;_dd2=%26f%3Dsld%26c%3Dtrue%26os%3D382104%26oe%3D382111&amp;_doc_docfn=U2FsdGVkX1/HP5dZGPa46RT/ZlUjyZIQm6alW6CKoV8EOd7jgBrPqWNLG3N8NCLVLoVCLvovY5Jr5VVcwisivhsEzQucBJvGhI3t7Z+wATE=&amp;center_on_screen=true&amp;float_window=true&amp;height=800&amp;positioning_strategy=center_on_screen&amp;width=950" xr:uid="{37DA5C65-EAA1-454B-908E-0A24A9F81983}"/>
    <hyperlink ref="E55" r:id="rId393" display="https://my.apps.factset.com/viewer/?_app_id=central_doc_viewer&amp;_dd2=%26f%3Dsld%26c%3Dtrue%26os%3D512793%26oe%3D512802&amp;_doc_docfn=U2FsdGVkX18VKZOjbsr8QViqUme+PpLnFomYlL+Zq7j7vE7EwcTMf/CVX1rMX6kW2ue6NY4xA5W4Vxx6tMVFsDuE98QDRLdVVrptNZrGEM8=&amp;center_on_screen=true&amp;float_window=true&amp;height=800&amp;positioning_strategy=center_on_screen&amp;width=950" xr:uid="{E0AEE5EF-DE5A-411C-B308-D08844F806AA}"/>
    <hyperlink ref="F55" r:id="rId394" display="https://my.apps.factset.com/viewer/?_app_id=central_doc_viewer&amp;_dd2=%26f%3Dsld%26c%3Dtrue%26os%3D317015%26oe%3D317024&amp;_doc_docfn=U2FsdGVkX19UmW1n8M7cJiOwyni7d+xPgPogrdncQvQDl1W/DRGe1pIPhz84ttq02O6DBsAdRYM9zNPccPiJJsjjV5rnHYPm2nGQRTmKN4g=&amp;center_on_screen=true&amp;float_window=true&amp;height=800&amp;positioning_strategy=center_on_screen&amp;width=950" xr:uid="{C77706EE-477B-477A-B634-9DEB9FA7DFBB}"/>
    <hyperlink ref="G55" r:id="rId395" display="https://my.apps.factset.com/viewer/?_app_id=central_doc_viewer&amp;_dd2=%26f%3Dsld%26c%3Dtrue%26os%3D316948%26oe%3D316957&amp;_doc_docfn=U2FsdGVkX1/TXCTb6QRGPFmn28jyezs/7efx8HvU41kLlR5V7Lkl2sCH8crSbm4hzMsyaADg5qNe/JK+K912s011zKDPFgxScqOpH5rV67M=&amp;center_on_screen=true&amp;float_window=true&amp;height=800&amp;positioning_strategy=center_on_screen&amp;width=950" xr:uid="{B5EFA38F-7B9C-4CB1-A533-0EBB5CCB7B5F}"/>
    <hyperlink ref="H55" r:id="rId396" display="https://my.apps.factset.com/viewer/?_app_id=central_doc_viewer&amp;_dd2=%26f%3Dsld%26c%3Dtrue%26os%3D305378%26oe%3D305386&amp;_doc_docfn=U2FsdGVkX1/jFMsJaP29Xl+eQAK+SmHvXkd9mxXyVGHe9uCHUAxYLqmfK38RV7GzCZ93+MephzlJA7cabmSkFFhr/A2HwF2nsAukVywmODU=&amp;center_on_screen=true&amp;float_window=true&amp;height=800&amp;positioning_strategy=center_on_screen&amp;width=950" xr:uid="{7190E7A2-4B64-4464-ADA5-211FE571A56A}"/>
    <hyperlink ref="I55" r:id="rId397" display="https://my.apps.factset.com/viewer/?_app_id=central_doc_viewer&amp;_dd2=%26f%3Dsld%26c%3Dtrue%26os%3D305163%26oe%3D305166&amp;_doc_docfn=U2FsdGVkX1/DaDl5k8AQeDkA6mcUuB/35j6a8xC9+A1sJoRNkK5B0godcvTDa16LYxRQtq9977tthLTeISNN5gM19qsNtt+HLAawktgvh7o=&amp;center_on_screen=true&amp;float_window=true&amp;height=800&amp;positioning_strategy=center_on_screen&amp;width=950" xr:uid="{D781EB04-90C2-4FAD-BEE9-786FCFDC3410}"/>
    <hyperlink ref="J55" r:id="rId398" display="https://my.apps.factset.com/viewer/?_app_id=central_doc_viewer&amp;_dd2=%26f%3Dsld%26c%3Dtrue%26os%3D304877%26oe%3D304880&amp;_doc_docfn=U2FsdGVkX1+UA/J4bYt+Agw9FWp9M8EBuJa5fZr0UVgzniT/qqQnvGZ/AB+mQ85kIBLmI9hMZOdvVEI9l8qSSE4JE7ZlTic5Y2mMey6C9xg=&amp;center_on_screen=true&amp;float_window=true&amp;height=800&amp;positioning_strategy=center_on_screen&amp;width=950" xr:uid="{AD87A86C-1B48-4E77-B621-CED2E23AFB8D}"/>
    <hyperlink ref="K55" r:id="rId399" display="https://my.apps.factset.com/viewer/?_app_id=central_doc_viewer&amp;_dd2=%26f%3Dsld%26c%3Dtrue%26os%3D304591%26oe%3D304594&amp;_doc_docfn=U2FsdGVkX1+/l2ufXv6PN129xWgHz8Rmw7Uohqs3q1oBlUq77SmlvGkULf2j61rDlAkKPplQKKnBx1UvlRoC3vR7dZ13DSZ9eDddrJAr25g=&amp;center_on_screen=true&amp;float_window=true&amp;height=800&amp;positioning_strategy=center_on_screen&amp;width=950" xr:uid="{03D3A541-1735-463C-9E31-9BD3791DC6F4}"/>
    <hyperlink ref="B56" r:id="rId400" display="https://my.apps.factset.com/viewer/?_app_id=central_doc_viewer&amp;_dd2=%26f%3Dsld%26c%3Dtrue%26os%3D247461%26oe%3D247468&amp;_doc_docfn=U2FsdGVkX19YoXmDt8hpuR1Xw2uuLCN4tktzAzDSFYxLA4NehHnzY3stoi04p+vxL+59rbsbpBNAxvTzNQpuAubCc9vvbvoTyUXpO46gFb4=&amp;center_on_screen=true&amp;float_window=true&amp;height=800&amp;positioning_strategy=center_on_screen&amp;width=950" xr:uid="{35CD5467-22FA-4624-94D7-219AA552F55B}"/>
    <hyperlink ref="C56" r:id="rId401" display="https://my.apps.factset.com/viewer/?_app_id=central_doc_viewer&amp;_dd2=%26f%3Dsld%26c%3Dtrue%26os%3D236842%26oe%3D236851&amp;_doc_docfn=U2FsdGVkX19Iwhm3dvIS+eQDKtSb4KM5vA5JSijWl4Ge7gCcaV8dxeWNfuw4ULO9hxO5tSUvlBlujyg+GdhsZj/93N82wJOjzadHT0CW2Aw=&amp;center_on_screen=true&amp;float_window=true&amp;height=800&amp;positioning_strategy=center_on_screen&amp;width=950" xr:uid="{B5CDC27C-66F3-48C3-98F5-AB28462FAC0D}"/>
    <hyperlink ref="D56" r:id="rId402" display="https://my.apps.factset.com/viewer/?_app_id=central_doc_viewer&amp;_dd2=%26f%3Dsld%26c%3Dtrue%26os%3D3244556%26oe%3D3244563&amp;_doc_docfn=U2FsdGVkX1/YD9PwTBwQyFu/77DvDFtGYjJLueXC7lLXl0quXX9PgzuDmkv5u/rhQ4JiChVaYxAuY/NDJmoivI70dIfwF7GyS+5F/vXhrLw=&amp;center_on_screen=true&amp;float_window=true&amp;height=800&amp;positioning_strategy=center_on_screen&amp;width=950" xr:uid="{36EB76AC-5427-4422-9BCD-8D1C51D3F6F6}"/>
    <hyperlink ref="E56" r:id="rId403" display="https://my.apps.factset.com/viewer/?_app_id=central_doc_viewer&amp;_dd2=%26f%3Dsld%26c%3Dtrue%26os%3D2697296%26oe%3D2697305&amp;_doc_docfn=U2FsdGVkX18EHkEXSsblweJdPcVRWie1fO16g/G2gBOZwvLa6oUXKMZuCJyQfj4gOHS6f3NTmo+pxegdapx5HdwcyzhQa2v01vmth21d9fE=&amp;center_on_screen=true&amp;float_window=true&amp;height=800&amp;positioning_strategy=center_on_screen&amp;width=950" xr:uid="{01FE5C5B-B5F8-413B-9C34-C0DCFCD72D8A}"/>
    <hyperlink ref="F56" r:id="rId404" display="https://my.apps.factset.com/viewer/?_app_id=central_doc_viewer&amp;_dd2=%26f%3Dsld%26c%3Dtrue%26os%3D2516977%26oe%3D2516984&amp;_doc_docfn=U2FsdGVkX1/lzgFSfbDhrdQGfYQ0uBpbQdF4E7Nh57nf5wJaJxHUtJERhCQztOS1m/ccKaHmvJfAiwZdLB2XnpjvUW0de934o/KGk/yOZsI=&amp;center_on_screen=true&amp;float_window=true&amp;height=800&amp;positioning_strategy=center_on_screen&amp;width=950" xr:uid="{D92737F8-46F6-436F-9AC2-D014A172AEB4}"/>
    <hyperlink ref="G56" r:id="rId405" display="https://my.apps.factset.com/viewer/?_app_id=central_doc_viewer&amp;_dd2=%26f%3Dsld%26c%3Dtrue%26os%3D2474643%26oe%3D2474652&amp;_doc_docfn=U2FsdGVkX18p1DkC+kxRpweETnV9vFkJLIMUe5uA4lUDBizf66gAs8pE+513ex6VcuDllnVihbN46HogVlKiMI47Gs0T7eMvhiXrJmX3UMk=&amp;center_on_screen=true&amp;float_window=true&amp;height=800&amp;positioning_strategy=center_on_screen&amp;width=950" xr:uid="{D99E31C9-BCEA-4D34-B019-0EE6A8CCE7F4}"/>
    <hyperlink ref="H56" r:id="rId406" display="https://my.apps.factset.com/viewer/?_app_id=central_doc_viewer&amp;_dd2=%26f%3Dsld%26c%3Dtrue%26os%3D2187766%26oe%3D2187775&amp;_doc_docfn=U2FsdGVkX1/WHqwK3jkpAIeEzuRfz5jBsSkyPv0PeVpDFM754pJs9xFIzutiT3/iJ6O4XMfG/73mkgKSO6uve4XCpIaNObGIYQi+etwHCbA=&amp;center_on_screen=true&amp;float_window=true&amp;height=800&amp;positioning_strategy=center_on_screen&amp;width=950" xr:uid="{94680B91-165E-44FC-8E35-921CFCFFFE75}"/>
    <hyperlink ref="I56" r:id="rId407" display="https://my.apps.factset.com/viewer/?_app_id=central_doc_viewer&amp;_dd2=%26f%3Dsld%26c%3Dtrue%26os%3D2240656%26oe%3D2240661&amp;_doc_docfn=U2FsdGVkX197NFobqAb+0Bm68b3cQ4O2+AEC/B5EfP6MdNcK1fgdiyXjQAbiq0v5v+r0UEbhNxObspmoBTmsGWJOJStXX8RShsTCW4+M3qc=&amp;center_on_screen=true&amp;float_window=true&amp;height=800&amp;positioning_strategy=center_on_screen&amp;width=950" xr:uid="{97C610C4-0285-4BB7-A6E3-F48836EC9EB0}"/>
    <hyperlink ref="J56" r:id="rId408" display="https://my.apps.factset.com/viewer/?_app_id=central_doc_viewer&amp;_dd2=%26f%3Dsld%26c%3Dtrue%26os%3D2240048%26oe%3D2240053&amp;_doc_docfn=U2FsdGVkX18eStVQIFD1RmrRKJXjuga16vY4fI9eT4CLNirh0NPvKpEyR/BLTN+G4+NOz7xVuUdkf5uhLRi86Uq6KiwkyUjHI7adnJkXPiM=&amp;center_on_screen=true&amp;float_window=true&amp;height=800&amp;positioning_strategy=center_on_screen&amp;width=950" xr:uid="{EF85B765-F141-45C3-8293-954130D74B9C}"/>
    <hyperlink ref="K56" r:id="rId409" display="https://my.apps.factset.com/viewer/?_app_id=central_doc_viewer&amp;_dd2=%26f%3Dsld%26c%3Dtrue%26os%3D2239440%26oe%3D2239445&amp;_doc_docfn=U2FsdGVkX1+DQgG8SExuuO+J8R318M3/EOrHpuV86lEdTIv/3AGM50+/ipiKCKfnY9wG0us8HUyhzDUtCRY8WbCBZDv+68K+rCSsWEbrx8I=&amp;center_on_screen=true&amp;float_window=true&amp;height=800&amp;positioning_strategy=center_on_screen&amp;width=950" xr:uid="{3F8FC7A3-9CF9-400C-8068-603A0BE50A9C}"/>
    <hyperlink ref="B57" r:id="rId410" display="https://my.apps.factset.com/viewer/?_app_id=central_doc_viewer&amp;_dd2=%26f%3Dsld%26c%3Dtrue%26os%3D248295%26oe%3D248304&amp;_doc_docfn=U2FsdGVkX19N3ju3cNkK7TITLz8O+iKmyY3arHQd3YfHOmM7NRrEfmIn9HhSfnWiYcNoAl1SudxagRKZZ7J4eoLi3iRCrYiE6UX3gjguZMA=&amp;center_on_screen=true&amp;float_window=true&amp;height=800&amp;positioning_strategy=center_on_screen&amp;width=950" xr:uid="{0F5D44D8-03E2-4E5F-B7B1-D68600BD8DA3}"/>
    <hyperlink ref="C57" r:id="rId411" display="https://my.apps.factset.com/viewer/?_app_id=central_doc_viewer&amp;_dd2=%26f%3Dsld%26c%3Dtrue%26os%3D237677%26oe%3D237684&amp;_doc_docfn=U2FsdGVkX18RZDLEwkXywGa0d9GHJOsmynt78jV+cj66oys+kn92uyWUDQUCO2yni55O5MO6QmAeEBZdYKOtAOLhniyRaCS8V9vRVQBVqkY=&amp;center_on_screen=true&amp;float_window=true&amp;height=800&amp;positioning_strategy=center_on_screen&amp;width=950" xr:uid="{40DB8F46-CBE8-4E9F-BCA3-AD8137B53440}"/>
    <hyperlink ref="D57" r:id="rId412" display="https://my.apps.factset.com/viewer/?_app_id=central_doc_viewer&amp;_dd2=%26f%3Dsld%26c%3Dtrue%26os%3D382930%26oe%3D382939&amp;_doc_docfn=U2FsdGVkX1+nmAmpnThKkUJrchqKJdOEnIRFGfLpJyYJtsKKRSrn2PdxmDCSNLI4DQ/uCQlWnNwHSy8gWEtPPz8BydL0G2vHGRfib702LGQ=&amp;center_on_screen=true&amp;float_window=true&amp;height=800&amp;positioning_strategy=center_on_screen&amp;width=950" xr:uid="{E97B3D39-63F4-4F6C-B87C-05D4A41E42E7}"/>
    <hyperlink ref="E57" r:id="rId413" display="https://my.apps.factset.com/viewer/?_app_id=central_doc_viewer&amp;_dd2=%26f%3Dsld%26c%3Dtrue%26os%3D513623%26oe%3D513630&amp;_doc_docfn=U2FsdGVkX1+3sN+XhayuNBQgsuh52q4QbJXCQKR8/c+E9VGQ5FLeBrzXMuaxN6E4bZ2Bj5AsS7mSgaLd594MVSi+HedeySVNLuHisWZ158E=&amp;center_on_screen=true&amp;float_window=true&amp;height=800&amp;positioning_strategy=center_on_screen&amp;width=950" xr:uid="{51ACACDA-235B-4881-83CE-6872F9E36DC4}"/>
    <hyperlink ref="F57" r:id="rId414" display="https://my.apps.factset.com/viewer/?_app_id=central_doc_viewer&amp;_dd2=%26f%3Dsld%26c%3Dtrue%26os%3D317846%26oe%3D317855&amp;_doc_docfn=U2FsdGVkX1/PBg0+aqcWoe86PuXB7/38HwpY3273hTEMTPvK4jGia4gHnb9QCs+O1/WCGpEZwbEJCnht9tCPulv3j0AGKkY5VeLrECq1jDo=&amp;center_on_screen=true&amp;float_window=true&amp;height=800&amp;positioning_strategy=center_on_screen&amp;width=950" xr:uid="{D00C0682-2BBD-478B-886C-5E2894197959}"/>
    <hyperlink ref="G57" r:id="rId415" display="https://my.apps.factset.com/viewer/?_app_id=central_doc_viewer&amp;_dd2=%26f%3Dsld%26c%3Dtrue%26os%3D317779%26oe%3D317788&amp;_doc_docfn=U2FsdGVkX19iQBk0st3pOV2Yb66Xik6jzKkSRatN9zEFlQpAvKBTgKItdZEeqou+hnTRg+udbbkKIn/EHyZ9drlg7LKeO3WDnG3d/3PoJpo=&amp;center_on_screen=true&amp;float_window=true&amp;height=800&amp;positioning_strategy=center_on_screen&amp;width=950" xr:uid="{8E0E7C07-1AC8-4533-8D18-27933E5C648B}"/>
    <hyperlink ref="H57" r:id="rId416" display="https://my.apps.factset.com/viewer/?_app_id=central_doc_viewer&amp;_dd2=%26f%3Dsld%26c%3Dtrue%26os%3D306208%26oe%3D306217&amp;_doc_docfn=U2FsdGVkX18bdx/ePbZ285LdMdA1zppGhxJUPU0P7Reu7Ok0R7hguRUSk+MkTrDZyqTpo0gEpj+NRrH8MrE5wSBY6kZftWs/0YDNq7/pT2A=&amp;center_on_screen=true&amp;float_window=true&amp;height=800&amp;positioning_strategy=center_on_screen&amp;width=950" xr:uid="{B6297B2E-E35D-40A9-ACCC-6A0A807F91D5}"/>
    <hyperlink ref="I57" r:id="rId417" display="https://my.apps.factset.com/viewer/?_app_id=central_doc_viewer&amp;_dd2=%26f%3Dsld%26c%3Dtrue%26os%3D305980%26oe%3D305985&amp;_doc_docfn=U2FsdGVkX1+vuSxx2VbORrvrCgjelcbGy5Zi4Jm6/iF419VlRsXCWw8Gc2x+ZhNpJ6F2bxWDnSD6fHv0Z1hQbZqN8wS7lDduJafWNV5aj/g=&amp;center_on_screen=true&amp;float_window=true&amp;height=800&amp;positioning_strategy=center_on_screen&amp;width=950" xr:uid="{A277C143-AEDD-4C95-A615-4D185E434B6D}"/>
    <hyperlink ref="J57" r:id="rId418" display="https://my.apps.factset.com/viewer/?_app_id=central_doc_viewer&amp;_dd2=%26f%3Dsld%26c%3Dtrue%26os%3D305755%26oe%3D305760&amp;_doc_docfn=U2FsdGVkX182xg9nTpNR1vTQKXpYp1uL4YO8d0YrwYx7PhyfQp6zVSftDxJaYXq8WVWmIdDOHJxBj2klv39NnqFPytAsowaJWaYEetutOT0=&amp;center_on_screen=true&amp;float_window=true&amp;height=800&amp;positioning_strategy=center_on_screen&amp;width=950" xr:uid="{1D15FD43-3482-4F71-AE96-04283CA52FD2}"/>
    <hyperlink ref="K57" r:id="rId419" display="https://my.apps.factset.com/viewer/?_app_id=central_doc_viewer&amp;_dd2=%26f%3Dsld%26c%3Dtrue%26os%3D305530%26oe%3D305535&amp;_doc_docfn=U2FsdGVkX18WKq9XHUiJzWc4X9l+OwvRg8vBa5z8r+JsJs+Rh3tqLi1uI9C+8Apagka5C7yQn4pTlkURRgQMvfnL4PoxW3Rf15vaMEiYHaM=&amp;center_on_screen=true&amp;float_window=true&amp;height=800&amp;positioning_strategy=center_on_screen&amp;width=950" xr:uid="{44AED0ED-3176-439B-9189-2C1E07BC286B}"/>
    <hyperlink ref="B59" r:id="rId420" display="https://my.apps.factset.com/viewer/?_app_id=central_doc_viewer&amp;_dd2=%26f%3Dsld%26c%3Dtrue%26os%3D249416%26oe%3D249423&amp;_doc_docfn=U2FsdGVkX1/5us4mpuiOjZXhyR4zH1tg4ixshW3nydUcimU88pO7c1jSTA90vSCQosHEac/fYXZFWCMjf6LnjqaGj6i7B4jEUBMorriLeY0=&amp;center_on_screen=true&amp;float_window=true&amp;height=800&amp;positioning_strategy=center_on_screen&amp;width=950" xr:uid="{C5FE5A63-A89F-4D50-825B-F7235DEC2A67}"/>
    <hyperlink ref="C59" r:id="rId421" display="https://my.apps.factset.com/viewer/?_app_id=central_doc_viewer&amp;_dd2=%26f%3Dsld%26c%3Dtrue%26os%3D238795%26oe%3D238801&amp;_doc_docfn=U2FsdGVkX19ot2WS0ClySf44rrdO75Tx769QqXJlZ+NtcnZckvzaBcrWI7q8b78W7+KyWXOEgfQKu6tUfTv26b208I92dUS+8nGk1z8w01U=&amp;center_on_screen=true&amp;float_window=true&amp;height=800&amp;positioning_strategy=center_on_screen&amp;width=950" xr:uid="{24A64087-E480-4FC7-ACD8-3A8B11DFFDBD}"/>
    <hyperlink ref="D59" r:id="rId422" display="https://my.apps.factset.com/viewer/?_app_id=central_doc_viewer&amp;_dd2=%26f%3Dsld%26c%3Dtrue%26os%3D383955%26oe%3D383961&amp;_doc_docfn=U2FsdGVkX1+zTKo9pmYK24J/H9cJnXMtPwslZYFnsvnjzDEpbrj9jdqW0NA7+sU1ZmsI4/eZkJt9EMqlQrUayMIu/SS1EBZNnW6IQN0eqhw=&amp;center_on_screen=true&amp;float_window=true&amp;height=800&amp;positioning_strategy=center_on_screen&amp;width=950" xr:uid="{F9A27720-1055-4945-B651-B793B24D2AD3}"/>
    <hyperlink ref="E59" r:id="rId423" display="https://my.apps.factset.com/viewer/?_app_id=central_doc_viewer&amp;_dd2=%26f%3Dsld%26c%3Dtrue%26os%3D514648%26oe%3D514654&amp;_doc_docfn=U2FsdGVkX18dQlK8oS3Zdk6JjiQl6dXbe9RfUpUQmnKz1LS+LwzebJh+tYKBw5i4aqHZ1hCM4G3O1O0a4KVRi1O1jMBeLTmz2MYpd3vwT/Y=&amp;center_on_screen=true&amp;float_window=true&amp;height=800&amp;positioning_strategy=center_on_screen&amp;width=950" xr:uid="{BB7D6BBB-830E-4B2C-9DEE-AAB85B85260D}"/>
    <hyperlink ref="F59" r:id="rId424" display="https://my.apps.factset.com/viewer/?_app_id=central_doc_viewer&amp;_dd2=%26f%3Dsld%26c%3Dtrue%26os%3D318874%26oe%3D318881&amp;_doc_docfn=U2FsdGVkX1/60t/71WQ61uwBR5KFMTsUUbHJlXnyayQm8Jad8vpZWi+u8PIu2oKRAMdeAn6iEWUI5cimym/NurEwtpJf51qPyvTHdWAi2k0=&amp;center_on_screen=true&amp;float_window=true&amp;height=800&amp;positioning_strategy=center_on_screen&amp;width=950" xr:uid="{2B776882-D5EA-47F1-B418-D8E206AFAE22}"/>
    <hyperlink ref="G59" r:id="rId425" display="https://my.apps.factset.com/viewer/?_app_id=central_doc_viewer&amp;_dd2=%26f%3Dsld%26c%3Dtrue%26os%3D318807%26oe%3D318814&amp;_doc_docfn=U2FsdGVkX1/asDy7AlxFp7BFB4TE/xggXChA7hDVJpXXTpFiTGh2oo1wXvWoruaKKz4tEbfIE0Ax0ewOVL8X9HT6NJzixmhVSpIS27lEPTA=&amp;center_on_screen=true&amp;float_window=true&amp;height=800&amp;positioning_strategy=center_on_screen&amp;width=950" xr:uid="{F2ACBF87-75F4-43DD-89CA-E3A1AFE4476C}"/>
    <hyperlink ref="H59" r:id="rId426" display="https://my.apps.factset.com/viewer/?_app_id=central_doc_viewer&amp;_dd2=%26f%3Dsld%26c%3Dtrue%26os%3D307241%26oe%3D307248&amp;_doc_docfn=U2FsdGVkX19O4W2kX/fCRcHevxDoFGbSvyVJRKR9uL9joPnV/xmV02ZfboAwQXbSv+RK1cxPK/41cZm1HZGYAyfFyFbqAuCoPOZnOBqT778=&amp;center_on_screen=true&amp;float_window=true&amp;height=800&amp;positioning_strategy=center_on_screen&amp;width=950" xr:uid="{4FE29A53-E848-4EE9-9679-07AB14DDEBE5}"/>
    <hyperlink ref="I59" r:id="rId427" display="https://my.apps.factset.com/viewer/?_app_id=central_doc_viewer&amp;_dd2=%26f%3Dsld%26c%3Dtrue%26os%3D307001%26oe%3D307004&amp;_doc_docfn=U2FsdGVkX19pq0EULuKOP8ydqfgxU9okKiqZSHRSQyVWlY8ncRoDwE2JFZLS5Rdh1aV/2q/DEnBEsHhjdkVKqtgLLMNFp5wnq7xqSXgrADE=&amp;center_on_screen=true&amp;float_window=true&amp;height=800&amp;positioning_strategy=center_on_screen&amp;width=950" xr:uid="{E7A790BC-A630-4EEF-ADC7-06A9280F597A}"/>
    <hyperlink ref="J59" r:id="rId428" display="https://my.apps.factset.com/viewer/?_app_id=central_doc_viewer&amp;_dd2=%26f%3Dsld%26c%3Dtrue%26os%3D306810%26oe%3D306813&amp;_doc_docfn=U2FsdGVkX19HHGVV609kXDb3Qy4jo2mSpRkYkZmsk96sJHMdZGBpEfb0oPlVFcKc6gYKJ2d2MyH/bGv5kvjqeGEFKhzrOLJa3kf7OIDBd18=&amp;center_on_screen=true&amp;float_window=true&amp;height=800&amp;positioning_strategy=center_on_screen&amp;width=950" xr:uid="{275F0CE8-7E39-4874-B8C5-E88B0E2ECB82}"/>
    <hyperlink ref="K59" r:id="rId429" display="https://my.apps.factset.com/viewer/?_app_id=central_doc_viewer&amp;_dd2=%26f%3Dsld%26c%3Dtrue%26os%3D306619%26oe%3D306622&amp;_doc_docfn=U2FsdGVkX1/Crgvohul+fvLnbJsRXJWarNEKXA+Z4kxcwk4TdKzBnE5EgBK2jGTlwXb/cCK2iHnSygu3mYbjO7Is4vrfxIvJIc8CJHASPp0=&amp;center_on_screen=true&amp;float_window=true&amp;height=800&amp;positioning_strategy=center_on_screen&amp;width=950" xr:uid="{27416D13-062A-4FA3-83E2-1FDD3413E230}"/>
    <hyperlink ref="B60" r:id="rId430" display="https://my.apps.factset.com/viewer/?_app_id=central_doc_viewer&amp;_dd2=%26f%3Dsld%26c%3Dtrue%26os%3D250155%26oe%3D250162&amp;_doc_docfn=U2FsdGVkX18XVju59cI6P5J8yZceM0XAGfAQsLZkBZvETB9S1Z+jsrsMqpwlWR28crRgfl3b5h434KMlFEZ6NCYlLlsrj4pIsgLo/0h6qnY=&amp;center_on_screen=true&amp;float_window=true&amp;height=800&amp;positioning_strategy=center_on_screen&amp;width=950" xr:uid="{3BC70A96-8AC6-4AA2-BA51-325E1D7BB6D0}"/>
    <hyperlink ref="C60" r:id="rId431" display="https://my.apps.factset.com/viewer/?_app_id=central_doc_viewer&amp;_dd2=%26f%3Dsld%26c%3Dtrue%26os%3D239533%26oe%3D239540&amp;_doc_docfn=U2FsdGVkX18N5NIij+zOXAIltMOz61QyGJnKmqmJbppvDJOdvvry9Hg3O4Cq3zNLkA1GEJNWFEfYIx48CClMVNTiRHMiC6Efllk8JJXKsNg=&amp;center_on_screen=true&amp;float_window=true&amp;height=800&amp;positioning_strategy=center_on_screen&amp;width=950" xr:uid="{E43EF68A-6958-4B6B-AFD6-2322DF87D9EB}"/>
    <hyperlink ref="D60" r:id="rId432" display="https://my.apps.factset.com/viewer/?_app_id=central_doc_viewer&amp;_dd2=%26f%3Dsld%26c%3Dtrue%26os%3D384670%26oe%3D384677&amp;_doc_docfn=U2FsdGVkX1/JtJsDqGauX2o8p1I3a7n8eJTZs9prgteUqaT3JKhMBr60+0kTiNddQsPPnRU7/IfJPXUbf00ITIG4yGYJ10Z1M9MvnaAHess=&amp;center_on_screen=true&amp;float_window=true&amp;height=800&amp;positioning_strategy=center_on_screen&amp;width=950" xr:uid="{2D3A894E-2585-4BB4-91C2-4D32FEFCEE72}"/>
    <hyperlink ref="E60" r:id="rId433" display="https://my.apps.factset.com/viewer/?_app_id=central_doc_viewer&amp;_dd2=%26f%3Dsld%26c%3Dtrue%26os%3D515363%26oe%3D515370&amp;_doc_docfn=U2FsdGVkX1+RxG1g2N/Yid7XNQJrfRHOIqbu27kqi3T7xYtK2V+o8BhlnGDvObw5mp8INnPIPb8oC5OK1sZKR/wMoQMGLXkNCDDxlUAaFtY=&amp;center_on_screen=true&amp;float_window=true&amp;height=800&amp;positioning_strategy=center_on_screen&amp;width=950" xr:uid="{85949FCB-30D1-4E04-B329-ABDE3C03C9E5}"/>
    <hyperlink ref="F60" r:id="rId434" display="https://my.apps.factset.com/viewer/?_app_id=central_doc_viewer&amp;_dd2=%26f%3Dsld%26c%3Dtrue%26os%3D319590%26oe%3D319597&amp;_doc_docfn=U2FsdGVkX19R+PHd7P2o1jlIfxBhdJHxQY5Kg89KuxCCmyCbznH01KJiX7KDdJhopc3xW8Gsjhrw9gmPtxMls6UzfSooU9MU1qn2FnazYLo=&amp;center_on_screen=true&amp;float_window=true&amp;height=800&amp;positioning_strategy=center_on_screen&amp;width=950" xr:uid="{E094F573-998E-4D15-B399-EB92741AD914}"/>
    <hyperlink ref="G60" r:id="rId435" display="https://my.apps.factset.com/viewer/?_app_id=central_doc_viewer&amp;_dd2=%26f%3Dsld%26c%3Dtrue%26os%3D319523%26oe%3D319530&amp;_doc_docfn=U2FsdGVkX1/QKDtvGwTYQIGQUVEc1cTnsuDv1OYUgaIVXMgkIAlxKfUQYrs51yYCnjTsTjgLZzWX9z282lOD2r0xtZFl9ZErbzMzsPHsMsk=&amp;center_on_screen=true&amp;float_window=true&amp;height=800&amp;positioning_strategy=center_on_screen&amp;width=950" xr:uid="{C78B87C3-6F5C-4348-B294-2E36FC7894A9}"/>
    <hyperlink ref="H60" r:id="rId436" display="https://my.apps.factset.com/viewer/?_app_id=central_doc_viewer&amp;_dd2=%26f%3Dsld%26c%3Dtrue%26os%3D307957%26oe%3D307964&amp;_doc_docfn=U2FsdGVkX1+CAUum7xfpu6H784u8glyq58+YxgXI9hYifvo4p9oGKl0i24CWDvxNdpQKf9Kxo3Kcoj/GY766c8bVhHmeeX9myDywM4u7am4=&amp;center_on_screen=true&amp;float_window=true&amp;height=800&amp;positioning_strategy=center_on_screen&amp;width=950" xr:uid="{E81A7662-6AC4-4930-A557-DD079ACFD825}"/>
    <hyperlink ref="I60" r:id="rId437" display="https://my.apps.factset.com/viewer/?_app_id=central_doc_viewer&amp;_dd2=%26f%3Dsld%26c%3Dtrue%26os%3D307733%26oe%3D307736&amp;_doc_docfn=U2FsdGVkX1+FPMp9bEgj9hv2cpjGEmwiGC7+Sfd2XHiOx3OoieL8bJwxG0Lz61+GX9ULLNkKmg+dUlhhHuDLdSmBDrRT7Umpx1kkK7IUrd4=&amp;center_on_screen=true&amp;float_window=true&amp;height=800&amp;positioning_strategy=center_on_screen&amp;width=950" xr:uid="{ACD48410-38FD-440C-B327-936BA7F43292}"/>
    <hyperlink ref="J60" r:id="rId438" display="https://my.apps.factset.com/viewer/?_app_id=central_doc_viewer&amp;_dd2=%26f%3Dsld%26c%3Dtrue%26os%3D307534%26oe%3D307537&amp;_doc_docfn=U2FsdGVkX19iLaeA4xCBsyraVJf6JQwVrcrlmtuMXvI4RIF8cP6Ea/DwqryqvZtz7e5OrZUmteZkau4Tiay8b52dJmqFoTX/PhocCcw9wWw=&amp;center_on_screen=true&amp;float_window=true&amp;height=800&amp;positioning_strategy=center_on_screen&amp;width=950" xr:uid="{C86D8F1A-803E-4D46-906A-196FCE094FFB}"/>
    <hyperlink ref="K60" r:id="rId439" display="https://my.apps.factset.com/viewer/?_app_id=central_doc_viewer&amp;_dd2=%26f%3Dsld%26c%3Dtrue%26os%3D307335%26oe%3D307338&amp;_doc_docfn=U2FsdGVkX1+AM2ZHExeUKjg2UCoa2ChiiFmjR1SfXPydyq95UxW/EUZuKkNV0e01C0jPpEk4caeHxc9skT2dHpOJ1YQCecWi57v760/fccc=&amp;center_on_screen=true&amp;float_window=true&amp;height=800&amp;positioning_strategy=center_on_screen&amp;width=950" xr:uid="{DFD48BF6-93F8-4BDD-82C5-C2301C1AED00}"/>
    <hyperlink ref="C61" r:id="rId440" display="https://my.apps.factset.com/viewer/?_app_id=central_doc_viewer&amp;_dd2=%26f%3Dsld%26c%3Dtrue%26os%3D242698%26oe%3D242705&amp;_doc_docfn=U2FsdGVkX1/yuNr2OplgJ8vInqDL8iEn8aDnpTwfEj0XbKu1Lws7mifBVxyfomBEKoNBSgyWdbPHTagePbkCp31uaPXbVKiGC+N+5V3XlyQ=&amp;center_on_screen=true&amp;float_window=true&amp;height=800&amp;positioning_strategy=center_on_screen&amp;width=950" xr:uid="{45D1CE4C-1C8C-4A7A-B8A0-D725CD7B77CF}"/>
    <hyperlink ref="D61" r:id="rId441" display="https://my.apps.factset.com/viewer/?_app_id=central_doc_viewer&amp;_dd2=%26f%3Dsld%26c%3Dtrue%26os%3D385542%26oe%3D385551&amp;_doc_docfn=U2FsdGVkX18y+6yIrpTfwp6iq07kS0I44NtzLBAtYRNaJW9YX3fKhjCwUM1aPHvU+q0kSGPvtSLb5OCOAXuy/1k8Z0O/9RVYucgIpaZk+vc=&amp;center_on_screen=true&amp;float_window=true&amp;height=800&amp;positioning_strategy=center_on_screen&amp;width=950" xr:uid="{EE3FA2B1-E250-499C-A96C-B3840B59D693}"/>
    <hyperlink ref="E61" r:id="rId442" display="https://my.apps.factset.com/viewer/?_app_id=central_doc_viewer&amp;_dd2=%26f%3Dsld%26c%3Dtrue%26os%3D516237%26oe%3D516244&amp;_doc_docfn=U2FsdGVkX1/Pxr36kEXmE2irLuMp9JJmKCbO3ZRY5ehiOteW8WL3vCSKoFwqDRpA+LtZxe76D8jZ8IOmC1Ar23GkwpvPQVymES9gcdOJBOs=&amp;center_on_screen=true&amp;float_window=true&amp;height=800&amp;positioning_strategy=center_on_screen&amp;width=950" xr:uid="{BC489591-460B-496E-8A74-8F4DB503DAEE}"/>
    <hyperlink ref="F61" r:id="rId443" display="https://my.apps.factset.com/viewer/?_app_id=central_doc_viewer&amp;_dd2=%26f%3Dsld%26c%3Dtrue%26os%3D320466%26oe%3D320475&amp;_doc_docfn=U2FsdGVkX18rNL3ef8XVqrC9qx7BZg3MtTNUhUWiDa5CXNI5nEoF+XEq9VIT7IrToVd/3wH+dDzIliMdUy6ofNRc9hTOTVMRSomc2afT4mI=&amp;center_on_screen=true&amp;float_window=true&amp;height=800&amp;positioning_strategy=center_on_screen&amp;width=950" xr:uid="{13E53317-C64C-4D9F-9ABB-A3F1D31543D7}"/>
    <hyperlink ref="G61" r:id="rId444" display="https://my.apps.factset.com/viewer/?_app_id=central_doc_viewer&amp;_dd2=%26f%3Dsld%26c%3Dtrue%26os%3D320399%26oe%3D320410&amp;_doc_docfn=U2FsdGVkX1+mKvirkAu7EvtJJCv3CSYICUNTyCMglfaLL82FGrRjmHNvg6Hki8CFD9gF9KvW6r6Yb4zJDKKWFM4WwZCalVLBI77DVPRg/BM=&amp;center_on_screen=true&amp;float_window=true&amp;height=800&amp;positioning_strategy=center_on_screen&amp;width=950" xr:uid="{A1BC7122-0513-4468-9E22-4CFB058BCF40}"/>
    <hyperlink ref="H61" r:id="rId445" display="https://my.apps.factset.com/viewer/?_app_id=central_doc_viewer&amp;_dd2=%26f%3Dsld%26c%3Dtrue%26os%3D308833%26oe%3D308842&amp;_doc_docfn=U2FsdGVkX1/DD/J75+02+/8kR0Ws7gCr3A5Yyj1Rj3o3h78UMGjiTAESqxcUB42E1l0czpKd7H++WoZFQeiOXPAEifzeGpO9f05VKFp3Ndk=&amp;center_on_screen=true&amp;float_window=true&amp;height=800&amp;positioning_strategy=center_on_screen&amp;width=950" xr:uid="{36F3F1FD-C2E5-4EE2-9833-C30129E4B261}"/>
    <hyperlink ref="I61" r:id="rId446" display="https://my.apps.factset.com/viewer/?_app_id=central_doc_viewer&amp;_dd2=%26f%3Dsld%26c%3Dtrue%26os%3D308596%26oe%3D308601&amp;_doc_docfn=U2FsdGVkX1/c9AsiQExL/O83xUQmJmu8KbD1pNDez7dBAt8u14OWrY1DBfXqKYc46Wf9S33Rr3+9dwtSqDiRFwxrmtv6Xc6fyCAcoHeFshk=&amp;center_on_screen=true&amp;float_window=true&amp;height=800&amp;positioning_strategy=center_on_screen&amp;width=950" xr:uid="{2D27AD45-34AB-4322-98B6-DFB9F5E288E9}"/>
    <hyperlink ref="J61" r:id="rId447" display="https://my.apps.factset.com/viewer/?_app_id=central_doc_viewer&amp;_dd2=%26f%3Dsld%26c%3Dtrue%26os%3D308369%26oe%3D308374&amp;_doc_docfn=U2FsdGVkX1+hpPy58DCIoAxOEPptO42Gb2PwLykN0gCtr/CMWgWp4II6LpCrij5CnCKrx+o6AM/3F/iim3jt5HtI0Cogx6QZKZeRu8AjatE=&amp;center_on_screen=true&amp;float_window=true&amp;height=800&amp;positioning_strategy=center_on_screen&amp;width=950" xr:uid="{00441353-CDC3-41E1-A0E0-DC224C1564E6}"/>
    <hyperlink ref="K61" r:id="rId448" display="https://my.apps.factset.com/viewer/?_app_id=central_doc_viewer&amp;_dd2=%26f%3Dsld%26c%3Dtrue%26os%3D308142%26oe%3D308147&amp;_doc_docfn=U2FsdGVkX19Zvm857SMUmTl68+rfecmBVPEsCVAC0G4y9PJKlghjA2b7aTuVSvG4T0M6Mm6g31YP03pJ+x1MvUgkJWypIbpDfy2mvknEszk=&amp;center_on_screen=true&amp;float_window=true&amp;height=800&amp;positioning_strategy=center_on_screen&amp;width=950" xr:uid="{9A8D883C-09B9-4B3A-BAD3-1B61691F9FF2}"/>
    <hyperlink ref="B62" r:id="rId449" display="https://my.apps.factset.com/viewer/?_app_id=central_doc_viewer&amp;_dd2=%26f%3Dsld%26c%3Dtrue%26os%3D250883%26oe%3D250892&amp;_doc_docfn=U2FsdGVkX18glM/6eeIlsPJikaKQaqCie9X6RL/m9tIVu8paA4LafVjttj9n16hW15lJmmOtETtEHWtBjJYE+KxBg9ntcOG4mNE14oDdhhI=&amp;center_on_screen=true&amp;float_window=true&amp;height=800&amp;positioning_strategy=center_on_screen&amp;width=950" xr:uid="{CACC029C-59CC-4C13-BCFC-4341231B16BB}"/>
    <hyperlink ref="C62" r:id="rId450" display="https://my.apps.factset.com/viewer/?_app_id=central_doc_viewer&amp;_dd2=%26f%3Dsld%26c%3Dtrue%26os%3D240260%26oe%3D240267&amp;_doc_docfn=U2FsdGVkX1+7PwVKQ+rsw+72kUSmdcP0t3iYeNEVmAWouLmGWaYYk7JXeTQHovwb7lNCOxuWEPJj/DkZOOzr+ZVcPjUPzPgqH8KfkjpGvrM=&amp;center_on_screen=true&amp;float_window=true&amp;height=800&amp;positioning_strategy=center_on_screen&amp;width=950" xr:uid="{8F389208-463D-4ADD-9520-859879577298}"/>
    <hyperlink ref="D62" r:id="rId451" display="https://my.apps.factset.com/viewer/?_app_id=central_doc_viewer&amp;_dd2=%26f%3Dsld%26c%3Dtrue%26os%3D430793%26oe%3D430802&amp;_doc_docfn=U2FsdGVkX1+UoZE1rN9TXvbWI00Pb5Vmx9KiW+DbF6HZmiZX0thCguygIxJEhJH/N3AY5cfexMSJbwSeuy8jLOI5Bkk74fh7Q7OK8yuX6iI=&amp;center_on_screen=true&amp;float_window=true&amp;height=800&amp;positioning_strategy=center_on_screen&amp;width=950" xr:uid="{FC3D15A4-ECE6-40B8-A675-1ADE0568D436}"/>
    <hyperlink ref="E62" r:id="rId452" display="https://my.apps.factset.com/viewer/?_app_id=central_doc_viewer&amp;_dd2=%26f%3Dsld%26c%3Dtrue%26os%3D593135%26oe%3D593142&amp;_doc_docfn=U2FsdGVkX1912p/uK3FA9rsEMXFtBe1gSpxDs3SuScozMO/H6InDHYFlZKA6I633OfnsnbWtYmEmKtA3a6YFUdR7AslpgRW4ZOVLMRis7Nw=&amp;center_on_screen=true&amp;float_window=true&amp;height=800&amp;positioning_strategy=center_on_screen&amp;width=950" xr:uid="{BAA1ACFD-D339-44C8-BD5B-F28BB27A1705}"/>
    <hyperlink ref="F62" r:id="rId453" display="https://my.apps.factset.com/viewer/?_app_id=central_doc_viewer&amp;_dd2=%26f%3Dsld%26c%3Dtrue%26os%3D2533866%26oe%3D2533875&amp;_doc_docfn=U2FsdGVkX1/8FjDi5h0Lobr8LJG/f9Y6QVsdE43Rany3uYauNdlZWW4DPP8jg71F+PTkOYAn8ck2rad6ivDFD5km+LgVv5sltw8HHvumn9c=&amp;center_on_screen=true&amp;float_window=true&amp;height=800&amp;positioning_strategy=center_on_screen&amp;width=950" xr:uid="{33A79ECA-4E09-4B30-87C7-64CE430BFCA5}"/>
    <hyperlink ref="G62" r:id="rId454" display="https://my.apps.factset.com/viewer/?_app_id=central_doc_viewer&amp;_dd2=%26f%3Dsld%26c%3Dtrue%26os%3D2491558%26oe%3D2491567&amp;_doc_docfn=U2FsdGVkX18ZcF+L4a0VSd7ZdM+qjaCIaftiNxh4AsIRnB5qH0Q4GvbZ2m4nYuc2Ma+BfXlj/sGLZwQD9bsxGa3dOwl3vqRfveHqO0LURG8=&amp;center_on_screen=true&amp;float_window=true&amp;height=800&amp;positioning_strategy=center_on_screen&amp;width=950" xr:uid="{DBF29294-9EDF-4A45-ABDA-C15D291B9A6E}"/>
    <hyperlink ref="H62" r:id="rId455" display="https://my.apps.factset.com/viewer/?_app_id=central_doc_viewer&amp;_dd2=%26f%3Dsld%26c%3Dtrue%26os%3D2199942%26oe%3D2199951&amp;_doc_docfn=U2FsdGVkX1+WjtFZ8rpI3fmVID3ojzI7jJ4Fnm0DLInTFq77NusKSfilRrvgswNHEeoN9UL85zLrNkN/5Z0VU5kidyIZBnHIZnHRnNOR4fk=&amp;center_on_screen=true&amp;float_window=true&amp;height=800&amp;positioning_strategy=center_on_screen&amp;width=950" xr:uid="{EEE92520-CC42-4426-892B-EE0BC363C0A5}"/>
    <hyperlink ref="I62" r:id="rId456" display="https://my.apps.factset.com/viewer/?_app_id=central_doc_viewer&amp;_dd2=%26f%3Dsld%26c%3Dtrue%26os%3D2252642%26oe%3D2252647&amp;_doc_docfn=U2FsdGVkX18mQh5l44XACvvv95cJ6zZ2G6+UolElVyYB1hvNhLUVyJtDPS75Wxy11XahkbzzVfZ2WplpzdghQnFDS5medzo/xBBu7bWDLcg=&amp;center_on_screen=true&amp;float_window=true&amp;height=800&amp;positioning_strategy=center_on_screen&amp;width=950" xr:uid="{D351C0EE-6BC1-4C63-88E5-92B186142436}"/>
    <hyperlink ref="J62" r:id="rId457" display="https://my.apps.factset.com/viewer/?_app_id=central_doc_viewer&amp;_dd2=%26f%3Dsld%26c%3Dtrue%26os%3D2251862%26oe%3D2251867&amp;_doc_docfn=U2FsdGVkX18vza/77BT7r4Lzyjh1rEjM1oEx0HWJ+M6dH60sOOxoKUTzN3dWG+vCtL/LkQY+gNCXRc4lRVLFDxTtqcFPUTZoz8E4UVEBSts=&amp;center_on_screen=true&amp;float_window=true&amp;height=800&amp;positioning_strategy=center_on_screen&amp;width=950" xr:uid="{B6349F06-3636-44A2-9E3D-BD923CBA7C17}"/>
    <hyperlink ref="K62" r:id="rId458" display="https://my.apps.factset.com/viewer/?_app_id=central_doc_viewer&amp;_dd2=%26f%3Dsld%26c%3Dtrue%26os%3D2251082%26oe%3D2251087&amp;_doc_docfn=U2FsdGVkX1+GXHLXkpMnZHXZBA4ujaUdAg3huCaeF1cbPMY63mCJHNiMHSZem3cQWMMxqd3PDeHtwxRZLNX+HrJYyevoj920bh2krKGK+dY=&amp;center_on_screen=true&amp;float_window=true&amp;height=800&amp;positioning_strategy=center_on_screen&amp;width=950" xr:uid="{C420C26F-5280-483D-B2DC-9B1F103251CB}"/>
    <hyperlink ref="I63" r:id="rId459" display="https://my.apps.factset.com/viewer/?_app_id=central_doc_viewer&amp;_dd2=%26f%3Dsld%26c%3Dtrue%26os%3D2254600%26oe%3D2254601&amp;_doc_docfn=U2FsdGVkX1+eyeURLnyv3/DqOBwbTzj/JHnSGMC8PE3q1EWrX6eunJhHou8Fcbahcrkok7hBH1P9JcQk/YARxY1fOGCFDPSTEgZLYhGIhQE=&amp;center_on_screen=true&amp;float_window=true&amp;height=800&amp;positioning_strategy=center_on_screen&amp;width=950" xr:uid="{274F3744-A345-4753-A6C0-68D09AA9751F}"/>
    <hyperlink ref="J63" r:id="rId460" display="https://my.apps.factset.com/viewer/?_app_id=central_doc_viewer&amp;_dd2=%26f%3Dsld%26c%3Dtrue%26os%3D2254033%26oe%3D2254040&amp;_doc_docfn=U2FsdGVkX18ezva2tdkZMtduo4cpc7/OCWv/c1nP+S5uKamsJ7pICIi4NixnDzML8amXmHUpFtc0mpJ/yjq5Y6JP0+hjr3F+Vtn5CpvS2vw=&amp;center_on_screen=true&amp;float_window=true&amp;height=800&amp;positioning_strategy=center_on_screen&amp;width=950" xr:uid="{40A9AF55-6C22-4E48-98B1-F37C1C3919FD}"/>
    <hyperlink ref="K63" r:id="rId461" display="https://my.apps.factset.com/viewer/?_app_id=central_doc_viewer&amp;_dd2=%26f%3Dsld%26c%3Dtrue%26os%3D2253448%26oe%3D2253449&amp;_doc_docfn=U2FsdGVkX18+2+CV37mKVt6pipCXgljupj8dtBW4gm7f110u0sMFfM9rw5AQFTEyk53S//TvOtVbsSo3CC4sQwdpmTnnww1KNnNtJ9bW3Cg=&amp;center_on_screen=true&amp;float_window=true&amp;height=800&amp;positioning_strategy=center_on_screen&amp;width=950" xr:uid="{F1429104-3688-455D-B127-97A18ADBDF83}"/>
    <hyperlink ref="B64" r:id="rId462" display="https://my.apps.factset.com/viewer/?_app_id=central_doc_viewer&amp;_dd2=%26f%3Dsld%26c%3Dtrue%26os%3D251677%26oe%3D251684&amp;_doc_docfn=U2FsdGVkX18enzNjWaE6JiZZMRIZL8EboFpnBu6kU1q8ApOB+zp7S192qis0LIJ23LZIJ4by5U/X5nBqzaZQn5Ok7ViOUI603inydTQIGAE=&amp;center_on_screen=true&amp;float_window=true&amp;height=800&amp;positioning_strategy=center_on_screen&amp;width=950" xr:uid="{F28B8383-F94D-4C8F-9679-E4296E7D7A8D}"/>
    <hyperlink ref="C64" r:id="rId463" display="https://my.apps.factset.com/viewer/?_app_id=central_doc_viewer&amp;_dd2=%26f%3Dsld%26c%3Dtrue%26os%3D241051%26oe%3D241057&amp;_doc_docfn=U2FsdGVkX19S5LeUWkhRR+0VRZhxRDpa4b2kI/O7u2Xko7Girn+r4n0ZGbU/yb4vkylnN2Tzr4wp3wiIRdZ0kcYM+CQACUGw3FTwd274ihE=&amp;center_on_screen=true&amp;float_window=true&amp;height=800&amp;positioning_strategy=center_on_screen&amp;width=950" xr:uid="{99165CAD-DD54-4A43-9566-3BBD800CC627}"/>
    <hyperlink ref="D64" r:id="rId464" display="https://my.apps.factset.com/viewer/?_app_id=central_doc_viewer&amp;_dd2=%26f%3Dsld%26c%3Dtrue%26os%3D431576%26oe%3D431582&amp;_doc_docfn=U2FsdGVkX1+N4CQmNPf+pAcJ2nzpahE1QeqjmqMhwwMRBI9qzt3yf8dY0hVnZ1CJiw2YrpKDDqvfHm1vIhc3mFohDqIppqdE68ZsRBKxvKA=&amp;center_on_screen=true&amp;float_window=true&amp;height=800&amp;positioning_strategy=center_on_screen&amp;width=950" xr:uid="{29640B63-A1B3-4335-ABBE-35D99D0B7B25}"/>
    <hyperlink ref="E64" r:id="rId465" display="https://my.apps.factset.com/viewer/?_app_id=central_doc_viewer&amp;_dd2=%26f%3Dsld%26c%3Dtrue%26os%3D593916%26oe%3D593922&amp;_doc_docfn=U2FsdGVkX1/SJGpx0SJ5EV90/6MXKFgnWi81sKZ7uSl0rYn03aNRyuCgxCjI/pR9RTpMPFvAni9Rbmfu/4uOTyJNDR+d6IHzff+kNmxrl6g=&amp;center_on_screen=true&amp;float_window=true&amp;height=800&amp;positioning_strategy=center_on_screen&amp;width=950" xr:uid="{24C382C8-DF10-49BE-8018-896581A037D7}"/>
    <hyperlink ref="F64" r:id="rId466" display="https://my.apps.factset.com/viewer/?_app_id=central_doc_viewer&amp;_dd2=%26f%3Dsld%26c%3Dtrue%26os%3D2537043%26oe%3D2537048&amp;_doc_docfn=U2FsdGVkX1/ICKSVs7ZCQ1JV4j+NAjgHqUTVoosg3d8YB5lqrzi6dpS8aivu1ewmVRTXZTS/0DmCa/E2WTAruOxxThyW/JoqcUDF0PGRm/g=&amp;center_on_screen=true&amp;float_window=true&amp;height=800&amp;positioning_strategy=center_on_screen&amp;width=950" xr:uid="{CAA54C04-A166-488F-8752-76A7D1FFA3FC}"/>
    <hyperlink ref="G64" r:id="rId467" display="https://my.apps.factset.com/viewer/?_app_id=central_doc_viewer&amp;_dd2=%26f%3Dsld%26c%3Dtrue%26os%3D2494740%26oe%3D2494746&amp;_doc_docfn=U2FsdGVkX1/VQ01B/7akQewsKaG8xChwgZWHZlx7cuonBCbVcKJtn5ogrftcFhY4Dc5yWYCwL9D5ug29d2s3goXDh/2Uzo15K4qFCx68kNE=&amp;center_on_screen=true&amp;float_window=true&amp;height=800&amp;positioning_strategy=center_on_screen&amp;width=950" xr:uid="{1AD7DFFD-02D4-4671-97F4-6CF2713E99D6}"/>
    <hyperlink ref="H64" r:id="rId468" display="https://my.apps.factset.com/viewer/?_app_id=central_doc_viewer&amp;_dd2=%26f%3Dsld%26c%3Dtrue%26os%3D2201936%26oe%3D2201942&amp;_doc_docfn=U2FsdGVkX1/Yfh4rqCDvhszwrtjqAJugzvB8QbDlliRiHMMUuYUQ4+Nl7L3eF4cO2z44kTgDLwGQhkkv/hjaZIetduZP/OrXihiMLpdpJFQ=&amp;center_on_screen=true&amp;float_window=true&amp;height=800&amp;positioning_strategy=center_on_screen&amp;width=950" xr:uid="{4D5AEE29-47C8-486F-9650-709F75278B72}"/>
    <hyperlink ref="B65" r:id="rId469" display="https://my.apps.factset.com/viewer/?_app_id=central_doc_viewer&amp;_dd2=%26f%3Dsld%26c%3Dtrue%26os%3D252453%26oe%3D252459&amp;_doc_docfn=U2FsdGVkX19xu5LLk+ORHk9oRxLjUr20BfVvg3z+l4tM6E14P3kZBdw5rAWHnxUBTU8dp7klZdrwgufmedz74Rxj686AgQVS7akQ6NHq8xY=&amp;center_on_screen=true&amp;float_window=true&amp;height=800&amp;positioning_strategy=center_on_screen&amp;width=950" xr:uid="{D1187A57-F7FC-493D-9DE7-0599BDD24D3B}"/>
    <hyperlink ref="C65" r:id="rId470" display="https://my.apps.factset.com/viewer/?_app_id=central_doc_viewer&amp;_dd2=%26f%3Dsld%26c%3Dtrue%26os%3D241821%26oe%3D241826&amp;_doc_docfn=U2FsdGVkX1/2swofGlWP1utzGrE8hWbxClHgM65HbUXHM+V9NnSXpC5J9uOz1CrOy1R/HM9fomOUXMoLLwWaBLVQQ0E7bBWQbnLpl8Rc0Po=&amp;center_on_screen=true&amp;float_window=true&amp;height=800&amp;positioning_strategy=center_on_screen&amp;width=950" xr:uid="{08B6F296-2B53-40EF-83DF-FF1C7BEF84F9}"/>
    <hyperlink ref="D65" r:id="rId471" display="https://my.apps.factset.com/viewer/?_app_id=central_doc_viewer&amp;_dd2=%26f%3Dsld%26c%3Dtrue%26os%3D432337%26oe%3D432343&amp;_doc_docfn=U2FsdGVkX1/wwL311jokH+Kf8optHGn3aHbrq2JFIOsjp0MbXJ82LnlryjxZ6xuGM9Jfv2aNz0tHZEOMOglCJ0Ea3SNNlLEOtWtZe4vAdl0=&amp;center_on_screen=true&amp;float_window=true&amp;height=800&amp;positioning_strategy=center_on_screen&amp;width=950" xr:uid="{F81A6D1F-ADC1-4D64-BA93-7F6946661CB1}"/>
    <hyperlink ref="E65" r:id="rId472" display="https://my.apps.factset.com/viewer/?_app_id=central_doc_viewer&amp;_dd2=%26f%3Dsld%26c%3Dtrue%26os%3D594675%26oe%3D594681&amp;_doc_docfn=U2FsdGVkX1/PtzRl+7AhKzuFBtU2bp6f4zuBWRtXEFBOdExdHIWIhzeA03elukj9m/96U992dNB951EraudmnqmZ3EUREKL14Vo7QAh6uP4=&amp;center_on_screen=true&amp;float_window=true&amp;height=800&amp;positioning_strategy=center_on_screen&amp;width=950" xr:uid="{AECE757F-7446-4F21-84C1-12726F4EE0EA}"/>
    <hyperlink ref="F65" r:id="rId473" display="https://my.apps.factset.com/viewer/?_app_id=central_doc_viewer&amp;_dd2=%26f%3Dsld%26c%3Dtrue%26os%3D2540164%26oe%3D2540169&amp;_doc_docfn=U2FsdGVkX19ZO6dEHRGiX26o8oMan1mOsvbH1Z/FWGHnIhcdj6+HDQbL8AVpm7mG/8EeYK5iF1rcHPt2JX/T7HDTJEIjpKSvpOhqPbFhPpM=&amp;center_on_screen=true&amp;float_window=true&amp;height=800&amp;positioning_strategy=center_on_screen&amp;width=950" xr:uid="{F7905FCB-A21C-4E80-BB4D-822BE1C79CD4}"/>
    <hyperlink ref="G65" r:id="rId474" display="https://my.apps.factset.com/viewer/?_app_id=central_doc_viewer&amp;_dd2=%26f%3Dsld%26c%3Dtrue%26os%3D2497836%26oe%3D2497841&amp;_doc_docfn=U2FsdGVkX1+Hy1WrQoBcT6hVSpxeGMTYdrspHMw+zEdI2gUzkseYfh5z7Be0eyacaZ4JnqWBJiYcfgHGjmTUwacsGo8BOeB1t15AMK43+7A=&amp;center_on_screen=true&amp;float_window=true&amp;height=800&amp;positioning_strategy=center_on_screen&amp;width=950" xr:uid="{80101C7B-9F13-41F4-AB79-8C69746BF821}"/>
    <hyperlink ref="H65" r:id="rId475" display="https://my.apps.factset.com/viewer/?_app_id=central_doc_viewer&amp;_dd2=%26f%3Dsld%26c%3Dtrue%26os%3D2203846%26oe%3D2203849&amp;_doc_docfn=U2FsdGVkX19N0qYQTSZQOtmaa7qZNfl6c7bNLC5NbVvND4YRTBeSXcBkzjCHNDbH9jPOmKO947mjcxB1rLXLfBAUGawAHweTJC+SKVDxVgM=&amp;center_on_screen=true&amp;float_window=true&amp;height=800&amp;positioning_strategy=center_on_screen&amp;width=950" xr:uid="{C4E38902-1092-4CF8-A0B0-58B5228A77FA}"/>
    <hyperlink ref="K22" r:id="rId476" display="https://my.apps.factset.com/viewer/?_app_id=central_doc_viewer&amp;_dd2=%26f%3Dsld%26c%3Dtrue%26os%3D280555%26oe%3D280560&amp;_doc_docfn=U2FsdGVkX1+FwrsMsDdoU8h9heByWNHWfiSM8rx/edaaiPcShsB1z4VCMBulvhPkLUdAm1aiLAL4RRWDD2knp3qr+u8Pzow+eQqSTaqDAW0=&amp;center_on_screen=true&amp;float_window=true&amp;height=800&amp;positioning_strategy=center_on_screen&amp;width=950" xr:uid="{E0BED87D-394B-42ED-B009-7C0350EF8C95}"/>
  </hyperlinks>
  <pageMargins left="0.75" right="0.75" top="1" bottom="1" header="0.5" footer="0.5"/>
  <drawing r:id="rId47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FDC3-8BAA-4EC6-8CA7-DA0F1DEF69DA}">
  <sheetPr codeName="Sheet4">
    <tabColor theme="3" tint="0.59999389629810485"/>
  </sheetPr>
  <dimension ref="A1:Z92"/>
  <sheetViews>
    <sheetView showGridLines="0" topLeftCell="A15" zoomScaleNormal="100" workbookViewId="0">
      <selection activeCell="L20" sqref="F20:L21"/>
    </sheetView>
  </sheetViews>
  <sheetFormatPr baseColWidth="10" defaultColWidth="8.83203125" defaultRowHeight="12.75" customHeight="1" x14ac:dyDescent="0.15"/>
  <cols>
    <col min="1" max="1" width="50.5" customWidth="1"/>
    <col min="7" max="22" width="11.5" bestFit="1" customWidth="1"/>
  </cols>
  <sheetData>
    <row r="1" spans="1:26" s="126" customFormat="1" ht="49.5" customHeight="1" x14ac:dyDescent="0.15">
      <c r="A1" s="225" t="s">
        <v>173</v>
      </c>
      <c r="B1" s="99"/>
      <c r="C1" s="99"/>
      <c r="D1" s="99"/>
      <c r="E1" s="99"/>
      <c r="F1" s="99"/>
      <c r="G1" s="99"/>
      <c r="H1" s="99"/>
      <c r="I1" s="99"/>
      <c r="J1" s="99"/>
      <c r="L1" s="99"/>
      <c r="M1" s="227"/>
      <c r="N1" s="99"/>
      <c r="O1" s="99"/>
      <c r="P1" s="99"/>
      <c r="Q1" s="99"/>
      <c r="R1" s="99"/>
      <c r="S1" s="99"/>
      <c r="T1" s="99"/>
      <c r="U1" s="99"/>
      <c r="V1" s="226"/>
    </row>
    <row r="2" spans="1:26" ht="13" x14ac:dyDescent="0.15">
      <c r="A2" s="228" t="s">
        <v>55</v>
      </c>
      <c r="B2" s="15">
        <v>2015</v>
      </c>
      <c r="C2" s="15">
        <v>2016</v>
      </c>
      <c r="D2" s="15">
        <v>2017</v>
      </c>
      <c r="E2" s="15">
        <v>2018</v>
      </c>
      <c r="F2" s="15">
        <v>2019</v>
      </c>
      <c r="G2" s="15">
        <v>2020</v>
      </c>
      <c r="H2" s="15">
        <v>2021</v>
      </c>
      <c r="I2" s="15">
        <v>2022</v>
      </c>
      <c r="J2" s="15">
        <v>2023</v>
      </c>
      <c r="K2" s="15">
        <v>2024</v>
      </c>
      <c r="L2" s="15" t="s">
        <v>1</v>
      </c>
      <c r="M2" s="93" t="s">
        <v>2</v>
      </c>
      <c r="N2" s="16">
        <v>2026</v>
      </c>
      <c r="O2" s="16">
        <v>2027</v>
      </c>
      <c r="P2" s="16">
        <v>2028</v>
      </c>
      <c r="Q2" s="16">
        <v>2029</v>
      </c>
      <c r="R2" s="16">
        <v>2030</v>
      </c>
      <c r="S2" s="16">
        <v>2031</v>
      </c>
      <c r="T2" s="16">
        <v>2032</v>
      </c>
      <c r="U2" s="16">
        <v>2033</v>
      </c>
      <c r="V2" s="94">
        <v>2034</v>
      </c>
      <c r="W2" s="2"/>
      <c r="X2" s="2"/>
      <c r="Y2" s="2"/>
      <c r="Z2" s="2"/>
    </row>
    <row r="3" spans="1:26" ht="13" x14ac:dyDescent="0.15">
      <c r="A3" s="196" t="s">
        <v>174</v>
      </c>
      <c r="B3" s="289">
        <f t="shared" ref="B3:V3" si="0">B4+B6+B11+B13+B14</f>
        <v>2725.8670000000002</v>
      </c>
      <c r="C3" s="290">
        <f t="shared" si="0"/>
        <v>3611.989</v>
      </c>
      <c r="D3" s="290">
        <f t="shared" si="0"/>
        <v>4368.4279999999999</v>
      </c>
      <c r="E3" s="290">
        <f t="shared" si="0"/>
        <v>5071.6539999999995</v>
      </c>
      <c r="F3" s="290">
        <f t="shared" si="0"/>
        <v>5562.1399999999994</v>
      </c>
      <c r="G3" s="290">
        <f t="shared" si="0"/>
        <v>5998.545000000001</v>
      </c>
      <c r="H3" s="290">
        <f t="shared" si="0"/>
        <v>6635.5370000000003</v>
      </c>
      <c r="I3" s="290">
        <f t="shared" si="0"/>
        <v>7263.1050000000005</v>
      </c>
      <c r="J3" s="290">
        <f t="shared" si="0"/>
        <v>8188.1359999999986</v>
      </c>
      <c r="K3" s="290">
        <f t="shared" si="0"/>
        <v>8748</v>
      </c>
      <c r="L3" s="291">
        <f>4481</f>
        <v>4481</v>
      </c>
      <c r="M3" s="251">
        <f>M4+M6+M11+M13+M14</f>
        <v>4673.8005184952208</v>
      </c>
      <c r="N3" s="251">
        <f t="shared" si="0"/>
        <v>9889.0080644481513</v>
      </c>
      <c r="O3" s="251">
        <f t="shared" si="0"/>
        <v>10617.70228815082</v>
      </c>
      <c r="P3" s="251">
        <f t="shared" si="0"/>
        <v>11522.104397652412</v>
      </c>
      <c r="Q3" s="251">
        <f t="shared" si="0"/>
        <v>12648.787015549928</v>
      </c>
      <c r="R3" s="251">
        <f t="shared" si="0"/>
        <v>14018.5851231214</v>
      </c>
      <c r="S3" s="251">
        <f t="shared" si="0"/>
        <v>15669.430916844918</v>
      </c>
      <c r="T3" s="251">
        <f t="shared" si="0"/>
        <v>17706.434953112035</v>
      </c>
      <c r="U3" s="251">
        <f t="shared" si="0"/>
        <v>20224.706073007488</v>
      </c>
      <c r="V3" s="277">
        <f t="shared" si="0"/>
        <v>23356.844741410678</v>
      </c>
      <c r="W3" s="24"/>
    </row>
    <row r="4" spans="1:26" ht="13" x14ac:dyDescent="0.15">
      <c r="A4" s="302" t="s">
        <v>175</v>
      </c>
      <c r="B4" s="292">
        <v>2024.963</v>
      </c>
      <c r="C4" s="328">
        <v>2647.0940000000001</v>
      </c>
      <c r="D4" s="328">
        <v>3178.145</v>
      </c>
      <c r="E4" s="328">
        <v>3670.1709999999998</v>
      </c>
      <c r="F4" s="328">
        <v>4022.2069999999999</v>
      </c>
      <c r="G4" s="328">
        <v>4259.0010000000002</v>
      </c>
      <c r="H4" s="328">
        <v>4642.2139999999999</v>
      </c>
      <c r="I4" s="328">
        <v>5082.6099999999997</v>
      </c>
      <c r="J4" s="328">
        <v>5766.0609999999997</v>
      </c>
      <c r="K4" s="328">
        <v>6058</v>
      </c>
      <c r="L4" s="293">
        <f>3130</f>
        <v>3130</v>
      </c>
      <c r="M4" s="278">
        <f t="shared" ref="M4:V4" si="1">M43</f>
        <v>3213.2872783498265</v>
      </c>
      <c r="N4" s="278">
        <f t="shared" si="1"/>
        <v>6850.9085448235001</v>
      </c>
      <c r="O4" s="278">
        <f t="shared" si="1"/>
        <v>7308.3240780163869</v>
      </c>
      <c r="P4" s="278">
        <f t="shared" si="1"/>
        <v>7869.6995767958279</v>
      </c>
      <c r="Q4" s="278">
        <f t="shared" si="1"/>
        <v>8559.2210159606457</v>
      </c>
      <c r="R4" s="278">
        <f t="shared" si="1"/>
        <v>9401.605363746512</v>
      </c>
      <c r="S4" s="278">
        <f t="shared" si="1"/>
        <v>10394.759508029236</v>
      </c>
      <c r="T4" s="278">
        <f t="shared" si="1"/>
        <v>11605.47050334384</v>
      </c>
      <c r="U4" s="278">
        <f t="shared" si="1"/>
        <v>13073.601142730988</v>
      </c>
      <c r="V4" s="279">
        <f t="shared" si="1"/>
        <v>14865.920903977774</v>
      </c>
      <c r="W4" s="22"/>
    </row>
    <row r="5" spans="1:26" ht="13" x14ac:dyDescent="0.15">
      <c r="A5" s="196" t="s">
        <v>176</v>
      </c>
      <c r="B5" s="294">
        <f t="shared" ref="B5:J5" si="2">B4/B3</f>
        <v>0.74286933294984669</v>
      </c>
      <c r="C5" s="280">
        <f t="shared" si="2"/>
        <v>0.73286325069096281</v>
      </c>
      <c r="D5" s="280">
        <f t="shared" si="2"/>
        <v>0.72752601164537911</v>
      </c>
      <c r="E5" s="280">
        <f t="shared" si="2"/>
        <v>0.72366352278763502</v>
      </c>
      <c r="F5" s="280">
        <f t="shared" si="2"/>
        <v>0.72314019424178466</v>
      </c>
      <c r="G5" s="280">
        <f t="shared" si="2"/>
        <v>0.71000567637652123</v>
      </c>
      <c r="H5" s="280">
        <f t="shared" si="2"/>
        <v>0.69959884181189858</v>
      </c>
      <c r="I5" s="280">
        <f t="shared" si="2"/>
        <v>0.69978473393954777</v>
      </c>
      <c r="J5" s="280">
        <f t="shared" si="2"/>
        <v>0.70419702359609082</v>
      </c>
      <c r="K5" s="280">
        <f>K4/K3</f>
        <v>0.69250114311842703</v>
      </c>
      <c r="L5" s="295">
        <f>L4/L3</f>
        <v>0.69850479803615262</v>
      </c>
      <c r="M5" s="280">
        <f>M4/M3</f>
        <v>0.6875105742391372</v>
      </c>
      <c r="N5" s="280">
        <f t="shared" ref="N5:T5" si="3">N4/N3</f>
        <v>0.69278015551965366</v>
      </c>
      <c r="O5" s="280">
        <f t="shared" si="3"/>
        <v>0.68831503084922196</v>
      </c>
      <c r="P5" s="280">
        <f t="shared" si="3"/>
        <v>0.68300887626042084</v>
      </c>
      <c r="Q5" s="280">
        <f t="shared" si="3"/>
        <v>0.67668314799184082</v>
      </c>
      <c r="R5" s="280">
        <f t="shared" si="3"/>
        <v>0.67065294258834129</v>
      </c>
      <c r="S5" s="280">
        <f t="shared" si="3"/>
        <v>0.6633782402942715</v>
      </c>
      <c r="T5" s="280">
        <f t="shared" si="3"/>
        <v>0.65543801076139807</v>
      </c>
      <c r="U5" s="280">
        <f>U4/U3</f>
        <v>0.64641736179194298</v>
      </c>
      <c r="V5" s="281">
        <f>V4/V3</f>
        <v>0.6364695689234573</v>
      </c>
      <c r="W5" s="22"/>
    </row>
    <row r="6" spans="1:26" ht="13" x14ac:dyDescent="0.15">
      <c r="A6" s="302" t="s">
        <v>177</v>
      </c>
      <c r="B6" s="292">
        <v>435.80900000000003</v>
      </c>
      <c r="C6" s="328">
        <v>543.04499999999996</v>
      </c>
      <c r="D6" s="328">
        <v>681.173</v>
      </c>
      <c r="E6" s="328">
        <v>801.96500000000003</v>
      </c>
      <c r="F6" s="328">
        <v>893.58900000000006</v>
      </c>
      <c r="G6" s="328">
        <v>1023.258</v>
      </c>
      <c r="H6" s="328">
        <v>1161.502</v>
      </c>
      <c r="I6" s="328">
        <v>1268.2760000000001</v>
      </c>
      <c r="J6" s="328">
        <v>1394.31</v>
      </c>
      <c r="K6" s="328">
        <v>1519</v>
      </c>
      <c r="L6" s="293">
        <f>800</f>
        <v>800</v>
      </c>
      <c r="M6" s="278">
        <f t="shared" ref="M6:V6" si="4">((M8*M33)/1000000)*M9</f>
        <v>862.04125093607911</v>
      </c>
      <c r="N6" s="278">
        <f>((N8*N33)/1000000)*N9</f>
        <v>1848.5144746619987</v>
      </c>
      <c r="O6" s="278">
        <f t="shared" si="4"/>
        <v>2034.1583844033096</v>
      </c>
      <c r="P6" s="278">
        <f t="shared" si="4"/>
        <v>2265.0590744234223</v>
      </c>
      <c r="Q6" s="278">
        <f t="shared" si="4"/>
        <v>2564.715335376281</v>
      </c>
      <c r="R6" s="278">
        <f t="shared" si="4"/>
        <v>2937.2869865739617</v>
      </c>
      <c r="S6" s="278">
        <f t="shared" si="4"/>
        <v>3413.6869751230702</v>
      </c>
      <c r="T6" s="278">
        <f t="shared" si="4"/>
        <v>4022.6566745256537</v>
      </c>
      <c r="U6" s="278">
        <f t="shared" si="4"/>
        <v>4808.3776668361234</v>
      </c>
      <c r="V6" s="279">
        <f t="shared" si="4"/>
        <v>5827.0117138970163</v>
      </c>
    </row>
    <row r="7" spans="1:26" ht="13" x14ac:dyDescent="0.15">
      <c r="A7" s="196" t="s">
        <v>176</v>
      </c>
      <c r="B7" s="294">
        <f t="shared" ref="B7:L7" si="5">B6/B3</f>
        <v>0.15987904032001563</v>
      </c>
      <c r="C7" s="280">
        <f t="shared" si="5"/>
        <v>0.15034514224711093</v>
      </c>
      <c r="D7" s="280">
        <f t="shared" si="5"/>
        <v>0.15593092068817432</v>
      </c>
      <c r="E7" s="280">
        <f t="shared" si="5"/>
        <v>0.15812691480925159</v>
      </c>
      <c r="F7" s="280">
        <f t="shared" si="5"/>
        <v>0.16065561096987852</v>
      </c>
      <c r="G7" s="280">
        <f t="shared" si="5"/>
        <v>0.1705843667089269</v>
      </c>
      <c r="H7" s="280">
        <f t="shared" si="5"/>
        <v>0.17504265291565699</v>
      </c>
      <c r="I7" s="280">
        <f t="shared" si="5"/>
        <v>0.17461898182664301</v>
      </c>
      <c r="J7" s="280">
        <f t="shared" si="5"/>
        <v>0.17028417700927295</v>
      </c>
      <c r="K7" s="280">
        <f t="shared" si="5"/>
        <v>0.17363968907178784</v>
      </c>
      <c r="L7" s="295">
        <f t="shared" si="5"/>
        <v>0.17853157777281856</v>
      </c>
      <c r="M7" s="280">
        <f>M6/M3</f>
        <v>0.1844411732004391</v>
      </c>
      <c r="N7" s="280">
        <f t="shared" ref="N7" si="6">N6/N3</f>
        <v>0.18692617728845523</v>
      </c>
      <c r="O7" s="280">
        <f t="shared" ref="O7" si="7">O6/O3</f>
        <v>0.19158178758443781</v>
      </c>
      <c r="P7" s="280">
        <f t="shared" ref="P7" si="8">P6/P3</f>
        <v>0.19658380068878042</v>
      </c>
      <c r="Q7" s="280">
        <f t="shared" ref="Q7" si="9">Q6/Q3</f>
        <v>0.20276373791600091</v>
      </c>
      <c r="R7" s="280">
        <f t="shared" ref="R7" si="10">R6/R3</f>
        <v>0.20952806298043442</v>
      </c>
      <c r="S7" s="280">
        <f t="shared" ref="S7" si="11">S6/S3</f>
        <v>0.21785647438244204</v>
      </c>
      <c r="T7" s="280">
        <f t="shared" ref="T7" si="12">T6/T3</f>
        <v>0.22718614363523484</v>
      </c>
      <c r="U7" s="280">
        <f t="shared" ref="U7" si="13">U6/U3</f>
        <v>0.23774771556524776</v>
      </c>
      <c r="V7" s="281">
        <f>V6/V3</f>
        <v>0.24947769180337856</v>
      </c>
    </row>
    <row r="8" spans="1:26" ht="13" x14ac:dyDescent="0.15">
      <c r="A8" s="303" t="s">
        <v>178</v>
      </c>
      <c r="B8" s="294" t="s">
        <v>7</v>
      </c>
      <c r="C8" s="280" t="s">
        <v>7</v>
      </c>
      <c r="D8" s="280" t="s">
        <v>7</v>
      </c>
      <c r="E8" s="280" t="s">
        <v>7</v>
      </c>
      <c r="F8" s="280" t="s">
        <v>7</v>
      </c>
      <c r="G8" s="280">
        <f t="shared" ref="G8:L8" si="14">(G6/G33)*1000000</f>
        <v>4142.3256755389139</v>
      </c>
      <c r="H8" s="280">
        <f t="shared" si="14"/>
        <v>4313.4096116638257</v>
      </c>
      <c r="I8" s="280">
        <f t="shared" si="14"/>
        <v>4499.2195481893523</v>
      </c>
      <c r="J8" s="280">
        <f t="shared" si="14"/>
        <v>4843.018954432252</v>
      </c>
      <c r="K8" s="280">
        <f t="shared" si="14"/>
        <v>5213.8037083565023</v>
      </c>
      <c r="L8" s="295">
        <f t="shared" si="14"/>
        <v>2674.5119015779619</v>
      </c>
      <c r="M8" s="280">
        <f>L8*M9</f>
        <v>2714.6295801016313</v>
      </c>
      <c r="N8" s="280">
        <f>(M8+L8)*N9</f>
        <v>5552.028282963357</v>
      </c>
      <c r="O8" s="280">
        <f t="shared" ref="O8:V8" si="15">N8*O9</f>
        <v>5805.6359128831609</v>
      </c>
      <c r="P8" s="280">
        <f t="shared" si="15"/>
        <v>6161.8903461336813</v>
      </c>
      <c r="Q8" s="280">
        <f t="shared" si="15"/>
        <v>6638.1059035793651</v>
      </c>
      <c r="R8" s="280">
        <f t="shared" si="15"/>
        <v>7258.3921856067263</v>
      </c>
      <c r="S8" s="280">
        <f t="shared" si="15"/>
        <v>8055.6896430416509</v>
      </c>
      <c r="T8" s="280">
        <f t="shared" si="15"/>
        <v>9074.6746627990051</v>
      </c>
      <c r="U8" s="280">
        <f t="shared" si="15"/>
        <v>10375.892039408443</v>
      </c>
      <c r="V8" s="281">
        <f t="shared" si="15"/>
        <v>12041.646307786947</v>
      </c>
    </row>
    <row r="9" spans="1:26" ht="13" x14ac:dyDescent="0.15">
      <c r="A9" s="303" t="s">
        <v>179</v>
      </c>
      <c r="B9" s="296">
        <f>B36+0.005</f>
        <v>1.4999999999999999E-2</v>
      </c>
      <c r="C9" s="280"/>
      <c r="D9" s="280"/>
      <c r="E9" s="280"/>
      <c r="F9" s="280"/>
      <c r="G9" s="280"/>
      <c r="H9" s="280"/>
      <c r="I9" s="280"/>
      <c r="J9" s="280"/>
      <c r="K9" s="280"/>
      <c r="L9" s="295"/>
      <c r="M9" s="280">
        <f>1+B9</f>
        <v>1.0149999999999999</v>
      </c>
      <c r="N9" s="280">
        <f>M9*$M$9</f>
        <v>1.0302249999999997</v>
      </c>
      <c r="O9" s="280">
        <f>N9*$M$9</f>
        <v>1.0456783749999996</v>
      </c>
      <c r="P9" s="280">
        <f t="shared" ref="P9:V9" si="16">O9*$M$9</f>
        <v>1.0613635506249994</v>
      </c>
      <c r="Q9" s="280">
        <f t="shared" si="16"/>
        <v>1.0772840038843743</v>
      </c>
      <c r="R9" s="280">
        <f t="shared" si="16"/>
        <v>1.0934432639426397</v>
      </c>
      <c r="S9" s="280">
        <f t="shared" si="16"/>
        <v>1.1098449129017791</v>
      </c>
      <c r="T9" s="280">
        <f t="shared" si="16"/>
        <v>1.1264925865953057</v>
      </c>
      <c r="U9" s="280">
        <f t="shared" si="16"/>
        <v>1.1433899753942351</v>
      </c>
      <c r="V9" s="281">
        <f t="shared" si="16"/>
        <v>1.1605408250251485</v>
      </c>
    </row>
    <row r="10" spans="1:26" ht="13" x14ac:dyDescent="0.15">
      <c r="A10" s="303" t="s">
        <v>180</v>
      </c>
      <c r="B10" s="294"/>
      <c r="C10" s="280"/>
      <c r="D10" s="280"/>
      <c r="E10" s="280"/>
      <c r="F10" s="280"/>
      <c r="G10" s="280"/>
      <c r="H10" s="280"/>
      <c r="I10" s="280"/>
      <c r="J10" s="280"/>
      <c r="K10" s="280"/>
      <c r="L10" s="295"/>
      <c r="M10" s="280">
        <f>M6/M4</f>
        <v>0.26827394386560349</v>
      </c>
      <c r="N10" s="280">
        <f t="shared" ref="N10:V10" si="17">N6/N4</f>
        <v>0.26982034026110652</v>
      </c>
      <c r="O10" s="280">
        <f t="shared" si="17"/>
        <v>0.27833445297289244</v>
      </c>
      <c r="P10" s="280">
        <f t="shared" si="17"/>
        <v>0.28782027221243023</v>
      </c>
      <c r="Q10" s="280">
        <f t="shared" si="17"/>
        <v>0.29964354590140579</v>
      </c>
      <c r="R10" s="280">
        <f t="shared" si="17"/>
        <v>0.31242398217440831</v>
      </c>
      <c r="S10" s="280">
        <f t="shared" si="17"/>
        <v>0.32840461315975922</v>
      </c>
      <c r="T10" s="280">
        <f t="shared" si="17"/>
        <v>0.3466172847853623</v>
      </c>
      <c r="U10" s="280">
        <f t="shared" si="17"/>
        <v>0.36779289916685387</v>
      </c>
      <c r="V10" s="281">
        <f t="shared" si="17"/>
        <v>0.39197112318402311</v>
      </c>
    </row>
    <row r="11" spans="1:26" ht="13" x14ac:dyDescent="0.15">
      <c r="A11" s="302" t="s">
        <v>181</v>
      </c>
      <c r="B11" s="297">
        <v>156.726</v>
      </c>
      <c r="C11" s="251">
        <v>194.61500000000001</v>
      </c>
      <c r="D11" s="251">
        <v>248.30799999999999</v>
      </c>
      <c r="E11" s="251">
        <v>295.15199999999999</v>
      </c>
      <c r="F11" s="251">
        <v>323.95400000000001</v>
      </c>
      <c r="G11" s="251">
        <v>340.51499999999999</v>
      </c>
      <c r="H11" s="251">
        <v>415.05200000000002</v>
      </c>
      <c r="I11" s="251">
        <v>391.81799999999998</v>
      </c>
      <c r="J11" s="251">
        <v>443.40499999999997</v>
      </c>
      <c r="K11" s="251">
        <v>564</v>
      </c>
      <c r="L11" s="298">
        <f>251</f>
        <v>251</v>
      </c>
      <c r="M11" s="280">
        <f>M12*(M4+M6)</f>
        <v>271.77406276327071</v>
      </c>
      <c r="N11" s="280">
        <f t="shared" ref="N11:V11" si="18">N12*N4</f>
        <v>456.87095787895623</v>
      </c>
      <c r="O11" s="280">
        <f t="shared" si="18"/>
        <v>481.4951010192417</v>
      </c>
      <c r="P11" s="280">
        <f t="shared" si="18"/>
        <v>523.97343647138973</v>
      </c>
      <c r="Q11" s="280">
        <f t="shared" si="18"/>
        <v>576.52487353996491</v>
      </c>
      <c r="R11" s="280">
        <f t="shared" si="18"/>
        <v>626.5167523691731</v>
      </c>
      <c r="S11" s="280">
        <f t="shared" si="18"/>
        <v>692.59945716733546</v>
      </c>
      <c r="T11" s="280">
        <f t="shared" si="18"/>
        <v>773.1341863781239</v>
      </c>
      <c r="U11" s="280">
        <f t="shared" si="18"/>
        <v>872.85998660073528</v>
      </c>
      <c r="V11" s="281">
        <f t="shared" si="18"/>
        <v>993.0712820915877</v>
      </c>
      <c r="W11" s="22"/>
    </row>
    <row r="12" spans="1:26" ht="13" x14ac:dyDescent="0.15">
      <c r="A12" s="303" t="s">
        <v>182</v>
      </c>
      <c r="B12" s="294">
        <f>B11/(B4+B6)</f>
        <v>6.3689768901791802E-2</v>
      </c>
      <c r="C12" s="280">
        <f t="shared" ref="C12:L12" si="19">C11/(C4+C6)</f>
        <v>6.1005178771207147E-2</v>
      </c>
      <c r="D12" s="280">
        <f t="shared" si="19"/>
        <v>6.4339865230074331E-2</v>
      </c>
      <c r="E12" s="280">
        <f t="shared" si="19"/>
        <v>6.5997992905403591E-2</v>
      </c>
      <c r="F12" s="280">
        <f t="shared" si="19"/>
        <v>6.5900619146929615E-2</v>
      </c>
      <c r="G12" s="280">
        <f t="shared" si="19"/>
        <v>6.4463896980439611E-2</v>
      </c>
      <c r="H12" s="280">
        <f t="shared" si="19"/>
        <v>7.1514870817248805E-2</v>
      </c>
      <c r="I12" s="280">
        <f t="shared" si="19"/>
        <v>6.1695013892549798E-2</v>
      </c>
      <c r="J12" s="280">
        <f t="shared" si="19"/>
        <v>6.1924863949088672E-2</v>
      </c>
      <c r="K12" s="280">
        <f t="shared" si="19"/>
        <v>7.443579253002508E-2</v>
      </c>
      <c r="L12" s="295">
        <f t="shared" si="19"/>
        <v>6.3867684478371503E-2</v>
      </c>
      <c r="M12" s="280">
        <f>AVERAGE(H12:L12)</f>
        <v>6.6687645133456763E-2</v>
      </c>
      <c r="N12" s="280">
        <f>AVERAGE(H12:M12)</f>
        <v>6.6687645133456763E-2</v>
      </c>
      <c r="O12" s="280">
        <f>AVERAGE(I12:N12)</f>
        <v>6.5883107519491432E-2</v>
      </c>
      <c r="P12" s="280">
        <f>AVERAGE(J12:O12)</f>
        <v>6.6581123123981706E-2</v>
      </c>
      <c r="Q12" s="280">
        <f>AVERAGE(K12:P12)</f>
        <v>6.7357166319797213E-2</v>
      </c>
      <c r="R12" s="280">
        <f t="shared" ref="R12:V12" si="20">AVERAGE(M12:Q12)</f>
        <v>6.663933744603677E-2</v>
      </c>
      <c r="S12" s="280">
        <f t="shared" si="20"/>
        <v>6.6629675908552774E-2</v>
      </c>
      <c r="T12" s="280">
        <f t="shared" si="20"/>
        <v>6.6618082063571976E-2</v>
      </c>
      <c r="U12" s="280">
        <f t="shared" si="20"/>
        <v>6.6765076972388093E-2</v>
      </c>
      <c r="V12" s="281">
        <f t="shared" si="20"/>
        <v>6.6801867742069379E-2</v>
      </c>
    </row>
    <row r="13" spans="1:26" ht="13" x14ac:dyDescent="0.15">
      <c r="A13" s="302" t="s">
        <v>183</v>
      </c>
      <c r="B13" s="297">
        <v>97.688000000000002</v>
      </c>
      <c r="C13" s="251">
        <v>210.292</v>
      </c>
      <c r="D13" s="251">
        <v>245.16900000000001</v>
      </c>
      <c r="E13" s="251">
        <v>279.63200000000001</v>
      </c>
      <c r="F13" s="251">
        <v>292.62799999999999</v>
      </c>
      <c r="G13" s="251">
        <v>337.34500000000003</v>
      </c>
      <c r="H13" s="251">
        <v>380.85700000000003</v>
      </c>
      <c r="I13" s="251">
        <v>415.50599999999997</v>
      </c>
      <c r="J13" s="251">
        <v>451.673</v>
      </c>
      <c r="K13" s="251">
        <v>467</v>
      </c>
      <c r="L13" s="298">
        <f>232</f>
        <v>232</v>
      </c>
      <c r="M13" s="280">
        <f>M16*(M4+M6)</f>
        <v>258.69792644604428</v>
      </c>
      <c r="N13" s="280">
        <f t="shared" ref="N13:V13" si="21">N16*(N4+N6)</f>
        <v>552.23098708369139</v>
      </c>
      <c r="O13" s="280">
        <f t="shared" si="21"/>
        <v>589.71352471188129</v>
      </c>
      <c r="P13" s="280">
        <f t="shared" si="21"/>
        <v>635.8330099617682</v>
      </c>
      <c r="Q13" s="280">
        <f t="shared" si="21"/>
        <v>697.25839067303616</v>
      </c>
      <c r="R13" s="280">
        <f t="shared" si="21"/>
        <v>778.58052043175201</v>
      </c>
      <c r="S13" s="280">
        <f t="shared" si="21"/>
        <v>870.26137652527927</v>
      </c>
      <c r="T13" s="280">
        <f t="shared" si="21"/>
        <v>983.52188886441684</v>
      </c>
      <c r="U13" s="280">
        <f t="shared" si="21"/>
        <v>1124.6874768396387</v>
      </c>
      <c r="V13" s="281">
        <f t="shared" si="21"/>
        <v>1302.1329414442971</v>
      </c>
      <c r="W13" s="22"/>
    </row>
    <row r="14" spans="1:26" ht="13" x14ac:dyDescent="0.15">
      <c r="A14" s="302" t="s">
        <v>184</v>
      </c>
      <c r="B14" s="299">
        <v>10.680999999999999</v>
      </c>
      <c r="C14" s="300">
        <v>16.943000000000001</v>
      </c>
      <c r="D14" s="300">
        <v>15.632999999999999</v>
      </c>
      <c r="E14" s="300">
        <v>24.734000000000002</v>
      </c>
      <c r="F14" s="300">
        <v>29.762</v>
      </c>
      <c r="G14" s="300">
        <v>38.426000000000002</v>
      </c>
      <c r="H14" s="300">
        <v>35.911999999999999</v>
      </c>
      <c r="I14" s="300">
        <v>104.895</v>
      </c>
      <c r="J14" s="300">
        <v>132.68700000000001</v>
      </c>
      <c r="K14" s="300">
        <v>140</v>
      </c>
      <c r="L14" s="301">
        <f>68</f>
        <v>68</v>
      </c>
      <c r="M14" s="280">
        <f>L14</f>
        <v>68</v>
      </c>
      <c r="N14" s="280" cm="1">
        <f t="array" ref="N14:V14">TREND(I47:M47, I46:M46, N2:V2)</f>
        <v>180.48310000000492</v>
      </c>
      <c r="O14" s="280">
        <v>204.01120000000083</v>
      </c>
      <c r="P14" s="280">
        <v>227.539300000004</v>
      </c>
      <c r="Q14" s="280">
        <v>251.06739999999991</v>
      </c>
      <c r="R14" s="280">
        <v>274.59550000000309</v>
      </c>
      <c r="S14" s="280">
        <v>298.12359999999899</v>
      </c>
      <c r="T14" s="280">
        <v>321.65170000000217</v>
      </c>
      <c r="U14" s="280">
        <v>345.17980000000534</v>
      </c>
      <c r="V14" s="281">
        <v>368.70790000000125</v>
      </c>
      <c r="W14" s="22"/>
    </row>
    <row r="15" spans="1:26" ht="13" x14ac:dyDescent="0.15">
      <c r="A15" s="95"/>
      <c r="B15" s="280"/>
      <c r="C15" s="280"/>
      <c r="D15" s="280"/>
      <c r="E15" s="280"/>
      <c r="F15" s="280"/>
      <c r="G15" s="280"/>
      <c r="H15" s="280"/>
      <c r="I15" s="280"/>
      <c r="J15" s="280"/>
      <c r="K15" s="280"/>
      <c r="L15" s="280"/>
      <c r="M15" s="284"/>
      <c r="N15" s="284"/>
      <c r="O15" s="284"/>
      <c r="P15" s="284"/>
      <c r="Q15" s="284"/>
      <c r="R15" s="284"/>
      <c r="S15" s="284"/>
      <c r="T15" s="284"/>
      <c r="U15" s="284"/>
      <c r="V15" s="285"/>
    </row>
    <row r="16" spans="1:26" ht="13" x14ac:dyDescent="0.15">
      <c r="A16" s="86" t="s">
        <v>185</v>
      </c>
      <c r="B16" s="329">
        <v>3.9698110999312412E-2</v>
      </c>
      <c r="C16" s="330">
        <v>6.5919384703926692E-2</v>
      </c>
      <c r="D16" s="330">
        <v>6.3526509087875105E-2</v>
      </c>
      <c r="E16" s="330">
        <v>6.2527615439244247E-2</v>
      </c>
      <c r="F16" s="330">
        <v>5.9528100840636991E-2</v>
      </c>
      <c r="G16" s="330">
        <v>6.3863774949316193E-2</v>
      </c>
      <c r="H16" s="330">
        <v>6.5622956050916351E-2</v>
      </c>
      <c r="I16" s="330">
        <v>6.5424887173222757E-2</v>
      </c>
      <c r="J16" s="330">
        <v>6.3079552721500051E-2</v>
      </c>
      <c r="K16" s="330">
        <v>6.1633892041705163E-2</v>
      </c>
      <c r="L16" s="331">
        <v>6.1633892041705163E-2</v>
      </c>
      <c r="M16" s="282">
        <f>AVERAGE(H16:L16)</f>
        <v>6.3479036005809897E-2</v>
      </c>
      <c r="N16" s="282">
        <f>AVERAGE(H16:M16)</f>
        <v>6.3479036005809897E-2</v>
      </c>
      <c r="O16" s="282">
        <f>AVERAGE(I16:N16)</f>
        <v>6.3121715998292152E-2</v>
      </c>
      <c r="P16" s="282">
        <f>AVERAGE(J16:O16)</f>
        <v>6.2737854135803725E-2</v>
      </c>
      <c r="Q16" s="282">
        <f>AVERAGE(K16:P16)</f>
        <v>6.2680904371521004E-2</v>
      </c>
      <c r="R16" s="282">
        <f t="shared" ref="R16:V16" si="22">AVERAGE(M16:Q16)</f>
        <v>6.3099709303447341E-2</v>
      </c>
      <c r="S16" s="282">
        <f t="shared" si="22"/>
        <v>6.3023843962974821E-2</v>
      </c>
      <c r="T16" s="282">
        <f t="shared" si="22"/>
        <v>6.2932805554407806E-2</v>
      </c>
      <c r="U16" s="282">
        <f t="shared" si="22"/>
        <v>6.2895023465630945E-2</v>
      </c>
      <c r="V16" s="283">
        <f t="shared" si="22"/>
        <v>6.292645733159638E-2</v>
      </c>
    </row>
    <row r="17" spans="1:22" ht="13" x14ac:dyDescent="0.15">
      <c r="A17" s="315" t="s">
        <v>186</v>
      </c>
      <c r="B17" s="332"/>
      <c r="C17" s="126"/>
      <c r="D17" s="126"/>
      <c r="E17" s="126"/>
      <c r="F17" s="126"/>
      <c r="G17" s="126"/>
      <c r="H17" s="126"/>
      <c r="I17" s="126"/>
      <c r="J17" s="126"/>
      <c r="K17" s="126"/>
      <c r="L17" s="333"/>
      <c r="M17" s="100"/>
      <c r="N17" s="100"/>
      <c r="O17" s="100"/>
      <c r="P17" s="100"/>
      <c r="Q17" s="100"/>
      <c r="R17" s="100"/>
      <c r="S17" s="100"/>
      <c r="T17" s="100"/>
      <c r="U17" s="100"/>
      <c r="V17" s="101"/>
    </row>
    <row r="18" spans="1:22" ht="13" x14ac:dyDescent="0.15">
      <c r="A18" s="102"/>
      <c r="B18" s="312">
        <v>2015</v>
      </c>
      <c r="C18" s="313">
        <v>2016</v>
      </c>
      <c r="D18" s="313">
        <v>2017</v>
      </c>
      <c r="E18" s="313">
        <v>2018</v>
      </c>
      <c r="F18" s="313">
        <v>2019</v>
      </c>
      <c r="G18" s="313">
        <v>2020</v>
      </c>
      <c r="H18" s="313">
        <v>2021</v>
      </c>
      <c r="I18" s="313">
        <v>2022</v>
      </c>
      <c r="J18" s="313">
        <v>2023</v>
      </c>
      <c r="K18" s="313">
        <v>2024</v>
      </c>
      <c r="L18" s="314" t="s">
        <v>1</v>
      </c>
      <c r="M18" s="323" t="s">
        <v>2</v>
      </c>
      <c r="N18" s="323">
        <v>2026</v>
      </c>
      <c r="O18" s="323">
        <v>2027</v>
      </c>
      <c r="P18" s="323">
        <v>2028</v>
      </c>
      <c r="Q18" s="323">
        <v>2029</v>
      </c>
      <c r="R18" s="323">
        <v>2030</v>
      </c>
      <c r="S18" s="323">
        <v>2031</v>
      </c>
      <c r="T18" s="323">
        <v>2032</v>
      </c>
      <c r="U18" s="323">
        <v>2033</v>
      </c>
      <c r="V18" s="324">
        <v>2034</v>
      </c>
    </row>
    <row r="19" spans="1:22" ht="13" x14ac:dyDescent="0.15">
      <c r="B19" s="316">
        <v>2024.963</v>
      </c>
      <c r="C19" s="24">
        <v>2647.0940000000001</v>
      </c>
      <c r="D19" s="24">
        <v>3178.145</v>
      </c>
      <c r="E19" s="24">
        <v>3670.1709999999998</v>
      </c>
      <c r="F19" s="24">
        <v>4022.2069999999999</v>
      </c>
      <c r="G19" s="24">
        <v>4259.0010000000002</v>
      </c>
      <c r="H19" s="24">
        <v>4642.2139999999999</v>
      </c>
      <c r="I19" s="24">
        <v>5082.6099999999997</v>
      </c>
      <c r="J19" s="24">
        <v>5766.0609999999997</v>
      </c>
      <c r="K19" s="24">
        <v>6058</v>
      </c>
      <c r="L19" s="24">
        <f>3130</f>
        <v>3130</v>
      </c>
      <c r="M19" s="318">
        <f>(M35/1000000)*M33</f>
        <v>3306.5240682669164</v>
      </c>
      <c r="N19" s="319"/>
      <c r="O19" s="319"/>
      <c r="P19" s="319"/>
      <c r="Q19" s="319"/>
      <c r="R19" s="319"/>
      <c r="S19" s="319"/>
      <c r="T19" s="319"/>
      <c r="U19" s="319"/>
      <c r="V19" s="320"/>
    </row>
    <row r="20" spans="1:22" ht="13" x14ac:dyDescent="0.15">
      <c r="A20" s="141" t="s">
        <v>187</v>
      </c>
      <c r="B20" s="305"/>
      <c r="F20" s="1">
        <f>SUM(F21:F23)</f>
        <v>297000</v>
      </c>
      <c r="G20" s="1">
        <f t="shared" ref="G20:L20" si="23">SUM(G21:G23)</f>
        <v>310500</v>
      </c>
      <c r="H20" s="1">
        <f t="shared" si="23"/>
        <v>339500</v>
      </c>
      <c r="I20" s="1">
        <f t="shared" si="23"/>
        <v>344500</v>
      </c>
      <c r="J20" s="1">
        <f t="shared" si="23"/>
        <v>362500</v>
      </c>
      <c r="K20" s="1">
        <f t="shared" si="23"/>
        <v>371400</v>
      </c>
      <c r="L20" s="1">
        <f t="shared" si="23"/>
        <v>381238</v>
      </c>
      <c r="M20" s="321">
        <f>SUM(M21:M23)</f>
        <v>391076</v>
      </c>
      <c r="N20" s="1">
        <f t="shared" ref="N20:V20" si="24">SUM(N21:N23)</f>
        <v>403971</v>
      </c>
      <c r="O20" s="1">
        <f t="shared" si="24"/>
        <v>418839</v>
      </c>
      <c r="P20" s="1">
        <f t="shared" si="24"/>
        <v>432925</v>
      </c>
      <c r="Q20" s="1">
        <f t="shared" si="24"/>
        <v>448307</v>
      </c>
      <c r="R20" s="1">
        <f t="shared" si="24"/>
        <v>462615</v>
      </c>
      <c r="S20" s="1">
        <f t="shared" si="24"/>
        <v>477276</v>
      </c>
      <c r="T20" s="1">
        <f t="shared" si="24"/>
        <v>491885</v>
      </c>
      <c r="U20" s="1">
        <f t="shared" si="24"/>
        <v>506626</v>
      </c>
      <c r="V20" s="317">
        <f t="shared" si="24"/>
        <v>521206</v>
      </c>
    </row>
    <row r="21" spans="1:22" ht="13" x14ac:dyDescent="0.15">
      <c r="A21" s="303" t="s">
        <v>188</v>
      </c>
      <c r="B21" s="305"/>
      <c r="F21">
        <v>110900</v>
      </c>
      <c r="G21">
        <v>119400</v>
      </c>
      <c r="H21">
        <v>136000</v>
      </c>
      <c r="I21">
        <v>134900</v>
      </c>
      <c r="J21">
        <v>145400</v>
      </c>
      <c r="K21">
        <v>144100</v>
      </c>
      <c r="L21">
        <f t="shared" ref="L21:M23" si="25">K21+L38</f>
        <v>149975</v>
      </c>
      <c r="M21" s="305">
        <f t="shared" si="25"/>
        <v>155850</v>
      </c>
      <c r="N21">
        <f t="shared" ref="N21:V21" si="26">M21+N38</f>
        <v>160813</v>
      </c>
      <c r="O21">
        <f t="shared" si="26"/>
        <v>167291</v>
      </c>
      <c r="P21">
        <f t="shared" si="26"/>
        <v>172764</v>
      </c>
      <c r="Q21">
        <f t="shared" si="26"/>
        <v>179930</v>
      </c>
      <c r="R21">
        <f t="shared" si="26"/>
        <v>185950</v>
      </c>
      <c r="S21">
        <f t="shared" si="26"/>
        <v>192234</v>
      </c>
      <c r="T21">
        <f t="shared" si="26"/>
        <v>198470</v>
      </c>
      <c r="U21">
        <f t="shared" si="26"/>
        <v>204897</v>
      </c>
      <c r="V21" s="306">
        <f t="shared" si="26"/>
        <v>211139</v>
      </c>
    </row>
    <row r="22" spans="1:22" ht="13" x14ac:dyDescent="0.15">
      <c r="A22" s="303" t="s">
        <v>189</v>
      </c>
      <c r="B22" s="305"/>
      <c r="F22">
        <v>120300</v>
      </c>
      <c r="G22">
        <v>125000</v>
      </c>
      <c r="H22">
        <v>128800</v>
      </c>
      <c r="I22">
        <v>132000</v>
      </c>
      <c r="J22">
        <v>136200</v>
      </c>
      <c r="K22">
        <v>138200</v>
      </c>
      <c r="L22">
        <f t="shared" si="25"/>
        <v>139738</v>
      </c>
      <c r="M22" s="305">
        <f t="shared" si="25"/>
        <v>141276</v>
      </c>
      <c r="N22">
        <f t="shared" ref="N22:V22" si="27">M22+N39</f>
        <v>144395</v>
      </c>
      <c r="O22">
        <f t="shared" si="27"/>
        <v>147494</v>
      </c>
      <c r="P22">
        <f t="shared" si="27"/>
        <v>150318</v>
      </c>
      <c r="Q22">
        <f t="shared" si="27"/>
        <v>153348</v>
      </c>
      <c r="R22">
        <f t="shared" si="27"/>
        <v>156366</v>
      </c>
      <c r="S22">
        <f t="shared" si="27"/>
        <v>159359</v>
      </c>
      <c r="T22">
        <f t="shared" si="27"/>
        <v>162325</v>
      </c>
      <c r="U22">
        <f t="shared" si="27"/>
        <v>165327</v>
      </c>
      <c r="V22" s="306">
        <f t="shared" si="27"/>
        <v>168322</v>
      </c>
    </row>
    <row r="23" spans="1:22" ht="13" x14ac:dyDescent="0.15">
      <c r="A23" s="303" t="s">
        <v>190</v>
      </c>
      <c r="B23" s="305"/>
      <c r="F23">
        <v>65800</v>
      </c>
      <c r="G23">
        <v>66100</v>
      </c>
      <c r="H23">
        <v>74700</v>
      </c>
      <c r="I23">
        <v>77600</v>
      </c>
      <c r="J23">
        <v>80900</v>
      </c>
      <c r="K23">
        <v>89100</v>
      </c>
      <c r="L23">
        <f t="shared" si="25"/>
        <v>91525</v>
      </c>
      <c r="M23" s="305">
        <f t="shared" si="25"/>
        <v>93950</v>
      </c>
      <c r="N23">
        <f t="shared" ref="N23:V23" si="28">M23+N40</f>
        <v>98763</v>
      </c>
      <c r="O23">
        <f t="shared" si="28"/>
        <v>104054</v>
      </c>
      <c r="P23">
        <f t="shared" si="28"/>
        <v>109843</v>
      </c>
      <c r="Q23">
        <f t="shared" si="28"/>
        <v>115029</v>
      </c>
      <c r="R23">
        <f t="shared" si="28"/>
        <v>120299</v>
      </c>
      <c r="S23">
        <f t="shared" si="28"/>
        <v>125683</v>
      </c>
      <c r="T23">
        <f t="shared" si="28"/>
        <v>131090</v>
      </c>
      <c r="U23">
        <f t="shared" si="28"/>
        <v>136402</v>
      </c>
      <c r="V23" s="306">
        <f t="shared" si="28"/>
        <v>141745</v>
      </c>
    </row>
    <row r="24" spans="1:22" ht="13" x14ac:dyDescent="0.15">
      <c r="A24" s="141" t="s">
        <v>191</v>
      </c>
      <c r="B24" s="305"/>
      <c r="M24" s="305"/>
      <c r="V24" s="306"/>
    </row>
    <row r="25" spans="1:22" ht="13" x14ac:dyDescent="0.15">
      <c r="A25" s="303" t="s">
        <v>188</v>
      </c>
      <c r="B25" s="305"/>
      <c r="F25" s="17">
        <v>0.77</v>
      </c>
      <c r="G25" s="17">
        <v>0.73</v>
      </c>
      <c r="H25" s="17">
        <v>0.76</v>
      </c>
      <c r="I25" s="17">
        <v>0.8</v>
      </c>
      <c r="J25" s="17">
        <v>0.78</v>
      </c>
      <c r="K25" s="17">
        <v>0.81</v>
      </c>
      <c r="L25" s="17">
        <v>0.81</v>
      </c>
      <c r="M25" s="322">
        <f>'valuation + sa'!B104</f>
        <v>0.8</v>
      </c>
      <c r="N25" s="17">
        <f>M25</f>
        <v>0.8</v>
      </c>
      <c r="O25" s="17">
        <f t="shared" ref="O25:V25" si="29">N25</f>
        <v>0.8</v>
      </c>
      <c r="P25" s="17">
        <f t="shared" si="29"/>
        <v>0.8</v>
      </c>
      <c r="Q25" s="17">
        <f t="shared" si="29"/>
        <v>0.8</v>
      </c>
      <c r="R25" s="17">
        <f t="shared" si="29"/>
        <v>0.8</v>
      </c>
      <c r="S25" s="17">
        <f t="shared" si="29"/>
        <v>0.8</v>
      </c>
      <c r="T25" s="17">
        <f t="shared" si="29"/>
        <v>0.8</v>
      </c>
      <c r="U25" s="17">
        <f t="shared" si="29"/>
        <v>0.8</v>
      </c>
      <c r="V25" s="307">
        <f t="shared" si="29"/>
        <v>0.8</v>
      </c>
    </row>
    <row r="26" spans="1:22" ht="13" x14ac:dyDescent="0.15">
      <c r="A26" s="303" t="s">
        <v>189</v>
      </c>
      <c r="B26" s="305"/>
      <c r="F26" s="17">
        <v>0.84</v>
      </c>
      <c r="G26" s="17">
        <v>0.84</v>
      </c>
      <c r="H26" s="17">
        <v>0.83</v>
      </c>
      <c r="I26" s="17">
        <v>0.83</v>
      </c>
      <c r="J26" s="17">
        <v>0.8</v>
      </c>
      <c r="K26" s="17">
        <v>0.78</v>
      </c>
      <c r="L26" s="17">
        <v>0.78</v>
      </c>
      <c r="M26" s="322">
        <f>M25</f>
        <v>0.8</v>
      </c>
      <c r="N26" s="17">
        <f t="shared" ref="N26:V26" si="30">M26</f>
        <v>0.8</v>
      </c>
      <c r="O26" s="17">
        <f t="shared" si="30"/>
        <v>0.8</v>
      </c>
      <c r="P26" s="17">
        <f t="shared" si="30"/>
        <v>0.8</v>
      </c>
      <c r="Q26" s="17">
        <f t="shared" si="30"/>
        <v>0.8</v>
      </c>
      <c r="R26" s="17">
        <f t="shared" si="30"/>
        <v>0.8</v>
      </c>
      <c r="S26" s="17">
        <f t="shared" si="30"/>
        <v>0.8</v>
      </c>
      <c r="T26" s="17">
        <f t="shared" si="30"/>
        <v>0.8</v>
      </c>
      <c r="U26" s="17">
        <f t="shared" si="30"/>
        <v>0.8</v>
      </c>
      <c r="V26" s="307">
        <f t="shared" si="30"/>
        <v>0.8</v>
      </c>
    </row>
    <row r="27" spans="1:22" ht="13" x14ac:dyDescent="0.15">
      <c r="A27" s="303" t="s">
        <v>190</v>
      </c>
      <c r="B27" s="305"/>
      <c r="F27" s="17">
        <v>0.75</v>
      </c>
      <c r="G27" s="17">
        <v>0.83</v>
      </c>
      <c r="H27" s="17">
        <v>0.79</v>
      </c>
      <c r="I27" s="17">
        <v>0.83</v>
      </c>
      <c r="J27" s="17">
        <v>0.81</v>
      </c>
      <c r="K27" s="17">
        <v>0.75</v>
      </c>
      <c r="L27" s="17">
        <v>0.75</v>
      </c>
      <c r="M27" s="322">
        <f>M26</f>
        <v>0.8</v>
      </c>
      <c r="N27" s="17">
        <f t="shared" ref="N27:V27" si="31">M27</f>
        <v>0.8</v>
      </c>
      <c r="O27" s="17">
        <f t="shared" si="31"/>
        <v>0.8</v>
      </c>
      <c r="P27" s="17">
        <f t="shared" si="31"/>
        <v>0.8</v>
      </c>
      <c r="Q27" s="17">
        <f t="shared" si="31"/>
        <v>0.8</v>
      </c>
      <c r="R27" s="17">
        <f t="shared" si="31"/>
        <v>0.8</v>
      </c>
      <c r="S27" s="17">
        <f t="shared" si="31"/>
        <v>0.8</v>
      </c>
      <c r="T27" s="17">
        <f t="shared" si="31"/>
        <v>0.8</v>
      </c>
      <c r="U27" s="17">
        <f t="shared" si="31"/>
        <v>0.8</v>
      </c>
      <c r="V27" s="307">
        <f t="shared" si="31"/>
        <v>0.8</v>
      </c>
    </row>
    <row r="28" spans="1:22" ht="13" x14ac:dyDescent="0.15">
      <c r="A28" s="141" t="s">
        <v>192</v>
      </c>
      <c r="B28" s="305"/>
      <c r="M28" s="305"/>
      <c r="V28" s="306"/>
    </row>
    <row r="29" spans="1:22" ht="13" x14ac:dyDescent="0.15">
      <c r="A29" s="303" t="s">
        <v>188</v>
      </c>
      <c r="B29" s="305"/>
      <c r="F29">
        <f t="shared" ref="F29:J29" si="32">F25*F21</f>
        <v>85393</v>
      </c>
      <c r="G29">
        <f t="shared" si="32"/>
        <v>87162</v>
      </c>
      <c r="H29">
        <f t="shared" si="32"/>
        <v>103360</v>
      </c>
      <c r="I29">
        <f t="shared" si="32"/>
        <v>107920</v>
      </c>
      <c r="J29">
        <f t="shared" si="32"/>
        <v>113412</v>
      </c>
      <c r="K29">
        <f>K25*K21</f>
        <v>116721.00000000001</v>
      </c>
      <c r="L29">
        <f t="shared" ref="L29:N31" si="33">ROUND(L25*L21, 0)</f>
        <v>121480</v>
      </c>
      <c r="M29" s="305">
        <f t="shared" si="33"/>
        <v>124680</v>
      </c>
      <c r="N29">
        <f t="shared" si="33"/>
        <v>128650</v>
      </c>
      <c r="O29">
        <f t="shared" ref="O29:V29" si="34">ROUND(O25*O21, 0)</f>
        <v>133833</v>
      </c>
      <c r="P29">
        <f t="shared" si="34"/>
        <v>138211</v>
      </c>
      <c r="Q29">
        <f t="shared" si="34"/>
        <v>143944</v>
      </c>
      <c r="R29">
        <f t="shared" si="34"/>
        <v>148760</v>
      </c>
      <c r="S29">
        <f t="shared" si="34"/>
        <v>153787</v>
      </c>
      <c r="T29">
        <f t="shared" si="34"/>
        <v>158776</v>
      </c>
      <c r="U29">
        <f t="shared" si="34"/>
        <v>163918</v>
      </c>
      <c r="V29" s="306">
        <f t="shared" si="34"/>
        <v>168911</v>
      </c>
    </row>
    <row r="30" spans="1:22" ht="13" x14ac:dyDescent="0.15">
      <c r="A30" s="303" t="s">
        <v>189</v>
      </c>
      <c r="B30" s="305"/>
      <c r="F30">
        <f t="shared" ref="F30:J30" si="35">F26*F22</f>
        <v>101052</v>
      </c>
      <c r="G30">
        <f t="shared" si="35"/>
        <v>105000</v>
      </c>
      <c r="H30">
        <f t="shared" si="35"/>
        <v>106904</v>
      </c>
      <c r="I30">
        <f t="shared" si="35"/>
        <v>109560</v>
      </c>
      <c r="J30">
        <f t="shared" si="35"/>
        <v>108960</v>
      </c>
      <c r="K30">
        <f>K26*K22</f>
        <v>107796</v>
      </c>
      <c r="L30">
        <f t="shared" si="33"/>
        <v>108996</v>
      </c>
      <c r="M30" s="305">
        <f t="shared" si="33"/>
        <v>113021</v>
      </c>
      <c r="N30">
        <f t="shared" si="33"/>
        <v>115516</v>
      </c>
      <c r="O30">
        <f t="shared" ref="O30:V30" si="36">ROUND(O26*O22, 0)</f>
        <v>117995</v>
      </c>
      <c r="P30">
        <f t="shared" si="36"/>
        <v>120254</v>
      </c>
      <c r="Q30">
        <f t="shared" si="36"/>
        <v>122678</v>
      </c>
      <c r="R30">
        <f t="shared" si="36"/>
        <v>125093</v>
      </c>
      <c r="S30">
        <f t="shared" si="36"/>
        <v>127487</v>
      </c>
      <c r="T30">
        <f t="shared" si="36"/>
        <v>129860</v>
      </c>
      <c r="U30">
        <f t="shared" si="36"/>
        <v>132262</v>
      </c>
      <c r="V30" s="306">
        <f t="shared" si="36"/>
        <v>134658</v>
      </c>
    </row>
    <row r="31" spans="1:22" ht="13" x14ac:dyDescent="0.15">
      <c r="A31" s="303" t="s">
        <v>190</v>
      </c>
      <c r="B31" s="305"/>
      <c r="F31">
        <f t="shared" ref="F31:J31" si="37">F27*F23</f>
        <v>49350</v>
      </c>
      <c r="G31">
        <f t="shared" si="37"/>
        <v>54863</v>
      </c>
      <c r="H31">
        <f t="shared" si="37"/>
        <v>59013</v>
      </c>
      <c r="I31">
        <f t="shared" si="37"/>
        <v>64408</v>
      </c>
      <c r="J31">
        <f t="shared" si="37"/>
        <v>65529.000000000007</v>
      </c>
      <c r="K31">
        <f>K27*K23</f>
        <v>66825</v>
      </c>
      <c r="L31">
        <f t="shared" si="33"/>
        <v>68644</v>
      </c>
      <c r="M31" s="305">
        <f t="shared" si="33"/>
        <v>75160</v>
      </c>
      <c r="N31">
        <f t="shared" si="33"/>
        <v>79010</v>
      </c>
      <c r="O31">
        <f t="shared" ref="O31:V31" si="38">ROUND(O27*O23, 0)</f>
        <v>83243</v>
      </c>
      <c r="P31">
        <f t="shared" si="38"/>
        <v>87874</v>
      </c>
      <c r="Q31">
        <f t="shared" si="38"/>
        <v>92023</v>
      </c>
      <c r="R31">
        <f t="shared" si="38"/>
        <v>96239</v>
      </c>
      <c r="S31">
        <f t="shared" si="38"/>
        <v>100546</v>
      </c>
      <c r="T31">
        <f t="shared" si="38"/>
        <v>104872</v>
      </c>
      <c r="U31">
        <f t="shared" si="38"/>
        <v>109122</v>
      </c>
      <c r="V31" s="306">
        <f t="shared" si="38"/>
        <v>113396</v>
      </c>
    </row>
    <row r="32" spans="1:22" ht="13" x14ac:dyDescent="0.15">
      <c r="A32" s="84"/>
      <c r="B32" s="305"/>
      <c r="M32" s="305"/>
      <c r="O32" s="334"/>
      <c r="P32" s="335"/>
      <c r="Q32" s="335"/>
      <c r="V32" s="306"/>
    </row>
    <row r="33" spans="1:26" ht="13" x14ac:dyDescent="0.15">
      <c r="A33" s="302" t="s">
        <v>193</v>
      </c>
      <c r="B33" s="305"/>
      <c r="G33">
        <f t="shared" ref="G33:V33" si="39">SUM(G29:G31)</f>
        <v>247025</v>
      </c>
      <c r="H33">
        <f t="shared" si="39"/>
        <v>269277</v>
      </c>
      <c r="I33">
        <f t="shared" si="39"/>
        <v>281888</v>
      </c>
      <c r="J33">
        <f t="shared" si="39"/>
        <v>287901</v>
      </c>
      <c r="K33">
        <f>SUM(K29:K31)</f>
        <v>291342</v>
      </c>
      <c r="L33">
        <f>SUM(L29:L31)</f>
        <v>299120</v>
      </c>
      <c r="M33" s="305">
        <f>SUM(M29:M31)</f>
        <v>312861</v>
      </c>
      <c r="N33">
        <f>SUM(N29:N31)</f>
        <v>323176</v>
      </c>
      <c r="O33">
        <f t="shared" si="39"/>
        <v>335071</v>
      </c>
      <c r="P33">
        <f t="shared" si="39"/>
        <v>346339</v>
      </c>
      <c r="Q33">
        <f t="shared" si="39"/>
        <v>358645</v>
      </c>
      <c r="R33">
        <f t="shared" si="39"/>
        <v>370092</v>
      </c>
      <c r="S33">
        <f t="shared" si="39"/>
        <v>381820</v>
      </c>
      <c r="T33">
        <f t="shared" si="39"/>
        <v>393508</v>
      </c>
      <c r="U33">
        <f t="shared" si="39"/>
        <v>405302</v>
      </c>
      <c r="V33" s="306">
        <f t="shared" si="39"/>
        <v>416965</v>
      </c>
    </row>
    <row r="34" spans="1:26" ht="13" x14ac:dyDescent="0.15">
      <c r="A34" s="84"/>
      <c r="B34" s="305"/>
      <c r="M34" s="305"/>
      <c r="O34" s="334"/>
      <c r="P34" s="335"/>
      <c r="Q34" s="335"/>
      <c r="V34" s="306"/>
    </row>
    <row r="35" spans="1:26" ht="13" x14ac:dyDescent="0.15">
      <c r="A35" s="141" t="s">
        <v>194</v>
      </c>
      <c r="B35" s="305"/>
      <c r="G35" s="276">
        <f t="shared" ref="G35:L35" si="40">(G19/G33)*1000000</f>
        <v>17241.173970245927</v>
      </c>
      <c r="H35" s="276">
        <f t="shared" si="40"/>
        <v>17239.548866037574</v>
      </c>
      <c r="I35" s="276">
        <f t="shared" si="40"/>
        <v>18030.600805993869</v>
      </c>
      <c r="J35" s="276">
        <f t="shared" si="40"/>
        <v>20027.929739736919</v>
      </c>
      <c r="K35" s="276">
        <f t="shared" si="40"/>
        <v>20793.431774340806</v>
      </c>
      <c r="L35" s="276">
        <f t="shared" si="40"/>
        <v>10464.027814923777</v>
      </c>
      <c r="M35" s="325">
        <f>L35*M36</f>
        <v>10568.668093073014</v>
      </c>
      <c r="N35" s="276">
        <f>(M35+L35)*N36</f>
        <v>21455.453095747529</v>
      </c>
      <c r="O35" s="276">
        <f>N35*O36</f>
        <v>22105.574780001774</v>
      </c>
      <c r="P35" s="276">
        <f t="shared" ref="P35:U35" si="41">O35*P36</f>
        <v>23003.149759424716</v>
      </c>
      <c r="Q35" s="276">
        <f t="shared" si="41"/>
        <v>24176.54158111077</v>
      </c>
      <c r="R35" s="276">
        <f t="shared" si="41"/>
        <v>25663.886060192042</v>
      </c>
      <c r="S35" s="276">
        <f t="shared" si="41"/>
        <v>27515.159517578177</v>
      </c>
      <c r="T35" s="276">
        <f t="shared" si="41"/>
        <v>29794.974990035815</v>
      </c>
      <c r="U35" s="276">
        <f t="shared" si="41"/>
        <v>32586.325346601032</v>
      </c>
      <c r="V35" s="326">
        <f>U35*V36</f>
        <v>35995.575963703435</v>
      </c>
    </row>
    <row r="36" spans="1:26" ht="13" x14ac:dyDescent="0.15">
      <c r="A36" s="84" t="s">
        <v>195</v>
      </c>
      <c r="B36" s="308">
        <f>'valuation + sa'!B103</f>
        <v>0.01</v>
      </c>
      <c r="M36" s="322">
        <f>1+B36</f>
        <v>1.01</v>
      </c>
      <c r="N36" s="17">
        <f t="shared" ref="N36:V36" si="42">M36*$M$36</f>
        <v>1.0201</v>
      </c>
      <c r="O36" s="17">
        <f>N36*$M$36</f>
        <v>1.0303009999999999</v>
      </c>
      <c r="P36" s="17">
        <f t="shared" si="42"/>
        <v>1.04060401</v>
      </c>
      <c r="Q36" s="17">
        <f t="shared" si="42"/>
        <v>1.0510100500999999</v>
      </c>
      <c r="R36" s="17">
        <f t="shared" si="42"/>
        <v>1.0615201506009999</v>
      </c>
      <c r="S36" s="17">
        <f t="shared" si="42"/>
        <v>1.0721353521070098</v>
      </c>
      <c r="T36" s="17">
        <f t="shared" si="42"/>
        <v>1.08285670562808</v>
      </c>
      <c r="U36" s="17">
        <f t="shared" si="42"/>
        <v>1.0936852726843609</v>
      </c>
      <c r="V36" s="307">
        <f t="shared" si="42"/>
        <v>1.1046221254112045</v>
      </c>
    </row>
    <row r="37" spans="1:26" ht="13" x14ac:dyDescent="0.15">
      <c r="A37" s="141" t="s">
        <v>196</v>
      </c>
      <c r="B37" s="305"/>
      <c r="M37" s="305"/>
      <c r="O37" s="334"/>
      <c r="P37" s="335"/>
      <c r="Q37" s="335"/>
      <c r="V37" s="306"/>
    </row>
    <row r="38" spans="1:26" ht="13" x14ac:dyDescent="0.15">
      <c r="A38" s="303" t="s">
        <v>197</v>
      </c>
      <c r="B38" s="305"/>
      <c r="G38">
        <f t="shared" ref="G38:J40" si="43">G21-F21</f>
        <v>8500</v>
      </c>
      <c r="H38">
        <f t="shared" si="43"/>
        <v>16600</v>
      </c>
      <c r="I38">
        <f t="shared" si="43"/>
        <v>-1100</v>
      </c>
      <c r="J38">
        <f t="shared" si="43"/>
        <v>10500</v>
      </c>
      <c r="K38">
        <f>K21-J21</f>
        <v>-1300</v>
      </c>
      <c r="L38">
        <f>11750/2</f>
        <v>5875</v>
      </c>
      <c r="M38" s="305">
        <f>L38</f>
        <v>5875</v>
      </c>
      <c r="N38">
        <f>ROUND(AVERAGE(I38:K38,SUM(L38:M38)), 0)</f>
        <v>4963</v>
      </c>
      <c r="O38">
        <f>ROUND(AVERAGE(J38:K38, SUM(L38:M38), N38), 0)</f>
        <v>6478</v>
      </c>
      <c r="P38">
        <f>ROUND(AVERAGE(K38, SUM(L38:M38), N38:O38), 0)</f>
        <v>5473</v>
      </c>
      <c r="Q38">
        <f>ROUND(AVERAGE(SUM(L38:M38), N38:P38), 0)</f>
        <v>7166</v>
      </c>
      <c r="R38">
        <f>ROUND(AVERAGE(N38:Q38), 0)</f>
        <v>6020</v>
      </c>
      <c r="S38">
        <f t="shared" ref="S38:V40" si="44">ROUND(AVERAGE(O38:R38), 0)</f>
        <v>6284</v>
      </c>
      <c r="T38">
        <f t="shared" si="44"/>
        <v>6236</v>
      </c>
      <c r="U38">
        <f t="shared" si="44"/>
        <v>6427</v>
      </c>
      <c r="V38" s="306">
        <f t="shared" si="44"/>
        <v>6242</v>
      </c>
      <c r="W38" s="17"/>
    </row>
    <row r="39" spans="1:26" ht="13" x14ac:dyDescent="0.15">
      <c r="A39" s="303" t="s">
        <v>189</v>
      </c>
      <c r="B39" s="305"/>
      <c r="G39">
        <f t="shared" si="43"/>
        <v>4700</v>
      </c>
      <c r="H39">
        <f t="shared" si="43"/>
        <v>3800</v>
      </c>
      <c r="I39">
        <f t="shared" si="43"/>
        <v>3200</v>
      </c>
      <c r="J39">
        <f t="shared" si="43"/>
        <v>4200</v>
      </c>
      <c r="K39">
        <f>K22-J22</f>
        <v>2000</v>
      </c>
      <c r="L39">
        <f>ROUND(3075/2, 0)</f>
        <v>1538</v>
      </c>
      <c r="M39" s="305">
        <f>L39</f>
        <v>1538</v>
      </c>
      <c r="N39">
        <f>ROUND(AVERAGE(I39:K39, SUM(L39:M39)), 0)</f>
        <v>3119</v>
      </c>
      <c r="O39">
        <f t="shared" ref="O39:O40" si="45">ROUND(AVERAGE(J39:K39, SUM(L39:M39), N39), 0)</f>
        <v>3099</v>
      </c>
      <c r="P39">
        <f>ROUND(AVERAGE(K39, SUM(L39:M39), N39:O39), 0)</f>
        <v>2824</v>
      </c>
      <c r="Q39">
        <f t="shared" ref="Q39:Q40" si="46">ROUND(AVERAGE(SUM(L39:M39), N39:P39), 0)</f>
        <v>3030</v>
      </c>
      <c r="R39">
        <f t="shared" ref="R39:R40" si="47">ROUND(AVERAGE(N39:Q39), 0)</f>
        <v>3018</v>
      </c>
      <c r="S39">
        <f t="shared" si="44"/>
        <v>2993</v>
      </c>
      <c r="T39">
        <f t="shared" si="44"/>
        <v>2966</v>
      </c>
      <c r="U39">
        <f t="shared" si="44"/>
        <v>3002</v>
      </c>
      <c r="V39" s="306">
        <f t="shared" si="44"/>
        <v>2995</v>
      </c>
      <c r="W39" s="17"/>
    </row>
    <row r="40" spans="1:26" ht="13" x14ac:dyDescent="0.15">
      <c r="A40" s="303" t="s">
        <v>190</v>
      </c>
      <c r="B40" s="305"/>
      <c r="G40">
        <f t="shared" si="43"/>
        <v>300</v>
      </c>
      <c r="H40">
        <f t="shared" si="43"/>
        <v>8600</v>
      </c>
      <c r="I40">
        <f t="shared" si="43"/>
        <v>2900</v>
      </c>
      <c r="J40">
        <f t="shared" si="43"/>
        <v>3300</v>
      </c>
      <c r="K40">
        <f>K23-J23</f>
        <v>8200</v>
      </c>
      <c r="L40">
        <f>4850/2</f>
        <v>2425</v>
      </c>
      <c r="M40" s="305">
        <f>L40</f>
        <v>2425</v>
      </c>
      <c r="N40">
        <f>ROUND(AVERAGE(I40:K40, SUM(L40:M40)), 0)</f>
        <v>4813</v>
      </c>
      <c r="O40">
        <f t="shared" si="45"/>
        <v>5291</v>
      </c>
      <c r="P40">
        <f t="shared" ref="P40" si="48">ROUND(AVERAGE(K40, SUM(L40:M40), N40:O40), 0)</f>
        <v>5789</v>
      </c>
      <c r="Q40">
        <f t="shared" si="46"/>
        <v>5186</v>
      </c>
      <c r="R40">
        <f t="shared" si="47"/>
        <v>5270</v>
      </c>
      <c r="S40">
        <f t="shared" si="44"/>
        <v>5384</v>
      </c>
      <c r="T40">
        <f t="shared" si="44"/>
        <v>5407</v>
      </c>
      <c r="U40">
        <f t="shared" si="44"/>
        <v>5312</v>
      </c>
      <c r="V40" s="306">
        <f t="shared" si="44"/>
        <v>5343</v>
      </c>
      <c r="W40" s="17"/>
    </row>
    <row r="41" spans="1:26" ht="13" x14ac:dyDescent="0.15">
      <c r="A41" s="302" t="s">
        <v>198</v>
      </c>
      <c r="B41" s="305"/>
      <c r="G41" s="1">
        <f t="shared" ref="G41:H41" si="49">SUM(G38:G40)</f>
        <v>13500</v>
      </c>
      <c r="H41" s="1">
        <f t="shared" si="49"/>
        <v>29000</v>
      </c>
      <c r="I41" s="1">
        <f>SUM(I38:I40)</f>
        <v>5000</v>
      </c>
      <c r="J41" s="1">
        <f t="shared" ref="J41:K41" si="50">SUM(J38:J40)</f>
        <v>18000</v>
      </c>
      <c r="K41" s="1">
        <f t="shared" si="50"/>
        <v>8900</v>
      </c>
      <c r="L41" s="1">
        <f>SUM(L36:L40)</f>
        <v>9838</v>
      </c>
      <c r="M41" s="321">
        <f>SUM(M38:M40)</f>
        <v>9838</v>
      </c>
      <c r="N41" s="1">
        <f>SUM(N38:N40)</f>
        <v>12895</v>
      </c>
      <c r="O41" s="1">
        <f>SUM(O38:O40)</f>
        <v>14868</v>
      </c>
      <c r="P41" s="1">
        <f>SUM(P38:P40)</f>
        <v>14086</v>
      </c>
      <c r="Q41" s="1">
        <f>SUM(Q38:Q40)</f>
        <v>15382</v>
      </c>
      <c r="R41" s="1">
        <f t="shared" ref="R41:V41" si="51">Q41</f>
        <v>15382</v>
      </c>
      <c r="S41" s="1">
        <f t="shared" si="51"/>
        <v>15382</v>
      </c>
      <c r="T41" s="1">
        <f t="shared" si="51"/>
        <v>15382</v>
      </c>
      <c r="U41" s="1">
        <f t="shared" si="51"/>
        <v>15382</v>
      </c>
      <c r="V41" s="317">
        <f t="shared" si="51"/>
        <v>15382</v>
      </c>
    </row>
    <row r="42" spans="1:26" ht="13" x14ac:dyDescent="0.15">
      <c r="A42" s="84"/>
      <c r="B42" s="309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09"/>
      <c r="N42" s="310"/>
      <c r="O42" s="310"/>
      <c r="P42" s="310"/>
      <c r="Q42" s="310"/>
      <c r="R42" s="310"/>
      <c r="S42" s="310"/>
      <c r="T42" s="310"/>
      <c r="U42" s="310"/>
      <c r="V42" s="311"/>
    </row>
    <row r="43" spans="1:26" ht="13" x14ac:dyDescent="0.15">
      <c r="A43" s="304" t="s">
        <v>199</v>
      </c>
      <c r="B43" s="309"/>
      <c r="C43" s="310"/>
      <c r="D43" s="310"/>
      <c r="E43" s="310"/>
      <c r="F43" s="310"/>
      <c r="G43" s="310"/>
      <c r="H43" s="310"/>
      <c r="I43" s="310"/>
      <c r="J43" s="310"/>
      <c r="K43" s="310"/>
      <c r="L43" s="311"/>
      <c r="M43" s="87">
        <f>((L33*M35)+(M41*0.5*M35))/1000000</f>
        <v>3213.2872783498265</v>
      </c>
      <c r="N43" s="87">
        <f>((M33*N35)+(N41*0.5*N35))/1000000</f>
        <v>6850.9085448235001</v>
      </c>
      <c r="O43" s="87">
        <f t="shared" ref="O43:V43" si="52">((N33*O35)+(O41*0.5*O35))/1000000</f>
        <v>7308.3240780163869</v>
      </c>
      <c r="P43" s="87">
        <f t="shared" si="52"/>
        <v>7869.6995767958279</v>
      </c>
      <c r="Q43" s="87">
        <f t="shared" si="52"/>
        <v>8559.2210159606457</v>
      </c>
      <c r="R43" s="87">
        <f t="shared" si="52"/>
        <v>9401.605363746512</v>
      </c>
      <c r="S43" s="87">
        <f t="shared" si="52"/>
        <v>10394.759508029236</v>
      </c>
      <c r="T43" s="87">
        <f t="shared" si="52"/>
        <v>11605.47050334384</v>
      </c>
      <c r="U43" s="87">
        <f t="shared" si="52"/>
        <v>13073.601142730988</v>
      </c>
      <c r="V43" s="88">
        <f t="shared" si="52"/>
        <v>14865.920903977774</v>
      </c>
    </row>
    <row r="44" spans="1:26" ht="13" x14ac:dyDescent="0.15">
      <c r="M44">
        <f>(V3/M3)^0.1</f>
        <v>1.1745578185852812</v>
      </c>
    </row>
    <row r="46" spans="1:26" ht="12.75" customHeight="1" x14ac:dyDescent="0.15">
      <c r="I46" s="336">
        <v>2021</v>
      </c>
      <c r="J46" s="337">
        <v>2022</v>
      </c>
      <c r="K46" s="337">
        <v>2023</v>
      </c>
      <c r="L46" s="337">
        <v>2024</v>
      </c>
      <c r="M46" s="337">
        <v>2025</v>
      </c>
    </row>
    <row r="47" spans="1:26" ht="12.75" customHeight="1" x14ac:dyDescent="0.15">
      <c r="I47" s="299">
        <v>35.911999999999999</v>
      </c>
      <c r="J47" s="300">
        <v>104.895</v>
      </c>
      <c r="K47" s="300">
        <v>132.68700000000001</v>
      </c>
      <c r="L47" s="300">
        <v>140</v>
      </c>
      <c r="M47" s="311">
        <f>L14*2</f>
        <v>136</v>
      </c>
    </row>
    <row r="48" spans="1:26" ht="13" x14ac:dyDescent="0.15">
      <c r="Z48" t="s">
        <v>200</v>
      </c>
    </row>
    <row r="81" spans="1:8" ht="13" x14ac:dyDescent="0.15">
      <c r="A81" t="s">
        <v>201</v>
      </c>
      <c r="B81" t="s">
        <v>202</v>
      </c>
      <c r="C81" t="s">
        <v>203</v>
      </c>
      <c r="D81" t="s">
        <v>204</v>
      </c>
      <c r="E81" t="s">
        <v>205</v>
      </c>
      <c r="F81" t="s">
        <v>206</v>
      </c>
      <c r="G81" t="s">
        <v>207</v>
      </c>
      <c r="H81" t="s">
        <v>208</v>
      </c>
    </row>
    <row r="82" spans="1:8" ht="13" x14ac:dyDescent="0.15">
      <c r="A82">
        <v>2024</v>
      </c>
      <c r="B82">
        <v>1.47</v>
      </c>
      <c r="C82">
        <v>1.47</v>
      </c>
      <c r="D82">
        <v>1.47</v>
      </c>
      <c r="E82">
        <v>7.7</v>
      </c>
      <c r="F82">
        <v>0.191</v>
      </c>
      <c r="G82">
        <v>0.191</v>
      </c>
      <c r="H82">
        <v>0.191</v>
      </c>
    </row>
    <row r="83" spans="1:8" ht="13" x14ac:dyDescent="0.15">
      <c r="A83">
        <v>2025</v>
      </c>
      <c r="B83">
        <v>1.617</v>
      </c>
      <c r="C83">
        <v>1.7350000000000001</v>
      </c>
      <c r="D83">
        <v>1.8959999999999999</v>
      </c>
      <c r="E83">
        <v>8.3160000000000007</v>
      </c>
      <c r="F83">
        <v>0.19400000000000001</v>
      </c>
      <c r="G83">
        <v>0.20899999999999999</v>
      </c>
      <c r="H83">
        <v>0.22800000000000001</v>
      </c>
    </row>
    <row r="84" spans="1:8" ht="13" x14ac:dyDescent="0.15">
      <c r="A84">
        <v>2026</v>
      </c>
      <c r="B84">
        <v>1.7789999999999999</v>
      </c>
      <c r="C84">
        <v>2.0470000000000002</v>
      </c>
      <c r="D84">
        <v>2.4460000000000002</v>
      </c>
      <c r="E84">
        <v>8.9809999999999999</v>
      </c>
      <c r="F84">
        <v>0.19800000000000001</v>
      </c>
      <c r="G84">
        <v>0.22800000000000001</v>
      </c>
      <c r="H84">
        <v>0.27200000000000002</v>
      </c>
    </row>
    <row r="85" spans="1:8" ht="13" x14ac:dyDescent="0.15">
      <c r="A85">
        <v>2027</v>
      </c>
      <c r="B85">
        <v>1.9570000000000001</v>
      </c>
      <c r="C85">
        <v>2.415</v>
      </c>
      <c r="D85">
        <v>3.1560000000000001</v>
      </c>
      <c r="E85">
        <v>9.6999999999999993</v>
      </c>
      <c r="F85">
        <v>0.20200000000000001</v>
      </c>
      <c r="G85">
        <v>0.249</v>
      </c>
      <c r="H85">
        <v>0.32500000000000001</v>
      </c>
    </row>
    <row r="86" spans="1:8" ht="13" x14ac:dyDescent="0.15">
      <c r="A86">
        <v>2028</v>
      </c>
      <c r="B86">
        <v>2.113</v>
      </c>
      <c r="C86">
        <v>2.7050000000000001</v>
      </c>
      <c r="D86">
        <v>3.629</v>
      </c>
      <c r="E86">
        <v>10.476000000000001</v>
      </c>
      <c r="F86">
        <v>0.20200000000000001</v>
      </c>
      <c r="G86">
        <v>0.25800000000000001</v>
      </c>
      <c r="H86">
        <v>0.34599999999999997</v>
      </c>
    </row>
    <row r="87" spans="1:8" ht="13" x14ac:dyDescent="0.15">
      <c r="A87">
        <v>2029</v>
      </c>
      <c r="B87">
        <v>2.282</v>
      </c>
      <c r="C87">
        <v>3.03</v>
      </c>
      <c r="D87">
        <v>4.173</v>
      </c>
      <c r="E87">
        <v>11.314</v>
      </c>
      <c r="F87">
        <v>0.20200000000000001</v>
      </c>
      <c r="G87">
        <v>0.26800000000000002</v>
      </c>
      <c r="H87">
        <v>0.36899999999999999</v>
      </c>
    </row>
    <row r="88" spans="1:8" ht="13" x14ac:dyDescent="0.15">
      <c r="A88">
        <v>2030</v>
      </c>
      <c r="B88">
        <v>2.419</v>
      </c>
      <c r="C88">
        <v>3.2719999999999998</v>
      </c>
      <c r="D88">
        <v>4.5910000000000002</v>
      </c>
      <c r="E88">
        <v>12.218999999999999</v>
      </c>
      <c r="F88">
        <v>0.19800000000000001</v>
      </c>
      <c r="G88">
        <v>0.26800000000000002</v>
      </c>
      <c r="H88">
        <v>0.376</v>
      </c>
    </row>
    <row r="89" spans="1:8" ht="13" x14ac:dyDescent="0.15">
      <c r="A89">
        <v>2031</v>
      </c>
      <c r="B89">
        <v>2.5640000000000001</v>
      </c>
      <c r="C89">
        <v>3.5339999999999998</v>
      </c>
      <c r="D89">
        <v>5.05</v>
      </c>
      <c r="E89">
        <v>13.196</v>
      </c>
      <c r="F89">
        <v>0.19400000000000001</v>
      </c>
      <c r="G89">
        <v>0.26800000000000002</v>
      </c>
      <c r="H89">
        <v>0.38300000000000001</v>
      </c>
    </row>
    <row r="90" spans="1:8" ht="13" x14ac:dyDescent="0.15">
      <c r="A90">
        <v>2032</v>
      </c>
      <c r="B90">
        <v>2.718</v>
      </c>
      <c r="C90">
        <v>3.8170000000000002</v>
      </c>
      <c r="D90">
        <v>5.5549999999999997</v>
      </c>
      <c r="E90">
        <v>14.252000000000001</v>
      </c>
      <c r="F90">
        <v>0.191</v>
      </c>
      <c r="G90">
        <v>0.26800000000000002</v>
      </c>
      <c r="H90">
        <v>0.39</v>
      </c>
    </row>
    <row r="91" spans="1:8" ht="13" x14ac:dyDescent="0.15">
      <c r="A91">
        <v>2033</v>
      </c>
      <c r="B91">
        <v>2.8809999999999998</v>
      </c>
      <c r="C91">
        <v>4.1219999999999999</v>
      </c>
      <c r="D91">
        <v>6.11</v>
      </c>
      <c r="E91">
        <v>15.391999999999999</v>
      </c>
      <c r="F91">
        <v>0.187</v>
      </c>
      <c r="G91">
        <v>0.26800000000000002</v>
      </c>
      <c r="H91">
        <v>0.39700000000000002</v>
      </c>
    </row>
    <row r="92" spans="1:8" ht="13" x14ac:dyDescent="0.15">
      <c r="A92">
        <v>2034</v>
      </c>
      <c r="B92">
        <v>3.0539999999999998</v>
      </c>
      <c r="C92">
        <v>4.452</v>
      </c>
      <c r="D92">
        <v>6.7210000000000001</v>
      </c>
      <c r="E92">
        <v>16.623999999999999</v>
      </c>
      <c r="F92">
        <v>0.184</v>
      </c>
      <c r="G92">
        <v>0.26800000000000002</v>
      </c>
      <c r="H92">
        <v>0.40400000000000003</v>
      </c>
    </row>
  </sheetData>
  <pageMargins left="0.7" right="0.7" top="0.75" bottom="0.75" header="0.3" footer="0.3"/>
  <ignoredErrors>
    <ignoredError sqref="N14" evalError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14B7A-2ED8-4F4C-84DF-2F731081C047}">
  <sheetPr codeName="Sheet7">
    <tabColor theme="3" tint="0.59999389629810485"/>
  </sheetPr>
  <dimension ref="A1:R18"/>
  <sheetViews>
    <sheetView showGridLines="0" zoomScale="115" zoomScaleNormal="115" workbookViewId="0">
      <selection activeCell="E21" sqref="E21"/>
    </sheetView>
  </sheetViews>
  <sheetFormatPr baseColWidth="10" defaultColWidth="10.83203125" defaultRowHeight="13" x14ac:dyDescent="0.15"/>
  <cols>
    <col min="1" max="1" width="37.6640625" customWidth="1"/>
    <col min="2" max="2" width="25.33203125" customWidth="1"/>
    <col min="8" max="8" width="10.83203125" bestFit="1" customWidth="1"/>
    <col min="11" max="12" width="11.1640625" bestFit="1" customWidth="1"/>
    <col min="14" max="15" width="11.1640625" bestFit="1" customWidth="1"/>
    <col min="17" max="18" width="11.1640625" bestFit="1" customWidth="1"/>
  </cols>
  <sheetData>
    <row r="1" spans="1:18" x14ac:dyDescent="0.15">
      <c r="A1" s="20" t="s">
        <v>209</v>
      </c>
      <c r="B1" t="s">
        <v>210</v>
      </c>
      <c r="C1" s="15">
        <v>2020</v>
      </c>
      <c r="D1" s="15">
        <v>2021</v>
      </c>
      <c r="E1" s="15">
        <v>2022</v>
      </c>
      <c r="F1" s="15">
        <v>2023</v>
      </c>
      <c r="G1" s="15">
        <v>2024</v>
      </c>
      <c r="H1" s="15" t="s">
        <v>1</v>
      </c>
      <c r="I1" s="16" t="s">
        <v>2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</row>
    <row r="2" spans="1:18" x14ac:dyDescent="0.15">
      <c r="A2" t="s">
        <v>211</v>
      </c>
      <c r="B2" s="17">
        <v>0.2</v>
      </c>
      <c r="D2" s="338">
        <v>131.5</v>
      </c>
      <c r="E2" s="338">
        <v>148.9</v>
      </c>
      <c r="F2" s="338">
        <v>150</v>
      </c>
      <c r="G2" s="338">
        <v>131</v>
      </c>
      <c r="H2" s="338">
        <f>(G2/G5) *H5</f>
        <v>179.21001926782276</v>
      </c>
      <c r="I2" s="338">
        <f>(H2/H5) *I5</f>
        <v>179.21001926782276</v>
      </c>
      <c r="J2" s="338">
        <f>(H2+I2)*(1+$B$18)</f>
        <v>351.25163776493258</v>
      </c>
      <c r="K2" s="338">
        <f t="shared" ref="K2:R2" si="0">J2*(1+$B$18)</f>
        <v>344.22660500963394</v>
      </c>
      <c r="L2" s="338">
        <f t="shared" si="0"/>
        <v>337.34207290944124</v>
      </c>
      <c r="M2" s="338">
        <f t="shared" si="0"/>
        <v>330.5952314512524</v>
      </c>
      <c r="N2" s="338">
        <f t="shared" si="0"/>
        <v>323.98332682222735</v>
      </c>
      <c r="O2" s="338">
        <f t="shared" si="0"/>
        <v>317.50366028578281</v>
      </c>
      <c r="P2" s="338">
        <f t="shared" si="0"/>
        <v>311.15358708006715</v>
      </c>
      <c r="Q2" s="338">
        <f t="shared" si="0"/>
        <v>304.9305153384658</v>
      </c>
      <c r="R2" s="338">
        <f t="shared" si="0"/>
        <v>298.83190503169646</v>
      </c>
    </row>
    <row r="3" spans="1:18" x14ac:dyDescent="0.15">
      <c r="A3" t="s">
        <v>212</v>
      </c>
      <c r="B3" s="17">
        <v>0.2</v>
      </c>
      <c r="D3" s="338">
        <v>95</v>
      </c>
      <c r="E3" s="338">
        <v>191.6</v>
      </c>
      <c r="F3" s="338">
        <v>308</v>
      </c>
      <c r="G3" s="338">
        <v>374</v>
      </c>
      <c r="H3" s="338">
        <f>(G3/G5) *H5</f>
        <v>511.63776493256262</v>
      </c>
      <c r="I3" s="338">
        <f>(H3/H5) *I5</f>
        <v>511.63776493256262</v>
      </c>
      <c r="J3" s="338">
        <f>(H3+I3)*(1+$B$17)</f>
        <v>1227.9306358381502</v>
      </c>
      <c r="K3" s="338">
        <f t="shared" ref="K3:R3" si="1">J3*(1+$B$17)</f>
        <v>1473.5167630057801</v>
      </c>
      <c r="L3" s="338">
        <f t="shared" si="1"/>
        <v>1768.2201156069361</v>
      </c>
      <c r="M3" s="338">
        <f t="shared" si="1"/>
        <v>2121.8641387283233</v>
      </c>
      <c r="N3" s="338">
        <f t="shared" si="1"/>
        <v>2546.2369664739876</v>
      </c>
      <c r="O3" s="338">
        <f t="shared" si="1"/>
        <v>3055.484359768785</v>
      </c>
      <c r="P3" s="338">
        <f t="shared" si="1"/>
        <v>3666.5812317225418</v>
      </c>
      <c r="Q3" s="338">
        <f t="shared" si="1"/>
        <v>4399.8974780670496</v>
      </c>
      <c r="R3" s="338">
        <f t="shared" si="1"/>
        <v>5279.8769736804597</v>
      </c>
    </row>
    <row r="4" spans="1:18" x14ac:dyDescent="0.15">
      <c r="A4" t="s">
        <v>213</v>
      </c>
      <c r="B4" t="s">
        <v>214</v>
      </c>
      <c r="D4" s="338">
        <v>18.5</v>
      </c>
      <c r="E4" s="338">
        <v>7</v>
      </c>
      <c r="F4" s="338">
        <v>10</v>
      </c>
      <c r="G4" s="338">
        <v>14</v>
      </c>
      <c r="H4" s="338">
        <f>(G4/G5) *H5</f>
        <v>19.152215799614645</v>
      </c>
      <c r="I4" s="338">
        <f>(H4/H5) *I5</f>
        <v>19.152215799614645</v>
      </c>
      <c r="J4" s="338">
        <f t="shared" ref="J4:R4" si="2">I4</f>
        <v>19.152215799614645</v>
      </c>
      <c r="K4" s="338">
        <f t="shared" si="2"/>
        <v>19.152215799614645</v>
      </c>
      <c r="L4" s="338">
        <f t="shared" si="2"/>
        <v>19.152215799614645</v>
      </c>
      <c r="M4" s="338">
        <f t="shared" si="2"/>
        <v>19.152215799614645</v>
      </c>
      <c r="N4" s="338">
        <f t="shared" si="2"/>
        <v>19.152215799614645</v>
      </c>
      <c r="O4" s="338">
        <f t="shared" si="2"/>
        <v>19.152215799614645</v>
      </c>
      <c r="P4" s="338">
        <f t="shared" si="2"/>
        <v>19.152215799614645</v>
      </c>
      <c r="Q4" s="338">
        <f t="shared" si="2"/>
        <v>19.152215799614645</v>
      </c>
      <c r="R4" s="338">
        <f t="shared" si="2"/>
        <v>19.152215799614645</v>
      </c>
    </row>
    <row r="5" spans="1:18" x14ac:dyDescent="0.15">
      <c r="A5" s="1" t="s">
        <v>215</v>
      </c>
      <c r="D5" s="338">
        <f>SUM(D2:D4)</f>
        <v>245</v>
      </c>
      <c r="E5" s="338">
        <f t="shared" ref="E5:F5" si="3">SUM(E2:E4)</f>
        <v>347.5</v>
      </c>
      <c r="F5" s="338">
        <f t="shared" si="3"/>
        <v>468</v>
      </c>
      <c r="G5" s="338">
        <f>SUM(G2:G4)</f>
        <v>519</v>
      </c>
      <c r="H5" s="338">
        <f>BS!$L$19</f>
        <v>710</v>
      </c>
      <c r="I5" s="338">
        <f>BS!$L$19</f>
        <v>710</v>
      </c>
      <c r="J5" s="338">
        <f t="shared" ref="J5" si="4">SUM(J2:J4)</f>
        <v>1598.3344894026975</v>
      </c>
      <c r="K5" s="338">
        <f t="shared" ref="K5" si="5">SUM(K2:K4)</f>
        <v>1836.8955838150287</v>
      </c>
      <c r="L5" s="338">
        <f t="shared" ref="L5" si="6">SUM(L2:L4)</f>
        <v>2124.7144043159919</v>
      </c>
      <c r="M5" s="338">
        <f t="shared" ref="M5" si="7">SUM(M2:M4)</f>
        <v>2471.6115859791903</v>
      </c>
      <c r="N5" s="338">
        <f t="shared" ref="N5" si="8">SUM(N2:N4)</f>
        <v>2889.3725090958296</v>
      </c>
      <c r="O5" s="338">
        <f t="shared" ref="O5" si="9">SUM(O2:O4)</f>
        <v>3392.1402358541823</v>
      </c>
      <c r="P5" s="338">
        <f t="shared" ref="P5" si="10">SUM(P2:P4)</f>
        <v>3996.8870346022236</v>
      </c>
      <c r="Q5" s="338">
        <f t="shared" ref="Q5" si="11">SUM(Q2:Q4)</f>
        <v>4723.9802092051304</v>
      </c>
      <c r="R5" s="338">
        <f t="shared" ref="R5" si="12">SUM(R2:R4)</f>
        <v>5597.8610945117716</v>
      </c>
    </row>
    <row r="6" spans="1:18" x14ac:dyDescent="0.15">
      <c r="A6" s="20" t="s">
        <v>216</v>
      </c>
      <c r="D6" s="338"/>
      <c r="E6" s="338"/>
      <c r="F6" s="338"/>
      <c r="G6" s="338"/>
      <c r="H6" s="338"/>
      <c r="I6" s="338"/>
      <c r="J6" s="338"/>
      <c r="K6" s="338"/>
      <c r="L6" s="338"/>
      <c r="M6" s="338"/>
      <c r="N6" s="338"/>
      <c r="O6" s="338"/>
      <c r="P6" s="338"/>
      <c r="Q6" s="338"/>
      <c r="R6" s="338"/>
    </row>
    <row r="7" spans="1:18" x14ac:dyDescent="0.15">
      <c r="A7" t="s">
        <v>211</v>
      </c>
      <c r="D7" s="338">
        <f t="shared" ref="D7:R7" si="13">0.1*D2</f>
        <v>13.15</v>
      </c>
      <c r="E7" s="338">
        <f t="shared" si="13"/>
        <v>14.89</v>
      </c>
      <c r="F7" s="338">
        <f t="shared" si="13"/>
        <v>15</v>
      </c>
      <c r="G7" s="338">
        <f t="shared" si="13"/>
        <v>13.100000000000001</v>
      </c>
      <c r="H7" s="338">
        <f t="shared" si="13"/>
        <v>17.921001926782278</v>
      </c>
      <c r="I7" s="338">
        <f>0.1*I2</f>
        <v>17.921001926782278</v>
      </c>
      <c r="J7" s="338">
        <f t="shared" si="13"/>
        <v>35.12516377649326</v>
      </c>
      <c r="K7" s="338">
        <f t="shared" si="13"/>
        <v>34.422660500963396</v>
      </c>
      <c r="L7" s="338">
        <f t="shared" si="13"/>
        <v>33.734207290944127</v>
      </c>
      <c r="M7" s="338">
        <f t="shared" si="13"/>
        <v>33.05952314512524</v>
      </c>
      <c r="N7" s="338">
        <f t="shared" si="13"/>
        <v>32.398332682222737</v>
      </c>
      <c r="O7" s="338">
        <f t="shared" si="13"/>
        <v>31.750366028578284</v>
      </c>
      <c r="P7" s="338">
        <f t="shared" si="13"/>
        <v>31.115358708006717</v>
      </c>
      <c r="Q7" s="338">
        <f t="shared" si="13"/>
        <v>30.493051533846582</v>
      </c>
      <c r="R7" s="338">
        <f t="shared" si="13"/>
        <v>29.883190503169647</v>
      </c>
    </row>
    <row r="8" spans="1:18" x14ac:dyDescent="0.15">
      <c r="A8" t="s">
        <v>212</v>
      </c>
      <c r="B8" t="s">
        <v>217</v>
      </c>
      <c r="D8" s="338">
        <f t="shared" ref="D8:R8" si="14">0.1*D3</f>
        <v>9.5</v>
      </c>
      <c r="E8" s="338">
        <f t="shared" si="14"/>
        <v>19.16</v>
      </c>
      <c r="F8" s="338">
        <f t="shared" si="14"/>
        <v>30.8</v>
      </c>
      <c r="G8" s="338">
        <f t="shared" si="14"/>
        <v>37.4</v>
      </c>
      <c r="H8" s="338">
        <f t="shared" si="14"/>
        <v>51.163776493256265</v>
      </c>
      <c r="I8" s="338">
        <f t="shared" si="14"/>
        <v>51.163776493256265</v>
      </c>
      <c r="J8" s="338">
        <f t="shared" si="14"/>
        <v>122.79306358381503</v>
      </c>
      <c r="K8" s="338">
        <f t="shared" si="14"/>
        <v>147.35167630057802</v>
      </c>
      <c r="L8" s="338">
        <f t="shared" si="14"/>
        <v>176.82201156069362</v>
      </c>
      <c r="M8" s="338">
        <f t="shared" si="14"/>
        <v>212.18641387283233</v>
      </c>
      <c r="N8" s="338">
        <f t="shared" si="14"/>
        <v>254.62369664739879</v>
      </c>
      <c r="O8" s="338">
        <f t="shared" si="14"/>
        <v>305.54843597687852</v>
      </c>
      <c r="P8" s="338">
        <f t="shared" si="14"/>
        <v>366.65812317225419</v>
      </c>
      <c r="Q8" s="338">
        <f t="shared" si="14"/>
        <v>439.989747806705</v>
      </c>
      <c r="R8" s="338">
        <f t="shared" si="14"/>
        <v>527.98769736804604</v>
      </c>
    </row>
    <row r="9" spans="1:18" x14ac:dyDescent="0.15">
      <c r="A9" t="s">
        <v>213</v>
      </c>
      <c r="D9" s="338">
        <f t="shared" ref="D9:R9" si="15">0.1*D4</f>
        <v>1.85</v>
      </c>
      <c r="E9" s="338">
        <f t="shared" si="15"/>
        <v>0.70000000000000007</v>
      </c>
      <c r="F9" s="338">
        <f t="shared" si="15"/>
        <v>1</v>
      </c>
      <c r="G9" s="338">
        <f t="shared" si="15"/>
        <v>1.4000000000000001</v>
      </c>
      <c r="H9" s="338">
        <f t="shared" si="15"/>
        <v>1.9152215799614645</v>
      </c>
      <c r="I9" s="338">
        <f t="shared" si="15"/>
        <v>1.9152215799614645</v>
      </c>
      <c r="J9" s="338">
        <f t="shared" si="15"/>
        <v>1.9152215799614645</v>
      </c>
      <c r="K9" s="338">
        <f t="shared" si="15"/>
        <v>1.9152215799614645</v>
      </c>
      <c r="L9" s="338">
        <f t="shared" si="15"/>
        <v>1.9152215799614645</v>
      </c>
      <c r="M9" s="338">
        <f t="shared" si="15"/>
        <v>1.9152215799614645</v>
      </c>
      <c r="N9" s="338">
        <f t="shared" si="15"/>
        <v>1.9152215799614645</v>
      </c>
      <c r="O9" s="338">
        <f t="shared" si="15"/>
        <v>1.9152215799614645</v>
      </c>
      <c r="P9" s="338">
        <f t="shared" si="15"/>
        <v>1.9152215799614645</v>
      </c>
      <c r="Q9" s="338">
        <f t="shared" si="15"/>
        <v>1.9152215799614645</v>
      </c>
      <c r="R9" s="338">
        <f t="shared" si="15"/>
        <v>1.9152215799614645</v>
      </c>
    </row>
    <row r="10" spans="1:18" x14ac:dyDescent="0.15">
      <c r="D10" s="338">
        <f t="shared" ref="D10:R10" si="16">SUM(D7:D9)</f>
        <v>24.5</v>
      </c>
      <c r="E10" s="338">
        <f t="shared" si="16"/>
        <v>34.75</v>
      </c>
      <c r="F10" s="338">
        <f t="shared" si="16"/>
        <v>46.8</v>
      </c>
      <c r="G10" s="338">
        <f t="shared" si="16"/>
        <v>51.9</v>
      </c>
      <c r="H10" s="338">
        <f t="shared" si="16"/>
        <v>71.000000000000014</v>
      </c>
      <c r="I10" s="338">
        <f t="shared" si="16"/>
        <v>71.000000000000014</v>
      </c>
      <c r="J10" s="338">
        <f t="shared" si="16"/>
        <v>159.83344894026976</v>
      </c>
      <c r="K10" s="338">
        <f t="shared" si="16"/>
        <v>183.68955838150288</v>
      </c>
      <c r="L10" s="338">
        <f t="shared" si="16"/>
        <v>212.47144043159923</v>
      </c>
      <c r="M10" s="338">
        <f t="shared" si="16"/>
        <v>247.16115859791904</v>
      </c>
      <c r="N10" s="338">
        <f t="shared" si="16"/>
        <v>288.93725090958299</v>
      </c>
      <c r="O10" s="338">
        <f t="shared" si="16"/>
        <v>339.21402358541826</v>
      </c>
      <c r="P10" s="338">
        <f t="shared" si="16"/>
        <v>399.68870346022237</v>
      </c>
      <c r="Q10" s="338">
        <f t="shared" si="16"/>
        <v>472.39802092051303</v>
      </c>
      <c r="R10" s="338">
        <f t="shared" si="16"/>
        <v>559.78610945117714</v>
      </c>
    </row>
    <row r="11" spans="1:18" x14ac:dyDescent="0.15">
      <c r="A11" s="69" t="s">
        <v>218</v>
      </c>
      <c r="B11" s="69"/>
      <c r="C11" s="69"/>
      <c r="D11" s="341"/>
      <c r="E11" s="341">
        <v>10</v>
      </c>
      <c r="F11" s="341">
        <v>17</v>
      </c>
      <c r="G11" s="341">
        <v>27</v>
      </c>
      <c r="H11" s="341">
        <f>SUM(H12:H14)</f>
        <v>15.5</v>
      </c>
      <c r="I11" s="341">
        <f>SUM(I12:I14)</f>
        <v>15.5</v>
      </c>
      <c r="J11" s="341">
        <f t="shared" ref="J11:R11" si="17">SUM(J12:J14)</f>
        <v>35.799999999999997</v>
      </c>
      <c r="K11" s="341">
        <f t="shared" si="17"/>
        <v>41.559999999999995</v>
      </c>
      <c r="L11" s="341">
        <f t="shared" si="17"/>
        <v>48.471999999999994</v>
      </c>
      <c r="M11" s="341">
        <f t="shared" si="17"/>
        <v>56.76639999999999</v>
      </c>
      <c r="N11" s="341">
        <f t="shared" si="17"/>
        <v>66.719679999999983</v>
      </c>
      <c r="O11" s="341">
        <f t="shared" si="17"/>
        <v>78.663615999999976</v>
      </c>
      <c r="P11" s="341">
        <f t="shared" si="17"/>
        <v>92.996339199999966</v>
      </c>
      <c r="Q11" s="341">
        <f t="shared" si="17"/>
        <v>110.19560703999996</v>
      </c>
      <c r="R11" s="341">
        <f t="shared" si="17"/>
        <v>130.83472844799994</v>
      </c>
    </row>
    <row r="12" spans="1:18" x14ac:dyDescent="0.15">
      <c r="A12" s="70" t="s">
        <v>219</v>
      </c>
      <c r="B12" s="69"/>
      <c r="C12" s="69"/>
      <c r="D12" s="341"/>
      <c r="E12" s="341">
        <v>5</v>
      </c>
      <c r="F12" s="341">
        <v>5</v>
      </c>
      <c r="G12" s="341">
        <v>5</v>
      </c>
      <c r="H12" s="341">
        <v>2.5</v>
      </c>
      <c r="I12" s="341">
        <f>H12</f>
        <v>2.5</v>
      </c>
      <c r="J12" s="341">
        <v>5</v>
      </c>
      <c r="K12" s="341">
        <v>5</v>
      </c>
      <c r="L12" s="341">
        <v>5</v>
      </c>
      <c r="M12" s="341">
        <v>5</v>
      </c>
      <c r="N12" s="341">
        <v>5</v>
      </c>
      <c r="O12" s="341">
        <v>5</v>
      </c>
      <c r="P12" s="341">
        <v>5</v>
      </c>
      <c r="Q12" s="341">
        <v>5</v>
      </c>
      <c r="R12" s="341">
        <v>5</v>
      </c>
    </row>
    <row r="13" spans="1:18" x14ac:dyDescent="0.15">
      <c r="A13" s="70" t="s">
        <v>220</v>
      </c>
      <c r="B13" s="69">
        <v>1.2</v>
      </c>
      <c r="C13" s="69"/>
      <c r="D13" s="341"/>
      <c r="E13" s="341">
        <v>3</v>
      </c>
      <c r="F13" s="341">
        <v>10</v>
      </c>
      <c r="G13" s="341">
        <v>20</v>
      </c>
      <c r="H13" s="341">
        <f>$B$13*G13/2</f>
        <v>12</v>
      </c>
      <c r="I13" s="341">
        <f>H13</f>
        <v>12</v>
      </c>
      <c r="J13" s="341">
        <f>$B$13*(H13+I13)</f>
        <v>28.799999999999997</v>
      </c>
      <c r="K13" s="341">
        <f t="shared" ref="K13:R13" si="18">$B$13*J13</f>
        <v>34.559999999999995</v>
      </c>
      <c r="L13" s="341">
        <f t="shared" si="18"/>
        <v>41.471999999999994</v>
      </c>
      <c r="M13" s="341">
        <f t="shared" si="18"/>
        <v>49.76639999999999</v>
      </c>
      <c r="N13" s="341">
        <f t="shared" si="18"/>
        <v>59.719679999999983</v>
      </c>
      <c r="O13" s="341">
        <f t="shared" si="18"/>
        <v>71.663615999999976</v>
      </c>
      <c r="P13" s="341">
        <f t="shared" si="18"/>
        <v>85.996339199999966</v>
      </c>
      <c r="Q13" s="341">
        <f t="shared" si="18"/>
        <v>103.19560703999996</v>
      </c>
      <c r="R13" s="341">
        <f t="shared" si="18"/>
        <v>123.83472844799994</v>
      </c>
    </row>
    <row r="14" spans="1:18" x14ac:dyDescent="0.15">
      <c r="A14" s="70" t="s">
        <v>221</v>
      </c>
      <c r="B14" s="69"/>
      <c r="C14" s="69"/>
      <c r="D14" s="341"/>
      <c r="E14" s="341">
        <v>2</v>
      </c>
      <c r="F14" s="341">
        <v>2</v>
      </c>
      <c r="G14" s="341">
        <v>2</v>
      </c>
      <c r="H14" s="341">
        <v>1</v>
      </c>
      <c r="I14" s="341">
        <v>1</v>
      </c>
      <c r="J14" s="341">
        <v>2</v>
      </c>
      <c r="K14" s="341">
        <v>2</v>
      </c>
      <c r="L14" s="341">
        <v>2</v>
      </c>
      <c r="M14" s="341">
        <v>2</v>
      </c>
      <c r="N14" s="341">
        <v>2</v>
      </c>
      <c r="O14" s="341">
        <v>2</v>
      </c>
      <c r="P14" s="341">
        <v>2</v>
      </c>
      <c r="Q14" s="341">
        <v>2</v>
      </c>
      <c r="R14" s="341">
        <v>2</v>
      </c>
    </row>
    <row r="15" spans="1:18" x14ac:dyDescent="0.15">
      <c r="A15" s="69" t="s">
        <v>222</v>
      </c>
      <c r="B15" s="69"/>
      <c r="C15" s="69"/>
      <c r="D15" s="341"/>
      <c r="E15" s="341"/>
      <c r="F15" s="341"/>
      <c r="G15" s="341"/>
      <c r="H15" s="341"/>
      <c r="I15" s="341"/>
      <c r="J15" s="341"/>
      <c r="K15" s="341"/>
      <c r="L15" s="341"/>
      <c r="M15" s="341"/>
      <c r="N15" s="341"/>
      <c r="O15" s="341"/>
      <c r="P15" s="341"/>
      <c r="Q15" s="341"/>
      <c r="R15" s="341"/>
    </row>
    <row r="17" spans="1:3" x14ac:dyDescent="0.15">
      <c r="A17" t="s">
        <v>223</v>
      </c>
      <c r="B17" s="17">
        <v>0.2</v>
      </c>
      <c r="C17" t="s">
        <v>224</v>
      </c>
    </row>
    <row r="18" spans="1:3" x14ac:dyDescent="0.15">
      <c r="A18" t="s">
        <v>225</v>
      </c>
      <c r="B18" s="17">
        <v>-0.02</v>
      </c>
      <c r="C18" t="s">
        <v>226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B4888-857E-4295-BE0E-4EE56A60B796}">
  <sheetPr codeName="Sheet6">
    <tabColor theme="3" tint="0.59999389629810485"/>
  </sheetPr>
  <dimension ref="A1:V253"/>
  <sheetViews>
    <sheetView showGridLines="0" topLeftCell="A61" zoomScaleNormal="85" workbookViewId="0">
      <selection activeCell="C98" sqref="C98"/>
    </sheetView>
  </sheetViews>
  <sheetFormatPr baseColWidth="10" defaultColWidth="8.6640625" defaultRowHeight="11" outlineLevelRow="1" x14ac:dyDescent="0.15"/>
  <cols>
    <col min="1" max="1" width="37.33203125" style="25" customWidth="1"/>
    <col min="2" max="11" width="8.83203125" style="25" bestFit="1" customWidth="1"/>
    <col min="12" max="16384" width="8.6640625" style="25"/>
  </cols>
  <sheetData>
    <row r="1" spans="1:22" s="234" customFormat="1" ht="50" customHeight="1" x14ac:dyDescent="0.15">
      <c r="A1" s="230"/>
      <c r="B1" s="231"/>
      <c r="C1" s="231"/>
      <c r="D1" s="231"/>
      <c r="E1" s="231"/>
      <c r="F1" s="231"/>
      <c r="G1" s="231"/>
      <c r="H1" s="231"/>
      <c r="I1" s="231"/>
      <c r="J1" s="232" t="s">
        <v>227</v>
      </c>
      <c r="K1" s="233"/>
      <c r="L1" s="233"/>
      <c r="M1" s="233"/>
      <c r="N1" s="233"/>
    </row>
    <row r="2" spans="1:22" ht="12" x14ac:dyDescent="0.15">
      <c r="A2" s="229" t="s">
        <v>228</v>
      </c>
      <c r="B2" s="26">
        <v>2015</v>
      </c>
      <c r="C2" s="26">
        <v>2016</v>
      </c>
      <c r="D2" s="26">
        <v>2017</v>
      </c>
      <c r="E2" s="26">
        <v>2018</v>
      </c>
      <c r="F2" s="26">
        <v>2019</v>
      </c>
      <c r="G2" s="26">
        <v>2020</v>
      </c>
      <c r="H2" s="26">
        <v>2021</v>
      </c>
      <c r="I2" s="26">
        <v>2022</v>
      </c>
      <c r="J2" s="26">
        <v>2023</v>
      </c>
      <c r="K2" s="26">
        <v>2024</v>
      </c>
      <c r="L2" s="27">
        <v>2025</v>
      </c>
      <c r="M2" s="27">
        <v>2026</v>
      </c>
      <c r="N2" s="27">
        <v>2027</v>
      </c>
      <c r="O2" s="27">
        <v>2028</v>
      </c>
      <c r="P2" s="27">
        <v>2029</v>
      </c>
      <c r="Q2" s="27">
        <v>2030</v>
      </c>
      <c r="R2" s="27">
        <v>2031</v>
      </c>
      <c r="S2" s="27">
        <v>2032</v>
      </c>
      <c r="T2" s="27">
        <v>2033</v>
      </c>
      <c r="U2" s="27">
        <v>2034</v>
      </c>
    </row>
    <row r="3" spans="1:22" x14ac:dyDescent="0.15">
      <c r="A3" s="28" t="s">
        <v>229</v>
      </c>
      <c r="L3" s="29"/>
      <c r="M3" s="29"/>
      <c r="N3" s="29"/>
    </row>
    <row r="4" spans="1:22" outlineLevel="1" x14ac:dyDescent="0.15">
      <c r="A4" s="30" t="s">
        <v>230</v>
      </c>
      <c r="B4" s="31">
        <f>BS!B28</f>
        <v>0</v>
      </c>
      <c r="C4" s="31">
        <f>BS!C28</f>
        <v>0</v>
      </c>
      <c r="D4" s="31">
        <f>BS!D28</f>
        <v>0</v>
      </c>
      <c r="E4" s="31">
        <f>BS!E28</f>
        <v>77.843999999999994</v>
      </c>
      <c r="F4" s="31">
        <f>BS!F28</f>
        <v>75.239000000000004</v>
      </c>
      <c r="G4" s="31">
        <f>BS!G28</f>
        <v>137.68299999999999</v>
      </c>
      <c r="H4" s="31">
        <f>BS!H28</f>
        <v>147.84100000000001</v>
      </c>
      <c r="I4" s="31">
        <f>BS!I28</f>
        <v>151.41999999999999</v>
      </c>
      <c r="J4" s="31">
        <f>BS!J28</f>
        <v>138</v>
      </c>
      <c r="K4" s="31">
        <f>BS!K28</f>
        <v>189</v>
      </c>
      <c r="L4" s="29">
        <f>K4</f>
        <v>189</v>
      </c>
      <c r="M4" s="29">
        <f t="shared" ref="M4:U4" si="0">L4</f>
        <v>189</v>
      </c>
      <c r="N4" s="29">
        <f t="shared" si="0"/>
        <v>189</v>
      </c>
      <c r="O4" s="29">
        <f t="shared" si="0"/>
        <v>189</v>
      </c>
      <c r="P4" s="29">
        <f t="shared" si="0"/>
        <v>189</v>
      </c>
      <c r="Q4" s="29">
        <f t="shared" si="0"/>
        <v>189</v>
      </c>
      <c r="R4" s="29">
        <f t="shared" si="0"/>
        <v>189</v>
      </c>
      <c r="S4" s="29">
        <f t="shared" si="0"/>
        <v>189</v>
      </c>
      <c r="T4" s="29">
        <f t="shared" si="0"/>
        <v>189</v>
      </c>
      <c r="U4" s="29">
        <f t="shared" si="0"/>
        <v>189</v>
      </c>
      <c r="V4" s="29"/>
    </row>
    <row r="5" spans="1:22" outlineLevel="1" x14ac:dyDescent="0.15">
      <c r="A5" s="30" t="s">
        <v>231</v>
      </c>
      <c r="B5" s="31">
        <f>BS!B29</f>
        <v>770.23599999999999</v>
      </c>
      <c r="C5" s="31">
        <f>BS!C29</f>
        <v>67.927999999999997</v>
      </c>
      <c r="D5" s="31">
        <f>BS!D29</f>
        <v>64.491</v>
      </c>
      <c r="E5" s="31">
        <f>BS!E29</f>
        <v>73.129000000000005</v>
      </c>
      <c r="F5" s="31">
        <f>BS!F29</f>
        <v>77.602999999999994</v>
      </c>
      <c r="G5" s="31">
        <f>BS!G29</f>
        <v>82.289000000000001</v>
      </c>
      <c r="H5" s="31">
        <f>BS!H29</f>
        <v>33.087000000000003</v>
      </c>
      <c r="I5" s="31">
        <f>BS!I29</f>
        <v>9.8469999999999995</v>
      </c>
      <c r="J5" s="31">
        <f>BS!J29</f>
        <v>8</v>
      </c>
      <c r="K5" s="31">
        <f>BS!K29</f>
        <v>5</v>
      </c>
      <c r="L5" s="29">
        <v>5</v>
      </c>
      <c r="M5" s="29">
        <v>6</v>
      </c>
      <c r="N5" s="29">
        <v>7</v>
      </c>
      <c r="O5" s="29">
        <v>8</v>
      </c>
      <c r="P5" s="29">
        <v>9</v>
      </c>
      <c r="Q5" s="29">
        <v>10</v>
      </c>
      <c r="R5" s="29">
        <v>11</v>
      </c>
      <c r="S5" s="29">
        <v>12</v>
      </c>
      <c r="T5" s="29">
        <v>13</v>
      </c>
      <c r="U5" s="29">
        <v>14</v>
      </c>
      <c r="V5" s="29"/>
    </row>
    <row r="6" spans="1:22" outlineLevel="1" x14ac:dyDescent="0.15">
      <c r="A6" s="30" t="s">
        <v>232</v>
      </c>
      <c r="B6" s="25">
        <f>BS!B30</f>
        <v>0</v>
      </c>
      <c r="C6" s="25">
        <f>BS!C30</f>
        <v>0</v>
      </c>
      <c r="D6" s="25">
        <f>BS!D30</f>
        <v>0</v>
      </c>
      <c r="E6" s="25">
        <f>BS!E30</f>
        <v>300.99900000000002</v>
      </c>
      <c r="F6" s="25">
        <f>BS!F30</f>
        <v>643.22400000000005</v>
      </c>
      <c r="G6" s="25">
        <f>BS!G30</f>
        <v>150.18600000000001</v>
      </c>
      <c r="H6" s="25">
        <f>BS!H30</f>
        <v>0</v>
      </c>
      <c r="I6" s="25">
        <f>BS!I30</f>
        <v>0</v>
      </c>
      <c r="J6" s="25">
        <f>BS!J30</f>
        <v>998</v>
      </c>
      <c r="K6" s="25">
        <f>BS!K30</f>
        <v>1199</v>
      </c>
      <c r="L6" s="25">
        <f>B66</f>
        <v>1300</v>
      </c>
      <c r="M6" s="25">
        <f t="shared" ref="M6:U6" si="1">C66</f>
        <v>1018</v>
      </c>
      <c r="N6" s="25">
        <f t="shared" si="1"/>
        <v>1381</v>
      </c>
      <c r="O6" s="25">
        <f t="shared" si="1"/>
        <v>1310</v>
      </c>
      <c r="P6" s="25">
        <f t="shared" si="1"/>
        <v>1100</v>
      </c>
      <c r="Q6" s="25">
        <f t="shared" si="1"/>
        <v>1673</v>
      </c>
      <c r="R6" s="25">
        <f t="shared" si="1"/>
        <v>1200</v>
      </c>
      <c r="S6" s="25">
        <f t="shared" si="1"/>
        <v>1244</v>
      </c>
      <c r="T6" s="25">
        <f t="shared" si="1"/>
        <v>1268</v>
      </c>
      <c r="U6" s="25">
        <f t="shared" si="1"/>
        <v>1233</v>
      </c>
    </row>
    <row r="7" spans="1:22" x14ac:dyDescent="0.15">
      <c r="A7" s="32" t="s">
        <v>233</v>
      </c>
      <c r="B7" s="29">
        <f>SUM(B4:B6)+140</f>
        <v>910.23599999999999</v>
      </c>
      <c r="C7" s="29">
        <f t="shared" ref="C7:L7" si="2">SUM(C4:C6)</f>
        <v>67.927999999999997</v>
      </c>
      <c r="D7" s="29">
        <f t="shared" si="2"/>
        <v>64.491</v>
      </c>
      <c r="E7" s="29">
        <f t="shared" si="2"/>
        <v>451.97200000000004</v>
      </c>
      <c r="F7" s="29">
        <f t="shared" si="2"/>
        <v>796.06600000000003</v>
      </c>
      <c r="G7" s="29">
        <f t="shared" si="2"/>
        <v>370.15800000000002</v>
      </c>
      <c r="H7" s="29">
        <f t="shared" si="2"/>
        <v>180.928</v>
      </c>
      <c r="I7" s="29">
        <f t="shared" si="2"/>
        <v>161.267</v>
      </c>
      <c r="J7" s="29">
        <f t="shared" si="2"/>
        <v>1144</v>
      </c>
      <c r="K7" s="29">
        <f t="shared" si="2"/>
        <v>1393</v>
      </c>
      <c r="L7" s="29">
        <f t="shared" si="2"/>
        <v>1494</v>
      </c>
      <c r="M7" s="29">
        <f t="shared" ref="M7" si="3">SUM(M4:M6)</f>
        <v>1213</v>
      </c>
      <c r="N7" s="29">
        <f t="shared" ref="N7" si="4">SUM(N4:N6)</f>
        <v>1577</v>
      </c>
      <c r="O7" s="29">
        <f t="shared" ref="O7" si="5">SUM(O4:O6)</f>
        <v>1507</v>
      </c>
      <c r="P7" s="29">
        <f t="shared" ref="P7" si="6">SUM(P4:P6)</f>
        <v>1298</v>
      </c>
      <c r="Q7" s="29">
        <f t="shared" ref="Q7" si="7">SUM(Q4:Q6)</f>
        <v>1872</v>
      </c>
      <c r="R7" s="29">
        <f t="shared" ref="R7" si="8">SUM(R4:R6)</f>
        <v>1400</v>
      </c>
      <c r="S7" s="29">
        <f t="shared" ref="S7" si="9">SUM(S4:S6)</f>
        <v>1445</v>
      </c>
      <c r="T7" s="29">
        <f t="shared" ref="T7" si="10">SUM(T4:T6)</f>
        <v>1470</v>
      </c>
      <c r="U7" s="29">
        <f t="shared" ref="U7" si="11">SUM(U4:U6)</f>
        <v>1436</v>
      </c>
      <c r="V7" s="29"/>
    </row>
    <row r="8" spans="1:22" x14ac:dyDescent="0.15">
      <c r="A8" s="32" t="s">
        <v>234</v>
      </c>
      <c r="B8" s="33">
        <f t="shared" ref="B8:L8" si="12">B7/B14</f>
        <v>0.175462479174052</v>
      </c>
      <c r="C8" s="33">
        <f t="shared" si="12"/>
        <v>1.2944127855847753E-2</v>
      </c>
      <c r="D8" s="33">
        <f t="shared" si="12"/>
        <v>7.6944846588743862E-3</v>
      </c>
      <c r="E8" s="33">
        <f t="shared" si="12"/>
        <v>3.9882825470856073E-2</v>
      </c>
      <c r="F8" s="33">
        <f t="shared" si="12"/>
        <v>6.7314586309635785E-2</v>
      </c>
      <c r="G8" s="33">
        <f t="shared" si="12"/>
        <v>2.9706500659483707E-2</v>
      </c>
      <c r="H8" s="33">
        <f t="shared" si="12"/>
        <v>1.316671466061077E-2</v>
      </c>
      <c r="I8" s="33">
        <f t="shared" si="12"/>
        <v>1.0710288576816784E-2</v>
      </c>
      <c r="J8" s="33">
        <f t="shared" si="12"/>
        <v>7.1535767883941975E-2</v>
      </c>
      <c r="K8" s="33">
        <f t="shared" si="12"/>
        <v>7.9663730984787837E-2</v>
      </c>
      <c r="L8" s="33">
        <f t="shared" si="12"/>
        <v>8.9667536912879375E-2</v>
      </c>
      <c r="M8" s="33">
        <f t="shared" ref="M8:U8" si="13">M7/M14</f>
        <v>6.6182119875970211E-2</v>
      </c>
      <c r="N8" s="33">
        <f t="shared" si="13"/>
        <v>8.0963933515989656E-2</v>
      </c>
      <c r="O8" s="33">
        <f t="shared" si="13"/>
        <v>7.20788794259275E-2</v>
      </c>
      <c r="P8" s="33">
        <f t="shared" si="13"/>
        <v>5.8654448563374401E-2</v>
      </c>
      <c r="Q8" s="33">
        <f t="shared" si="13"/>
        <v>8.0317329355210229E-2</v>
      </c>
      <c r="R8" s="33">
        <f t="shared" si="13"/>
        <v>5.7529348295392475E-2</v>
      </c>
      <c r="S8" s="33">
        <f t="shared" si="13"/>
        <v>5.7238283115497689E-2</v>
      </c>
      <c r="T8" s="33">
        <f t="shared" si="13"/>
        <v>5.6670047393642842E-2</v>
      </c>
      <c r="U8" s="33">
        <f t="shared" si="13"/>
        <v>5.4442866691719369E-2</v>
      </c>
      <c r="V8" s="33"/>
    </row>
    <row r="9" spans="1:22" outlineLevel="1" x14ac:dyDescent="0.15">
      <c r="A9" s="34" t="s">
        <v>235</v>
      </c>
      <c r="B9" s="35">
        <f>BS!B35</f>
        <v>0</v>
      </c>
      <c r="C9" s="35">
        <f>BS!C35</f>
        <v>0</v>
      </c>
      <c r="D9" s="35">
        <f>BS!D35</f>
        <v>0</v>
      </c>
      <c r="E9" s="35">
        <f>BS!E35</f>
        <v>1441.077</v>
      </c>
      <c r="F9" s="35">
        <f>BS!F35</f>
        <v>1430.8820000000001</v>
      </c>
      <c r="G9" s="35">
        <f>BS!G35</f>
        <v>1784.816</v>
      </c>
      <c r="H9" s="35">
        <f>BS!H35</f>
        <v>1989.6679999999999</v>
      </c>
      <c r="I9" s="35">
        <f>BS!I35</f>
        <v>2143.69</v>
      </c>
      <c r="J9" s="35">
        <f>BS!J35</f>
        <v>2123</v>
      </c>
      <c r="K9" s="35">
        <f>BS!K35</f>
        <v>2086</v>
      </c>
      <c r="L9" s="29">
        <f>K9</f>
        <v>2086</v>
      </c>
      <c r="M9" s="29">
        <f t="shared" ref="M9:U9" si="14">L9</f>
        <v>2086</v>
      </c>
      <c r="N9" s="29">
        <f t="shared" si="14"/>
        <v>2086</v>
      </c>
      <c r="O9" s="29">
        <f t="shared" si="14"/>
        <v>2086</v>
      </c>
      <c r="P9" s="29">
        <f t="shared" si="14"/>
        <v>2086</v>
      </c>
      <c r="Q9" s="29">
        <f t="shared" si="14"/>
        <v>2086</v>
      </c>
      <c r="R9" s="29">
        <f t="shared" si="14"/>
        <v>2086</v>
      </c>
      <c r="S9" s="29">
        <f t="shared" si="14"/>
        <v>2086</v>
      </c>
      <c r="T9" s="29">
        <f t="shared" si="14"/>
        <v>2086</v>
      </c>
      <c r="U9" s="29">
        <f t="shared" si="14"/>
        <v>2086</v>
      </c>
      <c r="V9" s="29"/>
    </row>
    <row r="10" spans="1:22" outlineLevel="1" x14ac:dyDescent="0.15">
      <c r="A10" s="34" t="s">
        <v>236</v>
      </c>
      <c r="B10" s="35">
        <f>SUM(BS!B36)</f>
        <v>472.76900000000001</v>
      </c>
      <c r="C10" s="35">
        <f>SUM(BS!C36)</f>
        <v>1369.087</v>
      </c>
      <c r="D10" s="35">
        <f>SUM(BS!D36)</f>
        <v>1393.1179999999999</v>
      </c>
      <c r="E10" s="35">
        <f>SUM(BS!E36)</f>
        <v>1310.663</v>
      </c>
      <c r="F10" s="35">
        <f>SUM(BS!F36)</f>
        <v>1289.434</v>
      </c>
      <c r="G10" s="35">
        <f>SUM(BS!G36)</f>
        <v>1287.2539999999999</v>
      </c>
      <c r="H10" s="35">
        <f>SUM(BS!H36)</f>
        <v>586.577</v>
      </c>
      <c r="I10" s="35">
        <f>SUM(BS!I36)</f>
        <v>642.70799999999997</v>
      </c>
      <c r="J10" s="35">
        <f>SUM(BS!J36)</f>
        <v>663</v>
      </c>
      <c r="K10" s="35">
        <f>SUM(BS!K36)</f>
        <v>644</v>
      </c>
      <c r="L10" s="29">
        <f>K10</f>
        <v>644</v>
      </c>
      <c r="M10" s="29">
        <f t="shared" ref="M10:U10" si="15">L10</f>
        <v>644</v>
      </c>
      <c r="N10" s="29">
        <f t="shared" si="15"/>
        <v>644</v>
      </c>
      <c r="O10" s="29">
        <f t="shared" si="15"/>
        <v>644</v>
      </c>
      <c r="P10" s="29">
        <f t="shared" si="15"/>
        <v>644</v>
      </c>
      <c r="Q10" s="29">
        <f t="shared" si="15"/>
        <v>644</v>
      </c>
      <c r="R10" s="29">
        <f t="shared" si="15"/>
        <v>644</v>
      </c>
      <c r="S10" s="29">
        <f t="shared" si="15"/>
        <v>644</v>
      </c>
      <c r="T10" s="29">
        <f t="shared" si="15"/>
        <v>644</v>
      </c>
      <c r="U10" s="29">
        <f t="shared" si="15"/>
        <v>644</v>
      </c>
      <c r="V10" s="29"/>
    </row>
    <row r="11" spans="1:22" outlineLevel="1" x14ac:dyDescent="0.15">
      <c r="A11" s="34" t="s">
        <v>237</v>
      </c>
      <c r="B11" s="35">
        <f>BS!B37</f>
        <v>3804.634</v>
      </c>
      <c r="C11" s="35">
        <f>BS!C37</f>
        <v>3810.77</v>
      </c>
      <c r="D11" s="35">
        <f>BS!D37</f>
        <v>6923.8490000000002</v>
      </c>
      <c r="E11" s="35">
        <f>BS!E37</f>
        <v>8128.7849999999999</v>
      </c>
      <c r="F11" s="35">
        <f>BS!F37</f>
        <v>8309.6730000000007</v>
      </c>
      <c r="G11" s="35">
        <f>BS!G37</f>
        <v>9018.277</v>
      </c>
      <c r="H11" s="35">
        <f>BS!H37</f>
        <v>10984.144</v>
      </c>
      <c r="I11" s="35">
        <f>BS!I37</f>
        <v>12109.539000000001</v>
      </c>
      <c r="J11" s="35">
        <f>BS!J37</f>
        <v>12062</v>
      </c>
      <c r="K11" s="35">
        <f>BS!K37</f>
        <v>13363</v>
      </c>
      <c r="L11" s="29">
        <f t="shared" ref="L11:U11" si="16">B75-L7</f>
        <v>12437.548331048334</v>
      </c>
      <c r="M11" s="29">
        <f t="shared" si="16"/>
        <v>14385.21315293684</v>
      </c>
      <c r="N11" s="29">
        <f t="shared" si="16"/>
        <v>15170.808593483871</v>
      </c>
      <c r="O11" s="29">
        <f t="shared" si="16"/>
        <v>16670.650229894069</v>
      </c>
      <c r="P11" s="29">
        <f t="shared" si="16"/>
        <v>18101.608781464365</v>
      </c>
      <c r="Q11" s="29">
        <f t="shared" si="16"/>
        <v>18705.547885723649</v>
      </c>
      <c r="R11" s="29">
        <f t="shared" si="16"/>
        <v>20205.405171139857</v>
      </c>
      <c r="S11" s="29">
        <f t="shared" si="16"/>
        <v>21070.341427942927</v>
      </c>
      <c r="T11" s="29">
        <f t="shared" si="16"/>
        <v>21739.628915237194</v>
      </c>
      <c r="U11" s="29">
        <f t="shared" si="16"/>
        <v>22210.274565615629</v>
      </c>
      <c r="V11" s="29"/>
    </row>
    <row r="12" spans="1:22" x14ac:dyDescent="0.15">
      <c r="A12" s="32" t="s">
        <v>238</v>
      </c>
      <c r="B12" s="29">
        <f>SUM(B9:B11)</f>
        <v>4277.4030000000002</v>
      </c>
      <c r="C12" s="29">
        <f t="shared" ref="C12:I12" si="17">SUM(C9:C11)</f>
        <v>5179.857</v>
      </c>
      <c r="D12" s="29">
        <f t="shared" si="17"/>
        <v>8316.9670000000006</v>
      </c>
      <c r="E12" s="29">
        <f t="shared" si="17"/>
        <v>10880.525</v>
      </c>
      <c r="F12" s="29">
        <f t="shared" si="17"/>
        <v>11029.989000000001</v>
      </c>
      <c r="G12" s="29">
        <f t="shared" si="17"/>
        <v>12090.347</v>
      </c>
      <c r="H12" s="29">
        <f t="shared" si="17"/>
        <v>13560.388999999999</v>
      </c>
      <c r="I12" s="29">
        <f t="shared" si="17"/>
        <v>14895.937000000002</v>
      </c>
      <c r="J12" s="29">
        <f>SUM(J9:J11)</f>
        <v>14848</v>
      </c>
      <c r="K12" s="29">
        <f>SUM(K9:K11)</f>
        <v>16093</v>
      </c>
      <c r="L12" s="29">
        <f>SUM(L9:L11)</f>
        <v>15167.548331048334</v>
      </c>
      <c r="M12" s="29">
        <f t="shared" ref="M12:U12" si="18">SUM(M9:M11)</f>
        <v>17115.213152936842</v>
      </c>
      <c r="N12" s="29">
        <f t="shared" si="18"/>
        <v>17900.808593483871</v>
      </c>
      <c r="O12" s="29">
        <f t="shared" si="18"/>
        <v>19400.650229894069</v>
      </c>
      <c r="P12" s="29">
        <f t="shared" si="18"/>
        <v>20831.608781464365</v>
      </c>
      <c r="Q12" s="29">
        <f t="shared" si="18"/>
        <v>21435.547885723649</v>
      </c>
      <c r="R12" s="29">
        <f t="shared" si="18"/>
        <v>22935.405171139857</v>
      </c>
      <c r="S12" s="29">
        <f t="shared" si="18"/>
        <v>23800.341427942927</v>
      </c>
      <c r="T12" s="29">
        <f t="shared" si="18"/>
        <v>24469.628915237194</v>
      </c>
      <c r="U12" s="29">
        <f t="shared" si="18"/>
        <v>24940.274565615629</v>
      </c>
      <c r="V12" s="29"/>
    </row>
    <row r="13" spans="1:22" x14ac:dyDescent="0.15">
      <c r="A13" s="32" t="s">
        <v>239</v>
      </c>
      <c r="B13" s="36">
        <f t="shared" ref="B13:L13" si="19">B12/B14</f>
        <v>0.824537520825948</v>
      </c>
      <c r="C13" s="36">
        <f t="shared" si="19"/>
        <v>0.98705587214415225</v>
      </c>
      <c r="D13" s="36">
        <f t="shared" si="19"/>
        <v>0.99230551534112565</v>
      </c>
      <c r="E13" s="36">
        <f t="shared" si="19"/>
        <v>0.96011717452914391</v>
      </c>
      <c r="F13" s="36">
        <f t="shared" si="19"/>
        <v>0.93268541369036417</v>
      </c>
      <c r="G13" s="36">
        <f t="shared" si="19"/>
        <v>0.97029349934051634</v>
      </c>
      <c r="H13" s="36">
        <f t="shared" si="19"/>
        <v>0.98683328533938919</v>
      </c>
      <c r="I13" s="36">
        <f t="shared" si="19"/>
        <v>0.98928971142318323</v>
      </c>
      <c r="J13" s="36">
        <f t="shared" si="19"/>
        <v>0.928464232116058</v>
      </c>
      <c r="K13" s="36">
        <f t="shared" si="19"/>
        <v>0.92033626901521215</v>
      </c>
      <c r="L13" s="36">
        <f t="shared" si="19"/>
        <v>0.91033246308712079</v>
      </c>
      <c r="M13" s="36">
        <f t="shared" ref="M13" si="20">M12/M14</f>
        <v>0.93381788012402978</v>
      </c>
      <c r="N13" s="36">
        <f t="shared" ref="N13" si="21">N12/N14</f>
        <v>0.91903606648401037</v>
      </c>
      <c r="O13" s="36">
        <f t="shared" ref="O13" si="22">O12/O14</f>
        <v>0.9279211205740725</v>
      </c>
      <c r="P13" s="36">
        <f t="shared" ref="P13" si="23">P12/P14</f>
        <v>0.94134555143662557</v>
      </c>
      <c r="Q13" s="36">
        <f t="shared" ref="Q13" si="24">Q12/Q14</f>
        <v>0.91968267064478981</v>
      </c>
      <c r="R13" s="36">
        <f t="shared" ref="R13" si="25">R12/R14</f>
        <v>0.94247065170460753</v>
      </c>
      <c r="S13" s="36">
        <f t="shared" ref="S13" si="26">S12/S14</f>
        <v>0.94276171688450228</v>
      </c>
      <c r="T13" s="36">
        <f t="shared" ref="T13" si="27">T12/T14</f>
        <v>0.94332995260635721</v>
      </c>
      <c r="U13" s="36">
        <f t="shared" ref="U13" si="28">U12/U14</f>
        <v>0.94555713330828062</v>
      </c>
      <c r="V13" s="36"/>
    </row>
    <row r="14" spans="1:22" x14ac:dyDescent="0.15">
      <c r="A14" s="28" t="s">
        <v>240</v>
      </c>
      <c r="B14" s="37">
        <f t="shared" ref="B14:L14" si="29">B7+B12</f>
        <v>5187.6390000000001</v>
      </c>
      <c r="C14" s="37">
        <f t="shared" si="29"/>
        <v>5247.7849999999999</v>
      </c>
      <c r="D14" s="37">
        <f t="shared" si="29"/>
        <v>8381.4580000000005</v>
      </c>
      <c r="E14" s="37">
        <f t="shared" si="29"/>
        <v>11332.496999999999</v>
      </c>
      <c r="F14" s="37">
        <f t="shared" si="29"/>
        <v>11826.055000000002</v>
      </c>
      <c r="G14" s="37">
        <f t="shared" si="29"/>
        <v>12460.504999999999</v>
      </c>
      <c r="H14" s="37">
        <f t="shared" si="29"/>
        <v>13741.316999999999</v>
      </c>
      <c r="I14" s="37">
        <f t="shared" si="29"/>
        <v>15057.204000000002</v>
      </c>
      <c r="J14" s="37">
        <f t="shared" si="29"/>
        <v>15992</v>
      </c>
      <c r="K14" s="37">
        <f t="shared" si="29"/>
        <v>17486</v>
      </c>
      <c r="L14" s="37">
        <f t="shared" si="29"/>
        <v>16661.548331048332</v>
      </c>
      <c r="M14" s="37">
        <f t="shared" ref="M14:T14" si="30">M7+M12</f>
        <v>18328.213152936842</v>
      </c>
      <c r="N14" s="37">
        <f t="shared" si="30"/>
        <v>19477.808593483871</v>
      </c>
      <c r="O14" s="37">
        <f t="shared" si="30"/>
        <v>20907.650229894069</v>
      </c>
      <c r="P14" s="37">
        <f t="shared" si="30"/>
        <v>22129.608781464365</v>
      </c>
      <c r="Q14" s="37">
        <f t="shared" si="30"/>
        <v>23307.547885723649</v>
      </c>
      <c r="R14" s="37">
        <f t="shared" si="30"/>
        <v>24335.405171139857</v>
      </c>
      <c r="S14" s="37">
        <f t="shared" si="30"/>
        <v>25245.341427942927</v>
      </c>
      <c r="T14" s="37">
        <f t="shared" si="30"/>
        <v>25939.628915237194</v>
      </c>
      <c r="U14" s="37">
        <f>U7+U12</f>
        <v>26376.274565615629</v>
      </c>
      <c r="V14" s="37"/>
    </row>
    <row r="15" spans="1:22" x14ac:dyDescent="0.15">
      <c r="A15" s="28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</row>
    <row r="16" spans="1:22" x14ac:dyDescent="0.15">
      <c r="A16" s="28" t="s">
        <v>241</v>
      </c>
      <c r="B16" s="37">
        <f>B14/IS!B14</f>
        <v>4.3305423822478817</v>
      </c>
      <c r="C16" s="37">
        <f>C14/IS!C14</f>
        <v>3.5251949583885009</v>
      </c>
      <c r="D16" s="37">
        <f>D14/IS!D14</f>
        <v>4.5305521230971477</v>
      </c>
      <c r="E16" s="37">
        <f>E14/IS!E14</f>
        <v>5.1932189579923111</v>
      </c>
      <c r="F16" s="37">
        <f>F14/IS!F14</f>
        <v>4.7404166945588084</v>
      </c>
      <c r="G16" s="37">
        <f>G14/IS!G14</f>
        <v>4.8442948881930743</v>
      </c>
      <c r="H16" s="37">
        <f>H14/IS!H14</f>
        <v>4.7015155631253123</v>
      </c>
      <c r="I16" s="37">
        <f>I14/IS!I14</f>
        <v>4.8014043367346941</v>
      </c>
      <c r="J16" s="37">
        <f>J14/IS!J14</f>
        <v>4.5861772297103531</v>
      </c>
      <c r="K16" s="37">
        <f>K14/IS!K14</f>
        <v>4.8693957115009745</v>
      </c>
      <c r="L16" s="37">
        <f>L14/IS!M14</f>
        <v>8.1467127972347075</v>
      </c>
      <c r="M16" s="37">
        <f>M14/IS!N14</f>
        <v>4.2354993274979549</v>
      </c>
      <c r="N16" s="37">
        <f>N14/IS!O14</f>
        <v>4.1922461162536431</v>
      </c>
      <c r="O16" s="37">
        <f>O14/IS!P14</f>
        <v>4.1467766210252401</v>
      </c>
      <c r="P16" s="37">
        <f>P14/IS!Q14</f>
        <v>3.9981775633523853</v>
      </c>
      <c r="Q16" s="37">
        <f>Q14/IS!R14</f>
        <v>3.7995277723022176</v>
      </c>
      <c r="R16" s="37">
        <f>R14/IS!S14</f>
        <v>3.5491354861500786</v>
      </c>
      <c r="S16" s="37">
        <f>S14/IS!T14</f>
        <v>3.2582720391747158</v>
      </c>
      <c r="T16" s="37">
        <f>T14/IS!U14</f>
        <v>2.9310198619166172</v>
      </c>
      <c r="U16" s="37">
        <f>U14/IS!V14</f>
        <v>2.580693941809125</v>
      </c>
      <c r="V16" s="37"/>
    </row>
    <row r="17" spans="1:22" x14ac:dyDescent="0.15">
      <c r="A17" s="29"/>
      <c r="B17" s="29"/>
      <c r="C17" s="29"/>
      <c r="D17" s="29"/>
      <c r="E17" s="28"/>
      <c r="F17" s="28"/>
      <c r="G17" s="28"/>
      <c r="H17" s="28"/>
      <c r="I17" s="28"/>
      <c r="J17" s="29"/>
      <c r="K17" s="29"/>
      <c r="L17" s="29"/>
      <c r="M17" s="29"/>
      <c r="N17" s="29"/>
    </row>
    <row r="18" spans="1:22" x14ac:dyDescent="0.15">
      <c r="A18" s="32" t="s">
        <v>242</v>
      </c>
      <c r="B18" s="29">
        <f>BS!B5</f>
        <v>2228.8380000000002</v>
      </c>
      <c r="C18" s="29">
        <f>BS!C5</f>
        <v>748.476</v>
      </c>
      <c r="D18" s="29">
        <f>BS!D5</f>
        <v>1412.5170000000001</v>
      </c>
      <c r="E18" s="29">
        <f>BS!E5</f>
        <v>606.16600000000005</v>
      </c>
      <c r="F18" s="29">
        <f>BS!F5</f>
        <v>1869.577</v>
      </c>
      <c r="G18" s="29">
        <f>BS!G5</f>
        <v>1604.8689999999999</v>
      </c>
      <c r="H18" s="29">
        <f>BS!H5</f>
        <v>1536.3579999999999</v>
      </c>
      <c r="I18" s="29">
        <f>BS!I5</f>
        <v>1906.421</v>
      </c>
      <c r="J18" s="29">
        <f>BS!J5</f>
        <v>2096</v>
      </c>
      <c r="K18" s="29">
        <f>BS!K5</f>
        <v>3081</v>
      </c>
      <c r="L18" s="29">
        <f>BS!M5</f>
        <v>2482.3415548959538</v>
      </c>
      <c r="M18" s="29">
        <f>BS!N5</f>
        <v>6161.8180992556418</v>
      </c>
      <c r="N18" s="29">
        <f>BS!O5</f>
        <v>5329.1737410582409</v>
      </c>
      <c r="O18" s="29">
        <f>BS!P5</f>
        <v>4641.5914171868271</v>
      </c>
      <c r="P18" s="29">
        <f>BS!Q5</f>
        <v>3417.2362531683571</v>
      </c>
      <c r="Q18" s="29">
        <f>BS!R5</f>
        <v>2321.8006120556074</v>
      </c>
      <c r="R18" s="29">
        <f>BS!S5</f>
        <v>975.35489649920328</v>
      </c>
      <c r="S18" s="29">
        <f>BS!T5</f>
        <v>-308.31070343688543</v>
      </c>
      <c r="T18" s="29">
        <f>BS!U5</f>
        <v>-1668.8917102952923</v>
      </c>
      <c r="U18" s="29">
        <f>BS!V5</f>
        <v>-3103.341742696025</v>
      </c>
      <c r="V18" s="29"/>
    </row>
    <row r="19" spans="1:22" x14ac:dyDescent="0.15">
      <c r="A19" s="28" t="s">
        <v>243</v>
      </c>
      <c r="B19" s="29">
        <f>B14-B18</f>
        <v>2958.8009999999999</v>
      </c>
      <c r="C19" s="29">
        <f t="shared" ref="C19:J19" si="31">C14-C18</f>
        <v>4499.3090000000002</v>
      </c>
      <c r="D19" s="29">
        <f t="shared" si="31"/>
        <v>6968.9410000000007</v>
      </c>
      <c r="E19" s="29">
        <f t="shared" si="31"/>
        <v>10726.331</v>
      </c>
      <c r="F19" s="29">
        <f t="shared" si="31"/>
        <v>9956.4780000000028</v>
      </c>
      <c r="G19" s="29">
        <f t="shared" si="31"/>
        <v>10855.635999999999</v>
      </c>
      <c r="H19" s="29">
        <f t="shared" si="31"/>
        <v>12204.958999999999</v>
      </c>
      <c r="I19" s="29">
        <f t="shared" si="31"/>
        <v>13150.783000000001</v>
      </c>
      <c r="J19" s="29">
        <f t="shared" si="31"/>
        <v>13896</v>
      </c>
      <c r="K19" s="29">
        <f t="shared" ref="K19:U19" si="32">K14-K18</f>
        <v>14405</v>
      </c>
      <c r="L19" s="29">
        <f t="shared" si="32"/>
        <v>14179.206776152379</v>
      </c>
      <c r="M19" s="29">
        <f t="shared" si="32"/>
        <v>12166.395053681201</v>
      </c>
      <c r="N19" s="29">
        <f t="shared" si="32"/>
        <v>14148.63485242563</v>
      </c>
      <c r="O19" s="29">
        <f t="shared" si="32"/>
        <v>16266.058812707241</v>
      </c>
      <c r="P19" s="29">
        <f t="shared" si="32"/>
        <v>18712.372528296008</v>
      </c>
      <c r="Q19" s="29">
        <f t="shared" si="32"/>
        <v>20985.747273668043</v>
      </c>
      <c r="R19" s="29">
        <f t="shared" si="32"/>
        <v>23360.050274640653</v>
      </c>
      <c r="S19" s="29">
        <f t="shared" si="32"/>
        <v>25553.652131379811</v>
      </c>
      <c r="T19" s="29">
        <f t="shared" si="32"/>
        <v>27608.520625532485</v>
      </c>
      <c r="U19" s="29">
        <f t="shared" si="32"/>
        <v>29479.616308311655</v>
      </c>
      <c r="V19" s="29"/>
    </row>
    <row r="20" spans="1:22" x14ac:dyDescent="0.15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>
        <f>M18-500</f>
        <v>5661.8180992556418</v>
      </c>
      <c r="N20" s="29">
        <f t="shared" ref="N20:U20" si="33">N18-500</f>
        <v>4829.1737410582409</v>
      </c>
      <c r="O20" s="29">
        <f t="shared" si="33"/>
        <v>4141.5914171868271</v>
      </c>
      <c r="P20" s="29">
        <f t="shared" si="33"/>
        <v>2917.2362531683571</v>
      </c>
      <c r="Q20" s="29">
        <f t="shared" si="33"/>
        <v>1821.8006120556074</v>
      </c>
      <c r="R20" s="29">
        <f t="shared" si="33"/>
        <v>475.35489649920328</v>
      </c>
      <c r="S20" s="29">
        <f t="shared" si="33"/>
        <v>-808.31070343688543</v>
      </c>
      <c r="T20" s="29">
        <f t="shared" si="33"/>
        <v>-2168.8917102952923</v>
      </c>
      <c r="U20" s="29">
        <f t="shared" si="33"/>
        <v>-3603.341742696025</v>
      </c>
    </row>
    <row r="21" spans="1:22" x14ac:dyDescent="0.15">
      <c r="A21" s="29" t="s">
        <v>81</v>
      </c>
      <c r="B21" s="39">
        <v>4.4999999999999998E-2</v>
      </c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</row>
    <row r="22" spans="1:22" x14ac:dyDescent="0.15">
      <c r="A22" s="32" t="s">
        <v>5</v>
      </c>
      <c r="B22" s="29">
        <f>BS!B5</f>
        <v>2228.8380000000002</v>
      </c>
      <c r="C22" s="29">
        <f>BS!C5</f>
        <v>748.476</v>
      </c>
      <c r="D22" s="29">
        <f>BS!D5</f>
        <v>1412.5170000000001</v>
      </c>
      <c r="E22" s="29">
        <f>BS!E5</f>
        <v>606.16600000000005</v>
      </c>
      <c r="F22" s="29">
        <f>BS!F5</f>
        <v>1869.577</v>
      </c>
      <c r="G22" s="29">
        <f>BS!G5</f>
        <v>1604.8689999999999</v>
      </c>
      <c r="H22" s="29">
        <f>BS!H5</f>
        <v>1536.3579999999999</v>
      </c>
      <c r="I22" s="29">
        <f>BS!I5</f>
        <v>1906.421</v>
      </c>
      <c r="J22" s="29">
        <f>BS!J5</f>
        <v>2096</v>
      </c>
      <c r="K22" s="29">
        <f>BS!K5</f>
        <v>3081</v>
      </c>
      <c r="L22" s="29">
        <f>BS!M5</f>
        <v>2482.3415548959538</v>
      </c>
      <c r="M22" s="29">
        <f>BS!N5</f>
        <v>6161.8180992556418</v>
      </c>
      <c r="N22" s="29">
        <f>BS!O5</f>
        <v>5329.1737410582409</v>
      </c>
      <c r="O22" s="29">
        <f>BS!P5</f>
        <v>4641.5914171868271</v>
      </c>
      <c r="P22" s="29">
        <f>BS!Q5</f>
        <v>3417.2362531683571</v>
      </c>
      <c r="Q22" s="29">
        <f>BS!R5</f>
        <v>2321.8006120556074</v>
      </c>
      <c r="R22" s="29">
        <f>BS!S5</f>
        <v>975.35489649920328</v>
      </c>
      <c r="S22" s="29">
        <f>BS!T5</f>
        <v>-308.31070343688543</v>
      </c>
      <c r="T22" s="29">
        <f>BS!U5</f>
        <v>-1668.8917102952923</v>
      </c>
      <c r="U22" s="29">
        <f>BS!V5</f>
        <v>-3103.341742696025</v>
      </c>
      <c r="V22" s="29"/>
    </row>
    <row r="23" spans="1:22" x14ac:dyDescent="0.15">
      <c r="A23" s="28" t="s">
        <v>244</v>
      </c>
      <c r="B23" s="28">
        <f>IS!B18</f>
        <v>3.581</v>
      </c>
      <c r="C23" s="28">
        <f>IS!C18</f>
        <v>3.476</v>
      </c>
      <c r="D23" s="28">
        <f>IS!D18</f>
        <v>13.074999999999999</v>
      </c>
      <c r="E23" s="28">
        <f>IS!E18</f>
        <v>14.481999999999999</v>
      </c>
      <c r="F23" s="28">
        <f>IS!F18</f>
        <v>27.696999999999999</v>
      </c>
      <c r="G23" s="28">
        <f>IS!G18</f>
        <v>8.6539999999999999</v>
      </c>
      <c r="H23" s="28">
        <f>IS!H18</f>
        <v>2.6440000000000001</v>
      </c>
      <c r="I23" s="28">
        <f>IS!I18</f>
        <v>36</v>
      </c>
      <c r="J23" s="28">
        <f>IS!J18</f>
        <v>94</v>
      </c>
      <c r="K23" s="28">
        <f>IS!K18</f>
        <v>137</v>
      </c>
      <c r="L23" s="28">
        <f>((K22+L22)/2)*$B$21</f>
        <v>125.17518498515895</v>
      </c>
      <c r="M23" s="28">
        <f t="shared" ref="M23:U23" si="34">((L22+M22)/2)*$B$21</f>
        <v>194.4935922184109</v>
      </c>
      <c r="N23" s="28">
        <f t="shared" si="34"/>
        <v>258.5473164070624</v>
      </c>
      <c r="O23" s="28">
        <f t="shared" si="34"/>
        <v>224.342216060514</v>
      </c>
      <c r="P23" s="28">
        <f t="shared" si="34"/>
        <v>181.32362258299162</v>
      </c>
      <c r="Q23" s="28">
        <f t="shared" si="34"/>
        <v>129.1283294675392</v>
      </c>
      <c r="R23" s="28">
        <f t="shared" si="34"/>
        <v>74.185998942483238</v>
      </c>
      <c r="S23" s="28">
        <f t="shared" si="34"/>
        <v>15.00849434390215</v>
      </c>
      <c r="T23" s="28">
        <f t="shared" si="34"/>
        <v>-44.487054308973995</v>
      </c>
      <c r="U23" s="28">
        <f t="shared" si="34"/>
        <v>-107.37525269230463</v>
      </c>
      <c r="V23" s="28"/>
    </row>
    <row r="24" spans="1:22" x14ac:dyDescent="0.15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</row>
    <row r="26" spans="1:22" x14ac:dyDescent="0.15">
      <c r="A26" s="40" t="s">
        <v>245</v>
      </c>
      <c r="B26" s="51" t="s">
        <v>246</v>
      </c>
      <c r="C26" s="41" t="s">
        <v>247</v>
      </c>
      <c r="D26" s="52"/>
      <c r="E26" s="41" t="s">
        <v>248</v>
      </c>
      <c r="F26" s="52"/>
      <c r="G26" s="41" t="s">
        <v>249</v>
      </c>
      <c r="H26" s="52"/>
      <c r="I26" s="41" t="s">
        <v>250</v>
      </c>
      <c r="J26" s="53"/>
      <c r="K26" s="27">
        <v>2025</v>
      </c>
      <c r="L26" s="27">
        <v>2026</v>
      </c>
      <c r="M26" s="27">
        <v>2027</v>
      </c>
      <c r="N26" s="27">
        <v>2028</v>
      </c>
      <c r="O26" s="27">
        <v>2029</v>
      </c>
      <c r="P26" s="27">
        <v>2030</v>
      </c>
      <c r="Q26" s="27">
        <v>2031</v>
      </c>
      <c r="R26" s="27">
        <v>2032</v>
      </c>
      <c r="S26" s="27">
        <v>2033</v>
      </c>
      <c r="T26" s="27">
        <v>2034</v>
      </c>
    </row>
    <row r="27" spans="1:22" x14ac:dyDescent="0.15">
      <c r="A27" s="42" t="s">
        <v>251</v>
      </c>
      <c r="B27" s="43" t="str">
        <f t="shared" ref="B27:B54" si="35">LEFT(A27, SEARCH(" ",A27,1))</f>
        <v xml:space="preserve">2.625% </v>
      </c>
      <c r="C27" s="44">
        <v>43770</v>
      </c>
      <c r="E27" s="44">
        <v>45597</v>
      </c>
      <c r="G27" s="43" t="s">
        <v>252</v>
      </c>
      <c r="H27" s="43"/>
      <c r="J27" s="54"/>
      <c r="L27" s="43"/>
      <c r="N27" s="43"/>
      <c r="O27" s="43"/>
      <c r="R27" s="43"/>
      <c r="S27" s="43"/>
    </row>
    <row r="28" spans="1:22" x14ac:dyDescent="0.15">
      <c r="A28" s="42" t="s">
        <v>253</v>
      </c>
      <c r="B28" s="43" t="str">
        <f t="shared" si="35"/>
        <v xml:space="preserve">1.250% </v>
      </c>
      <c r="C28" s="44">
        <v>43983</v>
      </c>
      <c r="E28" s="44">
        <v>45839</v>
      </c>
      <c r="G28" s="43">
        <v>500</v>
      </c>
      <c r="J28" s="45" t="s">
        <v>254</v>
      </c>
      <c r="K28" s="43">
        <f>$B28*$G28*7/12</f>
        <v>3.6458333333333335</v>
      </c>
      <c r="L28" s="43"/>
      <c r="M28" s="43"/>
      <c r="N28" s="43"/>
      <c r="O28" s="43"/>
      <c r="P28" s="43"/>
      <c r="Q28" s="43"/>
      <c r="R28" s="43"/>
      <c r="S28" s="43"/>
      <c r="T28" s="43"/>
      <c r="U28" s="43"/>
    </row>
    <row r="29" spans="1:22" x14ac:dyDescent="0.15">
      <c r="A29" s="42" t="s">
        <v>255</v>
      </c>
      <c r="B29" s="43" t="str">
        <f t="shared" si="35"/>
        <v xml:space="preserve">1.000% </v>
      </c>
      <c r="C29" s="44">
        <v>44105</v>
      </c>
      <c r="E29" s="44">
        <v>45901</v>
      </c>
      <c r="G29" s="43">
        <v>700</v>
      </c>
      <c r="J29" s="45" t="s">
        <v>256</v>
      </c>
      <c r="K29" s="43">
        <f>$B29*$G29*9/12</f>
        <v>5.25</v>
      </c>
      <c r="L29" s="43"/>
      <c r="M29" s="43"/>
      <c r="N29" s="43"/>
      <c r="O29" s="43"/>
      <c r="P29" s="43"/>
      <c r="Q29" s="43"/>
      <c r="R29" s="43"/>
      <c r="S29" s="43"/>
      <c r="T29" s="43"/>
      <c r="U29" s="43"/>
    </row>
    <row r="30" spans="1:22" x14ac:dyDescent="0.15">
      <c r="A30" s="42" t="s">
        <v>257</v>
      </c>
      <c r="B30" s="43" t="str">
        <f t="shared" si="35"/>
        <v xml:space="preserve">1.450% </v>
      </c>
      <c r="C30" s="44">
        <v>44317</v>
      </c>
      <c r="E30" s="44">
        <v>46143</v>
      </c>
      <c r="G30" s="43">
        <v>700</v>
      </c>
      <c r="J30" s="45" t="s">
        <v>258</v>
      </c>
      <c r="K30" s="43">
        <f t="shared" ref="K30:T54" si="36">$B30*$G30</f>
        <v>10.15</v>
      </c>
      <c r="L30" s="43">
        <f>$B30*$G30*5/12</f>
        <v>4.229166666666667</v>
      </c>
      <c r="M30" s="43"/>
      <c r="N30" s="43"/>
      <c r="O30" s="43"/>
      <c r="P30" s="43"/>
      <c r="Q30" s="43"/>
      <c r="R30" s="43"/>
      <c r="S30" s="43"/>
      <c r="T30" s="43"/>
      <c r="U30" s="43"/>
    </row>
    <row r="31" spans="1:22" x14ac:dyDescent="0.15">
      <c r="A31" s="42" t="s">
        <v>259</v>
      </c>
      <c r="B31" s="43" t="str">
        <f t="shared" si="35"/>
        <v xml:space="preserve">2.900% </v>
      </c>
      <c r="C31" s="44">
        <v>43770</v>
      </c>
      <c r="E31" s="44">
        <v>46327</v>
      </c>
      <c r="G31" s="43">
        <v>600</v>
      </c>
      <c r="J31" s="45" t="s">
        <v>260</v>
      </c>
      <c r="K31" s="43">
        <f t="shared" si="36"/>
        <v>17.400000000000002</v>
      </c>
      <c r="L31" s="43">
        <f>$B31*$G31*11/12</f>
        <v>15.950000000000003</v>
      </c>
      <c r="M31" s="43"/>
      <c r="N31" s="43"/>
      <c r="O31" s="43"/>
      <c r="P31" s="43"/>
      <c r="Q31" s="43"/>
      <c r="R31" s="43"/>
      <c r="S31" s="43"/>
      <c r="T31" s="43"/>
      <c r="U31" s="43"/>
    </row>
    <row r="32" spans="1:22" x14ac:dyDescent="0.15">
      <c r="A32" s="42" t="s">
        <v>261</v>
      </c>
      <c r="B32" s="43" t="str">
        <f t="shared" si="35"/>
        <v xml:space="preserve">0.250% </v>
      </c>
      <c r="C32" s="44">
        <v>44256</v>
      </c>
      <c r="E32" s="44">
        <v>46447</v>
      </c>
      <c r="G32" s="43">
        <v>518</v>
      </c>
      <c r="J32" s="45" t="s">
        <v>262</v>
      </c>
      <c r="K32" s="43">
        <f t="shared" si="36"/>
        <v>1.2949999999999999</v>
      </c>
      <c r="L32" s="43">
        <f t="shared" si="36"/>
        <v>1.2949999999999999</v>
      </c>
      <c r="M32" s="43">
        <f>$B32*$G32*3/12</f>
        <v>0.32374999999999998</v>
      </c>
      <c r="N32" s="43"/>
      <c r="O32" s="43"/>
      <c r="P32" s="43"/>
      <c r="Q32" s="43"/>
      <c r="R32" s="43"/>
      <c r="S32" s="43"/>
      <c r="T32" s="43"/>
      <c r="U32" s="43"/>
    </row>
    <row r="33" spans="1:21" x14ac:dyDescent="0.15">
      <c r="A33" s="42" t="s">
        <v>263</v>
      </c>
      <c r="B33" s="43" t="str">
        <f t="shared" si="35"/>
        <v xml:space="preserve">1.800% </v>
      </c>
      <c r="C33" s="44">
        <v>43983</v>
      </c>
      <c r="E33" s="44">
        <v>46569</v>
      </c>
      <c r="G33" s="43">
        <v>500</v>
      </c>
      <c r="J33" s="45" t="s">
        <v>264</v>
      </c>
      <c r="K33" s="43">
        <f t="shared" si="36"/>
        <v>9</v>
      </c>
      <c r="L33" s="43">
        <f t="shared" si="36"/>
        <v>9</v>
      </c>
      <c r="M33" s="43">
        <f>$B33*$G33*7/12</f>
        <v>5.25</v>
      </c>
      <c r="N33" s="43"/>
      <c r="O33" s="43"/>
      <c r="P33" s="43"/>
      <c r="Q33" s="43"/>
      <c r="R33" s="43"/>
      <c r="S33" s="43"/>
      <c r="T33" s="43"/>
      <c r="U33" s="43"/>
    </row>
    <row r="34" spans="1:21" x14ac:dyDescent="0.15">
      <c r="A34" s="42" t="s">
        <v>265</v>
      </c>
      <c r="B34" s="43" t="str">
        <f t="shared" si="35"/>
        <v xml:space="preserve">1.550% </v>
      </c>
      <c r="C34" s="44">
        <v>44105</v>
      </c>
      <c r="E34" s="44">
        <v>46813</v>
      </c>
      <c r="G34" s="43">
        <v>650</v>
      </c>
      <c r="J34" s="45" t="s">
        <v>266</v>
      </c>
      <c r="K34" s="43">
        <f t="shared" si="36"/>
        <v>10.074999999999999</v>
      </c>
      <c r="L34" s="43">
        <f t="shared" si="36"/>
        <v>10.074999999999999</v>
      </c>
      <c r="M34" s="43">
        <f t="shared" si="36"/>
        <v>10.074999999999999</v>
      </c>
      <c r="N34" s="43">
        <f>$B34*$G34*3/12</f>
        <v>2.5187499999999998</v>
      </c>
      <c r="O34" s="43"/>
      <c r="P34" s="43"/>
      <c r="Q34" s="43"/>
      <c r="R34" s="43"/>
      <c r="S34" s="43"/>
      <c r="T34" s="43"/>
      <c r="U34" s="43"/>
    </row>
    <row r="35" spans="1:21" x14ac:dyDescent="0.15">
      <c r="A35" s="42" t="s">
        <v>267</v>
      </c>
      <c r="B35" s="43" t="str">
        <f t="shared" si="35"/>
        <v xml:space="preserve">2.000% </v>
      </c>
      <c r="C35" s="44">
        <v>44317</v>
      </c>
      <c r="E35" s="44">
        <v>46874</v>
      </c>
      <c r="G35" s="43">
        <v>400</v>
      </c>
      <c r="J35" s="45" t="s">
        <v>268</v>
      </c>
      <c r="K35" s="43">
        <f t="shared" si="36"/>
        <v>8</v>
      </c>
      <c r="L35" s="43">
        <f t="shared" si="36"/>
        <v>8</v>
      </c>
      <c r="M35" s="43">
        <f t="shared" si="36"/>
        <v>8</v>
      </c>
      <c r="N35" s="43">
        <f>$B35*$G35*5/12</f>
        <v>3.3333333333333335</v>
      </c>
      <c r="O35" s="43"/>
      <c r="P35" s="43"/>
      <c r="Q35" s="43"/>
      <c r="R35" s="43"/>
      <c r="S35" s="43"/>
      <c r="T35" s="43"/>
      <c r="U35" s="43"/>
    </row>
    <row r="36" spans="1:21" x14ac:dyDescent="0.15">
      <c r="A36" s="42" t="s">
        <v>269</v>
      </c>
      <c r="B36" s="43" t="str">
        <f t="shared" si="35"/>
        <v xml:space="preserve">2.875% </v>
      </c>
      <c r="C36" s="44">
        <v>45170</v>
      </c>
      <c r="E36" s="44">
        <v>46997</v>
      </c>
      <c r="G36" s="43">
        <v>331</v>
      </c>
      <c r="J36" s="45" t="s">
        <v>270</v>
      </c>
      <c r="K36" s="43">
        <f t="shared" si="36"/>
        <v>9.5162500000000012</v>
      </c>
      <c r="L36" s="43">
        <f t="shared" si="36"/>
        <v>9.5162500000000012</v>
      </c>
      <c r="M36" s="43">
        <f t="shared" si="36"/>
        <v>9.5162500000000012</v>
      </c>
      <c r="N36" s="43">
        <f>$B36*$G36*9/12</f>
        <v>7.1371875000000005</v>
      </c>
      <c r="O36" s="43"/>
      <c r="P36" s="43"/>
      <c r="Q36" s="43"/>
      <c r="R36" s="43"/>
      <c r="S36" s="43"/>
      <c r="T36" s="43"/>
      <c r="U36" s="43"/>
    </row>
    <row r="37" spans="1:21" x14ac:dyDescent="0.15">
      <c r="A37" s="42" t="s">
        <v>271</v>
      </c>
      <c r="B37" s="43" t="str">
        <f t="shared" si="35"/>
        <v xml:space="preserve">1.558% </v>
      </c>
      <c r="C37" s="44">
        <v>45536</v>
      </c>
      <c r="E37" s="44">
        <v>47362</v>
      </c>
      <c r="G37" s="43">
        <v>110</v>
      </c>
      <c r="J37" s="45" t="s">
        <v>272</v>
      </c>
      <c r="K37" s="43">
        <f t="shared" si="36"/>
        <v>1.7138</v>
      </c>
      <c r="L37" s="43">
        <f t="shared" si="36"/>
        <v>1.7138</v>
      </c>
      <c r="M37" s="43">
        <f t="shared" si="36"/>
        <v>1.7138</v>
      </c>
      <c r="N37" s="43">
        <f t="shared" si="36"/>
        <v>1.7138</v>
      </c>
      <c r="O37" s="43">
        <f>$B37*$G37*9/12</f>
        <v>1.28535</v>
      </c>
      <c r="P37" s="43"/>
      <c r="Q37" s="43"/>
      <c r="R37" s="43"/>
      <c r="S37" s="43"/>
      <c r="T37" s="43"/>
      <c r="U37" s="43"/>
    </row>
    <row r="38" spans="1:21" x14ac:dyDescent="0.15">
      <c r="A38" s="42" t="s">
        <v>273</v>
      </c>
      <c r="B38" s="43" t="str">
        <f t="shared" si="35"/>
        <v xml:space="preserve">3.200% </v>
      </c>
      <c r="C38" s="44">
        <v>43770</v>
      </c>
      <c r="E38" s="44">
        <v>47423</v>
      </c>
      <c r="G38" s="43">
        <v>1200</v>
      </c>
      <c r="J38" s="45" t="s">
        <v>274</v>
      </c>
      <c r="K38" s="43">
        <f t="shared" si="36"/>
        <v>38.4</v>
      </c>
      <c r="L38" s="43">
        <f t="shared" si="36"/>
        <v>38.4</v>
      </c>
      <c r="M38" s="43">
        <f t="shared" si="36"/>
        <v>38.4</v>
      </c>
      <c r="N38" s="43">
        <f t="shared" si="36"/>
        <v>38.4</v>
      </c>
      <c r="O38" s="43">
        <f>$B38*$G38*11/12</f>
        <v>35.199999999999996</v>
      </c>
      <c r="Q38" s="43"/>
      <c r="R38" s="43"/>
      <c r="S38" s="43"/>
      <c r="T38" s="43"/>
      <c r="U38" s="43"/>
    </row>
    <row r="39" spans="1:21" x14ac:dyDescent="0.15">
      <c r="A39" s="42" t="s">
        <v>275</v>
      </c>
      <c r="B39" s="43" t="str">
        <f t="shared" si="35"/>
        <v xml:space="preserve">2.150% </v>
      </c>
      <c r="C39" s="44">
        <v>43983</v>
      </c>
      <c r="E39" s="44">
        <v>47665</v>
      </c>
      <c r="G39" s="43">
        <v>1100</v>
      </c>
      <c r="J39" s="45" t="s">
        <v>276</v>
      </c>
      <c r="K39" s="43">
        <f t="shared" si="36"/>
        <v>23.65</v>
      </c>
      <c r="L39" s="43">
        <f t="shared" si="36"/>
        <v>23.65</v>
      </c>
      <c r="M39" s="43">
        <f t="shared" si="36"/>
        <v>23.65</v>
      </c>
      <c r="N39" s="43">
        <f t="shared" si="36"/>
        <v>23.65</v>
      </c>
      <c r="O39" s="43">
        <f t="shared" si="36"/>
        <v>23.65</v>
      </c>
      <c r="P39" s="43">
        <f>$B39*$G39*7/12</f>
        <v>13.795833333333333</v>
      </c>
      <c r="R39" s="43"/>
      <c r="S39" s="43"/>
      <c r="T39" s="43"/>
      <c r="U39" s="43"/>
    </row>
    <row r="40" spans="1:21" x14ac:dyDescent="0.15">
      <c r="A40" s="42" t="s">
        <v>277</v>
      </c>
      <c r="B40" s="43" t="str">
        <f t="shared" si="35"/>
        <v xml:space="preserve">3.250% </v>
      </c>
      <c r="C40" s="44">
        <v>45597</v>
      </c>
      <c r="E40" s="44">
        <v>47908</v>
      </c>
      <c r="G40" s="43">
        <v>673</v>
      </c>
      <c r="J40" s="45" t="s">
        <v>278</v>
      </c>
      <c r="K40" s="43">
        <f t="shared" si="36"/>
        <v>21.872500000000002</v>
      </c>
      <c r="L40" s="43">
        <f t="shared" si="36"/>
        <v>21.872500000000002</v>
      </c>
      <c r="M40" s="43">
        <f t="shared" si="36"/>
        <v>21.872500000000002</v>
      </c>
      <c r="N40" s="43">
        <f t="shared" si="36"/>
        <v>21.872500000000002</v>
      </c>
      <c r="O40" s="43">
        <f t="shared" si="36"/>
        <v>21.872500000000002</v>
      </c>
      <c r="P40" s="43">
        <f t="shared" si="36"/>
        <v>21.872500000000002</v>
      </c>
      <c r="Q40" s="43">
        <f>$B40*$G40*3/12</f>
        <v>5.4681250000000006</v>
      </c>
      <c r="S40" s="43"/>
      <c r="T40" s="43"/>
      <c r="U40" s="43"/>
    </row>
    <row r="41" spans="1:21" x14ac:dyDescent="0.15">
      <c r="A41" s="42" t="s">
        <v>279</v>
      </c>
      <c r="B41" s="43" t="str">
        <f t="shared" si="35"/>
        <v xml:space="preserve">2.500% </v>
      </c>
      <c r="C41" s="44">
        <v>44317</v>
      </c>
      <c r="E41" s="44">
        <v>47969</v>
      </c>
      <c r="G41" s="43">
        <v>1000</v>
      </c>
      <c r="J41" s="45" t="s">
        <v>280</v>
      </c>
      <c r="K41" s="43">
        <f t="shared" si="36"/>
        <v>25</v>
      </c>
      <c r="L41" s="43">
        <f t="shared" si="36"/>
        <v>25</v>
      </c>
      <c r="M41" s="43">
        <f t="shared" si="36"/>
        <v>25</v>
      </c>
      <c r="N41" s="43">
        <f t="shared" si="36"/>
        <v>25</v>
      </c>
      <c r="O41" s="43">
        <f t="shared" si="36"/>
        <v>25</v>
      </c>
      <c r="P41" s="43">
        <f t="shared" si="36"/>
        <v>25</v>
      </c>
      <c r="Q41" s="43">
        <f>$B41*$G41*5/12</f>
        <v>10.416666666666666</v>
      </c>
      <c r="T41" s="43"/>
      <c r="U41" s="43"/>
    </row>
    <row r="42" spans="1:21" x14ac:dyDescent="0.15">
      <c r="A42" s="42" t="s">
        <v>281</v>
      </c>
      <c r="B42" s="43" t="str">
        <f t="shared" si="35"/>
        <v xml:space="preserve">3.900% </v>
      </c>
      <c r="C42" s="44">
        <v>44652</v>
      </c>
      <c r="E42" s="44">
        <v>48305</v>
      </c>
      <c r="G42" s="43">
        <v>1200</v>
      </c>
      <c r="J42" s="45" t="s">
        <v>282</v>
      </c>
      <c r="K42" s="43">
        <f t="shared" si="36"/>
        <v>46.8</v>
      </c>
      <c r="L42" s="43">
        <f t="shared" si="36"/>
        <v>46.8</v>
      </c>
      <c r="M42" s="43">
        <f t="shared" si="36"/>
        <v>46.8</v>
      </c>
      <c r="N42" s="43">
        <f t="shared" si="36"/>
        <v>46.8</v>
      </c>
      <c r="O42" s="43">
        <f t="shared" si="36"/>
        <v>46.8</v>
      </c>
      <c r="P42" s="43">
        <f t="shared" si="36"/>
        <v>46.8</v>
      </c>
      <c r="Q42" s="43">
        <f t="shared" si="36"/>
        <v>46.8</v>
      </c>
      <c r="R42" s="43">
        <f>$B42*$G42*4/12</f>
        <v>15.6</v>
      </c>
      <c r="S42" s="43"/>
      <c r="T42" s="43"/>
      <c r="U42" s="43"/>
    </row>
    <row r="43" spans="1:21" x14ac:dyDescent="0.15">
      <c r="A43" s="42" t="s">
        <v>283</v>
      </c>
      <c r="B43" s="43" t="str">
        <f t="shared" si="35"/>
        <v xml:space="preserve">1.000% </v>
      </c>
      <c r="C43" s="44">
        <v>44256</v>
      </c>
      <c r="E43" s="44">
        <v>48639</v>
      </c>
      <c r="G43" s="43">
        <v>622</v>
      </c>
      <c r="J43" s="45" t="s">
        <v>256</v>
      </c>
      <c r="K43" s="43">
        <f t="shared" si="36"/>
        <v>6.22</v>
      </c>
      <c r="L43" s="43">
        <f t="shared" si="36"/>
        <v>6.22</v>
      </c>
      <c r="M43" s="43">
        <f t="shared" si="36"/>
        <v>6.22</v>
      </c>
      <c r="N43" s="43">
        <f t="shared" si="36"/>
        <v>6.22</v>
      </c>
      <c r="O43" s="43">
        <f t="shared" si="36"/>
        <v>6.22</v>
      </c>
      <c r="P43" s="43">
        <f t="shared" si="36"/>
        <v>6.22</v>
      </c>
      <c r="Q43" s="43">
        <f t="shared" si="36"/>
        <v>6.22</v>
      </c>
      <c r="R43" s="43">
        <f t="shared" si="36"/>
        <v>6.22</v>
      </c>
      <c r="S43" s="43">
        <f>$B43*$G43*3/12</f>
        <v>1.5549999999999999</v>
      </c>
      <c r="T43" s="43"/>
      <c r="U43" s="43"/>
    </row>
    <row r="44" spans="1:21" x14ac:dyDescent="0.15">
      <c r="A44" s="42" t="s">
        <v>284</v>
      </c>
      <c r="B44" s="43" t="str">
        <f t="shared" si="35"/>
        <v xml:space="preserve">3.650% </v>
      </c>
      <c r="C44" s="44">
        <v>45536</v>
      </c>
      <c r="E44" s="44">
        <v>48823</v>
      </c>
      <c r="G44" s="43">
        <v>622</v>
      </c>
      <c r="J44" s="45" t="s">
        <v>285</v>
      </c>
      <c r="K44" s="43">
        <f t="shared" si="36"/>
        <v>22.702999999999999</v>
      </c>
      <c r="L44" s="43">
        <f t="shared" si="36"/>
        <v>22.702999999999999</v>
      </c>
      <c r="M44" s="43">
        <f t="shared" si="36"/>
        <v>22.702999999999999</v>
      </c>
      <c r="N44" s="43">
        <f t="shared" si="36"/>
        <v>22.702999999999999</v>
      </c>
      <c r="O44" s="43">
        <f t="shared" si="36"/>
        <v>22.702999999999999</v>
      </c>
      <c r="P44" s="43">
        <f t="shared" si="36"/>
        <v>22.702999999999999</v>
      </c>
      <c r="Q44" s="43">
        <f t="shared" si="36"/>
        <v>22.702999999999999</v>
      </c>
      <c r="R44" s="43">
        <f t="shared" si="36"/>
        <v>22.702999999999999</v>
      </c>
      <c r="S44" s="43">
        <f>$B44*$G44*9/12</f>
        <v>17.027249999999999</v>
      </c>
      <c r="T44" s="43"/>
      <c r="U44" s="43"/>
    </row>
    <row r="45" spans="1:21" x14ac:dyDescent="0.15">
      <c r="A45" s="42" t="s">
        <v>286</v>
      </c>
      <c r="B45" s="43" t="str">
        <f t="shared" si="35"/>
        <v xml:space="preserve">5.500% </v>
      </c>
      <c r="C45" s="44">
        <v>45413</v>
      </c>
      <c r="E45" s="44">
        <v>49096</v>
      </c>
      <c r="G45" s="43">
        <v>750</v>
      </c>
      <c r="J45" s="45" t="s">
        <v>287</v>
      </c>
      <c r="K45" s="43">
        <f t="shared" si="36"/>
        <v>41.25</v>
      </c>
      <c r="L45" s="43">
        <f t="shared" si="36"/>
        <v>41.25</v>
      </c>
      <c r="M45" s="43">
        <f t="shared" si="36"/>
        <v>41.25</v>
      </c>
      <c r="N45" s="43">
        <f t="shared" si="36"/>
        <v>41.25</v>
      </c>
      <c r="O45" s="43">
        <f t="shared" si="36"/>
        <v>41.25</v>
      </c>
      <c r="P45" s="43">
        <f t="shared" si="36"/>
        <v>41.25</v>
      </c>
      <c r="Q45" s="43">
        <f t="shared" si="36"/>
        <v>41.25</v>
      </c>
      <c r="R45" s="43">
        <f t="shared" si="36"/>
        <v>41.25</v>
      </c>
      <c r="S45" s="43">
        <f t="shared" si="36"/>
        <v>41.25</v>
      </c>
      <c r="T45" s="43">
        <f>$B45*$G45*6/12</f>
        <v>20.625</v>
      </c>
      <c r="U45" s="43"/>
    </row>
    <row r="46" spans="1:21" x14ac:dyDescent="0.15">
      <c r="A46" s="42" t="s">
        <v>288</v>
      </c>
      <c r="B46" s="43" t="str">
        <f t="shared" si="35"/>
        <v xml:space="preserve">3.625% </v>
      </c>
      <c r="C46" s="44">
        <v>45597</v>
      </c>
      <c r="E46" s="44">
        <v>49249</v>
      </c>
      <c r="G46" s="43">
        <v>518</v>
      </c>
      <c r="J46" s="45" t="s">
        <v>289</v>
      </c>
      <c r="K46" s="43">
        <f t="shared" si="36"/>
        <v>18.7775</v>
      </c>
      <c r="L46" s="43">
        <f t="shared" si="36"/>
        <v>18.7775</v>
      </c>
      <c r="M46" s="43">
        <f t="shared" si="36"/>
        <v>18.7775</v>
      </c>
      <c r="N46" s="43">
        <f t="shared" si="36"/>
        <v>18.7775</v>
      </c>
      <c r="O46" s="43">
        <f t="shared" si="36"/>
        <v>18.7775</v>
      </c>
      <c r="P46" s="43">
        <f t="shared" si="36"/>
        <v>18.7775</v>
      </c>
      <c r="Q46" s="43">
        <f t="shared" si="36"/>
        <v>18.7775</v>
      </c>
      <c r="R46" s="43">
        <f t="shared" si="36"/>
        <v>18.7775</v>
      </c>
      <c r="S46" s="43">
        <f t="shared" si="36"/>
        <v>18.7775</v>
      </c>
      <c r="T46" s="43">
        <f>$B46*$G46*11/12</f>
        <v>17.212708333333335</v>
      </c>
      <c r="U46" s="43"/>
    </row>
    <row r="47" spans="1:21" x14ac:dyDescent="0.15">
      <c r="A47" s="42" t="s">
        <v>290</v>
      </c>
      <c r="B47" s="43" t="str">
        <f t="shared" si="35"/>
        <v xml:space="preserve">2.000% </v>
      </c>
      <c r="C47" s="44">
        <v>44986</v>
      </c>
      <c r="E47" s="44">
        <v>49369</v>
      </c>
      <c r="G47" s="43">
        <v>239</v>
      </c>
      <c r="J47" s="45" t="s">
        <v>291</v>
      </c>
      <c r="K47" s="43">
        <f t="shared" si="36"/>
        <v>4.78</v>
      </c>
      <c r="L47" s="43">
        <f t="shared" si="36"/>
        <v>4.78</v>
      </c>
      <c r="M47" s="43">
        <f t="shared" si="36"/>
        <v>4.78</v>
      </c>
      <c r="N47" s="43">
        <f t="shared" si="36"/>
        <v>4.78</v>
      </c>
      <c r="O47" s="43">
        <f t="shared" si="36"/>
        <v>4.78</v>
      </c>
      <c r="P47" s="43">
        <f t="shared" si="36"/>
        <v>4.78</v>
      </c>
      <c r="Q47" s="43">
        <f t="shared" si="36"/>
        <v>4.78</v>
      </c>
      <c r="R47" s="43">
        <f t="shared" si="36"/>
        <v>4.78</v>
      </c>
      <c r="S47" s="43">
        <f t="shared" si="36"/>
        <v>4.78</v>
      </c>
      <c r="T47" s="43">
        <f t="shared" si="36"/>
        <v>4.78</v>
      </c>
      <c r="U47" s="43"/>
    </row>
    <row r="48" spans="1:21" x14ac:dyDescent="0.15">
      <c r="A48" s="42" t="s">
        <v>292</v>
      </c>
      <c r="B48" s="43" t="str">
        <f t="shared" si="35"/>
        <v xml:space="preserve">2.130% </v>
      </c>
      <c r="C48" s="44">
        <v>44986</v>
      </c>
      <c r="E48" s="44">
        <v>49369</v>
      </c>
      <c r="G48" s="43">
        <v>94</v>
      </c>
      <c r="J48" s="45" t="s">
        <v>293</v>
      </c>
      <c r="K48" s="43">
        <f t="shared" si="36"/>
        <v>2.0021999999999998</v>
      </c>
      <c r="L48" s="43">
        <f t="shared" si="36"/>
        <v>2.0021999999999998</v>
      </c>
      <c r="M48" s="43">
        <f t="shared" si="36"/>
        <v>2.0021999999999998</v>
      </c>
      <c r="N48" s="43">
        <f t="shared" si="36"/>
        <v>2.0021999999999998</v>
      </c>
      <c r="O48" s="43">
        <f t="shared" si="36"/>
        <v>2.0021999999999998</v>
      </c>
      <c r="P48" s="43">
        <f t="shared" si="36"/>
        <v>2.0021999999999998</v>
      </c>
      <c r="Q48" s="43">
        <f t="shared" si="36"/>
        <v>2.0021999999999998</v>
      </c>
      <c r="R48" s="43">
        <f t="shared" si="36"/>
        <v>2.0021999999999998</v>
      </c>
      <c r="S48" s="43">
        <f t="shared" si="36"/>
        <v>2.0021999999999998</v>
      </c>
      <c r="T48" s="43">
        <f t="shared" si="36"/>
        <v>2.0021999999999998</v>
      </c>
      <c r="U48" s="43"/>
    </row>
    <row r="49" spans="1:21" x14ac:dyDescent="0.15">
      <c r="A49" s="42" t="s">
        <v>294</v>
      </c>
      <c r="B49" s="43" t="str">
        <f t="shared" si="35"/>
        <v xml:space="preserve">2.370% </v>
      </c>
      <c r="C49" s="44">
        <v>44986</v>
      </c>
      <c r="E49" s="44">
        <v>52291</v>
      </c>
      <c r="G49" s="43">
        <v>65</v>
      </c>
      <c r="J49" s="45" t="s">
        <v>295</v>
      </c>
      <c r="K49" s="43">
        <f t="shared" si="36"/>
        <v>1.5405</v>
      </c>
      <c r="L49" s="43">
        <f t="shared" si="36"/>
        <v>1.5405</v>
      </c>
      <c r="M49" s="43">
        <f t="shared" si="36"/>
        <v>1.5405</v>
      </c>
      <c r="N49" s="43">
        <f t="shared" si="36"/>
        <v>1.5405</v>
      </c>
      <c r="O49" s="43">
        <f t="shared" si="36"/>
        <v>1.5405</v>
      </c>
      <c r="P49" s="43">
        <f t="shared" si="36"/>
        <v>1.5405</v>
      </c>
      <c r="Q49" s="43">
        <f t="shared" si="36"/>
        <v>1.5405</v>
      </c>
      <c r="R49" s="43">
        <f t="shared" si="36"/>
        <v>1.5405</v>
      </c>
      <c r="S49" s="43">
        <f t="shared" si="36"/>
        <v>1.5405</v>
      </c>
      <c r="T49" s="43">
        <f t="shared" si="36"/>
        <v>1.5405</v>
      </c>
      <c r="U49" s="43"/>
    </row>
    <row r="50" spans="1:21" x14ac:dyDescent="0.15">
      <c r="A50" s="42" t="s">
        <v>296</v>
      </c>
      <c r="B50" s="43" t="str">
        <f t="shared" si="35"/>
        <v xml:space="preserve">2.570% </v>
      </c>
      <c r="C50" s="44">
        <v>44986</v>
      </c>
      <c r="E50" s="44">
        <v>52291</v>
      </c>
      <c r="G50" s="43">
        <v>29</v>
      </c>
      <c r="J50" s="45" t="s">
        <v>297</v>
      </c>
      <c r="K50" s="43">
        <f t="shared" si="36"/>
        <v>0.74530000000000007</v>
      </c>
      <c r="L50" s="43">
        <f t="shared" si="36"/>
        <v>0.74530000000000007</v>
      </c>
      <c r="M50" s="43">
        <f t="shared" si="36"/>
        <v>0.74530000000000007</v>
      </c>
      <c r="N50" s="43">
        <f t="shared" si="36"/>
        <v>0.74530000000000007</v>
      </c>
      <c r="O50" s="43">
        <f t="shared" si="36"/>
        <v>0.74530000000000007</v>
      </c>
      <c r="P50" s="43">
        <f t="shared" si="36"/>
        <v>0.74530000000000007</v>
      </c>
      <c r="Q50" s="43">
        <f t="shared" si="36"/>
        <v>0.74530000000000007</v>
      </c>
      <c r="R50" s="43">
        <f t="shared" si="36"/>
        <v>0.74530000000000007</v>
      </c>
      <c r="S50" s="43">
        <f t="shared" si="36"/>
        <v>0.74530000000000007</v>
      </c>
      <c r="T50" s="43">
        <f t="shared" si="36"/>
        <v>0.74530000000000007</v>
      </c>
      <c r="U50" s="43"/>
    </row>
    <row r="51" spans="1:21" x14ac:dyDescent="0.15">
      <c r="A51" s="42" t="s">
        <v>298</v>
      </c>
      <c r="B51" s="43" t="str">
        <f t="shared" si="35"/>
        <v xml:space="preserve">2.570% </v>
      </c>
      <c r="C51" s="44">
        <v>44958</v>
      </c>
      <c r="E51" s="44">
        <v>52291</v>
      </c>
      <c r="G51" s="43">
        <v>64</v>
      </c>
      <c r="J51" s="45" t="s">
        <v>297</v>
      </c>
      <c r="K51" s="43">
        <f t="shared" si="36"/>
        <v>1.6448</v>
      </c>
      <c r="L51" s="43">
        <f t="shared" si="36"/>
        <v>1.6448</v>
      </c>
      <c r="M51" s="43">
        <f t="shared" si="36"/>
        <v>1.6448</v>
      </c>
      <c r="N51" s="43">
        <f t="shared" si="36"/>
        <v>1.6448</v>
      </c>
      <c r="O51" s="43">
        <f t="shared" si="36"/>
        <v>1.6448</v>
      </c>
      <c r="P51" s="43">
        <f t="shared" si="36"/>
        <v>1.6448</v>
      </c>
      <c r="Q51" s="43">
        <f t="shared" si="36"/>
        <v>1.6448</v>
      </c>
      <c r="R51" s="43">
        <f t="shared" si="36"/>
        <v>1.6448</v>
      </c>
      <c r="S51" s="43">
        <f t="shared" si="36"/>
        <v>1.6448</v>
      </c>
      <c r="T51" s="43">
        <f t="shared" si="36"/>
        <v>1.6448</v>
      </c>
      <c r="U51" s="43"/>
    </row>
    <row r="52" spans="1:21" x14ac:dyDescent="0.15">
      <c r="A52" s="42" t="s">
        <v>299</v>
      </c>
      <c r="B52" s="43" t="str">
        <f t="shared" si="35"/>
        <v xml:space="preserve">3.000% </v>
      </c>
      <c r="C52" s="44">
        <v>43983</v>
      </c>
      <c r="E52" s="44">
        <v>54970</v>
      </c>
      <c r="G52" s="43">
        <v>500</v>
      </c>
      <c r="J52" s="45" t="s">
        <v>300</v>
      </c>
      <c r="K52" s="43">
        <f t="shared" si="36"/>
        <v>15</v>
      </c>
      <c r="L52" s="43">
        <f t="shared" ref="L52:T54" si="37">$B52*$G52</f>
        <v>15</v>
      </c>
      <c r="M52" s="43">
        <f t="shared" si="37"/>
        <v>15</v>
      </c>
      <c r="N52" s="43">
        <f t="shared" si="37"/>
        <v>15</v>
      </c>
      <c r="O52" s="43">
        <f t="shared" si="37"/>
        <v>15</v>
      </c>
      <c r="P52" s="43">
        <f t="shared" si="37"/>
        <v>15</v>
      </c>
      <c r="Q52" s="43">
        <f t="shared" si="37"/>
        <v>15</v>
      </c>
      <c r="R52" s="43">
        <f t="shared" si="37"/>
        <v>15</v>
      </c>
      <c r="S52" s="43">
        <f t="shared" si="37"/>
        <v>15</v>
      </c>
      <c r="T52" s="43">
        <f t="shared" si="37"/>
        <v>15</v>
      </c>
      <c r="U52" s="43"/>
    </row>
    <row r="53" spans="1:21" x14ac:dyDescent="0.15">
      <c r="A53" s="42" t="s">
        <v>301</v>
      </c>
      <c r="B53" s="43" t="str">
        <f t="shared" si="35"/>
        <v xml:space="preserve">2.950% </v>
      </c>
      <c r="C53" s="44">
        <v>44105</v>
      </c>
      <c r="E53" s="44">
        <v>55397</v>
      </c>
      <c r="G53" s="43">
        <v>500</v>
      </c>
      <c r="J53" s="45" t="s">
        <v>302</v>
      </c>
      <c r="K53" s="43">
        <f t="shared" si="36"/>
        <v>14.75</v>
      </c>
      <c r="L53" s="43">
        <f t="shared" si="37"/>
        <v>14.75</v>
      </c>
      <c r="M53" s="43">
        <f t="shared" si="37"/>
        <v>14.75</v>
      </c>
      <c r="N53" s="43">
        <f t="shared" si="37"/>
        <v>14.75</v>
      </c>
      <c r="O53" s="43">
        <f t="shared" si="37"/>
        <v>14.75</v>
      </c>
      <c r="P53" s="43">
        <f t="shared" si="37"/>
        <v>14.75</v>
      </c>
      <c r="Q53" s="43">
        <f t="shared" si="37"/>
        <v>14.75</v>
      </c>
      <c r="R53" s="43">
        <f t="shared" si="37"/>
        <v>14.75</v>
      </c>
      <c r="S53" s="43">
        <f t="shared" si="37"/>
        <v>14.75</v>
      </c>
      <c r="T53" s="43">
        <f t="shared" si="37"/>
        <v>14.75</v>
      </c>
      <c r="U53" s="43"/>
    </row>
    <row r="54" spans="1:21" x14ac:dyDescent="0.15">
      <c r="A54" s="42" t="s">
        <v>303</v>
      </c>
      <c r="B54" s="43" t="str">
        <f t="shared" si="35"/>
        <v xml:space="preserve">3.400% </v>
      </c>
      <c r="C54" s="44">
        <v>44317</v>
      </c>
      <c r="E54" s="44">
        <v>55550</v>
      </c>
      <c r="G54" s="43">
        <v>500</v>
      </c>
      <c r="J54" s="45" t="s">
        <v>304</v>
      </c>
      <c r="K54" s="43">
        <f t="shared" si="36"/>
        <v>17</v>
      </c>
      <c r="L54" s="43">
        <f t="shared" si="37"/>
        <v>17</v>
      </c>
      <c r="M54" s="43">
        <f t="shared" si="37"/>
        <v>17</v>
      </c>
      <c r="N54" s="43">
        <f t="shared" si="37"/>
        <v>17</v>
      </c>
      <c r="O54" s="43">
        <f t="shared" si="37"/>
        <v>17</v>
      </c>
      <c r="P54" s="43">
        <f t="shared" si="37"/>
        <v>17</v>
      </c>
      <c r="Q54" s="43">
        <f t="shared" si="37"/>
        <v>17</v>
      </c>
      <c r="R54" s="43">
        <f t="shared" si="37"/>
        <v>17</v>
      </c>
      <c r="S54" s="43">
        <f t="shared" si="37"/>
        <v>17</v>
      </c>
      <c r="T54" s="43">
        <f t="shared" si="37"/>
        <v>17</v>
      </c>
      <c r="U54" s="43"/>
    </row>
    <row r="55" spans="1:21" x14ac:dyDescent="0.15">
      <c r="A55" s="55" t="s">
        <v>305</v>
      </c>
      <c r="B55" s="56">
        <f>A141</f>
        <v>2.6049427987742596E-2</v>
      </c>
      <c r="C55" s="57"/>
      <c r="D55" s="57"/>
      <c r="E55" s="57"/>
      <c r="F55" s="57"/>
      <c r="G55" s="46">
        <f>SUM(G28:G54)</f>
        <v>14685</v>
      </c>
      <c r="H55" s="57"/>
      <c r="I55" s="57"/>
      <c r="J55" s="58"/>
      <c r="K55" s="38">
        <f>SUM(K28:K54)</f>
        <v>378.1816833333333</v>
      </c>
      <c r="L55" s="38">
        <f t="shared" ref="L55:T55" si="38">SUM(L28:L54)</f>
        <v>361.91501666666659</v>
      </c>
      <c r="M55" s="38">
        <f t="shared" si="38"/>
        <v>337.01459999999992</v>
      </c>
      <c r="N55" s="38">
        <f t="shared" si="38"/>
        <v>316.83887083333326</v>
      </c>
      <c r="O55" s="38">
        <f t="shared" si="38"/>
        <v>300.22114999999997</v>
      </c>
      <c r="P55" s="38">
        <f t="shared" si="38"/>
        <v>253.88163333333333</v>
      </c>
      <c r="Q55" s="38">
        <f t="shared" si="38"/>
        <v>209.09809166666668</v>
      </c>
      <c r="R55" s="38">
        <f t="shared" si="38"/>
        <v>162.01330000000002</v>
      </c>
      <c r="S55" s="38">
        <f t="shared" si="38"/>
        <v>136.07255000000001</v>
      </c>
      <c r="T55" s="38">
        <f t="shared" si="38"/>
        <v>95.30050833333334</v>
      </c>
      <c r="U55" s="38"/>
    </row>
    <row r="56" spans="1:21" x14ac:dyDescent="0.15">
      <c r="A56" s="42" t="s">
        <v>306</v>
      </c>
      <c r="C56" s="43">
        <v>-123</v>
      </c>
      <c r="H56" s="43"/>
      <c r="J56" s="54"/>
    </row>
    <row r="57" spans="1:21" x14ac:dyDescent="0.15">
      <c r="A57" s="59"/>
      <c r="B57" s="61">
        <f>B28*(G28/G55)</f>
        <v>4.256043581886279E-4</v>
      </c>
      <c r="G57" s="43" t="s">
        <v>307</v>
      </c>
      <c r="J57" s="54"/>
      <c r="L57" s="43"/>
    </row>
    <row r="58" spans="1:21" x14ac:dyDescent="0.15">
      <c r="A58" s="42" t="s">
        <v>308</v>
      </c>
      <c r="G58" s="47">
        <v>-1199</v>
      </c>
      <c r="J58" s="54"/>
      <c r="L58" s="43"/>
    </row>
    <row r="59" spans="1:21" x14ac:dyDescent="0.15">
      <c r="A59" s="60"/>
      <c r="B59" s="57"/>
      <c r="C59" s="57"/>
      <c r="D59" s="57"/>
      <c r="E59" s="57"/>
      <c r="F59" s="57"/>
      <c r="G59" s="46" t="s">
        <v>252</v>
      </c>
      <c r="H59" s="46" t="s">
        <v>309</v>
      </c>
      <c r="I59" s="57"/>
      <c r="J59" s="58"/>
      <c r="M59" s="43"/>
      <c r="N59" s="43"/>
    </row>
    <row r="61" spans="1:21" x14ac:dyDescent="0.15">
      <c r="J61" s="25">
        <f>0.25*(SUM(B62:K62))</f>
        <v>12506.271511911604</v>
      </c>
    </row>
    <row r="62" spans="1:21" x14ac:dyDescent="0.15">
      <c r="A62" s="25" t="s">
        <v>310</v>
      </c>
      <c r="B62" s="37">
        <f>'capex schedule'!M16</f>
        <v>1790.8953576825354</v>
      </c>
      <c r="C62" s="37">
        <f>'capex schedule'!N16</f>
        <v>4284.8150107752272</v>
      </c>
      <c r="D62" s="37">
        <f>'capex schedule'!O16</f>
        <v>4373.8569748431837</v>
      </c>
      <c r="E62" s="37">
        <f>'capex schedule'!P16</f>
        <v>4877.3804297536717</v>
      </c>
      <c r="F62" s="37">
        <f>'capex schedule'!Q16</f>
        <v>5302.9843597888312</v>
      </c>
      <c r="G62" s="37">
        <f>'capex schedule'!R16</f>
        <v>5395.5514377910049</v>
      </c>
      <c r="H62" s="37">
        <f>'capex schedule'!S16</f>
        <v>5704.3582341641004</v>
      </c>
      <c r="I62" s="37">
        <f>'capex schedule'!T16</f>
        <v>5861.9224129835375</v>
      </c>
      <c r="J62" s="37">
        <f>'capex schedule'!U16</f>
        <v>6081.4412852045343</v>
      </c>
      <c r="K62" s="37">
        <f>'capex schedule'!V16</f>
        <v>6351.8805446597935</v>
      </c>
      <c r="L62" s="37"/>
    </row>
    <row r="64" spans="1:21" x14ac:dyDescent="0.15">
      <c r="A64" s="48" t="s">
        <v>311</v>
      </c>
    </row>
    <row r="65" spans="1:12" x14ac:dyDescent="0.15">
      <c r="A65" s="38" t="s">
        <v>312</v>
      </c>
      <c r="B65" s="27">
        <v>2025</v>
      </c>
      <c r="C65" s="27">
        <v>2026</v>
      </c>
      <c r="D65" s="27">
        <v>2027</v>
      </c>
      <c r="E65" s="27">
        <v>2028</v>
      </c>
      <c r="F65" s="27">
        <v>2029</v>
      </c>
      <c r="G65" s="27">
        <v>2030</v>
      </c>
      <c r="H65" s="27">
        <v>2031</v>
      </c>
      <c r="I65" s="27">
        <v>2032</v>
      </c>
      <c r="J65" s="27">
        <v>2033</v>
      </c>
      <c r="K65" s="27">
        <v>2034</v>
      </c>
    </row>
    <row r="66" spans="1:12" x14ac:dyDescent="0.15">
      <c r="A66" s="25" t="s">
        <v>313</v>
      </c>
      <c r="B66" s="25">
        <v>1300</v>
      </c>
      <c r="C66" s="25">
        <f>SUM(G32:G33)</f>
        <v>1018</v>
      </c>
      <c r="D66" s="25">
        <f>SUM(G34:G36)</f>
        <v>1381</v>
      </c>
      <c r="E66" s="25">
        <f>SUM(G37:G38)</f>
        <v>1310</v>
      </c>
      <c r="F66" s="25">
        <f>SUM(G39)</f>
        <v>1100</v>
      </c>
      <c r="G66" s="25">
        <f>SUM(G40:G41)</f>
        <v>1673</v>
      </c>
      <c r="H66" s="25">
        <f>SUM(G42)</f>
        <v>1200</v>
      </c>
      <c r="I66" s="25">
        <f>SUM(G43:G44)</f>
        <v>1244</v>
      </c>
      <c r="J66" s="25">
        <f>SUM(G45:G46)</f>
        <v>1268</v>
      </c>
      <c r="K66" s="25">
        <f>SUM(G47:G48)+K67</f>
        <v>1233</v>
      </c>
    </row>
    <row r="67" spans="1:12" x14ac:dyDescent="0.15">
      <c r="A67" s="25" t="s">
        <v>314</v>
      </c>
      <c r="K67" s="25">
        <v>900</v>
      </c>
    </row>
    <row r="68" spans="1:12" x14ac:dyDescent="0.15">
      <c r="A68" s="25" t="s">
        <v>315</v>
      </c>
      <c r="B68" s="25">
        <f>K11</f>
        <v>13363</v>
      </c>
      <c r="C68" s="25">
        <f t="shared" ref="C68:K68" si="39">B75</f>
        <v>13931.548331048334</v>
      </c>
      <c r="D68" s="25">
        <f t="shared" si="39"/>
        <v>15598.21315293684</v>
      </c>
      <c r="E68" s="25">
        <f t="shared" si="39"/>
        <v>16747.808593483871</v>
      </c>
      <c r="F68" s="25">
        <f t="shared" si="39"/>
        <v>18177.650229894069</v>
      </c>
      <c r="G68" s="25">
        <f t="shared" si="39"/>
        <v>19399.608781464365</v>
      </c>
      <c r="H68" s="25">
        <f t="shared" si="39"/>
        <v>20577.547885723649</v>
      </c>
      <c r="I68" s="25">
        <f t="shared" si="39"/>
        <v>21605.405171139857</v>
      </c>
      <c r="J68" s="25">
        <f t="shared" si="39"/>
        <v>22515.341427942927</v>
      </c>
      <c r="K68" s="25">
        <f t="shared" si="39"/>
        <v>23209.628915237194</v>
      </c>
    </row>
    <row r="69" spans="1:12" x14ac:dyDescent="0.15">
      <c r="A69" s="38" t="s">
        <v>316</v>
      </c>
    </row>
    <row r="70" spans="1:12" x14ac:dyDescent="0.15">
      <c r="A70" s="25" t="s">
        <v>317</v>
      </c>
      <c r="B70" s="25">
        <f>G28+G29</f>
        <v>1200</v>
      </c>
      <c r="C70" s="25">
        <f t="shared" ref="C70:K70" si="40">B66</f>
        <v>1300</v>
      </c>
      <c r="D70" s="25">
        <f t="shared" si="40"/>
        <v>1018</v>
      </c>
      <c r="E70" s="25">
        <f t="shared" si="40"/>
        <v>1381</v>
      </c>
      <c r="F70" s="25">
        <f t="shared" si="40"/>
        <v>1310</v>
      </c>
      <c r="G70" s="25">
        <f t="shared" si="40"/>
        <v>1100</v>
      </c>
      <c r="H70" s="25">
        <f t="shared" si="40"/>
        <v>1673</v>
      </c>
      <c r="I70" s="25">
        <f t="shared" si="40"/>
        <v>1200</v>
      </c>
      <c r="J70" s="25">
        <f t="shared" si="40"/>
        <v>1244</v>
      </c>
      <c r="K70" s="25">
        <f t="shared" si="40"/>
        <v>1268</v>
      </c>
    </row>
    <row r="71" spans="1:12" x14ac:dyDescent="0.15">
      <c r="A71" s="25" t="s">
        <v>318</v>
      </c>
      <c r="B71" s="25">
        <f t="shared" ref="B71:K71" si="41">B70</f>
        <v>1200</v>
      </c>
      <c r="C71" s="25">
        <f t="shared" si="41"/>
        <v>1300</v>
      </c>
      <c r="D71" s="25">
        <f t="shared" si="41"/>
        <v>1018</v>
      </c>
      <c r="E71" s="25">
        <f t="shared" si="41"/>
        <v>1381</v>
      </c>
      <c r="F71" s="25">
        <f t="shared" si="41"/>
        <v>1310</v>
      </c>
      <c r="G71" s="25">
        <f t="shared" si="41"/>
        <v>1100</v>
      </c>
      <c r="H71" s="25">
        <f t="shared" si="41"/>
        <v>1673</v>
      </c>
      <c r="I71" s="25">
        <f t="shared" si="41"/>
        <v>1200</v>
      </c>
      <c r="J71" s="25">
        <f t="shared" si="41"/>
        <v>1244</v>
      </c>
      <c r="K71" s="25">
        <f t="shared" si="41"/>
        <v>1268</v>
      </c>
      <c r="L71" s="49"/>
    </row>
    <row r="72" spans="1:12" hidden="1" outlineLevel="1" x14ac:dyDescent="0.15">
      <c r="A72" s="25" t="s">
        <v>319</v>
      </c>
      <c r="B72" s="327">
        <f t="shared" ref="B72:K72" si="42">B68+B71-B70</f>
        <v>13363</v>
      </c>
      <c r="C72" s="327">
        <f t="shared" si="42"/>
        <v>13931.548331048334</v>
      </c>
      <c r="D72" s="327">
        <f t="shared" si="42"/>
        <v>15598.213152936842</v>
      </c>
      <c r="E72" s="327">
        <f t="shared" si="42"/>
        <v>16747.808593483871</v>
      </c>
      <c r="F72" s="327">
        <f t="shared" si="42"/>
        <v>18177.650229894069</v>
      </c>
      <c r="G72" s="327">
        <f t="shared" si="42"/>
        <v>19399.608781464365</v>
      </c>
      <c r="H72" s="327">
        <f t="shared" si="42"/>
        <v>20577.547885723649</v>
      </c>
      <c r="I72" s="327">
        <f t="shared" si="42"/>
        <v>21605.405171139857</v>
      </c>
      <c r="J72" s="327">
        <f t="shared" si="42"/>
        <v>22515.341427942927</v>
      </c>
      <c r="K72" s="327">
        <f t="shared" si="42"/>
        <v>23209.628915237194</v>
      </c>
      <c r="L72" s="50"/>
    </row>
    <row r="73" spans="1:12" collapsed="1" x14ac:dyDescent="0.15">
      <c r="A73" s="25" t="s">
        <v>320</v>
      </c>
      <c r="B73" s="25">
        <f>B96</f>
        <v>568.54833104833426</v>
      </c>
      <c r="C73" s="25">
        <f t="shared" ref="C73:K73" si="43">C96</f>
        <v>1666.6648218885061</v>
      </c>
      <c r="D73" s="25">
        <f t="shared" si="43"/>
        <v>1149.5954405470306</v>
      </c>
      <c r="E73" s="25">
        <f t="shared" si="43"/>
        <v>1429.8416364101988</v>
      </c>
      <c r="F73" s="25">
        <f t="shared" si="43"/>
        <v>1221.9585515702959</v>
      </c>
      <c r="G73" s="25">
        <f t="shared" si="43"/>
        <v>1177.9391042592824</v>
      </c>
      <c r="H73" s="25">
        <f t="shared" si="43"/>
        <v>1027.8572854162082</v>
      </c>
      <c r="I73" s="25">
        <f t="shared" si="43"/>
        <v>909.93625680306832</v>
      </c>
      <c r="J73" s="25">
        <f t="shared" si="43"/>
        <v>694.2874872942657</v>
      </c>
      <c r="K73" s="25">
        <f t="shared" si="43"/>
        <v>436.6456503784342</v>
      </c>
    </row>
    <row r="74" spans="1:12" x14ac:dyDescent="0.15">
      <c r="A74" s="38" t="s">
        <v>321</v>
      </c>
      <c r="B74" s="25">
        <f>B71+B73</f>
        <v>1768.5483310483341</v>
      </c>
      <c r="C74" s="25">
        <f>C71+C73</f>
        <v>2966.6648218885061</v>
      </c>
      <c r="D74" s="25">
        <f t="shared" ref="D74:K74" si="44">D71+D73</f>
        <v>2167.5954405470306</v>
      </c>
      <c r="E74" s="25">
        <f t="shared" si="44"/>
        <v>2810.8416364101986</v>
      </c>
      <c r="F74" s="25">
        <f t="shared" si="44"/>
        <v>2531.9585515702956</v>
      </c>
      <c r="G74" s="25">
        <f t="shared" si="44"/>
        <v>2277.9391042592824</v>
      </c>
      <c r="H74" s="25">
        <f t="shared" si="44"/>
        <v>2700.8572854162085</v>
      </c>
      <c r="I74" s="25">
        <f t="shared" si="44"/>
        <v>2109.9362568030683</v>
      </c>
      <c r="J74" s="25">
        <f t="shared" si="44"/>
        <v>1938.2874872942657</v>
      </c>
      <c r="K74" s="25">
        <f t="shared" si="44"/>
        <v>1704.6456503784343</v>
      </c>
      <c r="L74" s="49"/>
    </row>
    <row r="75" spans="1:12" x14ac:dyDescent="0.15">
      <c r="A75" s="38" t="s">
        <v>322</v>
      </c>
      <c r="B75" s="25">
        <f>B68-B70+B74</f>
        <v>13931.548331048334</v>
      </c>
      <c r="C75" s="25">
        <f t="shared" ref="C75:K75" si="45">C68-C70+C74</f>
        <v>15598.21315293684</v>
      </c>
      <c r="D75" s="25">
        <f t="shared" si="45"/>
        <v>16747.808593483871</v>
      </c>
      <c r="E75" s="25">
        <f t="shared" si="45"/>
        <v>18177.650229894069</v>
      </c>
      <c r="F75" s="25">
        <f t="shared" si="45"/>
        <v>19399.608781464365</v>
      </c>
      <c r="G75" s="25">
        <f t="shared" si="45"/>
        <v>20577.547885723649</v>
      </c>
      <c r="H75" s="25">
        <f t="shared" si="45"/>
        <v>21605.405171139857</v>
      </c>
      <c r="I75" s="25">
        <f t="shared" si="45"/>
        <v>22515.341427942927</v>
      </c>
      <c r="J75" s="25">
        <f t="shared" si="45"/>
        <v>23209.628915237194</v>
      </c>
      <c r="K75" s="25">
        <f t="shared" si="45"/>
        <v>23646.274565615629</v>
      </c>
      <c r="L75" s="49"/>
    </row>
    <row r="77" spans="1:12" x14ac:dyDescent="0.15">
      <c r="A77" s="48" t="s">
        <v>323</v>
      </c>
    </row>
    <row r="78" spans="1:12" x14ac:dyDescent="0.15">
      <c r="A78" s="25" t="s">
        <v>324</v>
      </c>
      <c r="B78" s="25">
        <f t="shared" ref="B78:K78" si="46">K55</f>
        <v>378.1816833333333</v>
      </c>
      <c r="C78" s="25">
        <f t="shared" si="46"/>
        <v>361.91501666666659</v>
      </c>
      <c r="D78" s="25">
        <f t="shared" si="46"/>
        <v>337.01459999999992</v>
      </c>
      <c r="E78" s="25">
        <f t="shared" si="46"/>
        <v>316.83887083333326</v>
      </c>
      <c r="F78" s="25">
        <f t="shared" si="46"/>
        <v>300.22114999999997</v>
      </c>
      <c r="G78" s="25">
        <f t="shared" si="46"/>
        <v>253.88163333333333</v>
      </c>
      <c r="H78" s="25">
        <f t="shared" si="46"/>
        <v>209.09809166666668</v>
      </c>
      <c r="I78" s="25">
        <f t="shared" si="46"/>
        <v>162.01330000000002</v>
      </c>
      <c r="J78" s="25">
        <f t="shared" si="46"/>
        <v>136.07255000000001</v>
      </c>
      <c r="K78" s="25">
        <f t="shared" si="46"/>
        <v>95.30050833333334</v>
      </c>
    </row>
    <row r="79" spans="1:12" x14ac:dyDescent="0.15">
      <c r="A79" s="25" t="s">
        <v>325</v>
      </c>
      <c r="B79" s="25">
        <f>SUM($B$74:B74)*$B$55</f>
        <v>46.069672392485934</v>
      </c>
      <c r="C79" s="25">
        <f>SUM($B$74:C74)*$B$55</f>
        <v>123.34959403403978</v>
      </c>
      <c r="D79" s="25">
        <f>SUM($B$74:D74)*$B$55</f>
        <v>179.81421536912885</v>
      </c>
      <c r="E79" s="25">
        <f>SUM($B$74:E74)*$B$55</f>
        <v>253.03503216174485</v>
      </c>
      <c r="F79" s="25">
        <f>SUM($B$74:F74)*$B$55</f>
        <v>318.99110411882435</v>
      </c>
      <c r="G79" s="25">
        <f>SUM($B$74:G74)*$B$55</f>
        <v>378.33011477568942</v>
      </c>
      <c r="H79" s="25">
        <f>SUM($B$74:H74)*$B$55</f>
        <v>448.68590213730891</v>
      </c>
      <c r="I79" s="25">
        <f>SUM($B$74:I74)*$B$55</f>
        <v>503.64853471762763</v>
      </c>
      <c r="J79" s="25">
        <f>SUM($B$74:J74)*$B$55</f>
        <v>554.13981503744219</v>
      </c>
      <c r="K79" s="25">
        <f>SUM($B$74:K74)*$B$55</f>
        <v>598.54485915159387</v>
      </c>
    </row>
    <row r="80" spans="1:12" x14ac:dyDescent="0.15">
      <c r="A80" s="38" t="s">
        <v>326</v>
      </c>
      <c r="B80" s="25">
        <f>SUM(B78:B79)</f>
        <v>424.25135572581922</v>
      </c>
      <c r="C80" s="25">
        <f t="shared" ref="C80:J80" si="47">SUM(C78:C79)</f>
        <v>485.26461070070638</v>
      </c>
      <c r="D80" s="25">
        <f t="shared" si="47"/>
        <v>516.82881536912873</v>
      </c>
      <c r="E80" s="25">
        <f t="shared" si="47"/>
        <v>569.87390299507808</v>
      </c>
      <c r="F80" s="25">
        <f t="shared" si="47"/>
        <v>619.21225411882438</v>
      </c>
      <c r="G80" s="25">
        <f t="shared" si="47"/>
        <v>632.21174810902278</v>
      </c>
      <c r="H80" s="25">
        <f t="shared" si="47"/>
        <v>657.78399380397559</v>
      </c>
      <c r="I80" s="25">
        <f t="shared" si="47"/>
        <v>665.6618347176277</v>
      </c>
      <c r="J80" s="25">
        <f t="shared" si="47"/>
        <v>690.21236503744217</v>
      </c>
      <c r="K80" s="25">
        <f>SUM(K78:K79)</f>
        <v>693.84536748492724</v>
      </c>
    </row>
    <row r="81" spans="1:11" x14ac:dyDescent="0.15">
      <c r="A81" s="48" t="s">
        <v>327</v>
      </c>
    </row>
    <row r="82" spans="1:11" x14ac:dyDescent="0.15">
      <c r="A82" s="25" t="s">
        <v>328</v>
      </c>
      <c r="B82" s="25">
        <f t="shared" ref="B82:K82" si="48">$A$83*(L9+L4)</f>
        <v>179.26999999999998</v>
      </c>
      <c r="C82" s="25">
        <f t="shared" si="48"/>
        <v>179.26999999999998</v>
      </c>
      <c r="D82" s="25">
        <f t="shared" si="48"/>
        <v>179.26999999999998</v>
      </c>
      <c r="E82" s="25">
        <f t="shared" si="48"/>
        <v>179.26999999999998</v>
      </c>
      <c r="F82" s="25">
        <f t="shared" si="48"/>
        <v>179.26999999999998</v>
      </c>
      <c r="G82" s="25">
        <f t="shared" si="48"/>
        <v>179.26999999999998</v>
      </c>
      <c r="H82" s="25">
        <f t="shared" si="48"/>
        <v>179.26999999999998</v>
      </c>
      <c r="I82" s="25">
        <f t="shared" si="48"/>
        <v>179.26999999999998</v>
      </c>
      <c r="J82" s="25">
        <f t="shared" si="48"/>
        <v>179.26999999999998</v>
      </c>
      <c r="K82" s="25">
        <f t="shared" si="48"/>
        <v>179.26999999999998</v>
      </c>
    </row>
    <row r="83" spans="1:11" hidden="1" outlineLevel="1" x14ac:dyDescent="0.15">
      <c r="A83" s="62">
        <v>7.8799999999999995E-2</v>
      </c>
    </row>
    <row r="84" spans="1:11" collapsed="1" x14ac:dyDescent="0.15">
      <c r="A84" s="25" t="s">
        <v>329</v>
      </c>
      <c r="B84" s="25">
        <f t="shared" ref="B84:K84" si="49">$A$85*(L10+L5)</f>
        <v>23.753399999999999</v>
      </c>
      <c r="C84" s="25">
        <f t="shared" si="49"/>
        <v>23.79</v>
      </c>
      <c r="D84" s="25">
        <f t="shared" si="49"/>
        <v>23.826599999999999</v>
      </c>
      <c r="E84" s="25">
        <f t="shared" si="49"/>
        <v>23.863199999999999</v>
      </c>
      <c r="F84" s="25">
        <f t="shared" si="49"/>
        <v>23.899799999999999</v>
      </c>
      <c r="G84" s="25">
        <f t="shared" si="49"/>
        <v>23.936399999999999</v>
      </c>
      <c r="H84" s="25">
        <f t="shared" si="49"/>
        <v>23.972999999999999</v>
      </c>
      <c r="I84" s="25">
        <f t="shared" si="49"/>
        <v>24.009599999999999</v>
      </c>
      <c r="J84" s="25">
        <f t="shared" si="49"/>
        <v>24.046199999999999</v>
      </c>
      <c r="K84" s="25">
        <f t="shared" si="49"/>
        <v>24.082799999999999</v>
      </c>
    </row>
    <row r="85" spans="1:11" hidden="1" outlineLevel="1" x14ac:dyDescent="0.15">
      <c r="A85" s="62">
        <v>3.6600000000000001E-2</v>
      </c>
    </row>
    <row r="86" spans="1:11" collapsed="1" x14ac:dyDescent="0.15">
      <c r="A86" s="38" t="s">
        <v>330</v>
      </c>
      <c r="B86" s="25">
        <f>B80+B82+B84</f>
        <v>627.2747557258192</v>
      </c>
      <c r="C86" s="25">
        <f t="shared" ref="C86:K86" si="50">C80+C82+C84</f>
        <v>688.32461070070633</v>
      </c>
      <c r="D86" s="25">
        <f t="shared" si="50"/>
        <v>719.9254153691287</v>
      </c>
      <c r="E86" s="25">
        <f t="shared" si="50"/>
        <v>773.00710299507807</v>
      </c>
      <c r="F86" s="25">
        <f t="shared" si="50"/>
        <v>822.38205411882439</v>
      </c>
      <c r="G86" s="25">
        <f t="shared" si="50"/>
        <v>835.41814810902281</v>
      </c>
      <c r="H86" s="25">
        <f t="shared" si="50"/>
        <v>861.02699380397553</v>
      </c>
      <c r="I86" s="25">
        <f t="shared" si="50"/>
        <v>868.94143471762766</v>
      </c>
      <c r="J86" s="25">
        <f t="shared" si="50"/>
        <v>893.52856503744215</v>
      </c>
      <c r="K86" s="25">
        <f t="shared" si="50"/>
        <v>897.19816748492724</v>
      </c>
    </row>
    <row r="87" spans="1:11" x14ac:dyDescent="0.15">
      <c r="A87" s="38"/>
    </row>
    <row r="88" spans="1:11" x14ac:dyDescent="0.15">
      <c r="A88" s="48" t="s">
        <v>331</v>
      </c>
    </row>
    <row r="89" spans="1:11" x14ac:dyDescent="0.15">
      <c r="A89" s="43" t="s">
        <v>332</v>
      </c>
      <c r="B89" s="43">
        <v>500</v>
      </c>
      <c r="C89" s="43">
        <v>500</v>
      </c>
      <c r="D89" s="43">
        <v>500</v>
      </c>
      <c r="E89" s="43">
        <v>500</v>
      </c>
      <c r="F89" s="43">
        <v>500</v>
      </c>
      <c r="G89" s="43">
        <v>500</v>
      </c>
      <c r="H89" s="43">
        <v>500</v>
      </c>
      <c r="I89" s="43">
        <v>500</v>
      </c>
      <c r="J89" s="43">
        <v>500</v>
      </c>
      <c r="K89" s="43">
        <v>500</v>
      </c>
    </row>
    <row r="90" spans="1:11" x14ac:dyDescent="0.15">
      <c r="A90" s="43" t="s">
        <v>333</v>
      </c>
      <c r="B90" s="43">
        <f>L22</f>
        <v>2482.3415548959538</v>
      </c>
      <c r="C90" s="43">
        <f t="shared" ref="C90:K90" si="51">M22</f>
        <v>6161.8180992556418</v>
      </c>
      <c r="D90" s="43">
        <f t="shared" si="51"/>
        <v>5329.1737410582409</v>
      </c>
      <c r="E90" s="43">
        <f t="shared" si="51"/>
        <v>4641.5914171868271</v>
      </c>
      <c r="F90" s="43">
        <f t="shared" si="51"/>
        <v>3417.2362531683571</v>
      </c>
      <c r="G90" s="43">
        <f t="shared" si="51"/>
        <v>2321.8006120556074</v>
      </c>
      <c r="H90" s="43">
        <f t="shared" si="51"/>
        <v>975.35489649920328</v>
      </c>
      <c r="I90" s="43">
        <f t="shared" si="51"/>
        <v>-308.31070343688543</v>
      </c>
      <c r="J90" s="43">
        <f t="shared" si="51"/>
        <v>-1668.8917102952923</v>
      </c>
      <c r="K90" s="43">
        <f t="shared" si="51"/>
        <v>-3103.341742696025</v>
      </c>
    </row>
    <row r="91" spans="1:11" x14ac:dyDescent="0.15">
      <c r="A91" s="43" t="s">
        <v>334</v>
      </c>
      <c r="B91" s="43">
        <f>B90-B89</f>
        <v>1982.3415548959538</v>
      </c>
      <c r="C91" s="43">
        <f t="shared" ref="C91:K91" si="52">C90-C89</f>
        <v>5661.8180992556418</v>
      </c>
      <c r="D91" s="43">
        <f t="shared" si="52"/>
        <v>4829.1737410582409</v>
      </c>
      <c r="E91" s="43">
        <f t="shared" si="52"/>
        <v>4141.5914171868271</v>
      </c>
      <c r="F91" s="43">
        <f t="shared" si="52"/>
        <v>2917.2362531683571</v>
      </c>
      <c r="G91" s="43">
        <f t="shared" si="52"/>
        <v>1821.8006120556074</v>
      </c>
      <c r="H91" s="43">
        <f t="shared" si="52"/>
        <v>475.35489649920328</v>
      </c>
      <c r="I91" s="43">
        <f t="shared" si="52"/>
        <v>-808.31070343688543</v>
      </c>
      <c r="J91" s="43">
        <f t="shared" si="52"/>
        <v>-2168.8917102952923</v>
      </c>
      <c r="K91" s="43">
        <f t="shared" si="52"/>
        <v>-3603.341742696025</v>
      </c>
    </row>
    <row r="92" spans="1:11" x14ac:dyDescent="0.15">
      <c r="A92" s="43"/>
      <c r="B92" s="43"/>
      <c r="E92" s="43"/>
      <c r="H92" s="43"/>
    </row>
    <row r="93" spans="1:11" x14ac:dyDescent="0.15">
      <c r="A93" s="43" t="s">
        <v>335</v>
      </c>
      <c r="B93" s="43">
        <f>-(B91*0.6)/0.9891</f>
        <v>-1202.5123171949979</v>
      </c>
      <c r="C93" s="43">
        <f t="shared" ref="C93:K93" si="53">-(C91*0.6)/0.9891</f>
        <v>-3434.5272060998736</v>
      </c>
      <c r="D93" s="43">
        <f t="shared" si="53"/>
        <v>-2929.4350870841618</v>
      </c>
      <c r="E93" s="43">
        <f t="shared" si="53"/>
        <v>-2512.3393492185787</v>
      </c>
      <c r="F93" s="43">
        <f t="shared" si="53"/>
        <v>-1769.6307268233893</v>
      </c>
      <c r="G93" s="43">
        <f t="shared" si="53"/>
        <v>-1105.1262432851727</v>
      </c>
      <c r="H93" s="43">
        <f t="shared" si="53"/>
        <v>-288.35601850118485</v>
      </c>
      <c r="I93" s="43">
        <f t="shared" si="53"/>
        <v>490.33103029231751</v>
      </c>
      <c r="J93" s="43">
        <f t="shared" si="53"/>
        <v>1315.6758934154034</v>
      </c>
      <c r="K93" s="43">
        <f t="shared" si="53"/>
        <v>2185.8305991483317</v>
      </c>
    </row>
    <row r="94" spans="1:11" x14ac:dyDescent="0.15">
      <c r="A94" s="43" t="s">
        <v>336</v>
      </c>
      <c r="B94" s="43">
        <f t="shared" ref="B94" si="54">-B91*0.4</f>
        <v>-792.93662195838158</v>
      </c>
      <c r="C94" s="43">
        <f t="shared" ref="C94:K94" si="55">-C91*0.4</f>
        <v>-2264.7272397022566</v>
      </c>
      <c r="D94" s="43">
        <f t="shared" si="55"/>
        <v>-1931.6694964232966</v>
      </c>
      <c r="E94" s="43">
        <f t="shared" si="55"/>
        <v>-1656.636566874731</v>
      </c>
      <c r="F94" s="43">
        <f t="shared" si="55"/>
        <v>-1166.8945012673428</v>
      </c>
      <c r="G94" s="43">
        <f t="shared" si="55"/>
        <v>-728.72024482224299</v>
      </c>
      <c r="H94" s="43">
        <f t="shared" si="55"/>
        <v>-190.14195859968132</v>
      </c>
      <c r="I94" s="43">
        <f t="shared" si="55"/>
        <v>323.32428137475421</v>
      </c>
      <c r="J94" s="43">
        <f t="shared" si="55"/>
        <v>867.556684118117</v>
      </c>
      <c r="K94" s="43">
        <f t="shared" si="55"/>
        <v>1441.33669707841</v>
      </c>
    </row>
    <row r="95" spans="1:11" x14ac:dyDescent="0.15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</row>
    <row r="96" spans="1:11" x14ac:dyDescent="0.15">
      <c r="A96" s="25" t="s">
        <v>337</v>
      </c>
      <c r="B96" s="25">
        <v>568.54833104833426</v>
      </c>
      <c r="C96" s="25">
        <v>1666.6648218885061</v>
      </c>
      <c r="D96" s="25">
        <v>1149.5954405470306</v>
      </c>
      <c r="E96" s="25">
        <v>1429.8416364101988</v>
      </c>
      <c r="F96" s="25">
        <v>1221.9585515702959</v>
      </c>
      <c r="G96" s="25">
        <v>1177.9391042592824</v>
      </c>
      <c r="H96" s="25">
        <v>1027.8572854162082</v>
      </c>
      <c r="I96" s="25">
        <v>909.93625680306832</v>
      </c>
      <c r="J96" s="25">
        <v>694.2874872942657</v>
      </c>
      <c r="K96" s="25">
        <v>436.6456503784342</v>
      </c>
    </row>
    <row r="97" spans="1:13" x14ac:dyDescent="0.15">
      <c r="A97" s="43" t="s">
        <v>338</v>
      </c>
      <c r="B97" s="43">
        <v>374.90076949327158</v>
      </c>
      <c r="C97" s="25">
        <v>1098.9987835532809</v>
      </c>
      <c r="D97" s="25">
        <v>758.04323349671222</v>
      </c>
      <c r="E97" s="43">
        <v>942.83757504888513</v>
      </c>
      <c r="F97" s="25">
        <v>805.75946890545322</v>
      </c>
      <c r="G97" s="25">
        <v>776.73304534857084</v>
      </c>
      <c r="H97" s="43">
        <v>677.76909400344778</v>
      </c>
      <c r="I97" s="25">
        <v>600.01196773594336</v>
      </c>
      <c r="J97" s="25">
        <v>457.81316912183888</v>
      </c>
      <c r="K97" s="25">
        <v>287.92414185953947</v>
      </c>
    </row>
    <row r="100" spans="1:13" x14ac:dyDescent="0.15">
      <c r="A100" s="43"/>
      <c r="B100" s="43"/>
      <c r="C100" s="43"/>
      <c r="F100" s="43"/>
      <c r="G100" s="43"/>
      <c r="J100" s="43"/>
      <c r="K100" s="47"/>
    </row>
    <row r="102" spans="1:13" x14ac:dyDescent="0.15">
      <c r="A102" s="48" t="s">
        <v>339</v>
      </c>
      <c r="B102" s="26">
        <v>2024</v>
      </c>
      <c r="C102" s="27">
        <v>2025</v>
      </c>
      <c r="D102" s="27">
        <v>2026</v>
      </c>
      <c r="E102" s="27">
        <v>2027</v>
      </c>
      <c r="F102" s="27">
        <v>2028</v>
      </c>
      <c r="G102" s="27">
        <v>2029</v>
      </c>
      <c r="H102" s="27">
        <v>2030</v>
      </c>
      <c r="I102" s="27">
        <v>2031</v>
      </c>
      <c r="J102" s="27">
        <v>2032</v>
      </c>
      <c r="K102" s="27">
        <v>2033</v>
      </c>
      <c r="L102" s="27">
        <v>2034</v>
      </c>
    </row>
    <row r="103" spans="1:13" x14ac:dyDescent="0.15">
      <c r="A103" s="25" t="s">
        <v>340</v>
      </c>
    </row>
    <row r="104" spans="1:13" x14ac:dyDescent="0.15">
      <c r="A104" s="25" t="s">
        <v>341</v>
      </c>
      <c r="B104" s="25" t="s">
        <v>7</v>
      </c>
      <c r="C104" s="31">
        <f>B106</f>
        <v>20895</v>
      </c>
      <c r="D104" s="31">
        <f t="shared" ref="D104:K104" si="56">C106</f>
        <v>21269.900769493273</v>
      </c>
      <c r="E104" s="31">
        <f t="shared" si="56"/>
        <v>22368.899553046555</v>
      </c>
      <c r="F104" s="31">
        <f t="shared" si="56"/>
        <v>23126.942786543266</v>
      </c>
      <c r="G104" s="31">
        <f>F106</f>
        <v>24069.780361592151</v>
      </c>
      <c r="H104" s="31">
        <f t="shared" si="56"/>
        <v>24875.539830497604</v>
      </c>
      <c r="I104" s="31">
        <f t="shared" si="56"/>
        <v>25652.272875846174</v>
      </c>
      <c r="J104" s="31">
        <f t="shared" si="56"/>
        <v>26330.041969849623</v>
      </c>
      <c r="K104" s="31">
        <f t="shared" si="56"/>
        <v>26930.053937585566</v>
      </c>
      <c r="L104" s="31">
        <f>K106</f>
        <v>27387.867106707406</v>
      </c>
      <c r="M104" s="31"/>
    </row>
    <row r="105" spans="1:13" x14ac:dyDescent="0.15">
      <c r="A105" s="25" t="s">
        <v>342</v>
      </c>
      <c r="B105" s="25" t="s">
        <v>7</v>
      </c>
      <c r="C105" s="43">
        <f>B97</f>
        <v>374.90076949327158</v>
      </c>
      <c r="D105" s="43">
        <f t="shared" ref="D105:L105" si="57">C97</f>
        <v>1098.9987835532809</v>
      </c>
      <c r="E105" s="43">
        <f t="shared" si="57"/>
        <v>758.04323349671222</v>
      </c>
      <c r="F105" s="43">
        <f t="shared" si="57"/>
        <v>942.83757504888513</v>
      </c>
      <c r="G105" s="43">
        <f t="shared" si="57"/>
        <v>805.75946890545322</v>
      </c>
      <c r="H105" s="43">
        <f t="shared" si="57"/>
        <v>776.73304534857084</v>
      </c>
      <c r="I105" s="43">
        <f t="shared" si="57"/>
        <v>677.76909400344778</v>
      </c>
      <c r="J105" s="43">
        <f t="shared" si="57"/>
        <v>600.01196773594336</v>
      </c>
      <c r="K105" s="43">
        <f t="shared" si="57"/>
        <v>457.81316912183888</v>
      </c>
      <c r="L105" s="43">
        <f t="shared" si="57"/>
        <v>287.92414185953947</v>
      </c>
      <c r="M105" s="37"/>
    </row>
    <row r="106" spans="1:13" x14ac:dyDescent="0.15">
      <c r="A106" s="25" t="s">
        <v>343</v>
      </c>
      <c r="B106" s="31">
        <f>BS!K43</f>
        <v>20895</v>
      </c>
      <c r="C106" s="31">
        <f>C104+C105</f>
        <v>21269.900769493273</v>
      </c>
      <c r="D106" s="31">
        <f t="shared" ref="D106:L106" si="58">D104+D105</f>
        <v>22368.899553046555</v>
      </c>
      <c r="E106" s="31">
        <f t="shared" si="58"/>
        <v>23126.942786543266</v>
      </c>
      <c r="F106" s="31">
        <f t="shared" si="58"/>
        <v>24069.780361592151</v>
      </c>
      <c r="G106" s="31">
        <f t="shared" si="58"/>
        <v>24875.539830497604</v>
      </c>
      <c r="H106" s="31">
        <f t="shared" si="58"/>
        <v>25652.272875846174</v>
      </c>
      <c r="I106" s="31">
        <f t="shared" si="58"/>
        <v>26330.041969849623</v>
      </c>
      <c r="J106" s="31">
        <f t="shared" si="58"/>
        <v>26930.053937585566</v>
      </c>
      <c r="K106" s="31">
        <f t="shared" si="58"/>
        <v>27387.867106707406</v>
      </c>
      <c r="L106" s="31">
        <f t="shared" si="58"/>
        <v>27675.791248566948</v>
      </c>
      <c r="M106" s="31"/>
    </row>
    <row r="107" spans="1:13" x14ac:dyDescent="0.15"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</row>
    <row r="108" spans="1:13" x14ac:dyDescent="0.15">
      <c r="A108" s="38" t="s">
        <v>344</v>
      </c>
    </row>
    <row r="109" spans="1:13" x14ac:dyDescent="0.15">
      <c r="A109" s="25" t="s">
        <v>345</v>
      </c>
    </row>
    <row r="110" spans="1:13" x14ac:dyDescent="0.15">
      <c r="A110" s="25" t="s">
        <v>346</v>
      </c>
      <c r="C110" s="37">
        <f t="shared" ref="C110:L110" si="59">C105/821</f>
        <v>0.45663918330483749</v>
      </c>
      <c r="D110" s="37">
        <f t="shared" si="59"/>
        <v>1.3386099677871874</v>
      </c>
      <c r="E110" s="37">
        <f t="shared" si="59"/>
        <v>0.92331697137236568</v>
      </c>
      <c r="F110" s="37">
        <f t="shared" si="59"/>
        <v>1.1484014312410293</v>
      </c>
      <c r="G110" s="37">
        <f t="shared" si="59"/>
        <v>0.98143662473258608</v>
      </c>
      <c r="H110" s="37">
        <f t="shared" si="59"/>
        <v>0.94608166303114594</v>
      </c>
      <c r="I110" s="37">
        <f t="shared" si="59"/>
        <v>0.82554091839640409</v>
      </c>
      <c r="J110" s="37">
        <f t="shared" si="59"/>
        <v>0.73083065497678845</v>
      </c>
      <c r="K110" s="37">
        <f t="shared" si="59"/>
        <v>0.55762870782197183</v>
      </c>
      <c r="L110" s="37">
        <f t="shared" si="59"/>
        <v>0.3506993201699628</v>
      </c>
      <c r="M110" s="37"/>
    </row>
    <row r="111" spans="1:13" x14ac:dyDescent="0.15">
      <c r="A111" s="25" t="s">
        <v>347</v>
      </c>
      <c r="B111" s="25">
        <v>97.82</v>
      </c>
      <c r="C111" s="37">
        <f>B111+C110</f>
        <v>98.276639183304837</v>
      </c>
      <c r="D111" s="37">
        <f t="shared" ref="D111:K111" si="60">C111+D110</f>
        <v>99.61524915109203</v>
      </c>
      <c r="E111" s="37">
        <f t="shared" si="60"/>
        <v>100.5385661224644</v>
      </c>
      <c r="F111" s="37">
        <f t="shared" si="60"/>
        <v>101.68696755370543</v>
      </c>
      <c r="G111" s="37">
        <f t="shared" si="60"/>
        <v>102.66840417843801</v>
      </c>
      <c r="H111" s="37">
        <f t="shared" si="60"/>
        <v>103.61448584146916</v>
      </c>
      <c r="I111" s="37">
        <f t="shared" si="60"/>
        <v>104.44002675986556</v>
      </c>
      <c r="J111" s="37">
        <f t="shared" si="60"/>
        <v>105.17085741484235</v>
      </c>
      <c r="K111" s="37">
        <f t="shared" si="60"/>
        <v>105.72848612266432</v>
      </c>
      <c r="L111" s="37">
        <f>K111+L110</f>
        <v>106.07918544283429</v>
      </c>
      <c r="M111" s="37"/>
    </row>
    <row r="113" spans="1:2" x14ac:dyDescent="0.15">
      <c r="A113" s="38" t="s">
        <v>348</v>
      </c>
    </row>
    <row r="114" spans="1:2" x14ac:dyDescent="0.15">
      <c r="A114" s="25" t="str">
        <f t="shared" ref="A114:A140" si="61">A28</f>
        <v>1.250% Senior Notes due 2025</v>
      </c>
      <c r="B114" s="68">
        <f t="shared" ref="B114:B140" si="62">B28*(G28/$G$55)</f>
        <v>4.256043581886279E-4</v>
      </c>
    </row>
    <row r="115" spans="1:2" x14ac:dyDescent="0.15">
      <c r="A115" s="25" t="str">
        <f t="shared" si="61"/>
        <v>1.000% Senior Notes due 2025</v>
      </c>
      <c r="B115" s="68">
        <f t="shared" si="62"/>
        <v>4.7667688117126322E-4</v>
      </c>
    </row>
    <row r="116" spans="1:2" x14ac:dyDescent="0.15">
      <c r="A116" s="25" t="str">
        <f t="shared" si="61"/>
        <v>1.450% Senior Notes due 2026</v>
      </c>
      <c r="B116" s="68">
        <f t="shared" si="62"/>
        <v>6.9118147769833176E-4</v>
      </c>
    </row>
    <row r="117" spans="1:2" x14ac:dyDescent="0.15">
      <c r="A117" s="25" t="str">
        <f t="shared" si="61"/>
        <v>2.900% Senior Notes due 2026</v>
      </c>
      <c r="B117" s="68">
        <f t="shared" si="62"/>
        <v>1.18488253319714E-3</v>
      </c>
    </row>
    <row r="118" spans="1:2" x14ac:dyDescent="0.15">
      <c r="A118" s="25" t="str">
        <f t="shared" si="61"/>
        <v>0.250% Euro Senior Notes due 2027</v>
      </c>
      <c r="B118" s="68">
        <f t="shared" si="62"/>
        <v>8.8185223016683703E-5</v>
      </c>
    </row>
    <row r="119" spans="1:2" x14ac:dyDescent="0.15">
      <c r="A119" s="25" t="str">
        <f t="shared" si="61"/>
        <v>1.800% Senior Notes due 2027</v>
      </c>
      <c r="B119" s="68">
        <f t="shared" si="62"/>
        <v>6.1287027579162408E-4</v>
      </c>
    </row>
    <row r="120" spans="1:2" x14ac:dyDescent="0.15">
      <c r="A120" s="25" t="str">
        <f t="shared" si="61"/>
        <v>1.550% Senior Notes due 2028</v>
      </c>
      <c r="B120" s="68">
        <f t="shared" si="62"/>
        <v>6.8607422540006803E-4</v>
      </c>
    </row>
    <row r="121" spans="1:2" x14ac:dyDescent="0.15">
      <c r="A121" s="25" t="str">
        <f t="shared" si="61"/>
        <v>2.000% Senior Notes due 2028</v>
      </c>
      <c r="B121" s="68">
        <f t="shared" si="62"/>
        <v>5.4477357848144365E-4</v>
      </c>
    </row>
    <row r="122" spans="1:2" x14ac:dyDescent="0.15">
      <c r="A122" s="25" t="str">
        <f t="shared" si="61"/>
        <v>2.875% Swiss Franc Senior Notes due 2028</v>
      </c>
      <c r="B122" s="68">
        <f t="shared" si="62"/>
        <v>6.480251957780048E-4</v>
      </c>
    </row>
    <row r="123" spans="1:2" x14ac:dyDescent="0.15">
      <c r="A123" s="25" t="str">
        <f t="shared" si="61"/>
        <v>1.558% Swiss Franc Senior Notes due 2029</v>
      </c>
      <c r="B123" s="68">
        <f t="shared" si="62"/>
        <v>1.1670411985018727E-4</v>
      </c>
    </row>
    <row r="124" spans="1:2" x14ac:dyDescent="0.15">
      <c r="A124" s="25" t="str">
        <f t="shared" si="61"/>
        <v>3.200% Senior Notes due 2029</v>
      </c>
      <c r="B124" s="68">
        <f t="shared" si="62"/>
        <v>2.6149131767109297E-3</v>
      </c>
    </row>
    <row r="125" spans="1:2" x14ac:dyDescent="0.15">
      <c r="A125" s="25" t="str">
        <f t="shared" si="61"/>
        <v>2.150% Senior Notes due 2030</v>
      </c>
      <c r="B125" s="68">
        <f t="shared" si="62"/>
        <v>1.6104868913857677E-3</v>
      </c>
    </row>
    <row r="126" spans="1:2" x14ac:dyDescent="0.15">
      <c r="A126" s="25" t="str">
        <f t="shared" si="61"/>
        <v>3.250% Euro Senior Notes due 2031</v>
      </c>
      <c r="B126" s="68">
        <f t="shared" si="62"/>
        <v>1.4894450119169221E-3</v>
      </c>
    </row>
    <row r="127" spans="1:2" x14ac:dyDescent="0.15">
      <c r="A127" s="25" t="str">
        <f t="shared" si="61"/>
        <v>2.500% Senior Notes due 2031</v>
      </c>
      <c r="B127" s="68">
        <f t="shared" si="62"/>
        <v>1.7024174327545116E-3</v>
      </c>
    </row>
    <row r="128" spans="1:2" x14ac:dyDescent="0.15">
      <c r="A128" s="25" t="str">
        <f t="shared" si="61"/>
        <v>3.900% Senior Notes due 2032</v>
      </c>
      <c r="B128" s="68">
        <f t="shared" si="62"/>
        <v>3.1869254341164452E-3</v>
      </c>
    </row>
    <row r="129" spans="1:2" x14ac:dyDescent="0.15">
      <c r="A129" s="25" t="str">
        <f t="shared" si="61"/>
        <v>1.000% Euro Senior Notes due 2033</v>
      </c>
      <c r="B129" s="68">
        <f t="shared" si="62"/>
        <v>4.2356145726932243E-4</v>
      </c>
    </row>
    <row r="130" spans="1:2" x14ac:dyDescent="0.15">
      <c r="A130" s="25" t="str">
        <f t="shared" si="61"/>
        <v>3.650% Euro Senior Notes due 2033</v>
      </c>
      <c r="B130" s="68">
        <f t="shared" si="62"/>
        <v>1.5459993190330267E-3</v>
      </c>
    </row>
    <row r="131" spans="1:2" x14ac:dyDescent="0.15">
      <c r="A131" s="25" t="str">
        <f t="shared" si="61"/>
        <v>5.500% Senior Notes due 2034</v>
      </c>
      <c r="B131" s="68">
        <f t="shared" si="62"/>
        <v>2.8089887640449437E-3</v>
      </c>
    </row>
    <row r="132" spans="1:2" x14ac:dyDescent="0.15">
      <c r="A132" s="25" t="str">
        <f t="shared" si="61"/>
        <v>3.625% Euro Senior Notes due 2034</v>
      </c>
      <c r="B132" s="68">
        <f t="shared" si="62"/>
        <v>1.2786857337419135E-3</v>
      </c>
    </row>
    <row r="133" spans="1:2" x14ac:dyDescent="0.15">
      <c r="A133" s="25" t="str">
        <f t="shared" si="61"/>
        <v>2.000% Japanese Yen Series A Notes due 2035</v>
      </c>
      <c r="B133" s="68">
        <f t="shared" si="62"/>
        <v>3.2550221314266257E-4</v>
      </c>
    </row>
    <row r="134" spans="1:2" x14ac:dyDescent="0.15">
      <c r="A134" s="25" t="str">
        <f t="shared" si="61"/>
        <v>2.130% Japanese Yen Series C Notes due 2035</v>
      </c>
      <c r="B134" s="68">
        <f t="shared" si="62"/>
        <v>1.363432073544433E-4</v>
      </c>
    </row>
    <row r="135" spans="1:2" x14ac:dyDescent="0.15">
      <c r="A135" s="25" t="str">
        <f t="shared" si="61"/>
        <v>2.370% Japanese Yen Series B Notes due 2043</v>
      </c>
      <c r="B135" s="68">
        <f t="shared" si="62"/>
        <v>1.0490296220633298E-4</v>
      </c>
    </row>
    <row r="136" spans="1:2" x14ac:dyDescent="0.15">
      <c r="A136" s="25" t="str">
        <f t="shared" si="61"/>
        <v>2.570% Japanese Yen Series D Notes due 2043</v>
      </c>
      <c r="B136" s="68">
        <f t="shared" si="62"/>
        <v>5.0752468505277492E-5</v>
      </c>
    </row>
    <row r="137" spans="1:2" x14ac:dyDescent="0.15">
      <c r="A137" s="25" t="str">
        <f t="shared" si="61"/>
        <v>2.570% Japanese Yen Series E Notes due 2043</v>
      </c>
      <c r="B137" s="68">
        <f t="shared" si="62"/>
        <v>1.1200544773578482E-4</v>
      </c>
    </row>
    <row r="138" spans="1:2" x14ac:dyDescent="0.15">
      <c r="A138" s="25" t="str">
        <f t="shared" si="61"/>
        <v>3.000% Senior Notes due 2050</v>
      </c>
      <c r="B138" s="68">
        <f t="shared" si="62"/>
        <v>1.0214504596527069E-3</v>
      </c>
    </row>
    <row r="139" spans="1:2" x14ac:dyDescent="0.15">
      <c r="A139" s="25" t="str">
        <f t="shared" si="61"/>
        <v>2.950% Senior Notes due 2051</v>
      </c>
      <c r="B139" s="68">
        <f t="shared" si="62"/>
        <v>1.0044262853251618E-3</v>
      </c>
    </row>
    <row r="140" spans="1:2" x14ac:dyDescent="0.15">
      <c r="A140" s="25" t="str">
        <f t="shared" si="61"/>
        <v>3.400% Senior Notes due 2052</v>
      </c>
      <c r="B140" s="68">
        <f t="shared" si="62"/>
        <v>1.157643854273068E-3</v>
      </c>
    </row>
    <row r="141" spans="1:2" x14ac:dyDescent="0.15">
      <c r="A141" s="61">
        <f>SUM(B114:B140)</f>
        <v>2.6049427987742596E-2</v>
      </c>
      <c r="B141" s="68"/>
    </row>
    <row r="142" spans="1:2" x14ac:dyDescent="0.15">
      <c r="B142" s="68"/>
    </row>
    <row r="143" spans="1:2" x14ac:dyDescent="0.15">
      <c r="B143" s="68"/>
    </row>
    <row r="144" spans="1:2" x14ac:dyDescent="0.15">
      <c r="B144" s="68"/>
    </row>
    <row r="145" spans="2:2" x14ac:dyDescent="0.15">
      <c r="B145" s="68"/>
    </row>
    <row r="146" spans="2:2" x14ac:dyDescent="0.15">
      <c r="B146" s="68"/>
    </row>
    <row r="147" spans="2:2" x14ac:dyDescent="0.15">
      <c r="B147" s="68"/>
    </row>
    <row r="148" spans="2:2" x14ac:dyDescent="0.15">
      <c r="B148" s="68"/>
    </row>
    <row r="149" spans="2:2" x14ac:dyDescent="0.15">
      <c r="B149" s="68"/>
    </row>
    <row r="150" spans="2:2" x14ac:dyDescent="0.15">
      <c r="B150" s="68"/>
    </row>
    <row r="151" spans="2:2" x14ac:dyDescent="0.15">
      <c r="B151" s="68"/>
    </row>
    <row r="152" spans="2:2" x14ac:dyDescent="0.15">
      <c r="B152" s="68"/>
    </row>
    <row r="153" spans="2:2" x14ac:dyDescent="0.15">
      <c r="B153" s="68"/>
    </row>
    <row r="154" spans="2:2" x14ac:dyDescent="0.15">
      <c r="B154" s="68"/>
    </row>
    <row r="155" spans="2:2" x14ac:dyDescent="0.15">
      <c r="B155" s="68"/>
    </row>
    <row r="156" spans="2:2" x14ac:dyDescent="0.15">
      <c r="B156" s="68"/>
    </row>
    <row r="157" spans="2:2" x14ac:dyDescent="0.15">
      <c r="B157" s="68"/>
    </row>
    <row r="158" spans="2:2" x14ac:dyDescent="0.15">
      <c r="B158" s="68"/>
    </row>
    <row r="159" spans="2:2" x14ac:dyDescent="0.15">
      <c r="B159" s="68"/>
    </row>
    <row r="160" spans="2:2" x14ac:dyDescent="0.15">
      <c r="B160" s="68"/>
    </row>
    <row r="161" spans="2:2" x14ac:dyDescent="0.15">
      <c r="B161" s="68"/>
    </row>
    <row r="162" spans="2:2" x14ac:dyDescent="0.15">
      <c r="B162" s="68"/>
    </row>
    <row r="163" spans="2:2" x14ac:dyDescent="0.15">
      <c r="B163" s="68"/>
    </row>
    <row r="164" spans="2:2" x14ac:dyDescent="0.15">
      <c r="B164" s="68"/>
    </row>
    <row r="165" spans="2:2" x14ac:dyDescent="0.15">
      <c r="B165" s="68"/>
    </row>
    <row r="166" spans="2:2" x14ac:dyDescent="0.15">
      <c r="B166" s="68"/>
    </row>
    <row r="167" spans="2:2" x14ac:dyDescent="0.15">
      <c r="B167" s="68"/>
    </row>
    <row r="168" spans="2:2" x14ac:dyDescent="0.15">
      <c r="B168" s="68"/>
    </row>
    <row r="169" spans="2:2" x14ac:dyDescent="0.15">
      <c r="B169" s="68"/>
    </row>
    <row r="170" spans="2:2" x14ac:dyDescent="0.15">
      <c r="B170" s="68"/>
    </row>
    <row r="171" spans="2:2" x14ac:dyDescent="0.15">
      <c r="B171" s="68"/>
    </row>
    <row r="172" spans="2:2" x14ac:dyDescent="0.15">
      <c r="B172" s="68"/>
    </row>
    <row r="173" spans="2:2" x14ac:dyDescent="0.15">
      <c r="B173" s="68"/>
    </row>
    <row r="174" spans="2:2" x14ac:dyDescent="0.15">
      <c r="B174" s="68"/>
    </row>
    <row r="175" spans="2:2" x14ac:dyDescent="0.15">
      <c r="B175" s="68"/>
    </row>
    <row r="176" spans="2:2" x14ac:dyDescent="0.15">
      <c r="B176" s="68"/>
    </row>
    <row r="177" spans="2:2" x14ac:dyDescent="0.15">
      <c r="B177" s="68"/>
    </row>
    <row r="178" spans="2:2" x14ac:dyDescent="0.15">
      <c r="B178" s="68"/>
    </row>
    <row r="179" spans="2:2" x14ac:dyDescent="0.15">
      <c r="B179" s="68"/>
    </row>
    <row r="180" spans="2:2" x14ac:dyDescent="0.15">
      <c r="B180" s="68"/>
    </row>
    <row r="181" spans="2:2" x14ac:dyDescent="0.15">
      <c r="B181" s="68"/>
    </row>
    <row r="182" spans="2:2" x14ac:dyDescent="0.15">
      <c r="B182" s="68"/>
    </row>
    <row r="183" spans="2:2" x14ac:dyDescent="0.15">
      <c r="B183" s="68"/>
    </row>
    <row r="184" spans="2:2" x14ac:dyDescent="0.15">
      <c r="B184" s="68"/>
    </row>
    <row r="185" spans="2:2" x14ac:dyDescent="0.15">
      <c r="B185" s="68"/>
    </row>
    <row r="186" spans="2:2" x14ac:dyDescent="0.15">
      <c r="B186" s="68"/>
    </row>
    <row r="187" spans="2:2" x14ac:dyDescent="0.15">
      <c r="B187" s="68"/>
    </row>
    <row r="188" spans="2:2" x14ac:dyDescent="0.15">
      <c r="B188" s="68"/>
    </row>
    <row r="189" spans="2:2" x14ac:dyDescent="0.15">
      <c r="B189" s="68"/>
    </row>
    <row r="190" spans="2:2" x14ac:dyDescent="0.15">
      <c r="B190" s="68"/>
    </row>
    <row r="191" spans="2:2" x14ac:dyDescent="0.15">
      <c r="B191" s="68"/>
    </row>
    <row r="192" spans="2:2" x14ac:dyDescent="0.15">
      <c r="B192" s="68"/>
    </row>
    <row r="193" spans="2:2" x14ac:dyDescent="0.15">
      <c r="B193" s="68"/>
    </row>
    <row r="194" spans="2:2" x14ac:dyDescent="0.15">
      <c r="B194" s="68"/>
    </row>
    <row r="195" spans="2:2" x14ac:dyDescent="0.15">
      <c r="B195" s="68"/>
    </row>
    <row r="196" spans="2:2" x14ac:dyDescent="0.15">
      <c r="B196" s="68"/>
    </row>
    <row r="197" spans="2:2" x14ac:dyDescent="0.15">
      <c r="B197" s="68"/>
    </row>
    <row r="198" spans="2:2" x14ac:dyDescent="0.15">
      <c r="B198" s="68"/>
    </row>
    <row r="199" spans="2:2" x14ac:dyDescent="0.15">
      <c r="B199" s="68"/>
    </row>
    <row r="200" spans="2:2" x14ac:dyDescent="0.15">
      <c r="B200" s="68"/>
    </row>
    <row r="201" spans="2:2" x14ac:dyDescent="0.15">
      <c r="B201" s="68"/>
    </row>
    <row r="202" spans="2:2" x14ac:dyDescent="0.15">
      <c r="B202" s="68"/>
    </row>
    <row r="203" spans="2:2" x14ac:dyDescent="0.15">
      <c r="B203" s="68"/>
    </row>
    <row r="204" spans="2:2" x14ac:dyDescent="0.15">
      <c r="B204" s="68"/>
    </row>
    <row r="205" spans="2:2" x14ac:dyDescent="0.15">
      <c r="B205" s="68"/>
    </row>
    <row r="206" spans="2:2" x14ac:dyDescent="0.15">
      <c r="B206" s="68"/>
    </row>
    <row r="207" spans="2:2" x14ac:dyDescent="0.15">
      <c r="B207" s="68"/>
    </row>
    <row r="208" spans="2:2" x14ac:dyDescent="0.15">
      <c r="B208" s="68"/>
    </row>
    <row r="209" spans="2:2" x14ac:dyDescent="0.15">
      <c r="B209" s="68"/>
    </row>
    <row r="210" spans="2:2" x14ac:dyDescent="0.15">
      <c r="B210" s="68"/>
    </row>
    <row r="211" spans="2:2" x14ac:dyDescent="0.15">
      <c r="B211" s="68"/>
    </row>
    <row r="212" spans="2:2" x14ac:dyDescent="0.15">
      <c r="B212" s="68"/>
    </row>
    <row r="213" spans="2:2" x14ac:dyDescent="0.15">
      <c r="B213" s="68"/>
    </row>
    <row r="214" spans="2:2" x14ac:dyDescent="0.15">
      <c r="B214" s="68"/>
    </row>
    <row r="215" spans="2:2" x14ac:dyDescent="0.15">
      <c r="B215" s="68"/>
    </row>
    <row r="216" spans="2:2" x14ac:dyDescent="0.15">
      <c r="B216" s="68"/>
    </row>
    <row r="217" spans="2:2" x14ac:dyDescent="0.15">
      <c r="B217" s="68"/>
    </row>
    <row r="218" spans="2:2" x14ac:dyDescent="0.15">
      <c r="B218" s="68"/>
    </row>
    <row r="219" spans="2:2" x14ac:dyDescent="0.15">
      <c r="B219" s="68"/>
    </row>
    <row r="220" spans="2:2" x14ac:dyDescent="0.15">
      <c r="B220" s="68"/>
    </row>
    <row r="221" spans="2:2" x14ac:dyDescent="0.15">
      <c r="B221" s="68"/>
    </row>
    <row r="222" spans="2:2" x14ac:dyDescent="0.15">
      <c r="B222" s="68"/>
    </row>
    <row r="223" spans="2:2" x14ac:dyDescent="0.15">
      <c r="B223" s="68"/>
    </row>
    <row r="224" spans="2:2" x14ac:dyDescent="0.15">
      <c r="B224" s="68"/>
    </row>
    <row r="225" spans="2:2" x14ac:dyDescent="0.15">
      <c r="B225" s="68"/>
    </row>
    <row r="226" spans="2:2" x14ac:dyDescent="0.15">
      <c r="B226" s="68"/>
    </row>
    <row r="227" spans="2:2" x14ac:dyDescent="0.15">
      <c r="B227" s="68"/>
    </row>
    <row r="228" spans="2:2" x14ac:dyDescent="0.15">
      <c r="B228" s="68"/>
    </row>
    <row r="229" spans="2:2" x14ac:dyDescent="0.15">
      <c r="B229" s="68"/>
    </row>
    <row r="230" spans="2:2" x14ac:dyDescent="0.15">
      <c r="B230" s="68"/>
    </row>
    <row r="231" spans="2:2" x14ac:dyDescent="0.15">
      <c r="B231" s="68"/>
    </row>
    <row r="232" spans="2:2" x14ac:dyDescent="0.15">
      <c r="B232" s="68"/>
    </row>
    <row r="233" spans="2:2" x14ac:dyDescent="0.15">
      <c r="B233" s="68"/>
    </row>
    <row r="234" spans="2:2" x14ac:dyDescent="0.15">
      <c r="B234" s="68"/>
    </row>
    <row r="235" spans="2:2" x14ac:dyDescent="0.15">
      <c r="B235" s="68"/>
    </row>
    <row r="236" spans="2:2" x14ac:dyDescent="0.15">
      <c r="B236" s="68"/>
    </row>
    <row r="237" spans="2:2" x14ac:dyDescent="0.15">
      <c r="B237" s="68"/>
    </row>
    <row r="238" spans="2:2" x14ac:dyDescent="0.15">
      <c r="B238" s="68"/>
    </row>
    <row r="239" spans="2:2" x14ac:dyDescent="0.15">
      <c r="B239" s="68"/>
    </row>
    <row r="240" spans="2:2" x14ac:dyDescent="0.15">
      <c r="B240" s="68"/>
    </row>
    <row r="241" spans="2:2" x14ac:dyDescent="0.15">
      <c r="B241" s="68"/>
    </row>
    <row r="242" spans="2:2" x14ac:dyDescent="0.15">
      <c r="B242" s="68"/>
    </row>
    <row r="243" spans="2:2" x14ac:dyDescent="0.15">
      <c r="B243" s="68"/>
    </row>
    <row r="244" spans="2:2" x14ac:dyDescent="0.15">
      <c r="B244" s="68"/>
    </row>
    <row r="245" spans="2:2" x14ac:dyDescent="0.15">
      <c r="B245" s="68"/>
    </row>
    <row r="246" spans="2:2" x14ac:dyDescent="0.15">
      <c r="B246" s="68"/>
    </row>
    <row r="247" spans="2:2" x14ac:dyDescent="0.15">
      <c r="B247" s="68"/>
    </row>
    <row r="248" spans="2:2" x14ac:dyDescent="0.15">
      <c r="B248" s="68"/>
    </row>
    <row r="249" spans="2:2" x14ac:dyDescent="0.15">
      <c r="B249" s="68"/>
    </row>
    <row r="250" spans="2:2" x14ac:dyDescent="0.15">
      <c r="B250" s="68"/>
    </row>
    <row r="251" spans="2:2" x14ac:dyDescent="0.15">
      <c r="B251" s="68"/>
    </row>
    <row r="252" spans="2:2" x14ac:dyDescent="0.15">
      <c r="B252" s="68"/>
    </row>
    <row r="253" spans="2:2" x14ac:dyDescent="0.15">
      <c r="B253" s="6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DA329-4357-4F55-BA2D-949C06CE68D4}">
  <sheetPr codeName="Sheet5">
    <tabColor theme="3" tint="0.59999389629810485"/>
  </sheetPr>
  <dimension ref="A1:V30"/>
  <sheetViews>
    <sheetView showGridLines="0" zoomScale="125" zoomScaleNormal="115" workbookViewId="0">
      <pane xSplit="1" topLeftCell="B1" activePane="topRight" state="frozen"/>
      <selection activeCell="L26" sqref="L26"/>
      <selection pane="topRight" activeCell="N28" sqref="N28"/>
    </sheetView>
  </sheetViews>
  <sheetFormatPr baseColWidth="10" defaultColWidth="8.83203125" defaultRowHeight="12.75" customHeight="1" x14ac:dyDescent="0.15"/>
  <cols>
    <col min="1" max="1" width="38.1640625" customWidth="1"/>
    <col min="12" max="12" width="10.6640625" bestFit="1" customWidth="1"/>
    <col min="13" max="13" width="10.83203125" customWidth="1"/>
  </cols>
  <sheetData>
    <row r="1" spans="1:22" s="126" customFormat="1" ht="50" customHeight="1" x14ac:dyDescent="0.15">
      <c r="A1" s="224"/>
    </row>
    <row r="2" spans="1:22" ht="13" x14ac:dyDescent="0.15">
      <c r="A2" s="15" t="s">
        <v>349</v>
      </c>
      <c r="B2" s="15">
        <v>2015</v>
      </c>
      <c r="C2" s="15">
        <v>2016</v>
      </c>
      <c r="D2" s="15">
        <v>2017</v>
      </c>
      <c r="E2" s="15">
        <v>2018</v>
      </c>
      <c r="F2" s="15">
        <v>2019</v>
      </c>
      <c r="G2" s="15">
        <v>2020</v>
      </c>
      <c r="H2" s="15">
        <v>2021</v>
      </c>
      <c r="I2" s="15">
        <v>2022</v>
      </c>
      <c r="J2" s="15">
        <v>2023</v>
      </c>
      <c r="K2" s="15">
        <v>2024</v>
      </c>
      <c r="L2" s="15" t="s">
        <v>1</v>
      </c>
      <c r="M2" s="16" t="s">
        <v>2</v>
      </c>
      <c r="N2" s="16">
        <v>2026</v>
      </c>
      <c r="O2" s="16">
        <v>2027</v>
      </c>
      <c r="P2" s="16">
        <v>2028</v>
      </c>
      <c r="Q2" s="16">
        <v>2029</v>
      </c>
      <c r="R2" s="16">
        <v>2030</v>
      </c>
      <c r="S2" s="16">
        <v>2031</v>
      </c>
      <c r="T2" s="16">
        <v>2032</v>
      </c>
      <c r="U2" s="16">
        <v>2033</v>
      </c>
      <c r="V2" s="16">
        <v>2034</v>
      </c>
    </row>
    <row r="3" spans="1:22" ht="13" x14ac:dyDescent="0.15">
      <c r="A3" s="1" t="s">
        <v>350</v>
      </c>
      <c r="C3" s="23">
        <f>BS!B14</f>
        <v>5606.4359999999997</v>
      </c>
      <c r="D3" s="23">
        <f>BS!C14</f>
        <v>7199.21</v>
      </c>
      <c r="E3" s="23">
        <f>BS!D14</f>
        <v>9394.6020000000008</v>
      </c>
      <c r="F3" s="22">
        <f>BS!E14</f>
        <v>11026.02</v>
      </c>
      <c r="G3" s="22">
        <f>BS!F14</f>
        <v>12152.597</v>
      </c>
      <c r="H3" s="22">
        <f>BS!G14</f>
        <v>14503.084000000001</v>
      </c>
      <c r="I3" s="22">
        <f>BS!H14</f>
        <v>15445.775</v>
      </c>
      <c r="J3" s="22">
        <f>BS!I14</f>
        <v>16649.534</v>
      </c>
      <c r="K3" s="22">
        <f>BS!J14</f>
        <v>18601</v>
      </c>
      <c r="L3" s="22">
        <f>BS!K14</f>
        <v>19249</v>
      </c>
      <c r="M3" s="22">
        <f>L20</f>
        <v>21207</v>
      </c>
      <c r="N3" s="22">
        <f t="shared" ref="N3:V3" si="0">M20</f>
        <v>22222.284780509697</v>
      </c>
      <c r="O3" s="22">
        <f t="shared" si="0"/>
        <v>24316.183450350727</v>
      </c>
      <c r="P3" s="22">
        <f t="shared" si="0"/>
        <v>26049.52277436803</v>
      </c>
      <c r="Q3" s="22">
        <f t="shared" si="0"/>
        <v>27837.665348170987</v>
      </c>
      <c r="R3" s="22">
        <f t="shared" si="0"/>
        <v>29560.977658023628</v>
      </c>
      <c r="S3" s="22">
        <f t="shared" si="0"/>
        <v>30859.644888791976</v>
      </c>
      <c r="T3" s="22">
        <f t="shared" si="0"/>
        <v>31978.538931674553</v>
      </c>
      <c r="U3" s="22">
        <f t="shared" si="0"/>
        <v>32768.954226555245</v>
      </c>
      <c r="V3" s="22">
        <f t="shared" si="0"/>
        <v>33325.846132719351</v>
      </c>
    </row>
    <row r="4" spans="1:22" ht="13" x14ac:dyDescent="0.15">
      <c r="A4" s="4" t="s">
        <v>78</v>
      </c>
      <c r="C4">
        <f>CF!C7</f>
        <v>714.34500000000003</v>
      </c>
      <c r="D4">
        <f>CF!D7</f>
        <v>865.47199999999998</v>
      </c>
      <c r="E4">
        <f>CF!E7</f>
        <v>1024.0730000000001</v>
      </c>
      <c r="F4" s="22">
        <f>CF!F7</f>
        <v>1088.559</v>
      </c>
      <c r="G4" s="22">
        <f>CF!G7</f>
        <v>1224.3219999999999</v>
      </c>
      <c r="H4" s="22">
        <f>CF!H7</f>
        <v>1450.806</v>
      </c>
      <c r="I4" s="22">
        <f>CF!I7</f>
        <v>1532</v>
      </c>
      <c r="J4" s="22">
        <f>CF!J7</f>
        <v>1637</v>
      </c>
      <c r="K4" s="22">
        <f>CF!K7</f>
        <v>1801</v>
      </c>
      <c r="L4" s="22">
        <f>CF!$L$7</f>
        <v>704</v>
      </c>
      <c r="M4" s="22">
        <f t="shared" ref="M4:V4" si="1">M8*M3</f>
        <v>775.61057717284007</v>
      </c>
      <c r="N4" s="22">
        <f t="shared" si="1"/>
        <v>2190.9163409341968</v>
      </c>
      <c r="O4" s="22">
        <f t="shared" si="1"/>
        <v>2640.517650825881</v>
      </c>
      <c r="P4" s="22">
        <f t="shared" si="1"/>
        <v>3089.237855950716</v>
      </c>
      <c r="Q4" s="22">
        <f t="shared" si="1"/>
        <v>3579.6720499361891</v>
      </c>
      <c r="R4" s="22">
        <f t="shared" si="1"/>
        <v>4096.8842070226556</v>
      </c>
      <c r="S4" s="22">
        <f t="shared" si="1"/>
        <v>4585.4641912815232</v>
      </c>
      <c r="T4" s="22">
        <f t="shared" si="1"/>
        <v>5071.5071181028461</v>
      </c>
      <c r="U4" s="22">
        <f t="shared" si="1"/>
        <v>5524.5493790404298</v>
      </c>
      <c r="V4" s="22">
        <f t="shared" si="1"/>
        <v>5951.6947802168779</v>
      </c>
    </row>
    <row r="5" spans="1:22" ht="13" x14ac:dyDescent="0.15">
      <c r="A5" s="63" t="s">
        <v>351</v>
      </c>
      <c r="E5" s="22"/>
      <c r="F5" s="22">
        <v>845</v>
      </c>
      <c r="G5" s="22">
        <v>924</v>
      </c>
      <c r="H5" s="22">
        <v>1073</v>
      </c>
      <c r="I5" s="22">
        <v>1105</v>
      </c>
      <c r="J5" s="22">
        <v>1143</v>
      </c>
      <c r="K5" s="22">
        <v>1239</v>
      </c>
      <c r="L5" s="22">
        <f>609</f>
        <v>609</v>
      </c>
      <c r="M5" s="22">
        <f>M7*M4</f>
        <v>670.94721803730056</v>
      </c>
      <c r="N5" s="22">
        <f t="shared" ref="N5:V5" si="2">N7*N4</f>
        <v>1559.4109248603102</v>
      </c>
      <c r="O5" s="22">
        <f t="shared" si="2"/>
        <v>1879.42003765813</v>
      </c>
      <c r="P5" s="22">
        <f t="shared" si="2"/>
        <v>2198.8020135937613</v>
      </c>
      <c r="Q5" s="22">
        <f t="shared" si="2"/>
        <v>2547.8744203018628</v>
      </c>
      <c r="R5" s="22">
        <f t="shared" si="2"/>
        <v>2916.0063627051472</v>
      </c>
      <c r="S5" s="22">
        <f t="shared" si="2"/>
        <v>3263.7590134505826</v>
      </c>
      <c r="T5" s="22">
        <f t="shared" si="2"/>
        <v>3609.7058832032944</v>
      </c>
      <c r="U5" s="22">
        <f t="shared" si="2"/>
        <v>3932.1641340866868</v>
      </c>
      <c r="V5" s="22">
        <f t="shared" si="2"/>
        <v>4236.1899851214066</v>
      </c>
    </row>
    <row r="6" spans="1:22" ht="13" x14ac:dyDescent="0.15">
      <c r="A6" s="63" t="s">
        <v>352</v>
      </c>
      <c r="E6" s="22"/>
      <c r="F6" s="22">
        <v>243</v>
      </c>
      <c r="G6" s="22">
        <v>300</v>
      </c>
      <c r="H6" s="22">
        <v>378</v>
      </c>
      <c r="I6" s="22">
        <v>427</v>
      </c>
      <c r="J6" s="22">
        <v>494</v>
      </c>
      <c r="K6" s="22">
        <v>562</v>
      </c>
      <c r="L6" s="22">
        <f>271</f>
        <v>271</v>
      </c>
      <c r="M6" s="22">
        <f t="shared" ref="M6:V6" si="3">M4-M5</f>
        <v>104.66335913553951</v>
      </c>
      <c r="N6" s="22">
        <f t="shared" si="3"/>
        <v>631.50541607388664</v>
      </c>
      <c r="O6" s="22">
        <f t="shared" si="3"/>
        <v>761.09761316775098</v>
      </c>
      <c r="P6" s="22">
        <f t="shared" si="3"/>
        <v>890.43584235695471</v>
      </c>
      <c r="Q6" s="22">
        <f t="shared" si="3"/>
        <v>1031.7976296343263</v>
      </c>
      <c r="R6" s="22">
        <f t="shared" si="3"/>
        <v>1180.8778443175083</v>
      </c>
      <c r="S6" s="22">
        <f t="shared" si="3"/>
        <v>1321.7051778309406</v>
      </c>
      <c r="T6" s="22">
        <f t="shared" si="3"/>
        <v>1461.8012348995517</v>
      </c>
      <c r="U6" s="22">
        <f t="shared" si="3"/>
        <v>1592.385244953743</v>
      </c>
      <c r="V6" s="22">
        <f t="shared" si="3"/>
        <v>1715.5047950954713</v>
      </c>
    </row>
    <row r="7" spans="1:22" ht="13" x14ac:dyDescent="0.15">
      <c r="A7" s="4" t="s">
        <v>353</v>
      </c>
      <c r="F7" s="18">
        <f t="shared" ref="F7:K7" si="4">F5/F4</f>
        <v>0.776255581920686</v>
      </c>
      <c r="G7" s="18">
        <f t="shared" si="4"/>
        <v>0.75470341952525566</v>
      </c>
      <c r="H7" s="18">
        <f t="shared" si="4"/>
        <v>0.73958889058909316</v>
      </c>
      <c r="I7" s="18">
        <f t="shared" si="4"/>
        <v>0.72127937336814618</v>
      </c>
      <c r="J7" s="18">
        <f t="shared" si="4"/>
        <v>0.69822846670739158</v>
      </c>
      <c r="K7" s="18">
        <f t="shared" si="4"/>
        <v>0.68795113825652421</v>
      </c>
      <c r="L7" s="18">
        <f>L5/L4</f>
        <v>0.86505681818181823</v>
      </c>
      <c r="M7" s="18">
        <f>L7</f>
        <v>0.86505681818181823</v>
      </c>
      <c r="N7" s="18">
        <f>AVERAGE(H7:K7)</f>
        <v>0.71176196723028884</v>
      </c>
      <c r="O7" s="18">
        <f t="shared" ref="O7:V7" si="5">N7</f>
        <v>0.71176196723028884</v>
      </c>
      <c r="P7" s="18">
        <f t="shared" si="5"/>
        <v>0.71176196723028884</v>
      </c>
      <c r="Q7" s="18">
        <f t="shared" si="5"/>
        <v>0.71176196723028884</v>
      </c>
      <c r="R7" s="18">
        <f t="shared" si="5"/>
        <v>0.71176196723028884</v>
      </c>
      <c r="S7" s="18">
        <f t="shared" si="5"/>
        <v>0.71176196723028884</v>
      </c>
      <c r="T7" s="18">
        <f t="shared" si="5"/>
        <v>0.71176196723028884</v>
      </c>
      <c r="U7" s="18">
        <f t="shared" si="5"/>
        <v>0.71176196723028884</v>
      </c>
      <c r="V7" s="18">
        <f t="shared" si="5"/>
        <v>0.71176196723028884</v>
      </c>
    </row>
    <row r="8" spans="1:22" ht="13" x14ac:dyDescent="0.15">
      <c r="A8" t="s">
        <v>354</v>
      </c>
      <c r="C8">
        <f t="shared" ref="C8:L8" si="6">C4/C3</f>
        <v>0.1274151707073799</v>
      </c>
      <c r="D8">
        <f t="shared" si="6"/>
        <v>0.1202176349905059</v>
      </c>
      <c r="E8">
        <f t="shared" si="6"/>
        <v>0.10900653375204186</v>
      </c>
      <c r="F8" s="18">
        <f t="shared" si="6"/>
        <v>9.872637633525061E-2</v>
      </c>
      <c r="G8" s="18">
        <f t="shared" si="6"/>
        <v>0.10074570892131121</v>
      </c>
      <c r="H8" s="18">
        <f t="shared" si="6"/>
        <v>0.10003430994400915</v>
      </c>
      <c r="I8" s="18">
        <f t="shared" si="6"/>
        <v>9.9185699649256831E-2</v>
      </c>
      <c r="J8" s="18">
        <f t="shared" si="6"/>
        <v>9.8321070127248014E-2</v>
      </c>
      <c r="K8" s="18">
        <f t="shared" si="6"/>
        <v>9.6822751464975002E-2</v>
      </c>
      <c r="L8" s="18">
        <f t="shared" si="6"/>
        <v>3.6573328484596601E-2</v>
      </c>
      <c r="M8" s="18">
        <f>L8</f>
        <v>3.6573328484596601E-2</v>
      </c>
      <c r="N8" s="18">
        <f>AVERAGE(H8:K8)</f>
        <v>9.8590957796372239E-2</v>
      </c>
      <c r="O8" s="18">
        <f t="shared" ref="O8:V8" si="7">N8+$B$9</f>
        <v>0.10859095779637223</v>
      </c>
      <c r="P8" s="18">
        <f t="shared" si="7"/>
        <v>0.11859095779637223</v>
      </c>
      <c r="Q8" s="18">
        <f t="shared" si="7"/>
        <v>0.12859095779637222</v>
      </c>
      <c r="R8" s="18">
        <f t="shared" si="7"/>
        <v>0.13859095779637223</v>
      </c>
      <c r="S8" s="18">
        <f t="shared" si="7"/>
        <v>0.14859095779637224</v>
      </c>
      <c r="T8" s="18">
        <f t="shared" si="7"/>
        <v>0.15859095779637225</v>
      </c>
      <c r="U8" s="18">
        <f t="shared" si="7"/>
        <v>0.16859095779637226</v>
      </c>
      <c r="V8" s="18">
        <f t="shared" si="7"/>
        <v>0.17859095779637227</v>
      </c>
    </row>
    <row r="9" spans="1:22" ht="13" x14ac:dyDescent="0.15">
      <c r="A9" t="s">
        <v>355</v>
      </c>
      <c r="B9" s="79">
        <v>0.01</v>
      </c>
    </row>
    <row r="10" spans="1:22" ht="13" x14ac:dyDescent="0.15">
      <c r="A10" s="1" t="s">
        <v>356</v>
      </c>
      <c r="B10">
        <v>120.3</v>
      </c>
      <c r="C10">
        <v>141.80000000000001</v>
      </c>
      <c r="D10">
        <v>168</v>
      </c>
      <c r="E10">
        <v>203.1</v>
      </c>
      <c r="F10">
        <v>185.9</v>
      </c>
      <c r="G10">
        <v>160</v>
      </c>
      <c r="H10">
        <v>194</v>
      </c>
      <c r="I10">
        <v>189</v>
      </c>
      <c r="J10">
        <v>219</v>
      </c>
      <c r="K10">
        <v>250</v>
      </c>
      <c r="L10">
        <f>81</f>
        <v>81</v>
      </c>
      <c r="M10">
        <f>M11*revenue!M4</f>
        <v>83.155357682535453</v>
      </c>
      <c r="N10">
        <f>N11*revenue!N4</f>
        <v>287.71325562441586</v>
      </c>
      <c r="O10">
        <f>O11*revenue!O4</f>
        <v>307.22409073480077</v>
      </c>
      <c r="P10">
        <f>P11*revenue!P4</f>
        <v>338.45960404755596</v>
      </c>
      <c r="Q10">
        <f>Q11*revenue!Q4</f>
        <v>376.72007654356366</v>
      </c>
      <c r="R10">
        <f>R11*revenue!R4</f>
        <v>418.95887980427557</v>
      </c>
      <c r="S10">
        <f>S11*revenue!S4</f>
        <v>448.25884799705557</v>
      </c>
      <c r="T10">
        <f>T11*revenue!T4</f>
        <v>503.08527833089363</v>
      </c>
      <c r="U10">
        <f>U11*revenue!U4</f>
        <v>570.15623734186534</v>
      </c>
      <c r="V10">
        <f>V11*revenue!V4</f>
        <v>650.11533485989457</v>
      </c>
    </row>
    <row r="11" spans="1:22" ht="13" x14ac:dyDescent="0.15">
      <c r="A11" t="s">
        <v>357</v>
      </c>
      <c r="B11" s="18">
        <f>B10/revenue!B4</f>
        <v>5.9408492895919582E-2</v>
      </c>
      <c r="C11" s="18">
        <f>C10/revenue!C4</f>
        <v>5.3568177027336399E-2</v>
      </c>
      <c r="D11" s="18">
        <f>D10/revenue!D4</f>
        <v>5.2861024276740047E-2</v>
      </c>
      <c r="E11" s="18">
        <f>E10/revenue!E4</f>
        <v>5.5338021034987202E-2</v>
      </c>
      <c r="F11" s="18">
        <f>F10/revenue!F4</f>
        <v>4.621840695916446E-2</v>
      </c>
      <c r="G11" s="18">
        <f>G10/revenue!G4</f>
        <v>3.7567495288214299E-2</v>
      </c>
      <c r="H11" s="18">
        <f>H10/revenue!H4</f>
        <v>4.1790404320007649E-2</v>
      </c>
      <c r="I11" s="18">
        <f>I10/revenue!I4</f>
        <v>3.718561919958447E-2</v>
      </c>
      <c r="J11" s="18">
        <f>J10/revenue!J4</f>
        <v>3.7980867701538364E-2</v>
      </c>
      <c r="K11" s="18">
        <f>K10/revenue!K4</f>
        <v>4.1267745130406076E-2</v>
      </c>
      <c r="L11" s="18">
        <f>L10/revenue!L4</f>
        <v>2.5878594249201279E-2</v>
      </c>
      <c r="M11" s="18">
        <f>L11</f>
        <v>2.5878594249201279E-2</v>
      </c>
      <c r="N11" s="18">
        <f>AVERAGE(H11:K11,SUM(L11:M11))</f>
        <v>4.1996364969987821E-2</v>
      </c>
      <c r="O11" s="18">
        <f>AVERAGE(I11:K11,SUM(L11:M11), N11)</f>
        <v>4.2037557099983858E-2</v>
      </c>
      <c r="P11" s="18">
        <f>AVERAGE(J11:K11, SUM(L11:M11), N11:O11)</f>
        <v>4.3007944680063734E-2</v>
      </c>
      <c r="Q11" s="18">
        <f>AVERAGE(K11,SUM(L11:M11), N11:P11)</f>
        <v>4.4013360075768816E-2</v>
      </c>
      <c r="R11" s="18">
        <f>AVERAGE(SUM(L11:M11), N11:Q11)</f>
        <v>4.4562483064841354E-2</v>
      </c>
      <c r="S11" s="18">
        <f>AVERAGE(N11:R11)</f>
        <v>4.3123541978129121E-2</v>
      </c>
      <c r="T11" s="18">
        <f t="shared" ref="T11:V11" si="8">AVERAGE(O11:S11)</f>
        <v>4.3348977379757382E-2</v>
      </c>
      <c r="U11" s="18">
        <f t="shared" si="8"/>
        <v>4.3611261435712083E-2</v>
      </c>
      <c r="V11" s="18">
        <f t="shared" si="8"/>
        <v>4.373192478684175E-2</v>
      </c>
    </row>
    <row r="13" spans="1:22" ht="13" x14ac:dyDescent="0.15">
      <c r="A13" s="1" t="s">
        <v>358</v>
      </c>
      <c r="B13">
        <f>-CF!B37-B10</f>
        <v>747.82</v>
      </c>
      <c r="C13">
        <f>-CF!C37-C10</f>
        <v>971.56500000000005</v>
      </c>
      <c r="D13">
        <f>-CF!D37-D10</f>
        <v>1210.7249999999999</v>
      </c>
      <c r="E13">
        <f>-CF!E37-E10</f>
        <v>1893.0740000000001</v>
      </c>
      <c r="F13" s="22">
        <f>-CF!F37-F10</f>
        <v>1893.6210000000001</v>
      </c>
      <c r="G13" s="22">
        <f>-CF!G37-G10</f>
        <v>2122.5039999999999</v>
      </c>
      <c r="H13" s="22">
        <f>-CF!H37-H10</f>
        <v>2557.5120000000002</v>
      </c>
      <c r="I13" s="22">
        <f>-CF!I37-I10</f>
        <v>2089</v>
      </c>
      <c r="J13" s="22">
        <f>-CF!J37-J10</f>
        <v>2562</v>
      </c>
      <c r="K13" s="22">
        <f>-CF!K37-K10</f>
        <v>2816</v>
      </c>
      <c r="L13" s="22">
        <f>-CF!L37-L10</f>
        <v>1658</v>
      </c>
      <c r="M13" s="22">
        <f>revenue!M41*'capex schedule'!M14*M15</f>
        <v>1707.74</v>
      </c>
      <c r="N13" s="22">
        <f>revenue!N41*'capex schedule'!N14*N15</f>
        <v>3997.1017551508116</v>
      </c>
      <c r="O13" s="22">
        <f>revenue!O41*'capex schedule'!O14*O15</f>
        <v>4066.6328841083828</v>
      </c>
      <c r="P13" s="22">
        <f>revenue!P41*'capex schedule'!P14*P15</f>
        <v>4538.9208257061155</v>
      </c>
      <c r="Q13" s="22">
        <f>revenue!Q41*'capex schedule'!Q14*Q15</f>
        <v>4926.2642832452675</v>
      </c>
      <c r="R13" s="22">
        <f>revenue!R41*'capex schedule'!R14*R15</f>
        <v>4976.5925579867289</v>
      </c>
      <c r="S13" s="22">
        <f>revenue!S41*'capex schedule'!S14*S15</f>
        <v>5256.0993861670449</v>
      </c>
      <c r="T13" s="22">
        <f>revenue!T41*'capex schedule'!T14*T15</f>
        <v>5358.8371346526437</v>
      </c>
      <c r="U13" s="22">
        <f>revenue!U41*'capex schedule'!U14*U15</f>
        <v>5511.2850478626688</v>
      </c>
      <c r="V13" s="22">
        <f>revenue!V41*'capex schedule'!V14*V15</f>
        <v>5701.7652097998989</v>
      </c>
    </row>
    <row r="14" spans="1:22" ht="13" x14ac:dyDescent="0.15">
      <c r="A14" t="s">
        <v>359</v>
      </c>
      <c r="F14" s="22"/>
      <c r="G14" s="22"/>
      <c r="H14" s="22">
        <f>H13/revenue!H41</f>
        <v>8.8190068965517246E-2</v>
      </c>
      <c r="I14" s="22">
        <f>I13/revenue!I41</f>
        <v>0.4178</v>
      </c>
      <c r="J14" s="22">
        <f>J13/revenue!J41</f>
        <v>0.14233333333333334</v>
      </c>
      <c r="K14" s="22">
        <f>K13/revenue!K41</f>
        <v>0.31640449438202245</v>
      </c>
      <c r="L14" s="22">
        <f>L13/revenue!L41</f>
        <v>0.16853018906281764</v>
      </c>
      <c r="M14" s="22">
        <f>L14</f>
        <v>0.16853018906281764</v>
      </c>
      <c r="N14" s="22">
        <f>AVERAGE(I14:K14)</f>
        <v>0.29217927590511861</v>
      </c>
      <c r="O14" s="22">
        <f>AVERAGE(J14:K14,N14)</f>
        <v>0.25030570120682477</v>
      </c>
      <c r="P14" s="22">
        <f>AVERAGE(K14,N14:O14)</f>
        <v>0.28629649049798861</v>
      </c>
      <c r="Q14" s="22">
        <f>AVERAGE(N14:P14)</f>
        <v>0.27626048920331064</v>
      </c>
      <c r="R14" s="22">
        <f t="shared" ref="R14:V14" si="9">AVERAGE(O14:Q14)</f>
        <v>0.27095422696937471</v>
      </c>
      <c r="S14" s="22">
        <f t="shared" si="9"/>
        <v>0.27783706889022469</v>
      </c>
      <c r="T14" s="22">
        <f t="shared" si="9"/>
        <v>0.27501726168763668</v>
      </c>
      <c r="U14" s="22">
        <f t="shared" si="9"/>
        <v>0.27460285251574534</v>
      </c>
      <c r="V14" s="22">
        <f t="shared" si="9"/>
        <v>0.27581906103120224</v>
      </c>
    </row>
    <row r="15" spans="1:22" ht="13" x14ac:dyDescent="0.15">
      <c r="A15" t="s">
        <v>360</v>
      </c>
      <c r="B15" s="78">
        <v>0.03</v>
      </c>
      <c r="F15" s="22"/>
      <c r="G15" s="22"/>
      <c r="H15" s="22"/>
      <c r="I15" s="22"/>
      <c r="J15" s="22"/>
      <c r="K15" s="22"/>
      <c r="L15" s="22"/>
      <c r="M15" s="22">
        <f>1+B15</f>
        <v>1.03</v>
      </c>
      <c r="N15" s="22">
        <f>M15*$M$15</f>
        <v>1.0609</v>
      </c>
      <c r="O15" s="22">
        <f t="shared" ref="O15:V15" si="10">N15*$M$15</f>
        <v>1.092727</v>
      </c>
      <c r="P15" s="22">
        <f t="shared" si="10"/>
        <v>1.1255088100000001</v>
      </c>
      <c r="Q15" s="22">
        <f t="shared" si="10"/>
        <v>1.1592740743000001</v>
      </c>
      <c r="R15" s="22">
        <f t="shared" si="10"/>
        <v>1.1940522965290001</v>
      </c>
      <c r="S15" s="22">
        <f t="shared" si="10"/>
        <v>1.2298738654248702</v>
      </c>
      <c r="T15" s="22">
        <f t="shared" si="10"/>
        <v>1.2667700813876164</v>
      </c>
      <c r="U15" s="22">
        <f t="shared" si="10"/>
        <v>1.3047731838292449</v>
      </c>
      <c r="V15" s="22">
        <f t="shared" si="10"/>
        <v>1.3439163793441222</v>
      </c>
    </row>
    <row r="16" spans="1:22" ht="13" x14ac:dyDescent="0.15">
      <c r="A16" s="1" t="s">
        <v>361</v>
      </c>
      <c r="B16">
        <f t="shared" ref="B16:V16" si="11">B13+B10</f>
        <v>868.12</v>
      </c>
      <c r="C16">
        <f t="shared" si="11"/>
        <v>1113.365</v>
      </c>
      <c r="D16">
        <f t="shared" si="11"/>
        <v>1378.7249999999999</v>
      </c>
      <c r="E16">
        <f t="shared" si="11"/>
        <v>2096.174</v>
      </c>
      <c r="F16" s="22">
        <f t="shared" si="11"/>
        <v>2079.5210000000002</v>
      </c>
      <c r="G16" s="22">
        <f t="shared" si="11"/>
        <v>2282.5039999999999</v>
      </c>
      <c r="H16" s="22">
        <f t="shared" si="11"/>
        <v>2751.5120000000002</v>
      </c>
      <c r="I16" s="22">
        <f t="shared" si="11"/>
        <v>2278</v>
      </c>
      <c r="J16" s="22">
        <f t="shared" si="11"/>
        <v>2781</v>
      </c>
      <c r="K16" s="22">
        <f t="shared" si="11"/>
        <v>3066</v>
      </c>
      <c r="L16" s="22">
        <f t="shared" si="11"/>
        <v>1739</v>
      </c>
      <c r="M16" s="22">
        <f>M13+M10</f>
        <v>1790.8953576825354</v>
      </c>
      <c r="N16" s="22">
        <f t="shared" si="11"/>
        <v>4284.8150107752272</v>
      </c>
      <c r="O16" s="22">
        <f t="shared" si="11"/>
        <v>4373.8569748431837</v>
      </c>
      <c r="P16" s="22">
        <f t="shared" si="11"/>
        <v>4877.3804297536717</v>
      </c>
      <c r="Q16" s="22">
        <f t="shared" si="11"/>
        <v>5302.9843597888312</v>
      </c>
      <c r="R16" s="22">
        <f t="shared" si="11"/>
        <v>5395.5514377910049</v>
      </c>
      <c r="S16" s="22">
        <f t="shared" si="11"/>
        <v>5704.3582341641004</v>
      </c>
      <c r="T16" s="22">
        <f t="shared" si="11"/>
        <v>5861.9224129835375</v>
      </c>
      <c r="U16" s="22">
        <f t="shared" si="11"/>
        <v>6081.4412852045343</v>
      </c>
      <c r="V16" s="22">
        <f t="shared" si="11"/>
        <v>6351.8805446597935</v>
      </c>
    </row>
    <row r="17" spans="1:22" ht="13" x14ac:dyDescent="0.15">
      <c r="A17" s="1"/>
    </row>
    <row r="18" spans="1:22" ht="13" x14ac:dyDescent="0.15">
      <c r="A18" s="1" t="s">
        <v>362</v>
      </c>
      <c r="C18" s="23">
        <f t="shared" ref="C18:L18" si="12">C20-C16+C4-C3</f>
        <v>1193.7540000000008</v>
      </c>
      <c r="D18" s="23">
        <f t="shared" si="12"/>
        <v>1682.1390000000001</v>
      </c>
      <c r="E18" s="23">
        <f t="shared" si="12"/>
        <v>559.31700000000092</v>
      </c>
      <c r="F18" s="23">
        <f t="shared" si="12"/>
        <v>135.61499999999796</v>
      </c>
      <c r="G18" s="23">
        <f t="shared" si="12"/>
        <v>1292.3050000000021</v>
      </c>
      <c r="H18" s="23">
        <f t="shared" si="12"/>
        <v>-358.01500000000124</v>
      </c>
      <c r="I18" s="23">
        <f t="shared" si="12"/>
        <v>457.75900000000001</v>
      </c>
      <c r="J18" s="23">
        <f t="shared" si="12"/>
        <v>807.46600000000035</v>
      </c>
      <c r="K18" s="23">
        <f t="shared" si="12"/>
        <v>-617</v>
      </c>
      <c r="L18" s="23">
        <f t="shared" si="12"/>
        <v>923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20" spans="1:22" ht="13" x14ac:dyDescent="0.15">
      <c r="A20" s="1" t="s">
        <v>363</v>
      </c>
      <c r="B20" s="23">
        <f>BS!B14</f>
        <v>5606.4359999999997</v>
      </c>
      <c r="C20" s="23">
        <f>BS!C14</f>
        <v>7199.21</v>
      </c>
      <c r="D20" s="23">
        <f>BS!D14</f>
        <v>9394.6020000000008</v>
      </c>
      <c r="E20" s="23">
        <f>BS!E14</f>
        <v>11026.02</v>
      </c>
      <c r="F20" s="23">
        <f>BS!F14</f>
        <v>12152.597</v>
      </c>
      <c r="G20" s="23">
        <f>BS!G14</f>
        <v>14503.084000000001</v>
      </c>
      <c r="H20" s="23">
        <f>BS!H14</f>
        <v>15445.775</v>
      </c>
      <c r="I20" s="23">
        <f>BS!I14</f>
        <v>16649.534</v>
      </c>
      <c r="J20" s="23">
        <f>BS!J14</f>
        <v>18601</v>
      </c>
      <c r="K20" s="23">
        <f>BS!K14</f>
        <v>19249</v>
      </c>
      <c r="L20" s="23">
        <f>BS!L14</f>
        <v>21207</v>
      </c>
      <c r="M20" s="23">
        <f t="shared" ref="M20:V20" si="13">M3-M4+M16</f>
        <v>22222.284780509697</v>
      </c>
      <c r="N20" s="23">
        <f t="shared" si="13"/>
        <v>24316.183450350727</v>
      </c>
      <c r="O20" s="23">
        <f t="shared" si="13"/>
        <v>26049.52277436803</v>
      </c>
      <c r="P20" s="23">
        <f t="shared" si="13"/>
        <v>27837.665348170987</v>
      </c>
      <c r="Q20" s="23">
        <f t="shared" si="13"/>
        <v>29560.977658023628</v>
      </c>
      <c r="R20" s="23">
        <f t="shared" si="13"/>
        <v>30859.644888791976</v>
      </c>
      <c r="S20" s="23">
        <f t="shared" si="13"/>
        <v>31978.538931674553</v>
      </c>
      <c r="T20" s="23">
        <f t="shared" si="13"/>
        <v>32768.954226555245</v>
      </c>
      <c r="U20" s="23">
        <f t="shared" si="13"/>
        <v>33325.846132719351</v>
      </c>
      <c r="V20" s="23">
        <f t="shared" si="13"/>
        <v>33726.031897162262</v>
      </c>
    </row>
    <row r="21" spans="1:22" ht="13" x14ac:dyDescent="0.15">
      <c r="J21" s="23"/>
      <c r="K21" s="23"/>
      <c r="L21" s="23"/>
    </row>
    <row r="25" spans="1:22" ht="13" x14ac:dyDescent="0.15">
      <c r="A25" s="15" t="s">
        <v>364</v>
      </c>
      <c r="B25" s="15">
        <v>2015</v>
      </c>
      <c r="C25" s="15">
        <v>2016</v>
      </c>
      <c r="D25" s="15">
        <v>2017</v>
      </c>
      <c r="E25" s="15">
        <v>2018</v>
      </c>
      <c r="F25" s="15">
        <v>2019</v>
      </c>
      <c r="G25" s="15">
        <v>2020</v>
      </c>
      <c r="H25" s="15">
        <v>2021</v>
      </c>
      <c r="I25" s="15">
        <v>2022</v>
      </c>
      <c r="J25" s="15">
        <v>2023</v>
      </c>
      <c r="K25" s="15">
        <v>2024</v>
      </c>
      <c r="L25" s="15" t="s">
        <v>1</v>
      </c>
      <c r="M25" s="16" t="s">
        <v>2</v>
      </c>
      <c r="N25" s="16">
        <v>2026</v>
      </c>
      <c r="O25" s="16">
        <v>2027</v>
      </c>
      <c r="P25" s="16">
        <v>2028</v>
      </c>
      <c r="Q25" s="16">
        <v>2029</v>
      </c>
      <c r="R25" s="16">
        <v>2030</v>
      </c>
      <c r="S25" s="16">
        <v>2031</v>
      </c>
      <c r="T25" s="16">
        <v>2032</v>
      </c>
      <c r="U25" s="16">
        <v>2033</v>
      </c>
      <c r="V25" s="16">
        <v>2034</v>
      </c>
    </row>
    <row r="26" spans="1:22" ht="13" x14ac:dyDescent="0.15">
      <c r="A26" t="s">
        <v>365</v>
      </c>
      <c r="C26" s="23">
        <f>BS!B17</f>
        <v>224.565</v>
      </c>
      <c r="D26" s="23">
        <f>BS!C17</f>
        <v>719.23099999999999</v>
      </c>
      <c r="E26" s="23">
        <f>BS!D17</f>
        <v>2384.9720000000002</v>
      </c>
      <c r="F26" s="22">
        <f>BS!E17</f>
        <v>2333.2959999999998</v>
      </c>
      <c r="G26" s="22">
        <f>BS!F17</f>
        <v>2102.3890000000001</v>
      </c>
      <c r="H26" s="22">
        <f>BS!G17</f>
        <v>2170.9450000000002</v>
      </c>
      <c r="I26" s="22">
        <f>BS!H17</f>
        <v>1935.2670000000001</v>
      </c>
      <c r="J26" s="22">
        <f>BS!I17</f>
        <v>1897.6489999999999</v>
      </c>
      <c r="K26" s="22">
        <f>BS!J17</f>
        <v>1705</v>
      </c>
      <c r="L26" s="22">
        <f>BS!K17</f>
        <v>1417</v>
      </c>
      <c r="M26" s="22">
        <f>L30</f>
        <v>1389</v>
      </c>
      <c r="N26" s="22">
        <f>M30</f>
        <v>1221.6140263586226</v>
      </c>
      <c r="O26" s="22">
        <f t="shared" ref="O26:V26" si="14">N30</f>
        <v>1069.140054666841</v>
      </c>
      <c r="P26" s="22">
        <f t="shared" si="14"/>
        <v>930.32239055460343</v>
      </c>
      <c r="Q26" s="22">
        <f t="shared" si="14"/>
        <v>805.82124233145953</v>
      </c>
      <c r="R26" s="22">
        <f t="shared" si="14"/>
        <v>694.72919959759872</v>
      </c>
      <c r="S26" s="22">
        <f t="shared" si="14"/>
        <v>597.11521701965614</v>
      </c>
      <c r="T26" s="22">
        <f t="shared" si="14"/>
        <v>518.7581245909937</v>
      </c>
      <c r="U26" s="22">
        <f t="shared" si="14"/>
        <v>449.75686686270234</v>
      </c>
      <c r="V26" s="22">
        <f t="shared" si="14"/>
        <v>389.3190498597898</v>
      </c>
    </row>
    <row r="27" spans="1:22" ht="13" x14ac:dyDescent="0.15">
      <c r="A27" t="s">
        <v>366</v>
      </c>
      <c r="C27">
        <f>CF!C8</f>
        <v>122.86199999999999</v>
      </c>
      <c r="D27">
        <f>CF!D8</f>
        <v>177.00800000000001</v>
      </c>
      <c r="E27">
        <f>CF!E8</f>
        <v>203.416</v>
      </c>
      <c r="F27" s="22">
        <f>CF!F8</f>
        <v>196.27799999999999</v>
      </c>
      <c r="G27" s="22">
        <f>CF!G8</f>
        <v>199.047</v>
      </c>
      <c r="H27" s="22">
        <f>CF!H8</f>
        <v>205.48400000000001</v>
      </c>
      <c r="I27" s="22">
        <f>CF!I8</f>
        <v>205</v>
      </c>
      <c r="J27" s="22">
        <f>CF!J8</f>
        <v>208</v>
      </c>
      <c r="K27" s="22">
        <f>CF!K8</f>
        <v>208</v>
      </c>
      <c r="L27" s="22">
        <f>CF!L8</f>
        <v>278</v>
      </c>
      <c r="M27" s="22">
        <f>M28*M26</f>
        <v>167.38597364137738</v>
      </c>
      <c r="N27" s="22">
        <f t="shared" ref="N27:V27" si="15">N28*N26</f>
        <v>152.47397169178149</v>
      </c>
      <c r="O27" s="22">
        <f t="shared" si="15"/>
        <v>138.81766411223762</v>
      </c>
      <c r="P27" s="22">
        <f t="shared" si="15"/>
        <v>124.50114822314387</v>
      </c>
      <c r="Q27" s="22">
        <f t="shared" si="15"/>
        <v>111.09204273386082</v>
      </c>
      <c r="R27" s="22">
        <f t="shared" si="15"/>
        <v>97.613982577942551</v>
      </c>
      <c r="S27" s="22">
        <f t="shared" si="15"/>
        <v>78.357092428662426</v>
      </c>
      <c r="T27" s="22">
        <f t="shared" si="15"/>
        <v>69.001257728291378</v>
      </c>
      <c r="U27" s="22">
        <f t="shared" si="15"/>
        <v>60.437817002912546</v>
      </c>
      <c r="V27" s="22">
        <f t="shared" si="15"/>
        <v>52.610731326187867</v>
      </c>
    </row>
    <row r="28" spans="1:22" ht="13" x14ac:dyDescent="0.15">
      <c r="A28" t="s">
        <v>367</v>
      </c>
      <c r="C28" s="18">
        <f>C27/C26</f>
        <v>0.5471110814240866</v>
      </c>
      <c r="D28" s="18">
        <f t="shared" ref="D28:L28" si="16">D27/D26</f>
        <v>0.24610730071423509</v>
      </c>
      <c r="E28" s="18">
        <f t="shared" si="16"/>
        <v>8.5290728780044373E-2</v>
      </c>
      <c r="F28" s="18">
        <f t="shared" si="16"/>
        <v>8.4120488784963421E-2</v>
      </c>
      <c r="G28" s="18">
        <f t="shared" si="16"/>
        <v>9.4676579833703464E-2</v>
      </c>
      <c r="H28" s="18">
        <f t="shared" si="16"/>
        <v>9.4651868195647512E-2</v>
      </c>
      <c r="I28" s="18">
        <f t="shared" si="16"/>
        <v>0.10592853595912088</v>
      </c>
      <c r="J28" s="18">
        <f t="shared" si="16"/>
        <v>0.10960931131099587</v>
      </c>
      <c r="K28" s="18">
        <f t="shared" si="16"/>
        <v>0.1219941348973607</v>
      </c>
      <c r="L28" s="18">
        <f t="shared" si="16"/>
        <v>0.19618913196894849</v>
      </c>
      <c r="M28" s="18">
        <f>AVERAGE(G28:L28)</f>
        <v>0.12050826036096284</v>
      </c>
      <c r="N28" s="18">
        <f t="shared" ref="N28:V28" si="17">AVERAGE(H28:M28)</f>
        <v>0.1248135404488394</v>
      </c>
      <c r="O28" s="18">
        <f t="shared" si="17"/>
        <v>0.12984048582437138</v>
      </c>
      <c r="P28" s="18">
        <f t="shared" si="17"/>
        <v>0.13382581080191311</v>
      </c>
      <c r="Q28" s="18">
        <f t="shared" si="17"/>
        <v>0.13786189405039931</v>
      </c>
      <c r="R28" s="18">
        <f t="shared" si="17"/>
        <v>0.14050652057590576</v>
      </c>
      <c r="S28" s="18">
        <f t="shared" si="17"/>
        <v>0.13122608534373195</v>
      </c>
      <c r="T28" s="18">
        <f t="shared" si="17"/>
        <v>0.13301238950752681</v>
      </c>
      <c r="U28" s="18">
        <f t="shared" si="17"/>
        <v>0.13437886435064136</v>
      </c>
      <c r="V28" s="18">
        <f t="shared" si="17"/>
        <v>0.13513526077168639</v>
      </c>
    </row>
    <row r="29" spans="1:22" ht="13" x14ac:dyDescent="0.15">
      <c r="A29" t="s">
        <v>362</v>
      </c>
      <c r="C29" s="23">
        <f>C30-C26-C27</f>
        <v>371.80399999999997</v>
      </c>
      <c r="D29" s="23">
        <f t="shared" ref="D29:J29" si="18">D30-D26-D27</f>
        <v>1488.7330000000002</v>
      </c>
      <c r="E29" s="23">
        <f t="shared" si="18"/>
        <v>-255.09200000000038</v>
      </c>
      <c r="F29" s="22">
        <f t="shared" si="18"/>
        <v>-427.18499999999972</v>
      </c>
      <c r="G29" s="22">
        <f t="shared" si="18"/>
        <v>-130.49099999999996</v>
      </c>
      <c r="H29" s="22">
        <f t="shared" si="18"/>
        <v>-441.16200000000015</v>
      </c>
      <c r="I29" s="22">
        <f t="shared" si="18"/>
        <v>-242.61800000000017</v>
      </c>
      <c r="J29" s="22">
        <f t="shared" si="18"/>
        <v>-400.64899999999989</v>
      </c>
      <c r="K29" s="22">
        <f>K30-K26-K27</f>
        <v>-524</v>
      </c>
      <c r="L29" s="22">
        <f>L30-L26-L27</f>
        <v>-306</v>
      </c>
      <c r="M29" s="22" t="s">
        <v>7</v>
      </c>
      <c r="N29" s="22" t="s">
        <v>7</v>
      </c>
      <c r="O29" s="22" t="s">
        <v>7</v>
      </c>
      <c r="P29" s="22" t="s">
        <v>7</v>
      </c>
      <c r="Q29" s="22" t="s">
        <v>7</v>
      </c>
      <c r="R29" s="22" t="s">
        <v>7</v>
      </c>
      <c r="S29" s="22" t="s">
        <v>7</v>
      </c>
      <c r="T29" s="22" t="s">
        <v>7</v>
      </c>
      <c r="U29" s="22" t="s">
        <v>7</v>
      </c>
      <c r="V29" s="22" t="s">
        <v>7</v>
      </c>
    </row>
    <row r="30" spans="1:22" ht="13" x14ac:dyDescent="0.15">
      <c r="A30" t="s">
        <v>368</v>
      </c>
      <c r="B30" s="23">
        <f>C26</f>
        <v>224.565</v>
      </c>
      <c r="C30" s="23">
        <f t="shared" ref="C30:J30" si="19">D26</f>
        <v>719.23099999999999</v>
      </c>
      <c r="D30" s="23">
        <f t="shared" si="19"/>
        <v>2384.9720000000002</v>
      </c>
      <c r="E30" s="23">
        <f t="shared" si="19"/>
        <v>2333.2959999999998</v>
      </c>
      <c r="F30" s="22">
        <f t="shared" si="19"/>
        <v>2102.3890000000001</v>
      </c>
      <c r="G30" s="22">
        <f t="shared" si="19"/>
        <v>2170.9450000000002</v>
      </c>
      <c r="H30" s="22">
        <f t="shared" si="19"/>
        <v>1935.2670000000001</v>
      </c>
      <c r="I30" s="22">
        <f t="shared" si="19"/>
        <v>1897.6489999999999</v>
      </c>
      <c r="J30" s="22">
        <f t="shared" si="19"/>
        <v>1705</v>
      </c>
      <c r="K30" s="22">
        <f>M26</f>
        <v>1389</v>
      </c>
      <c r="L30" s="22">
        <f>1389</f>
        <v>1389</v>
      </c>
      <c r="M30" s="22">
        <f>M26-M27</f>
        <v>1221.6140263586226</v>
      </c>
      <c r="N30" s="22">
        <f t="shared" ref="N30:V30" si="20">N26-N27</f>
        <v>1069.140054666841</v>
      </c>
      <c r="O30" s="22">
        <f t="shared" si="20"/>
        <v>930.32239055460343</v>
      </c>
      <c r="P30" s="22">
        <f t="shared" si="20"/>
        <v>805.82124233145953</v>
      </c>
      <c r="Q30" s="22">
        <f t="shared" si="20"/>
        <v>694.72919959759872</v>
      </c>
      <c r="R30" s="22">
        <f t="shared" si="20"/>
        <v>597.11521701965614</v>
      </c>
      <c r="S30" s="22">
        <f t="shared" si="20"/>
        <v>518.7581245909937</v>
      </c>
      <c r="T30" s="22">
        <f t="shared" si="20"/>
        <v>449.75686686270234</v>
      </c>
      <c r="U30" s="22">
        <f t="shared" si="20"/>
        <v>389.3190498597898</v>
      </c>
      <c r="V30" s="22">
        <f t="shared" si="20"/>
        <v>336.70831853360193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14913-9CB4-FB48-86EF-B9A2CD37484B}">
  <sheetPr codeName="Sheet8">
    <tabColor theme="4" tint="0.79998168889431442"/>
  </sheetPr>
  <dimension ref="A1:R34"/>
  <sheetViews>
    <sheetView showGridLines="0" zoomScale="85" zoomScaleNormal="85" workbookViewId="0">
      <selection activeCell="H30" sqref="H30"/>
    </sheetView>
  </sheetViews>
  <sheetFormatPr baseColWidth="10" defaultColWidth="8.83203125" defaultRowHeight="12.75" customHeight="1" x14ac:dyDescent="0.15"/>
  <cols>
    <col min="1" max="1" width="50.5" bestFit="1" customWidth="1"/>
    <col min="3" max="6" width="9.1640625" bestFit="1" customWidth="1"/>
    <col min="7" max="7" width="10.5" customWidth="1"/>
    <col min="8" max="8" width="10.6640625" customWidth="1"/>
    <col min="9" max="17" width="9.1640625" bestFit="1" customWidth="1"/>
  </cols>
  <sheetData>
    <row r="1" spans="1:17" ht="50.5" customHeight="1" x14ac:dyDescent="0.15">
      <c r="A1" s="126"/>
      <c r="B1" s="15">
        <v>2020</v>
      </c>
      <c r="C1" s="15">
        <v>2021</v>
      </c>
      <c r="D1" s="15">
        <v>2022</v>
      </c>
      <c r="E1" s="15">
        <v>2023</v>
      </c>
      <c r="F1" s="15">
        <v>2024</v>
      </c>
      <c r="G1" s="15" t="s">
        <v>1</v>
      </c>
      <c r="H1" s="16" t="s">
        <v>2</v>
      </c>
      <c r="I1" s="16">
        <v>2026</v>
      </c>
      <c r="J1" s="16">
        <v>2027</v>
      </c>
      <c r="K1" s="16">
        <v>2028</v>
      </c>
      <c r="L1" s="16">
        <v>2029</v>
      </c>
      <c r="M1" s="16">
        <v>2030</v>
      </c>
      <c r="N1" s="16">
        <v>2031</v>
      </c>
      <c r="O1" s="16">
        <v>2032</v>
      </c>
      <c r="P1" s="16">
        <v>2033</v>
      </c>
      <c r="Q1" s="16">
        <v>2034</v>
      </c>
    </row>
    <row r="2" spans="1:17" ht="13" x14ac:dyDescent="0.15">
      <c r="A2" s="1" t="s">
        <v>369</v>
      </c>
    </row>
    <row r="3" spans="1:17" ht="13" x14ac:dyDescent="0.15">
      <c r="A3" s="4" t="s">
        <v>370</v>
      </c>
      <c r="B3" s="339">
        <f>IS!G33</f>
        <v>369.77699999999999</v>
      </c>
      <c r="C3" s="339">
        <f>IS!H33</f>
        <v>500.19099999999997</v>
      </c>
      <c r="D3" s="339">
        <f>IS!I33</f>
        <v>705</v>
      </c>
      <c r="E3" s="339">
        <f>IS!J33</f>
        <v>969</v>
      </c>
      <c r="F3" s="339">
        <f>IS!K33</f>
        <v>815</v>
      </c>
      <c r="G3" s="339">
        <f>IS!L33</f>
        <v>711</v>
      </c>
      <c r="H3" s="339">
        <f>IS!M33</f>
        <v>750.80131260527355</v>
      </c>
      <c r="I3" s="339">
        <f>IS!N33</f>
        <v>1208.9312215346527</v>
      </c>
      <c r="J3" s="339">
        <f>IS!O33</f>
        <v>1073.401311925521</v>
      </c>
      <c r="K3" s="339">
        <f>IS!P33</f>
        <v>984.86418118426081</v>
      </c>
      <c r="L3" s="339">
        <f>IS!Q33</f>
        <v>945.80108784460617</v>
      </c>
      <c r="M3" s="339">
        <f>IS!R33</f>
        <v>1003.5369308441622</v>
      </c>
      <c r="N3" s="339">
        <f>IS!S33</f>
        <v>1177.3548281464409</v>
      </c>
      <c r="O3" s="339">
        <f>IS!T33</f>
        <v>1509.1376939324221</v>
      </c>
      <c r="P3" s="339">
        <f>IS!U33</f>
        <v>2030.3725094408896</v>
      </c>
      <c r="Q3" s="339">
        <f>IS!V33</f>
        <v>2814.9541384539716</v>
      </c>
    </row>
    <row r="4" spans="1:17" ht="13" x14ac:dyDescent="0.15">
      <c r="A4" s="4" t="s">
        <v>371</v>
      </c>
      <c r="B4" s="339"/>
      <c r="C4" s="339"/>
      <c r="D4" s="339">
        <v>0</v>
      </c>
      <c r="E4" s="339">
        <v>0</v>
      </c>
      <c r="F4" s="339">
        <v>1</v>
      </c>
      <c r="G4" s="339">
        <f>0</f>
        <v>0</v>
      </c>
      <c r="H4" s="339">
        <v>0</v>
      </c>
      <c r="I4" s="339">
        <v>0</v>
      </c>
      <c r="J4" s="339">
        <v>0</v>
      </c>
      <c r="K4" s="339">
        <v>0</v>
      </c>
      <c r="L4" s="339">
        <v>0</v>
      </c>
      <c r="M4" s="339">
        <v>0</v>
      </c>
      <c r="N4" s="339">
        <v>0</v>
      </c>
      <c r="O4" s="339">
        <v>0</v>
      </c>
      <c r="P4" s="339">
        <v>0</v>
      </c>
      <c r="Q4" s="339">
        <v>0</v>
      </c>
    </row>
    <row r="5" spans="1:17" ht="13" x14ac:dyDescent="0.15">
      <c r="A5" s="4" t="s">
        <v>372</v>
      </c>
      <c r="B5" s="339">
        <f>'capex schedule'!G5</f>
        <v>924</v>
      </c>
      <c r="C5" s="339">
        <f>'capex schedule'!H5</f>
        <v>1073</v>
      </c>
      <c r="D5" s="339">
        <f>'capex schedule'!I5</f>
        <v>1105</v>
      </c>
      <c r="E5" s="339">
        <f>'capex schedule'!J5</f>
        <v>1143</v>
      </c>
      <c r="F5" s="339">
        <f>'capex schedule'!K5</f>
        <v>1239</v>
      </c>
      <c r="G5" s="339">
        <f>'capex schedule'!L5</f>
        <v>609</v>
      </c>
      <c r="H5" s="339">
        <f>'capex schedule'!M5</f>
        <v>670.94721803730056</v>
      </c>
      <c r="I5" s="339">
        <f>'capex schedule'!N5</f>
        <v>1559.4109248603102</v>
      </c>
      <c r="J5" s="339">
        <f>'capex schedule'!O5</f>
        <v>1879.42003765813</v>
      </c>
      <c r="K5" s="339">
        <f>'capex schedule'!P5</f>
        <v>2198.8020135937613</v>
      </c>
      <c r="L5" s="339">
        <f>'capex schedule'!Q5</f>
        <v>2547.8744203018628</v>
      </c>
      <c r="M5" s="339">
        <f>'capex schedule'!R5</f>
        <v>2916.0063627051472</v>
      </c>
      <c r="N5" s="339">
        <f>'capex schedule'!S5</f>
        <v>3263.7590134505826</v>
      </c>
      <c r="O5" s="339">
        <f>'capex schedule'!T5</f>
        <v>3609.7058832032944</v>
      </c>
      <c r="P5" s="339">
        <f>'capex schedule'!U5</f>
        <v>3932.1641340866868</v>
      </c>
      <c r="Q5" s="339">
        <f>'capex schedule'!V5</f>
        <v>4236.1899851214066</v>
      </c>
    </row>
    <row r="6" spans="1:17" ht="13" x14ac:dyDescent="0.15">
      <c r="A6" s="4" t="s">
        <v>373</v>
      </c>
      <c r="B6" s="339"/>
      <c r="C6" s="339"/>
      <c r="D6" s="339">
        <v>7</v>
      </c>
      <c r="E6" s="339">
        <v>1</v>
      </c>
      <c r="F6" s="339">
        <v>-20</v>
      </c>
      <c r="G6" s="339">
        <f>1</f>
        <v>1</v>
      </c>
      <c r="H6" s="339">
        <v>0</v>
      </c>
      <c r="I6" s="339">
        <v>0</v>
      </c>
      <c r="J6" s="339">
        <v>0</v>
      </c>
      <c r="K6" s="339">
        <v>0</v>
      </c>
      <c r="L6" s="339">
        <v>0</v>
      </c>
      <c r="M6" s="339">
        <v>0</v>
      </c>
      <c r="N6" s="339">
        <v>0</v>
      </c>
      <c r="O6" s="339">
        <v>0</v>
      </c>
      <c r="P6" s="339">
        <v>0</v>
      </c>
      <c r="Q6" s="339">
        <v>0</v>
      </c>
    </row>
    <row r="7" spans="1:17" ht="13" x14ac:dyDescent="0.15">
      <c r="A7" s="4" t="s">
        <v>374</v>
      </c>
      <c r="B7" s="339"/>
      <c r="C7" s="339"/>
      <c r="D7" s="339">
        <v>10</v>
      </c>
      <c r="E7" s="339">
        <v>17</v>
      </c>
      <c r="F7" s="339">
        <v>27</v>
      </c>
      <c r="G7" s="339">
        <f>15</f>
        <v>15</v>
      </c>
      <c r="H7" s="339"/>
      <c r="I7" s="339">
        <f>'joint ventures'!J11</f>
        <v>35.799999999999997</v>
      </c>
      <c r="J7" s="339">
        <f>'joint ventures'!K11</f>
        <v>41.559999999999995</v>
      </c>
      <c r="K7" s="339">
        <f>'joint ventures'!L11</f>
        <v>48.471999999999994</v>
      </c>
      <c r="L7" s="339">
        <f>'joint ventures'!M11</f>
        <v>56.76639999999999</v>
      </c>
      <c r="M7" s="339">
        <f>'joint ventures'!N11</f>
        <v>66.719679999999983</v>
      </c>
      <c r="N7" s="339">
        <f>'joint ventures'!O11</f>
        <v>78.663615999999976</v>
      </c>
      <c r="O7" s="339">
        <f>'joint ventures'!P11</f>
        <v>92.996339199999966</v>
      </c>
      <c r="P7" s="339">
        <f>'joint ventures'!Q11</f>
        <v>110.19560703999996</v>
      </c>
      <c r="Q7" s="339">
        <f>'joint ventures'!R11</f>
        <v>130.83472844799994</v>
      </c>
    </row>
    <row r="8" spans="1:17" ht="13" x14ac:dyDescent="0.15">
      <c r="A8" s="1" t="s">
        <v>375</v>
      </c>
      <c r="B8" s="339">
        <v>1300</v>
      </c>
      <c r="C8" s="339">
        <v>1573</v>
      </c>
      <c r="D8" s="339">
        <f t="shared" ref="D8:Q8" si="0">SUM(D3:D7)</f>
        <v>1827</v>
      </c>
      <c r="E8" s="339">
        <f t="shared" si="0"/>
        <v>2130</v>
      </c>
      <c r="F8" s="339">
        <f t="shared" si="0"/>
        <v>2062</v>
      </c>
      <c r="G8" s="339">
        <f>SUM(G3:G7)</f>
        <v>1336</v>
      </c>
      <c r="H8" s="339">
        <f t="shared" si="0"/>
        <v>1421.7485306425742</v>
      </c>
      <c r="I8" s="339">
        <f t="shared" si="0"/>
        <v>2804.1421463949628</v>
      </c>
      <c r="J8" s="339">
        <f t="shared" si="0"/>
        <v>2994.3813495836507</v>
      </c>
      <c r="K8" s="339">
        <f t="shared" si="0"/>
        <v>3232.1381947780224</v>
      </c>
      <c r="L8" s="339">
        <f t="shared" si="0"/>
        <v>3550.4419081464689</v>
      </c>
      <c r="M8" s="339">
        <f t="shared" si="0"/>
        <v>3986.2629735493097</v>
      </c>
      <c r="N8" s="339">
        <f t="shared" si="0"/>
        <v>4519.7774575970234</v>
      </c>
      <c r="O8" s="339">
        <f t="shared" si="0"/>
        <v>5211.8399163357162</v>
      </c>
      <c r="P8" s="339">
        <f t="shared" si="0"/>
        <v>6072.7322505675766</v>
      </c>
      <c r="Q8" s="339">
        <f t="shared" si="0"/>
        <v>7181.9788520233778</v>
      </c>
    </row>
    <row r="9" spans="1:17" ht="12.75" customHeight="1" x14ac:dyDescent="0.15">
      <c r="B9" s="339"/>
      <c r="C9" s="339"/>
      <c r="D9" s="339"/>
      <c r="E9" s="339"/>
      <c r="F9" s="339"/>
      <c r="G9" s="339"/>
      <c r="H9" s="339"/>
      <c r="I9" s="339"/>
      <c r="J9" s="339"/>
      <c r="K9" s="339"/>
      <c r="L9" s="339"/>
      <c r="M9" s="339"/>
      <c r="N9" s="339"/>
      <c r="O9" s="339"/>
      <c r="P9" s="339"/>
      <c r="Q9" s="339"/>
    </row>
    <row r="10" spans="1:17" ht="13" x14ac:dyDescent="0.15">
      <c r="A10" s="1" t="s">
        <v>376</v>
      </c>
      <c r="B10" s="339"/>
      <c r="C10" s="339"/>
      <c r="D10" s="339"/>
      <c r="E10" s="339"/>
      <c r="F10" s="339"/>
      <c r="G10" s="339"/>
      <c r="H10" s="339"/>
      <c r="I10" s="339"/>
      <c r="J10" s="339"/>
      <c r="K10" s="339"/>
      <c r="L10" s="339"/>
      <c r="M10" s="339"/>
      <c r="N10" s="339"/>
      <c r="O10" s="339"/>
      <c r="P10" s="339"/>
      <c r="Q10" s="339"/>
    </row>
    <row r="11" spans="1:17" ht="13" x14ac:dyDescent="0.15">
      <c r="A11" s="1" t="s">
        <v>375</v>
      </c>
      <c r="B11" s="339"/>
      <c r="C11" s="339"/>
      <c r="D11" s="339">
        <f t="shared" ref="D11:Q11" si="1">D8</f>
        <v>1827</v>
      </c>
      <c r="E11" s="339">
        <f t="shared" si="1"/>
        <v>2130</v>
      </c>
      <c r="F11" s="339">
        <f t="shared" si="1"/>
        <v>2062</v>
      </c>
      <c r="G11" s="339">
        <f>G8</f>
        <v>1336</v>
      </c>
      <c r="H11" s="339">
        <f>H8</f>
        <v>1421.7485306425742</v>
      </c>
      <c r="I11" s="339">
        <f t="shared" si="1"/>
        <v>2804.1421463949628</v>
      </c>
      <c r="J11" s="339">
        <f t="shared" si="1"/>
        <v>2994.3813495836507</v>
      </c>
      <c r="K11" s="339">
        <f t="shared" si="1"/>
        <v>3232.1381947780224</v>
      </c>
      <c r="L11" s="339">
        <f t="shared" si="1"/>
        <v>3550.4419081464689</v>
      </c>
      <c r="M11" s="339">
        <f t="shared" si="1"/>
        <v>3986.2629735493097</v>
      </c>
      <c r="N11" s="339">
        <f t="shared" si="1"/>
        <v>4519.7774575970234</v>
      </c>
      <c r="O11" s="339">
        <f t="shared" si="1"/>
        <v>5211.8399163357162</v>
      </c>
      <c r="P11" s="339">
        <f t="shared" si="1"/>
        <v>6072.7322505675766</v>
      </c>
      <c r="Q11" s="339">
        <f t="shared" si="1"/>
        <v>7181.9788520233778</v>
      </c>
    </row>
    <row r="12" spans="1:17" ht="13" x14ac:dyDescent="0.15">
      <c r="A12" t="s">
        <v>371</v>
      </c>
      <c r="B12" s="339"/>
      <c r="C12" s="339"/>
      <c r="D12" s="339"/>
      <c r="E12" s="339"/>
      <c r="F12" s="339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</row>
    <row r="13" spans="1:17" ht="13" x14ac:dyDescent="0.15">
      <c r="A13" s="4" t="s">
        <v>377</v>
      </c>
      <c r="B13" s="339"/>
      <c r="C13" s="339"/>
      <c r="D13" s="339">
        <v>18</v>
      </c>
      <c r="E13" s="339">
        <v>4</v>
      </c>
      <c r="F13" s="339">
        <v>-4</v>
      </c>
      <c r="G13" s="339">
        <f>10</f>
        <v>10</v>
      </c>
      <c r="H13" s="339">
        <v>0</v>
      </c>
      <c r="I13" s="339">
        <v>0</v>
      </c>
      <c r="J13" s="339">
        <v>0</v>
      </c>
      <c r="K13" s="339">
        <v>0</v>
      </c>
      <c r="L13" s="339">
        <v>0</v>
      </c>
      <c r="M13" s="339">
        <v>0</v>
      </c>
      <c r="N13" s="339">
        <v>0</v>
      </c>
      <c r="O13" s="339">
        <v>0</v>
      </c>
      <c r="P13" s="339">
        <v>0</v>
      </c>
      <c r="Q13" s="339">
        <v>0</v>
      </c>
    </row>
    <row r="14" spans="1:17" ht="13" x14ac:dyDescent="0.15">
      <c r="A14" s="4" t="s">
        <v>378</v>
      </c>
      <c r="B14" s="339"/>
      <c r="C14" s="339"/>
      <c r="D14" s="339">
        <v>16</v>
      </c>
      <c r="E14" s="339">
        <v>12</v>
      </c>
      <c r="F14" s="339">
        <v>-3</v>
      </c>
      <c r="G14" s="339">
        <f>8</f>
        <v>8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</row>
    <row r="15" spans="1:17" ht="13" x14ac:dyDescent="0.15">
      <c r="A15" s="4" t="s">
        <v>379</v>
      </c>
      <c r="B15" s="339"/>
      <c r="C15" s="339"/>
      <c r="D15" s="339">
        <v>-53</v>
      </c>
      <c r="E15" s="339">
        <v>-47</v>
      </c>
      <c r="F15" s="339">
        <v>-27</v>
      </c>
      <c r="G15" s="339">
        <f>-17</f>
        <v>-17</v>
      </c>
      <c r="H15" s="339">
        <v>0</v>
      </c>
      <c r="I15" s="339">
        <v>0</v>
      </c>
      <c r="J15" s="339">
        <v>0</v>
      </c>
      <c r="K15" s="339">
        <v>0</v>
      </c>
      <c r="L15" s="339">
        <v>0</v>
      </c>
      <c r="M15" s="339">
        <v>0</v>
      </c>
      <c r="N15" s="339">
        <v>0</v>
      </c>
      <c r="O15" s="339">
        <v>0</v>
      </c>
      <c r="P15" s="339">
        <v>0</v>
      </c>
      <c r="Q15" s="339">
        <v>0</v>
      </c>
    </row>
    <row r="16" spans="1:17" ht="13" x14ac:dyDescent="0.15">
      <c r="A16" s="4" t="s">
        <v>380</v>
      </c>
      <c r="B16" s="339"/>
      <c r="C16" s="339"/>
      <c r="D16" s="339">
        <v>19</v>
      </c>
      <c r="E16" s="339">
        <v>19</v>
      </c>
      <c r="F16" s="339">
        <v>20</v>
      </c>
      <c r="G16" s="339">
        <f>11</f>
        <v>11</v>
      </c>
      <c r="H16" s="339">
        <v>20</v>
      </c>
      <c r="I16" s="339">
        <v>20</v>
      </c>
      <c r="J16" s="339">
        <v>20</v>
      </c>
      <c r="K16" s="339">
        <v>20</v>
      </c>
      <c r="L16" s="339">
        <v>20</v>
      </c>
      <c r="M16" s="339">
        <v>20</v>
      </c>
      <c r="N16" s="339">
        <v>20</v>
      </c>
      <c r="O16" s="339">
        <v>20</v>
      </c>
      <c r="P16" s="339">
        <v>20</v>
      </c>
      <c r="Q16" s="339">
        <v>20</v>
      </c>
    </row>
    <row r="17" spans="1:18" ht="13" x14ac:dyDescent="0.15">
      <c r="A17" s="4" t="s">
        <v>381</v>
      </c>
      <c r="B17" s="339"/>
      <c r="C17" s="339"/>
      <c r="D17" s="339">
        <f>-IS!I6</f>
        <v>404</v>
      </c>
      <c r="E17" s="339">
        <f>-IS!J6</f>
        <v>407</v>
      </c>
      <c r="F17" s="339">
        <f>-IS!K6</f>
        <v>462</v>
      </c>
      <c r="G17" s="339">
        <f>240</f>
        <v>240</v>
      </c>
      <c r="H17" s="339">
        <f>-IS!M6</f>
        <v>245.03430878329124</v>
      </c>
      <c r="I17" s="339">
        <f>-IS!N6</f>
        <v>518.45307604283528</v>
      </c>
      <c r="J17" s="339">
        <f>-IS!O6</f>
        <v>556.65647918611876</v>
      </c>
      <c r="K17" s="339">
        <f>-IS!P6</f>
        <v>604.07175608698719</v>
      </c>
      <c r="L17" s="339">
        <f>-IS!Q6</f>
        <v>663.14057928604666</v>
      </c>
      <c r="M17" s="339">
        <f>-IS!R6</f>
        <v>734.95526866639307</v>
      </c>
      <c r="N17" s="339">
        <f>-IS!S6</f>
        <v>821.50450335711184</v>
      </c>
      <c r="O17" s="339">
        <f>-IS!T6</f>
        <v>928.29893629028913</v>
      </c>
      <c r="P17" s="339">
        <f>-IS!U6</f>
        <v>1060.3248583960055</v>
      </c>
      <c r="Q17" s="339">
        <f>-IS!V6</f>
        <v>1224.5341417380112</v>
      </c>
    </row>
    <row r="18" spans="1:18" ht="13" x14ac:dyDescent="0.15">
      <c r="A18" s="4" t="s">
        <v>382</v>
      </c>
      <c r="B18" s="339"/>
      <c r="C18" s="339"/>
      <c r="D18" s="339">
        <v>49</v>
      </c>
      <c r="E18" s="339">
        <v>3</v>
      </c>
      <c r="F18" s="339">
        <v>3</v>
      </c>
      <c r="G18" s="339">
        <f>3</f>
        <v>3</v>
      </c>
      <c r="H18" s="339">
        <v>0</v>
      </c>
      <c r="I18" s="339">
        <v>1</v>
      </c>
      <c r="J18" s="339">
        <v>2</v>
      </c>
      <c r="K18" s="339">
        <v>3</v>
      </c>
      <c r="L18" s="339">
        <v>4</v>
      </c>
      <c r="M18" s="339">
        <v>5</v>
      </c>
      <c r="N18" s="339">
        <v>6</v>
      </c>
      <c r="O18" s="339">
        <v>7</v>
      </c>
      <c r="P18" s="339">
        <v>8</v>
      </c>
      <c r="Q18" s="339">
        <v>9</v>
      </c>
    </row>
    <row r="19" spans="1:18" ht="13" x14ac:dyDescent="0.15">
      <c r="A19" s="4" t="s">
        <v>383</v>
      </c>
      <c r="B19" s="339"/>
      <c r="C19" s="339"/>
      <c r="D19" s="339">
        <f>'capex schedule'!I6</f>
        <v>427</v>
      </c>
      <c r="E19" s="339">
        <f>'capex schedule'!J6</f>
        <v>494</v>
      </c>
      <c r="F19" s="339">
        <f>'capex schedule'!K6</f>
        <v>562</v>
      </c>
      <c r="G19" s="339">
        <f>271</f>
        <v>271</v>
      </c>
      <c r="H19" s="339">
        <f>'capex schedule'!M6</f>
        <v>104.66335913553951</v>
      </c>
      <c r="I19" s="339">
        <f>'capex schedule'!N6</f>
        <v>631.50541607388664</v>
      </c>
      <c r="J19" s="339">
        <f>'capex schedule'!O6</f>
        <v>761.09761316775098</v>
      </c>
      <c r="K19" s="339">
        <f>'capex schedule'!P6</f>
        <v>890.43584235695471</v>
      </c>
      <c r="L19" s="339">
        <f>'capex schedule'!Q6</f>
        <v>1031.7976296343263</v>
      </c>
      <c r="M19" s="339">
        <f>'capex schedule'!R6</f>
        <v>1180.8778443175083</v>
      </c>
      <c r="N19" s="339">
        <f>'capex schedule'!S6</f>
        <v>1321.7051778309406</v>
      </c>
      <c r="O19" s="339">
        <f>'capex schedule'!T6</f>
        <v>1461.8012348995517</v>
      </c>
      <c r="P19" s="339">
        <f>'capex schedule'!U6</f>
        <v>1592.385244953743</v>
      </c>
      <c r="Q19" s="339">
        <f>'capex schedule'!V6</f>
        <v>1715.5047950954713</v>
      </c>
    </row>
    <row r="20" spans="1:18" ht="13" x14ac:dyDescent="0.15">
      <c r="A20" s="4" t="s">
        <v>380</v>
      </c>
      <c r="B20" s="339"/>
      <c r="C20" s="339"/>
      <c r="D20" s="339">
        <f>'capex schedule'!I27</f>
        <v>205</v>
      </c>
      <c r="E20" s="339">
        <f>'capex schedule'!J27</f>
        <v>208</v>
      </c>
      <c r="F20" s="339">
        <f>'capex schedule'!K27</f>
        <v>208</v>
      </c>
      <c r="G20" s="339">
        <f>98</f>
        <v>98</v>
      </c>
      <c r="H20" s="339">
        <f>'capex schedule'!M27</f>
        <v>167.38597364137738</v>
      </c>
      <c r="I20" s="339">
        <f>'capex schedule'!N27</f>
        <v>152.47397169178149</v>
      </c>
      <c r="J20" s="339">
        <f>'capex schedule'!O27</f>
        <v>138.81766411223762</v>
      </c>
      <c r="K20" s="339">
        <f>'capex schedule'!P27</f>
        <v>124.50114822314387</v>
      </c>
      <c r="L20" s="339">
        <f>'capex schedule'!Q27</f>
        <v>111.09204273386082</v>
      </c>
      <c r="M20" s="339">
        <f>'capex schedule'!R27</f>
        <v>97.613982577942551</v>
      </c>
      <c r="N20" s="339">
        <f>'capex schedule'!S27</f>
        <v>78.357092428662426</v>
      </c>
      <c r="O20" s="339">
        <f>'capex schedule'!T27</f>
        <v>69.001257728291378</v>
      </c>
      <c r="P20" s="339">
        <f>'capex schedule'!U27</f>
        <v>60.437817002912546</v>
      </c>
      <c r="Q20" s="339">
        <f>'capex schedule'!V27</f>
        <v>52.610731326187867</v>
      </c>
    </row>
    <row r="21" spans="1:18" ht="13" x14ac:dyDescent="0.15">
      <c r="A21" s="4" t="s">
        <v>384</v>
      </c>
      <c r="B21" s="339"/>
      <c r="C21" s="339"/>
      <c r="D21" s="339">
        <v>3</v>
      </c>
      <c r="E21" s="339">
        <v>-1</v>
      </c>
      <c r="F21" s="339">
        <v>2</v>
      </c>
      <c r="G21" s="339">
        <f>4</f>
        <v>4</v>
      </c>
      <c r="H21" s="339">
        <v>0</v>
      </c>
      <c r="I21" s="339">
        <v>1</v>
      </c>
      <c r="J21" s="339">
        <v>2</v>
      </c>
      <c r="K21" s="339">
        <v>3</v>
      </c>
      <c r="L21" s="339">
        <v>4</v>
      </c>
      <c r="M21" s="339">
        <v>5</v>
      </c>
      <c r="N21" s="339">
        <v>6</v>
      </c>
      <c r="O21" s="339">
        <v>7</v>
      </c>
      <c r="P21" s="339">
        <v>8</v>
      </c>
      <c r="Q21" s="339">
        <v>9</v>
      </c>
    </row>
    <row r="22" spans="1:18" ht="13" x14ac:dyDescent="0.15">
      <c r="A22" s="4" t="s">
        <v>385</v>
      </c>
      <c r="B22" s="339"/>
      <c r="C22" s="339"/>
      <c r="D22" s="339">
        <f>-'capex schedule'!I10</f>
        <v>-189</v>
      </c>
      <c r="E22" s="339">
        <f>-'capex schedule'!J10</f>
        <v>-219</v>
      </c>
      <c r="F22" s="339">
        <f>-'capex schedule'!K10</f>
        <v>-250</v>
      </c>
      <c r="G22" s="339">
        <f>-81</f>
        <v>-81</v>
      </c>
      <c r="H22" s="339">
        <f>-'capex schedule'!M10</f>
        <v>-83.155357682535453</v>
      </c>
      <c r="I22" s="339">
        <f>-'capex schedule'!N10</f>
        <v>-287.71325562441586</v>
      </c>
      <c r="J22" s="339">
        <f>-'capex schedule'!O10</f>
        <v>-307.22409073480077</v>
      </c>
      <c r="K22" s="339">
        <f>-'capex schedule'!P10</f>
        <v>-338.45960404755596</v>
      </c>
      <c r="L22" s="339">
        <f>-'capex schedule'!Q10</f>
        <v>-376.72007654356366</v>
      </c>
      <c r="M22" s="339">
        <f>-'capex schedule'!R10</f>
        <v>-418.95887980427557</v>
      </c>
      <c r="N22" s="339">
        <f>-'capex schedule'!S10</f>
        <v>-448.25884799705557</v>
      </c>
      <c r="O22" s="339">
        <f>-'capex schedule'!T10</f>
        <v>-503.08527833089363</v>
      </c>
      <c r="P22" s="339">
        <f>-'capex schedule'!U10</f>
        <v>-570.15623734186534</v>
      </c>
      <c r="Q22" s="339">
        <f>-'capex schedule'!V10</f>
        <v>-650.11533485989457</v>
      </c>
    </row>
    <row r="23" spans="1:18" ht="13" x14ac:dyDescent="0.15">
      <c r="A23" s="4" t="s">
        <v>121</v>
      </c>
      <c r="B23" s="339"/>
      <c r="C23" s="339"/>
      <c r="D23" s="339">
        <v>0</v>
      </c>
      <c r="E23" s="339">
        <v>0</v>
      </c>
      <c r="F23" s="339">
        <v>16</v>
      </c>
      <c r="G23" s="339">
        <f>-1</f>
        <v>-1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</row>
    <row r="24" spans="1:18" ht="13" x14ac:dyDescent="0.15">
      <c r="A24" s="4" t="s">
        <v>386</v>
      </c>
      <c r="B24" s="339"/>
      <c r="C24" s="339"/>
      <c r="D24" s="339">
        <v>0</v>
      </c>
      <c r="E24" s="339">
        <v>0</v>
      </c>
      <c r="F24" s="339">
        <v>31</v>
      </c>
      <c r="G24" s="339">
        <f>12</f>
        <v>12</v>
      </c>
      <c r="H24" s="339">
        <v>0</v>
      </c>
      <c r="I24" s="339">
        <v>0</v>
      </c>
      <c r="J24" s="339">
        <v>0</v>
      </c>
      <c r="K24" s="339">
        <v>0</v>
      </c>
      <c r="L24" s="339">
        <v>0</v>
      </c>
      <c r="M24" s="339">
        <v>0</v>
      </c>
      <c r="N24" s="339">
        <v>0</v>
      </c>
      <c r="O24" s="339">
        <v>0</v>
      </c>
      <c r="P24" s="339">
        <v>0</v>
      </c>
      <c r="Q24" s="339">
        <v>0</v>
      </c>
    </row>
    <row r="25" spans="1:18" ht="13" x14ac:dyDescent="0.15">
      <c r="A25" s="4" t="s">
        <v>387</v>
      </c>
      <c r="B25" s="339"/>
      <c r="C25" s="339"/>
      <c r="D25" s="339">
        <v>0</v>
      </c>
      <c r="E25" s="339">
        <v>0</v>
      </c>
      <c r="F25" s="339">
        <v>50</v>
      </c>
      <c r="G25" s="339">
        <f>9</f>
        <v>9</v>
      </c>
      <c r="H25" s="339">
        <v>0</v>
      </c>
      <c r="I25" s="339">
        <v>0</v>
      </c>
      <c r="J25" s="339">
        <v>0</v>
      </c>
      <c r="K25" s="339">
        <v>0</v>
      </c>
      <c r="L25" s="339">
        <v>0</v>
      </c>
      <c r="M25" s="339">
        <v>0</v>
      </c>
      <c r="N25" s="339">
        <v>0</v>
      </c>
      <c r="O25" s="339">
        <v>0</v>
      </c>
      <c r="P25" s="339">
        <v>0</v>
      </c>
      <c r="Q25" s="339">
        <v>0</v>
      </c>
    </row>
    <row r="26" spans="1:18" ht="13" x14ac:dyDescent="0.15">
      <c r="A26" s="4" t="s">
        <v>75</v>
      </c>
      <c r="B26" s="339"/>
      <c r="C26" s="339"/>
      <c r="D26" s="339">
        <v>1</v>
      </c>
      <c r="E26" s="339">
        <v>2</v>
      </c>
      <c r="F26" s="339">
        <v>233</v>
      </c>
      <c r="G26" s="339">
        <f>1</f>
        <v>1</v>
      </c>
      <c r="H26" s="339">
        <v>0</v>
      </c>
      <c r="I26" s="339">
        <v>0</v>
      </c>
      <c r="J26" s="339">
        <v>0</v>
      </c>
      <c r="K26" s="339">
        <v>0</v>
      </c>
      <c r="L26" s="339">
        <v>0</v>
      </c>
      <c r="M26" s="339">
        <v>0</v>
      </c>
      <c r="N26" s="339">
        <v>0</v>
      </c>
      <c r="O26" s="339">
        <v>0</v>
      </c>
      <c r="P26" s="339">
        <v>0</v>
      </c>
      <c r="Q26" s="339">
        <v>0</v>
      </c>
    </row>
    <row r="27" spans="1:18" ht="13" x14ac:dyDescent="0.15">
      <c r="A27" s="4" t="s">
        <v>388</v>
      </c>
      <c r="B27" s="339"/>
      <c r="C27" s="339"/>
      <c r="D27" s="339">
        <v>-31</v>
      </c>
      <c r="E27" s="339">
        <v>-12</v>
      </c>
      <c r="F27" s="339">
        <v>-2</v>
      </c>
      <c r="G27" s="339">
        <f>10</f>
        <v>10</v>
      </c>
      <c r="H27" s="339">
        <v>0</v>
      </c>
      <c r="I27" s="339">
        <v>0</v>
      </c>
      <c r="J27" s="339">
        <v>0</v>
      </c>
      <c r="K27" s="339">
        <v>0</v>
      </c>
      <c r="L27" s="339">
        <v>0</v>
      </c>
      <c r="M27" s="339">
        <v>0</v>
      </c>
      <c r="N27" s="339">
        <v>0</v>
      </c>
      <c r="O27" s="339">
        <v>0</v>
      </c>
      <c r="P27" s="339">
        <v>0</v>
      </c>
      <c r="Q27" s="339">
        <v>0</v>
      </c>
    </row>
    <row r="28" spans="1:18" ht="13" x14ac:dyDescent="0.15">
      <c r="B28" s="339"/>
      <c r="C28" s="339"/>
      <c r="D28" s="339">
        <v>-3</v>
      </c>
      <c r="E28" s="339">
        <v>6</v>
      </c>
      <c r="F28" s="339">
        <v>-6</v>
      </c>
      <c r="G28" s="339">
        <f>5</f>
        <v>5</v>
      </c>
      <c r="H28" s="339">
        <v>0</v>
      </c>
      <c r="I28" s="339">
        <v>0</v>
      </c>
      <c r="J28" s="339">
        <v>0</v>
      </c>
      <c r="K28" s="339">
        <v>0</v>
      </c>
      <c r="L28" s="339">
        <v>0</v>
      </c>
      <c r="M28" s="339">
        <v>0</v>
      </c>
      <c r="N28" s="339">
        <v>0</v>
      </c>
      <c r="O28" s="339">
        <v>0</v>
      </c>
      <c r="P28" s="339">
        <v>0</v>
      </c>
      <c r="Q28" s="339">
        <v>0</v>
      </c>
    </row>
    <row r="29" spans="1:18" ht="13" x14ac:dyDescent="0.15">
      <c r="A29" s="1" t="s">
        <v>389</v>
      </c>
      <c r="B29" s="339">
        <v>2189</v>
      </c>
      <c r="C29" s="339">
        <v>2141</v>
      </c>
      <c r="D29" s="339">
        <f t="shared" ref="D29:Q29" si="2">SUM(D11:D28)</f>
        <v>2693</v>
      </c>
      <c r="E29" s="339">
        <f t="shared" si="2"/>
        <v>3006</v>
      </c>
      <c r="F29" s="339">
        <f t="shared" si="2"/>
        <v>3357</v>
      </c>
      <c r="G29" s="339">
        <f t="shared" si="2"/>
        <v>1919</v>
      </c>
      <c r="H29" s="339">
        <f>SUM(H11:H28)</f>
        <v>1875.6768145202468</v>
      </c>
      <c r="I29" s="339">
        <f t="shared" si="2"/>
        <v>3840.8613545790495</v>
      </c>
      <c r="J29" s="339">
        <f t="shared" si="2"/>
        <v>4167.729015314957</v>
      </c>
      <c r="K29" s="339">
        <f t="shared" si="2"/>
        <v>4538.6873373975513</v>
      </c>
      <c r="L29" s="339">
        <f t="shared" si="2"/>
        <v>5007.7520832571381</v>
      </c>
      <c r="M29" s="339">
        <f t="shared" si="2"/>
        <v>5610.7511893068777</v>
      </c>
      <c r="N29" s="339">
        <f t="shared" si="2"/>
        <v>6325.0853832166822</v>
      </c>
      <c r="O29" s="339">
        <f t="shared" si="2"/>
        <v>7201.8560669229546</v>
      </c>
      <c r="P29" s="339">
        <f>SUM(P11:P28)</f>
        <v>8251.7239335783725</v>
      </c>
      <c r="Q29" s="339">
        <f t="shared" si="2"/>
        <v>9562.5131853231542</v>
      </c>
    </row>
    <row r="30" spans="1:18" ht="13" x14ac:dyDescent="0.15">
      <c r="A30" s="4" t="s">
        <v>390</v>
      </c>
      <c r="B30" s="340">
        <v>-947.93299999999999</v>
      </c>
      <c r="C30" s="340">
        <v>-1042.9090000000001</v>
      </c>
      <c r="D30" s="340">
        <v>-1152</v>
      </c>
      <c r="E30" s="340">
        <v>-1375</v>
      </c>
      <c r="F30" s="340">
        <v>-1643</v>
      </c>
      <c r="G30" s="340">
        <f>CF!$L$41</f>
        <v>-928</v>
      </c>
      <c r="H30" s="339">
        <f>-H29*H31</f>
        <v>-937.8384072601234</v>
      </c>
      <c r="I30" s="339">
        <f t="shared" ref="I30:Q30" si="3">-I29*I31</f>
        <v>-1920.4306772895247</v>
      </c>
      <c r="J30" s="339">
        <f t="shared" si="3"/>
        <v>-2083.8645076574785</v>
      </c>
      <c r="K30" s="339">
        <f t="shared" si="3"/>
        <v>-2269.3436686987757</v>
      </c>
      <c r="L30" s="339">
        <f t="shared" si="3"/>
        <v>-2503.8760416285691</v>
      </c>
      <c r="M30" s="339">
        <f t="shared" si="3"/>
        <v>-2805.3755946534388</v>
      </c>
      <c r="N30" s="339">
        <f t="shared" si="3"/>
        <v>-3162.5426916083411</v>
      </c>
      <c r="O30" s="339">
        <f t="shared" si="3"/>
        <v>-3600.9280334614773</v>
      </c>
      <c r="P30" s="339">
        <f t="shared" si="3"/>
        <v>-4125.8619667891862</v>
      </c>
      <c r="Q30" s="339">
        <f t="shared" si="3"/>
        <v>-4781.2565926615771</v>
      </c>
      <c r="R30" s="22"/>
    </row>
    <row r="31" spans="1:18" ht="13" x14ac:dyDescent="0.15">
      <c r="A31" s="4" t="s">
        <v>391</v>
      </c>
      <c r="B31" s="18">
        <f t="shared" ref="B31:G31" si="4">-B30/B29</f>
        <v>0.43304385564184561</v>
      </c>
      <c r="C31" s="18">
        <f t="shared" si="4"/>
        <v>0.48711303129378802</v>
      </c>
      <c r="D31" s="18">
        <f t="shared" si="4"/>
        <v>0.42777571481619014</v>
      </c>
      <c r="E31" s="18">
        <f t="shared" si="4"/>
        <v>0.45741849634065201</v>
      </c>
      <c r="F31" s="18">
        <f t="shared" si="4"/>
        <v>0.48942508191837952</v>
      </c>
      <c r="G31" s="18">
        <f t="shared" si="4"/>
        <v>0.48358520062532567</v>
      </c>
      <c r="H31" s="17">
        <v>0.5</v>
      </c>
      <c r="I31" s="17">
        <f t="shared" ref="I31:Q31" si="5">H31</f>
        <v>0.5</v>
      </c>
      <c r="J31" s="17">
        <f t="shared" si="5"/>
        <v>0.5</v>
      </c>
      <c r="K31" s="17">
        <f t="shared" si="5"/>
        <v>0.5</v>
      </c>
      <c r="L31" s="17">
        <f t="shared" si="5"/>
        <v>0.5</v>
      </c>
      <c r="M31" s="17">
        <f t="shared" si="5"/>
        <v>0.5</v>
      </c>
      <c r="N31" s="17">
        <f t="shared" si="5"/>
        <v>0.5</v>
      </c>
      <c r="O31" s="17">
        <f t="shared" si="5"/>
        <v>0.5</v>
      </c>
      <c r="P31" s="17">
        <f t="shared" si="5"/>
        <v>0.5</v>
      </c>
      <c r="Q31" s="17">
        <f t="shared" si="5"/>
        <v>0.5</v>
      </c>
      <c r="R31" s="17"/>
    </row>
    <row r="32" spans="1:18" ht="13" x14ac:dyDescent="0.15">
      <c r="H32">
        <f>(H29-F29)/F29</f>
        <v>-0.44126398137615525</v>
      </c>
      <c r="I32">
        <f>(I29-(H29+G29))/H29</f>
        <v>2.4622866637403932E-2</v>
      </c>
      <c r="J32">
        <f t="shared" ref="J32:P32" si="6">(J29-I29)/I29</f>
        <v>8.5102697171356642E-2</v>
      </c>
      <c r="K32">
        <f t="shared" si="6"/>
        <v>8.9007303670524479E-2</v>
      </c>
      <c r="L32">
        <f t="shared" si="6"/>
        <v>0.10334810728084762</v>
      </c>
      <c r="M32">
        <f t="shared" si="6"/>
        <v>0.12041313068708014</v>
      </c>
      <c r="N32">
        <f t="shared" si="6"/>
        <v>0.12731525063367666</v>
      </c>
      <c r="O32">
        <f t="shared" si="6"/>
        <v>0.13861799969258001</v>
      </c>
      <c r="P32">
        <f t="shared" si="6"/>
        <v>0.14577740195021441</v>
      </c>
      <c r="Q32">
        <f>(Q29-P29)/P29</f>
        <v>0.15885035203502695</v>
      </c>
    </row>
    <row r="34" spans="8:8" ht="13" x14ac:dyDescent="0.15">
      <c r="H34">
        <f>'valuation + sa'!B31/H29</f>
        <v>45.679511169899968</v>
      </c>
    </row>
  </sheetData>
  <hyperlinks>
    <hyperlink ref="B30" r:id="rId1" display="https://my.apps.factset.com/viewer/?_app_id=central_doc_viewer&amp;_dd2=%26f%3Dsld%26c%3Dtrue%26os%3D308126%26oe%3D308135&amp;_doc_docfn=U2FsdGVkX18BNRN/9ZaR1w01McqDOp5LQp7nUr6j/j1AFJSGglL24uoqBiumrL/eI3K4OkGp0NSgOeSnhfqnV3w41MdqejOp5MnRSHpvGRM=&amp;center_on_screen=true&amp;float_window=true&amp;height=800&amp;positioning_strategy=center_on_screen&amp;width=950" xr:uid="{B032ED6D-2DA3-7643-9F25-C1B4F98D5143}"/>
    <hyperlink ref="C30" r:id="rId2" display="https://my.apps.factset.com/viewer/?_app_id=central_doc_viewer&amp;_dd2=%26f%3Dsld%26c%3Dtrue%26os%3D295874%26oe%3D295885&amp;_doc_docfn=U2FsdGVkX1+tzcUf3YP+UQAu/QmY9JRhuxiaiz4Q1VtkoR56lQGJhKSbvpQfcv4G1CzSvIp+H2Uya7PGAoSVWdNyur7CGbACms7drAQPdI0=&amp;center_on_screen=true&amp;float_window=true&amp;height=800&amp;positioning_strategy=center_on_screen&amp;width=950" xr:uid="{4F1F6308-2957-C845-A2B1-104B4C596865}"/>
    <hyperlink ref="D30" r:id="rId3" display="https://my.apps.factset.com/viewer/?_app_id=central_doc_viewer&amp;_dd2=%26f%3Dsld%26c%3Dtrue%26os%3D296486%26oe%3D296493&amp;_doc_docfn=U2FsdGVkX1/cSMOIpnAgGftPIRLh4ZuRaxBSnRbuWWpYrU7sdyUw+A0FulUGgqH/vMK6uf5hbQzLGoIQ6eGnDcQO7mT0cKrDVpvkMCd+fIs=&amp;center_on_screen=true&amp;float_window=true&amp;height=800&amp;positioning_strategy=center_on_screen&amp;width=950" xr:uid="{DDD134FC-C32C-514E-8351-5DF66083CFFC}"/>
    <hyperlink ref="E30" r:id="rId4" display="https://my.apps.factset.com/viewer/?_app_id=central_doc_viewer&amp;_dd2=%26f%3Dsld%26c%3Dtrue%26os%3D296286%26oe%3D296293&amp;_doc_docfn=U2FsdGVkX1/1JHFIEKyJ9k/iKovlwHmm6oVSOu0X7WmqSyHfSzVcUl6onQRWDCMpzGDVzSJK6F6JJuP6FKpIgse5kQw9xLr7voozWbu/ALY=&amp;center_on_screen=true&amp;float_window=true&amp;height=800&amp;positioning_strategy=center_on_screen&amp;width=950" xr:uid="{54227EF5-ECE8-234D-BE7C-8D0E091EAB27}"/>
    <hyperlink ref="F30" r:id="rId5" display="https://my.apps.factset.com/viewer/?_app_id=central_doc_viewer&amp;_dd2=%26f%3Dsld%26c%3Dtrue%26os%3D296086%26oe%3D296093&amp;_doc_docfn=U2FsdGVkX19hSH2SwrunnR9HlPWUn4SfKsx9KZc5yAr16qNkpHhLn9Q1nZ4pA6RD6FCcXLcvVdPSVCEw3WP/LS9EvPRNhyRh3k3EFHj5UVw=&amp;center_on_screen=true&amp;float_window=true&amp;height=800&amp;positioning_strategy=center_on_screen&amp;width=950" xr:uid="{C5CC9D65-5862-104F-B280-203893B14C24}"/>
  </hyperlinks>
  <pageMargins left="0.7" right="0.7" top="0.75" bottom="0.75" header="0.3" footer="0.3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2A76F-D0BB-864A-A925-528BD807930B}">
  <sheetPr codeName="Sheet9">
    <tabColor theme="4" tint="0.79998168889431442"/>
  </sheetPr>
  <dimension ref="A1:O145"/>
  <sheetViews>
    <sheetView showGridLines="0" topLeftCell="A99" zoomScaleNormal="100" workbookViewId="0">
      <selection activeCell="C136" sqref="C136"/>
    </sheetView>
  </sheetViews>
  <sheetFormatPr baseColWidth="10" defaultColWidth="8.83203125" defaultRowHeight="13" x14ac:dyDescent="0.15"/>
  <cols>
    <col min="1" max="1" width="23.5" customWidth="1"/>
    <col min="2" max="2" width="11" bestFit="1" customWidth="1"/>
    <col min="3" max="12" width="11.5" customWidth="1"/>
    <col min="13" max="13" width="11.1640625" customWidth="1"/>
  </cols>
  <sheetData>
    <row r="1" spans="1:15" s="126" customFormat="1" ht="50" customHeight="1" thickBot="1" x14ac:dyDescent="0.2"/>
    <row r="2" spans="1:15" x14ac:dyDescent="0.15">
      <c r="A2" s="132" t="s">
        <v>392</v>
      </c>
      <c r="B2" s="128" t="s">
        <v>393</v>
      </c>
      <c r="C2" s="129" t="s">
        <v>394</v>
      </c>
      <c r="F2" s="133" t="s">
        <v>395</v>
      </c>
      <c r="G2" s="134" t="s">
        <v>396</v>
      </c>
      <c r="H2" s="134" t="s">
        <v>397</v>
      </c>
      <c r="I2" s="134" t="s">
        <v>398</v>
      </c>
      <c r="J2" s="134" t="s">
        <v>399</v>
      </c>
      <c r="K2" s="135" t="s">
        <v>400</v>
      </c>
      <c r="M2" s="142" t="s">
        <v>401</v>
      </c>
      <c r="N2" s="139"/>
      <c r="O2" s="140"/>
    </row>
    <row r="3" spans="1:15" x14ac:dyDescent="0.15">
      <c r="A3" s="81" t="s">
        <v>402</v>
      </c>
      <c r="B3">
        <v>0.872</v>
      </c>
      <c r="C3" s="85">
        <v>0.874</v>
      </c>
      <c r="F3" s="84"/>
      <c r="G3">
        <v>718.34</v>
      </c>
      <c r="H3">
        <v>845.68</v>
      </c>
      <c r="I3">
        <v>663.6</v>
      </c>
      <c r="J3">
        <v>802.74</v>
      </c>
      <c r="K3" s="85">
        <v>939</v>
      </c>
      <c r="M3" s="81" t="s">
        <v>403</v>
      </c>
      <c r="N3" s="23">
        <f>B73</f>
        <v>6526.499315522321</v>
      </c>
      <c r="O3" s="85"/>
    </row>
    <row r="4" spans="1:15" x14ac:dyDescent="0.15">
      <c r="A4" s="81" t="s">
        <v>404</v>
      </c>
      <c r="B4">
        <v>0.91500000000000004</v>
      </c>
      <c r="C4" s="85">
        <v>0.91600000000000004</v>
      </c>
      <c r="F4" s="136" t="s">
        <v>405</v>
      </c>
      <c r="G4" s="137" t="s">
        <v>396</v>
      </c>
      <c r="H4" s="137" t="s">
        <v>397</v>
      </c>
      <c r="I4" s="137" t="s">
        <v>398</v>
      </c>
      <c r="J4" s="137" t="s">
        <v>399</v>
      </c>
      <c r="K4" s="138" t="s">
        <v>400</v>
      </c>
      <c r="M4" s="81" t="s">
        <v>406</v>
      </c>
      <c r="N4">
        <f>B31</f>
        <v>85680</v>
      </c>
      <c r="O4" s="85"/>
    </row>
    <row r="5" spans="1:15" ht="14" thickBot="1" x14ac:dyDescent="0.2">
      <c r="A5" s="81" t="s">
        <v>407</v>
      </c>
      <c r="B5">
        <v>0.91600000000000004</v>
      </c>
      <c r="C5" s="85">
        <v>0.90500000000000003</v>
      </c>
      <c r="F5" s="86"/>
      <c r="G5" s="87">
        <v>60735</v>
      </c>
      <c r="H5" s="87">
        <v>62864</v>
      </c>
      <c r="I5" s="87">
        <v>66475</v>
      </c>
      <c r="J5" s="87">
        <v>81017</v>
      </c>
      <c r="K5" s="88">
        <v>91024</v>
      </c>
      <c r="M5" s="143" t="s">
        <v>408</v>
      </c>
      <c r="N5" s="22">
        <f>'capital structure'!L14</f>
        <v>16661.548331048332</v>
      </c>
      <c r="O5" s="85"/>
    </row>
    <row r="6" spans="1:15" x14ac:dyDescent="0.15">
      <c r="A6" s="81" t="s">
        <v>409</v>
      </c>
      <c r="B6">
        <v>0.94399999999999995</v>
      </c>
      <c r="C6" s="85"/>
      <c r="M6" s="143" t="s">
        <v>410</v>
      </c>
      <c r="N6" s="23">
        <f>BS!M4</f>
        <v>4489.1240136294518</v>
      </c>
      <c r="O6" s="85"/>
    </row>
    <row r="7" spans="1:15" x14ac:dyDescent="0.15">
      <c r="A7" s="81"/>
      <c r="C7" s="85"/>
      <c r="M7" s="82" t="s">
        <v>411</v>
      </c>
      <c r="N7" s="22">
        <f>N4+N5-N6</f>
        <v>97852.424317418889</v>
      </c>
      <c r="O7" s="85"/>
    </row>
    <row r="8" spans="1:15" ht="14" thickBot="1" x14ac:dyDescent="0.2">
      <c r="A8" s="81" t="s">
        <v>412</v>
      </c>
      <c r="B8">
        <v>0.94199999999999995</v>
      </c>
      <c r="C8" s="85">
        <v>0.89900000000000002</v>
      </c>
      <c r="M8" s="83" t="s">
        <v>413</v>
      </c>
      <c r="N8" s="87">
        <f>N3/N7</f>
        <v>6.6697369646676469E-2</v>
      </c>
      <c r="O8" s="88"/>
    </row>
    <row r="9" spans="1:15" x14ac:dyDescent="0.15">
      <c r="A9" s="81" t="s">
        <v>414</v>
      </c>
      <c r="B9">
        <v>0.96099999999999997</v>
      </c>
      <c r="C9" s="85">
        <v>0.93300000000000005</v>
      </c>
    </row>
    <row r="10" spans="1:15" x14ac:dyDescent="0.15">
      <c r="A10" s="81" t="s">
        <v>415</v>
      </c>
      <c r="B10">
        <v>1.069</v>
      </c>
      <c r="C10" s="85">
        <v>1.026</v>
      </c>
    </row>
    <row r="11" spans="1:15" ht="14" thickBot="1" x14ac:dyDescent="0.2">
      <c r="A11" s="83" t="s">
        <v>416</v>
      </c>
      <c r="B11" s="87">
        <v>1.046</v>
      </c>
      <c r="C11" s="88">
        <v>1.0169999999999999</v>
      </c>
    </row>
    <row r="12" spans="1:15" ht="14" thickBot="1" x14ac:dyDescent="0.2"/>
    <row r="13" spans="1:15" x14ac:dyDescent="0.15">
      <c r="A13" s="127" t="s">
        <v>417</v>
      </c>
      <c r="B13" s="128" t="s">
        <v>418</v>
      </c>
      <c r="C13" s="128" t="s">
        <v>419</v>
      </c>
      <c r="D13" s="129" t="s">
        <v>420</v>
      </c>
      <c r="E13" s="130" t="s">
        <v>421</v>
      </c>
      <c r="F13" s="129" t="s">
        <v>420</v>
      </c>
    </row>
    <row r="14" spans="1:15" x14ac:dyDescent="0.15">
      <c r="A14" s="84" t="s">
        <v>393</v>
      </c>
      <c r="B14">
        <v>3.36</v>
      </c>
      <c r="C14">
        <v>100.05</v>
      </c>
      <c r="D14" s="85">
        <f t="shared" ref="D14:D17" si="0">C14/B14</f>
        <v>29.776785714285715</v>
      </c>
      <c r="E14" s="84">
        <f>B28</f>
        <v>97.82</v>
      </c>
      <c r="F14" s="85">
        <f>E14/B14</f>
        <v>29.113095238095237</v>
      </c>
    </row>
    <row r="15" spans="1:15" x14ac:dyDescent="0.15">
      <c r="A15" s="84" t="s">
        <v>422</v>
      </c>
      <c r="B15">
        <v>2.1</v>
      </c>
      <c r="C15">
        <v>73.62</v>
      </c>
      <c r="D15" s="85">
        <f t="shared" si="0"/>
        <v>35.057142857142857</v>
      </c>
      <c r="E15" s="84">
        <v>57.46</v>
      </c>
      <c r="F15" s="85">
        <f t="shared" ref="F15:F18" si="1">E15/B15</f>
        <v>27.361904761904761</v>
      </c>
    </row>
    <row r="16" spans="1:15" x14ac:dyDescent="0.15">
      <c r="A16" s="84" t="s">
        <v>423</v>
      </c>
      <c r="B16">
        <v>4.93</v>
      </c>
      <c r="C16">
        <v>144.41999999999999</v>
      </c>
      <c r="D16" s="85">
        <f t="shared" si="0"/>
        <v>29.294117647058822</v>
      </c>
      <c r="E16" s="84">
        <v>100.58</v>
      </c>
      <c r="F16" s="85">
        <f t="shared" si="1"/>
        <v>20.401622718052739</v>
      </c>
    </row>
    <row r="17" spans="1:7" x14ac:dyDescent="0.15">
      <c r="A17" s="84" t="s">
        <v>424</v>
      </c>
      <c r="B17">
        <v>3.04</v>
      </c>
      <c r="C17">
        <v>72.39</v>
      </c>
      <c r="D17" s="85">
        <f t="shared" si="0"/>
        <v>23.8125</v>
      </c>
      <c r="E17" s="84">
        <v>44.82</v>
      </c>
      <c r="F17" s="85">
        <f t="shared" si="1"/>
        <v>14.743421052631579</v>
      </c>
    </row>
    <row r="18" spans="1:7" x14ac:dyDescent="0.15">
      <c r="A18" s="84" t="s">
        <v>425</v>
      </c>
      <c r="B18">
        <v>0.93255999999999994</v>
      </c>
      <c r="C18">
        <v>46.25</v>
      </c>
      <c r="D18" s="85">
        <f>C18/B18</f>
        <v>49.594664150295962</v>
      </c>
      <c r="E18" s="84">
        <v>29.85</v>
      </c>
      <c r="F18" s="85">
        <f t="shared" si="1"/>
        <v>32.008664321866696</v>
      </c>
    </row>
    <row r="19" spans="1:7" ht="14" thickBot="1" x14ac:dyDescent="0.2">
      <c r="A19" s="84"/>
      <c r="D19" s="85"/>
      <c r="E19" s="84"/>
      <c r="F19" s="85"/>
    </row>
    <row r="20" spans="1:7" ht="14" thickBot="1" x14ac:dyDescent="0.2">
      <c r="A20" s="144" t="s">
        <v>426</v>
      </c>
      <c r="B20" s="90"/>
      <c r="C20" s="90"/>
      <c r="D20" s="145">
        <f>AVERAGE(D15:D19)</f>
        <v>34.439606163624411</v>
      </c>
      <c r="E20" s="144" t="s">
        <v>427</v>
      </c>
      <c r="F20" s="91">
        <f>AVERAGE(F15:F18)</f>
        <v>23.628903213613945</v>
      </c>
    </row>
    <row r="21" spans="1:7" ht="14" thickBot="1" x14ac:dyDescent="0.2">
      <c r="A21" s="127" t="s">
        <v>428</v>
      </c>
      <c r="B21" s="128"/>
      <c r="C21" s="128" t="s">
        <v>429</v>
      </c>
      <c r="D21" s="128"/>
      <c r="E21" s="128"/>
      <c r="F21" s="128"/>
      <c r="G21" s="129" t="s">
        <v>429</v>
      </c>
    </row>
    <row r="22" spans="1:7" x14ac:dyDescent="0.15">
      <c r="A22" s="153" t="s">
        <v>430</v>
      </c>
      <c r="B22" s="90"/>
      <c r="C22" s="90"/>
      <c r="D22" s="90"/>
      <c r="E22" s="90" t="s">
        <v>431</v>
      </c>
      <c r="F22" s="147">
        <v>2.5999999999999999E-2</v>
      </c>
      <c r="G22" s="91"/>
    </row>
    <row r="23" spans="1:7" x14ac:dyDescent="0.15">
      <c r="A23" s="81" t="s">
        <v>432</v>
      </c>
      <c r="B23" s="18">
        <v>4.4999999999999998E-2</v>
      </c>
      <c r="E23" t="s">
        <v>433</v>
      </c>
      <c r="F23">
        <v>18.12</v>
      </c>
      <c r="G23" s="85" t="s">
        <v>434</v>
      </c>
    </row>
    <row r="24" spans="1:7" x14ac:dyDescent="0.15">
      <c r="A24" s="81" t="s">
        <v>435</v>
      </c>
      <c r="B24" s="18">
        <v>4.3299999999999998E-2</v>
      </c>
      <c r="C24" t="s">
        <v>436</v>
      </c>
      <c r="E24" t="s">
        <v>437</v>
      </c>
      <c r="F24" s="18">
        <v>0.16500000000000001</v>
      </c>
      <c r="G24" s="85"/>
    </row>
    <row r="25" spans="1:7" ht="14" thickBot="1" x14ac:dyDescent="0.2">
      <c r="A25" s="83" t="s">
        <v>438</v>
      </c>
      <c r="B25" s="87">
        <f>B6</f>
        <v>0.94399999999999995</v>
      </c>
      <c r="C25" s="87"/>
      <c r="D25" s="87"/>
      <c r="E25" s="87" t="s">
        <v>439</v>
      </c>
      <c r="F25" s="87">
        <f>(B31/(B31+F23))*B26+F22*(F23/(B31+F23))*F24</f>
        <v>8.5857949635301203E-2</v>
      </c>
      <c r="G25" s="88"/>
    </row>
    <row r="26" spans="1:7" x14ac:dyDescent="0.15">
      <c r="A26" s="80" t="s">
        <v>440</v>
      </c>
      <c r="B26" s="147">
        <f>B23+(B24*B25)</f>
        <v>8.5875199999999985E-2</v>
      </c>
      <c r="C26" s="147">
        <f>1+B26</f>
        <v>1.0858752</v>
      </c>
      <c r="D26" s="90"/>
      <c r="E26" s="90"/>
      <c r="F26" s="90"/>
      <c r="G26" s="91"/>
    </row>
    <row r="27" spans="1:7" x14ac:dyDescent="0.15">
      <c r="A27" s="81"/>
      <c r="G27" s="85"/>
    </row>
    <row r="28" spans="1:7" x14ac:dyDescent="0.15">
      <c r="A28" s="81" t="s">
        <v>441</v>
      </c>
      <c r="B28">
        <v>97.82</v>
      </c>
      <c r="G28" s="85"/>
    </row>
    <row r="29" spans="1:7" x14ac:dyDescent="0.15">
      <c r="A29" s="81" t="s">
        <v>442</v>
      </c>
      <c r="B29" s="18">
        <v>0.03</v>
      </c>
      <c r="G29" s="85"/>
    </row>
    <row r="30" spans="1:7" x14ac:dyDescent="0.15">
      <c r="A30" s="81" t="s">
        <v>443</v>
      </c>
      <c r="B30">
        <v>776.98</v>
      </c>
      <c r="G30" s="85"/>
    </row>
    <row r="31" spans="1:7" x14ac:dyDescent="0.15">
      <c r="A31" s="81" t="s">
        <v>444</v>
      </c>
      <c r="B31">
        <v>85680</v>
      </c>
      <c r="G31" s="85"/>
    </row>
    <row r="32" spans="1:7" ht="14" thickBot="1" x14ac:dyDescent="0.2">
      <c r="A32" s="83"/>
      <c r="B32" s="87"/>
      <c r="C32" s="87"/>
      <c r="D32" s="87"/>
      <c r="E32" s="87"/>
      <c r="F32" s="87"/>
      <c r="G32" s="88"/>
    </row>
    <row r="33" spans="1:13" ht="14" thickBot="1" x14ac:dyDescent="0.2">
      <c r="A33" s="98" t="s">
        <v>445</v>
      </c>
      <c r="B33" s="146">
        <v>45887</v>
      </c>
      <c r="C33" s="96"/>
      <c r="D33" s="96"/>
      <c r="E33" s="96"/>
      <c r="F33" s="96"/>
      <c r="G33" s="97"/>
    </row>
    <row r="34" spans="1:13" ht="14" thickBot="1" x14ac:dyDescent="0.2"/>
    <row r="35" spans="1:13" ht="14" thickBot="1" x14ac:dyDescent="0.2">
      <c r="A35" s="148" t="s">
        <v>446</v>
      </c>
      <c r="B35" s="149"/>
      <c r="C35" s="128"/>
      <c r="D35" s="128"/>
      <c r="E35" s="128"/>
      <c r="F35" s="128"/>
      <c r="G35" s="128"/>
      <c r="H35" s="128"/>
      <c r="I35" s="128"/>
      <c r="J35" s="128"/>
      <c r="K35" s="128"/>
      <c r="L35" s="150" t="s">
        <v>447</v>
      </c>
    </row>
    <row r="36" spans="1:13" ht="14" thickBot="1" x14ac:dyDescent="0.2">
      <c r="A36" s="154" t="s">
        <v>448</v>
      </c>
      <c r="B36" s="155">
        <v>46022</v>
      </c>
      <c r="C36" s="155">
        <v>46387</v>
      </c>
      <c r="D36" s="155">
        <v>46752</v>
      </c>
      <c r="E36" s="155">
        <v>47118</v>
      </c>
      <c r="F36" s="155">
        <v>47483</v>
      </c>
      <c r="G36" s="155">
        <v>47848</v>
      </c>
      <c r="H36" s="155">
        <v>48213</v>
      </c>
      <c r="I36" s="155">
        <v>48579</v>
      </c>
      <c r="J36" s="155">
        <v>48944</v>
      </c>
      <c r="K36" s="155">
        <v>49309</v>
      </c>
      <c r="L36" s="156">
        <v>50039</v>
      </c>
    </row>
    <row r="37" spans="1:13" x14ac:dyDescent="0.15">
      <c r="A37" s="81" t="s">
        <v>376</v>
      </c>
      <c r="B37" s="22">
        <f>'FFO &amp; AFFO'!H29+'FFO &amp; AFFO'!$G$29</f>
        <v>3794.6768145202468</v>
      </c>
      <c r="C37" s="22">
        <f>'FFO &amp; AFFO'!I29</f>
        <v>3840.8613545790495</v>
      </c>
      <c r="D37" s="22">
        <f>'FFO &amp; AFFO'!J29</f>
        <v>4167.729015314957</v>
      </c>
      <c r="E37" s="22">
        <f>'FFO &amp; AFFO'!K29</f>
        <v>4538.6873373975513</v>
      </c>
      <c r="F37" s="22">
        <f>'FFO &amp; AFFO'!L29</f>
        <v>5007.7520832571381</v>
      </c>
      <c r="G37" s="22">
        <f>'FFO &amp; AFFO'!M29</f>
        <v>5610.7511893068777</v>
      </c>
      <c r="H37" s="22">
        <f>'FFO &amp; AFFO'!N29</f>
        <v>6325.0853832166822</v>
      </c>
      <c r="I37" s="22">
        <f>'FFO &amp; AFFO'!O29</f>
        <v>7201.8560669229546</v>
      </c>
      <c r="J37" s="22">
        <f>'FFO &amp; AFFO'!P29</f>
        <v>8251.7239335783725</v>
      </c>
      <c r="K37" s="22">
        <f>'FFO &amp; AFFO'!Q29</f>
        <v>9562.5131853231542</v>
      </c>
      <c r="L37" s="85">
        <f>K37*(1+B29)</f>
        <v>9849.3885808828491</v>
      </c>
    </row>
    <row r="38" spans="1:13" x14ac:dyDescent="0.15">
      <c r="A38" s="81" t="s">
        <v>449</v>
      </c>
      <c r="B38" s="22">
        <f>(B36-$B$33)/365</f>
        <v>0.36986301369863012</v>
      </c>
      <c r="C38" s="22">
        <f t="shared" ref="C38:K38" si="2">(C36-$B$33)/365</f>
        <v>1.3698630136986301</v>
      </c>
      <c r="D38" s="22">
        <f t="shared" si="2"/>
        <v>2.3698630136986303</v>
      </c>
      <c r="E38" s="22">
        <f t="shared" si="2"/>
        <v>3.3726027397260272</v>
      </c>
      <c r="F38" s="22">
        <f t="shared" si="2"/>
        <v>4.3726027397260276</v>
      </c>
      <c r="G38" s="22">
        <f t="shared" si="2"/>
        <v>5.3726027397260276</v>
      </c>
      <c r="H38" s="22">
        <f t="shared" si="2"/>
        <v>6.3726027397260276</v>
      </c>
      <c r="I38" s="22">
        <f t="shared" si="2"/>
        <v>7.375342465753425</v>
      </c>
      <c r="J38" s="22">
        <f t="shared" si="2"/>
        <v>8.375342465753425</v>
      </c>
      <c r="K38" s="22">
        <f t="shared" si="2"/>
        <v>9.375342465753425</v>
      </c>
      <c r="L38" s="92">
        <f t="shared" ref="L38" si="3">(L36-$B$33)/365</f>
        <v>11.375342465753425</v>
      </c>
    </row>
    <row r="39" spans="1:13" x14ac:dyDescent="0.15">
      <c r="A39" s="81" t="s">
        <v>450</v>
      </c>
      <c r="B39" s="18">
        <f>1/($C$26^B38)</f>
        <v>0.96998793628190494</v>
      </c>
      <c r="C39" s="18">
        <f t="shared" ref="C39:K39" si="4">1/($C$26^C38)</f>
        <v>0.89327754817671956</v>
      </c>
      <c r="D39" s="18">
        <f t="shared" si="4"/>
        <v>0.82263371350291403</v>
      </c>
      <c r="E39" s="18">
        <f t="shared" si="4"/>
        <v>0.75740568802091102</v>
      </c>
      <c r="F39" s="18">
        <f t="shared" si="4"/>
        <v>0.6975071242265326</v>
      </c>
      <c r="G39" s="18">
        <f t="shared" si="4"/>
        <v>0.64234556993891434</v>
      </c>
      <c r="H39" s="18">
        <f t="shared" si="4"/>
        <v>0.59154640417141335</v>
      </c>
      <c r="I39" s="18">
        <f t="shared" si="4"/>
        <v>0.54464168425569659</v>
      </c>
      <c r="J39" s="18">
        <f t="shared" si="4"/>
        <v>0.50156931869859134</v>
      </c>
      <c r="K39" s="18">
        <f t="shared" si="4"/>
        <v>0.46190328197806818</v>
      </c>
      <c r="L39" s="151">
        <f t="shared" ref="L39" si="5">1/($C$26^L38)</f>
        <v>0.39173395659878613</v>
      </c>
    </row>
    <row r="40" spans="1:13" x14ac:dyDescent="0.15">
      <c r="A40" s="81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85"/>
    </row>
    <row r="41" spans="1:13" x14ac:dyDescent="0.15">
      <c r="A41" s="81" t="s">
        <v>451</v>
      </c>
      <c r="B41">
        <f>B37*B39</f>
        <v>3680.7907321732873</v>
      </c>
      <c r="C41">
        <f t="shared" ref="C41:K41" si="6">C37*C39</f>
        <v>3430.9552137050873</v>
      </c>
      <c r="D41">
        <f t="shared" si="6"/>
        <v>3428.5143967423865</v>
      </c>
      <c r="E41">
        <f t="shared" si="6"/>
        <v>3437.6276054933892</v>
      </c>
      <c r="F41">
        <f t="shared" si="6"/>
        <v>3492.9427544321143</v>
      </c>
      <c r="G41">
        <f t="shared" si="6"/>
        <v>3604.041170480768</v>
      </c>
      <c r="H41">
        <f t="shared" si="6"/>
        <v>3741.5815145189945</v>
      </c>
      <c r="I41">
        <f t="shared" si="6"/>
        <v>3922.4310180560246</v>
      </c>
      <c r="J41">
        <f t="shared" si="6"/>
        <v>4138.8115514537649</v>
      </c>
      <c r="K41">
        <f t="shared" si="6"/>
        <v>4416.9562242593156</v>
      </c>
      <c r="L41" s="85"/>
    </row>
    <row r="42" spans="1:13" x14ac:dyDescent="0.15">
      <c r="A42" s="81" t="s">
        <v>452</v>
      </c>
      <c r="L42" s="85">
        <f>(L37/(B26-B29))*L39</f>
        <v>69052.81697189706</v>
      </c>
    </row>
    <row r="43" spans="1:13" x14ac:dyDescent="0.15">
      <c r="A43" s="81"/>
      <c r="L43" s="85"/>
    </row>
    <row r="44" spans="1:13" x14ac:dyDescent="0.15">
      <c r="A44" s="81" t="s">
        <v>453</v>
      </c>
      <c r="B44">
        <f>SUM(B41:L41)+L42</f>
        <v>106347.46915321219</v>
      </c>
      <c r="L44" s="85"/>
    </row>
    <row r="45" spans="1:13" x14ac:dyDescent="0.15">
      <c r="A45" s="81" t="s">
        <v>454</v>
      </c>
      <c r="B45">
        <f>B44/B28</f>
        <v>1087.1751089062789</v>
      </c>
      <c r="L45" s="85"/>
    </row>
    <row r="46" spans="1:13" ht="14" thickBot="1" x14ac:dyDescent="0.2">
      <c r="A46" s="83" t="s">
        <v>455</v>
      </c>
      <c r="B46" s="87">
        <f>(B45-B30)/B30</f>
        <v>0.39923178062019465</v>
      </c>
      <c r="C46" s="87"/>
      <c r="D46" s="87"/>
      <c r="E46" s="87"/>
      <c r="F46" s="87"/>
      <c r="G46" s="87"/>
      <c r="H46" s="87"/>
      <c r="I46" s="87"/>
      <c r="J46" s="87"/>
      <c r="K46" s="87"/>
      <c r="L46" s="88"/>
    </row>
    <row r="47" spans="1:13" ht="14" thickBot="1" x14ac:dyDescent="0.2">
      <c r="A47" s="84"/>
    </row>
    <row r="48" spans="1:13" ht="14" thickBot="1" x14ac:dyDescent="0.2">
      <c r="A48" s="148" t="s">
        <v>456</v>
      </c>
      <c r="B48" s="152"/>
      <c r="C48" s="152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spans="1:13" ht="14" thickBot="1" x14ac:dyDescent="0.2">
      <c r="A49" s="154" t="s">
        <v>448</v>
      </c>
      <c r="B49" s="98"/>
      <c r="C49" s="156">
        <v>46022</v>
      </c>
      <c r="D49" s="18"/>
      <c r="E49" s="18"/>
      <c r="F49" s="18"/>
      <c r="G49" s="18"/>
      <c r="H49" s="18"/>
      <c r="I49" s="18"/>
      <c r="J49" s="18"/>
      <c r="K49" s="18"/>
      <c r="L49" s="18"/>
    </row>
    <row r="50" spans="1:13" x14ac:dyDescent="0.15">
      <c r="A50" s="81" t="s">
        <v>376</v>
      </c>
      <c r="B50" s="84"/>
      <c r="C50" s="92">
        <f>B37</f>
        <v>3794.6768145202468</v>
      </c>
    </row>
    <row r="51" spans="1:13" x14ac:dyDescent="0.15">
      <c r="A51" s="81" t="s">
        <v>449</v>
      </c>
      <c r="B51" s="84"/>
      <c r="C51" s="92">
        <f>B38</f>
        <v>0.36986301369863012</v>
      </c>
    </row>
    <row r="52" spans="1:13" x14ac:dyDescent="0.15">
      <c r="A52" s="81" t="s">
        <v>450</v>
      </c>
      <c r="B52" s="84"/>
      <c r="C52" s="151">
        <f>B39</f>
        <v>0.96998793628190494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spans="1:13" x14ac:dyDescent="0.15">
      <c r="A53" s="81"/>
      <c r="B53" s="84"/>
      <c r="C53" s="151"/>
      <c r="D53" s="18"/>
      <c r="E53" s="18"/>
      <c r="F53" s="18"/>
      <c r="G53" s="18"/>
      <c r="H53" s="18"/>
      <c r="I53" s="18"/>
      <c r="J53" s="18"/>
      <c r="K53" s="18"/>
      <c r="L53" s="18"/>
    </row>
    <row r="54" spans="1:13" x14ac:dyDescent="0.15">
      <c r="A54" s="81" t="s">
        <v>451</v>
      </c>
      <c r="B54" s="84"/>
      <c r="C54" s="85">
        <f>B41</f>
        <v>3680.7907321732873</v>
      </c>
    </row>
    <row r="55" spans="1:13" x14ac:dyDescent="0.15">
      <c r="A55" s="81" t="s">
        <v>457</v>
      </c>
      <c r="B55" s="84"/>
      <c r="C55" s="85">
        <f>C54*D20</f>
        <v>126764.98318676675</v>
      </c>
    </row>
    <row r="56" spans="1:13" x14ac:dyDescent="0.15">
      <c r="A56" s="81"/>
      <c r="B56" s="84"/>
      <c r="C56" s="85"/>
    </row>
    <row r="57" spans="1:13" x14ac:dyDescent="0.15">
      <c r="A57" s="81" t="s">
        <v>458</v>
      </c>
      <c r="B57" s="84"/>
      <c r="C57" s="85"/>
    </row>
    <row r="58" spans="1:13" x14ac:dyDescent="0.15">
      <c r="A58" s="81" t="s">
        <v>419</v>
      </c>
      <c r="B58" s="84"/>
      <c r="C58" s="85">
        <f>C55</f>
        <v>126764.98318676675</v>
      </c>
    </row>
    <row r="59" spans="1:13" x14ac:dyDescent="0.15">
      <c r="A59" s="143" t="s">
        <v>459</v>
      </c>
      <c r="B59" s="84"/>
      <c r="C59" s="92">
        <f>'capital structure'!K19</f>
        <v>14405</v>
      </c>
    </row>
    <row r="60" spans="1:13" x14ac:dyDescent="0.15">
      <c r="A60" s="143" t="s">
        <v>460</v>
      </c>
      <c r="B60" s="84"/>
      <c r="C60" s="85">
        <v>0</v>
      </c>
    </row>
    <row r="61" spans="1:13" x14ac:dyDescent="0.15">
      <c r="A61" s="143" t="s">
        <v>461</v>
      </c>
      <c r="B61" s="84"/>
      <c r="C61" s="85">
        <v>0</v>
      </c>
    </row>
    <row r="62" spans="1:13" x14ac:dyDescent="0.15">
      <c r="A62" s="82" t="s">
        <v>462</v>
      </c>
      <c r="B62" s="84"/>
      <c r="C62" s="92">
        <f>C58-C59-C60-C61</f>
        <v>112359.98318676675</v>
      </c>
    </row>
    <row r="63" spans="1:13" x14ac:dyDescent="0.15">
      <c r="A63" s="81" t="s">
        <v>463</v>
      </c>
      <c r="B63" s="84"/>
      <c r="C63" s="85">
        <f>C62/B28</f>
        <v>1148.6401879653115</v>
      </c>
    </row>
    <row r="64" spans="1:13" ht="14" thickBot="1" x14ac:dyDescent="0.2">
      <c r="A64" s="81"/>
      <c r="B64" s="84"/>
      <c r="C64" s="85"/>
    </row>
    <row r="65" spans="1:3" x14ac:dyDescent="0.15">
      <c r="A65" s="80" t="s">
        <v>464</v>
      </c>
      <c r="B65" s="89"/>
      <c r="C65" s="91">
        <f>0.5*C63+0.5*B45</f>
        <v>1117.9076484357952</v>
      </c>
    </row>
    <row r="66" spans="1:3" ht="14" thickBot="1" x14ac:dyDescent="0.2">
      <c r="A66" s="83" t="s">
        <v>455</v>
      </c>
      <c r="B66" s="86"/>
      <c r="C66" s="88">
        <f>(C63-B30)/B30</f>
        <v>0.47833945270832129</v>
      </c>
    </row>
    <row r="67" spans="1:3" ht="14" thickBot="1" x14ac:dyDescent="0.2"/>
    <row r="68" spans="1:3" x14ac:dyDescent="0.15">
      <c r="A68" s="201" t="s">
        <v>465</v>
      </c>
      <c r="B68" s="203"/>
    </row>
    <row r="69" spans="1:3" x14ac:dyDescent="0.15">
      <c r="A69" s="82" t="s">
        <v>466</v>
      </c>
      <c r="B69" s="81"/>
    </row>
    <row r="70" spans="1:3" x14ac:dyDescent="0.15">
      <c r="A70" s="202" t="s">
        <v>467</v>
      </c>
      <c r="B70" s="204">
        <f>(IS!M42+IS!$L$42)</f>
        <v>6526.499315522321</v>
      </c>
    </row>
    <row r="71" spans="1:3" x14ac:dyDescent="0.15">
      <c r="A71" s="202" t="s">
        <v>468</v>
      </c>
      <c r="B71" s="205">
        <v>0.06</v>
      </c>
      <c r="C71" t="s">
        <v>469</v>
      </c>
    </row>
    <row r="72" spans="1:3" x14ac:dyDescent="0.15">
      <c r="A72" s="82" t="s">
        <v>470</v>
      </c>
      <c r="B72" s="204">
        <f>B70/B71</f>
        <v>108774.98859203869</v>
      </c>
    </row>
    <row r="73" spans="1:3" x14ac:dyDescent="0.15">
      <c r="A73" s="81" t="s">
        <v>467</v>
      </c>
      <c r="B73" s="204">
        <f>B70</f>
        <v>6526.499315522321</v>
      </c>
    </row>
    <row r="74" spans="1:3" x14ac:dyDescent="0.15">
      <c r="A74" s="202" t="s">
        <v>471</v>
      </c>
      <c r="B74" s="81">
        <f>('capex schedule'!M10+'capex schedule'!$L$10)</f>
        <v>164.15535768253545</v>
      </c>
    </row>
    <row r="75" spans="1:3" x14ac:dyDescent="0.15">
      <c r="A75" s="202" t="s">
        <v>472</v>
      </c>
      <c r="B75" s="81">
        <f>-(IS!M7+ IS!$L$7)</f>
        <v>2795.3126561001463</v>
      </c>
    </row>
    <row r="76" spans="1:3" x14ac:dyDescent="0.15">
      <c r="A76" s="202" t="s">
        <v>473</v>
      </c>
      <c r="B76" s="347">
        <f>('joint ventures'!I11+'joint ventures'!$H$11)</f>
        <v>31</v>
      </c>
    </row>
    <row r="77" spans="1:3" x14ac:dyDescent="0.15">
      <c r="A77" s="202" t="s">
        <v>474</v>
      </c>
      <c r="B77" s="204">
        <f>BS!M4</f>
        <v>4489.1240136294518</v>
      </c>
    </row>
    <row r="78" spans="1:3" x14ac:dyDescent="0.15">
      <c r="A78" s="202" t="s">
        <v>475</v>
      </c>
      <c r="B78" s="206">
        <f>'capital structure'!L14</f>
        <v>16661.548331048332</v>
      </c>
    </row>
    <row r="79" spans="1:3" x14ac:dyDescent="0.15">
      <c r="A79" s="82" t="s">
        <v>476</v>
      </c>
      <c r="B79" s="207">
        <f>B72+B73-B74-B75+B76+B77-B78</f>
        <v>100200.59557635945</v>
      </c>
    </row>
    <row r="80" spans="1:3" ht="14" thickBot="1" x14ac:dyDescent="0.2">
      <c r="A80" s="81" t="s">
        <v>477</v>
      </c>
      <c r="B80" s="81">
        <f>'capital structure'!B111</f>
        <v>97.82</v>
      </c>
    </row>
    <row r="81" spans="1:11" x14ac:dyDescent="0.15">
      <c r="A81" s="80" t="s">
        <v>478</v>
      </c>
      <c r="B81" s="153">
        <f>B79/B80</f>
        <v>1024.3364912733537</v>
      </c>
      <c r="D81">
        <v>903.16721443601284</v>
      </c>
      <c r="E81">
        <v>1304.6865015472035</v>
      </c>
    </row>
    <row r="82" spans="1:11" ht="14" thickBot="1" x14ac:dyDescent="0.2">
      <c r="A82" s="83" t="s">
        <v>455</v>
      </c>
      <c r="B82" s="83">
        <f>(B81-B30)/B30</f>
        <v>0.31835631711672585</v>
      </c>
    </row>
    <row r="84" spans="1:11" x14ac:dyDescent="0.15">
      <c r="A84" s="67" t="s">
        <v>479</v>
      </c>
      <c r="B84" s="65"/>
    </row>
    <row r="85" spans="1:11" x14ac:dyDescent="0.15">
      <c r="A85" t="s">
        <v>476</v>
      </c>
      <c r="B85">
        <f>B81</f>
        <v>1024.3364912733537</v>
      </c>
      <c r="C85">
        <f>B82</f>
        <v>0.31835631711672585</v>
      </c>
    </row>
    <row r="86" spans="1:11" x14ac:dyDescent="0.15">
      <c r="A86" t="s">
        <v>480</v>
      </c>
      <c r="B86">
        <f>B45</f>
        <v>1087.1751089062789</v>
      </c>
      <c r="C86">
        <f>B46</f>
        <v>0.39923178062019465</v>
      </c>
      <c r="D86" t="s">
        <v>481</v>
      </c>
    </row>
    <row r="87" spans="1:11" x14ac:dyDescent="0.15">
      <c r="A87" t="s">
        <v>482</v>
      </c>
      <c r="B87">
        <f>C63</f>
        <v>1148.6401879653115</v>
      </c>
      <c r="C87">
        <f>C66</f>
        <v>0.47833945270832129</v>
      </c>
    </row>
    <row r="88" spans="1:11" x14ac:dyDescent="0.15">
      <c r="A88" s="1" t="s">
        <v>483</v>
      </c>
      <c r="B88">
        <f>0.4*B85+0.4*B86+0.2*B87</f>
        <v>1074.3326776649153</v>
      </c>
    </row>
    <row r="89" spans="1:11" x14ac:dyDescent="0.15">
      <c r="A89" t="s">
        <v>455</v>
      </c>
      <c r="B89">
        <f>(B88-B30)/B30</f>
        <v>0.38270312963643244</v>
      </c>
    </row>
    <row r="92" spans="1:11" ht="14" x14ac:dyDescent="0.2">
      <c r="A92" s="1" t="s">
        <v>484</v>
      </c>
      <c r="B92" s="72"/>
      <c r="C92" s="349" t="s">
        <v>485</v>
      </c>
      <c r="D92" s="349"/>
      <c r="E92" s="349"/>
      <c r="F92" s="349"/>
      <c r="G92" s="349"/>
      <c r="H92" s="349"/>
      <c r="I92" s="349"/>
      <c r="J92" s="349"/>
      <c r="K92" s="349"/>
    </row>
    <row r="93" spans="1:11" ht="13" customHeight="1" x14ac:dyDescent="0.2">
      <c r="A93" s="348" t="s">
        <v>486</v>
      </c>
      <c r="B93" s="73">
        <f>B46</f>
        <v>0.39923178062019465</v>
      </c>
      <c r="C93" s="74">
        <f>D93+0.0025</f>
        <v>4.0000000000000008E-2</v>
      </c>
      <c r="D93" s="74">
        <f>E93+0.0025</f>
        <v>3.7500000000000006E-2</v>
      </c>
      <c r="E93" s="74">
        <f>F93+0.0025</f>
        <v>3.5000000000000003E-2</v>
      </c>
      <c r="F93" s="74">
        <f>G93+0.0025</f>
        <v>3.2500000000000001E-2</v>
      </c>
      <c r="G93" s="75">
        <v>0.03</v>
      </c>
      <c r="H93" s="74">
        <f>G93-0.0025</f>
        <v>2.75E-2</v>
      </c>
      <c r="I93" s="74">
        <f>H93-0.0025</f>
        <v>2.5000000000000001E-2</v>
      </c>
      <c r="J93" s="74">
        <f>I93-0.0025</f>
        <v>2.2500000000000003E-2</v>
      </c>
      <c r="K93" s="74">
        <f>J93-0.0025</f>
        <v>2.0000000000000004E-2</v>
      </c>
    </row>
    <row r="94" spans="1:11" ht="14" x14ac:dyDescent="0.2">
      <c r="A94" s="348"/>
      <c r="B94" s="76">
        <f>B95-0.005</f>
        <v>6.5899999999999986E-2</v>
      </c>
      <c r="C94" s="77">
        <f t="dataTable" ref="C94:K102" dt2D="1" dtr="1" r1="B29" r2="B26"/>
        <v>1.9844353417440932</v>
      </c>
      <c r="D94" s="77">
        <v>1.763894683847995</v>
      </c>
      <c r="E94" s="77">
        <v>1.5790402165499706</v>
      </c>
      <c r="F94" s="77">
        <v>1.4218585736977591</v>
      </c>
      <c r="G94" s="239">
        <v>1.2865685245575544</v>
      </c>
      <c r="H94" s="109">
        <v>1.168894367232481</v>
      </c>
      <c r="I94" s="109">
        <v>1.0656058037124285</v>
      </c>
      <c r="J94" s="109">
        <v>0.97421684428454836</v>
      </c>
      <c r="K94" s="109">
        <v>0.89278310919521664</v>
      </c>
    </row>
    <row r="95" spans="1:11" ht="14" x14ac:dyDescent="0.2">
      <c r="A95" s="348"/>
      <c r="B95" s="76">
        <f>B96-0.005</f>
        <v>7.0899999999999991E-2</v>
      </c>
      <c r="C95" s="77">
        <v>1.4696529220424337</v>
      </c>
      <c r="D95" s="77">
        <v>1.3199210022577474</v>
      </c>
      <c r="E95" s="77">
        <v>1.191043110298226</v>
      </c>
      <c r="F95" s="77">
        <v>1.0789461938542677</v>
      </c>
      <c r="G95" s="239">
        <v>0.9805530569266856</v>
      </c>
      <c r="H95" s="109">
        <v>0.89349553485251165</v>
      </c>
      <c r="I95" s="109">
        <v>0.81592140298249605</v>
      </c>
      <c r="J95" s="109">
        <v>0.74636112771062302</v>
      </c>
      <c r="K95" s="109">
        <v>0.68363388537311842</v>
      </c>
    </row>
    <row r="96" spans="1:11" ht="14" x14ac:dyDescent="0.2">
      <c r="A96" s="348"/>
      <c r="B96" s="76">
        <f>B97-0.005</f>
        <v>7.5899999999999995E-2</v>
      </c>
      <c r="C96" s="77">
        <v>1.1002392589703616</v>
      </c>
      <c r="D96" s="77">
        <v>0.99343109168992116</v>
      </c>
      <c r="E96" s="77">
        <v>0.89968015757334785</v>
      </c>
      <c r="F96" s="77">
        <v>0.81673002231813197</v>
      </c>
      <c r="G96" s="239">
        <v>0.74281584950901758</v>
      </c>
      <c r="H96" s="109">
        <v>0.67653743835373725</v>
      </c>
      <c r="I96" s="109">
        <v>0.6167696766243197</v>
      </c>
      <c r="J96" s="109">
        <v>0.5625981472665702</v>
      </c>
      <c r="K96" s="109">
        <v>0.51327201409466605</v>
      </c>
    </row>
    <row r="97" spans="1:11" ht="14" x14ac:dyDescent="0.2">
      <c r="A97" s="348"/>
      <c r="B97" s="76">
        <f>B98-0.005</f>
        <v>8.09E-2</v>
      </c>
      <c r="C97" s="77">
        <v>0.82275972391266494</v>
      </c>
      <c r="D97" s="77">
        <v>0.74370547585573354</v>
      </c>
      <c r="E97" s="77">
        <v>0.673262801661213</v>
      </c>
      <c r="F97" s="77">
        <v>0.61009726323058899</v>
      </c>
      <c r="G97" s="239">
        <v>0.55313659105051771</v>
      </c>
      <c r="H97" s="109">
        <v>0.5015093151419886</v>
      </c>
      <c r="I97" s="109">
        <v>0.45449986355443689</v>
      </c>
      <c r="J97" s="109">
        <v>0.4115151937808883</v>
      </c>
      <c r="K97" s="109">
        <v>0.37205964303636663</v>
      </c>
    </row>
    <row r="98" spans="1:11" ht="14" x14ac:dyDescent="0.2">
      <c r="A98" s="348"/>
      <c r="B98" s="76">
        <v>8.5900000000000004E-2</v>
      </c>
      <c r="C98" s="239">
        <v>0.6070706162618168</v>
      </c>
      <c r="D98" s="239">
        <v>0.54685838311351487</v>
      </c>
      <c r="E98" s="239">
        <v>0.492560907641863</v>
      </c>
      <c r="F98" s="239">
        <v>0.44334746545407427</v>
      </c>
      <c r="G98" s="241">
        <v>0.39853594117216973</v>
      </c>
      <c r="H98" s="240">
        <v>0.35756101999659262</v>
      </c>
      <c r="I98" s="240">
        <v>0.31995021386006156</v>
      </c>
      <c r="J98" s="240">
        <v>0.28530555962704196</v>
      </c>
      <c r="K98" s="240">
        <v>0.25328948310517752</v>
      </c>
    </row>
    <row r="99" spans="1:11" ht="14" x14ac:dyDescent="0.2">
      <c r="A99" s="348"/>
      <c r="B99" s="76">
        <f>B98+0.005</f>
        <v>9.0900000000000009E-2</v>
      </c>
      <c r="C99" s="109">
        <v>0.434879072735181</v>
      </c>
      <c r="D99" s="109">
        <v>0.38795628488821515</v>
      </c>
      <c r="E99" s="109">
        <v>0.3452305263656642</v>
      </c>
      <c r="F99" s="109">
        <v>0.30616279511388012</v>
      </c>
      <c r="G99" s="240">
        <v>0.27030259516355598</v>
      </c>
      <c r="H99" s="109">
        <v>0.23727048669196424</v>
      </c>
      <c r="I99" s="109">
        <v>0.2067446079981865</v>
      </c>
      <c r="J99" s="109">
        <v>0.17845015318553306</v>
      </c>
      <c r="K99" s="109">
        <v>0.15215107600423741</v>
      </c>
    </row>
    <row r="100" spans="1:11" ht="14" x14ac:dyDescent="0.2">
      <c r="A100" s="348"/>
      <c r="B100" s="76">
        <f>B99+0.005</f>
        <v>9.5900000000000013E-2</v>
      </c>
      <c r="C100" s="109">
        <v>0.29444259897071667</v>
      </c>
      <c r="D100" s="109">
        <v>0.25718516716799572</v>
      </c>
      <c r="E100" s="109">
        <v>0.2229866378121321</v>
      </c>
      <c r="F100" s="109">
        <v>0.19148515335815025</v>
      </c>
      <c r="G100" s="240">
        <v>0.16237376635894724</v>
      </c>
      <c r="H100" s="109">
        <v>0.13539040472518307</v>
      </c>
      <c r="I100" s="109">
        <v>0.11030995999083792</v>
      </c>
      <c r="J100" s="109">
        <v>8.6937992418232954E-2</v>
      </c>
      <c r="K100" s="109">
        <v>6.5105680153441384E-2</v>
      </c>
    </row>
    <row r="101" spans="1:11" ht="14" x14ac:dyDescent="0.2">
      <c r="A101" s="348"/>
      <c r="B101" s="76">
        <f>B100+0.005</f>
        <v>0.10090000000000002</v>
      </c>
      <c r="C101" s="109">
        <v>0.17787970192964681</v>
      </c>
      <c r="D101" s="109">
        <v>0.14783142726373658</v>
      </c>
      <c r="E101" s="109">
        <v>0.12006299134334304</v>
      </c>
      <c r="F101" s="109">
        <v>9.4324411849879025E-2</v>
      </c>
      <c r="G101" s="240">
        <v>7.0400964901793553E-2</v>
      </c>
      <c r="H101" s="109">
        <v>4.8107180552351012E-2</v>
      </c>
      <c r="I101" s="109">
        <v>2.728202494793126E-2</v>
      </c>
      <c r="J101" s="109">
        <v>7.785004267262711E-3</v>
      </c>
      <c r="K101" s="109">
        <v>-1.0507008954773528E-2</v>
      </c>
    </row>
    <row r="102" spans="1:11" ht="14" x14ac:dyDescent="0.2">
      <c r="A102" s="348"/>
      <c r="B102" s="76">
        <f>B101+0.005</f>
        <v>0.10590000000000002</v>
      </c>
      <c r="C102" s="109">
        <v>7.9704844791775517E-2</v>
      </c>
      <c r="D102" s="109">
        <v>5.5148368832313534E-2</v>
      </c>
      <c r="E102" s="109">
        <v>3.2323661276198859E-2</v>
      </c>
      <c r="F102" s="109">
        <v>1.105377031109993E-2</v>
      </c>
      <c r="G102" s="240">
        <v>-8.814942066047788E-3</v>
      </c>
      <c r="H102" s="109">
        <v>-2.7416517174244519E-2</v>
      </c>
      <c r="I102" s="109">
        <v>-4.4868427566236664E-2</v>
      </c>
      <c r="J102" s="109">
        <v>-6.1274060356790061E-2</v>
      </c>
      <c r="K102" s="109">
        <v>-7.6724766908079625E-2</v>
      </c>
    </row>
    <row r="103" spans="1:11" x14ac:dyDescent="0.15">
      <c r="A103" s="242" t="s">
        <v>487</v>
      </c>
      <c r="B103" s="243">
        <v>0.01</v>
      </c>
    </row>
    <row r="104" spans="1:11" ht="14" x14ac:dyDescent="0.2">
      <c r="A104" s="244" t="s">
        <v>488</v>
      </c>
      <c r="B104" s="245">
        <v>0.8</v>
      </c>
      <c r="C104" s="349" t="s">
        <v>489</v>
      </c>
      <c r="D104" s="349"/>
      <c r="E104" s="349"/>
      <c r="F104" s="349"/>
      <c r="G104" s="349"/>
      <c r="H104" s="349"/>
      <c r="I104" s="349"/>
      <c r="J104" s="349"/>
      <c r="K104" s="349"/>
    </row>
    <row r="105" spans="1:11" ht="14" x14ac:dyDescent="0.2">
      <c r="A105" s="348" t="s">
        <v>488</v>
      </c>
      <c r="B105" s="73">
        <f>B46</f>
        <v>0.39923178062019465</v>
      </c>
      <c r="C105" s="74">
        <f>D105+0.0025</f>
        <v>0.02</v>
      </c>
      <c r="D105" s="74">
        <f>E105+0.0025</f>
        <v>1.7500000000000002E-2</v>
      </c>
      <c r="E105" s="74">
        <f>F105+0.0025</f>
        <v>1.5000000000000001E-2</v>
      </c>
      <c r="F105" s="74">
        <f>G105+0.0025</f>
        <v>1.2500000000000001E-2</v>
      </c>
      <c r="G105" s="75">
        <v>0.01</v>
      </c>
      <c r="H105" s="74">
        <f>G105-0.0025</f>
        <v>7.4999999999999997E-3</v>
      </c>
      <c r="I105" s="74">
        <f>H105-0.0025</f>
        <v>4.9999999999999992E-3</v>
      </c>
      <c r="J105" s="74">
        <f>I105-0.0025</f>
        <v>2.4999999999999992E-3</v>
      </c>
      <c r="K105" s="74">
        <f>J105-0.0025</f>
        <v>0</v>
      </c>
    </row>
    <row r="106" spans="1:11" ht="14" x14ac:dyDescent="0.2">
      <c r="A106" s="348"/>
      <c r="B106" s="76">
        <f t="shared" ref="B106:B108" si="7">B107+0.05</f>
        <v>1.0000000000000002</v>
      </c>
      <c r="C106" s="77">
        <f t="dataTable" ref="C106:K114" dt2D="1" dtr="1" r1="B103" r2="B104" ca="1"/>
        <v>1.6947842573817209</v>
      </c>
      <c r="D106" s="77">
        <v>1.3995679371426988</v>
      </c>
      <c r="E106" s="77">
        <v>1.1410062505892364</v>
      </c>
      <c r="F106" s="77">
        <v>0.9144800411164149</v>
      </c>
      <c r="G106" s="239">
        <v>0.71595235081941277</v>
      </c>
      <c r="H106" s="109">
        <v>0.54189536171206776</v>
      </c>
      <c r="I106" s="109">
        <v>0.38922644735132877</v>
      </c>
      <c r="J106" s="109">
        <v>0.25525220704771573</v>
      </c>
      <c r="K106" s="109">
        <v>0.13761949335890469</v>
      </c>
    </row>
    <row r="107" spans="1:11" ht="14" x14ac:dyDescent="0.2">
      <c r="A107" s="348"/>
      <c r="B107" s="76">
        <f t="shared" si="7"/>
        <v>0.95000000000000018</v>
      </c>
      <c r="C107" s="77">
        <v>1.5671663071886737</v>
      </c>
      <c r="D107" s="237">
        <v>1.2865612266227016</v>
      </c>
      <c r="E107" s="237">
        <v>1.0407952101777349</v>
      </c>
      <c r="F107" s="237">
        <v>0.82547803417837973</v>
      </c>
      <c r="G107" s="239">
        <v>0.63677280127744429</v>
      </c>
      <c r="H107" s="238">
        <v>0.47132650706554008</v>
      </c>
      <c r="I107" s="109">
        <v>0.32620926471510531</v>
      </c>
      <c r="J107" s="109">
        <v>0.19886111587575864</v>
      </c>
      <c r="K107" s="109">
        <v>8.7045487668178406E-2</v>
      </c>
    </row>
    <row r="108" spans="1:11" ht="14" x14ac:dyDescent="0.2">
      <c r="A108" s="348"/>
      <c r="B108" s="76">
        <f t="shared" si="7"/>
        <v>0.90000000000000013</v>
      </c>
      <c r="C108" s="77">
        <v>1.4395450800422105</v>
      </c>
      <c r="D108" s="237">
        <v>1.1735516377641055</v>
      </c>
      <c r="E108" s="237">
        <v>0.94058164301513081</v>
      </c>
      <c r="F108" s="237">
        <v>0.73647381056848271</v>
      </c>
      <c r="G108" s="239">
        <v>0.5575913085094053</v>
      </c>
      <c r="H108" s="238">
        <v>0.40075595031024347</v>
      </c>
      <c r="I108" s="109">
        <v>0.2631905925600056</v>
      </c>
      <c r="J108" s="109">
        <v>0.14246872260301641</v>
      </c>
      <c r="K108" s="109">
        <v>3.647034508482707E-2</v>
      </c>
    </row>
    <row r="109" spans="1:11" ht="14" x14ac:dyDescent="0.2">
      <c r="A109" s="348"/>
      <c r="B109" s="76">
        <f>B110+0.05</f>
        <v>0.85000000000000009</v>
      </c>
      <c r="C109" s="77">
        <v>1.3119257347254321</v>
      </c>
      <c r="D109" s="237">
        <v>1.0605437288876192</v>
      </c>
      <c r="E109" s="237">
        <v>0.84036957404682011</v>
      </c>
      <c r="F109" s="237">
        <v>0.64747092162542386</v>
      </c>
      <c r="G109" s="239">
        <v>0.47841100347476556</v>
      </c>
      <c r="H109" s="238">
        <v>0.33018644941090464</v>
      </c>
      <c r="I109" s="109">
        <v>0.20017285802403664</v>
      </c>
      <c r="J109" s="109">
        <v>8.6077161054169946E-2</v>
      </c>
      <c r="K109" s="109">
        <v>-1.4104060517594396E-2</v>
      </c>
    </row>
    <row r="110" spans="1:11" ht="14" x14ac:dyDescent="0.2">
      <c r="A110" s="348"/>
      <c r="B110" s="76">
        <v>0.8</v>
      </c>
      <c r="C110" s="239">
        <v>1.1843089092494403</v>
      </c>
      <c r="D110" s="239">
        <v>0.9475378956350714</v>
      </c>
      <c r="E110" s="239">
        <v>0.74015919831961685</v>
      </c>
      <c r="F110" s="239">
        <v>0.55846939715876986</v>
      </c>
      <c r="G110" s="241">
        <v>0.39923178062019465</v>
      </c>
      <c r="H110" s="240">
        <v>0.25961778864388774</v>
      </c>
      <c r="I110" s="240">
        <v>0.13715575641247141</v>
      </c>
      <c r="J110" s="240">
        <v>2.9686055359944619E-2</v>
      </c>
      <c r="K110" s="240">
        <v>-6.4678161282467075E-2</v>
      </c>
    </row>
    <row r="111" spans="1:11" ht="14" x14ac:dyDescent="0.2">
      <c r="A111" s="348"/>
      <c r="B111" s="76">
        <f>B110-0.05</f>
        <v>0.75</v>
      </c>
      <c r="C111" s="109">
        <v>1.0566889832805011</v>
      </c>
      <c r="D111" s="238">
        <v>0.83452952233073441</v>
      </c>
      <c r="E111" s="238">
        <v>0.63994676763236058</v>
      </c>
      <c r="F111" s="238">
        <v>0.4694662369549481</v>
      </c>
      <c r="G111" s="240">
        <v>0.32005128370978292</v>
      </c>
      <c r="H111" s="238">
        <v>0.18904816527164139</v>
      </c>
      <c r="I111" s="109">
        <v>7.4137959830923125E-2</v>
      </c>
      <c r="J111" s="109">
        <v>-2.670551585765691E-2</v>
      </c>
      <c r="K111" s="109">
        <v>-0.1152525313802452</v>
      </c>
    </row>
    <row r="112" spans="1:11" ht="14" x14ac:dyDescent="0.2">
      <c r="A112" s="348"/>
      <c r="B112" s="76">
        <f t="shared" ref="B112:B114" si="8">B111-0.05</f>
        <v>0.7</v>
      </c>
      <c r="C112" s="109">
        <v>0.92906612385450327</v>
      </c>
      <c r="D112" s="109">
        <v>0.72151848884989911</v>
      </c>
      <c r="E112" s="109">
        <v>0.5397319177601585</v>
      </c>
      <c r="F112" s="109">
        <v>0.3804608703957113</v>
      </c>
      <c r="G112" s="240">
        <v>0.24086876869458593</v>
      </c>
      <c r="H112" s="109">
        <v>0.1184766905779734</v>
      </c>
      <c r="I112" s="109">
        <v>1.1118459946933881E-2</v>
      </c>
      <c r="J112" s="109">
        <v>-8.3098658774563017E-2</v>
      </c>
      <c r="K112" s="109">
        <v>-0.16582835594870479</v>
      </c>
    </row>
    <row r="113" spans="1:11" ht="14" x14ac:dyDescent="0.2">
      <c r="A113" s="348"/>
      <c r="B113" s="76">
        <f t="shared" si="8"/>
        <v>0.64999999999999991</v>
      </c>
      <c r="C113" s="109">
        <v>0.80144664193356541</v>
      </c>
      <c r="D113" s="109">
        <v>0.60851044651283581</v>
      </c>
      <c r="E113" s="109">
        <v>0.43951971829187347</v>
      </c>
      <c r="F113" s="109">
        <v>0.29145785374049837</v>
      </c>
      <c r="G113" s="240">
        <v>0.16168833857254136</v>
      </c>
      <c r="H113" s="109">
        <v>4.7907067062138493E-2</v>
      </c>
      <c r="I113" s="109">
        <v>-5.1899394879679095E-2</v>
      </c>
      <c r="J113" s="109">
        <v>-0.13949033842490854</v>
      </c>
      <c r="K113" s="109">
        <v>-0.21640287759225058</v>
      </c>
    </row>
    <row r="114" spans="1:11" ht="14" x14ac:dyDescent="0.2">
      <c r="A114" s="348"/>
      <c r="B114" s="76">
        <f t="shared" si="8"/>
        <v>0.59999999999999987</v>
      </c>
      <c r="C114" s="109">
        <v>0.67382511068907269</v>
      </c>
      <c r="D114" s="109">
        <v>0.49550056283500143</v>
      </c>
      <c r="E114" s="109">
        <v>0.33930586509160143</v>
      </c>
      <c r="F114" s="109">
        <v>0.20245335242332504</v>
      </c>
      <c r="G114" s="240">
        <v>8.2506576018099742E-2</v>
      </c>
      <c r="H114" s="109">
        <v>-2.2663751930530315E-2</v>
      </c>
      <c r="I114" s="109">
        <v>-0.11491832206094281</v>
      </c>
      <c r="J114" s="109">
        <v>-0.19588297981973143</v>
      </c>
      <c r="K114" s="109">
        <v>-0.26697826167305316</v>
      </c>
    </row>
    <row r="116" spans="1:11" ht="14" x14ac:dyDescent="0.2">
      <c r="A116" s="72"/>
      <c r="B116" s="72"/>
      <c r="C116" s="349" t="s">
        <v>468</v>
      </c>
      <c r="D116" s="349"/>
      <c r="E116" s="349"/>
      <c r="F116" s="349"/>
      <c r="G116" s="349"/>
      <c r="H116" s="349"/>
      <c r="I116" s="349"/>
      <c r="J116" s="349"/>
      <c r="K116" s="349"/>
    </row>
    <row r="117" spans="1:11" ht="14" x14ac:dyDescent="0.2">
      <c r="A117" s="348" t="s">
        <v>426</v>
      </c>
      <c r="B117" s="73">
        <f>B89</f>
        <v>0.38270312963643244</v>
      </c>
      <c r="C117" s="74">
        <f t="shared" ref="C117:E117" si="9">D117-0.01</f>
        <v>1.999999999999999E-2</v>
      </c>
      <c r="D117" s="74">
        <f t="shared" si="9"/>
        <v>2.9999999999999992E-2</v>
      </c>
      <c r="E117" s="74">
        <f t="shared" si="9"/>
        <v>3.9999999999999994E-2</v>
      </c>
      <c r="F117" s="74">
        <f>G117-0.01</f>
        <v>4.9999999999999996E-2</v>
      </c>
      <c r="G117" s="75">
        <v>0.06</v>
      </c>
      <c r="H117" s="74">
        <f>G117+0.01</f>
        <v>6.9999999999999993E-2</v>
      </c>
      <c r="I117" s="74">
        <f t="shared" ref="I117:K117" si="10">H117+0.01</f>
        <v>7.9999999999999988E-2</v>
      </c>
      <c r="J117" s="74">
        <f t="shared" si="10"/>
        <v>8.9999999999999983E-2</v>
      </c>
      <c r="K117" s="74">
        <f t="shared" si="10"/>
        <v>9.9999999999999978E-2</v>
      </c>
    </row>
    <row r="118" spans="1:11" ht="14" x14ac:dyDescent="0.2">
      <c r="A118" s="348"/>
      <c r="B118" s="73">
        <f t="shared" ref="B118:B120" si="11">B119+2</f>
        <v>42</v>
      </c>
      <c r="C118" s="77">
        <f t="dataTable" ref="C118:K126" dt2D="1" dtr="1" r1="B71" r2="D20"/>
        <v>1.6008681305763717</v>
      </c>
      <c r="D118" s="77">
        <v>1.0283997034986874</v>
      </c>
      <c r="E118" s="77">
        <v>0.74216548995984521</v>
      </c>
      <c r="F118" s="77">
        <v>0.57042496183653979</v>
      </c>
      <c r="G118" s="239">
        <v>0.45593127642100306</v>
      </c>
      <c r="H118" s="109">
        <v>0.37415007255276267</v>
      </c>
      <c r="I118" s="109">
        <v>0.31281416965158243</v>
      </c>
      <c r="J118" s="109">
        <v>0.26510846739510868</v>
      </c>
      <c r="K118" s="109">
        <v>0.22694390558992988</v>
      </c>
    </row>
    <row r="119" spans="1:11" ht="14" x14ac:dyDescent="0.2">
      <c r="A119" s="348"/>
      <c r="B119" s="73">
        <f t="shared" si="11"/>
        <v>40</v>
      </c>
      <c r="C119" s="77">
        <v>1.5814966141264624</v>
      </c>
      <c r="D119" s="77">
        <v>1.0090281870487781</v>
      </c>
      <c r="E119" s="77">
        <v>0.72279397350993591</v>
      </c>
      <c r="F119" s="77">
        <v>0.5510534453866307</v>
      </c>
      <c r="G119" s="239">
        <v>0.43655975997109403</v>
      </c>
      <c r="H119" s="109">
        <v>0.3547785561028533</v>
      </c>
      <c r="I119" s="109">
        <v>0.29344265320167323</v>
      </c>
      <c r="J119" s="109">
        <v>0.24573695094519948</v>
      </c>
      <c r="K119" s="109">
        <v>0.20757238914002069</v>
      </c>
    </row>
    <row r="120" spans="1:11" ht="14" x14ac:dyDescent="0.2">
      <c r="A120" s="348"/>
      <c r="B120" s="73">
        <f t="shared" si="11"/>
        <v>38</v>
      </c>
      <c r="C120" s="77">
        <v>1.5621250976765533</v>
      </c>
      <c r="D120" s="77">
        <v>0.98965667059886897</v>
      </c>
      <c r="E120" s="237">
        <v>0.70342245706002682</v>
      </c>
      <c r="F120" s="237">
        <v>0.53168192893672173</v>
      </c>
      <c r="G120" s="239">
        <v>0.41718824352118494</v>
      </c>
      <c r="H120" s="238">
        <v>0.33540703965294427</v>
      </c>
      <c r="I120" s="238">
        <v>0.2740711367517642</v>
      </c>
      <c r="J120" s="238">
        <v>0.22636543449529029</v>
      </c>
      <c r="K120" s="238">
        <v>0.18820087269011149</v>
      </c>
    </row>
    <row r="121" spans="1:11" ht="14" x14ac:dyDescent="0.2">
      <c r="A121" s="348"/>
      <c r="B121" s="73">
        <f>B122+2</f>
        <v>36</v>
      </c>
      <c r="C121" s="77">
        <v>1.542753581226644</v>
      </c>
      <c r="D121" s="77">
        <v>0.97028515414895955</v>
      </c>
      <c r="E121" s="237">
        <v>0.6840509406101174</v>
      </c>
      <c r="F121" s="237">
        <v>0.51231041248681264</v>
      </c>
      <c r="G121" s="239">
        <v>0.39781672707127591</v>
      </c>
      <c r="H121" s="238">
        <v>0.31603552320303518</v>
      </c>
      <c r="I121" s="238">
        <v>0.254699620301855</v>
      </c>
      <c r="J121" s="238">
        <v>0.20699391804538123</v>
      </c>
      <c r="K121" s="238">
        <v>0.16882935624020243</v>
      </c>
    </row>
    <row r="122" spans="1:11" ht="14" x14ac:dyDescent="0.2">
      <c r="A122" s="348"/>
      <c r="B122" s="73">
        <v>34</v>
      </c>
      <c r="C122" s="239">
        <v>1.5233820647767349</v>
      </c>
      <c r="D122" s="239">
        <v>0.95091363769905057</v>
      </c>
      <c r="E122" s="239">
        <v>0.66467942416020842</v>
      </c>
      <c r="F122" s="239">
        <v>0.49293889603690327</v>
      </c>
      <c r="G122" s="241">
        <v>0.37844521062136655</v>
      </c>
      <c r="H122" s="240">
        <v>0.29666400675312615</v>
      </c>
      <c r="I122" s="240">
        <v>0.23532810385194577</v>
      </c>
      <c r="J122" s="240">
        <v>0.18762240159547217</v>
      </c>
      <c r="K122" s="240">
        <v>0.14945783979029337</v>
      </c>
    </row>
    <row r="123" spans="1:11" ht="14" x14ac:dyDescent="0.2">
      <c r="A123" s="348"/>
      <c r="B123" s="73">
        <f>B122-2</f>
        <v>32</v>
      </c>
      <c r="C123" s="109">
        <v>1.5040105483268258</v>
      </c>
      <c r="D123" s="109">
        <v>0.93154212124914149</v>
      </c>
      <c r="E123" s="238">
        <v>0.64530790771029933</v>
      </c>
      <c r="F123" s="238">
        <v>0.47356737958699424</v>
      </c>
      <c r="G123" s="240">
        <v>0.35907369417145751</v>
      </c>
      <c r="H123" s="238">
        <v>0.27729249030321695</v>
      </c>
      <c r="I123" s="238">
        <v>0.21595658740203671</v>
      </c>
      <c r="J123" s="238">
        <v>0.16825088514556297</v>
      </c>
      <c r="K123" s="238">
        <v>0.13008632334038417</v>
      </c>
    </row>
    <row r="124" spans="1:11" ht="14" x14ac:dyDescent="0.2">
      <c r="A124" s="348"/>
      <c r="B124" s="73">
        <f t="shared" ref="B124:B126" si="12">B123-2</f>
        <v>30</v>
      </c>
      <c r="C124" s="109">
        <v>1.4846390318769167</v>
      </c>
      <c r="D124" s="109">
        <v>0.9121706047992324</v>
      </c>
      <c r="E124" s="238">
        <v>0.62593639126039025</v>
      </c>
      <c r="F124" s="238">
        <v>0.45419586313708515</v>
      </c>
      <c r="G124" s="240">
        <v>0.33970217772154843</v>
      </c>
      <c r="H124" s="238">
        <v>0.25792097385330776</v>
      </c>
      <c r="I124" s="238">
        <v>0.19658507095212766</v>
      </c>
      <c r="J124" s="238">
        <v>0.14887936869565377</v>
      </c>
      <c r="K124" s="238">
        <v>0.11071480689047496</v>
      </c>
    </row>
    <row r="125" spans="1:11" ht="14" x14ac:dyDescent="0.2">
      <c r="A125" s="348"/>
      <c r="B125" s="73">
        <f t="shared" si="12"/>
        <v>28</v>
      </c>
      <c r="C125" s="109">
        <v>1.4652675154270076</v>
      </c>
      <c r="D125" s="109">
        <v>0.89279908834932331</v>
      </c>
      <c r="E125" s="238">
        <v>0.60656487481048127</v>
      </c>
      <c r="F125" s="238">
        <v>0.43482434668717584</v>
      </c>
      <c r="G125" s="240">
        <v>0.32033066127163906</v>
      </c>
      <c r="H125" s="238">
        <v>0.23854945740339867</v>
      </c>
      <c r="I125" s="238">
        <v>0.17721355450221846</v>
      </c>
      <c r="J125" s="238">
        <v>0.12950785224574471</v>
      </c>
      <c r="K125" s="238">
        <v>9.1343290440565897E-2</v>
      </c>
    </row>
    <row r="126" spans="1:11" ht="14" x14ac:dyDescent="0.2">
      <c r="A126" s="348"/>
      <c r="B126" s="73">
        <f t="shared" si="12"/>
        <v>26</v>
      </c>
      <c r="C126" s="109">
        <v>1.4458959989770983</v>
      </c>
      <c r="D126" s="109">
        <v>0.873427571899414</v>
      </c>
      <c r="E126" s="109">
        <v>0.58719335836057185</v>
      </c>
      <c r="F126" s="109">
        <v>0.41545283023726676</v>
      </c>
      <c r="G126" s="240">
        <v>0.30095914482173003</v>
      </c>
      <c r="H126" s="109">
        <v>0.21917794095348947</v>
      </c>
      <c r="I126" s="109">
        <v>0.15784203805230926</v>
      </c>
      <c r="J126" s="109">
        <v>0.11013633579583551</v>
      </c>
      <c r="K126" s="109">
        <v>7.1971773990656698E-2</v>
      </c>
    </row>
    <row r="128" spans="1:11" ht="14" thickBot="1" x14ac:dyDescent="0.2">
      <c r="A128" s="1"/>
    </row>
    <row r="129" spans="1:7" ht="14" thickBot="1" x14ac:dyDescent="0.2">
      <c r="A129" s="148" t="s">
        <v>490</v>
      </c>
      <c r="B129" s="128"/>
      <c r="C129" s="128"/>
      <c r="D129" s="129"/>
    </row>
    <row r="130" spans="1:7" ht="14" thickBot="1" x14ac:dyDescent="0.2">
      <c r="A130" s="131"/>
      <c r="B130" s="218" t="s">
        <v>491</v>
      </c>
      <c r="C130" s="219" t="s">
        <v>202</v>
      </c>
      <c r="D130" s="220" t="s">
        <v>204</v>
      </c>
    </row>
    <row r="131" spans="1:7" x14ac:dyDescent="0.15">
      <c r="A131" s="84" t="s">
        <v>492</v>
      </c>
      <c r="B131" s="209">
        <v>5.0000000000000001E-3</v>
      </c>
      <c r="C131" s="18">
        <v>1.4999999999999999E-2</v>
      </c>
      <c r="D131" s="210">
        <v>0.02</v>
      </c>
    </row>
    <row r="132" spans="1:7" x14ac:dyDescent="0.15">
      <c r="A132" s="84" t="s">
        <v>194</v>
      </c>
      <c r="B132" s="211">
        <v>0</v>
      </c>
      <c r="C132" s="17">
        <v>0.01</v>
      </c>
      <c r="D132" s="210">
        <v>0.02</v>
      </c>
    </row>
    <row r="133" spans="1:7" x14ac:dyDescent="0.15">
      <c r="A133" s="84" t="s">
        <v>493</v>
      </c>
      <c r="B133" s="211">
        <v>0.75</v>
      </c>
      <c r="C133" s="17">
        <v>0.8</v>
      </c>
      <c r="D133" s="210">
        <v>0.85</v>
      </c>
    </row>
    <row r="134" spans="1:7" x14ac:dyDescent="0.15">
      <c r="A134" s="84" t="s">
        <v>494</v>
      </c>
      <c r="B134" s="209">
        <v>3.1E-2</v>
      </c>
      <c r="C134" s="18">
        <v>2.5999999999999999E-2</v>
      </c>
      <c r="D134" s="212">
        <v>2.1000000000000001E-2</v>
      </c>
    </row>
    <row r="135" spans="1:7" x14ac:dyDescent="0.15">
      <c r="A135" s="84" t="s">
        <v>495</v>
      </c>
      <c r="B135" s="213">
        <v>63745.4</v>
      </c>
      <c r="C135" s="22">
        <v>100954</v>
      </c>
      <c r="D135" s="214">
        <v>165153.95000000001</v>
      </c>
    </row>
    <row r="136" spans="1:7" x14ac:dyDescent="0.15">
      <c r="A136" s="141" t="s">
        <v>496</v>
      </c>
      <c r="B136" s="208">
        <v>651.66</v>
      </c>
      <c r="C136" s="22">
        <f>B88</f>
        <v>1074.3326776649153</v>
      </c>
      <c r="D136" s="210">
        <v>1688.35</v>
      </c>
    </row>
    <row r="137" spans="1:7" ht="14" thickBot="1" x14ac:dyDescent="0.2">
      <c r="A137" s="86" t="s">
        <v>497</v>
      </c>
      <c r="B137" s="215">
        <f>(B136-B30)/B30</f>
        <v>-0.16129115292542928</v>
      </c>
      <c r="C137" s="216">
        <f>B89</f>
        <v>0.38270312963643244</v>
      </c>
      <c r="D137" s="217">
        <f>(D136-B30)/B30</f>
        <v>1.1729645550722025</v>
      </c>
    </row>
    <row r="138" spans="1:7" ht="14" thickBot="1" x14ac:dyDescent="0.2"/>
    <row r="139" spans="1:7" x14ac:dyDescent="0.15">
      <c r="A139" s="148" t="s">
        <v>498</v>
      </c>
      <c r="B139" s="128"/>
      <c r="C139" s="128"/>
      <c r="D139" s="129"/>
    </row>
    <row r="140" spans="1:7" x14ac:dyDescent="0.15">
      <c r="B140" t="s">
        <v>499</v>
      </c>
      <c r="C140" t="s">
        <v>500</v>
      </c>
      <c r="D140" t="s">
        <v>501</v>
      </c>
    </row>
    <row r="141" spans="1:7" x14ac:dyDescent="0.15">
      <c r="A141" t="s">
        <v>502</v>
      </c>
      <c r="B141" s="221">
        <v>651</v>
      </c>
      <c r="C141" s="221">
        <f>D141-B141</f>
        <v>1037</v>
      </c>
      <c r="D141" s="221">
        <v>1688</v>
      </c>
    </row>
    <row r="142" spans="1:7" x14ac:dyDescent="0.15">
      <c r="A142" t="s">
        <v>503</v>
      </c>
      <c r="B142" s="22">
        <f>((_xlfn.QUARTILE.INC(D15:D18,1)*C54)-C59)/B28</f>
        <v>903.45885181287201</v>
      </c>
      <c r="C142" s="22">
        <f t="shared" ref="C142:C145" si="13">D142-B142</f>
        <v>405.17332909286154</v>
      </c>
      <c r="D142" s="22">
        <f>((_xlfn.QUARTILE.INC(D15:D18,3)*C54)-C59)/B28</f>
        <v>1308.6321809057335</v>
      </c>
      <c r="F142">
        <v>903.16721443601284</v>
      </c>
      <c r="G142">
        <v>1304.6865015472035</v>
      </c>
    </row>
    <row r="143" spans="1:7" x14ac:dyDescent="0.15">
      <c r="A143" t="s">
        <v>476</v>
      </c>
      <c r="B143" s="22">
        <v>903.16721443601284</v>
      </c>
      <c r="C143" s="22">
        <f t="shared" si="13"/>
        <v>401.51928711119069</v>
      </c>
      <c r="D143" s="22">
        <v>1304.6865015472035</v>
      </c>
    </row>
    <row r="144" spans="1:7" x14ac:dyDescent="0.15">
      <c r="A144" t="s">
        <v>504</v>
      </c>
      <c r="B144" s="22">
        <v>701.41</v>
      </c>
      <c r="C144" s="22">
        <f t="shared" si="13"/>
        <v>292.62</v>
      </c>
      <c r="D144" s="22">
        <v>994.03</v>
      </c>
    </row>
    <row r="145" spans="1:4" x14ac:dyDescent="0.15">
      <c r="A145" t="s">
        <v>505</v>
      </c>
      <c r="B145" s="22">
        <v>875.54</v>
      </c>
      <c r="C145" s="22">
        <f t="shared" si="13"/>
        <v>3.3000000000000682</v>
      </c>
      <c r="D145" s="22">
        <v>878.84</v>
      </c>
    </row>
  </sheetData>
  <mergeCells count="6">
    <mergeCell ref="A117:A126"/>
    <mergeCell ref="A93:A102"/>
    <mergeCell ref="C92:K92"/>
    <mergeCell ref="C104:K104"/>
    <mergeCell ref="A105:A114"/>
    <mergeCell ref="C116:K116"/>
  </mergeCells>
  <phoneticPr fontId="24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22F9A-BAFC-4F4F-B877-F9422B028BF7}">
  <sheetPr>
    <tabColor theme="4" tint="0.79998168889431442"/>
  </sheetPr>
  <dimension ref="A1:AH131"/>
  <sheetViews>
    <sheetView showGridLines="0" tabSelected="1" topLeftCell="P1" zoomScale="85" zoomScaleNormal="85" workbookViewId="0">
      <selection activeCell="AB28" sqref="AB28"/>
    </sheetView>
  </sheetViews>
  <sheetFormatPr baseColWidth="10" defaultColWidth="8.83203125" defaultRowHeight="13" x14ac:dyDescent="0.15"/>
  <cols>
    <col min="1" max="1" width="33" customWidth="1"/>
    <col min="8" max="8" width="9.6640625" bestFit="1" customWidth="1"/>
    <col min="19" max="19" width="19.5" customWidth="1"/>
  </cols>
  <sheetData>
    <row r="1" spans="1:34" s="126" customFormat="1" ht="50" customHeight="1" thickBot="1" x14ac:dyDescent="0.2"/>
    <row r="2" spans="1:34" x14ac:dyDescent="0.15">
      <c r="A2" s="144" t="s">
        <v>506</v>
      </c>
      <c r="B2" s="134" t="s">
        <v>396</v>
      </c>
      <c r="C2" s="134" t="s">
        <v>397</v>
      </c>
      <c r="D2" s="134" t="s">
        <v>398</v>
      </c>
      <c r="E2" s="134" t="s">
        <v>399</v>
      </c>
      <c r="F2" s="134" t="s">
        <v>400</v>
      </c>
      <c r="G2" s="193" t="s">
        <v>507</v>
      </c>
      <c r="H2" s="193" t="s">
        <v>508</v>
      </c>
      <c r="I2" s="193" t="s">
        <v>509</v>
      </c>
      <c r="J2" s="193" t="s">
        <v>510</v>
      </c>
      <c r="K2" s="193" t="s">
        <v>511</v>
      </c>
      <c r="L2" s="193" t="s">
        <v>512</v>
      </c>
      <c r="M2" s="193" t="s">
        <v>513</v>
      </c>
      <c r="N2" s="193" t="s">
        <v>514</v>
      </c>
      <c r="O2" s="193" t="s">
        <v>515</v>
      </c>
      <c r="P2" s="194" t="s">
        <v>516</v>
      </c>
      <c r="S2" s="1" t="s">
        <v>517</v>
      </c>
    </row>
    <row r="3" spans="1:34" ht="14" thickBot="1" x14ac:dyDescent="0.2">
      <c r="A3" s="84" t="s">
        <v>393</v>
      </c>
      <c r="P3" s="85"/>
    </row>
    <row r="4" spans="1:34" ht="14" x14ac:dyDescent="0.2">
      <c r="A4" s="144" t="s">
        <v>518</v>
      </c>
      <c r="B4" s="90"/>
      <c r="C4" s="90"/>
      <c r="D4" s="90"/>
      <c r="E4" s="90"/>
      <c r="F4" s="90"/>
      <c r="G4" s="90"/>
      <c r="H4" s="90"/>
      <c r="I4" s="90"/>
      <c r="J4" s="90"/>
      <c r="K4" s="90"/>
      <c r="L4" s="90"/>
      <c r="M4" s="90"/>
      <c r="N4" s="90"/>
      <c r="O4" s="90"/>
      <c r="P4" s="91"/>
      <c r="S4" s="118" t="s">
        <v>519</v>
      </c>
      <c r="T4" s="103" t="s">
        <v>396</v>
      </c>
      <c r="U4" s="103" t="s">
        <v>397</v>
      </c>
      <c r="V4" s="103" t="s">
        <v>398</v>
      </c>
      <c r="W4" s="103" t="s">
        <v>399</v>
      </c>
      <c r="X4" s="117" t="s">
        <v>400</v>
      </c>
      <c r="Y4" s="104" t="s">
        <v>507</v>
      </c>
      <c r="Z4" s="104" t="s">
        <v>508</v>
      </c>
      <c r="AA4" s="104" t="s">
        <v>509</v>
      </c>
      <c r="AB4" s="104" t="s">
        <v>510</v>
      </c>
      <c r="AC4" s="104" t="s">
        <v>511</v>
      </c>
      <c r="AD4" s="105" t="s">
        <v>512</v>
      </c>
      <c r="AE4" s="104" t="s">
        <v>513</v>
      </c>
      <c r="AF4" s="104" t="s">
        <v>514</v>
      </c>
      <c r="AG4" s="104" t="s">
        <v>515</v>
      </c>
      <c r="AH4" s="105" t="s">
        <v>516</v>
      </c>
    </row>
    <row r="5" spans="1:34" ht="15" x14ac:dyDescent="0.2">
      <c r="A5" s="84" t="s">
        <v>520</v>
      </c>
      <c r="B5">
        <f>(IS!G3-IS!F3)/IS!F3</f>
        <v>7.8459909315479248E-2</v>
      </c>
      <c r="C5">
        <f>(IS!H3-IS!G3)/IS!G3</f>
        <v>0.10619108467136618</v>
      </c>
      <c r="D5">
        <f>(IS!I3-IS!H3)/IS!H3</f>
        <v>9.4560997851417264E-2</v>
      </c>
      <c r="E5">
        <f>(IS!J3-IS!I3)/IS!I3</f>
        <v>0.12735784111248796</v>
      </c>
      <c r="F5">
        <f>(IS!K3-IS!J3)/IS!J3</f>
        <v>6.8392769907181239E-2</v>
      </c>
      <c r="G5">
        <f>((IS!M3+IS!$L$3)-IS!K3)/IS!K3</f>
        <v>4.6502116883312745E-2</v>
      </c>
      <c r="H5">
        <f>(IS!N3-(IS!M3+IS!$L$3))/(IS!$L$3+IS!$M$3)</f>
        <v>8.0199185604277218E-2</v>
      </c>
      <c r="I5">
        <f>(IS!O3-IS!N3)/IS!N3</f>
        <v>7.3687291885461012E-2</v>
      </c>
      <c r="J5">
        <f>(IS!P3-IS!O3)/IS!O3</f>
        <v>8.5178702977092333E-2</v>
      </c>
      <c r="K5">
        <f>(IS!Q3-IS!P3)/IS!P3</f>
        <v>9.7784447963088481E-2</v>
      </c>
      <c r="L5">
        <f>(IS!R3-IS!Q3)/IS!Q3</f>
        <v>0.10829481956550426</v>
      </c>
      <c r="M5">
        <f>(IS!S3-IS!R3)/IS!R3</f>
        <v>0.11776122762922155</v>
      </c>
      <c r="N5">
        <f>(IS!T3-IS!S3)/IS!S3</f>
        <v>0.12999859708225275</v>
      </c>
      <c r="O5">
        <f>(IS!U3-IS!T3)/IS!T3</f>
        <v>0.14222349821203553</v>
      </c>
      <c r="P5" s="85">
        <f>(IS!V3-IS!U3)/IS!U3</f>
        <v>0.15486695614248938</v>
      </c>
      <c r="S5" s="119" t="s">
        <v>521</v>
      </c>
      <c r="T5" s="109">
        <f t="shared" ref="T5:AD5" si="0">B5</f>
        <v>7.8459909315479248E-2</v>
      </c>
      <c r="U5" s="109">
        <f t="shared" si="0"/>
        <v>0.10619108467136618</v>
      </c>
      <c r="V5" s="109">
        <f t="shared" si="0"/>
        <v>9.4560997851417264E-2</v>
      </c>
      <c r="W5" s="109">
        <f t="shared" si="0"/>
        <v>0.12735784111248796</v>
      </c>
      <c r="X5" s="110">
        <f t="shared" si="0"/>
        <v>6.8392769907181239E-2</v>
      </c>
      <c r="Y5" s="109">
        <f t="shared" si="0"/>
        <v>4.6502116883312745E-2</v>
      </c>
      <c r="Z5" s="109">
        <f t="shared" si="0"/>
        <v>8.0199185604277218E-2</v>
      </c>
      <c r="AA5" s="109">
        <f t="shared" si="0"/>
        <v>7.3687291885461012E-2</v>
      </c>
      <c r="AB5" s="109">
        <f t="shared" si="0"/>
        <v>8.5178702977092333E-2</v>
      </c>
      <c r="AC5" s="109">
        <f t="shared" si="0"/>
        <v>9.7784447963088481E-2</v>
      </c>
      <c r="AD5" s="110">
        <f t="shared" si="0"/>
        <v>0.10829481956550426</v>
      </c>
      <c r="AE5" s="109">
        <f>M5</f>
        <v>0.11776122762922155</v>
      </c>
      <c r="AF5" s="109">
        <f>N5</f>
        <v>0.12999859708225275</v>
      </c>
      <c r="AG5" s="109">
        <f>O5</f>
        <v>0.14222349821203553</v>
      </c>
      <c r="AH5" s="110">
        <f>P5</f>
        <v>0.15486695614248938</v>
      </c>
    </row>
    <row r="6" spans="1:34" ht="15" x14ac:dyDescent="0.2">
      <c r="A6" s="195" t="s">
        <v>522</v>
      </c>
      <c r="P6" s="85"/>
      <c r="S6" s="119" t="s">
        <v>523</v>
      </c>
      <c r="T6" s="109">
        <f t="shared" ref="T6:AD6" si="1">B8</f>
        <v>0.74075946750420296</v>
      </c>
      <c r="U6" s="109">
        <f t="shared" si="1"/>
        <v>0.75015707093487682</v>
      </c>
      <c r="V6" s="109">
        <f t="shared" si="1"/>
        <v>0.75010326311441555</v>
      </c>
      <c r="W6" s="109">
        <f t="shared" si="1"/>
        <v>0.73326819736199311</v>
      </c>
      <c r="X6" s="110">
        <f t="shared" si="1"/>
        <v>0.74805669867398261</v>
      </c>
      <c r="Y6" s="109">
        <f t="shared" si="1"/>
        <v>0.71290459058468769</v>
      </c>
      <c r="Z6" s="109">
        <f t="shared" si="1"/>
        <v>0.74446893951789417</v>
      </c>
      <c r="AA6" s="109">
        <f t="shared" si="1"/>
        <v>0.74446893951789417</v>
      </c>
      <c r="AB6" s="109">
        <f t="shared" si="1"/>
        <v>0.74446893951789417</v>
      </c>
      <c r="AC6" s="109">
        <f t="shared" si="1"/>
        <v>0.74446893951789417</v>
      </c>
      <c r="AD6" s="110">
        <f t="shared" si="1"/>
        <v>0.74446893951789428</v>
      </c>
      <c r="AE6" s="109">
        <f>M8</f>
        <v>0.74446893951789428</v>
      </c>
      <c r="AF6" s="109">
        <f>N8</f>
        <v>0.74446893951789428</v>
      </c>
      <c r="AG6" s="109">
        <f>O8</f>
        <v>0.74446893951789428</v>
      </c>
      <c r="AH6" s="110">
        <f>P8</f>
        <v>0.74446893951789417</v>
      </c>
    </row>
    <row r="7" spans="1:34" ht="15" x14ac:dyDescent="0.2">
      <c r="A7" s="141"/>
      <c r="P7" s="85"/>
      <c r="S7" s="119" t="s">
        <v>524</v>
      </c>
      <c r="T7" s="109">
        <f t="shared" ref="T7:AD7" si="2">B11</f>
        <v>8.9874944015948588E-2</v>
      </c>
      <c r="U7" s="109">
        <f t="shared" si="2"/>
        <v>0.12022471581389277</v>
      </c>
      <c r="V7" s="109">
        <f t="shared" si="2"/>
        <v>9.4482486371704241E-2</v>
      </c>
      <c r="W7" s="109">
        <f t="shared" si="2"/>
        <v>0.10205580029368576</v>
      </c>
      <c r="X7" s="110">
        <f t="shared" si="2"/>
        <v>8.9940039973351094E-2</v>
      </c>
      <c r="Y7" s="109">
        <f t="shared" si="2"/>
        <v>-2.6743099751954445E-3</v>
      </c>
      <c r="Z7" s="109">
        <f t="shared" si="2"/>
        <v>0.12802575940122154</v>
      </c>
      <c r="AA7" s="109">
        <f t="shared" si="2"/>
        <v>7.3687291885461012E-2</v>
      </c>
      <c r="AB7" s="109">
        <f t="shared" si="2"/>
        <v>8.5178702977092249E-2</v>
      </c>
      <c r="AC7" s="109">
        <f t="shared" si="2"/>
        <v>9.778444796308855E-2</v>
      </c>
      <c r="AD7" s="110">
        <f t="shared" si="2"/>
        <v>0.10829481956550442</v>
      </c>
      <c r="AE7" s="109">
        <f>M11</f>
        <v>0.11776122762922153</v>
      </c>
      <c r="AF7" s="109">
        <f>N11</f>
        <v>0.12999859708225267</v>
      </c>
      <c r="AG7" s="109">
        <f>O11</f>
        <v>0.14222349821203556</v>
      </c>
      <c r="AH7" s="110">
        <f>P11</f>
        <v>0.15486695614248927</v>
      </c>
    </row>
    <row r="8" spans="1:34" ht="15" x14ac:dyDescent="0.2">
      <c r="A8" s="196" t="s">
        <v>525</v>
      </c>
      <c r="B8">
        <f>IS!G42/IS!G3</f>
        <v>0.74075946750420296</v>
      </c>
      <c r="C8">
        <f>IS!H42/IS!H3</f>
        <v>0.75015707093487682</v>
      </c>
      <c r="D8">
        <f>IS!I42/IS!I3</f>
        <v>0.75010326311441555</v>
      </c>
      <c r="E8">
        <f>IS!J42/IS!J3</f>
        <v>0.73326819736199311</v>
      </c>
      <c r="F8">
        <f>IS!K42/IS!K3</f>
        <v>0.74805669867398261</v>
      </c>
      <c r="G8">
        <f>(IS!M42+IS!$L$42)/(IS!M3+IS!$L$3)</f>
        <v>0.71290459058468769</v>
      </c>
      <c r="H8">
        <f>IS!N42/IS!N3</f>
        <v>0.74446893951789417</v>
      </c>
      <c r="I8">
        <f>IS!O42/IS!O3</f>
        <v>0.74446893951789417</v>
      </c>
      <c r="J8">
        <f>IS!P42/IS!P3</f>
        <v>0.74446893951789417</v>
      </c>
      <c r="K8">
        <f>IS!Q42/IS!Q3</f>
        <v>0.74446893951789417</v>
      </c>
      <c r="L8">
        <f>IS!R42/IS!R3</f>
        <v>0.74446893951789428</v>
      </c>
      <c r="M8">
        <f>IS!S42/IS!S3</f>
        <v>0.74446893951789428</v>
      </c>
      <c r="N8">
        <f>IS!T42/IS!T3</f>
        <v>0.74446893951789428</v>
      </c>
      <c r="O8">
        <f>IS!U42/IS!U3</f>
        <v>0.74446893951789428</v>
      </c>
      <c r="P8" s="85">
        <f>IS!V42/IS!V3</f>
        <v>0.74446893951789417</v>
      </c>
      <c r="S8" s="119" t="s">
        <v>526</v>
      </c>
      <c r="T8" s="111">
        <f t="shared" ref="T8:AD8" si="3">B15</f>
        <v>13.28971580453895</v>
      </c>
      <c r="U8" s="111">
        <f t="shared" si="3"/>
        <v>16.08055612349213</v>
      </c>
      <c r="V8" s="111">
        <f t="shared" si="3"/>
        <v>18.677162134532818</v>
      </c>
      <c r="W8" s="111">
        <f t="shared" si="3"/>
        <v>21.774688202821512</v>
      </c>
      <c r="X8" s="112">
        <f t="shared" si="3"/>
        <v>21.07953383766101</v>
      </c>
      <c r="Y8" s="111">
        <f t="shared" si="3"/>
        <v>28.192072486634373</v>
      </c>
      <c r="Z8" s="111">
        <f t="shared" si="3"/>
        <v>28.666347847014546</v>
      </c>
      <c r="AA8" s="111">
        <f t="shared" si="3"/>
        <v>30.611136266445012</v>
      </c>
      <c r="AB8" s="111">
        <f t="shared" si="3"/>
        <v>33.041690807381137</v>
      </c>
      <c r="AC8" s="111">
        <f t="shared" si="3"/>
        <v>36.295664569070425</v>
      </c>
      <c r="AD8" s="112">
        <f t="shared" si="3"/>
        <v>40.751001569712841</v>
      </c>
      <c r="AE8" s="111">
        <f>M15</f>
        <v>46.205044547096954</v>
      </c>
      <c r="AF8" s="111">
        <f>N15</f>
        <v>53.279901005272094</v>
      </c>
      <c r="AG8" s="111">
        <f>O15</f>
        <v>62.080681359308699</v>
      </c>
      <c r="AH8" s="112">
        <f>P15</f>
        <v>73.420352198153537</v>
      </c>
    </row>
    <row r="9" spans="1:34" ht="15" x14ac:dyDescent="0.2">
      <c r="A9" s="197" t="s">
        <v>527</v>
      </c>
      <c r="C9" s="18">
        <f t="shared" ref="C9:P9" si="4">(C8-B8)/B8</f>
        <v>1.2686443903763594E-2</v>
      </c>
      <c r="D9" s="18">
        <f t="shared" si="4"/>
        <v>-7.1728738614986015E-5</v>
      </c>
      <c r="E9" s="18">
        <f t="shared" si="4"/>
        <v>-2.2443664199677714E-2</v>
      </c>
      <c r="F9" s="18">
        <f t="shared" si="4"/>
        <v>2.0167929504092276E-2</v>
      </c>
      <c r="G9" s="18">
        <f t="shared" si="4"/>
        <v>-4.6991234957999992E-2</v>
      </c>
      <c r="H9" s="18">
        <f t="shared" si="4"/>
        <v>4.4275698810298053E-2</v>
      </c>
      <c r="I9" s="18">
        <f t="shared" si="4"/>
        <v>0</v>
      </c>
      <c r="J9" s="18">
        <f t="shared" si="4"/>
        <v>0</v>
      </c>
      <c r="K9" s="18">
        <f t="shared" si="4"/>
        <v>0</v>
      </c>
      <c r="L9" s="18">
        <f t="shared" si="4"/>
        <v>1.4912952921099955E-16</v>
      </c>
      <c r="M9" s="18">
        <f t="shared" si="4"/>
        <v>0</v>
      </c>
      <c r="N9" s="18">
        <f t="shared" si="4"/>
        <v>0</v>
      </c>
      <c r="O9" s="18">
        <f t="shared" si="4"/>
        <v>0</v>
      </c>
      <c r="P9" s="151">
        <f t="shared" si="4"/>
        <v>-1.4912952921099952E-16</v>
      </c>
      <c r="S9" s="119" t="s">
        <v>528</v>
      </c>
      <c r="T9" s="109">
        <f t="shared" ref="T9:AD9" si="5">B18</f>
        <v>0.72917923076923075</v>
      </c>
      <c r="U9" s="109">
        <f t="shared" si="5"/>
        <v>0.66300635727908463</v>
      </c>
      <c r="V9" s="109">
        <f t="shared" si="5"/>
        <v>0.63054187192118227</v>
      </c>
      <c r="W9" s="109">
        <f t="shared" si="5"/>
        <v>0.64553990610328638</v>
      </c>
      <c r="X9" s="110">
        <f t="shared" si="5"/>
        <v>0.79679922405431625</v>
      </c>
      <c r="Y9" s="109">
        <f t="shared" si="5"/>
        <v>0.67658032867317686</v>
      </c>
      <c r="Z9" s="109">
        <f t="shared" si="5"/>
        <v>0.68485496705595061</v>
      </c>
      <c r="AA9" s="109">
        <f t="shared" si="5"/>
        <v>0.69592488877451308</v>
      </c>
      <c r="AB9" s="109">
        <f t="shared" si="5"/>
        <v>0.70211839096645745</v>
      </c>
      <c r="AC9" s="109">
        <f t="shared" si="5"/>
        <v>0.70522940704463843</v>
      </c>
      <c r="AD9" s="110">
        <f t="shared" si="5"/>
        <v>0.70376079382328705</v>
      </c>
      <c r="AE9" s="109">
        <f>M18</f>
        <v>0.69971203699257634</v>
      </c>
      <c r="AF9" s="109">
        <f>N18</f>
        <v>0.6909130156079657</v>
      </c>
      <c r="AG9" s="109">
        <f>O18</f>
        <v>0.67940785079130905</v>
      </c>
      <c r="AH9" s="110">
        <f>P18</f>
        <v>0.66572969527953352</v>
      </c>
    </row>
    <row r="10" spans="1:34" ht="16" thickBot="1" x14ac:dyDescent="0.25">
      <c r="A10" s="197"/>
      <c r="P10" s="85"/>
      <c r="S10" s="119" t="s">
        <v>529</v>
      </c>
      <c r="T10" s="111">
        <f t="shared" ref="T10:AD10" si="6">B21</f>
        <v>22.377836843181356</v>
      </c>
      <c r="U10" s="111">
        <f t="shared" si="6"/>
        <v>21.887139644244531</v>
      </c>
      <c r="V10" s="111">
        <f t="shared" si="6"/>
        <v>27.530157432017994</v>
      </c>
      <c r="W10" s="111">
        <f t="shared" si="6"/>
        <v>30.729912083418526</v>
      </c>
      <c r="X10" s="112">
        <f t="shared" si="6"/>
        <v>34.318135350644042</v>
      </c>
      <c r="Y10" s="111">
        <f t="shared" si="6"/>
        <v>38.792443411574801</v>
      </c>
      <c r="Z10" s="111">
        <f t="shared" si="6"/>
        <v>39.264581420763136</v>
      </c>
      <c r="AA10" s="111">
        <f t="shared" si="6"/>
        <v>42.606103202974417</v>
      </c>
      <c r="AB10" s="111">
        <f t="shared" si="6"/>
        <v>46.398357568979264</v>
      </c>
      <c r="AC10" s="111">
        <f t="shared" si="6"/>
        <v>51.19354000467326</v>
      </c>
      <c r="AD10" s="112">
        <f t="shared" si="6"/>
        <v>57.357914427590245</v>
      </c>
      <c r="AE10" s="111">
        <f>M21</f>
        <v>64.660451678763877</v>
      </c>
      <c r="AF10" s="111">
        <f>N21</f>
        <v>73.623554149692851</v>
      </c>
      <c r="AG10" s="111">
        <f>O21</f>
        <v>84.35620459597601</v>
      </c>
      <c r="AH10" s="112">
        <f>P21</f>
        <v>97.756217392385551</v>
      </c>
    </row>
    <row r="11" spans="1:34" ht="14" x14ac:dyDescent="0.2">
      <c r="A11" s="84" t="s">
        <v>530</v>
      </c>
      <c r="B11">
        <f>(IS!G42-IS!F42)/IS!F42</f>
        <v>8.9874944015948588E-2</v>
      </c>
      <c r="C11">
        <f>(IS!H42-IS!G42)/IS!G42</f>
        <v>0.12022471581389277</v>
      </c>
      <c r="D11">
        <f>(IS!I42-IS!H42)/IS!H42</f>
        <v>9.4482486371704241E-2</v>
      </c>
      <c r="E11">
        <f>(IS!J42-IS!I42)/IS!I42</f>
        <v>0.10205580029368576</v>
      </c>
      <c r="F11">
        <f>(IS!K42-IS!J42)/IS!J42</f>
        <v>8.9940039973351094E-2</v>
      </c>
      <c r="G11">
        <f>((IS!M42+IS!$L$42)-IS!K42)/IS!K42</f>
        <v>-2.6743099751954445E-3</v>
      </c>
      <c r="H11">
        <f>(IS!N42-(IS!M42+IS!$L$42))/(IS!M42+IS!$L$42)</f>
        <v>0.12802575940122154</v>
      </c>
      <c r="I11">
        <f>(IS!O42-IS!N42)/IS!N42</f>
        <v>7.3687291885461012E-2</v>
      </c>
      <c r="J11">
        <f>(IS!P42-IS!O42)/IS!O42</f>
        <v>8.5178702977092249E-2</v>
      </c>
      <c r="K11">
        <f>(IS!Q42-IS!P42)/IS!P42</f>
        <v>9.778444796308855E-2</v>
      </c>
      <c r="L11">
        <f>(IS!R42-IS!Q42)/IS!Q42</f>
        <v>0.10829481956550442</v>
      </c>
      <c r="M11">
        <f>(IS!S42-IS!R42)/IS!R42</f>
        <v>0.11776122762922153</v>
      </c>
      <c r="N11">
        <f>(IS!T42-IS!S42)/IS!S42</f>
        <v>0.12999859708225267</v>
      </c>
      <c r="O11">
        <f>(IS!U42-IS!T42)/IS!T42</f>
        <v>0.14222349821203556</v>
      </c>
      <c r="P11" s="85">
        <f>(IS!V42-IS!U42)/IS!U42</f>
        <v>0.15486695614248927</v>
      </c>
      <c r="S11" s="120" t="s">
        <v>531</v>
      </c>
      <c r="T11" s="107"/>
      <c r="U11" s="107"/>
      <c r="V11" s="107"/>
      <c r="W11" s="107"/>
      <c r="X11" s="108"/>
      <c r="Y11" s="107"/>
      <c r="Z11" s="107"/>
      <c r="AA11" s="107"/>
      <c r="AB11" s="107"/>
      <c r="AC11" s="107"/>
      <c r="AD11" s="108"/>
      <c r="AE11" s="107"/>
      <c r="AF11" s="107"/>
      <c r="AG11" s="107"/>
      <c r="AH11" s="108"/>
    </row>
    <row r="12" spans="1:34" ht="16" thickBot="1" x14ac:dyDescent="0.25">
      <c r="A12" s="84"/>
      <c r="P12" s="85"/>
      <c r="S12" s="119" t="s">
        <v>532</v>
      </c>
      <c r="T12" s="109">
        <f t="shared" ref="T12:AD12" si="7">B24</f>
        <v>0.38050960691300967</v>
      </c>
      <c r="U12" s="109">
        <f t="shared" si="7"/>
        <v>0.41466304837121698</v>
      </c>
      <c r="V12" s="109">
        <f t="shared" si="7"/>
        <v>0.31363996527655869</v>
      </c>
      <c r="W12" s="109">
        <f t="shared" si="7"/>
        <v>0.33963773928522933</v>
      </c>
      <c r="X12" s="110">
        <f t="shared" si="7"/>
        <v>0.35048010973936899</v>
      </c>
      <c r="Y12" s="109">
        <f t="shared" si="7"/>
        <v>0.38557862080677496</v>
      </c>
      <c r="Z12" s="109">
        <f t="shared" si="7"/>
        <v>0.4332906781803032</v>
      </c>
      <c r="AA12" s="109">
        <f t="shared" si="7"/>
        <v>0.4119400653872482</v>
      </c>
      <c r="AB12" s="109">
        <f t="shared" si="7"/>
        <v>0.42330639103976703</v>
      </c>
      <c r="AC12" s="109">
        <f t="shared" si="7"/>
        <v>0.41924845072255135</v>
      </c>
      <c r="AD12" s="110">
        <f t="shared" si="7"/>
        <v>0.38488559226222563</v>
      </c>
      <c r="AE12" s="109">
        <f>M24</f>
        <v>0.36404373996963818</v>
      </c>
      <c r="AF12" s="109">
        <f>N24</f>
        <v>0.33106169754139364</v>
      </c>
      <c r="AG12" s="109">
        <f>O24</f>
        <v>0.30069367946568143</v>
      </c>
      <c r="AH12" s="110">
        <f>P24</f>
        <v>0.27194942703019226</v>
      </c>
    </row>
    <row r="13" spans="1:34" ht="14" x14ac:dyDescent="0.2">
      <c r="A13" s="197" t="s">
        <v>527</v>
      </c>
      <c r="C13" s="18">
        <f t="shared" ref="C13:P13" si="8">(C11-B11)/B11</f>
        <v>0.33768890907524257</v>
      </c>
      <c r="D13" s="18">
        <f t="shared" si="8"/>
        <v>-0.21411761523343806</v>
      </c>
      <c r="E13" s="18">
        <f t="shared" si="8"/>
        <v>8.0155743279101355E-2</v>
      </c>
      <c r="F13" s="18">
        <f t="shared" si="8"/>
        <v>-0.11871701839061737</v>
      </c>
      <c r="G13" s="18">
        <f>(G11-F11)/F11</f>
        <v>-1.0297343649834694</v>
      </c>
      <c r="H13" s="18">
        <f>(H11-G11)/G11</f>
        <v>-48.872445822913676</v>
      </c>
      <c r="I13" s="18">
        <f t="shared" si="8"/>
        <v>-0.4244338621376072</v>
      </c>
      <c r="J13" s="18">
        <f t="shared" si="8"/>
        <v>0.15594834329769375</v>
      </c>
      <c r="K13" s="18">
        <f t="shared" si="8"/>
        <v>0.14799174612210822</v>
      </c>
      <c r="L13" s="18">
        <f t="shared" si="8"/>
        <v>0.10748510444506781</v>
      </c>
      <c r="M13" s="18">
        <f t="shared" si="8"/>
        <v>8.7413304733299391E-2</v>
      </c>
      <c r="N13" s="18">
        <f t="shared" si="8"/>
        <v>0.10391679587071942</v>
      </c>
      <c r="O13" s="18">
        <f t="shared" si="8"/>
        <v>9.4038715833586681E-2</v>
      </c>
      <c r="P13" s="151">
        <f t="shared" si="8"/>
        <v>8.8898515993496824E-2</v>
      </c>
      <c r="S13" s="122" t="s">
        <v>533</v>
      </c>
      <c r="T13" s="161"/>
      <c r="U13" s="107"/>
      <c r="V13" s="107"/>
      <c r="W13" s="107"/>
      <c r="X13" s="108"/>
      <c r="Y13" s="161"/>
      <c r="Z13" s="107"/>
      <c r="AA13" s="107"/>
      <c r="AB13" s="107"/>
      <c r="AC13" s="107"/>
      <c r="AD13" s="108"/>
      <c r="AE13" s="107"/>
      <c r="AF13" s="107"/>
      <c r="AG13" s="107"/>
      <c r="AH13" s="108"/>
    </row>
    <row r="14" spans="1:34" ht="15" x14ac:dyDescent="0.2">
      <c r="A14" s="197"/>
      <c r="P14" s="85"/>
      <c r="S14" s="119" t="s">
        <v>534</v>
      </c>
      <c r="T14" s="162">
        <f>B34</f>
        <v>4.2203668296657888</v>
      </c>
      <c r="U14" s="115">
        <f t="shared" ref="U14:AD14" si="9">C34</f>
        <v>4.1758591760750692</v>
      </c>
      <c r="V14" s="115">
        <f t="shared" si="9"/>
        <v>4.1934894770408171</v>
      </c>
      <c r="W14" s="115">
        <f t="shared" si="9"/>
        <v>3.9850874677373098</v>
      </c>
      <c r="X14" s="116">
        <f t="shared" si="9"/>
        <v>4.011417432470064</v>
      </c>
      <c r="Y14" s="162">
        <f t="shared" si="9"/>
        <v>3.8001869298997288</v>
      </c>
      <c r="Z14" s="115">
        <f t="shared" si="9"/>
        <v>2.8115538398615842</v>
      </c>
      <c r="AA14" s="115">
        <f t="shared" si="9"/>
        <v>3.0452378267140099</v>
      </c>
      <c r="AB14" s="115">
        <f t="shared" si="9"/>
        <v>3.2261737526253671</v>
      </c>
      <c r="AC14" s="115">
        <f t="shared" si="9"/>
        <v>3.3807822243287733</v>
      </c>
      <c r="AD14" s="116">
        <f t="shared" si="9"/>
        <v>3.4210346785410732</v>
      </c>
      <c r="AE14" s="115">
        <f>M31</f>
        <v>3.5491354861500786</v>
      </c>
      <c r="AF14" s="115">
        <f>N31</f>
        <v>3.2582720391747158</v>
      </c>
      <c r="AG14" s="115">
        <f>O31</f>
        <v>2.9310198619166172</v>
      </c>
      <c r="AH14" s="116">
        <f>P31</f>
        <v>2.580693941809125</v>
      </c>
    </row>
    <row r="15" spans="1:34" ht="15" x14ac:dyDescent="0.2">
      <c r="A15" s="196" t="s">
        <v>535</v>
      </c>
      <c r="B15">
        <f>'FFO &amp; AFFO'!B8/'valuation + sa'!$B$28</f>
        <v>13.28971580453895</v>
      </c>
      <c r="C15">
        <f>'FFO &amp; AFFO'!C8/'valuation + sa'!$B$28</f>
        <v>16.08055612349213</v>
      </c>
      <c r="D15">
        <f>'FFO &amp; AFFO'!D8/'valuation + sa'!$B$28</f>
        <v>18.677162134532818</v>
      </c>
      <c r="E15">
        <f>'FFO &amp; AFFO'!E8/'valuation + sa'!$B$28</f>
        <v>21.774688202821512</v>
      </c>
      <c r="F15">
        <f>'FFO &amp; AFFO'!F8/'valuation + sa'!$B$28</f>
        <v>21.07953383766101</v>
      </c>
      <c r="G15">
        <f>('FFO &amp; AFFO'!H8+'FFO &amp; AFFO'!$G$8)/'valuation + sa'!$B$28</f>
        <v>28.192072486634373</v>
      </c>
      <c r="H15">
        <f>'FFO &amp; AFFO'!I8/'valuation + sa'!$B$28</f>
        <v>28.666347847014546</v>
      </c>
      <c r="I15">
        <f>'FFO &amp; AFFO'!J8/'valuation + sa'!$B$28</f>
        <v>30.611136266445012</v>
      </c>
      <c r="J15">
        <f>'FFO &amp; AFFO'!K8/'valuation + sa'!$B$28</f>
        <v>33.041690807381137</v>
      </c>
      <c r="K15">
        <f>'FFO &amp; AFFO'!L8/'valuation + sa'!$B$28</f>
        <v>36.295664569070425</v>
      </c>
      <c r="L15">
        <f>'FFO &amp; AFFO'!M8/'valuation + sa'!$B$28</f>
        <v>40.751001569712841</v>
      </c>
      <c r="M15">
        <f>'FFO &amp; AFFO'!N8/'valuation + sa'!$B$28</f>
        <v>46.205044547096954</v>
      </c>
      <c r="N15">
        <f>'FFO &amp; AFFO'!O8/'valuation + sa'!$B$28</f>
        <v>53.279901005272094</v>
      </c>
      <c r="O15">
        <f>'FFO &amp; AFFO'!P8/'valuation + sa'!$B$28</f>
        <v>62.080681359308699</v>
      </c>
      <c r="P15" s="85">
        <f>'FFO &amp; AFFO'!Q8/'valuation + sa'!$B$28</f>
        <v>73.420352198153537</v>
      </c>
      <c r="S15" s="119" t="s">
        <v>536</v>
      </c>
      <c r="T15" s="115">
        <f t="shared" ref="T15:AD15" si="10">B43</f>
        <v>3.1009195293395035</v>
      </c>
      <c r="U15" s="115">
        <f t="shared" si="10"/>
        <v>3.0145643180411437</v>
      </c>
      <c r="V15" s="115">
        <f t="shared" si="10"/>
        <v>3.0469973890339426</v>
      </c>
      <c r="W15" s="115">
        <f t="shared" si="10"/>
        <v>3.1301160659743434</v>
      </c>
      <c r="X15" s="116">
        <f t="shared" si="10"/>
        <v>2.9938922820655192</v>
      </c>
      <c r="Y15" s="115">
        <f t="shared" si="10"/>
        <v>3.5217355951533711</v>
      </c>
      <c r="Z15" s="115">
        <f t="shared" si="10"/>
        <v>2.9751028482209678</v>
      </c>
      <c r="AA15" s="115">
        <f t="shared" si="10"/>
        <v>2.7595606771868275</v>
      </c>
      <c r="AB15" s="115">
        <f t="shared" si="10"/>
        <v>2.632086740848762</v>
      </c>
      <c r="AC15" s="115">
        <f t="shared" si="10"/>
        <v>2.5462097868798352</v>
      </c>
      <c r="AD15" s="116">
        <f t="shared" si="10"/>
        <v>2.4973153349550969</v>
      </c>
      <c r="AE15" s="115">
        <f>M43</f>
        <v>2.4953150227545402</v>
      </c>
      <c r="AF15" s="115">
        <f>N43</f>
        <v>2.527766095084973</v>
      </c>
      <c r="AG15" s="115">
        <f>O43</f>
        <v>2.6019469790175402</v>
      </c>
      <c r="AH15" s="116">
        <f>P43</f>
        <v>2.7172609780844743</v>
      </c>
    </row>
    <row r="16" spans="1:34" ht="16" thickBot="1" x14ac:dyDescent="0.25">
      <c r="A16" s="197" t="s">
        <v>527</v>
      </c>
      <c r="C16" s="18">
        <f>(C15-B15)/B15</f>
        <v>0.21</v>
      </c>
      <c r="D16" s="18">
        <f>(D15-C15)/C15</f>
        <v>0.16147488874761606</v>
      </c>
      <c r="E16" s="18">
        <f>(E15-D15)/D15</f>
        <v>0.16584564860426931</v>
      </c>
      <c r="F16" s="18">
        <f>(F15-E15)/E15</f>
        <v>-3.1924882629108094E-2</v>
      </c>
      <c r="G16" s="18">
        <f t="shared" ref="G16:P16" si="11">(G15-F15)/F15</f>
        <v>0.33741441835236391</v>
      </c>
      <c r="H16" s="18">
        <f t="shared" si="11"/>
        <v>1.6823004431654409E-2</v>
      </c>
      <c r="I16" s="18">
        <f t="shared" si="11"/>
        <v>6.7842211006764366E-2</v>
      </c>
      <c r="J16" s="18">
        <f t="shared" si="11"/>
        <v>7.940099053429861E-2</v>
      </c>
      <c r="K16" s="18">
        <f t="shared" si="11"/>
        <v>9.8480848957111705E-2</v>
      </c>
      <c r="L16" s="18">
        <f t="shared" si="11"/>
        <v>0.12275121708169683</v>
      </c>
      <c r="M16" s="18">
        <f t="shared" si="11"/>
        <v>0.13383825592737561</v>
      </c>
      <c r="N16" s="18">
        <f t="shared" si="11"/>
        <v>0.15311870224394475</v>
      </c>
      <c r="O16" s="18">
        <f t="shared" si="11"/>
        <v>0.16518011835580848</v>
      </c>
      <c r="P16" s="151">
        <f t="shared" si="11"/>
        <v>0.18266021877584482</v>
      </c>
      <c r="S16" s="121" t="s">
        <v>537</v>
      </c>
      <c r="T16" s="163">
        <f t="shared" ref="T16:AD16" si="12">B40</f>
        <v>6.4376991287764058</v>
      </c>
      <c r="U16" s="113">
        <f t="shared" si="12"/>
        <v>7.5575971804545299</v>
      </c>
      <c r="V16" s="113">
        <f t="shared" si="12"/>
        <v>7.7051597051597049</v>
      </c>
      <c r="W16" s="113">
        <f t="shared" si="12"/>
        <v>8.4430992736077481</v>
      </c>
      <c r="X16" s="114">
        <f t="shared" si="12"/>
        <v>7.575949367088608</v>
      </c>
      <c r="Y16" s="163">
        <f t="shared" si="12"/>
        <v>5.9482493522393085</v>
      </c>
      <c r="Z16" s="113">
        <f t="shared" si="12"/>
        <v>6.2866924092513106</v>
      </c>
      <c r="AA16" s="113">
        <f t="shared" si="12"/>
        <v>6.453656068564726</v>
      </c>
      <c r="AB16" s="113">
        <f t="shared" si="12"/>
        <v>6.5224551294418385</v>
      </c>
      <c r="AC16" s="113">
        <f t="shared" si="12"/>
        <v>6.7303559576846101</v>
      </c>
      <c r="AD16" s="114">
        <f t="shared" si="12"/>
        <v>7.3428229475209328</v>
      </c>
      <c r="AE16" s="113">
        <f>M40</f>
        <v>7.9634129253412054</v>
      </c>
      <c r="AF16" s="113">
        <f>N40</f>
        <v>8.9166845042180007</v>
      </c>
      <c r="AG16" s="113">
        <f>O40</f>
        <v>9.904591229062941</v>
      </c>
      <c r="AH16" s="114">
        <f>P40</f>
        <v>11.391700930672265</v>
      </c>
    </row>
    <row r="17" spans="1:34" ht="14" x14ac:dyDescent="0.2">
      <c r="A17" s="197"/>
      <c r="P17" s="85"/>
      <c r="S17" s="123" t="s">
        <v>538</v>
      </c>
      <c r="T17" s="71"/>
      <c r="U17" s="71"/>
      <c r="V17" s="71"/>
      <c r="W17" s="71"/>
      <c r="X17" s="106"/>
      <c r="Y17" s="71"/>
      <c r="Z17" s="71"/>
      <c r="AA17" s="71"/>
      <c r="AB17" s="71"/>
      <c r="AC17" s="71"/>
      <c r="AD17" s="106"/>
      <c r="AE17" s="71"/>
      <c r="AF17" s="71"/>
      <c r="AG17" s="71"/>
      <c r="AH17" s="106"/>
    </row>
    <row r="18" spans="1:34" ht="15" x14ac:dyDescent="0.2">
      <c r="A18" s="196" t="s">
        <v>539</v>
      </c>
      <c r="B18">
        <f>-'FFO &amp; AFFO'!B30/'FFO &amp; AFFO'!B8</f>
        <v>0.72917923076923075</v>
      </c>
      <c r="C18">
        <f>-'FFO &amp; AFFO'!C30/'FFO &amp; AFFO'!C8</f>
        <v>0.66300635727908463</v>
      </c>
      <c r="D18">
        <f>-'FFO &amp; AFFO'!D30/'FFO &amp; AFFO'!D8</f>
        <v>0.63054187192118227</v>
      </c>
      <c r="E18">
        <f>-'FFO &amp; AFFO'!E30/'FFO &amp; AFFO'!E8</f>
        <v>0.64553990610328638</v>
      </c>
      <c r="F18">
        <f>-'FFO &amp; AFFO'!F30/'FFO &amp; AFFO'!F8</f>
        <v>0.79679922405431625</v>
      </c>
      <c r="G18">
        <f>-('FFO &amp; AFFO'!H30+'FFO &amp; AFFO'!$G$30)/('FFO &amp; AFFO'!H8+'FFO &amp; AFFO'!$G$8)</f>
        <v>0.67658032867317686</v>
      </c>
      <c r="H18">
        <f>-'FFO &amp; AFFO'!I30/'FFO &amp; AFFO'!I8</f>
        <v>0.68485496705595061</v>
      </c>
      <c r="I18">
        <f>-'FFO &amp; AFFO'!J30/'FFO &amp; AFFO'!J8</f>
        <v>0.69592488877451308</v>
      </c>
      <c r="J18">
        <f>-'FFO &amp; AFFO'!K30/'FFO &amp; AFFO'!K8</f>
        <v>0.70211839096645745</v>
      </c>
      <c r="K18">
        <f>-'FFO &amp; AFFO'!L30/'FFO &amp; AFFO'!L8</f>
        <v>0.70522940704463843</v>
      </c>
      <c r="L18">
        <f>-'FFO &amp; AFFO'!M30/'FFO &amp; AFFO'!M8</f>
        <v>0.70376079382328705</v>
      </c>
      <c r="M18">
        <f>-'FFO &amp; AFFO'!N30/'FFO &amp; AFFO'!N8</f>
        <v>0.69971203699257634</v>
      </c>
      <c r="N18">
        <f>-'FFO &amp; AFFO'!O30/'FFO &amp; AFFO'!O8</f>
        <v>0.6909130156079657</v>
      </c>
      <c r="O18">
        <f>-'FFO &amp; AFFO'!P30/'FFO &amp; AFFO'!P8</f>
        <v>0.67940785079130905</v>
      </c>
      <c r="P18" s="85">
        <f>-'FFO &amp; AFFO'!Q30/'FFO &amp; AFFO'!Q8</f>
        <v>0.66572969527953352</v>
      </c>
      <c r="S18" s="119" t="s">
        <v>540</v>
      </c>
      <c r="T18" s="157">
        <f>IS!G37</f>
        <v>87.7</v>
      </c>
      <c r="U18" s="157">
        <f>IS!H37</f>
        <v>89.772000000000006</v>
      </c>
      <c r="V18" s="157">
        <f>IS!I37</f>
        <v>91.569000000000003</v>
      </c>
      <c r="W18" s="157">
        <f>IS!J37</f>
        <v>93.614999999999995</v>
      </c>
      <c r="X18" s="158">
        <f>IS!K37</f>
        <v>97.82</v>
      </c>
      <c r="Y18" s="157">
        <f>IS!M37</f>
        <v>98.276639183304837</v>
      </c>
      <c r="Z18" s="157">
        <f>IS!N37</f>
        <v>99.61524915109203</v>
      </c>
      <c r="AA18" s="157">
        <f>IS!O37</f>
        <v>100.5385661224644</v>
      </c>
      <c r="AB18" s="157">
        <f>IS!P37</f>
        <v>101.68696755370543</v>
      </c>
      <c r="AC18" s="157">
        <f>IS!Q37</f>
        <v>102.66840417843801</v>
      </c>
      <c r="AD18" s="158">
        <f>IS!R37</f>
        <v>103.61448584146916</v>
      </c>
      <c r="AE18" s="157">
        <f>IS!S37</f>
        <v>104.44002675986556</v>
      </c>
      <c r="AF18" s="157">
        <f>IS!T37</f>
        <v>105.17085741484235</v>
      </c>
      <c r="AG18" s="157">
        <f>IS!U37</f>
        <v>105.72848612266432</v>
      </c>
      <c r="AH18" s="158">
        <f>IS!V37</f>
        <v>106.07918544283429</v>
      </c>
    </row>
    <row r="19" spans="1:34" ht="16" thickBot="1" x14ac:dyDescent="0.25">
      <c r="A19" s="197" t="s">
        <v>527</v>
      </c>
      <c r="C19" s="18">
        <f t="shared" ref="C19:P19" si="13">(C18-B18)/B18</f>
        <v>-9.0749805668955449E-2</v>
      </c>
      <c r="D19" s="18">
        <f t="shared" si="13"/>
        <v>-4.8965571749769544E-2</v>
      </c>
      <c r="E19" s="18">
        <f t="shared" si="13"/>
        <v>2.3785944835680726E-2</v>
      </c>
      <c r="F19" s="18">
        <f t="shared" si="13"/>
        <v>0.23431443435323174</v>
      </c>
      <c r="G19" s="18">
        <f t="shared" si="13"/>
        <v>-0.1508772746658</v>
      </c>
      <c r="H19" s="18">
        <f t="shared" si="13"/>
        <v>1.2230090104749165E-2</v>
      </c>
      <c r="I19" s="18">
        <f t="shared" si="13"/>
        <v>1.6163891993292778E-2</v>
      </c>
      <c r="J19" s="18">
        <f t="shared" si="13"/>
        <v>8.8996704843403388E-3</v>
      </c>
      <c r="K19" s="18">
        <f t="shared" si="13"/>
        <v>4.4308995722198759E-3</v>
      </c>
      <c r="L19" s="18">
        <f t="shared" si="13"/>
        <v>-2.0824616879007024E-3</v>
      </c>
      <c r="M19" s="18">
        <f t="shared" si="13"/>
        <v>-5.7530298167296655E-3</v>
      </c>
      <c r="N19" s="18">
        <f t="shared" si="13"/>
        <v>-1.2575203682974505E-2</v>
      </c>
      <c r="O19" s="18">
        <f t="shared" si="13"/>
        <v>-1.6652117642526575E-2</v>
      </c>
      <c r="P19" s="151">
        <f t="shared" si="13"/>
        <v>-2.0132466081816E-2</v>
      </c>
      <c r="S19" s="121" t="s">
        <v>541</v>
      </c>
      <c r="T19" s="159">
        <f t="shared" ref="T19:AD19" si="14">B56</f>
        <v>9.6905847474954001</v>
      </c>
      <c r="U19" s="159">
        <f t="shared" si="14"/>
        <v>10.661510938458395</v>
      </c>
      <c r="V19" s="159">
        <f t="shared" si="14"/>
        <v>11.776732774483747</v>
      </c>
      <c r="W19" s="159">
        <f t="shared" si="14"/>
        <v>14.056430177877736</v>
      </c>
      <c r="X19" s="160">
        <f t="shared" si="14"/>
        <v>16.796156205274997</v>
      </c>
      <c r="Y19" s="159">
        <f t="shared" si="14"/>
        <v>19.074201668985111</v>
      </c>
      <c r="Z19" s="159">
        <f t="shared" si="14"/>
        <v>19.632290710381568</v>
      </c>
      <c r="AA19" s="159">
        <f t="shared" si="14"/>
        <v>21.303051601487208</v>
      </c>
      <c r="AB19" s="159">
        <f t="shared" si="14"/>
        <v>23.199178784489632</v>
      </c>
      <c r="AC19" s="159">
        <f t="shared" si="14"/>
        <v>25.59677000233663</v>
      </c>
      <c r="AD19" s="160">
        <f t="shared" si="14"/>
        <v>28.678957213795123</v>
      </c>
      <c r="AE19" s="159">
        <f>M56</f>
        <v>32.330225839381939</v>
      </c>
      <c r="AF19" s="159">
        <f>N56</f>
        <v>36.811777074846425</v>
      </c>
      <c r="AG19" s="159">
        <f>O56</f>
        <v>42.178102297988005</v>
      </c>
      <c r="AH19" s="160">
        <f>P56</f>
        <v>48.878108696192776</v>
      </c>
    </row>
    <row r="20" spans="1:34" x14ac:dyDescent="0.15">
      <c r="A20" s="197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51"/>
    </row>
    <row r="21" spans="1:34" x14ac:dyDescent="0.15">
      <c r="A21" s="196" t="s">
        <v>542</v>
      </c>
      <c r="B21">
        <f>'FFO &amp; AFFO'!B29/'valuation + sa'!$B$28</f>
        <v>22.377836843181356</v>
      </c>
      <c r="C21">
        <f>'FFO &amp; AFFO'!C29/'valuation + sa'!$B$28</f>
        <v>21.887139644244531</v>
      </c>
      <c r="D21">
        <f>'FFO &amp; AFFO'!D29/'valuation + sa'!$B$28</f>
        <v>27.530157432017994</v>
      </c>
      <c r="E21">
        <f>'FFO &amp; AFFO'!E29/'valuation + sa'!$B$28</f>
        <v>30.729912083418526</v>
      </c>
      <c r="F21">
        <f>'FFO &amp; AFFO'!F29/'valuation + sa'!$B$28</f>
        <v>34.318135350644042</v>
      </c>
      <c r="G21">
        <f>('FFO &amp; AFFO'!H29+'FFO &amp; AFFO'!$G$29)/'valuation + sa'!$B$28</f>
        <v>38.792443411574801</v>
      </c>
      <c r="H21">
        <f>'FFO &amp; AFFO'!I29/'valuation + sa'!$B$28</f>
        <v>39.264581420763136</v>
      </c>
      <c r="I21">
        <f>'FFO &amp; AFFO'!J29/'valuation + sa'!$B$28</f>
        <v>42.606103202974417</v>
      </c>
      <c r="J21">
        <f>'FFO &amp; AFFO'!K29/'valuation + sa'!$B$28</f>
        <v>46.398357568979264</v>
      </c>
      <c r="K21">
        <f>'FFO &amp; AFFO'!L29/'valuation + sa'!$B$28</f>
        <v>51.19354000467326</v>
      </c>
      <c r="L21">
        <f>'FFO &amp; AFFO'!M29/'valuation + sa'!$B$28</f>
        <v>57.357914427590245</v>
      </c>
      <c r="M21">
        <f>'FFO &amp; AFFO'!N29/'valuation + sa'!$B$28</f>
        <v>64.660451678763877</v>
      </c>
      <c r="N21">
        <f>'FFO &amp; AFFO'!O29/'valuation + sa'!$B$28</f>
        <v>73.623554149692851</v>
      </c>
      <c r="O21">
        <f>'FFO &amp; AFFO'!P29/'valuation + sa'!$B$28</f>
        <v>84.35620459597601</v>
      </c>
      <c r="P21" s="85">
        <f>'FFO &amp; AFFO'!Q29/'valuation + sa'!$B$28</f>
        <v>97.756217392385551</v>
      </c>
    </row>
    <row r="22" spans="1:34" ht="14" thickBot="1" x14ac:dyDescent="0.2">
      <c r="A22" s="198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8"/>
    </row>
    <row r="23" spans="1:34" x14ac:dyDescent="0.15">
      <c r="A23" s="200" t="s">
        <v>531</v>
      </c>
      <c r="B23" s="90"/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1"/>
    </row>
    <row r="24" spans="1:34" x14ac:dyDescent="0.15">
      <c r="A24" s="84" t="s">
        <v>543</v>
      </c>
      <c r="B24">
        <f>'capex schedule'!G16/revenue!G3</f>
        <v>0.38050960691300967</v>
      </c>
      <c r="C24">
        <f>'capex schedule'!H16/revenue!H3</f>
        <v>0.41466304837121698</v>
      </c>
      <c r="D24">
        <f>'capex schedule'!I16/revenue!I3</f>
        <v>0.31363996527655869</v>
      </c>
      <c r="E24">
        <f>'capex schedule'!J16/revenue!J3</f>
        <v>0.33963773928522933</v>
      </c>
      <c r="F24">
        <f>'capex schedule'!K16/revenue!K3</f>
        <v>0.35048010973936899</v>
      </c>
      <c r="G24">
        <f>('capex schedule'!M16+'capex schedule'!$L$16)/(revenue!M3+revenue!$L$3)</f>
        <v>0.38557862080677496</v>
      </c>
      <c r="H24">
        <f>'capex schedule'!N16/revenue!N3</f>
        <v>0.4332906781803032</v>
      </c>
      <c r="I24">
        <f>'capex schedule'!O16/revenue!O3</f>
        <v>0.4119400653872482</v>
      </c>
      <c r="J24">
        <f>'capex schedule'!P16/revenue!P3</f>
        <v>0.42330639103976703</v>
      </c>
      <c r="K24">
        <f>'capex schedule'!Q16/revenue!Q3</f>
        <v>0.41924845072255135</v>
      </c>
      <c r="L24">
        <f>'capex schedule'!R16/revenue!R3</f>
        <v>0.38488559226222563</v>
      </c>
      <c r="M24">
        <f>'capex schedule'!S16/revenue!S3</f>
        <v>0.36404373996963818</v>
      </c>
      <c r="N24">
        <f>'capex schedule'!T16/revenue!T3</f>
        <v>0.33106169754139364</v>
      </c>
      <c r="O24">
        <f>'capex schedule'!U16/revenue!U3</f>
        <v>0.30069367946568143</v>
      </c>
      <c r="P24" s="85">
        <f>'capex schedule'!V16/revenue!V3</f>
        <v>0.27194942703019226</v>
      </c>
    </row>
    <row r="25" spans="1:34" x14ac:dyDescent="0.15">
      <c r="A25" s="197" t="s">
        <v>527</v>
      </c>
      <c r="C25" s="18">
        <f t="shared" ref="C25:P25" si="15">(C24-B24)/B24</f>
        <v>8.9757106884335025E-2</v>
      </c>
      <c r="D25" s="18">
        <f t="shared" si="15"/>
        <v>-0.24362692429786953</v>
      </c>
      <c r="E25" s="18">
        <f t="shared" si="15"/>
        <v>8.289050148869441E-2</v>
      </c>
      <c r="F25" s="18">
        <f t="shared" si="15"/>
        <v>3.1923338310275905E-2</v>
      </c>
      <c r="G25" s="18">
        <f t="shared" si="15"/>
        <v>0.10014408832931096</v>
      </c>
      <c r="H25" s="18">
        <f t="shared" si="15"/>
        <v>0.12374144934098456</v>
      </c>
      <c r="I25" s="18">
        <f t="shared" si="15"/>
        <v>-4.9275495338883042E-2</v>
      </c>
      <c r="J25" s="18">
        <f t="shared" si="15"/>
        <v>2.7592182959513305E-2</v>
      </c>
      <c r="K25" s="18">
        <f t="shared" si="15"/>
        <v>-9.5862958913711781E-3</v>
      </c>
      <c r="L25" s="18">
        <f t="shared" si="15"/>
        <v>-8.1962994499092945E-2</v>
      </c>
      <c r="M25" s="18">
        <f t="shared" si="15"/>
        <v>-5.4150772883147381E-2</v>
      </c>
      <c r="N25" s="18">
        <f t="shared" si="15"/>
        <v>-9.0599119850255622E-2</v>
      </c>
      <c r="O25" s="18">
        <f t="shared" si="15"/>
        <v>-9.1729180093131149E-2</v>
      </c>
      <c r="P25" s="151">
        <f t="shared" si="15"/>
        <v>-9.5593138128364924E-2</v>
      </c>
    </row>
    <row r="26" spans="1:34" x14ac:dyDescent="0.15">
      <c r="A26" s="197"/>
      <c r="P26" s="85"/>
    </row>
    <row r="27" spans="1:34" x14ac:dyDescent="0.15">
      <c r="A27" s="196" t="s">
        <v>544</v>
      </c>
      <c r="B27">
        <f>'capex schedule'!G10/revenue!G3</f>
        <v>2.6673134901880367E-2</v>
      </c>
      <c r="C27">
        <f>'capex schedule'!H10/revenue!H3</f>
        <v>2.9236518461128316E-2</v>
      </c>
      <c r="D27">
        <f>'capex schedule'!I10/revenue!I3</f>
        <v>2.6021928637958557E-2</v>
      </c>
      <c r="E27">
        <f>'capex schedule'!J10/revenue!J3</f>
        <v>2.6746013989020215E-2</v>
      </c>
      <c r="F27">
        <f>'capex schedule'!K10/revenue!K3</f>
        <v>2.8577960676726109E-2</v>
      </c>
      <c r="G27">
        <f>('capex schedule'!M10 + 'capex schedule'!$L$10)/(revenue!M3+revenue!$L$3)</f>
        <v>1.7931068771066764E-2</v>
      </c>
      <c r="H27">
        <f>'capex schedule'!N10/revenue!N3</f>
        <v>2.9094248255168299E-2</v>
      </c>
      <c r="I27">
        <f>'capex schedule'!O10/revenue!O3</f>
        <v>2.8935082412101323E-2</v>
      </c>
      <c r="J27">
        <f>'capex schedule'!P10/revenue!P3</f>
        <v>2.9374807966200678E-2</v>
      </c>
      <c r="K27">
        <f>'capex schedule'!Q10/revenue!Q3</f>
        <v>2.9783099049769644E-2</v>
      </c>
      <c r="L27">
        <f>'capex schedule'!R10/revenue!R3</f>
        <v>2.9885960396478981E-2</v>
      </c>
      <c r="M27">
        <f>'capex schedule'!S10/revenue!S3</f>
        <v>2.8607219392707446E-2</v>
      </c>
      <c r="N27">
        <f>'capex schedule'!T10/revenue!T3</f>
        <v>2.8412567502329018E-2</v>
      </c>
      <c r="O27">
        <f>'capex schedule'!U10/revenue!U3</f>
        <v>2.8191076561691706E-2</v>
      </c>
      <c r="P27" s="85">
        <f>'capex schedule'!V10/revenue!V3</f>
        <v>2.7834039317274226E-2</v>
      </c>
    </row>
    <row r="28" spans="1:34" x14ac:dyDescent="0.15">
      <c r="A28" s="197" t="s">
        <v>527</v>
      </c>
      <c r="C28" s="18">
        <f t="shared" ref="C28:P28" si="16">(C27-B27)/B27</f>
        <v>9.6103572702556192E-2</v>
      </c>
      <c r="D28" s="18">
        <f t="shared" si="16"/>
        <v>-0.10995118407972365</v>
      </c>
      <c r="E28" s="18">
        <f t="shared" si="16"/>
        <v>2.7825967903294634E-2</v>
      </c>
      <c r="F28" s="18">
        <f t="shared" si="16"/>
        <v>6.8494194628700364E-2</v>
      </c>
      <c r="G28" s="18">
        <f t="shared" si="16"/>
        <v>-0.37255604156283179</v>
      </c>
      <c r="H28" s="18">
        <f t="shared" si="16"/>
        <v>0.62256074228627312</v>
      </c>
      <c r="I28" s="18">
        <f t="shared" si="16"/>
        <v>-5.4706979080891855E-3</v>
      </c>
      <c r="J28" s="18">
        <f t="shared" si="16"/>
        <v>1.5196969126842774E-2</v>
      </c>
      <c r="K28" s="18">
        <f t="shared" si="16"/>
        <v>1.3899361794594703E-2</v>
      </c>
      <c r="L28" s="18">
        <f t="shared" si="16"/>
        <v>3.4536817856815048E-3</v>
      </c>
      <c r="M28" s="18">
        <f t="shared" si="16"/>
        <v>-4.2787348534470727E-2</v>
      </c>
      <c r="N28" s="18">
        <f t="shared" si="16"/>
        <v>-6.8042925705686886E-3</v>
      </c>
      <c r="O28" s="18">
        <f t="shared" si="16"/>
        <v>-7.7955271243669352E-3</v>
      </c>
      <c r="P28" s="151">
        <f t="shared" si="16"/>
        <v>-1.2664902797740301E-2</v>
      </c>
    </row>
    <row r="29" spans="1:34" ht="14" thickBot="1" x14ac:dyDescent="0.2">
      <c r="A29" s="198"/>
      <c r="B29" s="87"/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8"/>
    </row>
    <row r="30" spans="1:34" x14ac:dyDescent="0.15">
      <c r="A30" s="199" t="s">
        <v>533</v>
      </c>
      <c r="B30" s="90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1"/>
    </row>
    <row r="31" spans="1:34" x14ac:dyDescent="0.15">
      <c r="A31" s="196" t="s">
        <v>241</v>
      </c>
      <c r="B31">
        <f>'capital structure'!G14/IS!G14</f>
        <v>4.8442948881930743</v>
      </c>
      <c r="C31">
        <f>'capital structure'!H14/IS!H14</f>
        <v>4.7015155631253123</v>
      </c>
      <c r="D31">
        <f>'capital structure'!I14/IS!I14</f>
        <v>4.8014043367346941</v>
      </c>
      <c r="E31">
        <f>'capital structure'!J14/IS!J14</f>
        <v>4.5861772297103531</v>
      </c>
      <c r="F31">
        <f>'capital structure'!K14/IS!K14</f>
        <v>4.8693957115009745</v>
      </c>
      <c r="G31">
        <f>'capital structure'!L14/IS!M14</f>
        <v>8.1467127972347075</v>
      </c>
      <c r="H31">
        <f>'capital structure'!M14/IS!N14</f>
        <v>4.2354993274979549</v>
      </c>
      <c r="I31">
        <f>'capital structure'!N14/IS!O14</f>
        <v>4.1922461162536431</v>
      </c>
      <c r="J31">
        <f>'capital structure'!O14/IS!P14</f>
        <v>4.1467766210252401</v>
      </c>
      <c r="K31">
        <f>'capital structure'!P14/IS!Q14</f>
        <v>3.9981775633523853</v>
      </c>
      <c r="L31">
        <f>'capital structure'!Q14/IS!R14</f>
        <v>3.7995277723022176</v>
      </c>
      <c r="M31">
        <f>'capital structure'!R14/IS!S14</f>
        <v>3.5491354861500786</v>
      </c>
      <c r="N31">
        <f>'capital structure'!S14/IS!T14</f>
        <v>3.2582720391747158</v>
      </c>
      <c r="O31">
        <f>'capital structure'!T14/IS!U14</f>
        <v>2.9310198619166172</v>
      </c>
      <c r="P31" s="85">
        <f>'capital structure'!U14/IS!V14</f>
        <v>2.580693941809125</v>
      </c>
    </row>
    <row r="32" spans="1:34" x14ac:dyDescent="0.15">
      <c r="A32" s="197" t="s">
        <v>527</v>
      </c>
      <c r="C32" s="18">
        <f t="shared" ref="C32:P32" si="17">(C31-B31)/B31</f>
        <v>-2.9473706362458631E-2</v>
      </c>
      <c r="D32" s="18">
        <f t="shared" si="17"/>
        <v>2.124607953929248E-2</v>
      </c>
      <c r="E32" s="18">
        <f t="shared" si="17"/>
        <v>-4.4825865919617833E-2</v>
      </c>
      <c r="F32" s="18">
        <f t="shared" si="17"/>
        <v>6.1754805277882484E-2</v>
      </c>
      <c r="G32" s="18">
        <f t="shared" si="17"/>
        <v>0.6730439011134528</v>
      </c>
      <c r="H32" s="18">
        <f t="shared" si="17"/>
        <v>-0.48009713452330877</v>
      </c>
      <c r="I32" s="18">
        <f t="shared" si="17"/>
        <v>-1.0212068967524275E-2</v>
      </c>
      <c r="J32" s="18">
        <f t="shared" si="17"/>
        <v>-1.0846093947613045E-2</v>
      </c>
      <c r="K32" s="18">
        <f t="shared" si="17"/>
        <v>-3.5834835404303871E-2</v>
      </c>
      <c r="L32" s="18">
        <f t="shared" si="17"/>
        <v>-4.9685084742360497E-2</v>
      </c>
      <c r="M32" s="18">
        <f t="shared" si="17"/>
        <v>-6.5900896415982985E-2</v>
      </c>
      <c r="N32" s="18">
        <f t="shared" si="17"/>
        <v>-8.1953323030470357E-2</v>
      </c>
      <c r="O32" s="18">
        <f t="shared" si="17"/>
        <v>-0.10043734019857589</v>
      </c>
      <c r="P32" s="151">
        <f t="shared" si="17"/>
        <v>-0.11952355719568931</v>
      </c>
    </row>
    <row r="33" spans="1:16" x14ac:dyDescent="0.15">
      <c r="A33" s="197"/>
      <c r="P33" s="85"/>
    </row>
    <row r="34" spans="1:16" x14ac:dyDescent="0.15">
      <c r="A34" s="196" t="s">
        <v>545</v>
      </c>
      <c r="B34">
        <f>'capital structure'!G19/IS!G14</f>
        <v>4.2203668296657888</v>
      </c>
      <c r="C34">
        <f>'capital structure'!H19/IS!H14</f>
        <v>4.1758591760750692</v>
      </c>
      <c r="D34">
        <f>'capital structure'!I19/IS!I14</f>
        <v>4.1934894770408171</v>
      </c>
      <c r="E34">
        <f>'capital structure'!J19/IS!J14</f>
        <v>3.9850874677373098</v>
      </c>
      <c r="F34">
        <f>'capital structure'!K19/IS!K14</f>
        <v>4.011417432470064</v>
      </c>
      <c r="G34">
        <f>'capital structure'!L19/(IS!M14+IS!$L$14)</f>
        <v>3.8001869298997288</v>
      </c>
      <c r="H34">
        <f>'capital structure'!M19/IS!N14</f>
        <v>2.8115538398615842</v>
      </c>
      <c r="I34">
        <f>'capital structure'!N19/IS!O14</f>
        <v>3.0452378267140099</v>
      </c>
      <c r="J34">
        <f>'capital structure'!O19/IS!P14</f>
        <v>3.2261737526253671</v>
      </c>
      <c r="K34">
        <f>'capital structure'!P19/IS!Q14</f>
        <v>3.3807822243287733</v>
      </c>
      <c r="L34">
        <f>'capital structure'!Q19/IS!R14</f>
        <v>3.4210346785410732</v>
      </c>
      <c r="M34">
        <f>'capital structure'!R19/IS!S14</f>
        <v>3.4068873234253885</v>
      </c>
      <c r="N34">
        <f>'capital structure'!S19/IS!T14</f>
        <v>3.2980639408708754</v>
      </c>
      <c r="O34">
        <f>'capital structure'!T19/IS!U14</f>
        <v>3.1195944466282026</v>
      </c>
      <c r="P34" s="85">
        <f>'capital structure'!U19/IS!V14</f>
        <v>2.8843295145590129</v>
      </c>
    </row>
    <row r="35" spans="1:16" x14ac:dyDescent="0.15">
      <c r="A35" s="197" t="s">
        <v>527</v>
      </c>
      <c r="C35" s="18">
        <f t="shared" ref="C35:P35" si="18">(C34-B34)/B34</f>
        <v>-1.054592062421365E-2</v>
      </c>
      <c r="D35" s="18">
        <f t="shared" si="18"/>
        <v>4.2219577390822851E-3</v>
      </c>
      <c r="E35" s="18">
        <f t="shared" si="18"/>
        <v>-4.9696561883486229E-2</v>
      </c>
      <c r="F35" s="18">
        <f t="shared" si="18"/>
        <v>6.6071234184739355E-3</v>
      </c>
      <c r="G35" s="18">
        <f t="shared" si="18"/>
        <v>-5.2657322785843355E-2</v>
      </c>
      <c r="H35" s="18">
        <f t="shared" si="18"/>
        <v>-0.26015380513511488</v>
      </c>
      <c r="I35" s="18">
        <f t="shared" si="18"/>
        <v>8.3115600896310829E-2</v>
      </c>
      <c r="J35" s="18">
        <f t="shared" si="18"/>
        <v>5.9416024694070507E-2</v>
      </c>
      <c r="K35" s="18">
        <f t="shared" si="18"/>
        <v>4.792316953716156E-2</v>
      </c>
      <c r="L35" s="18">
        <f t="shared" si="18"/>
        <v>1.1906254689413408E-2</v>
      </c>
      <c r="M35" s="18">
        <f t="shared" si="18"/>
        <v>-4.1354024279338835E-3</v>
      </c>
      <c r="N35" s="18">
        <f t="shared" si="18"/>
        <v>-3.1942172494598006E-2</v>
      </c>
      <c r="O35" s="18">
        <f t="shared" si="18"/>
        <v>-5.4113412426912116E-2</v>
      </c>
      <c r="P35" s="151">
        <f t="shared" si="18"/>
        <v>-7.5415229798051028E-2</v>
      </c>
    </row>
    <row r="36" spans="1:16" x14ac:dyDescent="0.15">
      <c r="A36" s="197"/>
      <c r="P36" s="85"/>
    </row>
    <row r="37" spans="1:16" x14ac:dyDescent="0.15">
      <c r="A37" s="196" t="s">
        <v>546</v>
      </c>
      <c r="B37">
        <f>'capital structure'!G14/BS!G3</f>
        <v>0.46138328433155135</v>
      </c>
      <c r="C37">
        <f>'capital structure'!H14/BS!H3</f>
        <v>0.49219046676173794</v>
      </c>
      <c r="D37">
        <f>'capital structure'!I14/BS!I3</f>
        <v>0.49676131320044897</v>
      </c>
      <c r="E37">
        <f>'capital structure'!J14/BS!J3</f>
        <v>0.48978591773605706</v>
      </c>
      <c r="F37">
        <f>'capital structure'!K14/BS!K3</f>
        <v>0.4983896251959527</v>
      </c>
      <c r="G37">
        <f>'capital structure'!L14/BS!M3</f>
        <v>0.44270215294836962</v>
      </c>
      <c r="H37">
        <f>'capital structure'!M14/BS!N3</f>
        <v>0.41523240836449665</v>
      </c>
      <c r="I37">
        <f>'capital structure'!N14/BS!O3</f>
        <v>0.43009190913624962</v>
      </c>
      <c r="J37">
        <f>'capital structure'!O14/BS!P3</f>
        <v>0.44737131470016805</v>
      </c>
      <c r="K37">
        <f>'capital structure'!P14/BS!Q3</f>
        <v>0.46396026500021692</v>
      </c>
      <c r="L37">
        <f>'capital structure'!Q14/BS!R3</f>
        <v>0.48058997030181699</v>
      </c>
      <c r="M37">
        <f>'capital structure'!R14/BS!S3</f>
        <v>0.49635007697767741</v>
      </c>
      <c r="N37">
        <f>'capital structure'!S14/BS!T3</f>
        <v>0.51017775236628615</v>
      </c>
      <c r="O37">
        <f>'capital structure'!T14/BS!U3</f>
        <v>0.52029106741629405</v>
      </c>
      <c r="P37" s="85">
        <f>'capital structure'!U14/BS!V3</f>
        <v>0.52462086067590652</v>
      </c>
    </row>
    <row r="38" spans="1:16" x14ac:dyDescent="0.15">
      <c r="A38" s="197" t="s">
        <v>527</v>
      </c>
      <c r="C38" s="18">
        <f t="shared" ref="C38:P38" si="19">(C37-B37)/B37</f>
        <v>6.6771344945493236E-2</v>
      </c>
      <c r="D38" s="18">
        <f t="shared" si="19"/>
        <v>9.2867431358106892E-3</v>
      </c>
      <c r="E38" s="18">
        <f t="shared" si="19"/>
        <v>-1.4041744554244819E-2</v>
      </c>
      <c r="F38" s="18">
        <f t="shared" si="19"/>
        <v>1.7566261397764661E-2</v>
      </c>
      <c r="G38" s="18">
        <f t="shared" si="19"/>
        <v>-0.11173481435470961</v>
      </c>
      <c r="H38" s="18">
        <f t="shared" si="19"/>
        <v>-6.2050171658136574E-2</v>
      </c>
      <c r="I38" s="18">
        <f t="shared" si="19"/>
        <v>3.5785985083103371E-2</v>
      </c>
      <c r="J38" s="18">
        <f t="shared" si="19"/>
        <v>4.0176076780008577E-2</v>
      </c>
      <c r="K38" s="18">
        <f t="shared" si="19"/>
        <v>3.7080943178413033E-2</v>
      </c>
      <c r="L38" s="18">
        <f t="shared" si="19"/>
        <v>3.5842951554466193E-2</v>
      </c>
      <c r="M38" s="18">
        <f t="shared" si="19"/>
        <v>3.2793249234816239E-2</v>
      </c>
      <c r="N38" s="18">
        <f t="shared" si="19"/>
        <v>2.7858715108511244E-2</v>
      </c>
      <c r="O38" s="18">
        <f t="shared" si="19"/>
        <v>1.9823120477325252E-2</v>
      </c>
      <c r="P38" s="151">
        <f t="shared" si="19"/>
        <v>8.3218673753399745E-3</v>
      </c>
    </row>
    <row r="39" spans="1:16" x14ac:dyDescent="0.15">
      <c r="A39" s="197"/>
      <c r="P39" s="85"/>
    </row>
    <row r="40" spans="1:16" x14ac:dyDescent="0.15">
      <c r="A40" s="196" t="s">
        <v>547</v>
      </c>
      <c r="B40">
        <f>-IS!G14/IS!G19</f>
        <v>6.4376991287764058</v>
      </c>
      <c r="C40">
        <f>-IS!H14/IS!H19</f>
        <v>7.5575971804545299</v>
      </c>
      <c r="D40">
        <f>-IS!I14/IS!I19</f>
        <v>7.7051597051597049</v>
      </c>
      <c r="E40">
        <f>-IS!J14/IS!J19</f>
        <v>8.4430992736077481</v>
      </c>
      <c r="F40">
        <f>-IS!K14/IS!K19</f>
        <v>7.575949367088608</v>
      </c>
      <c r="G40">
        <f>-(IS!M14 + IS!$L$14)/(IS!M19 + IS!$L$19)</f>
        <v>5.9482493522393085</v>
      </c>
      <c r="H40">
        <f>-IS!N14/IS!N19</f>
        <v>6.2866924092513106</v>
      </c>
      <c r="I40">
        <f>-IS!O14/IS!O19</f>
        <v>6.453656068564726</v>
      </c>
      <c r="J40">
        <f>-IS!P14/IS!P19</f>
        <v>6.5224551294418385</v>
      </c>
      <c r="K40">
        <f>-IS!Q14/IS!Q19</f>
        <v>6.7303559576846101</v>
      </c>
      <c r="L40">
        <f>-IS!R14/IS!R19</f>
        <v>7.3428229475209328</v>
      </c>
      <c r="M40">
        <f>-IS!S14/IS!S19</f>
        <v>7.9634129253412054</v>
      </c>
      <c r="N40">
        <f>-IS!T14/IS!T19</f>
        <v>8.9166845042180007</v>
      </c>
      <c r="O40">
        <f>-IS!U14/IS!U19</f>
        <v>9.904591229062941</v>
      </c>
      <c r="P40" s="85">
        <f>-IS!V14/IS!V19</f>
        <v>11.391700930672265</v>
      </c>
    </row>
    <row r="41" spans="1:16" x14ac:dyDescent="0.15">
      <c r="A41" s="197" t="s">
        <v>527</v>
      </c>
      <c r="C41" s="18">
        <f t="shared" ref="C41:P41" si="20">(C40-B40)/B40</f>
        <v>0.17395936487186839</v>
      </c>
      <c r="D41" s="18">
        <f t="shared" si="20"/>
        <v>1.9525058187382822E-2</v>
      </c>
      <c r="E41" s="18">
        <f t="shared" si="20"/>
        <v>9.5772131491821941E-2</v>
      </c>
      <c r="F41" s="18">
        <f t="shared" si="20"/>
        <v>-0.10270516529750642</v>
      </c>
      <c r="G41" s="18">
        <f t="shared" si="20"/>
        <v>-0.21485096269522916</v>
      </c>
      <c r="H41" s="18">
        <f t="shared" si="20"/>
        <v>5.6897926931154967E-2</v>
      </c>
      <c r="I41" s="18">
        <f t="shared" si="20"/>
        <v>2.6558267598350543E-2</v>
      </c>
      <c r="J41" s="18">
        <f t="shared" si="20"/>
        <v>1.0660478362370064E-2</v>
      </c>
      <c r="K41" s="18">
        <f t="shared" si="20"/>
        <v>3.1874627592963278E-2</v>
      </c>
      <c r="L41" s="18">
        <f t="shared" si="20"/>
        <v>9.1000683126873524E-2</v>
      </c>
      <c r="M41" s="18">
        <f t="shared" si="20"/>
        <v>8.4516538428833388E-2</v>
      </c>
      <c r="N41" s="18">
        <f t="shared" si="20"/>
        <v>0.11970641078315689</v>
      </c>
      <c r="O41" s="18">
        <f t="shared" si="20"/>
        <v>0.11079305591418145</v>
      </c>
      <c r="P41" s="151">
        <f t="shared" si="20"/>
        <v>0.15014347055996749</v>
      </c>
    </row>
    <row r="42" spans="1:16" x14ac:dyDescent="0.15">
      <c r="A42" s="197"/>
      <c r="P42" s="85"/>
    </row>
    <row r="43" spans="1:16" x14ac:dyDescent="0.15">
      <c r="A43" s="196" t="s">
        <v>548</v>
      </c>
      <c r="B43">
        <f>(IS!G14-IS!G15)/-IS!G15</f>
        <v>3.1009195293395035</v>
      </c>
      <c r="C43">
        <f>(IS!H14-IS!H15)/-IS!H15</f>
        <v>3.0145643180411437</v>
      </c>
      <c r="D43">
        <f>(IS!I14-IS!I15)/-IS!I15</f>
        <v>3.0469973890339426</v>
      </c>
      <c r="E43">
        <f>(IS!J14-IS!J15)/-IS!J15</f>
        <v>3.1301160659743434</v>
      </c>
      <c r="F43">
        <f>(IS!K14-IS!K15)/-IS!K15</f>
        <v>2.9938922820655192</v>
      </c>
      <c r="G43">
        <f>((IS!M14+IS!$L$14)-(IS!M15+IS!$L$15))/-(IS!M15+ IS!$L$15)</f>
        <v>3.5217355951533711</v>
      </c>
      <c r="H43">
        <f>(IS!N14-IS!N15)/-IS!N15</f>
        <v>2.9751028482209678</v>
      </c>
      <c r="I43">
        <f>(IS!O14-IS!O15)/-IS!O15</f>
        <v>2.7595606771868275</v>
      </c>
      <c r="J43">
        <f>(IS!P14-IS!P15)/-IS!P15</f>
        <v>2.632086740848762</v>
      </c>
      <c r="K43">
        <f>(IS!Q14-IS!Q15)/-IS!Q15</f>
        <v>2.5462097868798352</v>
      </c>
      <c r="L43">
        <f>(IS!R14-IS!R15)/-IS!R15</f>
        <v>2.4973153349550969</v>
      </c>
      <c r="M43">
        <f>(IS!S14-IS!S15)/-IS!S15</f>
        <v>2.4953150227545402</v>
      </c>
      <c r="N43">
        <f>(IS!T14-IS!T15)/-IS!T15</f>
        <v>2.527766095084973</v>
      </c>
      <c r="O43">
        <f>(IS!U14-IS!U15)/-IS!U15</f>
        <v>2.6019469790175402</v>
      </c>
      <c r="P43" s="85">
        <f>(IS!V14-IS!V15)/-IS!V15</f>
        <v>2.7172609780844743</v>
      </c>
    </row>
    <row r="44" spans="1:16" x14ac:dyDescent="0.15">
      <c r="A44" s="197" t="s">
        <v>527</v>
      </c>
      <c r="C44" s="18">
        <f t="shared" ref="C44:P44" si="21">(C43-B43)/B43</f>
        <v>-2.784825935704096E-2</v>
      </c>
      <c r="D44" s="18">
        <f t="shared" si="21"/>
        <v>1.0758792173946329E-2</v>
      </c>
      <c r="E44" s="18">
        <f t="shared" si="21"/>
        <v>2.7278880264073293E-2</v>
      </c>
      <c r="F44" s="18">
        <f t="shared" si="21"/>
        <v>-4.3520361877194644E-2</v>
      </c>
      <c r="G44" s="18">
        <f t="shared" si="21"/>
        <v>0.17630671492418792</v>
      </c>
      <c r="H44" s="18">
        <f t="shared" si="21"/>
        <v>-0.15521686173280067</v>
      </c>
      <c r="I44" s="18">
        <f t="shared" si="21"/>
        <v>-7.2448645317599286E-2</v>
      </c>
      <c r="J44" s="18">
        <f t="shared" si="21"/>
        <v>-4.6193561675192417E-2</v>
      </c>
      <c r="K44" s="18">
        <f t="shared" si="21"/>
        <v>-3.2626946762869334E-2</v>
      </c>
      <c r="L44" s="18">
        <f t="shared" si="21"/>
        <v>-1.9202837164746862E-2</v>
      </c>
      <c r="M44" s="18">
        <f t="shared" si="21"/>
        <v>-8.0098503082819876E-4</v>
      </c>
      <c r="N44" s="18">
        <f t="shared" si="21"/>
        <v>1.3004799808647214E-2</v>
      </c>
      <c r="O44" s="18">
        <f t="shared" si="21"/>
        <v>2.9346419384612254E-2</v>
      </c>
      <c r="P44" s="151">
        <f t="shared" si="21"/>
        <v>4.4318350833757215E-2</v>
      </c>
    </row>
    <row r="45" spans="1:16" x14ac:dyDescent="0.15">
      <c r="A45" s="84"/>
      <c r="P45" s="85"/>
    </row>
    <row r="46" spans="1:16" x14ac:dyDescent="0.15">
      <c r="A46" s="342" t="s">
        <v>549</v>
      </c>
      <c r="B46" s="319"/>
      <c r="C46" s="319"/>
      <c r="D46" s="319"/>
      <c r="E46" s="319"/>
      <c r="F46" s="319"/>
      <c r="G46" s="319"/>
      <c r="H46" s="319"/>
      <c r="I46" s="319"/>
      <c r="J46" s="319"/>
      <c r="K46" s="319"/>
      <c r="L46" s="319"/>
      <c r="M46" s="319"/>
      <c r="N46" s="319"/>
      <c r="O46" s="319"/>
      <c r="P46" s="320"/>
    </row>
    <row r="47" spans="1:16" x14ac:dyDescent="0.15">
      <c r="A47" s="343" t="s">
        <v>550</v>
      </c>
      <c r="B47">
        <f>-'FFO &amp; AFFO'!B30/'valuation + sa'!G5</f>
        <v>1.5607689141351773E-2</v>
      </c>
      <c r="C47">
        <f>-'FFO &amp; AFFO'!C30/'valuation + sa'!H5</f>
        <v>1.6589924280987531E-2</v>
      </c>
      <c r="D47">
        <f>-'FFO &amp; AFFO'!D30/'valuation + sa'!I5</f>
        <v>1.7329823241820232E-2</v>
      </c>
      <c r="E47">
        <f>-'FFO &amp; AFFO'!E30/'valuation + sa'!J5</f>
        <v>1.6971746670451881E-2</v>
      </c>
      <c r="F47">
        <f>-'FFO &amp; AFFO'!F30/'valuation + sa'!K5</f>
        <v>1.8050184566707681E-2</v>
      </c>
      <c r="P47" s="306"/>
    </row>
    <row r="48" spans="1:16" x14ac:dyDescent="0.15">
      <c r="A48" s="344" t="s">
        <v>527</v>
      </c>
      <c r="C48" s="18">
        <f>(C47-B47)/B47</f>
        <v>6.2932771837015636E-2</v>
      </c>
      <c r="D48" s="18">
        <f>(D47-C47)/C47</f>
        <v>4.4599297037216955E-2</v>
      </c>
      <c r="E48" s="18">
        <f>(E47-D47)/D47</f>
        <v>-2.066244798759646E-2</v>
      </c>
      <c r="F48" s="18">
        <f>(F47-E47)/E47</f>
        <v>6.3543129484331759E-2</v>
      </c>
      <c r="G48" s="18"/>
      <c r="H48" s="18"/>
      <c r="I48" s="18"/>
      <c r="J48" s="18"/>
      <c r="K48" s="18"/>
      <c r="L48" s="18"/>
      <c r="M48" s="18"/>
      <c r="N48" s="18"/>
      <c r="O48" s="18"/>
      <c r="P48" s="345"/>
    </row>
    <row r="49" spans="1:16" x14ac:dyDescent="0.15">
      <c r="A49" s="344"/>
      <c r="P49" s="306"/>
    </row>
    <row r="50" spans="1:16" x14ac:dyDescent="0.15">
      <c r="A50" s="343" t="s">
        <v>551</v>
      </c>
      <c r="B50">
        <f>'FFO &amp; AFFO'!B31</f>
        <v>0.43304385564184561</v>
      </c>
      <c r="C50">
        <f>'FFO &amp; AFFO'!C31</f>
        <v>0.48711303129378802</v>
      </c>
      <c r="D50">
        <f>'FFO &amp; AFFO'!D31</f>
        <v>0.42777571481619014</v>
      </c>
      <c r="E50">
        <f>'FFO &amp; AFFO'!E31</f>
        <v>0.45741849634065201</v>
      </c>
      <c r="F50">
        <f>'FFO &amp; AFFO'!F31</f>
        <v>0.48942508191837952</v>
      </c>
      <c r="P50" s="306"/>
    </row>
    <row r="51" spans="1:16" x14ac:dyDescent="0.15">
      <c r="A51" s="344" t="s">
        <v>527</v>
      </c>
      <c r="C51" s="18">
        <f>(C50-B50)/B50</f>
        <v>0.12485842934268766</v>
      </c>
      <c r="D51" s="18">
        <f>(D50-C50)/C50</f>
        <v>-0.1218142662289203</v>
      </c>
      <c r="E51" s="18">
        <f>(E50-D50)/D50</f>
        <v>6.9295148129666501E-2</v>
      </c>
      <c r="F51" s="18">
        <f>(F50-E50)/E50</f>
        <v>6.9972215452108286E-2</v>
      </c>
      <c r="G51" s="18"/>
      <c r="H51" s="18"/>
      <c r="I51" s="18"/>
      <c r="J51" s="18"/>
      <c r="K51" s="18"/>
      <c r="L51" s="18"/>
      <c r="M51" s="18"/>
      <c r="N51" s="18"/>
      <c r="O51" s="18"/>
      <c r="P51" s="345"/>
    </row>
    <row r="52" spans="1:16" x14ac:dyDescent="0.15">
      <c r="A52" s="344"/>
      <c r="P52" s="306"/>
    </row>
    <row r="53" spans="1:16" x14ac:dyDescent="0.15">
      <c r="A53" s="343" t="s">
        <v>552</v>
      </c>
      <c r="B53">
        <f>1-B50</f>
        <v>0.56695614435815433</v>
      </c>
      <c r="C53">
        <f>1-C50</f>
        <v>0.51288696870621198</v>
      </c>
      <c r="D53">
        <f>1-D50</f>
        <v>0.57222428518380986</v>
      </c>
      <c r="E53">
        <f>1-E50</f>
        <v>0.54258150365934799</v>
      </c>
      <c r="F53">
        <f>1-F50</f>
        <v>0.51057491808162048</v>
      </c>
      <c r="P53" s="306"/>
    </row>
    <row r="54" spans="1:16" x14ac:dyDescent="0.15">
      <c r="A54" s="344" t="s">
        <v>527</v>
      </c>
      <c r="C54" s="18">
        <f>(C53-B53)/B53</f>
        <v>-9.5367474521602658E-2</v>
      </c>
      <c r="D54" s="18">
        <f>(D53-C53)/C53</f>
        <v>0.11569277462299306</v>
      </c>
      <c r="E54" s="18">
        <f>(E53-D53)/D53</f>
        <v>-5.1802732411016107E-2</v>
      </c>
      <c r="F54" s="18">
        <f>(F53-E53)/E53</f>
        <v>-5.8989452021243956E-2</v>
      </c>
      <c r="P54" s="306"/>
    </row>
    <row r="55" spans="1:16" x14ac:dyDescent="0.15">
      <c r="A55" s="343"/>
      <c r="P55" s="306"/>
    </row>
    <row r="56" spans="1:16" ht="14" thickBot="1" x14ac:dyDescent="0.2">
      <c r="A56" s="346" t="s">
        <v>553</v>
      </c>
      <c r="B56" s="310">
        <f>-'FFO &amp; AFFO'!B30/'valuation + sa'!$B$80</f>
        <v>9.6905847474954001</v>
      </c>
      <c r="C56" s="310">
        <f>-'FFO &amp; AFFO'!C30/'valuation + sa'!$B$80</f>
        <v>10.661510938458395</v>
      </c>
      <c r="D56" s="310">
        <f>-'FFO &amp; AFFO'!D30/'valuation + sa'!$B$80</f>
        <v>11.776732774483747</v>
      </c>
      <c r="E56" s="310">
        <f>-'FFO &amp; AFFO'!E30/'valuation + sa'!$B$80</f>
        <v>14.056430177877736</v>
      </c>
      <c r="F56" s="310">
        <f>-'FFO &amp; AFFO'!F30/'valuation + sa'!$B$80</f>
        <v>16.796156205274997</v>
      </c>
      <c r="G56" s="310">
        <f>-('FFO &amp; AFFO'!H30+'FFO &amp; AFFO'!$G$30)/'valuation + sa'!$B$80</f>
        <v>19.074201668985111</v>
      </c>
      <c r="H56" s="310">
        <f>-'FFO &amp; AFFO'!I30/'valuation + sa'!$B$80</f>
        <v>19.632290710381568</v>
      </c>
      <c r="I56" s="310">
        <f>-'FFO &amp; AFFO'!J30/'valuation + sa'!$B$80</f>
        <v>21.303051601487208</v>
      </c>
      <c r="J56" s="310">
        <f>-'FFO &amp; AFFO'!K30/'valuation + sa'!$B$80</f>
        <v>23.199178784489632</v>
      </c>
      <c r="K56" s="310">
        <f>-'FFO &amp; AFFO'!L30/'valuation + sa'!$B$80</f>
        <v>25.59677000233663</v>
      </c>
      <c r="L56" s="310">
        <f>-'FFO &amp; AFFO'!M30/'valuation + sa'!$B$80</f>
        <v>28.678957213795123</v>
      </c>
      <c r="M56" s="310">
        <f>-'FFO &amp; AFFO'!N30/'valuation + sa'!$B$80</f>
        <v>32.330225839381939</v>
      </c>
      <c r="N56" s="310">
        <f>-'FFO &amp; AFFO'!O30/'valuation + sa'!$B$80</f>
        <v>36.811777074846425</v>
      </c>
      <c r="O56" s="310">
        <f>-'FFO &amp; AFFO'!P30/'valuation + sa'!$B$80</f>
        <v>42.178102297988005</v>
      </c>
      <c r="P56" s="311">
        <f>-'FFO &amp; AFFO'!Q30/'valuation + sa'!$B$80</f>
        <v>48.878108696192776</v>
      </c>
    </row>
    <row r="57" spans="1:16" ht="14" thickBot="1" x14ac:dyDescent="0.2"/>
    <row r="58" spans="1:16" x14ac:dyDescent="0.15">
      <c r="A58" s="80" t="s">
        <v>506</v>
      </c>
      <c r="B58" s="134" t="s">
        <v>396</v>
      </c>
      <c r="C58" s="134" t="s">
        <v>397</v>
      </c>
      <c r="D58" s="134" t="s">
        <v>398</v>
      </c>
      <c r="E58" s="134" t="s">
        <v>399</v>
      </c>
      <c r="F58" s="135" t="s">
        <v>400</v>
      </c>
    </row>
    <row r="59" spans="1:16" x14ac:dyDescent="0.15">
      <c r="A59" s="81" t="s">
        <v>554</v>
      </c>
      <c r="F59" s="85"/>
    </row>
    <row r="60" spans="1:16" x14ac:dyDescent="0.15">
      <c r="A60" s="82" t="s">
        <v>518</v>
      </c>
      <c r="F60" s="85"/>
    </row>
    <row r="61" spans="1:16" ht="14" x14ac:dyDescent="0.15">
      <c r="A61" s="186" t="s">
        <v>521</v>
      </c>
      <c r="B61" s="165">
        <f t="shared" ref="B61:F66" si="22">AVERAGE(B78,B91,B104,B118)</f>
        <v>8.6750000000000008E-2</v>
      </c>
      <c r="C61" s="165">
        <f t="shared" si="22"/>
        <v>0.13075000000000001</v>
      </c>
      <c r="D61" s="165">
        <f t="shared" si="22"/>
        <v>9.0500000000000011E-2</v>
      </c>
      <c r="E61" s="165">
        <f t="shared" si="22"/>
        <v>2.5749999999999999E-2</v>
      </c>
      <c r="F61" s="171">
        <f>AVERAGE(F78,F91,F104,F118)</f>
        <v>3.1474999999999996E-2</v>
      </c>
      <c r="G61" s="165"/>
    </row>
    <row r="62" spans="1:16" ht="14" x14ac:dyDescent="0.15">
      <c r="A62" s="186" t="s">
        <v>523</v>
      </c>
      <c r="B62" s="165">
        <f t="shared" si="22"/>
        <v>0.59499999999999997</v>
      </c>
      <c r="C62" s="165">
        <f t="shared" si="22"/>
        <v>0.59</v>
      </c>
      <c r="D62" s="165">
        <f t="shared" si="22"/>
        <v>0.58499999999999996</v>
      </c>
      <c r="E62" s="165">
        <f t="shared" si="22"/>
        <v>0.58000000000000007</v>
      </c>
      <c r="F62" s="171">
        <f t="shared" si="22"/>
        <v>0.57500000000000007</v>
      </c>
      <c r="G62" s="164"/>
    </row>
    <row r="63" spans="1:16" ht="14" x14ac:dyDescent="0.15">
      <c r="A63" s="186" t="s">
        <v>524</v>
      </c>
      <c r="B63" s="165">
        <f t="shared" si="22"/>
        <v>7.7499999999999999E-2</v>
      </c>
      <c r="C63" s="165">
        <f t="shared" si="22"/>
        <v>0.1265</v>
      </c>
      <c r="D63" s="165">
        <f t="shared" si="22"/>
        <v>0.09</v>
      </c>
      <c r="E63" s="165">
        <f t="shared" si="22"/>
        <v>2.75E-2</v>
      </c>
      <c r="F63" s="171">
        <f t="shared" si="22"/>
        <v>3.2000000000000001E-2</v>
      </c>
      <c r="G63" s="166"/>
    </row>
    <row r="64" spans="1:16" ht="14" x14ac:dyDescent="0.15">
      <c r="A64" s="186" t="s">
        <v>526</v>
      </c>
      <c r="B64" s="167">
        <f t="shared" si="22"/>
        <v>6.0674999999999999</v>
      </c>
      <c r="C64" s="167">
        <f t="shared" si="22"/>
        <v>6.9525000000000006</v>
      </c>
      <c r="D64" s="167">
        <f t="shared" si="22"/>
        <v>7.0975000000000001</v>
      </c>
      <c r="E64" s="167">
        <f t="shared" si="22"/>
        <v>7.3925000000000001</v>
      </c>
      <c r="F64" s="172">
        <f t="shared" si="22"/>
        <v>7.34</v>
      </c>
      <c r="G64" s="167"/>
    </row>
    <row r="65" spans="1:7" ht="14" x14ac:dyDescent="0.15">
      <c r="A65" s="186" t="s">
        <v>528</v>
      </c>
      <c r="B65" s="165">
        <f t="shared" si="22"/>
        <v>0.75250000000000006</v>
      </c>
      <c r="C65" s="165">
        <f t="shared" si="22"/>
        <v>0.72750000000000004</v>
      </c>
      <c r="D65" s="165">
        <f t="shared" si="22"/>
        <v>0.72750000000000004</v>
      </c>
      <c r="E65" s="165">
        <f t="shared" si="22"/>
        <v>0.72249999999999992</v>
      </c>
      <c r="F65" s="171">
        <f t="shared" si="22"/>
        <v>0.7350000000000001</v>
      </c>
      <c r="G65" s="165"/>
    </row>
    <row r="66" spans="1:7" ht="14" x14ac:dyDescent="0.15">
      <c r="A66" s="186" t="s">
        <v>529</v>
      </c>
      <c r="B66" s="167">
        <f t="shared" si="22"/>
        <v>5.5875000000000004</v>
      </c>
      <c r="C66" s="167">
        <f t="shared" si="22"/>
        <v>6.4</v>
      </c>
      <c r="D66" s="167">
        <f t="shared" si="22"/>
        <v>6.7249999999999996</v>
      </c>
      <c r="E66" s="167">
        <f t="shared" si="22"/>
        <v>6.8999999999999995</v>
      </c>
      <c r="F66" s="172">
        <f t="shared" si="22"/>
        <v>7</v>
      </c>
      <c r="G66" s="164"/>
    </row>
    <row r="67" spans="1:7" x14ac:dyDescent="0.15">
      <c r="A67" s="187" t="s">
        <v>531</v>
      </c>
      <c r="F67" s="85"/>
    </row>
    <row r="68" spans="1:7" ht="14" x14ac:dyDescent="0.15">
      <c r="A68" s="186" t="s">
        <v>532</v>
      </c>
      <c r="B68" s="165">
        <f>AVERAGE(B84,B97,B110,B124)</f>
        <v>0.17749999999999999</v>
      </c>
      <c r="C68" s="165">
        <f>AVERAGE(C84,C97,C110,C124)</f>
        <v>0.2</v>
      </c>
      <c r="D68" s="165">
        <f>AVERAGE(D84,D97,D110,D124)</f>
        <v>0.215</v>
      </c>
      <c r="E68" s="165">
        <f>AVERAGE(E84,E97,E110,E124)</f>
        <v>0.22750000000000001</v>
      </c>
      <c r="F68" s="171">
        <f>AVERAGE(F84,F97,F110,F124)</f>
        <v>0.23250000000000001</v>
      </c>
    </row>
    <row r="69" spans="1:7" x14ac:dyDescent="0.15">
      <c r="A69" s="188" t="s">
        <v>533</v>
      </c>
      <c r="F69" s="85"/>
    </row>
    <row r="70" spans="1:7" ht="14" x14ac:dyDescent="0.15">
      <c r="A70" s="186" t="s">
        <v>534</v>
      </c>
      <c r="B70" s="167">
        <f t="shared" ref="B70:F71" si="23">AVERAGE(B85,B98,B111,B125)</f>
        <v>5.6</v>
      </c>
      <c r="C70" s="167">
        <f t="shared" si="23"/>
        <v>6.1999999999999993</v>
      </c>
      <c r="D70" s="167">
        <f t="shared" si="23"/>
        <v>6</v>
      </c>
      <c r="E70" s="167">
        <f t="shared" si="23"/>
        <v>5.95</v>
      </c>
      <c r="F70" s="172">
        <f t="shared" si="23"/>
        <v>5.5549999999999988</v>
      </c>
    </row>
    <row r="71" spans="1:7" ht="14" x14ac:dyDescent="0.15">
      <c r="A71" s="186" t="s">
        <v>537</v>
      </c>
      <c r="B71" s="167">
        <f t="shared" si="23"/>
        <v>3.6499999999999995</v>
      </c>
      <c r="C71" s="167">
        <f t="shared" si="23"/>
        <v>3.3499999999999996</v>
      </c>
      <c r="D71" s="167">
        <f t="shared" si="23"/>
        <v>3.3250000000000002</v>
      </c>
      <c r="E71" s="167">
        <f t="shared" si="23"/>
        <v>3.3500000000000005</v>
      </c>
      <c r="F71" s="172">
        <f t="shared" si="23"/>
        <v>3.4999999999999996</v>
      </c>
    </row>
    <row r="72" spans="1:7" ht="14" x14ac:dyDescent="0.15">
      <c r="A72" s="186" t="s">
        <v>555</v>
      </c>
      <c r="B72" s="168">
        <f>AVERAGE(B115,B130)</f>
        <v>1.3</v>
      </c>
      <c r="C72" s="168">
        <f t="shared" ref="C72:F72" si="24">AVERAGE(C115,C130)</f>
        <v>1.4</v>
      </c>
      <c r="D72" s="168">
        <f t="shared" si="24"/>
        <v>3.9894382442059131</v>
      </c>
      <c r="E72" s="168">
        <f t="shared" si="24"/>
        <v>3.0692066864771017</v>
      </c>
      <c r="F72" s="173">
        <f t="shared" si="24"/>
        <v>4.1229349125606003</v>
      </c>
    </row>
    <row r="73" spans="1:7" x14ac:dyDescent="0.15">
      <c r="A73" s="188" t="s">
        <v>556</v>
      </c>
      <c r="F73" s="85"/>
    </row>
    <row r="74" spans="1:7" ht="14" x14ac:dyDescent="0.15">
      <c r="A74" s="186" t="s">
        <v>540</v>
      </c>
      <c r="B74" s="167">
        <f t="shared" ref="B74:F75" si="25">AVERAGE(B87,B100,B113,B127)</f>
        <v>363.5</v>
      </c>
      <c r="C74" s="167">
        <f t="shared" si="25"/>
        <v>366.5</v>
      </c>
      <c r="D74" s="167">
        <f t="shared" si="25"/>
        <v>369.75</v>
      </c>
      <c r="E74" s="167">
        <f t="shared" si="25"/>
        <v>372.5</v>
      </c>
      <c r="F74" s="172">
        <f t="shared" si="25"/>
        <v>375.25</v>
      </c>
    </row>
    <row r="75" spans="1:7" ht="15" thickBot="1" x14ac:dyDescent="0.2">
      <c r="A75" s="189" t="s">
        <v>541</v>
      </c>
      <c r="B75" s="174">
        <f t="shared" si="25"/>
        <v>3.8875000000000002</v>
      </c>
      <c r="C75" s="174">
        <f t="shared" si="25"/>
        <v>4.1275000000000004</v>
      </c>
      <c r="D75" s="174">
        <f t="shared" si="25"/>
        <v>4.3574999999999999</v>
      </c>
      <c r="E75" s="174">
        <f t="shared" si="25"/>
        <v>4.5724999999999998</v>
      </c>
      <c r="F75" s="175">
        <f t="shared" si="25"/>
        <v>4.6575000000000006</v>
      </c>
    </row>
    <row r="76" spans="1:7" ht="14" thickBot="1" x14ac:dyDescent="0.2">
      <c r="A76" s="164"/>
      <c r="B76" s="165"/>
      <c r="C76" s="165"/>
      <c r="D76" s="165"/>
      <c r="E76" s="165"/>
      <c r="F76" s="165"/>
    </row>
    <row r="77" spans="1:7" x14ac:dyDescent="0.15">
      <c r="A77" s="190" t="s">
        <v>557</v>
      </c>
      <c r="B77" s="90"/>
      <c r="C77" s="90"/>
      <c r="D77" s="90"/>
      <c r="E77" s="90"/>
      <c r="F77" s="91"/>
    </row>
    <row r="78" spans="1:7" ht="14" x14ac:dyDescent="0.15">
      <c r="A78" s="186" t="s">
        <v>521</v>
      </c>
      <c r="B78" s="165">
        <v>0.08</v>
      </c>
      <c r="C78" s="165">
        <v>0.17</v>
      </c>
      <c r="D78" s="165">
        <v>0.14000000000000001</v>
      </c>
      <c r="E78" s="165">
        <v>0.12</v>
      </c>
      <c r="F78" s="171">
        <v>0.122</v>
      </c>
      <c r="G78" s="165"/>
    </row>
    <row r="79" spans="1:7" ht="14" x14ac:dyDescent="0.15">
      <c r="A79" s="186" t="s">
        <v>523</v>
      </c>
      <c r="B79" s="169">
        <v>0.41</v>
      </c>
      <c r="C79" s="169">
        <v>0.42</v>
      </c>
      <c r="D79" s="169">
        <v>0.43</v>
      </c>
      <c r="E79" s="169">
        <v>0.44</v>
      </c>
      <c r="F79" s="176">
        <v>0.45</v>
      </c>
      <c r="G79" s="164"/>
    </row>
    <row r="80" spans="1:7" ht="14" x14ac:dyDescent="0.15">
      <c r="A80" s="186" t="s">
        <v>524</v>
      </c>
      <c r="B80" s="165">
        <v>7.1999999999999995E-2</v>
      </c>
      <c r="C80" s="165">
        <v>0.185</v>
      </c>
      <c r="D80" s="165">
        <v>0.153</v>
      </c>
      <c r="E80" s="165">
        <v>0.13800000000000001</v>
      </c>
      <c r="F80" s="171">
        <v>0.13100000000000001</v>
      </c>
      <c r="G80" s="166"/>
    </row>
    <row r="81" spans="1:7" ht="14" x14ac:dyDescent="0.15">
      <c r="A81" s="186" t="s">
        <v>526</v>
      </c>
      <c r="B81" s="164">
        <v>3.07</v>
      </c>
      <c r="C81" s="164">
        <v>3.48</v>
      </c>
      <c r="D81" s="164">
        <v>3.65</v>
      </c>
      <c r="E81" s="164">
        <v>3.9</v>
      </c>
      <c r="F81" s="177">
        <v>4.29</v>
      </c>
      <c r="G81" s="169"/>
    </row>
    <row r="82" spans="1:7" ht="14" x14ac:dyDescent="0.15">
      <c r="A82" s="186" t="s">
        <v>528</v>
      </c>
      <c r="B82" s="169">
        <v>0.85</v>
      </c>
      <c r="C82" s="169">
        <v>0.82</v>
      </c>
      <c r="D82" s="169">
        <v>0.8</v>
      </c>
      <c r="E82" s="169">
        <v>0.78</v>
      </c>
      <c r="F82" s="176">
        <v>0.75</v>
      </c>
      <c r="G82" s="165"/>
    </row>
    <row r="83" spans="1:7" ht="14" x14ac:dyDescent="0.15">
      <c r="A83" s="186" t="s">
        <v>529</v>
      </c>
      <c r="B83" s="164">
        <v>2.75</v>
      </c>
      <c r="C83" s="164">
        <v>3.1</v>
      </c>
      <c r="D83" s="164">
        <v>3.35</v>
      </c>
      <c r="E83" s="164">
        <v>3.6</v>
      </c>
      <c r="F83" s="177">
        <v>3.95</v>
      </c>
      <c r="G83" s="164"/>
    </row>
    <row r="84" spans="1:7" ht="14" x14ac:dyDescent="0.15">
      <c r="A84" s="186" t="s">
        <v>532</v>
      </c>
      <c r="B84" s="169">
        <v>0.09</v>
      </c>
      <c r="C84" s="169">
        <v>0.1</v>
      </c>
      <c r="D84" s="169">
        <v>0.11</v>
      </c>
      <c r="E84" s="169">
        <v>0.12</v>
      </c>
      <c r="F84" s="176">
        <v>0.13</v>
      </c>
      <c r="G84" s="164"/>
    </row>
    <row r="85" spans="1:7" ht="14" x14ac:dyDescent="0.15">
      <c r="A85" s="186" t="s">
        <v>534</v>
      </c>
      <c r="B85" s="164">
        <v>6.1</v>
      </c>
      <c r="C85" s="164">
        <v>6.3</v>
      </c>
      <c r="D85" s="164">
        <v>6.5</v>
      </c>
      <c r="E85" s="164">
        <v>6.2</v>
      </c>
      <c r="F85" s="177">
        <v>6</v>
      </c>
      <c r="G85" s="164"/>
    </row>
    <row r="86" spans="1:7" ht="14" x14ac:dyDescent="0.15">
      <c r="A86" s="186" t="s">
        <v>537</v>
      </c>
      <c r="B86" s="164">
        <v>2.8</v>
      </c>
      <c r="C86" s="164">
        <v>2.7</v>
      </c>
      <c r="D86" s="164">
        <v>2.6</v>
      </c>
      <c r="E86" s="164">
        <v>2.9</v>
      </c>
      <c r="F86" s="177">
        <v>3.1</v>
      </c>
      <c r="G86" s="164"/>
    </row>
    <row r="87" spans="1:7" ht="14" x14ac:dyDescent="0.15">
      <c r="A87" s="186" t="s">
        <v>540</v>
      </c>
      <c r="B87" s="164">
        <v>291</v>
      </c>
      <c r="C87" s="164">
        <v>294</v>
      </c>
      <c r="D87" s="164">
        <v>297</v>
      </c>
      <c r="E87" s="164">
        <v>299</v>
      </c>
      <c r="F87" s="177">
        <v>302</v>
      </c>
      <c r="G87" s="169"/>
    </row>
    <row r="88" spans="1:7" ht="15" thickBot="1" x14ac:dyDescent="0.2">
      <c r="A88" s="189" t="s">
        <v>541</v>
      </c>
      <c r="B88" s="178">
        <v>0.62</v>
      </c>
      <c r="C88" s="178">
        <v>0.62</v>
      </c>
      <c r="D88" s="178">
        <v>0.65</v>
      </c>
      <c r="E88" s="178">
        <v>0.68</v>
      </c>
      <c r="F88" s="179">
        <v>0.75</v>
      </c>
      <c r="G88" s="164"/>
    </row>
    <row r="89" spans="1:7" ht="14" thickBot="1" x14ac:dyDescent="0.2">
      <c r="A89" s="164"/>
      <c r="B89" s="165"/>
      <c r="C89" s="165"/>
      <c r="D89" s="165"/>
      <c r="E89" s="165"/>
      <c r="F89" s="165"/>
      <c r="G89" s="165"/>
    </row>
    <row r="90" spans="1:7" ht="14" x14ac:dyDescent="0.15">
      <c r="A90" s="191" t="s">
        <v>558</v>
      </c>
      <c r="B90" s="181"/>
      <c r="C90" s="181"/>
      <c r="D90" s="181"/>
      <c r="E90" s="181"/>
      <c r="F90" s="182"/>
      <c r="G90" s="169"/>
    </row>
    <row r="91" spans="1:7" ht="14" x14ac:dyDescent="0.15">
      <c r="A91" s="186" t="s">
        <v>521</v>
      </c>
      <c r="B91" s="165">
        <v>0.16400000000000001</v>
      </c>
      <c r="C91" s="165">
        <v>0.14499999999999999</v>
      </c>
      <c r="D91" s="165">
        <v>0.04</v>
      </c>
      <c r="E91" s="165">
        <v>-9.0999999999999998E-2</v>
      </c>
      <c r="F91" s="171">
        <v>1.9699999999999999E-2</v>
      </c>
      <c r="G91" s="169"/>
    </row>
    <row r="92" spans="1:7" ht="14" x14ac:dyDescent="0.15">
      <c r="A92" s="186" t="s">
        <v>523</v>
      </c>
      <c r="B92" s="169">
        <v>0.71</v>
      </c>
      <c r="C92" s="169">
        <v>0.7</v>
      </c>
      <c r="D92" s="169">
        <v>0.69</v>
      </c>
      <c r="E92" s="169">
        <v>0.68</v>
      </c>
      <c r="F92" s="176">
        <v>0.67</v>
      </c>
    </row>
    <row r="93" spans="1:7" ht="14" x14ac:dyDescent="0.15">
      <c r="A93" s="186" t="s">
        <v>524</v>
      </c>
      <c r="B93" s="165">
        <v>0.152</v>
      </c>
      <c r="C93" s="165">
        <v>0.13800000000000001</v>
      </c>
      <c r="D93" s="165">
        <v>3.5000000000000003E-2</v>
      </c>
      <c r="E93" s="165">
        <v>-9.8000000000000004E-2</v>
      </c>
      <c r="F93" s="171">
        <v>2.1000000000000001E-2</v>
      </c>
    </row>
    <row r="94" spans="1:7" ht="14" x14ac:dyDescent="0.15">
      <c r="A94" s="186" t="s">
        <v>526</v>
      </c>
      <c r="B94" s="164">
        <v>8.6999999999999993</v>
      </c>
      <c r="C94" s="164">
        <v>10.63</v>
      </c>
      <c r="D94" s="164">
        <v>10.33</v>
      </c>
      <c r="E94" s="164">
        <v>11.3</v>
      </c>
      <c r="F94" s="177">
        <v>11.1</v>
      </c>
      <c r="G94" s="165"/>
    </row>
    <row r="95" spans="1:7" ht="14" x14ac:dyDescent="0.15">
      <c r="A95" s="186" t="s">
        <v>528</v>
      </c>
      <c r="B95" s="169">
        <v>0.62</v>
      </c>
      <c r="C95" s="169">
        <v>0.57999999999999996</v>
      </c>
      <c r="D95" s="169">
        <v>0.63</v>
      </c>
      <c r="E95" s="169">
        <v>0.6</v>
      </c>
      <c r="F95" s="176">
        <v>0.61</v>
      </c>
      <c r="G95" s="170"/>
    </row>
    <row r="96" spans="1:7" ht="14" x14ac:dyDescent="0.15">
      <c r="A96" s="186" t="s">
        <v>529</v>
      </c>
      <c r="B96" s="164">
        <v>7.9</v>
      </c>
      <c r="C96" s="164">
        <v>9.4</v>
      </c>
      <c r="D96" s="164">
        <v>9.8000000000000007</v>
      </c>
      <c r="E96" s="164">
        <v>10.199999999999999</v>
      </c>
      <c r="F96" s="177">
        <v>10.4</v>
      </c>
      <c r="G96" s="166"/>
    </row>
    <row r="97" spans="1:7" ht="14" x14ac:dyDescent="0.15">
      <c r="A97" s="186" t="s">
        <v>532</v>
      </c>
      <c r="B97" s="169">
        <v>0.12</v>
      </c>
      <c r="C97" s="169">
        <v>0.14000000000000001</v>
      </c>
      <c r="D97" s="169">
        <v>0.15</v>
      </c>
      <c r="E97" s="169">
        <v>0.16</v>
      </c>
      <c r="F97" s="176">
        <v>0.17</v>
      </c>
      <c r="G97" s="165"/>
    </row>
    <row r="98" spans="1:7" ht="14" x14ac:dyDescent="0.15">
      <c r="A98" s="186" t="s">
        <v>534</v>
      </c>
      <c r="B98" s="164">
        <v>5.3</v>
      </c>
      <c r="C98" s="164">
        <v>6.9</v>
      </c>
      <c r="D98" s="164">
        <v>5.5</v>
      </c>
      <c r="E98" s="164">
        <v>5.2</v>
      </c>
      <c r="F98" s="177">
        <v>5.0599999999999996</v>
      </c>
      <c r="G98" s="165"/>
    </row>
    <row r="99" spans="1:7" ht="14" x14ac:dyDescent="0.15">
      <c r="A99" s="186" t="s">
        <v>537</v>
      </c>
      <c r="B99" s="164">
        <v>4.5</v>
      </c>
      <c r="C99" s="164">
        <v>3.9</v>
      </c>
      <c r="D99" s="164">
        <v>4.2</v>
      </c>
      <c r="E99" s="164">
        <v>4.4000000000000004</v>
      </c>
      <c r="F99" s="177">
        <v>4.5999999999999996</v>
      </c>
      <c r="G99" s="164"/>
    </row>
    <row r="100" spans="1:7" ht="14" x14ac:dyDescent="0.15">
      <c r="A100" s="186" t="s">
        <v>540</v>
      </c>
      <c r="B100" s="164">
        <v>466</v>
      </c>
      <c r="C100" s="164">
        <v>469</v>
      </c>
      <c r="D100" s="164">
        <v>472</v>
      </c>
      <c r="E100" s="164">
        <v>475</v>
      </c>
      <c r="F100" s="177">
        <v>478</v>
      </c>
      <c r="G100" s="164"/>
    </row>
    <row r="101" spans="1:7" ht="15" thickBot="1" x14ac:dyDescent="0.2">
      <c r="A101" s="189" t="s">
        <v>541</v>
      </c>
      <c r="B101" s="178">
        <v>4.53</v>
      </c>
      <c r="C101" s="178">
        <v>5.21</v>
      </c>
      <c r="D101" s="178">
        <v>5.86</v>
      </c>
      <c r="E101" s="178">
        <v>6.45</v>
      </c>
      <c r="F101" s="179">
        <v>6.48</v>
      </c>
      <c r="G101" s="164"/>
    </row>
    <row r="102" spans="1:7" ht="14" thickBot="1" x14ac:dyDescent="0.2">
      <c r="A102" s="164"/>
      <c r="B102" s="165"/>
      <c r="C102" s="165"/>
      <c r="D102" s="165"/>
      <c r="E102" s="165"/>
      <c r="F102" s="165"/>
      <c r="G102" s="165"/>
    </row>
    <row r="103" spans="1:7" ht="15" thickBot="1" x14ac:dyDescent="0.2">
      <c r="A103" s="180" t="s">
        <v>424</v>
      </c>
      <c r="B103" s="181"/>
      <c r="C103" s="181"/>
      <c r="D103" s="181"/>
      <c r="E103" s="181"/>
      <c r="F103" s="182"/>
      <c r="G103" s="169"/>
    </row>
    <row r="104" spans="1:7" ht="14" x14ac:dyDescent="0.15">
      <c r="A104" s="192" t="s">
        <v>521</v>
      </c>
      <c r="B104" s="165">
        <v>3.2000000000000001E-2</v>
      </c>
      <c r="C104" s="165">
        <v>0.14000000000000001</v>
      </c>
      <c r="D104" s="165">
        <v>0.14000000000000001</v>
      </c>
      <c r="E104" s="165">
        <v>0.06</v>
      </c>
      <c r="F104" s="171">
        <v>-0.03</v>
      </c>
      <c r="G104" s="169"/>
    </row>
    <row r="105" spans="1:7" ht="14" x14ac:dyDescent="0.15">
      <c r="A105" s="186" t="s">
        <v>523</v>
      </c>
      <c r="B105" s="169">
        <v>0.68</v>
      </c>
      <c r="C105" s="169">
        <v>0.67</v>
      </c>
      <c r="D105" s="169">
        <v>0.66</v>
      </c>
      <c r="E105" s="169">
        <v>0.65</v>
      </c>
      <c r="F105" s="176">
        <v>0.64</v>
      </c>
    </row>
    <row r="106" spans="1:7" ht="14" x14ac:dyDescent="0.15">
      <c r="A106" s="186" t="s">
        <v>524</v>
      </c>
      <c r="B106" s="165">
        <v>2.8000000000000001E-2</v>
      </c>
      <c r="C106" s="165">
        <v>0.13200000000000001</v>
      </c>
      <c r="D106" s="165">
        <v>0.13500000000000001</v>
      </c>
      <c r="E106" s="165">
        <v>5.8000000000000003E-2</v>
      </c>
      <c r="F106" s="171">
        <v>-3.5000000000000003E-2</v>
      </c>
    </row>
    <row r="107" spans="1:7" ht="14" x14ac:dyDescent="0.15">
      <c r="A107" s="186" t="s">
        <v>526</v>
      </c>
      <c r="B107" s="164">
        <v>6.2</v>
      </c>
      <c r="C107" s="164">
        <v>7.1</v>
      </c>
      <c r="D107" s="164">
        <v>7.5</v>
      </c>
      <c r="E107" s="164">
        <v>7.8</v>
      </c>
      <c r="F107" s="177">
        <v>7.4</v>
      </c>
      <c r="G107" s="165"/>
    </row>
    <row r="108" spans="1:7" ht="14" x14ac:dyDescent="0.15">
      <c r="A108" s="186" t="s">
        <v>528</v>
      </c>
      <c r="B108" s="169">
        <v>0.81</v>
      </c>
      <c r="C108" s="169">
        <v>0.79</v>
      </c>
      <c r="D108" s="169">
        <v>0.77</v>
      </c>
      <c r="E108" s="169">
        <v>0.75</v>
      </c>
      <c r="F108" s="176">
        <v>0.8</v>
      </c>
      <c r="G108" s="164"/>
    </row>
    <row r="109" spans="1:7" ht="14" x14ac:dyDescent="0.15">
      <c r="A109" s="186" t="s">
        <v>529</v>
      </c>
      <c r="B109" s="164">
        <v>5.85</v>
      </c>
      <c r="C109" s="164">
        <v>6.95</v>
      </c>
      <c r="D109" s="164">
        <v>7.35</v>
      </c>
      <c r="E109" s="164">
        <v>7.6</v>
      </c>
      <c r="F109" s="177">
        <v>7.4</v>
      </c>
      <c r="G109" s="166"/>
    </row>
    <row r="110" spans="1:7" ht="14" x14ac:dyDescent="0.15">
      <c r="A110" s="186" t="s">
        <v>532</v>
      </c>
      <c r="B110" s="169">
        <v>0.18</v>
      </c>
      <c r="C110" s="169">
        <v>0.21</v>
      </c>
      <c r="D110" s="169">
        <v>0.23</v>
      </c>
      <c r="E110" s="169">
        <v>0.25</v>
      </c>
      <c r="F110" s="176">
        <v>0.27</v>
      </c>
      <c r="G110" s="165"/>
    </row>
    <row r="111" spans="1:7" ht="14" x14ac:dyDescent="0.15">
      <c r="A111" s="186" t="s">
        <v>534</v>
      </c>
      <c r="B111" s="164">
        <v>5.2</v>
      </c>
      <c r="C111" s="164">
        <v>5.5</v>
      </c>
      <c r="D111" s="164">
        <v>5.7</v>
      </c>
      <c r="E111" s="164">
        <v>5.9</v>
      </c>
      <c r="F111" s="177">
        <v>6.1</v>
      </c>
      <c r="G111" s="165"/>
    </row>
    <row r="112" spans="1:7" ht="14" x14ac:dyDescent="0.15">
      <c r="A112" s="186" t="s">
        <v>537</v>
      </c>
      <c r="B112" s="164">
        <v>4.0999999999999996</v>
      </c>
      <c r="C112" s="164">
        <v>3.8</v>
      </c>
      <c r="D112" s="164">
        <v>3.6</v>
      </c>
      <c r="E112" s="164">
        <v>3.4</v>
      </c>
      <c r="F112" s="177">
        <v>3.2</v>
      </c>
      <c r="G112" s="164"/>
    </row>
    <row r="113" spans="1:7" ht="14" x14ac:dyDescent="0.15">
      <c r="A113" s="186" t="s">
        <v>540</v>
      </c>
      <c r="B113" s="164">
        <v>432</v>
      </c>
      <c r="C113" s="164">
        <v>435</v>
      </c>
      <c r="D113" s="164">
        <v>438</v>
      </c>
      <c r="E113" s="164">
        <v>441</v>
      </c>
      <c r="F113" s="177">
        <v>443</v>
      </c>
      <c r="G113" s="164"/>
    </row>
    <row r="114" spans="1:7" ht="14" x14ac:dyDescent="0.15">
      <c r="A114" s="186" t="s">
        <v>541</v>
      </c>
      <c r="B114" s="164">
        <v>5.76</v>
      </c>
      <c r="C114" s="164">
        <v>5.88</v>
      </c>
      <c r="D114" s="164">
        <v>6</v>
      </c>
      <c r="E114" s="164">
        <v>6.12</v>
      </c>
      <c r="F114" s="177">
        <v>6.24</v>
      </c>
      <c r="G114" s="164"/>
    </row>
    <row r="115" spans="1:7" ht="15" thickBot="1" x14ac:dyDescent="0.2">
      <c r="A115" s="189" t="s">
        <v>536</v>
      </c>
      <c r="B115" s="178">
        <v>1.3</v>
      </c>
      <c r="C115" s="178">
        <v>1.4</v>
      </c>
      <c r="D115" s="178">
        <v>1.6</v>
      </c>
      <c r="E115" s="178">
        <v>1.5</v>
      </c>
      <c r="F115" s="179">
        <v>3.7</v>
      </c>
      <c r="G115" s="164"/>
    </row>
    <row r="116" spans="1:7" ht="14" thickBot="1" x14ac:dyDescent="0.2">
      <c r="A116" s="164"/>
      <c r="B116" s="165"/>
      <c r="C116" s="165"/>
      <c r="D116" s="165"/>
      <c r="E116" s="165"/>
      <c r="F116" s="165"/>
      <c r="G116" s="165"/>
    </row>
    <row r="117" spans="1:7" ht="14" x14ac:dyDescent="0.15">
      <c r="A117" s="191" t="s">
        <v>394</v>
      </c>
      <c r="B117" s="181"/>
      <c r="C117" s="181"/>
      <c r="D117" s="181"/>
      <c r="E117" s="181"/>
      <c r="F117" s="182"/>
      <c r="G117" s="169"/>
    </row>
    <row r="118" spans="1:7" ht="14" x14ac:dyDescent="0.15">
      <c r="A118" s="186" t="s">
        <v>521</v>
      </c>
      <c r="B118" s="165">
        <v>7.0999999999999994E-2</v>
      </c>
      <c r="C118" s="165">
        <v>6.8000000000000005E-2</v>
      </c>
      <c r="D118" s="165">
        <v>4.2000000000000003E-2</v>
      </c>
      <c r="E118" s="165">
        <v>1.4E-2</v>
      </c>
      <c r="F118" s="171">
        <v>1.4200000000000001E-2</v>
      </c>
      <c r="G118" s="169"/>
    </row>
    <row r="119" spans="1:7" ht="14" x14ac:dyDescent="0.15">
      <c r="A119" s="186" t="s">
        <v>523</v>
      </c>
      <c r="B119" s="169">
        <v>0.57999999999999996</v>
      </c>
      <c r="C119" s="169">
        <v>0.56999999999999995</v>
      </c>
      <c r="D119" s="169">
        <v>0.56000000000000005</v>
      </c>
      <c r="E119" s="169">
        <v>0.55000000000000004</v>
      </c>
      <c r="F119" s="176">
        <v>0.54</v>
      </c>
    </row>
    <row r="120" spans="1:7" ht="14" x14ac:dyDescent="0.15">
      <c r="A120" s="186" t="s">
        <v>524</v>
      </c>
      <c r="B120" s="165">
        <v>5.8000000000000003E-2</v>
      </c>
      <c r="C120" s="165">
        <v>5.0999999999999997E-2</v>
      </c>
      <c r="D120" s="165">
        <v>3.6999999999999998E-2</v>
      </c>
      <c r="E120" s="165">
        <v>1.2E-2</v>
      </c>
      <c r="F120" s="171">
        <v>1.0999999999999999E-2</v>
      </c>
    </row>
    <row r="121" spans="1:7" ht="14" x14ac:dyDescent="0.15">
      <c r="A121" s="186" t="s">
        <v>526</v>
      </c>
      <c r="B121" s="164">
        <v>6.3</v>
      </c>
      <c r="C121" s="164">
        <v>6.6</v>
      </c>
      <c r="D121" s="164">
        <v>6.91</v>
      </c>
      <c r="E121" s="164">
        <v>6.57</v>
      </c>
      <c r="F121" s="177">
        <v>6.57</v>
      </c>
      <c r="G121" s="165"/>
    </row>
    <row r="122" spans="1:7" ht="14" x14ac:dyDescent="0.15">
      <c r="A122" s="186" t="s">
        <v>528</v>
      </c>
      <c r="B122" s="169">
        <v>0.73</v>
      </c>
      <c r="C122" s="169">
        <v>0.72</v>
      </c>
      <c r="D122" s="169">
        <v>0.71</v>
      </c>
      <c r="E122" s="169">
        <v>0.76</v>
      </c>
      <c r="F122" s="176">
        <v>0.78</v>
      </c>
      <c r="G122" s="164"/>
    </row>
    <row r="123" spans="1:7" ht="14" x14ac:dyDescent="0.15">
      <c r="A123" s="186" t="s">
        <v>529</v>
      </c>
      <c r="B123" s="164">
        <v>5.85</v>
      </c>
      <c r="C123" s="164">
        <v>6.15</v>
      </c>
      <c r="D123" s="164">
        <v>6.4</v>
      </c>
      <c r="E123" s="164">
        <v>6.2</v>
      </c>
      <c r="F123" s="177">
        <v>6.25</v>
      </c>
      <c r="G123" s="166"/>
    </row>
    <row r="124" spans="1:7" ht="14" x14ac:dyDescent="0.15">
      <c r="A124" s="186" t="s">
        <v>532</v>
      </c>
      <c r="B124" s="169">
        <v>0.32</v>
      </c>
      <c r="C124" s="169">
        <v>0.35</v>
      </c>
      <c r="D124" s="169">
        <v>0.37</v>
      </c>
      <c r="E124" s="169">
        <v>0.38</v>
      </c>
      <c r="F124" s="176">
        <v>0.36</v>
      </c>
      <c r="G124" s="169"/>
    </row>
    <row r="125" spans="1:7" ht="14" x14ac:dyDescent="0.15">
      <c r="A125" s="186" t="s">
        <v>534</v>
      </c>
      <c r="B125" s="164">
        <v>5.8</v>
      </c>
      <c r="C125" s="164">
        <v>6.1</v>
      </c>
      <c r="D125" s="164">
        <v>6.3</v>
      </c>
      <c r="E125" s="164">
        <v>6.5</v>
      </c>
      <c r="F125" s="177">
        <v>5.0599999999999996</v>
      </c>
      <c r="G125" s="165"/>
    </row>
    <row r="126" spans="1:7" ht="14" x14ac:dyDescent="0.15">
      <c r="A126" s="186" t="s">
        <v>537</v>
      </c>
      <c r="B126" s="164">
        <v>3.2</v>
      </c>
      <c r="C126" s="164">
        <v>3</v>
      </c>
      <c r="D126" s="164">
        <v>2.9</v>
      </c>
      <c r="E126" s="164">
        <v>2.7</v>
      </c>
      <c r="F126" s="177">
        <v>3.1</v>
      </c>
      <c r="G126" s="164"/>
    </row>
    <row r="127" spans="1:7" ht="14" x14ac:dyDescent="0.15">
      <c r="A127" s="186" t="s">
        <v>540</v>
      </c>
      <c r="B127" s="164">
        <v>265</v>
      </c>
      <c r="C127" s="164">
        <v>268</v>
      </c>
      <c r="D127" s="164">
        <v>272</v>
      </c>
      <c r="E127" s="164">
        <v>275</v>
      </c>
      <c r="F127" s="177">
        <v>278</v>
      </c>
      <c r="G127" s="164"/>
    </row>
    <row r="128" spans="1:7" ht="14" x14ac:dyDescent="0.15">
      <c r="A128" s="186" t="s">
        <v>541</v>
      </c>
      <c r="B128" s="164">
        <v>4.6399999999999997</v>
      </c>
      <c r="C128" s="164">
        <v>4.8</v>
      </c>
      <c r="D128" s="164">
        <v>4.92</v>
      </c>
      <c r="E128" s="164">
        <v>5.04</v>
      </c>
      <c r="F128" s="177">
        <v>5.16</v>
      </c>
      <c r="G128" s="164"/>
    </row>
    <row r="129" spans="1:7" ht="14" x14ac:dyDescent="0.15">
      <c r="A129" s="186" t="s">
        <v>541</v>
      </c>
      <c r="B129" s="164">
        <v>4.6399999999999997</v>
      </c>
      <c r="C129" s="164">
        <v>4.8</v>
      </c>
      <c r="D129" s="164">
        <v>4.92</v>
      </c>
      <c r="E129" s="164">
        <v>5.04</v>
      </c>
      <c r="F129" s="177">
        <v>5.16</v>
      </c>
      <c r="G129" s="165"/>
    </row>
    <row r="130" spans="1:7" ht="17" thickBot="1" x14ac:dyDescent="0.25">
      <c r="A130" s="189" t="s">
        <v>536</v>
      </c>
      <c r="B130" s="183"/>
      <c r="C130" s="183"/>
      <c r="D130" s="184">
        <v>6.3788764884118256</v>
      </c>
      <c r="E130" s="184">
        <v>4.6384133729542034</v>
      </c>
      <c r="F130" s="185">
        <v>4.5458698251212004</v>
      </c>
      <c r="G130" s="169"/>
    </row>
    <row r="131" spans="1:7" x14ac:dyDescent="0.15">
      <c r="A131" s="164"/>
      <c r="B131" s="169"/>
      <c r="C131" s="169"/>
      <c r="D131" s="169"/>
      <c r="E131" s="169"/>
      <c r="F131" s="169"/>
      <c r="G131" s="16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6EF4D-965F-4E16-BE8A-59A059924715}">
  <sheetPr>
    <tabColor theme="5"/>
  </sheetPr>
  <dimension ref="A1:AT261"/>
  <sheetViews>
    <sheetView showGridLines="0" topLeftCell="A198" zoomScaleNormal="100" workbookViewId="0">
      <selection activeCell="A208" sqref="A208:B212"/>
    </sheetView>
  </sheetViews>
  <sheetFormatPr baseColWidth="10" defaultColWidth="8.83203125" defaultRowHeight="13" x14ac:dyDescent="0.15"/>
  <cols>
    <col min="5" max="5" width="11" bestFit="1" customWidth="1"/>
  </cols>
  <sheetData>
    <row r="1" spans="1:46" x14ac:dyDescent="0.15">
      <c r="A1" t="s">
        <v>559</v>
      </c>
      <c r="K1" t="s">
        <v>560</v>
      </c>
      <c r="P1" t="s">
        <v>561</v>
      </c>
    </row>
    <row r="2" spans="1:46" x14ac:dyDescent="0.15">
      <c r="A2" t="s">
        <v>562</v>
      </c>
      <c r="B2" t="s">
        <v>563</v>
      </c>
      <c r="C2" t="s">
        <v>564</v>
      </c>
      <c r="D2" t="s">
        <v>565</v>
      </c>
      <c r="K2" t="s">
        <v>188</v>
      </c>
      <c r="L2">
        <v>3.86</v>
      </c>
      <c r="P2" t="s">
        <v>566</v>
      </c>
      <c r="Q2">
        <v>1</v>
      </c>
    </row>
    <row r="3" spans="1:46" x14ac:dyDescent="0.15">
      <c r="A3" s="64">
        <v>45778</v>
      </c>
      <c r="B3">
        <v>1.1971504895092324</v>
      </c>
      <c r="C3">
        <v>3.5510483971193736</v>
      </c>
      <c r="D3">
        <v>2.8568940785173127</v>
      </c>
      <c r="K3" t="s">
        <v>189</v>
      </c>
      <c r="L3">
        <v>2.97</v>
      </c>
      <c r="P3" t="s">
        <v>567</v>
      </c>
      <c r="Q3">
        <v>1</v>
      </c>
    </row>
    <row r="4" spans="1:46" x14ac:dyDescent="0.15">
      <c r="A4" s="64">
        <v>45748</v>
      </c>
      <c r="B4">
        <v>1.16567720497491</v>
      </c>
      <c r="C4">
        <v>3.4896308933956108</v>
      </c>
      <c r="D4">
        <v>2.6702440214200509</v>
      </c>
      <c r="K4" t="s">
        <v>190</v>
      </c>
      <c r="L4">
        <v>1.92</v>
      </c>
      <c r="P4" t="s">
        <v>568</v>
      </c>
      <c r="Q4">
        <v>1</v>
      </c>
    </row>
    <row r="5" spans="1:46" x14ac:dyDescent="0.15">
      <c r="A5" s="64">
        <v>45717</v>
      </c>
      <c r="B5">
        <v>1.1982701531403268</v>
      </c>
      <c r="C5">
        <v>3.3055137760685902</v>
      </c>
      <c r="D5">
        <v>2.6906932904272987</v>
      </c>
      <c r="P5" t="s">
        <v>569</v>
      </c>
      <c r="Q5">
        <v>1</v>
      </c>
    </row>
    <row r="6" spans="1:46" x14ac:dyDescent="0.15">
      <c r="A6" s="64">
        <v>45689</v>
      </c>
      <c r="B6">
        <v>1.2511957326306014</v>
      </c>
      <c r="C6">
        <v>3.6674955908893714</v>
      </c>
      <c r="D6">
        <v>2.8548469924958075</v>
      </c>
      <c r="P6" t="s">
        <v>570</v>
      </c>
      <c r="Q6">
        <v>1</v>
      </c>
    </row>
    <row r="7" spans="1:46" x14ac:dyDescent="0.15">
      <c r="A7" s="64">
        <v>45658</v>
      </c>
      <c r="B7">
        <v>1.2084177444761457</v>
      </c>
      <c r="C7">
        <v>3.7041668426314227</v>
      </c>
      <c r="D7">
        <v>2.8959697631322858</v>
      </c>
      <c r="P7" t="s">
        <v>571</v>
      </c>
      <c r="Q7">
        <v>1</v>
      </c>
    </row>
    <row r="8" spans="1:46" x14ac:dyDescent="0.15">
      <c r="A8" s="64">
        <v>45627</v>
      </c>
      <c r="B8">
        <v>1.1977577009377993</v>
      </c>
      <c r="C8">
        <v>3.8226696002388265</v>
      </c>
      <c r="D8">
        <v>2.8198342386877178</v>
      </c>
      <c r="P8" t="s">
        <v>572</v>
      </c>
      <c r="Q8">
        <v>1</v>
      </c>
    </row>
    <row r="9" spans="1:46" x14ac:dyDescent="0.15">
      <c r="A9" s="64">
        <v>45597</v>
      </c>
      <c r="B9">
        <v>1.301910544497608</v>
      </c>
      <c r="C9">
        <v>3.9790461124584433</v>
      </c>
      <c r="D9">
        <v>2.8921376807053516</v>
      </c>
    </row>
    <row r="10" spans="1:46" x14ac:dyDescent="0.15">
      <c r="A10" s="64">
        <v>45566</v>
      </c>
      <c r="B10">
        <v>1.2493144079240073</v>
      </c>
      <c r="C10">
        <v>3.6815748634885672</v>
      </c>
      <c r="D10">
        <v>2.7353993007711641</v>
      </c>
      <c r="P10" t="s">
        <v>573</v>
      </c>
      <c r="Q10">
        <v>1</v>
      </c>
    </row>
    <row r="11" spans="1:46" x14ac:dyDescent="0.15">
      <c r="A11" s="64">
        <v>45536</v>
      </c>
      <c r="B11">
        <v>1.2879529978598014</v>
      </c>
      <c r="C11">
        <v>3.5988024081022165</v>
      </c>
      <c r="D11">
        <v>2.7627505310283449</v>
      </c>
      <c r="Q11">
        <v>1</v>
      </c>
    </row>
    <row r="12" spans="1:46" x14ac:dyDescent="0.15">
      <c r="A12" s="64">
        <v>45505</v>
      </c>
      <c r="B12">
        <v>1.2623277446435377</v>
      </c>
      <c r="C12">
        <v>3.3829689867477124</v>
      </c>
      <c r="D12">
        <v>2.7080479621920652</v>
      </c>
      <c r="P12" t="s">
        <v>574</v>
      </c>
      <c r="Q12">
        <v>1</v>
      </c>
    </row>
    <row r="13" spans="1:46" x14ac:dyDescent="0.15">
      <c r="A13" s="64">
        <v>45474</v>
      </c>
      <c r="B13">
        <v>1.1879613633009012</v>
      </c>
      <c r="C13">
        <v>3.2041759677474069</v>
      </c>
      <c r="D13">
        <v>2.6476808390614641</v>
      </c>
      <c r="P13" t="s">
        <v>575</v>
      </c>
      <c r="Q13">
        <v>1</v>
      </c>
      <c r="AF13" t="s">
        <v>576</v>
      </c>
    </row>
    <row r="14" spans="1:46" x14ac:dyDescent="0.15">
      <c r="A14" s="64">
        <v>45444</v>
      </c>
      <c r="B14">
        <v>1.1196619823759673</v>
      </c>
      <c r="C14">
        <v>3.067664880562381</v>
      </c>
      <c r="D14">
        <v>2.6180963503030394</v>
      </c>
      <c r="P14" t="s">
        <v>577</v>
      </c>
      <c r="Q14">
        <v>1</v>
      </c>
      <c r="AF14">
        <v>2020</v>
      </c>
      <c r="AG14">
        <v>2021</v>
      </c>
      <c r="AH14">
        <v>2022</v>
      </c>
      <c r="AI14">
        <v>2023</v>
      </c>
      <c r="AJ14">
        <v>2024</v>
      </c>
      <c r="AK14">
        <v>2025</v>
      </c>
      <c r="AL14">
        <v>2026</v>
      </c>
      <c r="AM14">
        <v>2027</v>
      </c>
      <c r="AN14">
        <v>2028</v>
      </c>
      <c r="AO14">
        <v>2029</v>
      </c>
      <c r="AP14">
        <v>2030</v>
      </c>
      <c r="AQ14">
        <v>2031</v>
      </c>
      <c r="AR14">
        <v>2032</v>
      </c>
      <c r="AS14">
        <v>2033</v>
      </c>
      <c r="AT14">
        <v>2034</v>
      </c>
    </row>
    <row r="15" spans="1:46" x14ac:dyDescent="0.15">
      <c r="A15" s="64">
        <v>45413</v>
      </c>
      <c r="B15">
        <v>1.095988628010931</v>
      </c>
      <c r="C15">
        <v>3.0936515536127276</v>
      </c>
      <c r="D15">
        <v>2.5302951099865076</v>
      </c>
      <c r="P15" t="s">
        <v>578</v>
      </c>
      <c r="Q15">
        <v>1</v>
      </c>
      <c r="AE15" t="s">
        <v>55</v>
      </c>
      <c r="AF15" s="168">
        <v>59.98545</v>
      </c>
      <c r="AG15" s="168">
        <v>66.355370000000008</v>
      </c>
      <c r="AH15" s="168">
        <v>72.63</v>
      </c>
      <c r="AI15" s="168">
        <v>81.88</v>
      </c>
      <c r="AJ15" s="168">
        <v>87.48</v>
      </c>
      <c r="AK15" s="168">
        <v>92.326322181607921</v>
      </c>
      <c r="AL15" s="168">
        <v>98.947469798171568</v>
      </c>
      <c r="AM15" s="168">
        <v>105.93507421967558</v>
      </c>
      <c r="AN15" s="168">
        <v>114.65772789923528</v>
      </c>
      <c r="AO15" s="168">
        <v>125.36227650177202</v>
      </c>
      <c r="AP15" s="168">
        <v>138.21820839860032</v>
      </c>
      <c r="AQ15" s="168">
        <v>153.94391303131022</v>
      </c>
      <c r="AR15" s="168">
        <v>173.15082192151843</v>
      </c>
      <c r="AS15" s="168">
        <v>196.77857292608638</v>
      </c>
      <c r="AT15" s="168">
        <v>225.98299783079605</v>
      </c>
    </row>
    <row r="16" spans="1:46" x14ac:dyDescent="0.15">
      <c r="A16" s="64">
        <v>45383</v>
      </c>
      <c r="B16">
        <v>1.0485922579515223</v>
      </c>
      <c r="C16">
        <v>2.8834481812030268</v>
      </c>
      <c r="D16">
        <v>2.4144037309031559</v>
      </c>
      <c r="P16" t="s">
        <v>579</v>
      </c>
      <c r="Q16">
        <v>1</v>
      </c>
      <c r="AF16" s="22">
        <f>AF15/100</f>
        <v>0.59985449999999996</v>
      </c>
      <c r="AG16" s="22">
        <f t="shared" ref="AG16:AT16" si="0">AG15/100</f>
        <v>0.66355370000000002</v>
      </c>
      <c r="AH16" s="22">
        <f t="shared" si="0"/>
        <v>0.72629999999999995</v>
      </c>
      <c r="AI16" s="22">
        <f t="shared" si="0"/>
        <v>0.81879999999999997</v>
      </c>
      <c r="AJ16" s="22">
        <f t="shared" si="0"/>
        <v>0.87480000000000002</v>
      </c>
      <c r="AK16" s="22">
        <f t="shared" si="0"/>
        <v>0.92326322181607923</v>
      </c>
      <c r="AL16" s="22">
        <f t="shared" si="0"/>
        <v>0.98947469798171572</v>
      </c>
      <c r="AM16" s="22">
        <f t="shared" si="0"/>
        <v>1.0593507421967558</v>
      </c>
      <c r="AN16" s="22">
        <f t="shared" si="0"/>
        <v>1.1465772789923527</v>
      </c>
      <c r="AO16" s="22">
        <f t="shared" si="0"/>
        <v>1.2536227650177201</v>
      </c>
      <c r="AP16" s="22">
        <f t="shared" si="0"/>
        <v>1.3821820839860033</v>
      </c>
      <c r="AQ16" s="22">
        <f t="shared" si="0"/>
        <v>1.5394391303131021</v>
      </c>
      <c r="AR16" s="22">
        <f t="shared" si="0"/>
        <v>1.7315082192151843</v>
      </c>
      <c r="AS16" s="22">
        <f t="shared" si="0"/>
        <v>1.9677857292608638</v>
      </c>
      <c r="AT16" s="22">
        <f t="shared" si="0"/>
        <v>2.2598299783079607</v>
      </c>
    </row>
    <row r="17" spans="1:32" x14ac:dyDescent="0.15">
      <c r="A17" s="64">
        <v>45352</v>
      </c>
      <c r="B17">
        <v>1.1298268052489195</v>
      </c>
      <c r="C17">
        <v>3.3466204517212472</v>
      </c>
      <c r="D17">
        <v>2.5192025572862642</v>
      </c>
      <c r="P17" t="s">
        <v>580</v>
      </c>
      <c r="Q17">
        <v>1</v>
      </c>
      <c r="AF17">
        <f>(AT15/AF15)^(1/10)</f>
        <v>1.1418340361164176</v>
      </c>
    </row>
    <row r="18" spans="1:32" x14ac:dyDescent="0.15">
      <c r="A18" s="64">
        <v>45323</v>
      </c>
      <c r="B18">
        <v>1.1163193412201557</v>
      </c>
      <c r="C18">
        <v>3.603941903641231</v>
      </c>
      <c r="D18">
        <v>2.4434554386869682</v>
      </c>
      <c r="P18" t="s">
        <v>581</v>
      </c>
      <c r="Q18">
        <v>1</v>
      </c>
    </row>
    <row r="19" spans="1:32" x14ac:dyDescent="0.15">
      <c r="A19" s="64">
        <v>45292</v>
      </c>
      <c r="B19">
        <v>1.0963654893146295</v>
      </c>
      <c r="C19">
        <v>3.364396848059402</v>
      </c>
      <c r="D19">
        <v>2.3233388216097444</v>
      </c>
      <c r="P19" t="s">
        <v>582</v>
      </c>
      <c r="Q19">
        <v>1</v>
      </c>
    </row>
    <row r="20" spans="1:32" x14ac:dyDescent="0.15">
      <c r="A20" s="64">
        <v>45261</v>
      </c>
      <c r="B20">
        <v>1.1450292316601876</v>
      </c>
      <c r="C20">
        <v>3.265453603862372</v>
      </c>
      <c r="D20">
        <v>2.2869759047246228</v>
      </c>
      <c r="P20" t="s">
        <v>583</v>
      </c>
      <c r="Q20">
        <v>1</v>
      </c>
    </row>
    <row r="21" spans="1:32" x14ac:dyDescent="0.15">
      <c r="A21" s="64">
        <v>45231</v>
      </c>
      <c r="B21">
        <v>1.050292819354419</v>
      </c>
      <c r="C21">
        <v>3.3044460674583811</v>
      </c>
      <c r="D21">
        <v>2.1901703741856182</v>
      </c>
      <c r="P21" t="s">
        <v>584</v>
      </c>
      <c r="Q21">
        <v>1</v>
      </c>
    </row>
    <row r="22" spans="1:32" x14ac:dyDescent="0.15">
      <c r="A22" s="64">
        <v>45200</v>
      </c>
      <c r="B22">
        <v>0.95316527757003255</v>
      </c>
      <c r="C22">
        <v>2.958322352245641</v>
      </c>
      <c r="D22">
        <v>2.0108064397591061</v>
      </c>
      <c r="P22" t="s">
        <v>585</v>
      </c>
      <c r="Q22">
        <v>1</v>
      </c>
    </row>
    <row r="23" spans="1:32" x14ac:dyDescent="0.15">
      <c r="A23" s="64">
        <v>45170</v>
      </c>
      <c r="B23">
        <v>0.99818334649704954</v>
      </c>
      <c r="C23">
        <v>2.9444832808257599</v>
      </c>
      <c r="D23">
        <v>2.0560393044571637</v>
      </c>
      <c r="P23" t="s">
        <v>586</v>
      </c>
      <c r="Q23">
        <v>1</v>
      </c>
    </row>
    <row r="24" spans="1:32" x14ac:dyDescent="0.15">
      <c r="A24" s="64">
        <v>45139</v>
      </c>
      <c r="B24">
        <v>1.0788838591623968</v>
      </c>
      <c r="C24">
        <v>3.167814180554879</v>
      </c>
      <c r="D24">
        <v>2.1612943387545083</v>
      </c>
      <c r="P24" t="s">
        <v>587</v>
      </c>
      <c r="Q24">
        <v>1</v>
      </c>
    </row>
    <row r="25" spans="1:32" x14ac:dyDescent="0.15">
      <c r="A25" s="64">
        <v>45108</v>
      </c>
      <c r="B25">
        <v>1.1145494412834678</v>
      </c>
      <c r="C25">
        <v>3.2833894906248746</v>
      </c>
      <c r="D25">
        <v>2.2002385612893294</v>
      </c>
      <c r="P25" t="s">
        <v>588</v>
      </c>
      <c r="Q25">
        <v>1</v>
      </c>
    </row>
    <row r="26" spans="1:32" x14ac:dyDescent="0.15">
      <c r="A26" s="64">
        <v>45078</v>
      </c>
      <c r="B26">
        <v>1.0851420906274636</v>
      </c>
      <c r="C26">
        <v>3.1781913567175248</v>
      </c>
      <c r="D26">
        <v>2.1338750473177477</v>
      </c>
      <c r="F26" t="s">
        <v>589</v>
      </c>
      <c r="P26" t="s">
        <v>590</v>
      </c>
      <c r="Q26">
        <v>1</v>
      </c>
    </row>
    <row r="27" spans="1:32" x14ac:dyDescent="0.15">
      <c r="A27" s="64">
        <v>45047</v>
      </c>
      <c r="B27">
        <v>1.0406042296005598</v>
      </c>
      <c r="C27">
        <v>3.0225310097170941</v>
      </c>
      <c r="D27">
        <v>2.0042031063376986</v>
      </c>
      <c r="F27" t="s">
        <v>591</v>
      </c>
      <c r="G27" t="s">
        <v>592</v>
      </c>
      <c r="H27" t="s">
        <v>593</v>
      </c>
      <c r="I27" t="s">
        <v>594</v>
      </c>
      <c r="J27" t="s">
        <v>595</v>
      </c>
      <c r="P27" t="s">
        <v>596</v>
      </c>
      <c r="Q27">
        <v>1</v>
      </c>
    </row>
    <row r="28" spans="1:32" x14ac:dyDescent="0.15">
      <c r="A28" s="64">
        <v>45017</v>
      </c>
      <c r="B28">
        <v>1.0753376352181045</v>
      </c>
      <c r="C28">
        <v>2.9353510825649161</v>
      </c>
      <c r="D28">
        <v>1.9992050936036894</v>
      </c>
      <c r="F28" s="17">
        <v>0.2</v>
      </c>
      <c r="G28" s="18">
        <v>7.4999999999999997E-2</v>
      </c>
      <c r="H28" s="18">
        <v>8.4000000000000005E-2</v>
      </c>
      <c r="I28" s="18">
        <v>4.8000000000000001E-2</v>
      </c>
      <c r="J28" s="18">
        <v>2.5999999999999999E-2</v>
      </c>
      <c r="P28" t="s">
        <v>597</v>
      </c>
      <c r="Q28">
        <v>1</v>
      </c>
    </row>
    <row r="29" spans="1:32" x14ac:dyDescent="0.15">
      <c r="A29" s="64">
        <v>44986</v>
      </c>
      <c r="B29">
        <v>1.0681808236993191</v>
      </c>
      <c r="C29">
        <v>2.9230741710465207</v>
      </c>
      <c r="D29">
        <v>1.9704367175277839</v>
      </c>
      <c r="P29" t="s">
        <v>598</v>
      </c>
      <c r="Q29">
        <v>1</v>
      </c>
    </row>
    <row r="30" spans="1:32" x14ac:dyDescent="0.15">
      <c r="A30" s="64">
        <v>44958</v>
      </c>
      <c r="B30">
        <v>1.1040628668726813</v>
      </c>
      <c r="C30">
        <v>2.7902578952334101</v>
      </c>
      <c r="D30">
        <v>1.9036196672087566</v>
      </c>
    </row>
    <row r="31" spans="1:32" x14ac:dyDescent="0.15">
      <c r="A31" s="64">
        <v>44927</v>
      </c>
      <c r="B31">
        <v>1.1607052847694295</v>
      </c>
      <c r="C31">
        <v>2.9922336678106274</v>
      </c>
      <c r="D31">
        <v>1.9546356578794093</v>
      </c>
      <c r="P31" t="s">
        <v>599</v>
      </c>
      <c r="Q31">
        <v>1</v>
      </c>
    </row>
    <row r="32" spans="1:32" x14ac:dyDescent="0.15">
      <c r="A32" s="64">
        <v>44896</v>
      </c>
      <c r="B32">
        <v>1.050792399755051</v>
      </c>
      <c r="C32">
        <v>2.6552787894317396</v>
      </c>
      <c r="D32">
        <v>1.8408698981723575</v>
      </c>
      <c r="P32" t="s">
        <v>600</v>
      </c>
      <c r="Q32">
        <v>1</v>
      </c>
    </row>
    <row r="33" spans="1:17" x14ac:dyDescent="0.15">
      <c r="A33" s="64">
        <v>44866</v>
      </c>
      <c r="B33">
        <v>1.1156093000902974</v>
      </c>
      <c r="C33">
        <v>2.7997456657863133</v>
      </c>
      <c r="D33">
        <v>1.9562910713840143</v>
      </c>
      <c r="P33" t="s">
        <v>601</v>
      </c>
      <c r="Q33">
        <v>1</v>
      </c>
    </row>
    <row r="34" spans="1:17" x14ac:dyDescent="0.15">
      <c r="A34" s="64">
        <v>44835</v>
      </c>
      <c r="B34">
        <v>1.0565482527609595</v>
      </c>
      <c r="C34">
        <v>2.2961909831758494</v>
      </c>
      <c r="D34">
        <v>1.8564158961700647</v>
      </c>
      <c r="P34" t="s">
        <v>602</v>
      </c>
      <c r="Q34">
        <v>1</v>
      </c>
    </row>
    <row r="35" spans="1:17" x14ac:dyDescent="0.15">
      <c r="A35" s="64">
        <v>44805</v>
      </c>
      <c r="B35">
        <v>1.0089269029420929</v>
      </c>
      <c r="C35">
        <v>2.3058756609518469</v>
      </c>
      <c r="D35">
        <v>1.7190627800445084</v>
      </c>
      <c r="P35" t="s">
        <v>603</v>
      </c>
      <c r="Q35">
        <v>1</v>
      </c>
    </row>
    <row r="36" spans="1:17" x14ac:dyDescent="0.15">
      <c r="A36" s="64">
        <v>44774</v>
      </c>
      <c r="B36">
        <v>1.1563632125410805</v>
      </c>
      <c r="C36">
        <v>2.664827991392404</v>
      </c>
      <c r="D36">
        <v>1.8961645489129808</v>
      </c>
      <c r="P36" t="s">
        <v>604</v>
      </c>
      <c r="Q36">
        <v>1</v>
      </c>
    </row>
    <row r="37" spans="1:17" x14ac:dyDescent="0.15">
      <c r="A37" s="64">
        <v>44743</v>
      </c>
      <c r="B37">
        <v>1.2317460721570948</v>
      </c>
      <c r="C37">
        <v>2.8528294522989017</v>
      </c>
      <c r="D37">
        <v>1.9801217093911663</v>
      </c>
      <c r="P37" t="s">
        <v>605</v>
      </c>
      <c r="Q37">
        <v>1</v>
      </c>
    </row>
    <row r="38" spans="1:17" x14ac:dyDescent="0.15">
      <c r="A38" s="64">
        <v>44713</v>
      </c>
      <c r="B38">
        <v>1.1335782000341383</v>
      </c>
      <c r="C38">
        <v>2.6634576158144916</v>
      </c>
      <c r="D38">
        <v>1.8147939779957531</v>
      </c>
      <c r="P38" t="s">
        <v>606</v>
      </c>
      <c r="Q38">
        <v>1</v>
      </c>
    </row>
    <row r="39" spans="1:17" x14ac:dyDescent="0.15">
      <c r="A39" s="64">
        <v>44682</v>
      </c>
      <c r="B39">
        <v>1.2313471649295442</v>
      </c>
      <c r="C39">
        <v>2.7854607988020197</v>
      </c>
      <c r="D39">
        <v>1.9809998668221298</v>
      </c>
      <c r="P39" t="s">
        <v>607</v>
      </c>
      <c r="Q39">
        <v>1</v>
      </c>
    </row>
    <row r="40" spans="1:17" x14ac:dyDescent="0.15">
      <c r="A40" s="64">
        <v>44652</v>
      </c>
      <c r="B40">
        <v>1.3139976149072075</v>
      </c>
      <c r="C40">
        <v>2.9151866026185447</v>
      </c>
      <c r="D40">
        <v>1.9808017866434655</v>
      </c>
    </row>
    <row r="41" spans="1:17" x14ac:dyDescent="0.15">
      <c r="A41" s="64">
        <v>44621</v>
      </c>
      <c r="B41">
        <v>1.376778724756085</v>
      </c>
      <c r="C41">
        <v>3.0065868426346376</v>
      </c>
      <c r="D41">
        <v>2.1719317836002912</v>
      </c>
    </row>
    <row r="42" spans="1:17" x14ac:dyDescent="0.15">
      <c r="A42" s="64">
        <v>44593</v>
      </c>
      <c r="B42">
        <v>1.2998288564540079</v>
      </c>
      <c r="C42">
        <v>2.8773919443340392</v>
      </c>
      <c r="D42">
        <v>2.0968640505891978</v>
      </c>
    </row>
    <row r="43" spans="1:17" x14ac:dyDescent="0.15">
      <c r="A43" s="64">
        <v>44562</v>
      </c>
      <c r="B43">
        <v>1.3443260486648132</v>
      </c>
      <c r="C43">
        <v>2.93881313893784</v>
      </c>
      <c r="D43">
        <v>2.1648400274511643</v>
      </c>
    </row>
    <row r="44" spans="1:17" x14ac:dyDescent="0.15">
      <c r="A44" s="64">
        <v>44531</v>
      </c>
      <c r="B44">
        <v>1.4458228099212878</v>
      </c>
      <c r="C44">
        <v>3.4291868599041306</v>
      </c>
      <c r="D44">
        <v>2.2850327501067809</v>
      </c>
    </row>
    <row r="45" spans="1:17" x14ac:dyDescent="0.15">
      <c r="A45" s="64">
        <v>44501</v>
      </c>
      <c r="B45">
        <v>1.3360033357247161</v>
      </c>
      <c r="C45">
        <v>3.2928623582716825</v>
      </c>
      <c r="D45">
        <v>2.1895676026320245</v>
      </c>
      <c r="F45" t="s">
        <v>608</v>
      </c>
      <c r="K45" t="s">
        <v>609</v>
      </c>
    </row>
    <row r="46" spans="1:17" x14ac:dyDescent="0.15">
      <c r="A46" s="64">
        <v>44470</v>
      </c>
      <c r="B46">
        <v>1.3478645437093584</v>
      </c>
      <c r="C46">
        <v>3.3936538784620036</v>
      </c>
      <c r="D46">
        <v>2.2078931154905965</v>
      </c>
      <c r="F46" t="s">
        <v>610</v>
      </c>
      <c r="G46" t="s">
        <v>611</v>
      </c>
      <c r="H46" t="s">
        <v>612</v>
      </c>
      <c r="I46" t="s">
        <v>592</v>
      </c>
      <c r="L46">
        <v>2025</v>
      </c>
      <c r="M46">
        <v>2026</v>
      </c>
      <c r="N46">
        <v>2027</v>
      </c>
      <c r="O46">
        <v>2028</v>
      </c>
      <c r="P46">
        <v>2029</v>
      </c>
      <c r="Q46">
        <v>2030</v>
      </c>
    </row>
    <row r="47" spans="1:17" x14ac:dyDescent="0.15">
      <c r="A47" s="64">
        <v>44440</v>
      </c>
      <c r="B47">
        <v>1.2521967147058328</v>
      </c>
      <c r="C47">
        <v>3.2033734929790483</v>
      </c>
      <c r="D47">
        <v>2.0651885843144671</v>
      </c>
      <c r="F47" s="17">
        <v>0.12</v>
      </c>
      <c r="G47" s="17">
        <v>0.01</v>
      </c>
      <c r="H47" s="18">
        <v>2.5000000000000001E-2</v>
      </c>
      <c r="I47" s="18">
        <v>4.2999999999999997E-2</v>
      </c>
      <c r="K47" t="s">
        <v>613</v>
      </c>
      <c r="L47">
        <v>23</v>
      </c>
      <c r="M47">
        <v>31</v>
      </c>
      <c r="N47">
        <v>43</v>
      </c>
      <c r="O47">
        <v>60</v>
      </c>
      <c r="P47">
        <v>70</v>
      </c>
      <c r="Q47">
        <v>92</v>
      </c>
    </row>
    <row r="48" spans="1:17" x14ac:dyDescent="0.15">
      <c r="A48" s="64">
        <v>44409</v>
      </c>
      <c r="B48">
        <v>1.3316991542123076</v>
      </c>
      <c r="C48">
        <v>3.4194849412671311</v>
      </c>
      <c r="D48">
        <v>2.1684046454372816</v>
      </c>
      <c r="K48" t="s">
        <v>614</v>
      </c>
      <c r="L48">
        <v>19</v>
      </c>
      <c r="M48">
        <v>21</v>
      </c>
      <c r="N48">
        <v>23</v>
      </c>
      <c r="O48">
        <v>27</v>
      </c>
      <c r="P48">
        <v>30</v>
      </c>
      <c r="Q48">
        <v>40</v>
      </c>
    </row>
    <row r="49" spans="1:20" x14ac:dyDescent="0.15">
      <c r="A49" s="64">
        <v>44378</v>
      </c>
      <c r="B49">
        <v>1.3085380310625012</v>
      </c>
      <c r="C49">
        <v>3.326023675972309</v>
      </c>
      <c r="D49">
        <v>2.107293144253918</v>
      </c>
    </row>
    <row r="50" spans="1:20" x14ac:dyDescent="0.15">
      <c r="A50" s="64">
        <v>44348</v>
      </c>
      <c r="B50">
        <v>1.2496781883893624</v>
      </c>
      <c r="C50">
        <v>3.2537895480065631</v>
      </c>
      <c r="D50">
        <v>2.0605193548977394</v>
      </c>
    </row>
    <row r="51" spans="1:20" x14ac:dyDescent="0.15">
      <c r="A51" s="64">
        <v>44317</v>
      </c>
      <c r="B51">
        <v>1.2226574585552905</v>
      </c>
      <c r="C51">
        <v>2.9867721204392907</v>
      </c>
      <c r="D51">
        <v>2.0157692769494613</v>
      </c>
    </row>
    <row r="52" spans="1:20" x14ac:dyDescent="0.15">
      <c r="A52" s="64">
        <v>44287</v>
      </c>
      <c r="B52">
        <v>1.213074172591815</v>
      </c>
      <c r="C52">
        <v>2.9221916842180713</v>
      </c>
      <c r="D52">
        <v>2.0047431894077188</v>
      </c>
      <c r="P52" t="s">
        <v>615</v>
      </c>
    </row>
    <row r="53" spans="1:20" x14ac:dyDescent="0.15">
      <c r="A53" s="64">
        <v>44256</v>
      </c>
      <c r="B53">
        <v>1.1241536211582013</v>
      </c>
      <c r="C53">
        <v>2.7552250464058754</v>
      </c>
      <c r="D53">
        <v>1.9049251134622944</v>
      </c>
      <c r="P53">
        <v>2020</v>
      </c>
      <c r="Q53">
        <v>2021</v>
      </c>
      <c r="R53">
        <v>2022</v>
      </c>
      <c r="S53">
        <v>2023</v>
      </c>
      <c r="T53">
        <v>2024</v>
      </c>
    </row>
    <row r="54" spans="1:20" x14ac:dyDescent="0.15">
      <c r="A54" s="64">
        <v>44228</v>
      </c>
      <c r="B54">
        <v>1.0822697806471564</v>
      </c>
      <c r="C54">
        <v>2.6285299049855708</v>
      </c>
      <c r="D54">
        <v>1.8274415900444114</v>
      </c>
      <c r="O54" t="s">
        <v>616</v>
      </c>
      <c r="P54" s="17">
        <v>0.9</v>
      </c>
      <c r="Q54" s="17">
        <v>0.95</v>
      </c>
      <c r="R54" s="17">
        <v>0.96</v>
      </c>
      <c r="S54" s="17">
        <v>0.96</v>
      </c>
      <c r="T54" s="17">
        <v>0.97</v>
      </c>
    </row>
    <row r="55" spans="1:20" x14ac:dyDescent="0.15">
      <c r="A55" s="64">
        <v>44197</v>
      </c>
      <c r="B55">
        <v>1.0423478576973479</v>
      </c>
      <c r="C55">
        <v>2.9999200011248242</v>
      </c>
      <c r="D55">
        <v>1.7809585713326297</v>
      </c>
    </row>
    <row r="56" spans="1:20" x14ac:dyDescent="0.15">
      <c r="A56" s="64">
        <v>44166</v>
      </c>
      <c r="B56">
        <v>1.0419310852632426</v>
      </c>
      <c r="C56">
        <v>2.8953961983638878</v>
      </c>
      <c r="D56">
        <v>1.8009491064138232</v>
      </c>
    </row>
    <row r="57" spans="1:20" x14ac:dyDescent="0.15">
      <c r="A57" s="64">
        <v>44136</v>
      </c>
      <c r="B57">
        <v>1.0141435519400843</v>
      </c>
      <c r="C57">
        <v>2.8289166569261237</v>
      </c>
      <c r="D57">
        <v>1.7365240636523223</v>
      </c>
    </row>
    <row r="58" spans="1:20" x14ac:dyDescent="0.15">
      <c r="A58" s="64">
        <v>44105</v>
      </c>
      <c r="B58">
        <v>0.91719594097864188</v>
      </c>
      <c r="C58">
        <v>2.9643892454428622</v>
      </c>
      <c r="D58">
        <v>1.5679675518305394</v>
      </c>
    </row>
    <row r="59" spans="1:20" x14ac:dyDescent="0.15">
      <c r="A59" s="64">
        <v>44075</v>
      </c>
      <c r="B59">
        <v>0.94313207298574997</v>
      </c>
      <c r="C59">
        <v>3.0814857021235573</v>
      </c>
      <c r="D59">
        <v>1.6126376137308849</v>
      </c>
    </row>
    <row r="60" spans="1:20" x14ac:dyDescent="0.15">
      <c r="A60" s="64">
        <v>44044</v>
      </c>
      <c r="B60">
        <v>0.97947042578227228</v>
      </c>
      <c r="C60">
        <v>3.2015435866218778</v>
      </c>
      <c r="D60">
        <v>1.6784321541745264</v>
      </c>
    </row>
    <row r="61" spans="1:20" x14ac:dyDescent="0.15">
      <c r="A61" s="64">
        <v>44013</v>
      </c>
      <c r="B61">
        <v>0.97314498339023581</v>
      </c>
      <c r="C61">
        <v>3.1840314138457262</v>
      </c>
      <c r="D61">
        <v>1.5684815944066222</v>
      </c>
    </row>
    <row r="62" spans="1:20" x14ac:dyDescent="0.15">
      <c r="A62" s="64">
        <v>43983</v>
      </c>
      <c r="B62">
        <v>0.93652678605546713</v>
      </c>
      <c r="C62">
        <v>2.8469522655988251</v>
      </c>
      <c r="D62">
        <v>1.4865715045082193</v>
      </c>
    </row>
    <row r="63" spans="1:20" x14ac:dyDescent="0.15">
      <c r="A63" s="64">
        <v>43952</v>
      </c>
      <c r="B63">
        <v>0.91404136839299943</v>
      </c>
      <c r="C63">
        <v>2.8280046345473582</v>
      </c>
      <c r="D63">
        <v>1.4597127891871753</v>
      </c>
    </row>
    <row r="64" spans="1:20" x14ac:dyDescent="0.15">
      <c r="A64" s="64">
        <v>43922</v>
      </c>
      <c r="B64">
        <v>0.91440713124549755</v>
      </c>
      <c r="C64">
        <v>2.7371318568983338</v>
      </c>
      <c r="D64">
        <v>1.3964534479930886</v>
      </c>
    </row>
    <row r="65" spans="1:18" x14ac:dyDescent="0.15">
      <c r="A65" s="64">
        <v>43891</v>
      </c>
      <c r="B65">
        <v>0.84628147269365805</v>
      </c>
      <c r="C65">
        <v>2.5318026610843898</v>
      </c>
      <c r="D65">
        <v>1.2393090592767915</v>
      </c>
      <c r="F65" t="s">
        <v>617</v>
      </c>
    </row>
    <row r="66" spans="1:18" x14ac:dyDescent="0.15">
      <c r="A66" s="64">
        <v>43862</v>
      </c>
      <c r="B66">
        <v>1.0876255914325383</v>
      </c>
      <c r="C66">
        <v>2.3219026605689561</v>
      </c>
      <c r="D66">
        <v>1.4165150980418235</v>
      </c>
      <c r="F66" t="s">
        <v>618</v>
      </c>
      <c r="G66" t="s">
        <v>394</v>
      </c>
      <c r="H66" t="s">
        <v>619</v>
      </c>
      <c r="I66" t="s">
        <v>620</v>
      </c>
    </row>
    <row r="67" spans="1:18" x14ac:dyDescent="0.15">
      <c r="A67" s="64">
        <v>43831</v>
      </c>
      <c r="B67">
        <v>1.1840034742352912</v>
      </c>
      <c r="C67">
        <v>2.3905103063615321</v>
      </c>
      <c r="D67">
        <v>1.5465827033975581</v>
      </c>
      <c r="F67">
        <v>478</v>
      </c>
      <c r="G67">
        <v>216</v>
      </c>
      <c r="H67">
        <v>16</v>
      </c>
      <c r="I67">
        <v>37.4</v>
      </c>
      <c r="K67" t="s">
        <v>621</v>
      </c>
    </row>
    <row r="68" spans="1:18" x14ac:dyDescent="0.15">
      <c r="A68" s="64">
        <v>43800</v>
      </c>
      <c r="B68">
        <v>1.1720485787322226</v>
      </c>
      <c r="C68">
        <v>2.3661390739003583</v>
      </c>
      <c r="D68">
        <v>1.5490612013196696</v>
      </c>
      <c r="K68" t="s">
        <v>618</v>
      </c>
      <c r="L68" t="s">
        <v>394</v>
      </c>
    </row>
    <row r="69" spans="1:18" x14ac:dyDescent="0.15">
      <c r="A69" s="64">
        <v>43770</v>
      </c>
      <c r="B69">
        <v>1.187125067084192</v>
      </c>
      <c r="C69">
        <v>2.2978916906869555</v>
      </c>
      <c r="D69">
        <v>1.5059898904527218</v>
      </c>
      <c r="K69">
        <v>10000</v>
      </c>
      <c r="L69">
        <v>5000</v>
      </c>
      <c r="P69" t="s">
        <v>622</v>
      </c>
    </row>
    <row r="70" spans="1:18" x14ac:dyDescent="0.15">
      <c r="A70" s="64">
        <v>43739</v>
      </c>
      <c r="B70">
        <v>1.2086388384078517</v>
      </c>
      <c r="C70">
        <v>2.297661924494506</v>
      </c>
      <c r="D70">
        <v>1.4564699133972163</v>
      </c>
      <c r="P70">
        <v>2022</v>
      </c>
      <c r="Q70">
        <v>2023</v>
      </c>
      <c r="R70">
        <v>2024</v>
      </c>
    </row>
    <row r="71" spans="1:18" x14ac:dyDescent="0.15">
      <c r="A71" s="64">
        <v>43709</v>
      </c>
      <c r="B71">
        <v>1.1934816218108539</v>
      </c>
      <c r="C71">
        <v>2.3383492005846795</v>
      </c>
      <c r="D71">
        <v>1.4273519339447436</v>
      </c>
      <c r="O71" t="s">
        <v>623</v>
      </c>
      <c r="P71">
        <v>1.2</v>
      </c>
      <c r="Q71">
        <v>4.9000000000000004</v>
      </c>
      <c r="R71">
        <v>6.9</v>
      </c>
    </row>
    <row r="72" spans="1:18" x14ac:dyDescent="0.15">
      <c r="A72" s="64">
        <v>43678</v>
      </c>
      <c r="B72">
        <v>1.166648701672389</v>
      </c>
      <c r="C72">
        <v>2.2551347290815698</v>
      </c>
      <c r="D72">
        <v>1.4032166082822881</v>
      </c>
    </row>
    <row r="73" spans="1:18" x14ac:dyDescent="0.15">
      <c r="A73" s="64">
        <v>43647</v>
      </c>
      <c r="B73">
        <v>1.1311311825406136</v>
      </c>
      <c r="C73">
        <v>2.0355038623355628</v>
      </c>
      <c r="D73">
        <v>1.4290830107773582</v>
      </c>
    </row>
    <row r="74" spans="1:18" x14ac:dyDescent="0.15">
      <c r="A74" s="64">
        <v>43617</v>
      </c>
      <c r="B74">
        <v>1.1188241172508544</v>
      </c>
      <c r="C74">
        <v>2.0442943279457295</v>
      </c>
      <c r="D74">
        <v>1.4106040971052789</v>
      </c>
    </row>
    <row r="75" spans="1:18" x14ac:dyDescent="0.15">
      <c r="A75" s="64">
        <v>43586</v>
      </c>
      <c r="B75">
        <v>1.1110467897227949</v>
      </c>
      <c r="C75">
        <v>1.9692653192811189</v>
      </c>
      <c r="D75">
        <v>1.3196782646695471</v>
      </c>
    </row>
    <row r="76" spans="1:18" x14ac:dyDescent="0.15">
      <c r="A76" s="64">
        <v>43556</v>
      </c>
      <c r="B76">
        <v>1.1109356961531796</v>
      </c>
      <c r="C76">
        <v>1.8431910513675767</v>
      </c>
      <c r="D76">
        <v>1.4126292706803116</v>
      </c>
    </row>
    <row r="77" spans="1:18" x14ac:dyDescent="0.15">
      <c r="A77" s="64">
        <v>43525</v>
      </c>
      <c r="B77">
        <v>1.1155092842184753</v>
      </c>
      <c r="C77">
        <v>1.8369454368821772</v>
      </c>
      <c r="D77">
        <v>1.3592122300397496</v>
      </c>
    </row>
    <row r="78" spans="1:18" x14ac:dyDescent="0.15">
      <c r="A78" s="64">
        <v>43497</v>
      </c>
      <c r="B78">
        <v>1.0860766081379374</v>
      </c>
      <c r="C78">
        <v>1.7167714363384832</v>
      </c>
      <c r="D78">
        <v>1.3353101778561249</v>
      </c>
    </row>
    <row r="79" spans="1:18" x14ac:dyDescent="0.15">
      <c r="A79" s="64">
        <v>43466</v>
      </c>
      <c r="B79">
        <v>1.0814264742984541</v>
      </c>
      <c r="C79">
        <v>1.5971452566178093</v>
      </c>
      <c r="D79">
        <v>1.296795355789186</v>
      </c>
    </row>
    <row r="80" spans="1:18" x14ac:dyDescent="0.15">
      <c r="A80" s="64">
        <v>43435</v>
      </c>
      <c r="B80">
        <v>0.96902013826026334</v>
      </c>
      <c r="C80">
        <v>1.4292127575998295</v>
      </c>
      <c r="D80">
        <v>1.202183513293025</v>
      </c>
    </row>
    <row r="81" spans="1:17" x14ac:dyDescent="0.15">
      <c r="A81" s="64">
        <v>43405</v>
      </c>
      <c r="B81">
        <v>1.0626385988159484</v>
      </c>
      <c r="C81">
        <v>1.5618104661783734</v>
      </c>
      <c r="D81">
        <v>1.3236990897302632</v>
      </c>
    </row>
    <row r="82" spans="1:17" x14ac:dyDescent="0.15">
      <c r="A82" s="64">
        <v>43374</v>
      </c>
      <c r="B82">
        <v>1.0179505688437094</v>
      </c>
      <c r="C82">
        <v>1.5352506302746223</v>
      </c>
      <c r="D82">
        <v>1.3004215440910336</v>
      </c>
    </row>
    <row r="83" spans="1:17" x14ac:dyDescent="0.15">
      <c r="A83" s="64">
        <v>43344</v>
      </c>
      <c r="B83">
        <v>1.0507334525636967</v>
      </c>
      <c r="C83">
        <v>1.7547726943360638</v>
      </c>
      <c r="D83">
        <v>1.3974011864292217</v>
      </c>
    </row>
    <row r="84" spans="1:17" x14ac:dyDescent="0.15">
      <c r="A84" s="64">
        <v>43313</v>
      </c>
      <c r="B84">
        <v>1.085132141447585</v>
      </c>
      <c r="C84">
        <v>1.767854820004094</v>
      </c>
      <c r="D84">
        <v>1.3914180886480352</v>
      </c>
    </row>
    <row r="85" spans="1:17" x14ac:dyDescent="0.15">
      <c r="A85" s="64">
        <v>43282</v>
      </c>
      <c r="B85">
        <v>1.0558841504793082</v>
      </c>
      <c r="C85">
        <v>1.7806756849356304</v>
      </c>
      <c r="D85">
        <v>1.3504979992701496</v>
      </c>
      <c r="F85" t="s">
        <v>624</v>
      </c>
    </row>
    <row r="86" spans="1:17" x14ac:dyDescent="0.15">
      <c r="A86" s="64">
        <v>43252</v>
      </c>
      <c r="B86">
        <v>1.0502130002778078</v>
      </c>
      <c r="C86">
        <v>1.7426851486940991</v>
      </c>
      <c r="D86">
        <v>1.3035694973650092</v>
      </c>
    </row>
    <row r="87" spans="1:17" x14ac:dyDescent="0.15">
      <c r="A87" s="64">
        <v>43221</v>
      </c>
      <c r="B87">
        <v>1.01186337824242</v>
      </c>
      <c r="C87">
        <v>1.6086819428543333</v>
      </c>
      <c r="D87">
        <v>1.2973422545432018</v>
      </c>
      <c r="G87">
        <v>2020</v>
      </c>
      <c r="H87">
        <v>2021</v>
      </c>
      <c r="I87">
        <v>2022</v>
      </c>
      <c r="J87">
        <v>2023</v>
      </c>
      <c r="K87">
        <v>2024</v>
      </c>
      <c r="L87">
        <v>2025</v>
      </c>
      <c r="M87">
        <v>2026</v>
      </c>
      <c r="N87">
        <v>2027</v>
      </c>
      <c r="O87">
        <v>2028</v>
      </c>
      <c r="P87">
        <v>2029</v>
      </c>
      <c r="Q87">
        <v>2030</v>
      </c>
    </row>
    <row r="88" spans="1:17" x14ac:dyDescent="0.15">
      <c r="A88" s="64">
        <v>43191</v>
      </c>
      <c r="B88">
        <v>0.97632514303591289</v>
      </c>
      <c r="C88">
        <v>1.7057384613024422</v>
      </c>
      <c r="D88">
        <v>1.2699121520587331</v>
      </c>
      <c r="F88" t="s">
        <v>625</v>
      </c>
      <c r="G88" s="22">
        <f>100*('capex schedule'!G13/revenue!G41)</f>
        <v>15.722251851851851</v>
      </c>
      <c r="H88" s="22">
        <f>100*('capex schedule'!H13/revenue!H41)</f>
        <v>8.8190068965517252</v>
      </c>
      <c r="I88" s="22">
        <f>100*('capex schedule'!I13/revenue!I41)</f>
        <v>41.78</v>
      </c>
      <c r="J88" s="22">
        <f>100*('capex schedule'!J13/revenue!J41)</f>
        <v>14.233333333333334</v>
      </c>
      <c r="K88" s="22">
        <f>100*('capex schedule'!K13/revenue!K41)</f>
        <v>31.640449438202246</v>
      </c>
      <c r="L88" s="22">
        <f>100*('capex schedule'!M13/revenue!M41)</f>
        <v>17.358609473470217</v>
      </c>
      <c r="M88" s="22">
        <f>100*('capex schedule'!N13/revenue!N41)</f>
        <v>30.997299380774034</v>
      </c>
      <c r="N88" s="22">
        <f>100*('capex schedule'!O13/revenue!O41)</f>
        <v>27.351579796263</v>
      </c>
      <c r="O88" s="22">
        <f>100*('capex schedule'!P13/revenue!P41)</f>
        <v>32.222922232756744</v>
      </c>
      <c r="P88" s="22">
        <f>100*('capex schedule'!Q13/revenue!Q41)</f>
        <v>32.026162288683309</v>
      </c>
      <c r="Q88" s="22">
        <f>100*('capex schedule'!R13/revenue!R41)</f>
        <v>32.353351696702177</v>
      </c>
    </row>
    <row r="89" spans="1:17" x14ac:dyDescent="0.15">
      <c r="A89" s="64">
        <v>43160</v>
      </c>
      <c r="B89">
        <v>0.96427174620830902</v>
      </c>
      <c r="C89">
        <v>1.6950595859112016</v>
      </c>
      <c r="D89">
        <v>1.2664926219793888</v>
      </c>
    </row>
    <row r="90" spans="1:17" x14ac:dyDescent="0.15">
      <c r="A90" s="64">
        <v>43132</v>
      </c>
      <c r="B90">
        <v>0.93410030631435537</v>
      </c>
      <c r="C90">
        <v>1.5895157407269334</v>
      </c>
      <c r="D90">
        <v>1.3015030541356376</v>
      </c>
      <c r="F90" t="s">
        <v>626</v>
      </c>
    </row>
    <row r="91" spans="1:17" x14ac:dyDescent="0.15">
      <c r="A91" s="64">
        <v>43101</v>
      </c>
      <c r="B91">
        <v>1.014664682070775</v>
      </c>
      <c r="C91">
        <v>1.8452701889098369</v>
      </c>
      <c r="D91">
        <v>1.3541806826923708</v>
      </c>
      <c r="G91">
        <v>2020</v>
      </c>
      <c r="H91">
        <v>2021</v>
      </c>
      <c r="I91">
        <v>2022</v>
      </c>
      <c r="J91">
        <v>2023</v>
      </c>
      <c r="K91">
        <v>2024</v>
      </c>
      <c r="L91">
        <v>2025</v>
      </c>
      <c r="M91">
        <v>2026</v>
      </c>
      <c r="N91">
        <v>2027</v>
      </c>
      <c r="O91">
        <v>2028</v>
      </c>
      <c r="P91">
        <v>2029</v>
      </c>
      <c r="Q91">
        <v>2030</v>
      </c>
    </row>
    <row r="92" spans="1:17" x14ac:dyDescent="0.15">
      <c r="A92" s="64">
        <v>43070</v>
      </c>
      <c r="B92">
        <v>1.0604773014953752</v>
      </c>
      <c r="C92">
        <v>1.8373695000595807</v>
      </c>
      <c r="D92">
        <v>1.2821252439806579</v>
      </c>
      <c r="F92" t="s">
        <v>627</v>
      </c>
      <c r="G92">
        <f>revenue!F21/1000</f>
        <v>110.9</v>
      </c>
      <c r="H92">
        <f>revenue!G21/1000</f>
        <v>119.4</v>
      </c>
      <c r="I92">
        <f>revenue!H21/1000</f>
        <v>136</v>
      </c>
      <c r="J92">
        <f>revenue!I21/1000</f>
        <v>134.9</v>
      </c>
      <c r="K92">
        <f>revenue!J21/1000</f>
        <v>145.4</v>
      </c>
      <c r="L92">
        <f>revenue!K21/1000</f>
        <v>144.1</v>
      </c>
      <c r="M92">
        <f>revenue!M21/1000</f>
        <v>155.85</v>
      </c>
      <c r="N92">
        <f>revenue!N21/1000</f>
        <v>160.81299999999999</v>
      </c>
      <c r="O92">
        <f>revenue!O21/1000</f>
        <v>167.291</v>
      </c>
      <c r="P92">
        <f>revenue!P21/1000</f>
        <v>172.76400000000001</v>
      </c>
      <c r="Q92">
        <f>revenue!Q21/1000</f>
        <v>179.93</v>
      </c>
    </row>
    <row r="93" spans="1:17" x14ac:dyDescent="0.15">
      <c r="A93" s="64">
        <v>43040</v>
      </c>
      <c r="B93">
        <v>1.0695686348919569</v>
      </c>
      <c r="C93">
        <v>1.8831295480778729</v>
      </c>
      <c r="D93">
        <v>1.2696823568832025</v>
      </c>
      <c r="F93" t="s">
        <v>189</v>
      </c>
      <c r="G93">
        <f>revenue!F22/1000</f>
        <v>120.3</v>
      </c>
      <c r="H93">
        <f>revenue!G22/1000</f>
        <v>125</v>
      </c>
      <c r="I93">
        <f>revenue!H22/1000</f>
        <v>128.80000000000001</v>
      </c>
      <c r="J93">
        <f>revenue!I22/1000</f>
        <v>132</v>
      </c>
      <c r="K93">
        <f>revenue!J22/1000</f>
        <v>136.19999999999999</v>
      </c>
      <c r="L93">
        <f>revenue!K22/1000</f>
        <v>138.19999999999999</v>
      </c>
      <c r="M93">
        <f>revenue!M22/1000</f>
        <v>141.27600000000001</v>
      </c>
      <c r="N93">
        <f>revenue!N22/1000</f>
        <v>144.39500000000001</v>
      </c>
      <c r="O93">
        <f>revenue!O22/1000</f>
        <v>147.494</v>
      </c>
      <c r="P93">
        <f>revenue!P22/1000</f>
        <v>150.31800000000001</v>
      </c>
      <c r="Q93">
        <f>revenue!Q22/1000</f>
        <v>153.34800000000001</v>
      </c>
    </row>
    <row r="94" spans="1:17" x14ac:dyDescent="0.15">
      <c r="A94" s="64">
        <v>43009</v>
      </c>
      <c r="B94">
        <v>1.0452151225368482</v>
      </c>
      <c r="C94">
        <v>1.8791832632251002</v>
      </c>
      <c r="D94">
        <v>1.2349794347662704</v>
      </c>
      <c r="F94" t="s">
        <v>190</v>
      </c>
      <c r="G94">
        <f>revenue!F23/1000</f>
        <v>65.8</v>
      </c>
      <c r="H94">
        <f>revenue!G23/1000</f>
        <v>66.099999999999994</v>
      </c>
      <c r="I94">
        <f>revenue!H23/1000</f>
        <v>74.7</v>
      </c>
      <c r="J94">
        <f>revenue!I23/1000</f>
        <v>77.599999999999994</v>
      </c>
      <c r="K94">
        <f>revenue!J23/1000</f>
        <v>80.900000000000006</v>
      </c>
      <c r="L94">
        <f>revenue!K23/1000</f>
        <v>89.1</v>
      </c>
      <c r="M94">
        <f>revenue!M23/1000</f>
        <v>93.95</v>
      </c>
      <c r="N94">
        <f>revenue!N23/1000</f>
        <v>98.763000000000005</v>
      </c>
      <c r="O94">
        <f>revenue!O23/1000</f>
        <v>104.054</v>
      </c>
      <c r="P94">
        <f>revenue!P23/1000</f>
        <v>109.843</v>
      </c>
      <c r="Q94">
        <f>revenue!Q23/1000</f>
        <v>115.029</v>
      </c>
    </row>
    <row r="95" spans="1:17" x14ac:dyDescent="0.15">
      <c r="A95" s="64">
        <v>42979</v>
      </c>
      <c r="B95">
        <v>1.0575889128168048</v>
      </c>
      <c r="C95">
        <v>1.8095168639625423</v>
      </c>
      <c r="D95">
        <v>1.2081583200609181</v>
      </c>
    </row>
    <row r="96" spans="1:17" x14ac:dyDescent="0.15">
      <c r="A96" s="64">
        <v>42948</v>
      </c>
      <c r="B96">
        <v>1.0647225539281233</v>
      </c>
      <c r="C96">
        <v>1.8991570780463292</v>
      </c>
      <c r="D96">
        <v>1.1852823703138604</v>
      </c>
      <c r="J96" t="s">
        <v>628</v>
      </c>
      <c r="N96" t="s">
        <v>629</v>
      </c>
    </row>
    <row r="97" spans="1:18" x14ac:dyDescent="0.15">
      <c r="A97" s="64">
        <v>42917</v>
      </c>
      <c r="B97">
        <v>1.0700729185207269</v>
      </c>
      <c r="C97">
        <v>1.8275183583971606</v>
      </c>
      <c r="D97">
        <v>1.1846900253012098</v>
      </c>
      <c r="K97">
        <v>2024</v>
      </c>
      <c r="L97">
        <v>2029</v>
      </c>
      <c r="O97">
        <v>2019</v>
      </c>
      <c r="P97">
        <v>2020</v>
      </c>
      <c r="Q97">
        <v>2021</v>
      </c>
      <c r="R97">
        <v>2022</v>
      </c>
    </row>
    <row r="98" spans="1:18" x14ac:dyDescent="0.15">
      <c r="A98" s="64">
        <v>42887</v>
      </c>
      <c r="B98">
        <v>1.0583255054106684</v>
      </c>
      <c r="C98">
        <v>1.7399965327974489</v>
      </c>
      <c r="D98">
        <v>1.1622584374582652</v>
      </c>
      <c r="J98" s="124" t="s">
        <v>630</v>
      </c>
      <c r="K98" s="125">
        <v>0.21</v>
      </c>
      <c r="L98" s="17">
        <v>0.36</v>
      </c>
      <c r="N98" t="s">
        <v>631</v>
      </c>
      <c r="O98">
        <v>40700</v>
      </c>
      <c r="P98">
        <v>55100</v>
      </c>
      <c r="Q98">
        <v>57000</v>
      </c>
      <c r="R98">
        <v>40300</v>
      </c>
    </row>
    <row r="99" spans="1:18" x14ac:dyDescent="0.15">
      <c r="A99" s="64">
        <v>42856</v>
      </c>
      <c r="B99">
        <v>1.0423771352414737</v>
      </c>
      <c r="C99">
        <v>1.7880963239106453</v>
      </c>
      <c r="D99">
        <v>1.1567062474704073</v>
      </c>
      <c r="J99" s="124"/>
      <c r="K99" s="125"/>
      <c r="N99" t="s">
        <v>632</v>
      </c>
      <c r="O99">
        <f>2079000+306000</f>
        <v>2385000</v>
      </c>
      <c r="P99">
        <f>2280200+327700</f>
        <v>2607900</v>
      </c>
      <c r="Q99">
        <f>2307600+254800</f>
        <v>2562400</v>
      </c>
      <c r="R99">
        <f>2045200+228200</f>
        <v>2273400</v>
      </c>
    </row>
    <row r="100" spans="1:18" x14ac:dyDescent="0.15">
      <c r="A100" s="64">
        <v>42826</v>
      </c>
      <c r="B100">
        <v>1.0518437288006799</v>
      </c>
      <c r="C100">
        <v>1.693593790405991</v>
      </c>
      <c r="D100">
        <v>1.143442316597872</v>
      </c>
      <c r="J100" s="124"/>
      <c r="K100" s="125"/>
      <c r="N100" t="s">
        <v>633</v>
      </c>
      <c r="O100">
        <f>SUM(O98:O99)</f>
        <v>2425700</v>
      </c>
      <c r="P100">
        <f t="shared" ref="P100:R100" si="1">SUM(P98:P99)</f>
        <v>2663000</v>
      </c>
      <c r="Q100">
        <f t="shared" si="1"/>
        <v>2619400</v>
      </c>
      <c r="R100">
        <f t="shared" si="1"/>
        <v>2313700</v>
      </c>
    </row>
    <row r="101" spans="1:18" x14ac:dyDescent="0.15">
      <c r="A101" s="64">
        <v>42795</v>
      </c>
      <c r="B101">
        <v>1.0517385549451854</v>
      </c>
      <c r="C101">
        <v>1.6233046970248166</v>
      </c>
      <c r="D101">
        <v>1.1331308260805391</v>
      </c>
      <c r="J101" s="124"/>
      <c r="K101" s="125"/>
      <c r="N101" t="s">
        <v>55</v>
      </c>
      <c r="O101" s="22">
        <f>revenue!F3</f>
        <v>5562.1399999999994</v>
      </c>
      <c r="P101" s="22">
        <f>revenue!G3</f>
        <v>5998.545000000001</v>
      </c>
      <c r="Q101" s="22">
        <f>revenue!H3</f>
        <v>6635.5370000000003</v>
      </c>
      <c r="R101" s="22">
        <f>revenue!I3</f>
        <v>7263.1050000000005</v>
      </c>
    </row>
    <row r="102" spans="1:18" x14ac:dyDescent="0.15">
      <c r="A102" s="64">
        <v>42767</v>
      </c>
      <c r="B102">
        <v>1.0838196155659372</v>
      </c>
      <c r="C102">
        <v>1.5248024582235737</v>
      </c>
      <c r="D102">
        <v>1.1335842597844528</v>
      </c>
    </row>
    <row r="103" spans="1:18" x14ac:dyDescent="0.15">
      <c r="A103" s="64">
        <v>42736</v>
      </c>
      <c r="B103">
        <v>1.0500093156035044</v>
      </c>
      <c r="C103">
        <v>1.5608582845977825</v>
      </c>
      <c r="D103">
        <v>1.092927361920992</v>
      </c>
      <c r="N103" t="s">
        <v>634</v>
      </c>
    </row>
    <row r="104" spans="1:18" x14ac:dyDescent="0.15">
      <c r="A104" s="64">
        <v>42705</v>
      </c>
      <c r="B104">
        <v>1.0516920228400486</v>
      </c>
      <c r="C104">
        <v>1.4491303357142165</v>
      </c>
      <c r="D104">
        <v>1.0737079889193359</v>
      </c>
      <c r="O104">
        <v>2024</v>
      </c>
      <c r="P104">
        <v>2034</v>
      </c>
    </row>
    <row r="105" spans="1:18" x14ac:dyDescent="0.15">
      <c r="A105" s="64">
        <v>42675</v>
      </c>
      <c r="B105">
        <v>1.0113395738436854</v>
      </c>
      <c r="C105">
        <v>1.3734530714758948</v>
      </c>
      <c r="D105">
        <v>1.0545158013350382</v>
      </c>
      <c r="N105" t="s">
        <v>175</v>
      </c>
      <c r="O105" s="22">
        <f>revenue!K4</f>
        <v>6058</v>
      </c>
      <c r="P105" s="22">
        <f>revenue!V4</f>
        <v>14865.920903977774</v>
      </c>
    </row>
    <row r="106" spans="1:18" x14ac:dyDescent="0.15">
      <c r="A106" s="64">
        <v>42644</v>
      </c>
      <c r="B106">
        <v>1.0316633416746765</v>
      </c>
      <c r="C106">
        <v>1.4484845723221837</v>
      </c>
      <c r="D106">
        <v>1.019643977311002</v>
      </c>
      <c r="N106" t="s">
        <v>635</v>
      </c>
      <c r="O106" s="22">
        <f>revenue!K6</f>
        <v>1519</v>
      </c>
      <c r="P106" s="22">
        <f>revenue!V6</f>
        <v>5827.0117138970163</v>
      </c>
    </row>
    <row r="107" spans="1:18" x14ac:dyDescent="0.15">
      <c r="A107" s="64">
        <v>42614</v>
      </c>
      <c r="B107">
        <v>1.0958820285475637</v>
      </c>
      <c r="C107">
        <v>1.4604603471689692</v>
      </c>
      <c r="D107">
        <v>1.0398164157770773</v>
      </c>
      <c r="O107" s="22"/>
      <c r="P107" s="22"/>
    </row>
    <row r="108" spans="1:18" x14ac:dyDescent="0.15">
      <c r="A108" s="64">
        <v>42583</v>
      </c>
      <c r="B108">
        <v>1.1239815677410909</v>
      </c>
      <c r="C108">
        <v>1.4945357625552285</v>
      </c>
      <c r="D108">
        <v>1.04106569461061</v>
      </c>
      <c r="O108" s="22"/>
      <c r="P108" s="22"/>
    </row>
    <row r="109" spans="1:18" x14ac:dyDescent="0.15">
      <c r="A109" s="64">
        <v>42552</v>
      </c>
      <c r="B109">
        <v>1.1695958041010313</v>
      </c>
      <c r="C109">
        <v>1.5116170350513083</v>
      </c>
      <c r="D109">
        <v>1.0423164743798659</v>
      </c>
      <c r="O109" s="22"/>
      <c r="P109" s="22"/>
    </row>
    <row r="110" spans="1:18" x14ac:dyDescent="0.15">
      <c r="A110" s="64">
        <v>42522</v>
      </c>
      <c r="B110">
        <v>1.1240709313801358</v>
      </c>
      <c r="C110">
        <v>1.5718176510879778</v>
      </c>
      <c r="D110">
        <v>1.0064855874660736</v>
      </c>
    </row>
    <row r="111" spans="1:18" x14ac:dyDescent="0.15">
      <c r="A111" s="64">
        <v>42491</v>
      </c>
      <c r="B111">
        <v>1.0570537252023096</v>
      </c>
      <c r="C111">
        <v>1.467479834831461</v>
      </c>
      <c r="D111">
        <v>1.0055805649576119</v>
      </c>
    </row>
    <row r="112" spans="1:18" x14ac:dyDescent="0.15">
      <c r="A112" s="64">
        <v>42461</v>
      </c>
      <c r="B112">
        <v>1.0352107777909212</v>
      </c>
      <c r="C112">
        <v>1.3391858321148575</v>
      </c>
      <c r="D112">
        <v>0.99042703137753563</v>
      </c>
    </row>
    <row r="113" spans="1:12" x14ac:dyDescent="0.15">
      <c r="A113" s="64">
        <v>42430</v>
      </c>
      <c r="B113">
        <v>1.0622994128177743</v>
      </c>
      <c r="C113">
        <v>1.34066055872946</v>
      </c>
      <c r="D113">
        <v>0.98776007916379349</v>
      </c>
    </row>
    <row r="114" spans="1:12" x14ac:dyDescent="0.15">
      <c r="A114" s="64">
        <v>42401</v>
      </c>
      <c r="B114">
        <v>0.96757392551031451</v>
      </c>
      <c r="C114">
        <v>1.2310932587047383</v>
      </c>
      <c r="D114">
        <v>0.92660420184220771</v>
      </c>
    </row>
    <row r="115" spans="1:12" x14ac:dyDescent="0.15">
      <c r="A115" s="64">
        <v>42370</v>
      </c>
      <c r="B115">
        <v>0.97400234096065486</v>
      </c>
      <c r="C115">
        <v>1.2590440363108388</v>
      </c>
      <c r="D115">
        <v>0.93041891941179611</v>
      </c>
      <c r="F115" t="s">
        <v>636</v>
      </c>
    </row>
    <row r="116" spans="1:12" x14ac:dyDescent="0.15">
      <c r="A116" s="64">
        <v>42339</v>
      </c>
      <c r="B116">
        <v>1.0091197067557551</v>
      </c>
      <c r="C116">
        <v>1.2259435601858217</v>
      </c>
      <c r="D116">
        <v>0.98011052292404521</v>
      </c>
      <c r="G116">
        <v>2024</v>
      </c>
      <c r="H116">
        <v>2025</v>
      </c>
      <c r="I116">
        <v>2026</v>
      </c>
      <c r="J116">
        <v>2027</v>
      </c>
      <c r="K116">
        <v>2028</v>
      </c>
      <c r="L116">
        <v>2029</v>
      </c>
    </row>
    <row r="117" spans="1:12" x14ac:dyDescent="0.15">
      <c r="A117" s="64">
        <v>42309</v>
      </c>
      <c r="B117">
        <v>0.9968583490622891</v>
      </c>
      <c r="C117">
        <v>1.202023296583804</v>
      </c>
      <c r="D117">
        <v>0.99756796226365918</v>
      </c>
      <c r="F117" t="s">
        <v>637</v>
      </c>
      <c r="G117">
        <f>revenue!K21</f>
        <v>144100</v>
      </c>
      <c r="H117">
        <f>revenue!M21</f>
        <v>155850</v>
      </c>
      <c r="I117">
        <f>revenue!N21</f>
        <v>160813</v>
      </c>
      <c r="J117">
        <f>revenue!O21</f>
        <v>167291</v>
      </c>
      <c r="K117">
        <f>revenue!P21</f>
        <v>172764</v>
      </c>
      <c r="L117">
        <f>revenue!Q21</f>
        <v>179930</v>
      </c>
    </row>
    <row r="118" spans="1:12" x14ac:dyDescent="0.15">
      <c r="A118" s="64">
        <v>42278</v>
      </c>
      <c r="B118">
        <v>1.0069276253154436</v>
      </c>
      <c r="C118">
        <v>1.202744943549934</v>
      </c>
      <c r="D118">
        <v>0.99706942754988426</v>
      </c>
      <c r="F118" t="s">
        <v>638</v>
      </c>
      <c r="G118">
        <f>revenue!K35</f>
        <v>20793.431774340806</v>
      </c>
      <c r="H118">
        <f>revenue!M35</f>
        <v>10568.668093073014</v>
      </c>
      <c r="I118">
        <f>revenue!N35</f>
        <v>21455.453095747529</v>
      </c>
      <c r="J118">
        <f>revenue!O35</f>
        <v>22105.574780001774</v>
      </c>
      <c r="K118">
        <f>revenue!P35</f>
        <v>23003.149759424716</v>
      </c>
      <c r="L118">
        <f>revenue!Q35</f>
        <v>24176.54158111077</v>
      </c>
    </row>
    <row r="119" spans="1:12" x14ac:dyDescent="0.15">
      <c r="A119" s="64">
        <v>42248</v>
      </c>
      <c r="B119">
        <v>0.95398164406958164</v>
      </c>
      <c r="C119">
        <v>1.0682520148769286</v>
      </c>
      <c r="D119">
        <v>0.92065505775612588</v>
      </c>
    </row>
    <row r="120" spans="1:12" x14ac:dyDescent="0.15">
      <c r="A120" s="64">
        <v>42217</v>
      </c>
      <c r="B120">
        <v>0.93116802739832272</v>
      </c>
      <c r="C120">
        <v>1.0540227083146803</v>
      </c>
      <c r="D120">
        <v>0.94561941018501017</v>
      </c>
    </row>
    <row r="121" spans="1:12" x14ac:dyDescent="0.15">
      <c r="A121" s="64">
        <v>42186</v>
      </c>
      <c r="B121">
        <v>0.99579513142799991</v>
      </c>
      <c r="C121">
        <v>1.0897670681500002</v>
      </c>
      <c r="D121">
        <v>1.0087683061500001</v>
      </c>
    </row>
    <row r="122" spans="1:12" x14ac:dyDescent="0.15">
      <c r="A122" s="64">
        <v>42156</v>
      </c>
      <c r="B122">
        <v>0.94406060999999997</v>
      </c>
      <c r="C122">
        <v>0.99241150000000011</v>
      </c>
      <c r="D122">
        <v>0.98927949999999998</v>
      </c>
    </row>
    <row r="123" spans="1:12" x14ac:dyDescent="0.15">
      <c r="A123" s="64">
        <v>42125</v>
      </c>
      <c r="B123">
        <v>0.99490000000000001</v>
      </c>
      <c r="C123">
        <v>1.0474000000000001</v>
      </c>
      <c r="D123">
        <v>1.0105</v>
      </c>
    </row>
    <row r="124" spans="1:12" x14ac:dyDescent="0.15">
      <c r="A124" s="64"/>
      <c r="B124" s="19"/>
    </row>
    <row r="125" spans="1:12" x14ac:dyDescent="0.15">
      <c r="A125" s="64"/>
      <c r="B125" s="19"/>
    </row>
    <row r="126" spans="1:12" x14ac:dyDescent="0.15">
      <c r="A126" s="64"/>
      <c r="B126" s="19"/>
    </row>
    <row r="127" spans="1:12" x14ac:dyDescent="0.15">
      <c r="A127" s="64"/>
      <c r="B127" s="19"/>
    </row>
    <row r="128" spans="1:12" x14ac:dyDescent="0.15">
      <c r="A128" s="64"/>
      <c r="B128" s="19"/>
    </row>
    <row r="129" spans="1:20" x14ac:dyDescent="0.15">
      <c r="A129" s="64"/>
      <c r="B129" s="19"/>
    </row>
    <row r="130" spans="1:20" x14ac:dyDescent="0.15">
      <c r="A130" s="64"/>
      <c r="B130" s="19"/>
    </row>
    <row r="131" spans="1:20" x14ac:dyDescent="0.15">
      <c r="A131" s="64"/>
      <c r="B131" s="19"/>
    </row>
    <row r="132" spans="1:20" x14ac:dyDescent="0.15">
      <c r="A132" s="64"/>
      <c r="B132" s="19"/>
      <c r="E132" t="s">
        <v>639</v>
      </c>
      <c r="F132" t="s">
        <v>640</v>
      </c>
    </row>
    <row r="133" spans="1:20" x14ac:dyDescent="0.15">
      <c r="A133" s="64"/>
      <c r="B133" s="19"/>
      <c r="F133">
        <v>2020</v>
      </c>
      <c r="G133">
        <v>2021</v>
      </c>
      <c r="H133">
        <v>2022</v>
      </c>
      <c r="I133">
        <v>2023</v>
      </c>
      <c r="J133">
        <v>2024</v>
      </c>
    </row>
    <row r="134" spans="1:20" x14ac:dyDescent="0.15">
      <c r="A134" s="64"/>
      <c r="B134" s="19"/>
      <c r="E134" t="s">
        <v>641</v>
      </c>
      <c r="F134">
        <f>'financial analysis'!T10</f>
        <v>22.377836843181356</v>
      </c>
      <c r="G134">
        <f>'financial analysis'!U10</f>
        <v>21.887139644244531</v>
      </c>
      <c r="H134">
        <f>'financial analysis'!V10</f>
        <v>27.530157432017994</v>
      </c>
      <c r="I134">
        <f>'financial analysis'!W10</f>
        <v>30.729912083418526</v>
      </c>
      <c r="J134">
        <f>'financial analysis'!X10</f>
        <v>34.318135350644042</v>
      </c>
    </row>
    <row r="135" spans="1:20" x14ac:dyDescent="0.15">
      <c r="A135" s="64"/>
      <c r="B135" s="19"/>
      <c r="E135" t="s">
        <v>642</v>
      </c>
      <c r="F135">
        <f>'financial analysis'!T14</f>
        <v>4.2203668296657888</v>
      </c>
      <c r="G135">
        <f>'financial analysis'!U14</f>
        <v>4.1758591760750692</v>
      </c>
      <c r="H135">
        <f>'financial analysis'!V14</f>
        <v>4.1934894770408171</v>
      </c>
      <c r="I135">
        <f>'financial analysis'!W14</f>
        <v>3.9850874677373098</v>
      </c>
      <c r="J135">
        <f>'financial analysis'!X14</f>
        <v>4.011417432470064</v>
      </c>
    </row>
    <row r="136" spans="1:20" x14ac:dyDescent="0.15">
      <c r="A136" s="64"/>
      <c r="B136" s="19"/>
      <c r="T136" t="s">
        <v>643</v>
      </c>
    </row>
    <row r="137" spans="1:20" x14ac:dyDescent="0.15">
      <c r="A137" s="64"/>
      <c r="B137" s="19"/>
      <c r="E137" t="s">
        <v>644</v>
      </c>
      <c r="S137" t="s">
        <v>645</v>
      </c>
      <c r="T137" s="17">
        <v>0.55000000000000004</v>
      </c>
    </row>
    <row r="138" spans="1:20" x14ac:dyDescent="0.15">
      <c r="A138" s="64"/>
      <c r="B138" s="19"/>
      <c r="E138" t="s">
        <v>646</v>
      </c>
      <c r="F138">
        <v>9.91</v>
      </c>
      <c r="G138">
        <f>F138/F139</f>
        <v>1.2264851485148516</v>
      </c>
      <c r="S138" t="s">
        <v>647</v>
      </c>
      <c r="T138" s="17">
        <v>0.27</v>
      </c>
    </row>
    <row r="139" spans="1:20" x14ac:dyDescent="0.15">
      <c r="A139" s="64"/>
      <c r="B139" s="19"/>
      <c r="E139" t="s">
        <v>648</v>
      </c>
      <c r="F139">
        <v>8.08</v>
      </c>
      <c r="S139" t="s">
        <v>649</v>
      </c>
      <c r="T139" s="17">
        <v>0.06</v>
      </c>
    </row>
    <row r="140" spans="1:20" x14ac:dyDescent="0.15">
      <c r="A140" s="64"/>
      <c r="B140" s="19"/>
      <c r="S140" t="s">
        <v>650</v>
      </c>
      <c r="T140" s="17">
        <v>0.04</v>
      </c>
    </row>
    <row r="141" spans="1:20" x14ac:dyDescent="0.15">
      <c r="A141" s="64"/>
      <c r="B141" s="19"/>
      <c r="S141" t="s">
        <v>651</v>
      </c>
      <c r="T141" s="17">
        <v>0.02</v>
      </c>
    </row>
    <row r="142" spans="1:20" x14ac:dyDescent="0.15">
      <c r="A142" s="64"/>
      <c r="B142" s="19"/>
      <c r="S142" t="s">
        <v>652</v>
      </c>
      <c r="T142" s="17">
        <v>0.02</v>
      </c>
    </row>
    <row r="143" spans="1:20" x14ac:dyDescent="0.15">
      <c r="A143" s="64"/>
      <c r="B143" s="19"/>
      <c r="S143" t="s">
        <v>653</v>
      </c>
      <c r="T143" s="17">
        <v>0.04</v>
      </c>
    </row>
    <row r="144" spans="1:20" x14ac:dyDescent="0.15">
      <c r="A144" s="64"/>
      <c r="B144" s="19"/>
      <c r="E144" t="s">
        <v>654</v>
      </c>
    </row>
    <row r="145" spans="1:19" x14ac:dyDescent="0.15">
      <c r="A145" s="64"/>
      <c r="B145" s="19"/>
      <c r="E145">
        <v>2020</v>
      </c>
      <c r="F145">
        <v>2021</v>
      </c>
      <c r="G145">
        <v>2022</v>
      </c>
      <c r="H145">
        <v>2023</v>
      </c>
      <c r="I145">
        <v>2024</v>
      </c>
      <c r="J145">
        <v>2025</v>
      </c>
    </row>
    <row r="146" spans="1:19" x14ac:dyDescent="0.15">
      <c r="A146" s="64"/>
      <c r="B146" s="19"/>
      <c r="D146" t="s">
        <v>655</v>
      </c>
      <c r="E146" s="22">
        <f>'capex schedule'!G13</f>
        <v>2122.5039999999999</v>
      </c>
      <c r="F146" s="22">
        <f>'capex schedule'!H13</f>
        <v>2557.5120000000002</v>
      </c>
      <c r="G146" s="22">
        <f>'capex schedule'!I13</f>
        <v>2089</v>
      </c>
      <c r="H146" s="22">
        <f>'capex schedule'!J13</f>
        <v>2562</v>
      </c>
      <c r="I146" s="22">
        <f>'capex schedule'!K13</f>
        <v>2816</v>
      </c>
      <c r="J146" s="22">
        <f>'capex schedule'!M13</f>
        <v>1707.74</v>
      </c>
    </row>
    <row r="147" spans="1:19" x14ac:dyDescent="0.15">
      <c r="A147" s="64"/>
      <c r="B147" s="19"/>
      <c r="D147" t="s">
        <v>656</v>
      </c>
      <c r="E147">
        <f>'capex schedule'!G10</f>
        <v>160</v>
      </c>
      <c r="F147">
        <f>'capex schedule'!H10</f>
        <v>194</v>
      </c>
      <c r="G147">
        <f>'capex schedule'!I10</f>
        <v>189</v>
      </c>
      <c r="H147">
        <f>'capex schedule'!J10</f>
        <v>219</v>
      </c>
      <c r="I147">
        <f>'capex schedule'!K10</f>
        <v>250</v>
      </c>
      <c r="J147">
        <f>'capex schedule'!M10</f>
        <v>83.155357682535453</v>
      </c>
    </row>
    <row r="148" spans="1:19" x14ac:dyDescent="0.15">
      <c r="A148" s="64"/>
      <c r="B148" s="19"/>
      <c r="E148" t="s">
        <v>657</v>
      </c>
    </row>
    <row r="149" spans="1:19" x14ac:dyDescent="0.15">
      <c r="A149" s="64"/>
      <c r="B149" s="19"/>
      <c r="E149">
        <v>2020</v>
      </c>
      <c r="F149">
        <v>2021</v>
      </c>
      <c r="G149">
        <v>2022</v>
      </c>
      <c r="H149">
        <v>2023</v>
      </c>
      <c r="I149">
        <v>2024</v>
      </c>
      <c r="J149">
        <v>2025</v>
      </c>
      <c r="K149">
        <v>2026</v>
      </c>
      <c r="L149">
        <v>2027</v>
      </c>
      <c r="M149">
        <v>2028</v>
      </c>
      <c r="N149">
        <v>2029</v>
      </c>
      <c r="O149">
        <v>2030</v>
      </c>
      <c r="P149">
        <v>2031</v>
      </c>
      <c r="Q149">
        <v>2032</v>
      </c>
      <c r="R149">
        <v>2033</v>
      </c>
      <c r="S149">
        <v>2034</v>
      </c>
    </row>
    <row r="150" spans="1:19" x14ac:dyDescent="0.15">
      <c r="A150" s="64"/>
      <c r="B150" s="19"/>
      <c r="D150" t="s">
        <v>641</v>
      </c>
      <c r="E150" s="22">
        <f>'financial analysis'!T10</f>
        <v>22.377836843181356</v>
      </c>
      <c r="F150" s="22">
        <f>'financial analysis'!U10</f>
        <v>21.887139644244531</v>
      </c>
      <c r="G150" s="22">
        <f>'financial analysis'!V10</f>
        <v>27.530157432017994</v>
      </c>
      <c r="H150" s="22">
        <f>'financial analysis'!W10</f>
        <v>30.729912083418526</v>
      </c>
      <c r="I150" s="22">
        <f>'financial analysis'!X10</f>
        <v>34.318135350644042</v>
      </c>
      <c r="J150" s="22">
        <f>'financial analysis'!Y10</f>
        <v>38.792443411574801</v>
      </c>
      <c r="K150" s="22">
        <f>'financial analysis'!Z10</f>
        <v>39.264581420763136</v>
      </c>
      <c r="L150" s="22">
        <f>'financial analysis'!AA10</f>
        <v>42.606103202974417</v>
      </c>
      <c r="M150" s="22">
        <f>'financial analysis'!AB10</f>
        <v>46.398357568979264</v>
      </c>
      <c r="N150" s="22">
        <f>'financial analysis'!AC10</f>
        <v>51.19354000467326</v>
      </c>
      <c r="O150" s="22">
        <f>'financial analysis'!AD10</f>
        <v>57.357914427590245</v>
      </c>
      <c r="P150" s="22">
        <f>'financial analysis'!AE10</f>
        <v>64.660451678763877</v>
      </c>
      <c r="Q150" s="22">
        <f>'financial analysis'!AF10</f>
        <v>73.623554149692851</v>
      </c>
      <c r="R150" s="22">
        <f>'financial analysis'!AG10</f>
        <v>84.35620459597601</v>
      </c>
      <c r="S150" s="22">
        <f>'financial analysis'!AH10</f>
        <v>97.756217392385551</v>
      </c>
    </row>
    <row r="151" spans="1:19" x14ac:dyDescent="0.15">
      <c r="A151" s="64"/>
      <c r="B151" s="19"/>
      <c r="D151" t="s">
        <v>658</v>
      </c>
      <c r="E151" s="22">
        <f>'financial analysis'!B8</f>
        <v>0.74075946750420296</v>
      </c>
      <c r="F151" s="22">
        <f>'financial analysis'!C8</f>
        <v>0.75015707093487682</v>
      </c>
      <c r="G151" s="22">
        <f>'financial analysis'!D8</f>
        <v>0.75010326311441555</v>
      </c>
      <c r="H151" s="22">
        <f>'financial analysis'!E8</f>
        <v>0.73326819736199311</v>
      </c>
      <c r="I151" s="22">
        <f>'financial analysis'!F8</f>
        <v>0.74805669867398261</v>
      </c>
      <c r="J151" s="22">
        <f>'financial analysis'!G8</f>
        <v>0.71290459058468769</v>
      </c>
      <c r="K151" s="22">
        <f>'financial analysis'!H8</f>
        <v>0.74446893951789417</v>
      </c>
      <c r="L151" s="22">
        <f>'financial analysis'!I8</f>
        <v>0.74446893951789417</v>
      </c>
      <c r="M151" s="22">
        <f>'financial analysis'!J8</f>
        <v>0.74446893951789417</v>
      </c>
      <c r="N151" s="22">
        <f>'financial analysis'!K8</f>
        <v>0.74446893951789417</v>
      </c>
      <c r="O151" s="22">
        <f>'financial analysis'!L8</f>
        <v>0.74446893951789428</v>
      </c>
      <c r="P151" s="22">
        <f>'financial analysis'!M8</f>
        <v>0.74446893951789428</v>
      </c>
      <c r="Q151" s="22">
        <f>'financial analysis'!N8</f>
        <v>0.74446893951789428</v>
      </c>
      <c r="R151" s="22">
        <f>'financial analysis'!O8</f>
        <v>0.74446893951789428</v>
      </c>
      <c r="S151" s="22">
        <f>'financial analysis'!P8</f>
        <v>0.74446893951789417</v>
      </c>
    </row>
    <row r="152" spans="1:19" x14ac:dyDescent="0.15">
      <c r="A152" s="64"/>
      <c r="B152" s="19"/>
    </row>
    <row r="153" spans="1:19" x14ac:dyDescent="0.15">
      <c r="A153" s="64"/>
      <c r="B153" s="19"/>
      <c r="E153" t="s">
        <v>659</v>
      </c>
    </row>
    <row r="154" spans="1:19" x14ac:dyDescent="0.15">
      <c r="A154" s="64"/>
      <c r="B154" s="19"/>
      <c r="E154">
        <v>2020</v>
      </c>
      <c r="F154">
        <v>2021</v>
      </c>
      <c r="G154">
        <v>2022</v>
      </c>
      <c r="H154">
        <v>2023</v>
      </c>
      <c r="I154">
        <v>2024</v>
      </c>
      <c r="J154">
        <v>2025</v>
      </c>
      <c r="K154">
        <v>2026</v>
      </c>
      <c r="L154">
        <v>2027</v>
      </c>
      <c r="M154">
        <v>2028</v>
      </c>
      <c r="N154">
        <v>2029</v>
      </c>
      <c r="O154">
        <v>2030</v>
      </c>
      <c r="P154">
        <v>2031</v>
      </c>
      <c r="Q154">
        <v>2032</v>
      </c>
      <c r="R154">
        <v>2033</v>
      </c>
      <c r="S154">
        <v>2034</v>
      </c>
    </row>
    <row r="155" spans="1:19" x14ac:dyDescent="0.15">
      <c r="A155" s="64"/>
      <c r="B155" s="19"/>
      <c r="D155" t="s">
        <v>660</v>
      </c>
      <c r="E155" s="22">
        <f>'capex schedule'!D16</f>
        <v>1378.7249999999999</v>
      </c>
      <c r="F155" s="22">
        <f>'capex schedule'!E16</f>
        <v>2096.174</v>
      </c>
      <c r="G155" s="22">
        <f>'capex schedule'!F16</f>
        <v>2079.5210000000002</v>
      </c>
      <c r="H155" s="22">
        <f>'capex schedule'!G16</f>
        <v>2282.5039999999999</v>
      </c>
      <c r="I155" s="22">
        <f>'capex schedule'!H16</f>
        <v>2751.5120000000002</v>
      </c>
      <c r="J155" s="22">
        <f>'capex schedule'!I16</f>
        <v>2278</v>
      </c>
      <c r="K155" s="22">
        <f>'capex schedule'!J16</f>
        <v>2781</v>
      </c>
      <c r="L155" s="22">
        <f>'capex schedule'!K16</f>
        <v>3066</v>
      </c>
      <c r="M155" s="22">
        <f>'capex schedule'!M16</f>
        <v>1790.8953576825354</v>
      </c>
      <c r="N155" s="22">
        <f>'capex schedule'!N16</f>
        <v>4284.8150107752272</v>
      </c>
      <c r="O155" s="22">
        <f>'capex schedule'!O16</f>
        <v>4373.8569748431837</v>
      </c>
      <c r="P155" s="22">
        <f>'capex schedule'!P16</f>
        <v>4877.3804297536717</v>
      </c>
      <c r="Q155" s="22">
        <f>'capex schedule'!Q16</f>
        <v>5302.9843597888312</v>
      </c>
      <c r="R155" s="22">
        <f>'capex schedule'!R16</f>
        <v>5395.5514377910049</v>
      </c>
      <c r="S155" s="22">
        <f>'capex schedule'!S16</f>
        <v>5704.3582341641004</v>
      </c>
    </row>
    <row r="156" spans="1:19" x14ac:dyDescent="0.15">
      <c r="A156" s="64"/>
      <c r="B156" s="19"/>
      <c r="D156" t="s">
        <v>661</v>
      </c>
      <c r="E156" s="22">
        <f>'financial analysis'!T10</f>
        <v>22.377836843181356</v>
      </c>
      <c r="F156" s="22">
        <f>'financial analysis'!U10</f>
        <v>21.887139644244531</v>
      </c>
      <c r="G156" s="22">
        <f>'financial analysis'!V10</f>
        <v>27.530157432017994</v>
      </c>
      <c r="H156" s="22">
        <f>'financial analysis'!W10</f>
        <v>30.729912083418526</v>
      </c>
      <c r="I156" s="22">
        <f>'financial analysis'!X10</f>
        <v>34.318135350644042</v>
      </c>
      <c r="J156" s="22">
        <f>'financial analysis'!Y10</f>
        <v>38.792443411574801</v>
      </c>
      <c r="K156" s="22">
        <f>'financial analysis'!Z10</f>
        <v>39.264581420763136</v>
      </c>
      <c r="L156" s="22">
        <f>'financial analysis'!AA10</f>
        <v>42.606103202974417</v>
      </c>
      <c r="M156" s="22">
        <f>'financial analysis'!AB10</f>
        <v>46.398357568979264</v>
      </c>
      <c r="N156" s="22">
        <f>'financial analysis'!AC10</f>
        <v>51.19354000467326</v>
      </c>
      <c r="O156" s="22">
        <f>'financial analysis'!AD10</f>
        <v>57.357914427590245</v>
      </c>
      <c r="P156" s="22">
        <f>'financial analysis'!AE10</f>
        <v>64.660451678763877</v>
      </c>
      <c r="Q156" s="22">
        <f>'financial analysis'!AF10</f>
        <v>73.623554149692851</v>
      </c>
      <c r="R156" s="22">
        <f>'financial analysis'!AG10</f>
        <v>84.35620459597601</v>
      </c>
      <c r="S156" s="22">
        <f>'financial analysis'!AH10</f>
        <v>97.756217392385551</v>
      </c>
    </row>
    <row r="157" spans="1:19" x14ac:dyDescent="0.15">
      <c r="A157" s="64"/>
      <c r="B157" s="19"/>
      <c r="D157" t="s">
        <v>662</v>
      </c>
    </row>
    <row r="158" spans="1:19" x14ac:dyDescent="0.15">
      <c r="A158" s="64"/>
      <c r="B158" s="19"/>
    </row>
    <row r="159" spans="1:19" x14ac:dyDescent="0.15">
      <c r="A159" s="64"/>
      <c r="B159" s="19"/>
      <c r="E159" t="s">
        <v>663</v>
      </c>
    </row>
    <row r="160" spans="1:19" x14ac:dyDescent="0.15">
      <c r="A160" s="64"/>
      <c r="B160" s="19"/>
      <c r="E160">
        <v>2020</v>
      </c>
      <c r="F160">
        <v>2021</v>
      </c>
      <c r="G160">
        <v>2022</v>
      </c>
      <c r="H160">
        <v>2023</v>
      </c>
      <c r="I160">
        <v>2024</v>
      </c>
      <c r="J160">
        <v>2025</v>
      </c>
      <c r="K160">
        <v>2026</v>
      </c>
      <c r="L160">
        <v>2027</v>
      </c>
      <c r="M160">
        <v>2028</v>
      </c>
      <c r="N160">
        <v>2029</v>
      </c>
      <c r="O160">
        <v>2030</v>
      </c>
      <c r="P160">
        <v>2031</v>
      </c>
      <c r="Q160">
        <v>2032</v>
      </c>
      <c r="R160">
        <v>2033</v>
      </c>
      <c r="S160">
        <v>2034</v>
      </c>
    </row>
    <row r="161" spans="1:19" x14ac:dyDescent="0.15">
      <c r="A161" s="64"/>
      <c r="B161" s="19"/>
      <c r="D161" t="s">
        <v>241</v>
      </c>
      <c r="E161" s="22">
        <f>'financial analysis'!T14</f>
        <v>4.2203668296657888</v>
      </c>
      <c r="F161" s="22">
        <f>'financial analysis'!U14</f>
        <v>4.1758591760750692</v>
      </c>
      <c r="G161" s="22">
        <f>'financial analysis'!V14</f>
        <v>4.1934894770408171</v>
      </c>
      <c r="H161" s="22">
        <f>'financial analysis'!W14</f>
        <v>3.9850874677373098</v>
      </c>
      <c r="I161" s="22">
        <f>'financial analysis'!X14</f>
        <v>4.011417432470064</v>
      </c>
      <c r="J161" s="22">
        <f>'financial analysis'!Y14</f>
        <v>3.8001869298997288</v>
      </c>
      <c r="K161" s="22">
        <f>'financial analysis'!Z14</f>
        <v>2.8115538398615842</v>
      </c>
      <c r="L161" s="22">
        <f>'financial analysis'!AA14</f>
        <v>3.0452378267140099</v>
      </c>
      <c r="M161" s="22">
        <f>'financial analysis'!AB14</f>
        <v>3.2261737526253671</v>
      </c>
      <c r="N161" s="22">
        <f>'financial analysis'!AC14</f>
        <v>3.3807822243287733</v>
      </c>
      <c r="O161" s="22">
        <f>'financial analysis'!AD14</f>
        <v>3.4210346785410732</v>
      </c>
      <c r="P161" s="22">
        <f>'financial analysis'!AE14</f>
        <v>3.5491354861500786</v>
      </c>
      <c r="Q161" s="22">
        <f>'financial analysis'!AF14</f>
        <v>3.2582720391747158</v>
      </c>
      <c r="R161" s="22">
        <f>'financial analysis'!AG14</f>
        <v>2.9310198619166172</v>
      </c>
      <c r="S161" s="22">
        <f>'financial analysis'!AH14</f>
        <v>2.580693941809125</v>
      </c>
    </row>
    <row r="162" spans="1:19" x14ac:dyDescent="0.15">
      <c r="A162" s="64"/>
      <c r="B162" s="19"/>
      <c r="D162" t="s">
        <v>664</v>
      </c>
      <c r="E162" s="22">
        <f>'financial analysis'!T15</f>
        <v>3.1009195293395035</v>
      </c>
      <c r="F162" s="22">
        <f>'financial analysis'!U15</f>
        <v>3.0145643180411437</v>
      </c>
      <c r="G162" s="22">
        <f>'financial analysis'!V15</f>
        <v>3.0469973890339426</v>
      </c>
      <c r="H162" s="22">
        <f>'financial analysis'!W15</f>
        <v>3.1301160659743434</v>
      </c>
      <c r="I162" s="22">
        <f>'financial analysis'!X15</f>
        <v>2.9938922820655192</v>
      </c>
      <c r="J162" s="22">
        <f>'financial analysis'!Y15</f>
        <v>3.5217355951533711</v>
      </c>
      <c r="K162" s="22">
        <f>'financial analysis'!Z15</f>
        <v>2.9751028482209678</v>
      </c>
      <c r="L162" s="22">
        <f>'financial analysis'!AA15</f>
        <v>2.7595606771868275</v>
      </c>
      <c r="M162" s="22">
        <f>'financial analysis'!AB15</f>
        <v>2.632086740848762</v>
      </c>
      <c r="N162" s="22">
        <f>'financial analysis'!AC15</f>
        <v>2.5462097868798352</v>
      </c>
      <c r="O162" s="22">
        <f>'financial analysis'!AD15</f>
        <v>2.4973153349550969</v>
      </c>
      <c r="P162" s="22">
        <f>'financial analysis'!AE15</f>
        <v>2.4953150227545402</v>
      </c>
      <c r="Q162" s="22">
        <f>'financial analysis'!AF15</f>
        <v>2.527766095084973</v>
      </c>
      <c r="R162" s="22">
        <f>'financial analysis'!AG15</f>
        <v>2.6019469790175402</v>
      </c>
      <c r="S162" s="22">
        <f>'financial analysis'!AH15</f>
        <v>2.7172609780844743</v>
      </c>
    </row>
    <row r="163" spans="1:19" x14ac:dyDescent="0.15">
      <c r="A163" s="64"/>
      <c r="B163" s="19"/>
      <c r="D163" t="s">
        <v>665</v>
      </c>
      <c r="E163" s="22">
        <f>'financial analysis'!T16</f>
        <v>6.4376991287764058</v>
      </c>
      <c r="F163" s="22">
        <f>'financial analysis'!U16</f>
        <v>7.5575971804545299</v>
      </c>
      <c r="G163" s="22">
        <f>'financial analysis'!V16</f>
        <v>7.7051597051597049</v>
      </c>
      <c r="H163" s="22">
        <f>'financial analysis'!W16</f>
        <v>8.4430992736077481</v>
      </c>
      <c r="I163" s="22">
        <f>'financial analysis'!X16</f>
        <v>7.575949367088608</v>
      </c>
      <c r="J163" s="22">
        <f>'financial analysis'!Y16</f>
        <v>5.9482493522393085</v>
      </c>
      <c r="K163" s="22">
        <f>'financial analysis'!Z16</f>
        <v>6.2866924092513106</v>
      </c>
      <c r="L163" s="22">
        <f>'financial analysis'!AA16</f>
        <v>6.453656068564726</v>
      </c>
      <c r="M163" s="22">
        <f>'financial analysis'!AB16</f>
        <v>6.5224551294418385</v>
      </c>
      <c r="N163" s="22">
        <f>'financial analysis'!AC16</f>
        <v>6.7303559576846101</v>
      </c>
      <c r="O163" s="22">
        <f>'financial analysis'!AD16</f>
        <v>7.3428229475209328</v>
      </c>
      <c r="P163" s="22">
        <f>'financial analysis'!AE16</f>
        <v>7.9634129253412054</v>
      </c>
      <c r="Q163" s="22">
        <f>'financial analysis'!AF16</f>
        <v>8.9166845042180007</v>
      </c>
      <c r="R163" s="22">
        <f>'financial analysis'!AG16</f>
        <v>9.904591229062941</v>
      </c>
      <c r="S163" s="22">
        <f>'financial analysis'!AH16</f>
        <v>11.391700930672265</v>
      </c>
    </row>
    <row r="164" spans="1:19" x14ac:dyDescent="0.15">
      <c r="A164" s="64"/>
      <c r="B164" s="19"/>
    </row>
    <row r="165" spans="1:19" x14ac:dyDescent="0.15">
      <c r="A165" s="64"/>
      <c r="B165" s="19"/>
      <c r="E165" t="s">
        <v>666</v>
      </c>
    </row>
    <row r="166" spans="1:19" x14ac:dyDescent="0.15">
      <c r="A166" s="64"/>
      <c r="B166" s="19"/>
      <c r="E166">
        <v>2020</v>
      </c>
      <c r="F166">
        <v>2021</v>
      </c>
      <c r="G166">
        <v>2022</v>
      </c>
      <c r="H166">
        <v>2023</v>
      </c>
      <c r="I166">
        <v>2024</v>
      </c>
      <c r="J166">
        <v>2025</v>
      </c>
      <c r="K166">
        <v>2026</v>
      </c>
      <c r="L166">
        <v>2027</v>
      </c>
      <c r="M166">
        <v>2028</v>
      </c>
      <c r="N166">
        <v>2029</v>
      </c>
      <c r="O166">
        <v>2030</v>
      </c>
      <c r="P166">
        <v>2031</v>
      </c>
      <c r="Q166">
        <v>2032</v>
      </c>
      <c r="R166">
        <v>2033</v>
      </c>
      <c r="S166">
        <v>2034</v>
      </c>
    </row>
    <row r="167" spans="1:19" x14ac:dyDescent="0.15">
      <c r="A167" s="64"/>
      <c r="B167" s="19"/>
      <c r="D167" t="s">
        <v>667</v>
      </c>
      <c r="E167" s="222">
        <f>'financial analysis'!T19</f>
        <v>9.6905847474954001</v>
      </c>
      <c r="F167" s="222">
        <f>'financial analysis'!U19</f>
        <v>10.661510938458395</v>
      </c>
      <c r="G167" s="222">
        <f>'financial analysis'!V19</f>
        <v>11.776732774483747</v>
      </c>
      <c r="H167" s="222">
        <f>'financial analysis'!W19</f>
        <v>14.056430177877736</v>
      </c>
      <c r="I167" s="222">
        <f>'financial analysis'!X19</f>
        <v>16.796156205274997</v>
      </c>
      <c r="J167" s="222">
        <f>'financial analysis'!Y19</f>
        <v>19.074201668985111</v>
      </c>
      <c r="K167" s="222">
        <f>'financial analysis'!Z19</f>
        <v>19.632290710381568</v>
      </c>
      <c r="L167" s="222">
        <f>'financial analysis'!AA19</f>
        <v>21.303051601487208</v>
      </c>
      <c r="M167" s="222">
        <f>'financial analysis'!AB19</f>
        <v>23.199178784489632</v>
      </c>
      <c r="N167" s="222">
        <f>'financial analysis'!AC19</f>
        <v>25.59677000233663</v>
      </c>
      <c r="O167" s="222">
        <f>'financial analysis'!AD19</f>
        <v>28.678957213795123</v>
      </c>
      <c r="P167" s="222">
        <f>'financial analysis'!AE19</f>
        <v>32.330225839381939</v>
      </c>
      <c r="Q167" s="222">
        <f>'financial analysis'!AF19</f>
        <v>36.811777074846425</v>
      </c>
      <c r="R167" s="222">
        <f>'financial analysis'!AG19</f>
        <v>42.178102297988005</v>
      </c>
      <c r="S167" s="222">
        <f>'financial analysis'!AH19</f>
        <v>48.878108696192776</v>
      </c>
    </row>
    <row r="168" spans="1:19" x14ac:dyDescent="0.15">
      <c r="A168" s="64"/>
      <c r="B168" s="19"/>
    </row>
    <row r="169" spans="1:19" x14ac:dyDescent="0.15">
      <c r="A169" s="64"/>
      <c r="B169" s="19"/>
      <c r="D169" t="s">
        <v>668</v>
      </c>
      <c r="H169" t="s">
        <v>669</v>
      </c>
    </row>
    <row r="170" spans="1:19" x14ac:dyDescent="0.15">
      <c r="A170" s="64"/>
      <c r="B170" s="19"/>
      <c r="D170" t="s">
        <v>201</v>
      </c>
      <c r="E170" t="s">
        <v>670</v>
      </c>
      <c r="F170" t="s">
        <v>671</v>
      </c>
      <c r="G170" t="s">
        <v>672</v>
      </c>
      <c r="I170">
        <v>2015</v>
      </c>
      <c r="J170">
        <v>2017</v>
      </c>
      <c r="K170">
        <v>2021</v>
      </c>
      <c r="L170">
        <v>2024</v>
      </c>
      <c r="M170">
        <v>2025</v>
      </c>
    </row>
    <row r="171" spans="1:19" x14ac:dyDescent="0.15">
      <c r="A171" s="64"/>
      <c r="B171" s="19"/>
      <c r="D171">
        <v>2020</v>
      </c>
      <c r="E171" t="s">
        <v>673</v>
      </c>
      <c r="F171" t="s">
        <v>674</v>
      </c>
      <c r="G171" t="s">
        <v>675</v>
      </c>
      <c r="H171" t="s">
        <v>676</v>
      </c>
      <c r="I171" s="17">
        <v>0.65</v>
      </c>
      <c r="J171" s="17">
        <v>0.7</v>
      </c>
      <c r="K171" s="17">
        <v>0.83</v>
      </c>
      <c r="L171" s="17">
        <v>0.84</v>
      </c>
      <c r="M171" s="17">
        <v>0.91</v>
      </c>
    </row>
    <row r="172" spans="1:19" x14ac:dyDescent="0.15">
      <c r="A172" s="64"/>
      <c r="B172" s="19"/>
      <c r="D172">
        <v>2021</v>
      </c>
      <c r="E172" t="s">
        <v>677</v>
      </c>
      <c r="F172" t="s">
        <v>677</v>
      </c>
      <c r="G172" t="s">
        <v>675</v>
      </c>
    </row>
    <row r="173" spans="1:19" x14ac:dyDescent="0.15">
      <c r="A173" s="64"/>
      <c r="B173" s="19"/>
      <c r="D173">
        <v>2022</v>
      </c>
      <c r="E173" t="s">
        <v>677</v>
      </c>
      <c r="F173" t="s">
        <v>677</v>
      </c>
      <c r="G173" t="s">
        <v>675</v>
      </c>
    </row>
    <row r="174" spans="1:19" x14ac:dyDescent="0.15">
      <c r="A174" s="64"/>
      <c r="B174" s="19"/>
      <c r="D174">
        <v>2023</v>
      </c>
      <c r="E174" t="s">
        <v>677</v>
      </c>
      <c r="F174" t="s">
        <v>677</v>
      </c>
      <c r="G174" t="s">
        <v>675</v>
      </c>
    </row>
    <row r="175" spans="1:19" x14ac:dyDescent="0.15">
      <c r="A175" s="64"/>
      <c r="B175" s="19"/>
      <c r="D175">
        <v>2024</v>
      </c>
      <c r="E175" t="s">
        <v>678</v>
      </c>
      <c r="F175" t="s">
        <v>679</v>
      </c>
      <c r="G175" t="s">
        <v>680</v>
      </c>
    </row>
    <row r="176" spans="1:19" x14ac:dyDescent="0.15">
      <c r="A176" s="64"/>
      <c r="B176" s="19"/>
    </row>
    <row r="177" spans="1:3" x14ac:dyDescent="0.15">
      <c r="A177" s="64"/>
      <c r="B177" s="19"/>
    </row>
    <row r="178" spans="1:3" x14ac:dyDescent="0.15">
      <c r="A178" s="64"/>
      <c r="B178" s="19"/>
    </row>
    <row r="179" spans="1:3" x14ac:dyDescent="0.15">
      <c r="A179" s="64"/>
      <c r="B179" s="19"/>
    </row>
    <row r="180" spans="1:3" x14ac:dyDescent="0.15">
      <c r="A180" s="64"/>
      <c r="B180" s="19"/>
    </row>
    <row r="181" spans="1:3" x14ac:dyDescent="0.15">
      <c r="A181" s="64"/>
      <c r="B181" s="19" t="s">
        <v>681</v>
      </c>
    </row>
    <row r="182" spans="1:3" x14ac:dyDescent="0.15">
      <c r="A182" s="64"/>
      <c r="B182" s="19" t="s">
        <v>682</v>
      </c>
      <c r="C182" t="s">
        <v>683</v>
      </c>
    </row>
    <row r="183" spans="1:3" x14ac:dyDescent="0.15">
      <c r="A183" s="64"/>
      <c r="B183" s="19">
        <v>378</v>
      </c>
      <c r="C183">
        <v>492</v>
      </c>
    </row>
    <row r="184" spans="1:3" x14ac:dyDescent="0.15">
      <c r="A184" s="64"/>
      <c r="B184" s="19"/>
    </row>
    <row r="185" spans="1:3" x14ac:dyDescent="0.15">
      <c r="A185" s="64"/>
      <c r="B185" s="19"/>
    </row>
    <row r="186" spans="1:3" x14ac:dyDescent="0.15">
      <c r="A186" s="64"/>
      <c r="B186" s="19"/>
      <c r="C186">
        <f>(492/378)^(1/5)</f>
        <v>1.0541311827373061</v>
      </c>
    </row>
    <row r="187" spans="1:3" x14ac:dyDescent="0.15">
      <c r="A187" s="64"/>
      <c r="B187" s="19"/>
    </row>
    <row r="188" spans="1:3" x14ac:dyDescent="0.15">
      <c r="A188" s="64"/>
      <c r="B188" s="19"/>
    </row>
    <row r="189" spans="1:3" x14ac:dyDescent="0.15">
      <c r="A189" s="64"/>
      <c r="B189" s="19"/>
    </row>
    <row r="190" spans="1:3" x14ac:dyDescent="0.15">
      <c r="A190" s="64"/>
      <c r="B190" s="19"/>
    </row>
    <row r="191" spans="1:3" x14ac:dyDescent="0.15">
      <c r="A191" s="64"/>
      <c r="B191" s="19"/>
    </row>
    <row r="192" spans="1:3" x14ac:dyDescent="0.15">
      <c r="A192" s="64"/>
      <c r="B192" s="19"/>
    </row>
    <row r="193" spans="1:3" x14ac:dyDescent="0.15">
      <c r="A193" s="64"/>
      <c r="B193" s="19"/>
    </row>
    <row r="194" spans="1:3" x14ac:dyDescent="0.15">
      <c r="A194" s="64"/>
      <c r="B194" s="19" t="s">
        <v>684</v>
      </c>
    </row>
    <row r="195" spans="1:3" x14ac:dyDescent="0.15">
      <c r="A195" s="64"/>
      <c r="B195" s="19" t="s">
        <v>685</v>
      </c>
      <c r="C195" t="s">
        <v>686</v>
      </c>
    </row>
    <row r="196" spans="1:3" x14ac:dyDescent="0.15">
      <c r="A196" s="64" t="s">
        <v>687</v>
      </c>
      <c r="B196" s="19">
        <v>9.0500000000000007</v>
      </c>
      <c r="C196">
        <v>883</v>
      </c>
    </row>
    <row r="197" spans="1:3" x14ac:dyDescent="0.15">
      <c r="A197" s="64" t="s">
        <v>688</v>
      </c>
      <c r="B197" s="19">
        <v>7.92</v>
      </c>
      <c r="C197">
        <v>942</v>
      </c>
    </row>
    <row r="198" spans="1:3" x14ac:dyDescent="0.15">
      <c r="A198" s="64" t="s">
        <v>689</v>
      </c>
      <c r="B198" s="19">
        <v>9.67</v>
      </c>
      <c r="C198">
        <v>910</v>
      </c>
    </row>
    <row r="199" spans="1:3" x14ac:dyDescent="0.15">
      <c r="A199" s="64" t="s">
        <v>690</v>
      </c>
      <c r="B199" s="19">
        <v>9.91</v>
      </c>
      <c r="C199">
        <v>795</v>
      </c>
    </row>
    <row r="200" spans="1:3" x14ac:dyDescent="0.15">
      <c r="A200" s="64"/>
      <c r="B200" s="19"/>
    </row>
    <row r="201" spans="1:3" x14ac:dyDescent="0.15">
      <c r="A201" s="64"/>
      <c r="B201" s="19"/>
    </row>
    <row r="202" spans="1:3" x14ac:dyDescent="0.15">
      <c r="A202" s="64"/>
      <c r="B202" s="19" t="s">
        <v>691</v>
      </c>
    </row>
    <row r="203" spans="1:3" x14ac:dyDescent="0.15">
      <c r="A203" s="64" t="s">
        <v>687</v>
      </c>
      <c r="B203" s="19">
        <v>2.4E-2</v>
      </c>
    </row>
    <row r="204" spans="1:3" x14ac:dyDescent="0.15">
      <c r="A204" s="64" t="s">
        <v>688</v>
      </c>
      <c r="B204" s="19">
        <v>2.5000000000000001E-2</v>
      </c>
    </row>
    <row r="205" spans="1:3" x14ac:dyDescent="0.15">
      <c r="A205" s="64" t="s">
        <v>689</v>
      </c>
      <c r="B205" s="19">
        <v>2.4E-2</v>
      </c>
    </row>
    <row r="206" spans="1:3" x14ac:dyDescent="0.15">
      <c r="A206" s="64" t="s">
        <v>690</v>
      </c>
      <c r="B206" s="19">
        <v>2.5999999999999999E-2</v>
      </c>
    </row>
    <row r="207" spans="1:3" x14ac:dyDescent="0.15">
      <c r="A207" s="64"/>
      <c r="B207" s="19"/>
    </row>
    <row r="208" spans="1:3" x14ac:dyDescent="0.15">
      <c r="A208" s="64"/>
      <c r="B208" s="19" t="s">
        <v>692</v>
      </c>
    </row>
    <row r="209" spans="1:2" x14ac:dyDescent="0.15">
      <c r="A209" s="64" t="s">
        <v>400</v>
      </c>
      <c r="B209" s="19">
        <v>8748</v>
      </c>
    </row>
    <row r="210" spans="1:2" x14ac:dyDescent="0.15">
      <c r="A210" s="64" t="s">
        <v>507</v>
      </c>
      <c r="B210" s="19">
        <v>9257</v>
      </c>
    </row>
    <row r="211" spans="1:2" x14ac:dyDescent="0.15">
      <c r="A211" s="64" t="s">
        <v>508</v>
      </c>
      <c r="B211" s="19">
        <v>10025</v>
      </c>
    </row>
    <row r="212" spans="1:2" x14ac:dyDescent="0.15">
      <c r="A212" s="64" t="s">
        <v>509</v>
      </c>
      <c r="B212" s="19">
        <v>10878</v>
      </c>
    </row>
    <row r="213" spans="1:2" x14ac:dyDescent="0.15">
      <c r="A213" s="64"/>
      <c r="B213" s="19"/>
    </row>
    <row r="214" spans="1:2" x14ac:dyDescent="0.15">
      <c r="A214" s="64"/>
      <c r="B214" s="19"/>
    </row>
    <row r="215" spans="1:2" x14ac:dyDescent="0.15">
      <c r="A215" s="64"/>
      <c r="B215" s="19"/>
    </row>
    <row r="216" spans="1:2" x14ac:dyDescent="0.15">
      <c r="A216" s="64"/>
      <c r="B216" s="19"/>
    </row>
    <row r="217" spans="1:2" x14ac:dyDescent="0.15">
      <c r="A217" s="64"/>
      <c r="B217" s="19"/>
    </row>
    <row r="218" spans="1:2" x14ac:dyDescent="0.15">
      <c r="A218" s="64"/>
      <c r="B218" s="19"/>
    </row>
    <row r="219" spans="1:2" x14ac:dyDescent="0.15">
      <c r="A219" s="64"/>
      <c r="B219" s="19"/>
    </row>
    <row r="220" spans="1:2" x14ac:dyDescent="0.15">
      <c r="A220" s="64"/>
      <c r="B220" s="19"/>
    </row>
    <row r="221" spans="1:2" x14ac:dyDescent="0.15">
      <c r="A221" s="64"/>
      <c r="B221" s="19"/>
    </row>
    <row r="222" spans="1:2" x14ac:dyDescent="0.15">
      <c r="A222" s="64"/>
      <c r="B222" s="19"/>
    </row>
    <row r="223" spans="1:2" x14ac:dyDescent="0.15">
      <c r="A223" s="64"/>
      <c r="B223" s="19"/>
    </row>
    <row r="224" spans="1:2" x14ac:dyDescent="0.15">
      <c r="A224" s="64"/>
      <c r="B224" s="19"/>
    </row>
    <row r="225" spans="1:2" x14ac:dyDescent="0.15">
      <c r="A225" s="64"/>
      <c r="B225" s="19"/>
    </row>
    <row r="226" spans="1:2" x14ac:dyDescent="0.15">
      <c r="A226" s="64"/>
      <c r="B226" s="19"/>
    </row>
    <row r="227" spans="1:2" x14ac:dyDescent="0.15">
      <c r="A227" s="64"/>
      <c r="B227" s="19"/>
    </row>
    <row r="228" spans="1:2" x14ac:dyDescent="0.15">
      <c r="A228" s="64"/>
      <c r="B228" s="19"/>
    </row>
    <row r="229" spans="1:2" x14ac:dyDescent="0.15">
      <c r="A229" s="64"/>
      <c r="B229" s="19"/>
    </row>
    <row r="230" spans="1:2" x14ac:dyDescent="0.15">
      <c r="A230" s="64"/>
      <c r="B230" s="19"/>
    </row>
    <row r="231" spans="1:2" x14ac:dyDescent="0.15">
      <c r="A231" s="64"/>
      <c r="B231" s="19"/>
    </row>
    <row r="232" spans="1:2" x14ac:dyDescent="0.15">
      <c r="A232" s="64"/>
      <c r="B232" s="19"/>
    </row>
    <row r="233" spans="1:2" x14ac:dyDescent="0.15">
      <c r="A233" s="64"/>
      <c r="B233" s="19"/>
    </row>
    <row r="234" spans="1:2" x14ac:dyDescent="0.15">
      <c r="A234" s="64"/>
      <c r="B234" s="19"/>
    </row>
    <row r="235" spans="1:2" x14ac:dyDescent="0.15">
      <c r="A235" s="64"/>
      <c r="B235" s="19"/>
    </row>
    <row r="236" spans="1:2" x14ac:dyDescent="0.15">
      <c r="A236" s="64"/>
      <c r="B236" s="19"/>
    </row>
    <row r="237" spans="1:2" x14ac:dyDescent="0.15">
      <c r="A237" s="64"/>
      <c r="B237" s="19"/>
    </row>
    <row r="238" spans="1:2" x14ac:dyDescent="0.15">
      <c r="A238" s="64"/>
      <c r="B238" s="19"/>
    </row>
    <row r="239" spans="1:2" x14ac:dyDescent="0.15">
      <c r="A239" s="64"/>
      <c r="B239" s="19"/>
    </row>
    <row r="240" spans="1:2" x14ac:dyDescent="0.15">
      <c r="A240" s="64"/>
      <c r="B240" s="19"/>
    </row>
    <row r="241" spans="1:2" x14ac:dyDescent="0.15">
      <c r="A241" s="64"/>
      <c r="B241" s="19"/>
    </row>
    <row r="242" spans="1:2" x14ac:dyDescent="0.15">
      <c r="A242" s="64"/>
      <c r="B242" s="19"/>
    </row>
    <row r="243" spans="1:2" x14ac:dyDescent="0.15">
      <c r="A243" s="64"/>
      <c r="B243" s="19"/>
    </row>
    <row r="244" spans="1:2" x14ac:dyDescent="0.15">
      <c r="A244" s="64"/>
      <c r="B244" s="19"/>
    </row>
    <row r="245" spans="1:2" x14ac:dyDescent="0.15">
      <c r="A245" s="64"/>
      <c r="B245" s="19"/>
    </row>
    <row r="246" spans="1:2" x14ac:dyDescent="0.15">
      <c r="A246" s="64"/>
      <c r="B246" s="19"/>
    </row>
    <row r="247" spans="1:2" x14ac:dyDescent="0.15">
      <c r="A247" s="64"/>
      <c r="B247" s="19"/>
    </row>
    <row r="248" spans="1:2" x14ac:dyDescent="0.15">
      <c r="A248" s="64"/>
      <c r="B248" s="19"/>
    </row>
    <row r="249" spans="1:2" x14ac:dyDescent="0.15">
      <c r="A249" s="64"/>
      <c r="B249" s="19"/>
    </row>
    <row r="250" spans="1:2" x14ac:dyDescent="0.15">
      <c r="A250" s="64"/>
      <c r="B250" s="19"/>
    </row>
    <row r="251" spans="1:2" x14ac:dyDescent="0.15">
      <c r="A251" s="64"/>
      <c r="B251" s="19"/>
    </row>
    <row r="252" spans="1:2" x14ac:dyDescent="0.15">
      <c r="A252" s="64"/>
      <c r="B252" s="19"/>
    </row>
    <row r="253" spans="1:2" x14ac:dyDescent="0.15">
      <c r="A253" s="64"/>
      <c r="B253" s="19"/>
    </row>
    <row r="254" spans="1:2" x14ac:dyDescent="0.15">
      <c r="A254" s="64"/>
      <c r="B254" s="19"/>
    </row>
    <row r="255" spans="1:2" x14ac:dyDescent="0.15">
      <c r="A255" s="64"/>
      <c r="B255" s="19"/>
    </row>
    <row r="256" spans="1:2" x14ac:dyDescent="0.15">
      <c r="A256" s="64"/>
      <c r="B256" s="19"/>
    </row>
    <row r="257" spans="1:2" x14ac:dyDescent="0.15">
      <c r="A257" s="64"/>
    </row>
    <row r="258" spans="1:2" x14ac:dyDescent="0.15">
      <c r="A258" s="64"/>
      <c r="B258" s="19"/>
    </row>
    <row r="259" spans="1:2" x14ac:dyDescent="0.15">
      <c r="A259" s="64"/>
      <c r="B259" s="19"/>
    </row>
    <row r="260" spans="1:2" x14ac:dyDescent="0.15">
      <c r="A260" s="64"/>
      <c r="B260" s="19"/>
    </row>
    <row r="261" spans="1:2" x14ac:dyDescent="0.15">
      <c r="A261" s="64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EE791D5FAFC7438E316FEB4B827643" ma:contentTypeVersion="10" ma:contentTypeDescription="Create a new document." ma:contentTypeScope="" ma:versionID="287a357dcaf6ac629a09003216e39176">
  <xsd:schema xmlns:xsd="http://www.w3.org/2001/XMLSchema" xmlns:xs="http://www.w3.org/2001/XMLSchema" xmlns:p="http://schemas.microsoft.com/office/2006/metadata/properties" xmlns:ns3="29bfba89-f88a-4907-b7f4-0f4dbdfed379" targetNamespace="http://schemas.microsoft.com/office/2006/metadata/properties" ma:root="true" ma:fieldsID="e5ef8a4f80523f58db269503fa7d46c6" ns3:_="">
    <xsd:import namespace="29bfba89-f88a-4907-b7f4-0f4dbdfed379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_activity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bfba89-f88a-4907-b7f4-0f4dbdfed379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9" nillable="true" ma:displayName="_activity" ma:hidden="true" ma:internalName="_activity">
      <xsd:simpleType>
        <xsd:restriction base="dms:Note"/>
      </xsd:simpleType>
    </xsd:element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9bfba89-f88a-4907-b7f4-0f4dbdfed37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449E5B3-3280-4C81-B7CE-C0B271D96F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9bfba89-f88a-4907-b7f4-0f4dbdfed3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12B7EC7-A0BF-4A7B-B55F-EBABD8A16F02}">
  <ds:schemaRefs>
    <ds:schemaRef ds:uri="http://www.w3.org/XML/1998/namespace"/>
    <ds:schemaRef ds:uri="http://purl.org/dc/terms/"/>
    <ds:schemaRef ds:uri="29bfba89-f88a-4907-b7f4-0f4dbdfed379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49F03A7-D4D0-42C4-809E-2835755D1383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c98a79ca-5a9a-4791-a243-f06afd67464d}" enabled="0" method="" siteId="{c98a79ca-5a9a-4791-a243-f06afd67464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BS</vt:lpstr>
      <vt:lpstr>IS</vt:lpstr>
      <vt:lpstr>CF</vt:lpstr>
      <vt:lpstr>revenue</vt:lpstr>
      <vt:lpstr>joint ventures</vt:lpstr>
      <vt:lpstr>capital structure</vt:lpstr>
      <vt:lpstr>capex schedule</vt:lpstr>
      <vt:lpstr>FFO &amp; AFFO</vt:lpstr>
      <vt:lpstr>valuation + sa</vt:lpstr>
      <vt:lpstr>financial analysis</vt:lpstr>
      <vt:lpstr>graphs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CHING Jia Rong</cp:lastModifiedBy>
  <cp:revision/>
  <dcterms:created xsi:type="dcterms:W3CDTF">2025-05-10T09:27:12Z</dcterms:created>
  <dcterms:modified xsi:type="dcterms:W3CDTF">2025-08-19T14:59:15Z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0x0101009FEE791D5FAFC7438E316FEB4B827643</vt:lpwstr>
  </property>
</Properties>
</file>