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j/Desktop/"/>
    </mc:Choice>
  </mc:AlternateContent>
  <xr:revisionPtr revIDLastSave="0" documentId="8_{B568E76E-DB63-354C-B0C6-A034C4979774}" xr6:coauthVersionLast="38" xr6:coauthVersionMax="38" xr10:uidLastSave="{00000000-0000-0000-0000-000000000000}"/>
  <bookViews>
    <workbookView xWindow="0" yWindow="460" windowWidth="28800" windowHeight="16220" xr2:uid="{BFA12E6B-652C-204F-A865-2B868725E631}"/>
  </bookViews>
  <sheets>
    <sheet name="Sheet1" sheetId="1" r:id="rId1"/>
    <sheet name="Sheet2" sheetId="2" r:id="rId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J21" i="1"/>
  <c r="J22" i="1"/>
  <c r="J23" i="1"/>
  <c r="J24" i="1"/>
  <c r="J20" i="1"/>
  <c r="H5" i="1"/>
  <c r="K5" i="1" s="1"/>
  <c r="H21" i="1"/>
  <c r="J18" i="1"/>
  <c r="J19" i="1"/>
  <c r="J14" i="1"/>
  <c r="J15" i="1"/>
  <c r="J16" i="1"/>
  <c r="J17" i="1"/>
  <c r="J6" i="1"/>
  <c r="J7" i="1"/>
  <c r="J8" i="1"/>
  <c r="J9" i="1"/>
  <c r="J10" i="1"/>
  <c r="J11" i="1"/>
  <c r="J12" i="1"/>
  <c r="J13" i="1"/>
  <c r="J5" i="1"/>
  <c r="G7" i="1" l="1"/>
  <c r="F7" i="1"/>
  <c r="E9" i="1"/>
  <c r="F9" i="1"/>
  <c r="G9" i="1" s="1"/>
  <c r="F13" i="1"/>
  <c r="G13" i="1" s="1"/>
  <c r="F17" i="1"/>
  <c r="G17" i="1" s="1"/>
  <c r="E19" i="1"/>
  <c r="E8" i="1"/>
  <c r="E7" i="1"/>
  <c r="E10" i="1"/>
  <c r="F10" i="1" s="1"/>
  <c r="G10" i="1" s="1"/>
  <c r="H32" i="1" s="1"/>
  <c r="E11" i="1"/>
  <c r="F11" i="1" s="1"/>
  <c r="G11" i="1" s="1"/>
  <c r="E12" i="1"/>
  <c r="F12" i="1" s="1"/>
  <c r="G12" i="1" s="1"/>
  <c r="E13" i="1"/>
  <c r="E14" i="1"/>
  <c r="F14" i="1" s="1"/>
  <c r="G14" i="1" s="1"/>
  <c r="E15" i="1"/>
  <c r="F15" i="1" s="1"/>
  <c r="G15" i="1" s="1"/>
  <c r="E16" i="1"/>
  <c r="F16" i="1" s="1"/>
  <c r="G16" i="1" s="1"/>
  <c r="E17" i="1"/>
  <c r="E18" i="1"/>
  <c r="F18" i="1" s="1"/>
  <c r="G18" i="1" s="1"/>
  <c r="H6" i="1" l="1"/>
  <c r="K6" i="1" s="1"/>
  <c r="H22" i="1"/>
  <c r="K22" i="1" s="1"/>
  <c r="H34" i="1"/>
  <c r="H31" i="1"/>
  <c r="I5" i="1" s="1"/>
  <c r="H33" i="1"/>
  <c r="H11" i="1" s="1"/>
  <c r="H14" i="1"/>
  <c r="H10" i="1"/>
  <c r="H18" i="1"/>
  <c r="H12" i="1"/>
  <c r="H16" i="1"/>
  <c r="H8" i="1"/>
  <c r="H13" i="1"/>
  <c r="H9" i="1"/>
  <c r="H17" i="1"/>
  <c r="F8" i="1"/>
  <c r="G8" i="1" s="1"/>
  <c r="I11" i="1" l="1"/>
  <c r="K11" i="1"/>
  <c r="I17" i="1"/>
  <c r="K17" i="1"/>
  <c r="I8" i="1"/>
  <c r="K8" i="1"/>
  <c r="I6" i="1"/>
  <c r="I9" i="1"/>
  <c r="K9" i="1"/>
  <c r="I16" i="1"/>
  <c r="K16" i="1"/>
  <c r="I10" i="1"/>
  <c r="K10" i="1"/>
  <c r="H24" i="1"/>
  <c r="K24" i="1" s="1"/>
  <c r="H20" i="1"/>
  <c r="H19" i="1"/>
  <c r="H23" i="1"/>
  <c r="K23" i="1" s="1"/>
  <c r="I18" i="1"/>
  <c r="K18" i="1"/>
  <c r="I13" i="1"/>
  <c r="K13" i="1"/>
  <c r="I12" i="1"/>
  <c r="K12" i="1"/>
  <c r="I14" i="1"/>
  <c r="K14" i="1"/>
  <c r="H7" i="1"/>
  <c r="H15" i="1"/>
  <c r="I19" i="1" l="1"/>
  <c r="K19" i="1"/>
  <c r="I15" i="1"/>
  <c r="K15" i="1"/>
  <c r="K20" i="1"/>
  <c r="I20" i="1"/>
  <c r="I7" i="1"/>
  <c r="K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Jia, Rongjing</author>
  </authors>
  <commentList>
    <comment ref="I4" authorId="0" shapeId="0" xr:uid="{EBF71F04-1F78-684B-8933-BE51CC33C3A3}">
      <text>
        <r>
          <rPr>
            <sz val="10"/>
            <color rgb="FF000000"/>
            <rFont val="Tahoma"/>
            <family val="34"/>
          </rPr>
          <t xml:space="preserve">Have gotten rid of the irregularity and seasonality </t>
        </r>
      </text>
    </comment>
    <comment ref="G10" authorId="0" shapeId="0" xr:uid="{7410EBB9-B0C8-8F4A-8616-9911275CB38B}">
      <text>
        <r>
          <rPr>
            <sz val="10"/>
            <color rgb="FF000000"/>
            <rFont val="Tahoma"/>
            <family val="34"/>
          </rPr>
          <t>16% below the baseline CMA</t>
        </r>
      </text>
    </comment>
    <comment ref="H32" authorId="0" shapeId="0" xr:uid="{4DE2720D-3877-F04C-99F8-0AA68EE233E4}">
      <text>
        <r>
          <rPr>
            <sz val="10"/>
            <color rgb="FF000000"/>
            <rFont val="Tahoma"/>
            <family val="2"/>
          </rPr>
          <t>AVERAGEIF(Range, Criteria, AverageRange) if the elements in range column meet the criteria, take the elements on AverageRange column into average</t>
        </r>
      </text>
    </comment>
  </commentList>
</comments>
</file>

<file path=xl/sharedStrings.xml><?xml version="1.0" encoding="utf-8"?>
<sst xmlns="http://schemas.openxmlformats.org/spreadsheetml/2006/main" count="59" uniqueCount="56">
  <si>
    <t>Year</t>
  </si>
  <si>
    <t>Quarter</t>
  </si>
  <si>
    <t>Sales(1000s)</t>
  </si>
  <si>
    <t>Year 1</t>
  </si>
  <si>
    <t>Year 2</t>
  </si>
  <si>
    <t>Year 3</t>
  </si>
  <si>
    <t>Year 4</t>
  </si>
  <si>
    <t>t</t>
  </si>
  <si>
    <t>Quarterly Data for Cars Sales</t>
  </si>
  <si>
    <t>Centered MA(4)</t>
  </si>
  <si>
    <t>Moving Average(4)</t>
  </si>
  <si>
    <r>
      <t>aka Y</t>
    </r>
    <r>
      <rPr>
        <vertAlign val="subscript"/>
        <sz val="12"/>
        <color theme="1"/>
        <rFont val="Calibri (Body)"/>
      </rPr>
      <t>(t)</t>
    </r>
  </si>
  <si>
    <r>
      <t>S</t>
    </r>
    <r>
      <rPr>
        <vertAlign val="subscript"/>
        <sz val="12"/>
        <color theme="1"/>
        <rFont val="Calibri (Body)"/>
      </rPr>
      <t>(t)</t>
    </r>
    <r>
      <rPr>
        <sz val="12"/>
        <color theme="1"/>
        <rFont val="Calibri"/>
        <family val="2"/>
        <scheme val="minor"/>
      </rPr>
      <t>.I</t>
    </r>
    <r>
      <rPr>
        <vertAlign val="subscript"/>
        <sz val="12"/>
        <color theme="1"/>
        <rFont val="Calibri (Body)"/>
      </rPr>
      <t>(t)</t>
    </r>
    <r>
      <rPr>
        <sz val="12"/>
        <color theme="1"/>
        <rFont val="Calibri"/>
        <family val="2"/>
        <scheme val="minor"/>
      </rPr>
      <t>.</t>
    </r>
  </si>
  <si>
    <r>
      <t>Y</t>
    </r>
    <r>
      <rPr>
        <vertAlign val="subscript"/>
        <sz val="12"/>
        <color theme="1"/>
        <rFont val="Calibri (Body)"/>
      </rPr>
      <t>(t)</t>
    </r>
    <r>
      <rPr>
        <sz val="12"/>
        <color theme="1"/>
        <rFont val="Calibri (Body)"/>
      </rPr>
      <t>/CMA</t>
    </r>
  </si>
  <si>
    <t>aka Baseline</t>
  </si>
  <si>
    <t>Seasonality+Irregularity</t>
  </si>
  <si>
    <r>
      <t>S</t>
    </r>
    <r>
      <rPr>
        <vertAlign val="subscript"/>
        <sz val="12"/>
        <color theme="1"/>
        <rFont val="Calibri (Body)"/>
      </rPr>
      <t>(t)</t>
    </r>
  </si>
  <si>
    <t>Average</t>
  </si>
  <si>
    <t>Deseasonalize</t>
  </si>
  <si>
    <r>
      <t>Y</t>
    </r>
    <r>
      <rPr>
        <vertAlign val="subscript"/>
        <sz val="12"/>
        <color theme="1"/>
        <rFont val="Calibri (Body)"/>
      </rPr>
      <t>(t)</t>
    </r>
    <r>
      <rPr>
        <sz val="12"/>
        <color theme="1"/>
        <rFont val="Calibri (Body)"/>
      </rPr>
      <t>/S</t>
    </r>
    <r>
      <rPr>
        <vertAlign val="subscript"/>
        <sz val="12"/>
        <color theme="1"/>
        <rFont val="Calibri (Body)"/>
      </rPr>
      <t>(t)</t>
    </r>
  </si>
  <si>
    <t>Time</t>
  </si>
  <si>
    <t>Sales</t>
  </si>
  <si>
    <t>18/08/2012</t>
  </si>
  <si>
    <t>18/09/2012</t>
  </si>
  <si>
    <t>18/10/2012</t>
  </si>
  <si>
    <t>18/11/2012</t>
  </si>
  <si>
    <t>18/12/2012</t>
  </si>
  <si>
    <t>18/01/2013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</si>
  <si>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</si>
  <si>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</si>
  <si>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</si>
  <si>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</si>
  <si>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</si>
  <si>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</si>
  <si>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</si>
  <si>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</si>
  <si>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</si>
  <si>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</si>
  <si>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</si>
  <si>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</si>
  <si>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</si>
  <si>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</si>
  <si>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</si>
  <si>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</si>
  <si>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</si>
  <si>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</si>
  <si>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</si>
  <si>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</si>
  <si>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</si>
  <si>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</si>
  <si>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</si>
  <si>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</si>
  <si>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 + slope(t)</t>
  </si>
  <si>
    <t>T(t)</t>
  </si>
  <si>
    <t>Trend Component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</si>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</sst>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Calibri (Body)"/>
    </font>
    <font>
      <sz val="10"/>
      <color rgb="FF000000"/>
      <name val="Tahoma"/>
      <family val="2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Continuous"/>
    </xf>
    <xf numFmtId="0" fontId="4" fillId="3" borderId="9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8" xfId="0" applyFill="1" applyBorder="1" applyAlignment="1"/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2" fontId="0" fillId="4" borderId="7" xfId="0" applyNumberFormat="1" applyFill="1" applyBorder="1"/>
    <xf numFmtId="2" fontId="0" fillId="5" borderId="10" xfId="0" applyNumberForma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2" fontId="0" fillId="4" borderId="0" xfId="0" applyNumberFormat="1" applyFill="1" applyBorder="1"/>
    <xf numFmtId="2" fontId="0" fillId="5" borderId="2" xfId="0" applyNumberFormat="1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2" fontId="0" fillId="4" borderId="8" xfId="0" applyNumberFormat="1" applyFill="1" applyBorder="1"/>
    <xf numFmtId="2" fontId="0" fillId="5" borderId="4" xfId="0" applyNumberForma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2" fontId="0" fillId="2" borderId="0" xfId="0" applyNumberFormat="1" applyFill="1" applyBorder="1"/>
    <xf numFmtId="0" fontId="0" fillId="0" borderId="8" xfId="0" applyBorder="1" applyAlignment="1">
      <alignment horizontal="center"/>
    </xf>
    <xf numFmtId="0" fontId="0" fillId="0" borderId="8" xfId="0" applyBorder="1"/>
    <xf numFmtId="2" fontId="0" fillId="0" borderId="8" xfId="0" applyNumberForma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Sales(1000s)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7"/>
              <c:layout>
                <c:manualLayout>
                  <c:x val="-3.980457018519689E-2"/>
                  <c:y val="-3.21377070017182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837-1C45-B874-C29A46BE68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Sheet1!$B$4:$C$24</c:f>
              <c:multiLvlStrCache>
                <c:ptCount val="21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</c:lvl>
                <c:lvl>
                  <c:pt idx="0">
                    <c:v>Year</c:v>
                  </c:pt>
                  <c:pt idx="1">
                    <c:v>Year 1</c:v>
                  </c:pt>
                  <c:pt idx="5">
                    <c:v>Year 2</c:v>
                  </c:pt>
                  <c:pt idx="9">
                    <c:v>Year 3</c:v>
                  </c:pt>
                  <c:pt idx="13">
                    <c:v>Year 4</c:v>
                  </c:pt>
                </c:lvl>
              </c:multiLvlStrCache>
            </c:multiLvlStrRef>
          </c:cat>
          <c:val>
            <c:numRef>
              <c:f>Sheet1!$D$5:$D$24</c:f>
              <c:numCache>
                <c:formatCode>General</c:formatCode>
                <c:ptCount val="20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7-1C45-B874-C29A46BE6888}"/>
            </c:ext>
          </c:extLst>
        </c:ser>
        <c:ser>
          <c:idx val="2"/>
          <c:order val="1"/>
          <c:tx>
            <c:strRef>
              <c:f>Sheet1!$F$4</c:f>
              <c:strCache>
                <c:ptCount val="1"/>
                <c:pt idx="0">
                  <c:v>Centered MA(4)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Sheet1!$B$4:$C$24</c:f>
              <c:multiLvlStrCache>
                <c:ptCount val="21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</c:lvl>
                <c:lvl>
                  <c:pt idx="0">
                    <c:v>Year</c:v>
                  </c:pt>
                  <c:pt idx="1">
                    <c:v>Year 1</c:v>
                  </c:pt>
                  <c:pt idx="5">
                    <c:v>Year 2</c:v>
                  </c:pt>
                  <c:pt idx="9">
                    <c:v>Year 3</c:v>
                  </c:pt>
                  <c:pt idx="13">
                    <c:v>Year 4</c:v>
                  </c:pt>
                </c:lvl>
              </c:multiLvlStrCache>
            </c:multiLvlStrRef>
          </c:cat>
          <c:val>
            <c:numRef>
              <c:f>Sheet1!$F$5:$F$24</c:f>
              <c:numCache>
                <c:formatCode>General</c:formatCode>
                <c:ptCount val="20"/>
                <c:pt idx="2" formatCode="0.0">
                  <c:v>5.4749999999999996</c:v>
                </c:pt>
                <c:pt idx="3" formatCode="0.0">
                  <c:v>5.7375000000000007</c:v>
                </c:pt>
                <c:pt idx="4" formatCode="0.0">
                  <c:v>5.9749999999999996</c:v>
                </c:pt>
                <c:pt idx="5" formatCode="0.0">
                  <c:v>6.1875</c:v>
                </c:pt>
                <c:pt idx="6" formatCode="0.0">
                  <c:v>6.3250000000000002</c:v>
                </c:pt>
                <c:pt idx="7" formatCode="0.0">
                  <c:v>6.3999999999999995</c:v>
                </c:pt>
                <c:pt idx="8" formatCode="0.0">
                  <c:v>6.5374999999999996</c:v>
                </c:pt>
                <c:pt idx="9" formatCode="0.0">
                  <c:v>6.6750000000000007</c:v>
                </c:pt>
                <c:pt idx="10" formatCode="0.0">
                  <c:v>6.7625000000000002</c:v>
                </c:pt>
                <c:pt idx="11" formatCode="0.0">
                  <c:v>6.8375000000000004</c:v>
                </c:pt>
                <c:pt idx="12" formatCode="0.0">
                  <c:v>6.9375</c:v>
                </c:pt>
                <c:pt idx="13" formatCode="0.0">
                  <c:v>7.0750000000000002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37-1C45-B874-C29A46BE6888}"/>
            </c:ext>
          </c:extLst>
        </c:ser>
        <c:ser>
          <c:idx val="6"/>
          <c:order val="2"/>
          <c:tx>
            <c:strRef>
              <c:f>Sheet1!$H$4</c:f>
              <c:strCache>
                <c:ptCount val="1"/>
                <c:pt idx="0">
                  <c:v>S(t)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Sheet1!$B$4:$C$24</c:f>
              <c:multiLvlStrCache>
                <c:ptCount val="21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</c:lvl>
                <c:lvl>
                  <c:pt idx="0">
                    <c:v>Year</c:v>
                  </c:pt>
                  <c:pt idx="1">
                    <c:v>Year 1</c:v>
                  </c:pt>
                  <c:pt idx="5">
                    <c:v>Year 2</c:v>
                  </c:pt>
                  <c:pt idx="9">
                    <c:v>Year 3</c:v>
                  </c:pt>
                  <c:pt idx="13">
                    <c:v>Year 4</c:v>
                  </c:pt>
                </c:lvl>
              </c:multiLvlStrCache>
            </c:multiLvlStrRef>
          </c:cat>
          <c:val>
            <c:numRef>
              <c:f>Sheet1!$H$5:$H$24</c:f>
              <c:numCache>
                <c:formatCode>0.00</c:formatCode>
                <c:ptCount val="20"/>
                <c:pt idx="0">
                  <c:v>0.93220047731596012</c:v>
                </c:pt>
                <c:pt idx="1">
                  <c:v>0.83775920424985417</c:v>
                </c:pt>
                <c:pt idx="2">
                  <c:v>1.0920780577615745</c:v>
                </c:pt>
                <c:pt idx="3">
                  <c:v>1.1485089122486289</c:v>
                </c:pt>
                <c:pt idx="4">
                  <c:v>0.93220047731596012</c:v>
                </c:pt>
                <c:pt idx="5">
                  <c:v>0.83775920424985417</c:v>
                </c:pt>
                <c:pt idx="6">
                  <c:v>1.0920780577615745</c:v>
                </c:pt>
                <c:pt idx="7">
                  <c:v>1.1485089122486289</c:v>
                </c:pt>
                <c:pt idx="8">
                  <c:v>0.93220047731596012</c:v>
                </c:pt>
                <c:pt idx="9">
                  <c:v>0.83775920424985417</c:v>
                </c:pt>
                <c:pt idx="10">
                  <c:v>1.0920780577615745</c:v>
                </c:pt>
                <c:pt idx="11">
                  <c:v>1.1485089122486289</c:v>
                </c:pt>
                <c:pt idx="12">
                  <c:v>0.93220047731596012</c:v>
                </c:pt>
                <c:pt idx="13">
                  <c:v>0.83775920424985417</c:v>
                </c:pt>
                <c:pt idx="14">
                  <c:v>1.0920780577615745</c:v>
                </c:pt>
                <c:pt idx="15">
                  <c:v>1.1485089122486289</c:v>
                </c:pt>
                <c:pt idx="16">
                  <c:v>0.93220047731596012</c:v>
                </c:pt>
                <c:pt idx="17">
                  <c:v>0.83775920424985417</c:v>
                </c:pt>
                <c:pt idx="18">
                  <c:v>1.0920780577615745</c:v>
                </c:pt>
                <c:pt idx="19">
                  <c:v>1.1485089122486289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37-1C45-B874-C29A46BE6888}"/>
            </c:ext>
          </c:extLst>
        </c:ser>
        <c:ser>
          <c:idx val="8"/>
          <c:order val="3"/>
          <c:tx>
            <c:strRef>
              <c:f>Sheet1!$J$4</c:f>
              <c:strCache>
                <c:ptCount val="1"/>
                <c:pt idx="0">
                  <c:v>T(t)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3.6237822579288863E-2"/>
                  <c:y val="-2.2955505001227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837-1C45-B874-C29A46BE68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Sheet1!$B$4:$C$24</c:f>
              <c:multiLvlStrCache>
                <c:ptCount val="21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</c:lvl>
                <c:lvl>
                  <c:pt idx="0">
                    <c:v>Year</c:v>
                  </c:pt>
                  <c:pt idx="1">
                    <c:v>Year 1</c:v>
                  </c:pt>
                  <c:pt idx="5">
                    <c:v>Year 2</c:v>
                  </c:pt>
                  <c:pt idx="9">
                    <c:v>Year 3</c:v>
                  </c:pt>
                  <c:pt idx="13">
                    <c:v>Year 4</c:v>
                  </c:pt>
                </c:lvl>
              </c:multiLvlStrCache>
            </c:multiLvlStrRef>
          </c:cat>
          <c:val>
            <c:numRef>
              <c:f>Sheet1!$J$5:$J$24</c:f>
              <c:numCache>
                <c:formatCode>0.00</c:formatCode>
                <c:ptCount val="20"/>
                <c:pt idx="0">
                  <c:v>5.2455425881617916</c:v>
                </c:pt>
                <c:pt idx="1">
                  <c:v>5.3920990817648926</c:v>
                </c:pt>
                <c:pt idx="2">
                  <c:v>5.5386555753679945</c:v>
                </c:pt>
                <c:pt idx="3">
                  <c:v>5.6852120689710954</c:v>
                </c:pt>
                <c:pt idx="4">
                  <c:v>5.8317685625741973</c:v>
                </c:pt>
                <c:pt idx="5">
                  <c:v>5.9783250561772991</c:v>
                </c:pt>
                <c:pt idx="6">
                  <c:v>6.1248815497804001</c:v>
                </c:pt>
                <c:pt idx="7">
                  <c:v>6.271438043383502</c:v>
                </c:pt>
                <c:pt idx="8">
                  <c:v>6.4179945369866029</c:v>
                </c:pt>
                <c:pt idx="9">
                  <c:v>6.5645510305897048</c:v>
                </c:pt>
                <c:pt idx="10">
                  <c:v>6.7111075241928067</c:v>
                </c:pt>
                <c:pt idx="11">
                  <c:v>6.8576640177959076</c:v>
                </c:pt>
                <c:pt idx="12">
                  <c:v>7.0042205113990095</c:v>
                </c:pt>
                <c:pt idx="13">
                  <c:v>7.1507770050021104</c:v>
                </c:pt>
                <c:pt idx="14">
                  <c:v>7.2973334986052123</c:v>
                </c:pt>
                <c:pt idx="15">
                  <c:v>7.4438899922083142</c:v>
                </c:pt>
                <c:pt idx="16">
                  <c:v>7.5904464858114151</c:v>
                </c:pt>
                <c:pt idx="17">
                  <c:v>7.7370029794145161</c:v>
                </c:pt>
                <c:pt idx="18">
                  <c:v>7.8835594730176179</c:v>
                </c:pt>
                <c:pt idx="19">
                  <c:v>8.0301159666207198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37-1C45-B874-C29A46BE6888}"/>
            </c:ext>
          </c:extLst>
        </c:ser>
        <c:ser>
          <c:idx val="9"/>
          <c:order val="4"/>
          <c:tx>
            <c:strRef>
              <c:f>Sheet1!$K$3</c:f>
              <c:strCache>
                <c:ptCount val="1"/>
                <c:pt idx="0">
                  <c:v>Forecast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3.8311513047840036E-2"/>
                  <c:y val="3.67288080019637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837-1C45-B874-C29A46BE6888}"/>
                </c:ext>
              </c:extLst>
            </c:dLbl>
            <c:dLbl>
              <c:idx val="1"/>
              <c:layout>
                <c:manualLayout>
                  <c:x val="-3.001675117363533E-2"/>
                  <c:y val="8.2639818004418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837-1C45-B874-C29A46BE6888}"/>
                </c:ext>
              </c:extLst>
            </c:dLbl>
            <c:dLbl>
              <c:idx val="2"/>
              <c:layout>
                <c:manualLayout>
                  <c:x val="-4.2458893984942417E-2"/>
                  <c:y val="-1.8364404000981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837-1C45-B874-C29A46BE6888}"/>
                </c:ext>
              </c:extLst>
            </c:dLbl>
            <c:dLbl>
              <c:idx val="3"/>
              <c:layout>
                <c:manualLayout>
                  <c:x val="-4.0385203516391216E-2"/>
                  <c:y val="-3.67288080019636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837-1C45-B874-C29A46BE6888}"/>
                </c:ext>
              </c:extLst>
            </c:dLbl>
            <c:dLbl>
              <c:idx val="5"/>
              <c:layout>
                <c:manualLayout>
                  <c:x val="-3.4164132110737683E-2"/>
                  <c:y val="3.67288080019636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837-1C45-B874-C29A46BE6888}"/>
                </c:ext>
              </c:extLst>
            </c:dLbl>
            <c:dLbl>
              <c:idx val="7"/>
              <c:layout>
                <c:manualLayout>
                  <c:x val="-1.7574608362328336E-2"/>
                  <c:y val="-9.18220200049092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837-1C45-B874-C29A46BE6888}"/>
                </c:ext>
              </c:extLst>
            </c:dLbl>
            <c:dLbl>
              <c:idx val="9"/>
              <c:layout>
                <c:manualLayout>
                  <c:x val="-3.4164132110737683E-2"/>
                  <c:y val="3.67288080019636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837-1C45-B874-C29A46BE6888}"/>
                </c:ext>
              </c:extLst>
            </c:dLbl>
            <c:dLbl>
              <c:idx val="11"/>
              <c:layout>
                <c:manualLayout>
                  <c:x val="-3.6237822579288863E-2"/>
                  <c:y val="-3.67288080019636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837-1C45-B874-C29A46BE6888}"/>
                </c:ext>
              </c:extLst>
            </c:dLbl>
            <c:dLbl>
              <c:idx val="13"/>
              <c:layout>
                <c:manualLayout>
                  <c:x val="-3.0016751173635402E-2"/>
                  <c:y val="4.59110100024546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837-1C45-B874-C29A46BE6888}"/>
                </c:ext>
              </c:extLst>
            </c:dLbl>
            <c:dLbl>
              <c:idx val="15"/>
              <c:layout>
                <c:manualLayout>
                  <c:x val="-3.8311513047840036E-2"/>
                  <c:y val="-2.75466060014727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837-1C45-B874-C29A46BE6888}"/>
                </c:ext>
              </c:extLst>
            </c:dLbl>
            <c:dLbl>
              <c:idx val="17"/>
              <c:layout>
                <c:manualLayout>
                  <c:x val="-3.001675117363533E-2"/>
                  <c:y val="6.42754140034364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837-1C45-B874-C29A46BE68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Sheet1!$B$4:$C$24</c:f>
              <c:multiLvlStrCache>
                <c:ptCount val="21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</c:lvl>
                <c:lvl>
                  <c:pt idx="0">
                    <c:v>Year</c:v>
                  </c:pt>
                  <c:pt idx="1">
                    <c:v>Year 1</c:v>
                  </c:pt>
                  <c:pt idx="5">
                    <c:v>Year 2</c:v>
                  </c:pt>
                  <c:pt idx="9">
                    <c:v>Year 3</c:v>
                  </c:pt>
                  <c:pt idx="13">
                    <c:v>Year 4</c:v>
                  </c:pt>
                </c:lvl>
              </c:multiLvlStrCache>
            </c:multiLvlStrRef>
          </c:cat>
          <c:val>
            <c:numRef>
              <c:f>Sheet1!$K$5:$K$24</c:f>
              <c:numCache>
                <c:formatCode>0.00</c:formatCode>
                <c:ptCount val="20"/>
                <c:pt idx="0">
                  <c:v>4.8898973044656193</c:v>
                </c:pt>
                <c:pt idx="1">
                  <c:v>4.5172806359757258</c:v>
                </c:pt>
                <c:pt idx="2">
                  <c:v>6.0486442233581954</c:v>
                </c:pt>
                <c:pt idx="3">
                  <c:v>6.5295167292367697</c:v>
                </c:pt>
                <c:pt idx="4">
                  <c:v>5.4363774376278773</c:v>
                </c:pt>
                <c:pt idx="5">
                  <c:v>5.0083968418100593</c:v>
                </c:pt>
                <c:pt idx="6">
                  <c:v>6.688848746903882</c:v>
                </c:pt>
                <c:pt idx="7">
                  <c:v>7.2028024854410555</c:v>
                </c:pt>
                <c:pt idx="8">
                  <c:v>5.9828575707901361</c:v>
                </c:pt>
                <c:pt idx="9">
                  <c:v>5.499513047644391</c:v>
                </c:pt>
                <c:pt idx="10">
                  <c:v>7.3290532704495694</c:v>
                </c:pt>
                <c:pt idx="11">
                  <c:v>7.8760882416453404</c:v>
                </c:pt>
                <c:pt idx="12">
                  <c:v>6.529337703952395</c:v>
                </c:pt>
                <c:pt idx="13">
                  <c:v>5.9906292534787235</c:v>
                </c:pt>
                <c:pt idx="14">
                  <c:v>7.969257793995256</c:v>
                </c:pt>
                <c:pt idx="15">
                  <c:v>8.5493739978496262</c:v>
                </c:pt>
                <c:pt idx="16">
                  <c:v>7.075817837114653</c:v>
                </c:pt>
                <c:pt idx="17">
                  <c:v>6.4817454593130561</c:v>
                </c:pt>
                <c:pt idx="18">
                  <c:v>8.6094623175409417</c:v>
                </c:pt>
                <c:pt idx="19">
                  <c:v>9.222659754053911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37-1C45-B874-C29A46BE68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43235872"/>
        <c:axId val="1407782176"/>
      </c:lineChart>
      <c:catAx>
        <c:axId val="144323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82176"/>
        <c:crosses val="autoZero"/>
        <c:auto val="1"/>
        <c:lblAlgn val="ctr"/>
        <c:lblOffset val="100"/>
        <c:noMultiLvlLbl val="0"/>
      </c:catAx>
      <c:valAx>
        <c:axId val="140778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23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117550</xdr:colOff>
      <xdr:row>3</xdr:row>
      <xdr:rowOff>208017</xdr:rowOff>
    </xdr:from>
    <xdr:to>
      <xdr:col>19</xdr:col>
      <xdr:colOff>87586</xdr:colOff>
      <xdr:row>20</xdr:row>
      <xdr:rowOff>89863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D40EA3-402B-DC45-ABA2-9E222241E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D5C6-047C-B644-8D19-542609799ACD}">
  <dimension ref="A1:K45"/>
  <sheetViews>
    <sheetView tabSelected="1" zoomScale="116" workbookViewId="0">
      <selection activeCell="C10" sqref="C10"/>
    </sheetView>
  </sheetViews>
  <sheetFormatPr baseColWidth="10" defaultRowHeight="16"/>
  <cols>
    <col min="1" max="1" width="3" customWidth="1"/>
    <col min="2" max="2" width="15.5" customWidth="1"/>
    <col min="3" max="3" width="12.6640625" customWidth="1"/>
    <col min="4" max="4" width="14.5" customWidth="1"/>
    <col min="5" max="5" width="17" customWidth="1"/>
    <col min="6" max="6" width="14.1640625" customWidth="1"/>
    <col min="7" max="7" width="13.5" customWidth="1"/>
    <col min="8" max="8" width="11.83203125" customWidth="1"/>
    <col min="9" max="9" width="13.1640625" customWidth="1"/>
    <col min="10" max="10" width="16.5" customWidth="1"/>
  </cols>
  <sheetData>
    <row r="1" spans="1:11" ht="17" thickBot="1">
      <c r="B1" s="43" t="s">
        <v>8</v>
      </c>
      <c r="C1" s="44"/>
      <c r="D1" s="45"/>
    </row>
    <row r="2" spans="1:11" ht="17" thickBot="1">
      <c r="G2" s="1" t="s">
        <v>15</v>
      </c>
    </row>
    <row r="3" spans="1:11" ht="18">
      <c r="A3" s="37"/>
      <c r="B3" s="27"/>
      <c r="C3" s="27"/>
      <c r="D3" s="28" t="s">
        <v>11</v>
      </c>
      <c r="E3" s="27"/>
      <c r="F3" s="28" t="s">
        <v>14</v>
      </c>
      <c r="G3" s="28" t="s">
        <v>13</v>
      </c>
      <c r="H3" s="28"/>
      <c r="I3" s="28" t="s">
        <v>19</v>
      </c>
      <c r="J3" s="28" t="s">
        <v>54</v>
      </c>
      <c r="K3" s="46" t="s">
        <v>55</v>
      </c>
    </row>
    <row r="4" spans="1:11" ht="19" thickBot="1">
      <c r="A4" s="38" t="s">
        <v>7</v>
      </c>
      <c r="B4" s="34" t="s">
        <v>0</v>
      </c>
      <c r="C4" s="34" t="s">
        <v>1</v>
      </c>
      <c r="D4" s="34" t="s">
        <v>2</v>
      </c>
      <c r="E4" s="34" t="s">
        <v>10</v>
      </c>
      <c r="F4" s="34" t="s">
        <v>9</v>
      </c>
      <c r="G4" s="34" t="s">
        <v>12</v>
      </c>
      <c r="H4" s="34" t="s">
        <v>16</v>
      </c>
      <c r="I4" s="34" t="s">
        <v>18</v>
      </c>
      <c r="J4" s="34" t="s">
        <v>53</v>
      </c>
      <c r="K4" s="47"/>
    </row>
    <row r="5" spans="1:11">
      <c r="A5" s="39">
        <v>1</v>
      </c>
      <c r="B5" s="29" t="s">
        <v>3</v>
      </c>
      <c r="C5" s="29">
        <v>1</v>
      </c>
      <c r="D5" s="29">
        <v>4.8</v>
      </c>
      <c r="E5" s="30"/>
      <c r="F5" s="30"/>
      <c r="G5" s="30"/>
      <c r="H5" s="31">
        <f>VLOOKUP(C5,$G$31:$H$34,2,FALSE)</f>
        <v>0.93220047731596012</v>
      </c>
      <c r="I5" s="31">
        <f>D5/H5</f>
        <v>5.1491069966198779</v>
      </c>
      <c r="J5" s="31">
        <f xml:space="preserve"> $C$43 + A5*$C$44</f>
        <v>5.2455425881617916</v>
      </c>
      <c r="K5" s="22">
        <f>J5*H5</f>
        <v>4.8898973044656193</v>
      </c>
    </row>
    <row r="6" spans="1:11">
      <c r="A6" s="39">
        <v>2</v>
      </c>
      <c r="B6" s="29"/>
      <c r="C6" s="29">
        <v>2</v>
      </c>
      <c r="D6" s="29">
        <v>4.0999999999999996</v>
      </c>
      <c r="E6" s="30"/>
      <c r="F6" s="30"/>
      <c r="G6" s="30"/>
      <c r="H6" s="31">
        <f>VLOOKUP(C6,$G$31:$H$34,2,FALSE)</f>
        <v>0.83775920424985417</v>
      </c>
      <c r="I6" s="31">
        <f t="shared" ref="I6:I20" si="0">D6/H6</f>
        <v>4.8940077043632355</v>
      </c>
      <c r="J6" s="31">
        <f xml:space="preserve"> $C$43 + A6*$C$44</f>
        <v>5.3920990817648926</v>
      </c>
      <c r="K6" s="22">
        <f t="shared" ref="K6:K24" si="1">J6*H6</f>
        <v>4.5172806359757258</v>
      </c>
    </row>
    <row r="7" spans="1:11">
      <c r="A7" s="39">
        <v>3</v>
      </c>
      <c r="B7" s="29"/>
      <c r="C7" s="29">
        <v>3</v>
      </c>
      <c r="D7" s="29">
        <v>6</v>
      </c>
      <c r="E7" s="32">
        <f xml:space="preserve"> AVERAGE(D5:D8)</f>
        <v>5.35</v>
      </c>
      <c r="F7" s="32">
        <f>AVERAGE(E7:E8)</f>
        <v>5.4749999999999996</v>
      </c>
      <c r="G7" s="31">
        <f xml:space="preserve"> D7/F7</f>
        <v>1.0958904109589043</v>
      </c>
      <c r="H7" s="31">
        <f>VLOOKUP(C7,$G$31:$H$34,2,FALSE)</f>
        <v>1.0920780577615745</v>
      </c>
      <c r="I7" s="31">
        <f t="shared" si="0"/>
        <v>5.4941127672669863</v>
      </c>
      <c r="J7" s="31">
        <f t="shared" ref="J6:J20" si="2" xml:space="preserve"> $C$43 + A7*$C$44</f>
        <v>5.5386555753679945</v>
      </c>
      <c r="K7" s="22">
        <f t="shared" si="1"/>
        <v>6.0486442233581954</v>
      </c>
    </row>
    <row r="8" spans="1:11">
      <c r="A8" s="39">
        <v>4</v>
      </c>
      <c r="B8" s="29"/>
      <c r="C8" s="29">
        <v>4</v>
      </c>
      <c r="D8" s="29">
        <v>6.5</v>
      </c>
      <c r="E8" s="32">
        <f xml:space="preserve"> AVERAGE(D6:D9)</f>
        <v>5.6000000000000005</v>
      </c>
      <c r="F8" s="32">
        <f t="shared" ref="F8:F18" si="3">AVERAGE(E8:E9)</f>
        <v>5.7375000000000007</v>
      </c>
      <c r="G8" s="31">
        <f t="shared" ref="G8:G18" si="4" xml:space="preserve"> D8/F8</f>
        <v>1.1328976034858387</v>
      </c>
      <c r="H8" s="31">
        <f>VLOOKUP(C8,$G$31:$H$34,2,FALSE)</f>
        <v>1.1485089122486289</v>
      </c>
      <c r="I8" s="31">
        <f t="shared" si="0"/>
        <v>5.6595120252692315</v>
      </c>
      <c r="J8" s="31">
        <f t="shared" si="2"/>
        <v>5.6852120689710954</v>
      </c>
      <c r="K8" s="22">
        <f t="shared" si="1"/>
        <v>6.5295167292367697</v>
      </c>
    </row>
    <row r="9" spans="1:11">
      <c r="A9" s="39">
        <v>5</v>
      </c>
      <c r="B9" s="29" t="s">
        <v>4</v>
      </c>
      <c r="C9" s="29">
        <v>1</v>
      </c>
      <c r="D9" s="29">
        <v>5.8</v>
      </c>
      <c r="E9" s="32">
        <f xml:space="preserve"> AVERAGE(D7:D10)</f>
        <v>5.875</v>
      </c>
      <c r="F9" s="32">
        <f t="shared" si="3"/>
        <v>5.9749999999999996</v>
      </c>
      <c r="G9" s="33">
        <f t="shared" si="4"/>
        <v>0.97071129707112969</v>
      </c>
      <c r="H9" s="31">
        <f>VLOOKUP(C9,$G$31:$H$34,2,FALSE)</f>
        <v>0.93220047731596012</v>
      </c>
      <c r="I9" s="31">
        <f t="shared" si="0"/>
        <v>6.2218376209156858</v>
      </c>
      <c r="J9" s="31">
        <f t="shared" si="2"/>
        <v>5.8317685625741973</v>
      </c>
      <c r="K9" s="22">
        <f t="shared" si="1"/>
        <v>5.4363774376278773</v>
      </c>
    </row>
    <row r="10" spans="1:11">
      <c r="A10" s="39">
        <v>6</v>
      </c>
      <c r="B10" s="29"/>
      <c r="C10" s="29">
        <v>2</v>
      </c>
      <c r="D10" s="29">
        <v>5.2</v>
      </c>
      <c r="E10" s="32">
        <f t="shared" ref="E10:E18" si="5" xml:space="preserve"> AVERAGE(D8:D11)</f>
        <v>6.0750000000000002</v>
      </c>
      <c r="F10" s="32">
        <f t="shared" si="3"/>
        <v>6.1875</v>
      </c>
      <c r="G10" s="31">
        <f t="shared" si="4"/>
        <v>0.84040404040404049</v>
      </c>
      <c r="H10" s="31">
        <f>VLOOKUP(C10,$G$31:$H$34,2,FALSE)</f>
        <v>0.83775920424985417</v>
      </c>
      <c r="I10" s="31">
        <f t="shared" si="0"/>
        <v>6.2070341616314213</v>
      </c>
      <c r="J10" s="31">
        <f t="shared" si="2"/>
        <v>5.9783250561772991</v>
      </c>
      <c r="K10" s="22">
        <f t="shared" si="1"/>
        <v>5.0083968418100593</v>
      </c>
    </row>
    <row r="11" spans="1:11">
      <c r="A11" s="39">
        <v>7</v>
      </c>
      <c r="B11" s="29"/>
      <c r="C11" s="29">
        <v>3</v>
      </c>
      <c r="D11" s="29">
        <v>6.8</v>
      </c>
      <c r="E11" s="32">
        <f t="shared" si="5"/>
        <v>6.3000000000000007</v>
      </c>
      <c r="F11" s="32">
        <f t="shared" si="3"/>
        <v>6.3250000000000002</v>
      </c>
      <c r="G11" s="31">
        <f t="shared" si="4"/>
        <v>1.075098814229249</v>
      </c>
      <c r="H11" s="31">
        <f>VLOOKUP(C11,$G$31:$H$34,2,FALSE)</f>
        <v>1.0920780577615745</v>
      </c>
      <c r="I11" s="31">
        <f t="shared" si="0"/>
        <v>6.2266611362359177</v>
      </c>
      <c r="J11" s="31">
        <f t="shared" si="2"/>
        <v>6.1248815497804001</v>
      </c>
      <c r="K11" s="22">
        <f t="shared" si="1"/>
        <v>6.688848746903882</v>
      </c>
    </row>
    <row r="12" spans="1:11">
      <c r="A12" s="39">
        <v>8</v>
      </c>
      <c r="B12" s="29"/>
      <c r="C12" s="29">
        <v>4</v>
      </c>
      <c r="D12" s="29">
        <v>7.4</v>
      </c>
      <c r="E12" s="32">
        <f t="shared" si="5"/>
        <v>6.35</v>
      </c>
      <c r="F12" s="32">
        <f t="shared" si="3"/>
        <v>6.3999999999999995</v>
      </c>
      <c r="G12" s="31">
        <f t="shared" si="4"/>
        <v>1.1562500000000002</v>
      </c>
      <c r="H12" s="31">
        <f>VLOOKUP(C12,$G$31:$H$34,2,FALSE)</f>
        <v>1.1485089122486289</v>
      </c>
      <c r="I12" s="31">
        <f t="shared" si="0"/>
        <v>6.4431367672295865</v>
      </c>
      <c r="J12" s="31">
        <f t="shared" si="2"/>
        <v>6.271438043383502</v>
      </c>
      <c r="K12" s="22">
        <f t="shared" si="1"/>
        <v>7.2028024854410555</v>
      </c>
    </row>
    <row r="13" spans="1:11">
      <c r="A13" s="39">
        <v>9</v>
      </c>
      <c r="B13" s="29" t="s">
        <v>5</v>
      </c>
      <c r="C13" s="29">
        <v>1</v>
      </c>
      <c r="D13" s="29">
        <v>6</v>
      </c>
      <c r="E13" s="32">
        <f t="shared" si="5"/>
        <v>6.4499999999999993</v>
      </c>
      <c r="F13" s="32">
        <f t="shared" si="3"/>
        <v>6.5374999999999996</v>
      </c>
      <c r="G13" s="33">
        <f t="shared" si="4"/>
        <v>0.91778202676864251</v>
      </c>
      <c r="H13" s="31">
        <f>VLOOKUP(C13,$G$31:$H$34,2,FALSE)</f>
        <v>0.93220047731596012</v>
      </c>
      <c r="I13" s="31">
        <f t="shared" si="0"/>
        <v>6.4363837457748474</v>
      </c>
      <c r="J13" s="31">
        <f t="shared" si="2"/>
        <v>6.4179945369866029</v>
      </c>
      <c r="K13" s="22">
        <f t="shared" si="1"/>
        <v>5.9828575707901361</v>
      </c>
    </row>
    <row r="14" spans="1:11">
      <c r="A14" s="39">
        <v>10</v>
      </c>
      <c r="B14" s="29"/>
      <c r="C14" s="29">
        <v>2</v>
      </c>
      <c r="D14" s="29">
        <v>5.6</v>
      </c>
      <c r="E14" s="32">
        <f t="shared" si="5"/>
        <v>6.625</v>
      </c>
      <c r="F14" s="32">
        <f t="shared" si="3"/>
        <v>6.6750000000000007</v>
      </c>
      <c r="G14" s="31">
        <f t="shared" si="4"/>
        <v>0.83895131086142305</v>
      </c>
      <c r="H14" s="31">
        <f>VLOOKUP(C14,$G$31:$H$34,2,FALSE)</f>
        <v>0.83775920424985417</v>
      </c>
      <c r="I14" s="31">
        <f t="shared" si="0"/>
        <v>6.6844983279107604</v>
      </c>
      <c r="J14" s="31">
        <f t="shared" si="2"/>
        <v>6.5645510305897048</v>
      </c>
      <c r="K14" s="22">
        <f t="shared" si="1"/>
        <v>5.499513047644391</v>
      </c>
    </row>
    <row r="15" spans="1:11">
      <c r="A15" s="39">
        <v>11</v>
      </c>
      <c r="B15" s="29"/>
      <c r="C15" s="29">
        <v>3</v>
      </c>
      <c r="D15" s="29">
        <v>7.5</v>
      </c>
      <c r="E15" s="32">
        <f t="shared" si="5"/>
        <v>6.7250000000000005</v>
      </c>
      <c r="F15" s="32">
        <f t="shared" si="3"/>
        <v>6.7625000000000002</v>
      </c>
      <c r="G15" s="31">
        <f t="shared" si="4"/>
        <v>1.1090573012939002</v>
      </c>
      <c r="H15" s="31">
        <f>VLOOKUP(C15,$G$31:$H$34,2,FALSE)</f>
        <v>1.0920780577615745</v>
      </c>
      <c r="I15" s="31">
        <f t="shared" si="0"/>
        <v>6.8676409590837331</v>
      </c>
      <c r="J15" s="31">
        <f t="shared" si="2"/>
        <v>6.7111075241928067</v>
      </c>
      <c r="K15" s="22">
        <f t="shared" si="1"/>
        <v>7.3290532704495694</v>
      </c>
    </row>
    <row r="16" spans="1:11">
      <c r="A16" s="39">
        <v>12</v>
      </c>
      <c r="B16" s="29"/>
      <c r="C16" s="29">
        <v>4</v>
      </c>
      <c r="D16" s="29">
        <v>7.8</v>
      </c>
      <c r="E16" s="32">
        <f t="shared" si="5"/>
        <v>6.8</v>
      </c>
      <c r="F16" s="32">
        <f t="shared" si="3"/>
        <v>6.8375000000000004</v>
      </c>
      <c r="G16" s="31">
        <f t="shared" si="4"/>
        <v>1.1407678244972577</v>
      </c>
      <c r="H16" s="31">
        <f>VLOOKUP(C16,$G$31:$H$34,2,FALSE)</f>
        <v>1.1485089122486289</v>
      </c>
      <c r="I16" s="31">
        <f t="shared" si="0"/>
        <v>6.7914144303230772</v>
      </c>
      <c r="J16" s="31">
        <f t="shared" si="2"/>
        <v>6.8576640177959076</v>
      </c>
      <c r="K16" s="22">
        <f t="shared" si="1"/>
        <v>7.8760882416453404</v>
      </c>
    </row>
    <row r="17" spans="1:11">
      <c r="A17" s="39">
        <v>13</v>
      </c>
      <c r="B17" s="29" t="s">
        <v>6</v>
      </c>
      <c r="C17" s="29">
        <v>1</v>
      </c>
      <c r="D17" s="29">
        <v>6.3</v>
      </c>
      <c r="E17" s="32">
        <f t="shared" si="5"/>
        <v>6.875</v>
      </c>
      <c r="F17" s="32">
        <f t="shared" si="3"/>
        <v>6.9375</v>
      </c>
      <c r="G17" s="33">
        <f t="shared" si="4"/>
        <v>0.90810810810810805</v>
      </c>
      <c r="H17" s="31">
        <f>VLOOKUP(C17,$G$31:$H$34,2,FALSE)</f>
        <v>0.93220047731596012</v>
      </c>
      <c r="I17" s="31">
        <f t="shared" si="0"/>
        <v>6.7582029330635898</v>
      </c>
      <c r="J17" s="31">
        <f t="shared" si="2"/>
        <v>7.0042205113990095</v>
      </c>
      <c r="K17" s="22">
        <f t="shared" si="1"/>
        <v>6.529337703952395</v>
      </c>
    </row>
    <row r="18" spans="1:11">
      <c r="A18" s="39">
        <v>14</v>
      </c>
      <c r="B18" s="29"/>
      <c r="C18" s="29">
        <v>2</v>
      </c>
      <c r="D18" s="29">
        <v>5.9</v>
      </c>
      <c r="E18" s="32">
        <f t="shared" si="5"/>
        <v>7</v>
      </c>
      <c r="F18" s="32">
        <f t="shared" si="3"/>
        <v>7.0750000000000002</v>
      </c>
      <c r="G18" s="31">
        <f t="shared" si="4"/>
        <v>0.83392226148409898</v>
      </c>
      <c r="H18" s="31">
        <f>VLOOKUP(C18,$G$31:$H$34,2,FALSE)</f>
        <v>0.83775920424985417</v>
      </c>
      <c r="I18" s="31">
        <f t="shared" si="0"/>
        <v>7.0425964526202662</v>
      </c>
      <c r="J18" s="31">
        <f t="shared" si="2"/>
        <v>7.1507770050021104</v>
      </c>
      <c r="K18" s="22">
        <f t="shared" si="1"/>
        <v>5.9906292534787235</v>
      </c>
    </row>
    <row r="19" spans="1:11">
      <c r="A19" s="39">
        <v>15</v>
      </c>
      <c r="B19" s="29"/>
      <c r="C19" s="29">
        <v>3</v>
      </c>
      <c r="D19" s="29">
        <v>8</v>
      </c>
      <c r="E19" s="32">
        <f xml:space="preserve"> AVERAGE(D17:D20)</f>
        <v>7.15</v>
      </c>
      <c r="F19" s="32"/>
      <c r="G19" s="30"/>
      <c r="H19" s="31">
        <f>VLOOKUP(C19,$G$31:$H$34,2,FALSE)</f>
        <v>1.0920780577615745</v>
      </c>
      <c r="I19" s="31">
        <f t="shared" si="0"/>
        <v>7.3254836896893156</v>
      </c>
      <c r="J19" s="31">
        <f t="shared" si="2"/>
        <v>7.2973334986052123</v>
      </c>
      <c r="K19" s="22">
        <f t="shared" si="1"/>
        <v>7.969257793995256</v>
      </c>
    </row>
    <row r="20" spans="1:11" ht="17" thickBot="1">
      <c r="A20" s="38">
        <v>16</v>
      </c>
      <c r="B20" s="34"/>
      <c r="C20" s="34">
        <v>4</v>
      </c>
      <c r="D20" s="34">
        <v>8.4</v>
      </c>
      <c r="E20" s="35"/>
      <c r="F20" s="35"/>
      <c r="G20" s="35"/>
      <c r="H20" s="36">
        <f>VLOOKUP(C20,$G$31:$H$34,2,FALSE)</f>
        <v>1.1485089122486289</v>
      </c>
      <c r="I20" s="36">
        <f t="shared" si="0"/>
        <v>7.3138309249633151</v>
      </c>
      <c r="J20" s="36">
        <f xml:space="preserve"> $C$43 + A20*$C$44</f>
        <v>7.4438899922083142</v>
      </c>
      <c r="K20" s="26">
        <f t="shared" si="1"/>
        <v>8.5493739978496262</v>
      </c>
    </row>
    <row r="21" spans="1:11">
      <c r="A21" s="40">
        <v>17</v>
      </c>
      <c r="B21" s="15"/>
      <c r="C21" s="16">
        <v>1</v>
      </c>
      <c r="D21" s="15"/>
      <c r="E21" s="15"/>
      <c r="F21" s="15"/>
      <c r="G21" s="15"/>
      <c r="H21" s="17">
        <f>VLOOKUP(C21,$G$31:$H$34,2,FALSE)</f>
        <v>0.93220047731596012</v>
      </c>
      <c r="I21" s="15"/>
      <c r="J21" s="17">
        <f t="shared" ref="J21:J24" si="6" xml:space="preserve"> $C$43 + A21*$C$44</f>
        <v>7.5904464858114151</v>
      </c>
      <c r="K21" s="18">
        <f t="shared" si="1"/>
        <v>7.075817837114653</v>
      </c>
    </row>
    <row r="22" spans="1:11">
      <c r="A22" s="41">
        <v>18</v>
      </c>
      <c r="B22" s="19"/>
      <c r="C22" s="20">
        <v>2</v>
      </c>
      <c r="D22" s="19"/>
      <c r="E22" s="19"/>
      <c r="F22" s="19"/>
      <c r="G22" s="19"/>
      <c r="H22" s="21">
        <f>VLOOKUP(C22,$G$31:$H$34,2,FALSE)</f>
        <v>0.83775920424985417</v>
      </c>
      <c r="I22" s="19"/>
      <c r="J22" s="21">
        <f t="shared" si="6"/>
        <v>7.7370029794145161</v>
      </c>
      <c r="K22" s="22">
        <f t="shared" si="1"/>
        <v>6.4817454593130561</v>
      </c>
    </row>
    <row r="23" spans="1:11">
      <c r="A23" s="41">
        <v>19</v>
      </c>
      <c r="B23" s="19"/>
      <c r="C23" s="20">
        <v>3</v>
      </c>
      <c r="D23" s="19"/>
      <c r="E23" s="19"/>
      <c r="F23" s="19"/>
      <c r="G23" s="19"/>
      <c r="H23" s="21">
        <f>VLOOKUP(C23,$G$31:$H$34,2,FALSE)</f>
        <v>1.0920780577615745</v>
      </c>
      <c r="I23" s="19"/>
      <c r="J23" s="21">
        <f t="shared" si="6"/>
        <v>7.8835594730176179</v>
      </c>
      <c r="K23" s="22">
        <f t="shared" si="1"/>
        <v>8.6094623175409417</v>
      </c>
    </row>
    <row r="24" spans="1:11" ht="17" thickBot="1">
      <c r="A24" s="42">
        <v>20</v>
      </c>
      <c r="B24" s="23"/>
      <c r="C24" s="24">
        <v>4</v>
      </c>
      <c r="D24" s="23"/>
      <c r="E24" s="23"/>
      <c r="F24" s="23"/>
      <c r="G24" s="23"/>
      <c r="H24" s="25">
        <f>VLOOKUP(C24,$G$31:$H$34,2,FALSE)</f>
        <v>1.1485089122486289</v>
      </c>
      <c r="I24" s="23"/>
      <c r="J24" s="25">
        <f t="shared" si="6"/>
        <v>8.0301159666207198</v>
      </c>
      <c r="K24" s="26">
        <f t="shared" si="1"/>
        <v>9.222659754053911</v>
      </c>
    </row>
    <row r="27" spans="1:11">
      <c r="B27" t="s">
        <v>28</v>
      </c>
    </row>
    <row r="28" spans="1:11" ht="17" thickBot="1"/>
    <row r="29" spans="1:11" ht="17" thickBot="1">
      <c r="B29" s="11" t="s">
        <v>29</v>
      </c>
      <c r="C29" s="11"/>
    </row>
    <row r="30" spans="1:11" ht="17" thickBot="1">
      <c r="B30" s="8" t="s">
        <v>30</v>
      </c>
      <c r="C30" s="8">
        <v>0.95899308560804009</v>
      </c>
      <c r="G30" s="6" t="s">
        <v>1</v>
      </c>
      <c r="H30" s="7" t="s">
        <v>17</v>
      </c>
    </row>
    <row r="31" spans="1:11">
      <c r="B31" s="8" t="s">
        <v>31</v>
      </c>
      <c r="C31" s="8">
        <v>0.9196677382440297</v>
      </c>
      <c r="G31" s="2">
        <v>1</v>
      </c>
      <c r="H31" s="3">
        <f>AVERAGE(G9, G13, G17)</f>
        <v>0.93220047731596012</v>
      </c>
    </row>
    <row r="32" spans="1:11">
      <c r="B32" s="8" t="s">
        <v>32</v>
      </c>
      <c r="C32" s="8">
        <v>0.91392971954717461</v>
      </c>
      <c r="G32" s="2">
        <v>2</v>
      </c>
      <c r="H32" s="3">
        <f xml:space="preserve"> AVERAGEIF(C7:C18, G32, G7:G18)</f>
        <v>0.83775920424985417</v>
      </c>
    </row>
    <row r="33" spans="2:10">
      <c r="B33" s="8" t="s">
        <v>33</v>
      </c>
      <c r="C33" s="8">
        <v>0.21345681646715914</v>
      </c>
      <c r="G33" s="2">
        <v>3</v>
      </c>
      <c r="H33" s="3">
        <f xml:space="preserve"> AVERAGEIF(C8:C19, G33, G8:G19)</f>
        <v>1.0920780577615745</v>
      </c>
    </row>
    <row r="34" spans="2:10" ht="17" thickBot="1">
      <c r="B34" s="9" t="s">
        <v>34</v>
      </c>
      <c r="C34" s="9">
        <v>16</v>
      </c>
      <c r="G34" s="4">
        <v>4</v>
      </c>
      <c r="H34" s="5">
        <f xml:space="preserve"> AVERAGEIF(C9:C20, G34, G9:G20)</f>
        <v>1.1485089122486289</v>
      </c>
    </row>
    <row r="36" spans="2:10" ht="17" thickBot="1">
      <c r="B36" t="s">
        <v>35</v>
      </c>
    </row>
    <row r="37" spans="2:10">
      <c r="B37" s="10"/>
      <c r="C37" s="10" t="s">
        <v>40</v>
      </c>
      <c r="D37" s="10" t="s">
        <v>41</v>
      </c>
      <c r="E37" s="10" t="s">
        <v>42</v>
      </c>
      <c r="F37" s="10" t="s">
        <v>43</v>
      </c>
      <c r="G37" s="10" t="s">
        <v>44</v>
      </c>
    </row>
    <row r="38" spans="2:10">
      <c r="B38" s="8" t="s">
        <v>36</v>
      </c>
      <c r="C38" s="8">
        <v>1</v>
      </c>
      <c r="D38" s="8">
        <v>7.3027939778602127</v>
      </c>
      <c r="E38" s="8">
        <v>7.3027939778602127</v>
      </c>
      <c r="F38" s="8">
        <v>160.27618361510292</v>
      </c>
      <c r="G38" s="8">
        <v>4.6902753944066984E-9</v>
      </c>
    </row>
    <row r="39" spans="2:10">
      <c r="B39" s="8" t="s">
        <v>37</v>
      </c>
      <c r="C39" s="8">
        <v>14</v>
      </c>
      <c r="D39" s="8">
        <v>0.63789337494812248</v>
      </c>
      <c r="E39" s="8">
        <v>4.5563812496294466E-2</v>
      </c>
      <c r="F39" s="8"/>
      <c r="G39" s="8"/>
    </row>
    <row r="40" spans="2:10" ht="17" thickBot="1">
      <c r="B40" s="9" t="s">
        <v>38</v>
      </c>
      <c r="C40" s="9">
        <v>15</v>
      </c>
      <c r="D40" s="9">
        <v>7.940687352808335</v>
      </c>
      <c r="E40" s="9"/>
      <c r="F40" s="9"/>
      <c r="G40" s="9"/>
    </row>
    <row r="41" spans="2:10" ht="17" thickBot="1"/>
    <row r="42" spans="2:10">
      <c r="B42" s="10"/>
      <c r="C42" s="12" t="s">
        <v>45</v>
      </c>
      <c r="D42" s="10" t="s">
        <v>33</v>
      </c>
      <c r="E42" s="10" t="s">
        <v>46</v>
      </c>
      <c r="F42" s="10" t="s">
        <v>47</v>
      </c>
      <c r="G42" s="10" t="s">
        <v>48</v>
      </c>
      <c r="H42" s="10" t="s">
        <v>49</v>
      </c>
      <c r="I42" s="10" t="s">
        <v>50</v>
      </c>
      <c r="J42" s="10" t="s">
        <v>51</v>
      </c>
    </row>
    <row r="43" spans="2:10">
      <c r="B43" s="8" t="s">
        <v>39</v>
      </c>
      <c r="C43" s="13">
        <v>5.0989860945586898</v>
      </c>
      <c r="D43" s="8">
        <v>0.11193769890649431</v>
      </c>
      <c r="E43" s="8">
        <v>45.552000303472923</v>
      </c>
      <c r="F43" s="8">
        <v>1.2757158138309931E-16</v>
      </c>
      <c r="G43" s="8">
        <v>4.8589036080678891</v>
      </c>
      <c r="H43" s="8">
        <v>5.3390685810494904</v>
      </c>
      <c r="I43" s="8">
        <v>4.8589036080678891</v>
      </c>
      <c r="J43" s="8">
        <v>5.3390685810494904</v>
      </c>
    </row>
    <row r="44" spans="2:10" ht="17" thickBot="1">
      <c r="B44" s="9" t="s">
        <v>7</v>
      </c>
      <c r="C44" s="14">
        <v>0.1465564936031015</v>
      </c>
      <c r="D44" s="9">
        <v>1.1576321230183425E-2</v>
      </c>
      <c r="E44" s="9">
        <v>12.660023049548647</v>
      </c>
      <c r="F44" s="9">
        <v>4.6902753944066819E-9</v>
      </c>
      <c r="G44" s="9">
        <v>0.12172775393354382</v>
      </c>
      <c r="H44" s="9">
        <v>0.17138523327265917</v>
      </c>
      <c r="I44" s="9">
        <v>0.12172775393354382</v>
      </c>
      <c r="J44" s="9">
        <v>0.17138523327265917</v>
      </c>
    </row>
    <row r="45" spans="2:10">
      <c r="B45" s="8" t="s">
        <v>52</v>
      </c>
    </row>
  </sheetData>
  <mergeCells count="2">
    <mergeCell ref="B1:D1"/>
    <mergeCell ref="K3:K4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C52B-E88A-9C49-8FDE-76D0BC5AA1A6}">
  <dimension ref="A1:C261"/>
  <sheetViews>
    <sheetView zoomScale="150" workbookViewId="0">
      <selection activeCell="D9" sqref="D9"/>
    </sheetView>
  </sheetViews>
  <sheetFormatPr baseColWidth="10" defaultRowHeight="16"/>
  <sheetData>
    <row r="1" spans="1:3">
      <c r="B1" t="s">
        <v>20</v>
      </c>
      <c r="C1" t="s">
        <v>21</v>
      </c>
    </row>
    <row r="2" spans="1:3">
      <c r="A2">
        <v>1</v>
      </c>
      <c r="B2" t="s">
        <v>22</v>
      </c>
    </row>
    <row r="3" spans="1:3">
      <c r="A3">
        <v>2</v>
      </c>
      <c r="B3" t="s">
        <v>23</v>
      </c>
    </row>
    <row r="4" spans="1:3">
      <c r="A4">
        <v>3</v>
      </c>
      <c r="B4" t="s">
        <v>24</v>
      </c>
    </row>
    <row r="5" spans="1:3">
      <c r="A5">
        <v>4</v>
      </c>
      <c r="B5" t="s">
        <v>25</v>
      </c>
    </row>
    <row r="6" spans="1:3">
      <c r="A6">
        <v>5</v>
      </c>
      <c r="B6" t="s">
        <v>26</v>
      </c>
    </row>
    <row r="7" spans="1:3">
      <c r="A7">
        <v>6</v>
      </c>
      <c r="B7" t="s">
        <v>27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Rongjing</dc:creator>
  <cp:lastModifiedBy>Jia, Rongjing</cp:lastModifiedBy>
  <dcterms:created xsi:type="dcterms:W3CDTF">2019-02-08T23:28:22Z</dcterms:created>
  <dcterms:modified xsi:type="dcterms:W3CDTF">2019-02-09T22:48:14Z</dcterms:modified>
</cp:coreProperties>
</file>