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<sst xmlns="http://schemas.openxmlformats.org/spreadsheetml/2006/main" count="21" uniqueCount="21">
  <si>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ADC口电压（V）：</t>
  </si>
  <si>
    <t xml:space="preserve">y = 17091e-0.002x
</t>
  </si>
  <si>
    <t xml:space="preserve">y = -7.8573x + 9176.2
</t>
  </si>
  <si>
    <t xml:space="preserve">y = -7.9978x + 9151.7
</t>
  </si>
  <si>
    <t>输入电压</t>
  </si>
  <si>
    <t>ADC口读数</t>
  </si>
  <si>
    <t>ADC口转换电压</t>
  </si>
  <si>
    <t>ADC口电压与输入电压差值</t>
  </si>
  <si>
    <t>306</t>
  </si>
  <si>
    <t>2F7</t>
  </si>
  <si>
    <t>2E8</t>
  </si>
  <si>
    <t>2DA</t>
  </si>
  <si>
    <t>2CD</t>
  </si>
  <si>
    <t>2C0</t>
  </si>
  <si>
    <t>2B3</t>
  </si>
  <si>
    <t>2A7</t>
  </si>
  <si>
    <t>29B</t>
  </si>
  <si>
    <t>290</t>
  </si>
  <si>
    <t>285</t>
  </si>
  <si>
    <t>27A</t>
  </si>
  <si>
    <t>270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</si>
</sst>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581446498493"/>
          <c:y val="0.2461865483081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82038176697611"/>
                  <c:y val="-0.00214546234713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Sheet1!$C$5:$C$17</c:f>
              <c:numCache>
                <c:formatCode>General</c:formatCode>
                <c:ptCount val="13"/>
                <c:pt idx="0">
                  <c:v>774</c:v>
                </c:pt>
                <c:pt idx="1">
                  <c:v>759</c:v>
                </c:pt>
                <c:pt idx="2">
                  <c:v>744</c:v>
                </c:pt>
                <c:pt idx="3">
                  <c:v>730</c:v>
                </c:pt>
                <c:pt idx="4">
                  <c:v>717</c:v>
                </c:pt>
                <c:pt idx="5">
                  <c:v>704</c:v>
                </c:pt>
                <c:pt idx="6">
                  <c:v>691</c:v>
                </c:pt>
                <c:pt idx="7">
                  <c:v>679</c:v>
                </c:pt>
                <c:pt idx="8">
                  <c:v>667</c:v>
                </c:pt>
                <c:pt idx="9">
                  <c:v>656</c:v>
                </c:pt>
                <c:pt idx="10">
                  <c:v>645</c:v>
                </c:pt>
                <c:pt idx="11">
                  <c:v>634</c:v>
                </c:pt>
                <c:pt idx="12">
                  <c:v>624</c:v>
                </c:pt>
              </c:numCache>
            </c:numRef>
          </c:xVal>
          <c:yVal>
            <c:numRef>
              <c:f>Sheet1!$I$5:$I$17</c:f>
              <c:numCache>
                <c:formatCode>General</c:formatCode>
                <c:ptCount val="13"/>
                <c:pt idx="0">
                  <c:v>3000</c:v>
                </c:pt>
                <c:pt idx="1">
                  <c:v>3100</c:v>
                </c:pt>
                <c:pt idx="2">
                  <c:v>3200</c:v>
                </c:pt>
                <c:pt idx="3">
                  <c:v>3300</c:v>
                </c:pt>
                <c:pt idx="4">
                  <c:v>3400</c:v>
                </c:pt>
                <c:pt idx="5">
                  <c:v>3500</c:v>
                </c:pt>
                <c:pt idx="6">
                  <c:v>3600</c:v>
                </c:pt>
                <c:pt idx="7">
                  <c:v>3700</c:v>
                </c:pt>
                <c:pt idx="8">
                  <c:v>3800</c:v>
                </c:pt>
                <c:pt idx="9">
                  <c:v>3900</c:v>
                </c:pt>
                <c:pt idx="10">
                  <c:v>4000</c:v>
                </c:pt>
                <c:pt idx="11">
                  <c:v>4100</c:v>
                </c:pt>
                <c:pt idx="12">
                  <c:v>4200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69200"/>
        <c:axId val="1291073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3.2</c:v>
                      </c:pt>
                      <c:pt idx="3">
                        <c:v>3.3</c:v>
                      </c:pt>
                      <c:pt idx="4">
                        <c:v>3.4</c:v>
                      </c:pt>
                      <c:pt idx="5">
                        <c:v>3.5</c:v>
                      </c:pt>
                      <c:pt idx="6">
                        <c:v>3.6</c:v>
                      </c:pt>
                      <c:pt idx="7">
                        <c:v>3.7</c:v>
                      </c:pt>
                      <c:pt idx="8">
                        <c:v>3.8</c:v>
                      </c:pt>
                      <c:pt idx="9">
                        <c:v>3.9</c:v>
                      </c:pt>
                      <c:pt idx="10">
                        <c:v>4</c:v>
                      </c:pt>
                      <c:pt idx="11">
                        <c:v>4.1</c:v>
                      </c:pt>
                      <c:pt idx="12">
                        <c:v>4.2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3"/>
                      <c:pt idx="0">
                        <c:v>791</c:v>
                      </c:pt>
                      <c:pt idx="1">
                        <c:v>775</c:v>
                      </c:pt>
                      <c:pt idx="2">
                        <c:v>761</c:v>
                      </c:pt>
                      <c:pt idx="3">
                        <c:v>746</c:v>
                      </c:pt>
                      <c:pt idx="4">
                        <c:v>733</c:v>
                      </c:pt>
                      <c:pt idx="5">
                        <c:v>720</c:v>
                      </c:pt>
                      <c:pt idx="6">
                        <c:v>707</c:v>
                      </c:pt>
                      <c:pt idx="7">
                        <c:v>694</c:v>
                      </c:pt>
                      <c:pt idx="8">
                        <c:v>682</c:v>
                      </c:pt>
                      <c:pt idx="9">
                        <c:v>671</c:v>
                      </c:pt>
                      <c:pt idx="10">
                        <c:v>659</c:v>
                      </c:pt>
                      <c:pt idx="11">
                        <c:v>649</c:v>
                      </c:pt>
                      <c:pt idx="12">
                        <c:v>638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91069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输入电压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073008"/>
        <c:crosses val="autoZero"/>
        <c:crossBetween val="midCat"/>
      </c:valAx>
      <c:valAx>
        <c:axId val="1291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10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565150</xdr:colOff>
      <xdr:row>20</xdr:row>
      <xdr:rowOff>172244</xdr:rowOff>
    </xdr:from>
    <xdr:to>
      <xdr:col>7</xdr:col>
      <xdr:colOff>570389</xdr:colOff>
      <xdr:row>38</xdr:row>
      <xdr:rowOff>56753</xdr:rowOff>
    </xdr:to>
    <xdr:graphicFrame>
      <xdr:nvGraphicFramePr>
        <xdr:cNvPr id="4" name="图表 3"/>
        <xdr:cNvGraphicFramePr/>
      </xdr:nvGraphicFramePr>
      <xdr:xfrm>
        <a:off x="565150" y="4286250"/>
        <a:ext cx="6091555" cy="297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7"/>
  <sheetViews>
    <sheetView tabSelected="1" zoomScale="145" zoomScaleNormal="145" topLeftCell="E1" workbookViewId="0">
      <selection activeCell="M3" sqref="M3"/>
    </sheetView>
  </sheetViews>
  <sheetFormatPr defaultColWidth="9" defaultRowHeight="13.5"/>
  <cols>
    <col min="1" max="1" width="8.75" style="2"/>
    <col min="2" max="2" width="10.25" style="3" customWidth="1"/>
    <col min="4" max="4" width="14.625" customWidth="1"/>
    <col min="5" max="5" width="19.25" style="4" customWidth="1"/>
    <col min="12" max="12" width="10.375"/>
  </cols>
  <sheetData>
    <row r="2" spans="4:5">
      <c r="D2" s="5" t="s">
        <v>0</v>
      </c>
      <c r="E2" s="4">
        <v>2.6</v>
      </c>
    </row>
    <row r="3" ht="54" spans="7:12">
      <c r="G3" s="6" t="s">
        <v>1</v>
      </c>
      <c r="J3" s="6" t="s">
        <v>2</v>
      </c>
      <c r="L3" s="13" t="s">
        <v>3</v>
      </c>
    </row>
    <row r="4" s="1" customFormat="1" ht="27" spans="1:6">
      <c r="A4" s="2" t="s">
        <v>4</v>
      </c>
      <c r="B4" s="7" t="s">
        <v>5</v>
      </c>
      <c r="D4" s="1" t="s">
        <v>6</v>
      </c>
      <c r="E4" s="8" t="s">
        <v>7</v>
      </c>
      <c r="F4" s="1">
        <v>1023</v>
      </c>
    </row>
    <row r="5" spans="1:12">
      <c r="A5" s="9">
        <v>3</v>
      </c>
      <c r="B5" s="10" t="s">
        <v>8</v>
      </c>
      <c r="C5" s="11">
        <f>HEX2DEC(B5)</f>
        <v>774</v>
      </c>
      <c r="D5" s="11">
        <f t="shared" ref="D5:D17" si="0">$E$2*$F$4/C5</f>
        <v>3.43643410852713</v>
      </c>
      <c r="E5" s="12">
        <f t="shared" ref="E5:E17" si="1">A5-D5</f>
        <v>-0.436434108527132</v>
      </c>
      <c r="F5">
        <f>-0.002*C5</f>
        <v>-1.548</v>
      </c>
      <c r="G5">
        <f t="shared" ref="G5:G7" si="2">17091*EXP(-0.002*C5)</f>
        <v>3634.79244081358</v>
      </c>
      <c r="H5">
        <f>G5-A5*1000</f>
        <v>634.792440813579</v>
      </c>
      <c r="I5">
        <f>A5*1000</f>
        <v>3000</v>
      </c>
      <c r="J5">
        <f>9176.2-7.8573*C5</f>
        <v>3094.6498</v>
      </c>
      <c r="K5">
        <f>I5-J5</f>
        <v>-94.6498000000001</v>
      </c>
      <c r="L5">
        <f>(-7.9978)*C5+9151.7</f>
        <v>2961.4028</v>
      </c>
    </row>
    <row r="6" spans="1:12">
      <c r="A6" s="9">
        <v>3.1</v>
      </c>
      <c r="B6" s="10" t="s">
        <v>9</v>
      </c>
      <c r="C6" s="11">
        <f t="shared" ref="C5:C16" si="3">HEX2DEC(B6)</f>
        <v>759</v>
      </c>
      <c r="D6" s="11">
        <f t="shared" si="0"/>
        <v>3.50434782608696</v>
      </c>
      <c r="E6" s="12">
        <f t="shared" si="1"/>
        <v>-0.404347826086957</v>
      </c>
      <c r="F6">
        <f t="shared" ref="F6:F17" si="4">-0.002*C6</f>
        <v>-1.518</v>
      </c>
      <c r="G6">
        <f t="shared" si="2"/>
        <v>3745.48835061632</v>
      </c>
      <c r="H6">
        <f t="shared" ref="H6:H17" si="5">G6-A6*1000</f>
        <v>645.488350616322</v>
      </c>
      <c r="I6">
        <f t="shared" ref="I6:I17" si="6">A6*1000</f>
        <v>3100</v>
      </c>
      <c r="J6">
        <f>9176.2-7.8573*C6</f>
        <v>3212.5093</v>
      </c>
      <c r="K6">
        <f t="shared" ref="K6:K17" si="7">I6-J6</f>
        <v>-112.509300000001</v>
      </c>
      <c r="L6">
        <f t="shared" ref="L6:L17" si="8">(-7.9978)*C6+9151.7</f>
        <v>3081.3698</v>
      </c>
    </row>
    <row r="7" spans="1:12">
      <c r="A7" s="9">
        <v>3.2</v>
      </c>
      <c r="B7" s="10" t="s">
        <v>10</v>
      </c>
      <c r="C7" s="11">
        <f t="shared" si="3"/>
        <v>744</v>
      </c>
      <c r="D7" s="11">
        <f t="shared" si="0"/>
        <v>3.575</v>
      </c>
      <c r="E7" s="12">
        <f t="shared" si="1"/>
        <v>-0.375</v>
      </c>
      <c r="F7">
        <f t="shared" si="4"/>
        <v>-1.488</v>
      </c>
      <c r="G7">
        <f t="shared" si="2"/>
        <v>3859.55545276267</v>
      </c>
      <c r="H7">
        <f t="shared" si="5"/>
        <v>659.555452762669</v>
      </c>
      <c r="I7">
        <f t="shared" si="6"/>
        <v>3200</v>
      </c>
      <c r="J7">
        <f t="shared" ref="J6:J17" si="9">9176.2-7.8573*C7</f>
        <v>3330.3688</v>
      </c>
      <c r="K7">
        <f t="shared" si="7"/>
        <v>-130.3688</v>
      </c>
      <c r="L7">
        <f t="shared" si="8"/>
        <v>3201.3368</v>
      </c>
    </row>
    <row r="8" spans="1:12">
      <c r="A8" s="9">
        <v>3.3</v>
      </c>
      <c r="B8" s="10" t="s">
        <v>11</v>
      </c>
      <c r="C8" s="11">
        <f t="shared" si="3"/>
        <v>730</v>
      </c>
      <c r="D8" s="11">
        <f t="shared" si="0"/>
        <v>3.64356164383562</v>
      </c>
      <c r="E8" s="12">
        <f t="shared" si="1"/>
        <v>-0.343561643835617</v>
      </c>
      <c r="F8">
        <f t="shared" si="4"/>
        <v>-1.46</v>
      </c>
      <c r="G8">
        <f t="shared" ref="G8:G17" si="10">17091*EXP(-0.002*C8)</f>
        <v>3969.15017140631</v>
      </c>
      <c r="H8">
        <f t="shared" si="5"/>
        <v>669.150171406308</v>
      </c>
      <c r="I8">
        <f t="shared" si="6"/>
        <v>3300</v>
      </c>
      <c r="J8">
        <f t="shared" si="9"/>
        <v>3440.371</v>
      </c>
      <c r="K8">
        <f t="shared" si="7"/>
        <v>-140.371</v>
      </c>
      <c r="L8">
        <f t="shared" si="8"/>
        <v>3313.306</v>
      </c>
    </row>
    <row r="9" spans="1:12">
      <c r="A9" s="9">
        <v>3.4</v>
      </c>
      <c r="B9" s="10" t="s">
        <v>12</v>
      </c>
      <c r="C9" s="11">
        <f t="shared" si="3"/>
        <v>717</v>
      </c>
      <c r="D9" s="11">
        <f t="shared" si="0"/>
        <v>3.70962343096234</v>
      </c>
      <c r="E9" s="12">
        <f t="shared" si="1"/>
        <v>-0.309623430962343</v>
      </c>
      <c r="F9">
        <f t="shared" si="4"/>
        <v>-1.434</v>
      </c>
      <c r="G9">
        <f t="shared" si="10"/>
        <v>4073.70135155468</v>
      </c>
      <c r="H9">
        <f t="shared" si="5"/>
        <v>673.701351554676</v>
      </c>
      <c r="I9">
        <f t="shared" si="6"/>
        <v>3400</v>
      </c>
      <c r="J9">
        <f t="shared" si="9"/>
        <v>3542.5159</v>
      </c>
      <c r="K9">
        <f t="shared" si="7"/>
        <v>-142.5159</v>
      </c>
      <c r="L9">
        <f t="shared" si="8"/>
        <v>3417.2774</v>
      </c>
    </row>
    <row r="10" spans="1:12">
      <c r="A10" s="9">
        <v>3.5</v>
      </c>
      <c r="B10" s="10" t="s">
        <v>13</v>
      </c>
      <c r="C10" s="11">
        <f t="shared" si="3"/>
        <v>704</v>
      </c>
      <c r="D10" s="11">
        <f t="shared" si="0"/>
        <v>3.778125</v>
      </c>
      <c r="E10" s="12">
        <f t="shared" si="1"/>
        <v>-0.278125</v>
      </c>
      <c r="F10">
        <f t="shared" si="4"/>
        <v>-1.408</v>
      </c>
      <c r="G10">
        <f t="shared" si="10"/>
        <v>4181.00650895217</v>
      </c>
      <c r="H10">
        <f t="shared" si="5"/>
        <v>681.006508952169</v>
      </c>
      <c r="I10">
        <f t="shared" si="6"/>
        <v>3500</v>
      </c>
      <c r="J10">
        <f t="shared" si="9"/>
        <v>3644.6608</v>
      </c>
      <c r="K10">
        <f t="shared" si="7"/>
        <v>-144.660800000001</v>
      </c>
      <c r="L10">
        <f t="shared" si="8"/>
        <v>3521.2488</v>
      </c>
    </row>
    <row r="11" spans="1:12">
      <c r="A11" s="2">
        <v>3.6</v>
      </c>
      <c r="B11" s="3" t="s">
        <v>14</v>
      </c>
      <c r="C11">
        <f t="shared" si="3"/>
        <v>691</v>
      </c>
      <c r="D11">
        <f t="shared" si="0"/>
        <v>3.84920405209841</v>
      </c>
      <c r="E11" s="4">
        <f t="shared" si="1"/>
        <v>-0.249204052098408</v>
      </c>
      <c r="F11">
        <f t="shared" si="4"/>
        <v>-1.382</v>
      </c>
      <c r="G11">
        <f t="shared" si="10"/>
        <v>4291.1381859716</v>
      </c>
      <c r="H11">
        <f t="shared" si="5"/>
        <v>691.138185971603</v>
      </c>
      <c r="I11">
        <f t="shared" si="6"/>
        <v>3600</v>
      </c>
      <c r="J11">
        <f t="shared" si="9"/>
        <v>3746.8057</v>
      </c>
      <c r="K11">
        <f t="shared" si="7"/>
        <v>-146.805700000001</v>
      </c>
      <c r="L11">
        <f t="shared" si="8"/>
        <v>3625.2202</v>
      </c>
    </row>
    <row r="12" spans="1:12">
      <c r="A12" s="9">
        <v>3.7</v>
      </c>
      <c r="B12" s="10" t="s">
        <v>15</v>
      </c>
      <c r="C12" s="11">
        <f t="shared" si="3"/>
        <v>679</v>
      </c>
      <c r="D12" s="11">
        <f t="shared" si="0"/>
        <v>3.91723122238586</v>
      </c>
      <c r="E12" s="12">
        <f t="shared" si="1"/>
        <v>-0.217231222385862</v>
      </c>
      <c r="F12">
        <f t="shared" si="4"/>
        <v>-1.358</v>
      </c>
      <c r="G12">
        <f t="shared" si="10"/>
        <v>4395.37129662144</v>
      </c>
      <c r="H12">
        <f t="shared" si="5"/>
        <v>695.371296621439</v>
      </c>
      <c r="I12">
        <f t="shared" si="6"/>
        <v>3700</v>
      </c>
      <c r="J12">
        <f t="shared" si="9"/>
        <v>3841.0933</v>
      </c>
      <c r="K12">
        <f t="shared" si="7"/>
        <v>-141.0933</v>
      </c>
      <c r="L12">
        <f t="shared" si="8"/>
        <v>3721.1938</v>
      </c>
    </row>
    <row r="13" spans="1:12">
      <c r="A13" s="9">
        <v>3.8</v>
      </c>
      <c r="B13" s="10" t="s">
        <v>16</v>
      </c>
      <c r="C13" s="11">
        <f t="shared" si="3"/>
        <v>667</v>
      </c>
      <c r="D13" s="11">
        <f t="shared" si="0"/>
        <v>3.98770614692654</v>
      </c>
      <c r="E13" s="12">
        <f t="shared" si="1"/>
        <v>-0.187706146926537</v>
      </c>
      <c r="F13">
        <f t="shared" si="4"/>
        <v>-1.334</v>
      </c>
      <c r="G13">
        <f t="shared" si="10"/>
        <v>4502.13626266369</v>
      </c>
      <c r="H13">
        <f t="shared" si="5"/>
        <v>702.136262663687</v>
      </c>
      <c r="I13">
        <f t="shared" si="6"/>
        <v>3800</v>
      </c>
      <c r="J13">
        <f t="shared" si="9"/>
        <v>3935.3809</v>
      </c>
      <c r="K13">
        <f t="shared" si="7"/>
        <v>-135.3809</v>
      </c>
      <c r="L13">
        <f t="shared" si="8"/>
        <v>3817.1674</v>
      </c>
    </row>
    <row r="14" spans="1:12">
      <c r="A14" s="9">
        <v>3.9</v>
      </c>
      <c r="B14" s="10" t="s">
        <v>17</v>
      </c>
      <c r="C14" s="11">
        <f t="shared" si="3"/>
        <v>656</v>
      </c>
      <c r="D14" s="11">
        <f t="shared" si="0"/>
        <v>4.05457317073171</v>
      </c>
      <c r="E14" s="12">
        <f t="shared" si="1"/>
        <v>-0.154573170731708</v>
      </c>
      <c r="F14">
        <f t="shared" si="4"/>
        <v>-1.312</v>
      </c>
      <c r="G14">
        <f t="shared" si="10"/>
        <v>4602.28081134692</v>
      </c>
      <c r="H14">
        <f t="shared" si="5"/>
        <v>702.280811346923</v>
      </c>
      <c r="I14">
        <f t="shared" si="6"/>
        <v>3900</v>
      </c>
      <c r="J14">
        <f t="shared" si="9"/>
        <v>4021.8112</v>
      </c>
      <c r="K14">
        <f t="shared" si="7"/>
        <v>-121.8112</v>
      </c>
      <c r="L14">
        <f t="shared" si="8"/>
        <v>3905.1432</v>
      </c>
    </row>
    <row r="15" spans="1:12">
      <c r="A15" s="9">
        <v>4</v>
      </c>
      <c r="B15" s="10" t="s">
        <v>18</v>
      </c>
      <c r="C15" s="11">
        <f t="shared" si="3"/>
        <v>645</v>
      </c>
      <c r="D15" s="11">
        <f t="shared" si="0"/>
        <v>4.12372093023256</v>
      </c>
      <c r="E15" s="12">
        <f t="shared" si="1"/>
        <v>-0.123720930232558</v>
      </c>
      <c r="F15">
        <f t="shared" si="4"/>
        <v>-1.29</v>
      </c>
      <c r="G15">
        <f t="shared" si="10"/>
        <v>4704.65295378696</v>
      </c>
      <c r="H15">
        <f t="shared" si="5"/>
        <v>704.652953786957</v>
      </c>
      <c r="I15">
        <f t="shared" si="6"/>
        <v>4000</v>
      </c>
      <c r="J15">
        <f t="shared" si="9"/>
        <v>4108.2415</v>
      </c>
      <c r="K15">
        <f t="shared" si="7"/>
        <v>-108.2415</v>
      </c>
      <c r="L15">
        <f t="shared" si="8"/>
        <v>3993.119</v>
      </c>
    </row>
    <row r="16" spans="1:12">
      <c r="A16" s="9">
        <v>4.1</v>
      </c>
      <c r="B16" s="10" t="s">
        <v>19</v>
      </c>
      <c r="C16" s="11">
        <f>HEX2DEC(B16)</f>
        <v>634</v>
      </c>
      <c r="D16" s="11">
        <f t="shared" si="0"/>
        <v>4.19526813880126</v>
      </c>
      <c r="E16" s="12">
        <f t="shared" si="1"/>
        <v>-0.0952681388012628</v>
      </c>
      <c r="F16">
        <f t="shared" si="4"/>
        <v>-1.268</v>
      </c>
      <c r="G16">
        <f t="shared" si="10"/>
        <v>4809.3022400992</v>
      </c>
      <c r="H16">
        <f t="shared" si="5"/>
        <v>709.302240099205</v>
      </c>
      <c r="I16">
        <f t="shared" si="6"/>
        <v>4100</v>
      </c>
      <c r="J16">
        <f t="shared" si="9"/>
        <v>4194.6718</v>
      </c>
      <c r="K16">
        <f t="shared" si="7"/>
        <v>-94.6718000000001</v>
      </c>
      <c r="L16">
        <f t="shared" si="8"/>
        <v>4081.0948</v>
      </c>
    </row>
    <row r="17" spans="1:12">
      <c r="A17" s="9">
        <v>4.2</v>
      </c>
      <c r="B17" s="10" t="s">
        <v>20</v>
      </c>
      <c r="C17" s="11">
        <f>HEX2DEC(B17)</f>
        <v>624</v>
      </c>
      <c r="D17" s="11">
        <f t="shared" si="0"/>
        <v>4.2625</v>
      </c>
      <c r="E17" s="12">
        <f t="shared" si="1"/>
        <v>-0.0625</v>
      </c>
      <c r="F17">
        <f t="shared" si="4"/>
        <v>-1.248</v>
      </c>
      <c r="G17">
        <f t="shared" si="10"/>
        <v>4906.45658994289</v>
      </c>
      <c r="H17">
        <f t="shared" si="5"/>
        <v>706.456589942887</v>
      </c>
      <c r="I17">
        <f t="shared" si="6"/>
        <v>4200</v>
      </c>
      <c r="J17">
        <f t="shared" si="9"/>
        <v>4273.2448</v>
      </c>
      <c r="K17">
        <f t="shared" si="7"/>
        <v>-73.2448000000004</v>
      </c>
      <c r="L17">
        <f t="shared" si="8"/>
        <v>4161.0728</v>
      </c>
    </row>
  </sheetData>
  <sortState ref="A5:E17">
    <sortCondition ref="A5"/>
  </sortState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11105297</cp:lastModifiedBy>
  <dcterms:created xsi:type="dcterms:W3CDTF">2006-09-16T00:00:00Z</dcterms:created>
  <dcterms:modified xsi:type="dcterms:W3CDTF">2020-10-23T06:29:55Z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