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b\OneDrive\Desktop\"/>
    </mc:Choice>
  </mc:AlternateContent>
  <xr:revisionPtr revIDLastSave="0" documentId="13_ncr:1_{59EB36A7-14E0-4974-9447-FAF5ACBB648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udget Doesn't Carry over" sheetId="3" r:id="rId1"/>
    <sheet name="Budget does Carry over" sheetId="2" r:id="rId2"/>
  </sheets>
  <definedNames>
    <definedName name="solver_adj" localSheetId="0" hidden="1">'Budget Doesn''t Carry over'!$B$10:$I$11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'Budget does Carry over'!$B$11:$I$11</definedName>
    <definedName name="solver_lhs1" localSheetId="0" hidden="1">'Budget Doesn''t Carry over'!$B$10:$I$10</definedName>
    <definedName name="solver_lhs2" localSheetId="1" hidden="1">'Budget does Carry over'!$B$11:$I$11</definedName>
    <definedName name="solver_lhs2" localSheetId="0" hidden="1">'Budget Doesn''t Carry over'!$B$10:$I$10</definedName>
    <definedName name="solver_lhs3" localSheetId="1" hidden="1">'Budget does Carry over'!$B$11:$I$11</definedName>
    <definedName name="solver_lhs3" localSheetId="0" hidden="1">'Budget Doesn''t Carry over'!$B$10:$I$10</definedName>
    <definedName name="solver_lhs4" localSheetId="1" hidden="1">'Budget does Carry over'!$B$13:$I$13</definedName>
    <definedName name="solver_lhs4" localSheetId="0" hidden="1">'Budget Doesn''t Carry over'!$B$12:$I$12</definedName>
    <definedName name="solver_lhs5" localSheetId="1" hidden="1">'Budget does Carry over'!$B$13:$I$13</definedName>
    <definedName name="solver_lhs5" localSheetId="0" hidden="1">'Budget Doesn''t Carry over'!$B$12:$I$12</definedName>
    <definedName name="solver_lhs6" localSheetId="1" hidden="1">'Budget does Carry over'!$B$3:$I$3</definedName>
    <definedName name="solver_lhs6" localSheetId="0" hidden="1">'Budget Doesn''t Carry over'!$B$3:$I$3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'Budget does Carry over'!$K$6</definedName>
    <definedName name="solver_opt" localSheetId="0" hidden="1">'Budget Doesn''t Carry over'!$K$6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3</definedName>
    <definedName name="solver_rel5" localSheetId="0" hidden="1">3</definedName>
    <definedName name="solver_rel6" localSheetId="1" hidden="1">1</definedName>
    <definedName name="solver_rel6" localSheetId="0" hidden="1">1</definedName>
    <definedName name="solver_rhs1" localSheetId="1" hidden="1">'Budget does Carry over'!$E$23</definedName>
    <definedName name="solver_rhs1" localSheetId="0" hidden="1">'Budget Doesn''t Carry over'!$E$22</definedName>
    <definedName name="solver_rhs2" localSheetId="1" hidden="1">"integer"</definedName>
    <definedName name="solver_rhs2" localSheetId="0" hidden="1">"integer"</definedName>
    <definedName name="solver_rhs3" localSheetId="1" hidden="1">'Budget does Carry over'!$E$22</definedName>
    <definedName name="solver_rhs3" localSheetId="0" hidden="1">'Budget Doesn''t Carry over'!$E$21</definedName>
    <definedName name="solver_rhs4" localSheetId="1" hidden="1">'Budget does Carry over'!$E$21</definedName>
    <definedName name="solver_rhs4" localSheetId="0" hidden="1">'Budget Doesn''t Carry over'!$E$20</definedName>
    <definedName name="solver_rhs5" localSheetId="1" hidden="1">'Budget does Carry over'!$E$20</definedName>
    <definedName name="solver_rhs5" localSheetId="0" hidden="1">'Budget Doesn''t Carry over'!$E$19</definedName>
    <definedName name="solver_rhs6" localSheetId="1" hidden="1">'Budget does Carry over'!$B$8:$I$8</definedName>
    <definedName name="solver_rhs6" localSheetId="0" hidden="1">'Budget Doesn''t Carry over'!$E$28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G16" i="3"/>
  <c r="F16" i="3"/>
  <c r="E16" i="3"/>
  <c r="D16" i="3"/>
  <c r="C16" i="3"/>
  <c r="B16" i="3"/>
  <c r="I14" i="3"/>
  <c r="I15" i="3" s="1"/>
  <c r="I3" i="3" s="1"/>
  <c r="H14" i="3"/>
  <c r="H15" i="3" s="1"/>
  <c r="H3" i="3" s="1"/>
  <c r="G14" i="3"/>
  <c r="G15" i="3" s="1"/>
  <c r="G3" i="3" s="1"/>
  <c r="F14" i="3"/>
  <c r="F15" i="3" s="1"/>
  <c r="F3" i="3" s="1"/>
  <c r="E14" i="3"/>
  <c r="E15" i="3" s="1"/>
  <c r="E3" i="3" s="1"/>
  <c r="D14" i="3"/>
  <c r="D15" i="3" s="1"/>
  <c r="C14" i="3"/>
  <c r="C15" i="3" s="1"/>
  <c r="B14" i="3"/>
  <c r="B15" i="3" s="1"/>
  <c r="I12" i="3"/>
  <c r="I13" i="3" s="1"/>
  <c r="I4" i="3" s="1"/>
  <c r="I5" i="3" s="1"/>
  <c r="H12" i="3"/>
  <c r="H13" i="3" s="1"/>
  <c r="H4" i="3" s="1"/>
  <c r="H5" i="3" s="1"/>
  <c r="G12" i="3"/>
  <c r="G13" i="3" s="1"/>
  <c r="G4" i="3" s="1"/>
  <c r="G5" i="3" s="1"/>
  <c r="F12" i="3"/>
  <c r="F13" i="3" s="1"/>
  <c r="F4" i="3" s="1"/>
  <c r="F5" i="3" s="1"/>
  <c r="E12" i="3"/>
  <c r="E13" i="3" s="1"/>
  <c r="E4" i="3" s="1"/>
  <c r="E5" i="3" s="1"/>
  <c r="D12" i="3"/>
  <c r="D13" i="3" s="1"/>
  <c r="D4" i="3" s="1"/>
  <c r="D5" i="3" s="1"/>
  <c r="C12" i="3"/>
  <c r="C13" i="3" s="1"/>
  <c r="C4" i="3" s="1"/>
  <c r="C5" i="3" s="1"/>
  <c r="B12" i="3"/>
  <c r="B13" i="3" s="1"/>
  <c r="B4" i="3" s="1"/>
  <c r="B5" i="3" s="1"/>
  <c r="C13" i="2"/>
  <c r="C14" i="2" s="1"/>
  <c r="C4" i="2" s="1"/>
  <c r="C5" i="2" s="1"/>
  <c r="D13" i="2"/>
  <c r="D14" i="2" s="1"/>
  <c r="D4" i="2" s="1"/>
  <c r="D5" i="2" s="1"/>
  <c r="E13" i="2"/>
  <c r="E14" i="2" s="1"/>
  <c r="E4" i="2" s="1"/>
  <c r="F13" i="2"/>
  <c r="F14" i="2" s="1"/>
  <c r="F4" i="2" s="1"/>
  <c r="G13" i="2"/>
  <c r="G14" i="2" s="1"/>
  <c r="G4" i="2" s="1"/>
  <c r="H13" i="2"/>
  <c r="H14" i="2" s="1"/>
  <c r="H4" i="2" s="1"/>
  <c r="H5" i="2" s="1"/>
  <c r="I13" i="2"/>
  <c r="I14" i="2" s="1"/>
  <c r="I4" i="2" s="1"/>
  <c r="I5" i="2" s="1"/>
  <c r="B13" i="2"/>
  <c r="B14" i="2" s="1"/>
  <c r="B4" i="2" s="1"/>
  <c r="I17" i="2"/>
  <c r="H17" i="2"/>
  <c r="G17" i="2"/>
  <c r="F17" i="2"/>
  <c r="E17" i="2"/>
  <c r="D17" i="2"/>
  <c r="C17" i="2"/>
  <c r="B17" i="2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B15" i="2"/>
  <c r="B16" i="2" s="1"/>
  <c r="D3" i="3" l="1"/>
  <c r="D7" i="3" s="1"/>
  <c r="D6" i="3" s="1"/>
  <c r="B3" i="3"/>
  <c r="C3" i="3"/>
  <c r="C7" i="3" s="1"/>
  <c r="C6" i="3" s="1"/>
  <c r="G7" i="3"/>
  <c r="G6" i="3" s="1"/>
  <c r="I7" i="3"/>
  <c r="I6" i="3" s="1"/>
  <c r="B7" i="3"/>
  <c r="B6" i="3" s="1"/>
  <c r="E7" i="3"/>
  <c r="E6" i="3" s="1"/>
  <c r="H7" i="3"/>
  <c r="H6" i="3" s="1"/>
  <c r="F7" i="3"/>
  <c r="F6" i="3" s="1"/>
  <c r="B3" i="2"/>
  <c r="C8" i="2" s="1"/>
  <c r="F5" i="2"/>
  <c r="G5" i="2"/>
  <c r="E5" i="2"/>
  <c r="B5" i="2"/>
  <c r="G3" i="2"/>
  <c r="I3" i="2"/>
  <c r="I7" i="2" s="1"/>
  <c r="I6" i="2" s="1"/>
  <c r="F3" i="2"/>
  <c r="E3" i="2"/>
  <c r="D3" i="2"/>
  <c r="D7" i="2" s="1"/>
  <c r="D6" i="2" s="1"/>
  <c r="H3" i="2"/>
  <c r="H7" i="2" s="1"/>
  <c r="H6" i="2" s="1"/>
  <c r="C3" i="2"/>
  <c r="C7" i="2" s="1"/>
  <c r="C6" i="2" s="1"/>
  <c r="K6" i="3" l="1"/>
  <c r="D8" i="2"/>
  <c r="E8" i="2" s="1"/>
  <c r="F8" i="2" s="1"/>
  <c r="G8" i="2" s="1"/>
  <c r="H8" i="2" s="1"/>
  <c r="I8" i="2" s="1"/>
  <c r="F7" i="2"/>
  <c r="F6" i="2" s="1"/>
  <c r="G7" i="2"/>
  <c r="G6" i="2" s="1"/>
  <c r="E7" i="2"/>
  <c r="E6" i="2" s="1"/>
  <c r="B7" i="2"/>
  <c r="B6" i="2" s="1"/>
  <c r="K6" i="2" l="1"/>
</calcChain>
</file>

<file path=xl/sharedStrings.xml><?xml version="1.0" encoding="utf-8"?>
<sst xmlns="http://schemas.openxmlformats.org/spreadsheetml/2006/main" count="105" uniqueCount="41">
  <si>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</si>
  <si>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</si>
  <si>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</si>
  <si>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</si>
  <si>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</si>
  <si>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</si>
  <si>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</si>
  <si>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</si>
  <si>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Quartly Sale</t>
  </si>
  <si>
    <t>Net Expenses (Quartly)</t>
  </si>
  <si>
    <t>Market Penetration</t>
  </si>
  <si>
    <t>Net Revenue</t>
  </si>
  <si>
    <t>NPV</t>
  </si>
  <si>
    <t>Net Profit</t>
  </si>
  <si>
    <t>Dicision Variable</t>
  </si>
  <si>
    <t>Number of Employee</t>
  </si>
  <si>
    <t>Comission rate</t>
  </si>
  <si>
    <t>Office Space</t>
  </si>
  <si>
    <t>Rent &amp; Utilities</t>
  </si>
  <si>
    <t>Employee Salary</t>
  </si>
  <si>
    <t>Assumption</t>
  </si>
  <si>
    <t>Constraints</t>
  </si>
  <si>
    <t>IRR(8 %) Compoud quartly</t>
  </si>
  <si>
    <t>Min. Pene</t>
  </si>
  <si>
    <t>Baseline comission</t>
  </si>
  <si>
    <t>Max  Pene</t>
  </si>
  <si>
    <t>Comission vs Mrkt Pen</t>
  </si>
  <si>
    <t>Max Employee</t>
  </si>
  <si>
    <t>Baseline Mrkt Pen</t>
  </si>
  <si>
    <t>Mrkt Pen increase by employee</t>
  </si>
  <si>
    <t>Mrkt pen vs Comission</t>
  </si>
  <si>
    <t>Space per Employee</t>
  </si>
  <si>
    <t>Cost per SQFT (Commercial)</t>
  </si>
  <si>
    <t>Rent &amp; Utilities (Quartly)</t>
  </si>
  <si>
    <t>Cost per Employee (year)</t>
  </si>
  <si>
    <t>Employee Salary (Quartly)</t>
  </si>
  <si>
    <t>Operating Budget (Month)</t>
  </si>
  <si>
    <t>Budget (Quartly)</t>
  </si>
  <si>
    <t>Min Employee</t>
  </si>
  <si>
    <t>Market Penetration After employee</t>
  </si>
  <si>
    <t>Buget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</si>
</sst>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0" xfId="0" applyBorder="1"/>
    <xf numFmtId="10" fontId="0" fillId="0" borderId="10" xfId="0" applyNumberFormat="1" applyBorder="1"/>
    <xf numFmtId="9" fontId="0" fillId="0" borderId="10" xfId="0" applyNumberFormat="1" applyBorder="1"/>
    <xf numFmtId="8" fontId="0" fillId="0" borderId="10" xfId="0" applyNumberFormat="1" applyBorder="1"/>
    <xf numFmtId="1" fontId="0" fillId="0" borderId="10" xfId="0" applyNumberFormat="1" applyBorder="1"/>
    <xf numFmtId="9" fontId="0" fillId="0" borderId="10" xfId="42" applyFont="1" applyBorder="1"/>
    <xf numFmtId="165" fontId="0" fillId="0" borderId="0" xfId="0" applyNumberFormat="1"/>
    <xf numFmtId="164" fontId="0" fillId="0" borderId="10" xfId="42" applyNumberFormat="1" applyFont="1" applyBorder="1"/>
    <xf numFmtId="8" fontId="0" fillId="0" borderId="0" xfId="0" applyNumberFormat="1"/>
    <xf numFmtId="0" fontId="0" fillId="33" borderId="0" xfId="0" applyFill="1"/>
    <xf numFmtId="8" fontId="0" fillId="33" borderId="11" xfId="0" applyNumberFormat="1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630E-93FC-47A7-A8B8-B634B32F6A52}">
  <dimension ref="A1:K28"/>
  <sheetViews>
    <sheetView tabSelected="1" workbookViewId="0">
      <selection activeCell="N17" sqref="N17"/>
    </sheetView>
  </sheetViews>
  <sheetFormatPr defaultRowHeight="15" x14ac:dyDescent="0.25"/>
  <cols>
    <col min="1" max="1" width="33.42578125" bestFit="1" customWidth="1"/>
    <col min="2" max="3" width="15.5703125" bestFit="1" customWidth="1"/>
    <col min="4" max="4" width="29.42578125" bestFit="1" customWidth="1"/>
    <col min="5" max="6" width="15.5703125" bestFit="1" customWidth="1"/>
    <col min="7" max="7" width="20.42578125" bestFit="1" customWidth="1"/>
    <col min="8" max="9" width="15.5703125" bestFit="1" customWidth="1"/>
    <col min="10" max="11" width="13.570312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 s="1" t="s">
        <v>8</v>
      </c>
      <c r="B2" s="4">
        <v>126874067.06999999</v>
      </c>
      <c r="C2" s="4">
        <v>151434168.25</v>
      </c>
      <c r="D2" s="4">
        <v>140043799</v>
      </c>
      <c r="E2" s="4">
        <v>262359095.53</v>
      </c>
      <c r="F2" s="4">
        <v>126874067.06999999</v>
      </c>
      <c r="G2" s="4">
        <v>151434168.25</v>
      </c>
      <c r="H2" s="4">
        <v>140043799</v>
      </c>
      <c r="I2" s="4">
        <v>262359095.53</v>
      </c>
    </row>
    <row r="3" spans="1:11" x14ac:dyDescent="0.25">
      <c r="A3" s="1" t="s">
        <v>9</v>
      </c>
      <c r="B3" s="4">
        <f>B15+B16</f>
        <v>56236.737500000003</v>
      </c>
      <c r="C3" s="4">
        <f t="shared" ref="C3:I3" si="0">C15+C16</f>
        <v>56236.737500000003</v>
      </c>
      <c r="D3" s="4">
        <f t="shared" si="0"/>
        <v>56236.737500000003</v>
      </c>
      <c r="E3" s="4">
        <f t="shared" si="0"/>
        <v>56236.737500000003</v>
      </c>
      <c r="F3" s="4">
        <f t="shared" si="0"/>
        <v>56236.737500000003</v>
      </c>
      <c r="G3" s="4">
        <f t="shared" si="0"/>
        <v>56236.737500000003</v>
      </c>
      <c r="H3" s="4">
        <f t="shared" si="0"/>
        <v>56236.737500000003</v>
      </c>
      <c r="I3" s="4">
        <f t="shared" si="0"/>
        <v>56236.737500000003</v>
      </c>
      <c r="J3" s="9"/>
      <c r="K3" s="9"/>
    </row>
    <row r="4" spans="1:11" x14ac:dyDescent="0.25">
      <c r="A4" s="1" t="s">
        <v>10</v>
      </c>
      <c r="B4" s="4">
        <f>B2*B13</f>
        <v>8881184.6948999986</v>
      </c>
      <c r="C4" s="4">
        <f>C2*C13</f>
        <v>10600391.777499998</v>
      </c>
      <c r="D4" s="4">
        <f>D2*D13</f>
        <v>9803065.9299999997</v>
      </c>
      <c r="E4" s="4">
        <f>E2*E13</f>
        <v>18365136.687099997</v>
      </c>
      <c r="F4" s="4">
        <f>F2*F13</f>
        <v>8881184.6948999986</v>
      </c>
      <c r="G4" s="4">
        <f>G2*G13</f>
        <v>10600391.777499996</v>
      </c>
      <c r="H4" s="4">
        <f>H2*H13</f>
        <v>9803065.9300000016</v>
      </c>
      <c r="I4" s="4">
        <f>I2*I13</f>
        <v>18365136.687100001</v>
      </c>
    </row>
    <row r="5" spans="1:11" x14ac:dyDescent="0.25">
      <c r="A5" s="1" t="s">
        <v>11</v>
      </c>
      <c r="B5" s="4">
        <f>B4*B11</f>
        <v>414455.28576199996</v>
      </c>
      <c r="C5" s="4">
        <f>C4*C11</f>
        <v>494684.94961666665</v>
      </c>
      <c r="D5" s="4">
        <f>D4*D11</f>
        <v>457476.41006666672</v>
      </c>
      <c r="E5" s="4">
        <f>E4*E11</f>
        <v>857039.71206466656</v>
      </c>
      <c r="F5" s="4">
        <f>F4*F11</f>
        <v>414455.28576199996</v>
      </c>
      <c r="G5" s="4">
        <f>G4*G11</f>
        <v>494684.94961666665</v>
      </c>
      <c r="H5" s="4">
        <f>H4*H11</f>
        <v>457476.41006666666</v>
      </c>
      <c r="I5" s="4">
        <f>I4*I11</f>
        <v>857039.71206466656</v>
      </c>
    </row>
    <row r="6" spans="1:11" x14ac:dyDescent="0.25">
      <c r="A6" s="1" t="s">
        <v>12</v>
      </c>
      <c r="B6" s="4">
        <f>NPV($B$19,B7)</f>
        <v>351194.65515882347</v>
      </c>
      <c r="C6" s="4">
        <f>NPV($B$19,C7)</f>
        <v>429851.18834967318</v>
      </c>
      <c r="D6" s="4">
        <f>NPV($B$19,D7)</f>
        <v>393372.22800653602</v>
      </c>
      <c r="E6" s="4">
        <f>NPV($B$19,E7)</f>
        <v>785100.95545555535</v>
      </c>
      <c r="F6" s="4">
        <f>NPV($B$19,F7)</f>
        <v>351194.65515882347</v>
      </c>
      <c r="G6" s="4">
        <f>NPV($B$19,G7)</f>
        <v>429851.18834967318</v>
      </c>
      <c r="H6" s="4">
        <f>NPV($B$19,H7)</f>
        <v>393372.22800653597</v>
      </c>
      <c r="I6" s="4">
        <f>NPV($B$19,I7)</f>
        <v>785100.95545555535</v>
      </c>
      <c r="J6" s="10" t="s">
        <v>12</v>
      </c>
      <c r="K6" s="11">
        <f>NPV(B19,B7:I7)</f>
        <v>3637092.608772588</v>
      </c>
    </row>
    <row r="7" spans="1:11" x14ac:dyDescent="0.25">
      <c r="A7" s="1" t="s">
        <v>13</v>
      </c>
      <c r="B7" s="4">
        <f>B5-B3</f>
        <v>358218.54826199997</v>
      </c>
      <c r="C7" s="4">
        <f t="shared" ref="C7:I7" si="1">C5-C3</f>
        <v>438448.21211666666</v>
      </c>
      <c r="D7" s="4">
        <f t="shared" si="1"/>
        <v>401239.67256666673</v>
      </c>
      <c r="E7" s="4">
        <f t="shared" si="1"/>
        <v>800802.97456466651</v>
      </c>
      <c r="F7" s="4">
        <f t="shared" si="1"/>
        <v>358218.54826199997</v>
      </c>
      <c r="G7" s="4">
        <f t="shared" si="1"/>
        <v>438448.21211666666</v>
      </c>
      <c r="H7" s="4">
        <f t="shared" si="1"/>
        <v>401239.67256666668</v>
      </c>
      <c r="I7" s="4">
        <f t="shared" si="1"/>
        <v>800802.97456466651</v>
      </c>
    </row>
    <row r="9" spans="1:11" x14ac:dyDescent="0.25">
      <c r="A9" s="1" t="s">
        <v>14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11" x14ac:dyDescent="0.25">
      <c r="A10" s="1" t="s">
        <v>15</v>
      </c>
      <c r="B10" s="1">
        <v>2</v>
      </c>
      <c r="C10" s="5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</row>
    <row r="11" spans="1:11" x14ac:dyDescent="0.25">
      <c r="A11" s="1" t="s">
        <v>16</v>
      </c>
      <c r="B11" s="8">
        <v>4.6666666666666669E-2</v>
      </c>
      <c r="C11" s="8">
        <v>4.6666666666666676E-2</v>
      </c>
      <c r="D11" s="8">
        <v>4.6666666666666676E-2</v>
      </c>
      <c r="E11" s="6">
        <v>4.6666666666666669E-2</v>
      </c>
      <c r="F11" s="6">
        <v>4.6666666666666669E-2</v>
      </c>
      <c r="G11" s="6">
        <v>4.6666666666666683E-2</v>
      </c>
      <c r="H11" s="6">
        <v>4.6666666666666662E-2</v>
      </c>
      <c r="I11" s="6">
        <v>4.6666666666666662E-2</v>
      </c>
    </row>
    <row r="12" spans="1:11" x14ac:dyDescent="0.25">
      <c r="A12" s="1" t="s">
        <v>10</v>
      </c>
      <c r="B12" s="2">
        <f>$B$22+((B11-$B$20)/$B$21*$B$23)</f>
        <v>0.06</v>
      </c>
      <c r="C12" s="2">
        <f>$B$22+((C11-$B$20)/$B$21*$B$23)</f>
        <v>5.9999999999999991E-2</v>
      </c>
      <c r="D12" s="2">
        <f>$B$22+((D11-$B$20)/$B$21*$B$23)</f>
        <v>5.9999999999999991E-2</v>
      </c>
      <c r="E12" s="2">
        <f>$B$22+((E11-$B$20)/$B$21*$B$23)</f>
        <v>0.06</v>
      </c>
      <c r="F12" s="2">
        <f>$B$22+((F11-$B$20)/$B$21*$B$23)</f>
        <v>0.06</v>
      </c>
      <c r="G12" s="2">
        <f>$B$22+((G11-$B$20)/$B$21*$B$23)</f>
        <v>5.9999999999999984E-2</v>
      </c>
      <c r="H12" s="2">
        <f>$B$22+((H11-$B$20)/$B$21*$B$23)</f>
        <v>6.0000000000000012E-2</v>
      </c>
      <c r="I12" s="2">
        <f>$B$22+((I11-$B$20)/$B$21*$B$23)</f>
        <v>6.0000000000000012E-2</v>
      </c>
    </row>
    <row r="13" spans="1:11" x14ac:dyDescent="0.25">
      <c r="A13" s="1" t="s">
        <v>39</v>
      </c>
      <c r="B13" s="2">
        <f>B12+(B10*$E$23)</f>
        <v>6.9999999999999993E-2</v>
      </c>
      <c r="C13" s="2">
        <f t="shared" ref="C13:I13" si="2">C12+(C10*$E$23)</f>
        <v>6.9999999999999993E-2</v>
      </c>
      <c r="D13" s="2">
        <f t="shared" si="2"/>
        <v>6.9999999999999993E-2</v>
      </c>
      <c r="E13" s="2">
        <f t="shared" si="2"/>
        <v>6.9999999999999993E-2</v>
      </c>
      <c r="F13" s="2">
        <f t="shared" si="2"/>
        <v>6.9999999999999993E-2</v>
      </c>
      <c r="G13" s="2">
        <f t="shared" si="2"/>
        <v>6.9999999999999979E-2</v>
      </c>
      <c r="H13" s="2">
        <f t="shared" si="2"/>
        <v>7.0000000000000007E-2</v>
      </c>
      <c r="I13" s="2">
        <f t="shared" si="2"/>
        <v>7.0000000000000007E-2</v>
      </c>
    </row>
    <row r="14" spans="1:11" x14ac:dyDescent="0.25">
      <c r="A14" s="1" t="s">
        <v>17</v>
      </c>
      <c r="B14" s="1">
        <f>250+(B10*$E$24)</f>
        <v>550</v>
      </c>
      <c r="C14" s="1">
        <f>250+(C10*$E$24)</f>
        <v>550</v>
      </c>
      <c r="D14" s="1">
        <f>250+(D10*$E$24)</f>
        <v>550</v>
      </c>
      <c r="E14" s="1">
        <f>250+(E10*$E$24)</f>
        <v>550</v>
      </c>
      <c r="F14" s="1">
        <f>250+(F10*$E$24)</f>
        <v>550</v>
      </c>
      <c r="G14" s="1">
        <f>250+(G10*$E$24)</f>
        <v>550</v>
      </c>
      <c r="H14" s="1">
        <f>250+(H10*$E$24)</f>
        <v>550</v>
      </c>
      <c r="I14" s="1">
        <f>250+(I10*$E$24)</f>
        <v>550</v>
      </c>
    </row>
    <row r="15" spans="1:11" x14ac:dyDescent="0.25">
      <c r="A15" s="1" t="s">
        <v>18</v>
      </c>
      <c r="B15" s="4">
        <f t="shared" ref="B15:I15" si="3">B14*($B$24*$E$26)</f>
        <v>21236.737500000003</v>
      </c>
      <c r="C15" s="4">
        <f t="shared" si="3"/>
        <v>21236.737500000003</v>
      </c>
      <c r="D15" s="4">
        <f t="shared" si="3"/>
        <v>21236.737500000003</v>
      </c>
      <c r="E15" s="4">
        <f t="shared" si="3"/>
        <v>21236.737500000003</v>
      </c>
      <c r="F15" s="4">
        <f t="shared" si="3"/>
        <v>21236.737500000003</v>
      </c>
      <c r="G15" s="4">
        <f t="shared" si="3"/>
        <v>21236.737500000003</v>
      </c>
      <c r="H15" s="4">
        <f t="shared" si="3"/>
        <v>21236.737500000003</v>
      </c>
      <c r="I15" s="4">
        <f t="shared" si="3"/>
        <v>21236.737500000003</v>
      </c>
    </row>
    <row r="16" spans="1:11" x14ac:dyDescent="0.25">
      <c r="A16" s="1" t="s">
        <v>19</v>
      </c>
      <c r="B16" s="4">
        <f>B10*$E$27</f>
        <v>35000</v>
      </c>
      <c r="C16" s="4">
        <f t="shared" ref="C16:I16" si="4">C10*$E$27</f>
        <v>35000</v>
      </c>
      <c r="D16" s="4">
        <f t="shared" si="4"/>
        <v>35000</v>
      </c>
      <c r="E16" s="4">
        <f t="shared" si="4"/>
        <v>35000</v>
      </c>
      <c r="F16" s="4">
        <f t="shared" si="4"/>
        <v>35000</v>
      </c>
      <c r="G16" s="4">
        <f t="shared" si="4"/>
        <v>35000</v>
      </c>
      <c r="H16" s="4">
        <f t="shared" si="4"/>
        <v>35000</v>
      </c>
      <c r="I16" s="4">
        <f t="shared" si="4"/>
        <v>35000</v>
      </c>
    </row>
    <row r="18" spans="1:7" x14ac:dyDescent="0.25">
      <c r="A18" s="1" t="s">
        <v>20</v>
      </c>
      <c r="B18" s="1"/>
      <c r="D18" s="1" t="s">
        <v>21</v>
      </c>
      <c r="E18" s="1"/>
    </row>
    <row r="19" spans="1:7" x14ac:dyDescent="0.25">
      <c r="A19" s="1" t="s">
        <v>22</v>
      </c>
      <c r="B19" s="2">
        <v>0.02</v>
      </c>
      <c r="D19" s="1" t="s">
        <v>23</v>
      </c>
      <c r="E19" s="3">
        <v>0.04</v>
      </c>
      <c r="G19" s="7"/>
    </row>
    <row r="20" spans="1:7" x14ac:dyDescent="0.25">
      <c r="A20" s="1" t="s">
        <v>24</v>
      </c>
      <c r="B20" s="3">
        <v>0.05</v>
      </c>
      <c r="D20" s="1" t="s">
        <v>25</v>
      </c>
      <c r="E20" s="3">
        <v>0.06</v>
      </c>
    </row>
    <row r="21" spans="1:7" x14ac:dyDescent="0.25">
      <c r="A21" s="1" t="s">
        <v>26</v>
      </c>
      <c r="B21" s="2">
        <v>-1E-3</v>
      </c>
      <c r="D21" s="1" t="s">
        <v>38</v>
      </c>
      <c r="E21" s="5">
        <v>1</v>
      </c>
    </row>
    <row r="22" spans="1:7" x14ac:dyDescent="0.25">
      <c r="A22" s="1" t="s">
        <v>28</v>
      </c>
      <c r="B22" s="2">
        <v>5.5E-2</v>
      </c>
      <c r="D22" s="1" t="s">
        <v>27</v>
      </c>
      <c r="E22" s="1">
        <v>4</v>
      </c>
    </row>
    <row r="23" spans="1:7" x14ac:dyDescent="0.25">
      <c r="A23" s="1" t="s">
        <v>30</v>
      </c>
      <c r="B23" s="2">
        <v>1.5E-3</v>
      </c>
      <c r="D23" s="1" t="s">
        <v>29</v>
      </c>
      <c r="E23" s="2">
        <v>5.0000000000000001E-3</v>
      </c>
    </row>
    <row r="24" spans="1:7" x14ac:dyDescent="0.25">
      <c r="A24" s="1" t="s">
        <v>32</v>
      </c>
      <c r="B24" s="4">
        <v>514.83000000000004</v>
      </c>
      <c r="D24" s="1" t="s">
        <v>31</v>
      </c>
      <c r="E24" s="1">
        <v>150</v>
      </c>
    </row>
    <row r="25" spans="1:7" x14ac:dyDescent="0.25">
      <c r="A25" s="1" t="s">
        <v>18</v>
      </c>
      <c r="B25" s="2">
        <v>2.5000000000000001E-2</v>
      </c>
      <c r="D25" s="1" t="s">
        <v>17</v>
      </c>
      <c r="E25" s="1">
        <v>250</v>
      </c>
    </row>
    <row r="26" spans="1:7" x14ac:dyDescent="0.25">
      <c r="A26" s="1" t="s">
        <v>34</v>
      </c>
      <c r="B26" s="4">
        <v>70000</v>
      </c>
      <c r="D26" s="1" t="s">
        <v>33</v>
      </c>
      <c r="E26" s="2">
        <v>7.4999999999999997E-2</v>
      </c>
    </row>
    <row r="27" spans="1:7" x14ac:dyDescent="0.25">
      <c r="A27" s="1" t="s">
        <v>36</v>
      </c>
      <c r="B27" s="4">
        <v>20000</v>
      </c>
      <c r="D27" s="1" t="s">
        <v>35</v>
      </c>
      <c r="E27" s="4">
        <v>17500</v>
      </c>
    </row>
    <row r="28" spans="1:7" x14ac:dyDescent="0.25">
      <c r="D28" s="1" t="s">
        <v>37</v>
      </c>
      <c r="E28" s="4">
        <v>60000</v>
      </c>
      <c r="F28" s="9"/>
      <c r="G2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C528-C616-4E53-8362-0BFD0A5D692D}">
  <dimension ref="A1:K29"/>
  <sheetViews>
    <sheetView workbookViewId="0">
      <selection activeCell="J12" sqref="J12"/>
    </sheetView>
  </sheetViews>
  <sheetFormatPr defaultRowHeight="15" x14ac:dyDescent="0.25"/>
  <cols>
    <col min="1" max="1" width="33.42578125" bestFit="1" customWidth="1"/>
    <col min="2" max="3" width="15.5703125" bestFit="1" customWidth="1"/>
    <col min="4" max="4" width="29.42578125" bestFit="1" customWidth="1"/>
    <col min="5" max="6" width="15.5703125" bestFit="1" customWidth="1"/>
    <col min="7" max="7" width="20.42578125" bestFit="1" customWidth="1"/>
    <col min="8" max="9" width="15.5703125" bestFit="1" customWidth="1"/>
    <col min="10" max="11" width="13.570312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 s="1" t="s">
        <v>8</v>
      </c>
      <c r="B2" s="4">
        <v>126874067.06999999</v>
      </c>
      <c r="C2" s="4">
        <v>151434168.25</v>
      </c>
      <c r="D2" s="4">
        <v>140043799</v>
      </c>
      <c r="E2" s="4">
        <v>262359095.53</v>
      </c>
      <c r="F2" s="4">
        <v>126874067.06999999</v>
      </c>
      <c r="G2" s="4">
        <v>151434168.25</v>
      </c>
      <c r="H2" s="4">
        <v>140043799</v>
      </c>
      <c r="I2" s="4">
        <v>262359095.53</v>
      </c>
    </row>
    <row r="3" spans="1:11" x14ac:dyDescent="0.25">
      <c r="A3" s="1" t="s">
        <v>9</v>
      </c>
      <c r="B3" s="4">
        <f>B16+B17</f>
        <v>32944.9</v>
      </c>
      <c r="C3" s="4">
        <f t="shared" ref="C3:I3" si="0">C16+C17</f>
        <v>32944.9</v>
      </c>
      <c r="D3" s="4">
        <f t="shared" si="0"/>
        <v>32944.9</v>
      </c>
      <c r="E3" s="4">
        <f t="shared" si="0"/>
        <v>102820.41250000001</v>
      </c>
      <c r="F3" s="4">
        <f t="shared" si="0"/>
        <v>32944.9</v>
      </c>
      <c r="G3" s="4">
        <f t="shared" si="0"/>
        <v>102820.41250000001</v>
      </c>
      <c r="H3" s="4">
        <f t="shared" si="0"/>
        <v>32944.9</v>
      </c>
      <c r="I3" s="4">
        <f t="shared" si="0"/>
        <v>102820.41250000001</v>
      </c>
      <c r="J3" s="9"/>
      <c r="K3" s="9"/>
    </row>
    <row r="4" spans="1:11" x14ac:dyDescent="0.25">
      <c r="A4" s="1" t="s">
        <v>10</v>
      </c>
      <c r="B4" s="4">
        <f>B2*B14</f>
        <v>8246814.3595500002</v>
      </c>
      <c r="C4" s="4">
        <f t="shared" ref="C4:I4" si="1">C2*C14</f>
        <v>9843220.9362499975</v>
      </c>
      <c r="D4" s="4">
        <f t="shared" si="1"/>
        <v>9102846.9350000005</v>
      </c>
      <c r="E4" s="4">
        <f t="shared" si="1"/>
        <v>19676377.086707868</v>
      </c>
      <c r="F4" s="4">
        <f t="shared" si="1"/>
        <v>8246814.3595500002</v>
      </c>
      <c r="G4" s="4">
        <f t="shared" si="1"/>
        <v>11358967.523087712</v>
      </c>
      <c r="H4" s="4">
        <f t="shared" si="1"/>
        <v>9102846.9350000005</v>
      </c>
      <c r="I4" s="4">
        <f t="shared" si="1"/>
        <v>19677613.254390061</v>
      </c>
    </row>
    <row r="5" spans="1:11" x14ac:dyDescent="0.25">
      <c r="A5" s="1" t="s">
        <v>11</v>
      </c>
      <c r="B5" s="4">
        <f>B4*B12</f>
        <v>384851.336779</v>
      </c>
      <c r="C5" s="4">
        <f t="shared" ref="C5:I5" si="2">C4*C12</f>
        <v>459350.31035833328</v>
      </c>
      <c r="D5" s="4">
        <f t="shared" si="2"/>
        <v>424799.52363333339</v>
      </c>
      <c r="E5" s="4">
        <f t="shared" si="2"/>
        <v>983846.60745457408</v>
      </c>
      <c r="F5" s="4">
        <f t="shared" si="2"/>
        <v>384851.336779</v>
      </c>
      <c r="G5" s="4">
        <f t="shared" si="2"/>
        <v>567878.12224832852</v>
      </c>
      <c r="H5" s="4">
        <f t="shared" si="2"/>
        <v>424799.52363333339</v>
      </c>
      <c r="I5" s="4">
        <f t="shared" si="2"/>
        <v>983846.60705875151</v>
      </c>
    </row>
    <row r="6" spans="1:11" x14ac:dyDescent="0.25">
      <c r="A6" s="1" t="s">
        <v>12</v>
      </c>
      <c r="B6" s="4">
        <f>NPV($B$20,B7)</f>
        <v>345006.31056764704</v>
      </c>
      <c r="C6" s="4">
        <f>NPV($B$20,C7)</f>
        <v>418044.51995915023</v>
      </c>
      <c r="D6" s="4">
        <f>NPV($B$20,D7)</f>
        <v>384171.19964052289</v>
      </c>
      <c r="E6" s="4">
        <f>NPV($B$20,E7)</f>
        <v>863751.17152409221</v>
      </c>
      <c r="F6" s="4">
        <f>NPV($B$20,F7)</f>
        <v>345006.31056764704</v>
      </c>
      <c r="G6" s="4">
        <f>NPV($B$20,G7)</f>
        <v>455938.93112581229</v>
      </c>
      <c r="H6" s="4">
        <f>NPV($B$20,H7)</f>
        <v>384171.19964052289</v>
      </c>
      <c r="I6" s="4">
        <f>NPV($B$20,I7)</f>
        <v>863751.17113603093</v>
      </c>
      <c r="J6" s="10" t="s">
        <v>12</v>
      </c>
      <c r="K6" s="11">
        <f>NPV(B20,B7:I7)</f>
        <v>3762810.1075714473</v>
      </c>
    </row>
    <row r="7" spans="1:11" x14ac:dyDescent="0.25">
      <c r="A7" s="1" t="s">
        <v>13</v>
      </c>
      <c r="B7" s="4">
        <f>B5-B3</f>
        <v>351906.43677899998</v>
      </c>
      <c r="C7" s="4">
        <f t="shared" ref="C7:I7" si="3">C5-C3</f>
        <v>426405.41035833326</v>
      </c>
      <c r="D7" s="4">
        <f t="shared" si="3"/>
        <v>391854.62363333337</v>
      </c>
      <c r="E7" s="4">
        <f t="shared" si="3"/>
        <v>881026.19495457411</v>
      </c>
      <c r="F7" s="4">
        <f t="shared" si="3"/>
        <v>351906.43677899998</v>
      </c>
      <c r="G7" s="4">
        <f t="shared" si="3"/>
        <v>465057.70974832855</v>
      </c>
      <c r="H7" s="4">
        <f t="shared" si="3"/>
        <v>391854.62363333337</v>
      </c>
      <c r="I7" s="4">
        <f t="shared" si="3"/>
        <v>881026.19455875154</v>
      </c>
    </row>
    <row r="8" spans="1:11" x14ac:dyDescent="0.25">
      <c r="A8" s="12" t="s">
        <v>40</v>
      </c>
      <c r="B8" s="4">
        <v>60000</v>
      </c>
      <c r="C8" s="4">
        <f>B8-B3+60000</f>
        <v>87055.1</v>
      </c>
      <c r="D8" s="4">
        <f>C8-C3+60000</f>
        <v>114110.20000000001</v>
      </c>
      <c r="E8" s="4">
        <f>D8-D3+60000</f>
        <v>141165.30000000002</v>
      </c>
      <c r="F8" s="4">
        <f>E8-E3+60000</f>
        <v>98344.887500000012</v>
      </c>
      <c r="G8" s="4">
        <f>F8-F3+60000</f>
        <v>125399.98750000002</v>
      </c>
      <c r="H8" s="4">
        <f>G8-G3+60000</f>
        <v>82579.575000000012</v>
      </c>
      <c r="I8" s="4">
        <f>H8-H3+60000</f>
        <v>109634.67500000002</v>
      </c>
    </row>
    <row r="10" spans="1:11" x14ac:dyDescent="0.25">
      <c r="A10" s="1" t="s">
        <v>14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</row>
    <row r="11" spans="1:11" x14ac:dyDescent="0.25">
      <c r="A11" s="1" t="s">
        <v>15</v>
      </c>
      <c r="B11" s="1">
        <v>1</v>
      </c>
      <c r="C11" s="5">
        <v>1</v>
      </c>
      <c r="D11" s="1">
        <v>1</v>
      </c>
      <c r="E11" s="1">
        <v>4</v>
      </c>
      <c r="F11" s="1">
        <v>1</v>
      </c>
      <c r="G11" s="1">
        <v>4</v>
      </c>
      <c r="H11" s="1">
        <v>1</v>
      </c>
      <c r="I11" s="1">
        <v>4</v>
      </c>
    </row>
    <row r="12" spans="1:11" x14ac:dyDescent="0.25">
      <c r="A12" s="1" t="s">
        <v>16</v>
      </c>
      <c r="B12" s="8">
        <v>4.6666666666666669E-2</v>
      </c>
      <c r="C12" s="8">
        <v>4.6666666666666676E-2</v>
      </c>
      <c r="D12" s="8">
        <v>4.6666666666666669E-2</v>
      </c>
      <c r="E12" s="6">
        <v>5.0001410479127248E-2</v>
      </c>
      <c r="F12" s="6">
        <v>4.6666666666666669E-2</v>
      </c>
      <c r="G12" s="6">
        <v>4.9993815115157755E-2</v>
      </c>
      <c r="H12" s="6">
        <v>4.6666666666666669E-2</v>
      </c>
      <c r="I12" s="6">
        <v>4.9998269319540371E-2</v>
      </c>
    </row>
    <row r="13" spans="1:11" x14ac:dyDescent="0.25">
      <c r="A13" s="1" t="s">
        <v>10</v>
      </c>
      <c r="B13" s="2">
        <f>$B$23+((B12-$B$21)/$B$22*$B$24)</f>
        <v>0.06</v>
      </c>
      <c r="C13" s="2">
        <f>$B$23+((C12-$B$21)/$B$22*$B$24)</f>
        <v>5.9999999999999991E-2</v>
      </c>
      <c r="D13" s="2">
        <f>$B$23+((D12-$B$21)/$B$22*$B$24)</f>
        <v>0.06</v>
      </c>
      <c r="E13" s="2">
        <f>$B$23+((E12-$B$21)/$B$22*$B$24)</f>
        <v>5.4997884281309133E-2</v>
      </c>
      <c r="F13" s="2">
        <f>$B$23+((F12-$B$21)/$B$22*$B$24)</f>
        <v>0.06</v>
      </c>
      <c r="G13" s="2">
        <f>$B$23+((G12-$B$21)/$B$22*$B$24)</f>
        <v>5.5009277327263371E-2</v>
      </c>
      <c r="H13" s="2">
        <f>$B$23+((H12-$B$21)/$B$22*$B$24)</f>
        <v>0.06</v>
      </c>
      <c r="I13" s="2">
        <f>$B$23+((I12-$B$21)/$B$22*$B$24)</f>
        <v>5.5002596020689451E-2</v>
      </c>
    </row>
    <row r="14" spans="1:11" x14ac:dyDescent="0.25">
      <c r="A14" s="1" t="s">
        <v>39</v>
      </c>
      <c r="B14" s="2">
        <f>B13+(B11*$E$24)</f>
        <v>6.5000000000000002E-2</v>
      </c>
      <c r="C14" s="2">
        <f t="shared" ref="C14:I14" si="4">C13+(C11*$E$24)</f>
        <v>6.4999999999999988E-2</v>
      </c>
      <c r="D14" s="2">
        <f t="shared" si="4"/>
        <v>6.5000000000000002E-2</v>
      </c>
      <c r="E14" s="2">
        <f t="shared" si="4"/>
        <v>7.499788428130913E-2</v>
      </c>
      <c r="F14" s="2">
        <f t="shared" si="4"/>
        <v>6.5000000000000002E-2</v>
      </c>
      <c r="G14" s="2">
        <f t="shared" si="4"/>
        <v>7.5009277327263368E-2</v>
      </c>
      <c r="H14" s="2">
        <f t="shared" si="4"/>
        <v>6.5000000000000002E-2</v>
      </c>
      <c r="I14" s="2">
        <f t="shared" si="4"/>
        <v>7.5002596020689455E-2</v>
      </c>
    </row>
    <row r="15" spans="1:11" x14ac:dyDescent="0.25">
      <c r="A15" s="1" t="s">
        <v>17</v>
      </c>
      <c r="B15" s="1">
        <f>250+(B11*$E$25)</f>
        <v>400</v>
      </c>
      <c r="C15" s="1">
        <f>250+(C11*$E$25)</f>
        <v>400</v>
      </c>
      <c r="D15" s="1">
        <f>250+(D11*$E$25)</f>
        <v>400</v>
      </c>
      <c r="E15" s="1">
        <f>250+(E11*$E$25)</f>
        <v>850</v>
      </c>
      <c r="F15" s="1">
        <f>250+(F11*$E$25)</f>
        <v>400</v>
      </c>
      <c r="G15" s="1">
        <f>250+(G11*$E$25)</f>
        <v>850</v>
      </c>
      <c r="H15" s="1">
        <f>250+(H11*$E$25)</f>
        <v>400</v>
      </c>
      <c r="I15" s="1">
        <f>250+(I11*$E$25)</f>
        <v>850</v>
      </c>
    </row>
    <row r="16" spans="1:11" x14ac:dyDescent="0.25">
      <c r="A16" s="1" t="s">
        <v>18</v>
      </c>
      <c r="B16" s="4">
        <f t="shared" ref="B16:I16" si="5">B15*($B$25*$E$27)</f>
        <v>15444.900000000001</v>
      </c>
      <c r="C16" s="4">
        <f t="shared" si="5"/>
        <v>15444.900000000001</v>
      </c>
      <c r="D16" s="4">
        <f t="shared" si="5"/>
        <v>15444.900000000001</v>
      </c>
      <c r="E16" s="4">
        <f t="shared" si="5"/>
        <v>32820.412500000006</v>
      </c>
      <c r="F16" s="4">
        <f t="shared" si="5"/>
        <v>15444.900000000001</v>
      </c>
      <c r="G16" s="4">
        <f t="shared" si="5"/>
        <v>32820.412500000006</v>
      </c>
      <c r="H16" s="4">
        <f t="shared" si="5"/>
        <v>15444.900000000001</v>
      </c>
      <c r="I16" s="4">
        <f t="shared" si="5"/>
        <v>32820.412500000006</v>
      </c>
    </row>
    <row r="17" spans="1:9" x14ac:dyDescent="0.25">
      <c r="A17" s="1" t="s">
        <v>19</v>
      </c>
      <c r="B17" s="4">
        <f>B11*$E$28</f>
        <v>17500</v>
      </c>
      <c r="C17" s="4">
        <f t="shared" ref="C17:I17" si="6">C11*$E$28</f>
        <v>17500</v>
      </c>
      <c r="D17" s="4">
        <f t="shared" si="6"/>
        <v>17500</v>
      </c>
      <c r="E17" s="4">
        <f t="shared" si="6"/>
        <v>70000</v>
      </c>
      <c r="F17" s="4">
        <f t="shared" si="6"/>
        <v>17500</v>
      </c>
      <c r="G17" s="4">
        <f t="shared" si="6"/>
        <v>70000</v>
      </c>
      <c r="H17" s="4">
        <f t="shared" si="6"/>
        <v>17500</v>
      </c>
      <c r="I17" s="4">
        <f t="shared" si="6"/>
        <v>70000</v>
      </c>
    </row>
    <row r="19" spans="1:9" x14ac:dyDescent="0.25">
      <c r="A19" s="1" t="s">
        <v>20</v>
      </c>
      <c r="B19" s="1"/>
      <c r="D19" s="1" t="s">
        <v>21</v>
      </c>
      <c r="E19" s="1"/>
    </row>
    <row r="20" spans="1:9" x14ac:dyDescent="0.25">
      <c r="A20" s="1" t="s">
        <v>22</v>
      </c>
      <c r="B20" s="2">
        <v>0.02</v>
      </c>
      <c r="D20" s="1" t="s">
        <v>23</v>
      </c>
      <c r="E20" s="3">
        <v>0.04</v>
      </c>
      <c r="G20" s="7"/>
    </row>
    <row r="21" spans="1:9" x14ac:dyDescent="0.25">
      <c r="A21" s="1" t="s">
        <v>24</v>
      </c>
      <c r="B21" s="3">
        <v>0.05</v>
      </c>
      <c r="D21" s="1" t="s">
        <v>25</v>
      </c>
      <c r="E21" s="3">
        <v>0.06</v>
      </c>
    </row>
    <row r="22" spans="1:9" x14ac:dyDescent="0.25">
      <c r="A22" s="1" t="s">
        <v>26</v>
      </c>
      <c r="B22" s="2">
        <v>-1E-3</v>
      </c>
      <c r="D22" s="1" t="s">
        <v>38</v>
      </c>
      <c r="E22" s="5">
        <v>1</v>
      </c>
    </row>
    <row r="23" spans="1:9" x14ac:dyDescent="0.25">
      <c r="A23" s="1" t="s">
        <v>28</v>
      </c>
      <c r="B23" s="2">
        <v>5.5E-2</v>
      </c>
      <c r="D23" s="1" t="s">
        <v>27</v>
      </c>
      <c r="E23" s="1">
        <v>4</v>
      </c>
    </row>
    <row r="24" spans="1:9" x14ac:dyDescent="0.25">
      <c r="A24" s="1" t="s">
        <v>30</v>
      </c>
      <c r="B24" s="2">
        <v>1.5E-3</v>
      </c>
      <c r="D24" s="1" t="s">
        <v>29</v>
      </c>
      <c r="E24" s="2">
        <v>5.0000000000000001E-3</v>
      </c>
    </row>
    <row r="25" spans="1:9" x14ac:dyDescent="0.25">
      <c r="A25" s="1" t="s">
        <v>32</v>
      </c>
      <c r="B25" s="4">
        <v>514.83000000000004</v>
      </c>
      <c r="D25" s="1" t="s">
        <v>31</v>
      </c>
      <c r="E25" s="1">
        <v>150</v>
      </c>
    </row>
    <row r="26" spans="1:9" x14ac:dyDescent="0.25">
      <c r="A26" s="1" t="s">
        <v>18</v>
      </c>
      <c r="B26" s="2">
        <v>2.5000000000000001E-2</v>
      </c>
      <c r="D26" s="1" t="s">
        <v>17</v>
      </c>
      <c r="E26" s="1">
        <v>250</v>
      </c>
    </row>
    <row r="27" spans="1:9" x14ac:dyDescent="0.25">
      <c r="A27" s="1" t="s">
        <v>34</v>
      </c>
      <c r="B27" s="4">
        <v>70000</v>
      </c>
      <c r="D27" s="1" t="s">
        <v>33</v>
      </c>
      <c r="E27" s="2">
        <v>7.4999999999999997E-2</v>
      </c>
    </row>
    <row r="28" spans="1:9" x14ac:dyDescent="0.25">
      <c r="A28" s="1" t="s">
        <v>36</v>
      </c>
      <c r="B28" s="4">
        <v>20000</v>
      </c>
      <c r="D28" s="1" t="s">
        <v>35</v>
      </c>
      <c r="E28" s="4">
        <v>17500</v>
      </c>
    </row>
    <row r="29" spans="1:9" x14ac:dyDescent="0.25">
      <c r="D29" s="1" t="s">
        <v>37</v>
      </c>
      <c r="E29" s="4">
        <v>60000</v>
      </c>
      <c r="F29" s="9"/>
      <c r="G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Doesn't Carry over</vt:lpstr>
      <vt:lpstr>Budget does Carry 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HongBin</cp:lastModifiedBy>
  <dcterms:created xsi:type="dcterms:W3CDTF">2023-06-18T23:14:04Z</dcterms:created>
  <dcterms:modified xsi:type="dcterms:W3CDTF">2023-06-19T00:51:50Z</dcterms:modified>
</cp:coreProperties>
</file>