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defaultThemeVersion="124226"/>
  <mc:AlternateContent xmlns:mc="http://schemas.openxmlformats.org/markup-compatibility/2006">
    <mc:Choice Requires="x15">
      <x15ac:absPath xmlns:x15ac="http://schemas.microsoft.com/office/spreadsheetml/2010/11/ac" url="/Users/jiaxitan/UMN/Fed RA/Heathcote/sales_taxes/main/input/"/>
    </mc:Choice>
  </mc:AlternateContent>
  <xr:revisionPtr revIDLastSave="0" documentId="13_ncr:1_{C568ADC4-2C1C-B649-A927-3B6B60BB5B1C}" xr6:coauthVersionLast="47" xr6:coauthVersionMax="47" xr10:uidLastSave="{00000000-0000-0000-0000-000000000000}"/>
  <bookViews>
    <workbookView xWindow="32900" yWindow="3380" windowWidth="39780" windowHeight="23940" xr2:uid="{00000000-000D-0000-FFFF-FFFF00000000}"/>
  </bookViews>
  <sheets>
    <sheet name="Table" sheetId="1" r:id="rId1"/>
    <sheet name="Sheet1" sheetId="2" r:id="rId2"/>
  </sheets>
  <definedNames>
    <definedName name="_xlnm._FilterDatabase" localSheetId="0" hidden="1">Table!$B$1:$B$134</definedName>
    <definedName name="_xlnm.Print_Titles" localSheetId="0">Table!$1:$3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2" i="1" l="1"/>
  <c r="F103" i="1"/>
  <c r="F104" i="1"/>
  <c r="F101" i="1"/>
  <c r="F90" i="1"/>
  <c r="F11" i="1"/>
  <c r="F12" i="1"/>
  <c r="F13" i="1"/>
  <c r="F14" i="1"/>
  <c r="F15" i="1"/>
  <c r="F16" i="1"/>
  <c r="F17" i="1"/>
  <c r="F18" i="1"/>
  <c r="F19" i="1"/>
  <c r="F20" i="1"/>
  <c r="F21" i="1"/>
  <c r="F22" i="1"/>
  <c r="F23" i="1"/>
  <c r="F24" i="1"/>
  <c r="F25" i="1"/>
  <c r="F26" i="1"/>
  <c r="F27" i="1"/>
  <c r="F28" i="1"/>
  <c r="F29" i="1"/>
  <c r="F30" i="1"/>
  <c r="F31" i="1"/>
  <c r="F32" i="1"/>
  <c r="F33" i="1"/>
  <c r="F34" i="1"/>
  <c r="F35" i="1"/>
  <c r="F10" i="1"/>
  <c r="C43" i="1"/>
  <c r="F43" i="1"/>
  <c r="C115" i="1"/>
  <c r="E115" i="1"/>
  <c r="F115" i="1"/>
  <c r="F92" i="1"/>
  <c r="F93" i="1"/>
  <c r="F44" i="1"/>
  <c r="F57" i="1"/>
  <c r="C59" i="1"/>
  <c r="F59" i="1"/>
  <c r="C49" i="1"/>
  <c r="F49" i="1"/>
  <c r="F113" i="1"/>
  <c r="F114" i="1"/>
  <c r="F112" i="1"/>
  <c r="F107" i="1"/>
  <c r="F106" i="1"/>
  <c r="F91" i="1"/>
  <c r="F47" i="1"/>
  <c r="F48" i="1"/>
  <c r="F52" i="1"/>
  <c r="F53" i="1"/>
  <c r="F54" i="1"/>
  <c r="F55" i="1"/>
  <c r="F51" i="1"/>
  <c r="E119" i="1"/>
  <c r="E117" i="1"/>
  <c r="E110" i="1"/>
  <c r="E109" i="1"/>
  <c r="E108" i="1"/>
  <c r="E95" i="1"/>
  <c r="E94" i="1"/>
  <c r="E88" i="1"/>
  <c r="E84" i="1"/>
  <c r="E72" i="1"/>
  <c r="E64" i="1"/>
  <c r="E60" i="1"/>
  <c r="E45" i="1"/>
  <c r="E10" i="1"/>
  <c r="E35" i="1"/>
  <c r="E36" i="1"/>
  <c r="E40" i="1"/>
  <c r="E41" i="1"/>
  <c r="E43" i="1"/>
  <c r="E44" i="1"/>
  <c r="E47" i="1"/>
  <c r="E48" i="1"/>
  <c r="E51" i="1"/>
  <c r="E52" i="1"/>
  <c r="E53" i="1"/>
  <c r="E54" i="1"/>
  <c r="E55" i="1"/>
  <c r="E57" i="1"/>
  <c r="E90" i="1"/>
  <c r="E91" i="1"/>
  <c r="E92" i="1"/>
  <c r="E93" i="1"/>
  <c r="E101" i="1"/>
  <c r="E102" i="1"/>
  <c r="E103" i="1"/>
  <c r="E104" i="1"/>
  <c r="E106" i="1"/>
  <c r="E107" i="1"/>
  <c r="E112" i="1"/>
  <c r="E113" i="1"/>
  <c r="E114" i="1"/>
  <c r="I10" i="1"/>
  <c r="I35" i="1"/>
  <c r="I36" i="1"/>
  <c r="I40" i="1"/>
  <c r="I41" i="1"/>
  <c r="I42" i="1"/>
  <c r="I45" i="1"/>
  <c r="I46" i="1"/>
  <c r="I51" i="1"/>
  <c r="I52" i="1"/>
  <c r="I53" i="1"/>
  <c r="I54" i="1"/>
  <c r="I55" i="1"/>
  <c r="I57" i="1"/>
  <c r="I58" i="1"/>
  <c r="I60" i="1"/>
  <c r="I64" i="1"/>
  <c r="I72" i="1"/>
  <c r="I84" i="1"/>
  <c r="I88" i="1"/>
  <c r="I90" i="1"/>
  <c r="I91" i="1"/>
  <c r="I92" i="1"/>
  <c r="I93" i="1"/>
  <c r="I94" i="1"/>
  <c r="I95" i="1"/>
  <c r="I101" i="1"/>
  <c r="I102" i="1"/>
  <c r="I103" i="1"/>
  <c r="I104" i="1"/>
  <c r="I106" i="1"/>
  <c r="I108" i="1"/>
  <c r="I109" i="1"/>
  <c r="I110" i="1"/>
  <c r="I111" i="1"/>
  <c r="I117" i="1"/>
  <c r="I119" i="1"/>
  <c r="C11" i="2"/>
  <c r="E11" i="2"/>
  <c r="D11" i="2"/>
  <c r="E9" i="2"/>
  <c r="C9" i="2"/>
  <c r="C58" i="1"/>
  <c r="D8" i="1"/>
  <c r="E59" i="1"/>
  <c r="E49" i="1"/>
  <c r="I122" i="1"/>
  <c r="E58" i="1"/>
  <c r="E122" i="1"/>
  <c r="F58" i="1"/>
</calcChain>
</file>

<file path=xl/sharedStrings.xml><?xml version="1.0" encoding="utf-8"?>
<sst xmlns="http://schemas.openxmlformats.org/spreadsheetml/2006/main" count="167" uniqueCount="153">
  <si>
    <t>Item</t>
  </si>
  <si>
    <t/>
  </si>
  <si>
    <t>Average annual expenditures</t>
  </si>
  <si>
    <t>Food</t>
  </si>
  <si>
    <t>Food at home</t>
  </si>
  <si>
    <t>Cereals and bakery products</t>
  </si>
  <si>
    <t>Cereals and cereal products</t>
  </si>
  <si>
    <t>Bakery products</t>
  </si>
  <si>
    <t>Meats, poultry, fish, and eggs</t>
  </si>
  <si>
    <t>Beef</t>
  </si>
  <si>
    <t>Pork</t>
  </si>
  <si>
    <t>Other meats</t>
  </si>
  <si>
    <t>Poultry</t>
  </si>
  <si>
    <t>Fish and seafood</t>
  </si>
  <si>
    <t>Eggs</t>
  </si>
  <si>
    <t>Dairy products</t>
  </si>
  <si>
    <t>Fresh milk and cream</t>
  </si>
  <si>
    <t>Other dairy products</t>
  </si>
  <si>
    <t>Fruits and vegetables</t>
  </si>
  <si>
    <t>Fresh fruits</t>
  </si>
  <si>
    <t>Fresh vegetables</t>
  </si>
  <si>
    <t>Processed fruits</t>
  </si>
  <si>
    <t>Processed vegetables</t>
  </si>
  <si>
    <t>Other food at home</t>
  </si>
  <si>
    <t>Sugar and other sweets</t>
  </si>
  <si>
    <t>Fats and oils</t>
  </si>
  <si>
    <t>Miscellaneous foods</t>
  </si>
  <si>
    <t>Nonalcoholic beverages</t>
  </si>
  <si>
    <t>Food prepared by consumer unit on out-of-town trips</t>
  </si>
  <si>
    <t>Food away from home</t>
  </si>
  <si>
    <t>Alcoholic beverages</t>
  </si>
  <si>
    <t>Housing</t>
  </si>
  <si>
    <t>Shelter</t>
  </si>
  <si>
    <t>Owned dwellings</t>
  </si>
  <si>
    <t>Mortgage interest and charges</t>
  </si>
  <si>
    <t>Property taxes</t>
  </si>
  <si>
    <t>Maintenance, repairs, insurance, other expenses</t>
  </si>
  <si>
    <t>Rented dwellings</t>
  </si>
  <si>
    <t>Other lodging</t>
  </si>
  <si>
    <t>Utilities, fuels, and public services</t>
  </si>
  <si>
    <t>Natural gas</t>
  </si>
  <si>
    <t>Electricity</t>
  </si>
  <si>
    <t>Fuel oil and other fuels</t>
  </si>
  <si>
    <t>Telephone services</t>
  </si>
  <si>
    <t>Water and other public services</t>
  </si>
  <si>
    <t>Household operations</t>
  </si>
  <si>
    <t>Personal services</t>
  </si>
  <si>
    <t>Other household expenses</t>
  </si>
  <si>
    <t>Housekeeping supplies</t>
  </si>
  <si>
    <t>Laundry and cleaning supplies</t>
  </si>
  <si>
    <t>Other household products</t>
  </si>
  <si>
    <t>Postage and stationery</t>
  </si>
  <si>
    <t>Household furnishings and equipment</t>
  </si>
  <si>
    <t>Household textiles</t>
  </si>
  <si>
    <t>Furniture</t>
  </si>
  <si>
    <t>Floor coverings</t>
  </si>
  <si>
    <t>Major appliances</t>
  </si>
  <si>
    <t>Small appliances, miscellaneous housewares</t>
  </si>
  <si>
    <t>Miscellaneous household equipment</t>
  </si>
  <si>
    <t>Apparel and services</t>
  </si>
  <si>
    <t>Men and boys</t>
  </si>
  <si>
    <t>Men, 16 and over</t>
  </si>
  <si>
    <t>Boys, 2 to 15</t>
  </si>
  <si>
    <t>Women and girls</t>
  </si>
  <si>
    <t>Women, 16 and over</t>
  </si>
  <si>
    <t>Girls, 2 to 15</t>
  </si>
  <si>
    <t>Children under 2</t>
  </si>
  <si>
    <t>Footwear</t>
  </si>
  <si>
    <t>Other apparel products and services</t>
  </si>
  <si>
    <t>Transportation</t>
  </si>
  <si>
    <t>Vehicle purchases (net outlay)</t>
  </si>
  <si>
    <t>Cars and trucks, new</t>
  </si>
  <si>
    <t>Cars and trucks, used</t>
  </si>
  <si>
    <t>Other vehicles</t>
  </si>
  <si>
    <t>Gasoline and motor oil</t>
  </si>
  <si>
    <t>Other vehicle expenses</t>
  </si>
  <si>
    <t>Vehicle finance charges</t>
  </si>
  <si>
    <t>Maintenance and repairs</t>
  </si>
  <si>
    <t>Vehicle insurance</t>
  </si>
  <si>
    <t>Vehicle rental, leases, licenses, and other charges</t>
  </si>
  <si>
    <t>Public and other transportation</t>
  </si>
  <si>
    <t>Health care</t>
  </si>
  <si>
    <t>Health insurance</t>
  </si>
  <si>
    <t>Medical services</t>
  </si>
  <si>
    <t>Drugs</t>
  </si>
  <si>
    <t>Medical supplies</t>
  </si>
  <si>
    <t>Entertainment</t>
  </si>
  <si>
    <t>Fees and admissions</t>
  </si>
  <si>
    <t>Audio and visual equipment and services b/</t>
  </si>
  <si>
    <t>Pets, toys, hobbies, and playground equipment</t>
  </si>
  <si>
    <t>Other entertainment supplies, equipment, and services</t>
  </si>
  <si>
    <t>Personal care products and services</t>
  </si>
  <si>
    <t>Reading</t>
  </si>
  <si>
    <t>Education</t>
  </si>
  <si>
    <t>Tobacco products and smoking supplies</t>
  </si>
  <si>
    <t>Miscellaneous</t>
  </si>
  <si>
    <t>Cash contributions</t>
  </si>
  <si>
    <t>Personal insurance and pensions</t>
  </si>
  <si>
    <t>Life and other personal insurance</t>
  </si>
  <si>
    <t>Pensions and Social Security</t>
  </si>
  <si>
    <t>a Components of income and taxes are derived from "complete income reporters" only through 2003; (see glossary at http://www.bls.gov/cex/csxgloss.htm). Beginning in 2004 income imputation was implemented. As a result, all consumer units are considered to be complete income reporters.</t>
  </si>
  <si>
    <t>b Prior to 2005, the title of Audio and visual equipment and services was Televisions, radio, sound equipment.</t>
  </si>
  <si>
    <t>c Data are likely to have large sampling errors.</t>
  </si>
  <si>
    <t>d Prior to 2000, gifts of Alcoholic beverages, Personal care products and services, and Reading materials were included in "All other gifts".</t>
  </si>
  <si>
    <t>n.a. Not applicable.</t>
  </si>
  <si>
    <t>Note: All values have been rounded, and as a result some cell values have been rounded to zero. This is particularly evident in the characteristic section. When data are not reported or are not applicable (i.e., missing values), tabulated cell values have been set to zero.</t>
  </si>
  <si>
    <t>Source: Consumer Expenditure Survey, U.S. Bureau of Labor Statistics, September, 2013</t>
  </si>
  <si>
    <t>Not Taxed</t>
  </si>
  <si>
    <t>JF 34</t>
  </si>
  <si>
    <t>JF 32</t>
  </si>
  <si>
    <t>JF 35</t>
  </si>
  <si>
    <t>JF 30</t>
  </si>
  <si>
    <t>JF 33</t>
  </si>
  <si>
    <t>Taxable in some states, at reduced rates (from Book of States Table 7.11 for 2010)</t>
  </si>
  <si>
    <t>We already include sales tax</t>
  </si>
  <si>
    <t>(check whether already included)</t>
  </si>
  <si>
    <t>babysitting etc</t>
  </si>
  <si>
    <t>JF 15</t>
  </si>
  <si>
    <t>Standard sales tax</t>
  </si>
  <si>
    <t>We already include sales tax in our excise tax measure</t>
  </si>
  <si>
    <t>JF 156</t>
  </si>
  <si>
    <t>….</t>
  </si>
  <si>
    <t>ALABAMA</t>
  </si>
  <si>
    <t>ALASKA</t>
  </si>
  <si>
    <t>ARIZONA</t>
  </si>
  <si>
    <t>…</t>
  </si>
  <si>
    <t>SUM</t>
  </si>
  <si>
    <t>Subcomponents</t>
  </si>
  <si>
    <t>insurance</t>
  </si>
  <si>
    <t>non-insurance @ JF11</t>
  </si>
  <si>
    <t xml:space="preserve">non-taxed </t>
  </si>
  <si>
    <t xml:space="preserve">maintenance @ JF11 </t>
  </si>
  <si>
    <t>internet service @ JF 112</t>
  </si>
  <si>
    <t>housekeeping etc.</t>
  </si>
  <si>
    <t xml:space="preserve">lodging out of town trips @ JF 162 </t>
  </si>
  <si>
    <t>services @ JF 53</t>
  </si>
  <si>
    <t>products</t>
  </si>
  <si>
    <t>lawyers @ JF144</t>
  </si>
  <si>
    <t>funerals @ JF 58</t>
  </si>
  <si>
    <t>accountants @ JF 142</t>
  </si>
  <si>
    <t>non-taxed</t>
  </si>
  <si>
    <t>A mix of things, some big non-taxed ones including credit care charges</t>
  </si>
  <si>
    <t>SUMS</t>
  </si>
  <si>
    <t>shares of total expenditure</t>
  </si>
  <si>
    <t>Components</t>
  </si>
  <si>
    <t>2010 share</t>
  </si>
  <si>
    <t>Average annual expenditures and characteristics of all consumer units, Consumer Expenditure Survey, 2015</t>
  </si>
  <si>
    <t>check</t>
  </si>
  <si>
    <t>JF code</t>
  </si>
  <si>
    <t>standard_code</t>
  </si>
  <si>
    <t>shares_of_Components</t>
  </si>
  <si>
    <t>number_of_sub_components</t>
  </si>
  <si>
    <t>2015_sub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</si>
</sst>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quot;$&quot;#,###"/>
  </numFmts>
  <fonts count="7" x14ac:knownFonts="1">
    <font>
      <sz val="10"/>
      <name val="Arial"/>
    </font>
    <font>
      <b/>
      <sz val="9"/>
      <name val="Arial"/>
      <family val="2"/>
    </font>
    <font>
      <b/>
      <sz val="8"/>
      <name val="Arial"/>
      <family val="2"/>
    </font>
    <font>
      <b/>
      <sz val="8"/>
      <name val="Arial"/>
      <family val="2"/>
    </font>
    <font>
      <sz val="8"/>
      <name val="Arial"/>
      <family val="2"/>
    </font>
    <font>
      <sz val="10"/>
      <name val="Arial"/>
      <family val="2"/>
    </font>
    <font>
      <sz val="11"/>
      <color indexed="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00B0F0"/>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right style="thin">
        <color indexed="8"/>
      </right>
      <top/>
      <bottom/>
      <diagonal/>
    </border>
    <border>
      <left/>
      <right/>
      <top/>
      <bottom style="thin">
        <color indexed="64"/>
      </bottom>
      <diagonal/>
    </border>
    <border>
      <left style="thin">
        <color indexed="8"/>
      </left>
      <right style="thin">
        <color indexed="8"/>
      </right>
      <top style="thin">
        <color indexed="64"/>
      </top>
      <bottom/>
      <diagonal/>
    </border>
  </borders>
  <cellStyleXfs count="2">
    <xf numFmtId="0" fontId="0" fillId="0" borderId="0"/>
    <xf numFmtId="0" fontId="6" fillId="0" borderId="0"/>
  </cellStyleXfs>
  <cellXfs count="88">
    <xf numFmtId="0" fontId="0" fillId="0" borderId="0" xfId="0"/>
    <xf numFmtId="0" fontId="2" fillId="0" borderId="1" xfId="0" applyFont="1" applyBorder="1" applyAlignment="1">
      <alignment horizontal="center" vertical="center" wrapText="1"/>
    </xf>
    <xf numFmtId="0" fontId="3" fillId="0" borderId="2" xfId="0" applyFont="1" applyBorder="1" applyAlignment="1">
      <alignment horizontal="left" vertical="center" wrapText="1"/>
    </xf>
    <xf numFmtId="0" fontId="4" fillId="0" borderId="2" xfId="0" applyFont="1" applyBorder="1" applyAlignment="1">
      <alignment horizontal="left" vertical="center" wrapText="1"/>
    </xf>
    <xf numFmtId="0" fontId="5" fillId="0" borderId="0" xfId="0" applyFont="1" applyAlignment="1">
      <alignment horizontal="left"/>
    </xf>
    <xf numFmtId="164" fontId="4" fillId="0" borderId="0" xfId="0" applyNumberFormat="1" applyFont="1" applyAlignment="1">
      <alignment horizontal="right" vertical="center"/>
    </xf>
    <xf numFmtId="0" fontId="4" fillId="0" borderId="2" xfId="0" applyFont="1" applyBorder="1" applyAlignment="1">
      <alignment horizontal="left" vertical="center" wrapText="1" indent="1"/>
    </xf>
    <xf numFmtId="165" fontId="4" fillId="0" borderId="0" xfId="0" applyNumberFormat="1" applyFont="1" applyAlignment="1">
      <alignment horizontal="right" vertical="center"/>
    </xf>
    <xf numFmtId="0" fontId="4" fillId="0" borderId="2" xfId="0" applyFont="1" applyBorder="1" applyAlignment="1">
      <alignment horizontal="left" vertical="center" wrapText="1" indent="2"/>
    </xf>
    <xf numFmtId="1" fontId="4" fillId="0" borderId="0" xfId="0" applyNumberFormat="1" applyFont="1" applyAlignment="1">
      <alignment horizontal="right" vertical="center"/>
    </xf>
    <xf numFmtId="0" fontId="4" fillId="0" borderId="2" xfId="0" applyFont="1" applyBorder="1" applyAlignment="1">
      <alignment horizontal="left" vertical="center" wrapText="1" indent="3"/>
    </xf>
    <xf numFmtId="0" fontId="4" fillId="0" borderId="2" xfId="0" applyFont="1" applyBorder="1" applyAlignment="1">
      <alignment horizontal="left" vertical="center" wrapText="1" indent="4"/>
    </xf>
    <xf numFmtId="0" fontId="5" fillId="2" borderId="0" xfId="0" applyFont="1" applyFill="1" applyAlignment="1">
      <alignment horizontal="left"/>
    </xf>
    <xf numFmtId="0" fontId="5" fillId="3" borderId="0" xfId="0" applyFont="1" applyFill="1" applyAlignment="1">
      <alignment horizontal="left"/>
    </xf>
    <xf numFmtId="0" fontId="4" fillId="3" borderId="2" xfId="0" applyFont="1" applyFill="1" applyBorder="1" applyAlignment="1">
      <alignment horizontal="left" vertical="center" wrapText="1" indent="2"/>
    </xf>
    <xf numFmtId="0" fontId="4" fillId="2" borderId="2" xfId="0" applyFont="1" applyFill="1" applyBorder="1" applyAlignment="1">
      <alignment horizontal="left" vertical="center" wrapText="1" indent="1"/>
    </xf>
    <xf numFmtId="0" fontId="4" fillId="3" borderId="2" xfId="0" applyFont="1" applyFill="1" applyBorder="1" applyAlignment="1">
      <alignment horizontal="left" vertical="center" wrapText="1" indent="1"/>
    </xf>
    <xf numFmtId="0" fontId="4" fillId="3" borderId="2" xfId="0" applyFont="1" applyFill="1" applyBorder="1" applyAlignment="1">
      <alignment horizontal="left" vertical="center" wrapText="1" indent="3"/>
    </xf>
    <xf numFmtId="0" fontId="4" fillId="2" borderId="2" xfId="0" applyFont="1" applyFill="1" applyBorder="1" applyAlignment="1">
      <alignment horizontal="left" vertical="center" wrapText="1" indent="4"/>
    </xf>
    <xf numFmtId="0" fontId="5" fillId="4" borderId="0" xfId="0" applyFont="1" applyFill="1" applyAlignment="1">
      <alignment horizontal="left"/>
    </xf>
    <xf numFmtId="0" fontId="4" fillId="2" borderId="2" xfId="0" applyFont="1" applyFill="1" applyBorder="1" applyAlignment="1">
      <alignment horizontal="left" vertical="center" wrapText="1" indent="3"/>
    </xf>
    <xf numFmtId="0" fontId="4" fillId="5" borderId="2" xfId="0" applyFont="1" applyFill="1" applyBorder="1" applyAlignment="1">
      <alignment horizontal="left" vertical="center" wrapText="1" indent="2"/>
    </xf>
    <xf numFmtId="0" fontId="4" fillId="5" borderId="2" xfId="0" applyFont="1" applyFill="1" applyBorder="1" applyAlignment="1">
      <alignment horizontal="left" vertical="center" wrapText="1" indent="1"/>
    </xf>
    <xf numFmtId="0" fontId="4" fillId="4" borderId="2" xfId="0" applyFont="1" applyFill="1" applyBorder="1" applyAlignment="1">
      <alignment horizontal="left" vertical="center" wrapText="1" indent="2"/>
    </xf>
    <xf numFmtId="0" fontId="3" fillId="0" borderId="0" xfId="0" applyFont="1" applyAlignment="1">
      <alignment horizontal="left" vertical="center" wrapText="1"/>
    </xf>
    <xf numFmtId="0" fontId="4" fillId="0" borderId="0" xfId="0" applyFont="1" applyAlignment="1">
      <alignment horizontal="left" vertical="center" wrapText="1"/>
    </xf>
    <xf numFmtId="0" fontId="4" fillId="5" borderId="2" xfId="0" applyFont="1" applyFill="1" applyBorder="1" applyAlignment="1">
      <alignment horizontal="left" vertical="center" wrapText="1" indent="3"/>
    </xf>
    <xf numFmtId="0" fontId="4" fillId="5" borderId="2" xfId="0" applyFont="1" applyFill="1" applyBorder="1" applyAlignment="1">
      <alignment horizontal="left" vertical="center" wrapText="1" indent="4"/>
    </xf>
    <xf numFmtId="0" fontId="4" fillId="4" borderId="2" xfId="0" applyFont="1" applyFill="1" applyBorder="1" applyAlignment="1">
      <alignment horizontal="left" vertical="center" wrapText="1" indent="4"/>
    </xf>
    <xf numFmtId="164" fontId="4" fillId="4" borderId="0" xfId="0" applyNumberFormat="1" applyFont="1" applyFill="1" applyAlignment="1">
      <alignment horizontal="right" vertical="center"/>
    </xf>
    <xf numFmtId="1" fontId="4" fillId="4" borderId="0" xfId="0" applyNumberFormat="1" applyFont="1" applyFill="1" applyAlignment="1">
      <alignment horizontal="right" vertical="center"/>
    </xf>
    <xf numFmtId="0" fontId="4" fillId="4" borderId="2" xfId="0" applyFont="1" applyFill="1" applyBorder="1" applyAlignment="1">
      <alignment horizontal="left" vertical="center" wrapText="1" indent="3"/>
    </xf>
    <xf numFmtId="0" fontId="4" fillId="4" borderId="2" xfId="0" applyFont="1" applyFill="1" applyBorder="1" applyAlignment="1">
      <alignment horizontal="left" vertical="center" wrapText="1" indent="1"/>
    </xf>
    <xf numFmtId="0" fontId="5" fillId="0" borderId="0" xfId="0" applyFont="1"/>
    <xf numFmtId="0" fontId="1" fillId="0" borderId="0" xfId="0" applyFont="1" applyAlignment="1">
      <alignment horizontal="left" vertical="center" wrapText="1"/>
    </xf>
    <xf numFmtId="0" fontId="4" fillId="0" borderId="0" xfId="0" applyFont="1" applyAlignment="1">
      <alignment horizontal="left" vertical="center" wrapText="1" indent="1"/>
    </xf>
    <xf numFmtId="0" fontId="2" fillId="0" borderId="0" xfId="0" applyFont="1" applyAlignment="1">
      <alignment horizontal="center" vertical="center" wrapText="1"/>
    </xf>
    <xf numFmtId="2" fontId="5" fillId="0" borderId="0" xfId="0" applyNumberFormat="1" applyFont="1" applyAlignment="1">
      <alignment horizontal="left"/>
    </xf>
    <xf numFmtId="2" fontId="2" fillId="0" borderId="0" xfId="0" applyNumberFormat="1" applyFont="1" applyAlignment="1">
      <alignment horizontal="center" vertical="center" wrapText="1"/>
    </xf>
    <xf numFmtId="2" fontId="4" fillId="0" borderId="0" xfId="0" applyNumberFormat="1" applyFont="1" applyAlignment="1">
      <alignment horizontal="right" vertical="center"/>
    </xf>
    <xf numFmtId="10" fontId="4" fillId="0" borderId="0" xfId="0" applyNumberFormat="1" applyFont="1" applyAlignment="1">
      <alignment horizontal="center" vertical="center"/>
    </xf>
    <xf numFmtId="10" fontId="4" fillId="0" borderId="0" xfId="0" applyNumberFormat="1" applyFont="1" applyAlignment="1">
      <alignment horizontal="right" vertical="center"/>
    </xf>
    <xf numFmtId="10" fontId="5" fillId="0" borderId="0" xfId="0" applyNumberFormat="1" applyFont="1" applyAlignment="1">
      <alignment horizontal="left"/>
    </xf>
    <xf numFmtId="10" fontId="5" fillId="0" borderId="0" xfId="0" applyNumberFormat="1" applyFont="1" applyAlignment="1">
      <alignment horizontal="center" vertical="center"/>
    </xf>
    <xf numFmtId="2" fontId="2" fillId="0" borderId="1" xfId="0" applyNumberFormat="1" applyFont="1" applyBorder="1" applyAlignment="1">
      <alignment horizontal="center" vertical="center" wrapText="1"/>
    </xf>
    <xf numFmtId="2" fontId="3" fillId="0" borderId="0" xfId="0" applyNumberFormat="1" applyFont="1" applyAlignment="1">
      <alignment horizontal="right" vertical="center" wrapText="1"/>
    </xf>
    <xf numFmtId="2" fontId="4" fillId="0" borderId="0" xfId="0" applyNumberFormat="1" applyFont="1" applyAlignment="1">
      <alignment horizontal="right" vertical="center" wrapText="1"/>
    </xf>
    <xf numFmtId="2" fontId="4" fillId="5" borderId="0" xfId="0" applyNumberFormat="1" applyFont="1" applyFill="1" applyAlignment="1">
      <alignment horizontal="right" vertical="center" wrapText="1"/>
    </xf>
    <xf numFmtId="2" fontId="4" fillId="0" borderId="0" xfId="0" applyNumberFormat="1" applyFont="1" applyAlignment="1">
      <alignment horizontal="left" vertical="center" wrapText="1"/>
    </xf>
    <xf numFmtId="2" fontId="4" fillId="5" borderId="0" xfId="0" applyNumberFormat="1" applyFont="1" applyFill="1" applyAlignment="1">
      <alignment horizontal="right" vertical="center"/>
    </xf>
    <xf numFmtId="2" fontId="4" fillId="3" borderId="0" xfId="0" applyNumberFormat="1" applyFont="1" applyFill="1" applyAlignment="1">
      <alignment horizontal="right" vertical="center" wrapText="1"/>
    </xf>
    <xf numFmtId="2" fontId="4" fillId="2" borderId="0" xfId="0" applyNumberFormat="1" applyFont="1" applyFill="1" applyAlignment="1">
      <alignment horizontal="right" vertical="center" wrapText="1"/>
    </xf>
    <xf numFmtId="2" fontId="4" fillId="4" borderId="0" xfId="0" applyNumberFormat="1" applyFont="1" applyFill="1" applyAlignment="1">
      <alignment horizontal="right" vertical="center" wrapText="1"/>
    </xf>
    <xf numFmtId="2" fontId="3" fillId="0" borderId="0" xfId="0" applyNumberFormat="1" applyFont="1" applyAlignment="1">
      <alignment horizontal="left" vertical="center"/>
    </xf>
    <xf numFmtId="2" fontId="4" fillId="0" borderId="0" xfId="0" applyNumberFormat="1" applyFont="1" applyAlignment="1">
      <alignment horizontal="left" vertical="center"/>
    </xf>
    <xf numFmtId="2" fontId="4" fillId="5" borderId="0" xfId="0" applyNumberFormat="1" applyFont="1" applyFill="1" applyAlignment="1">
      <alignment horizontal="left" vertical="center"/>
    </xf>
    <xf numFmtId="2" fontId="4" fillId="3" borderId="0" xfId="0" applyNumberFormat="1" applyFont="1" applyFill="1" applyAlignment="1">
      <alignment horizontal="right" vertical="center"/>
    </xf>
    <xf numFmtId="2" fontId="4" fillId="2" borderId="0" xfId="0" applyNumberFormat="1" applyFont="1" applyFill="1" applyAlignment="1">
      <alignment horizontal="right" vertical="center"/>
    </xf>
    <xf numFmtId="2" fontId="4" fillId="4" borderId="0" xfId="0" applyNumberFormat="1" applyFont="1" applyFill="1" applyAlignment="1">
      <alignment horizontal="right" vertical="center"/>
    </xf>
    <xf numFmtId="0" fontId="4" fillId="0" borderId="0" xfId="0" applyFont="1" applyAlignment="1">
      <alignment horizontal="left" vertical="center"/>
    </xf>
    <xf numFmtId="0" fontId="4" fillId="0" borderId="0" xfId="0" applyFont="1" applyAlignment="1">
      <alignment horizontal="left" vertical="center" indent="1"/>
    </xf>
    <xf numFmtId="2" fontId="4" fillId="4" borderId="3" xfId="0" applyNumberFormat="1" applyFont="1" applyFill="1" applyBorder="1" applyAlignment="1">
      <alignment horizontal="right" vertical="center" wrapText="1"/>
    </xf>
    <xf numFmtId="10" fontId="3" fillId="0" borderId="0" xfId="0" applyNumberFormat="1" applyFont="1" applyAlignment="1">
      <alignment horizontal="center" vertical="center" wrapText="1"/>
    </xf>
    <xf numFmtId="10" fontId="4" fillId="0" borderId="0" xfId="0" applyNumberFormat="1" applyFont="1" applyAlignment="1">
      <alignment horizontal="center" vertical="center" wrapText="1"/>
    </xf>
    <xf numFmtId="10" fontId="4" fillId="4" borderId="0" xfId="0" applyNumberFormat="1" applyFont="1" applyFill="1" applyAlignment="1">
      <alignment horizontal="center" vertical="center" wrapText="1"/>
    </xf>
    <xf numFmtId="0" fontId="4" fillId="2" borderId="2" xfId="0" applyFont="1" applyFill="1" applyBorder="1" applyAlignment="1">
      <alignment horizontal="left" vertical="center" wrapText="1" indent="2"/>
    </xf>
    <xf numFmtId="0" fontId="1" fillId="0" borderId="0" xfId="0" applyFont="1" applyAlignment="1">
      <alignment horizontal="left" vertical="center"/>
    </xf>
    <xf numFmtId="2" fontId="4" fillId="0" borderId="0" xfId="0" applyNumberFormat="1" applyFont="1" applyAlignment="1">
      <alignment vertical="center"/>
    </xf>
    <xf numFmtId="2" fontId="4" fillId="2" borderId="0" xfId="0" applyNumberFormat="1" applyFont="1" applyFill="1" applyAlignment="1">
      <alignment vertical="center"/>
    </xf>
    <xf numFmtId="0" fontId="4" fillId="0" borderId="0" xfId="0" applyFont="1" applyAlignment="1">
      <alignment vertical="center"/>
    </xf>
    <xf numFmtId="0" fontId="4" fillId="5" borderId="0" xfId="0" applyFont="1" applyFill="1" applyAlignment="1">
      <alignment vertical="center" wrapText="1"/>
    </xf>
    <xf numFmtId="0" fontId="4" fillId="3" borderId="0" xfId="0" applyFont="1" applyFill="1" applyAlignment="1">
      <alignment vertical="center"/>
    </xf>
    <xf numFmtId="0" fontId="4" fillId="2" borderId="0" xfId="0" applyFont="1" applyFill="1" applyAlignment="1">
      <alignment vertical="center" wrapText="1"/>
    </xf>
    <xf numFmtId="0" fontId="4" fillId="2" borderId="0" xfId="0" applyFont="1" applyFill="1" applyAlignment="1">
      <alignment vertical="center"/>
    </xf>
    <xf numFmtId="0" fontId="5" fillId="4" borderId="0" xfId="0" applyFont="1" applyFill="1"/>
    <xf numFmtId="0" fontId="4" fillId="5" borderId="0" xfId="0" applyFont="1" applyFill="1" applyAlignment="1">
      <alignment vertical="center"/>
    </xf>
    <xf numFmtId="0" fontId="4" fillId="4" borderId="0" xfId="0" applyFont="1" applyFill="1" applyAlignment="1">
      <alignment vertical="center"/>
    </xf>
    <xf numFmtId="0" fontId="4" fillId="0" borderId="0" xfId="0" applyFont="1" applyAlignment="1">
      <alignment vertical="center" wrapText="1"/>
    </xf>
    <xf numFmtId="0" fontId="4" fillId="4" borderId="0" xfId="0" applyFont="1" applyFill="1" applyAlignment="1">
      <alignment vertical="center" wrapText="1"/>
    </xf>
    <xf numFmtId="0" fontId="4" fillId="0" borderId="0" xfId="0" applyFont="1" applyAlignment="1">
      <alignment horizontal="center" vertical="center"/>
    </xf>
    <xf numFmtId="0" fontId="3" fillId="0" borderId="0" xfId="0" applyFont="1" applyAlignment="1">
      <alignment horizontal="right" vertical="center" wrapText="1"/>
    </xf>
    <xf numFmtId="0" fontId="4" fillId="0" borderId="0" xfId="0" applyFont="1" applyAlignment="1">
      <alignment horizontal="righ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4" fillId="4" borderId="0" xfId="0" applyFont="1" applyFill="1" applyAlignment="1">
      <alignment horizontal="center" vertical="center" wrapText="1"/>
    </xf>
    <xf numFmtId="0" fontId="5" fillId="0" borderId="0" xfId="0" applyFont="1" applyAlignment="1">
      <alignment horizontal="center" vertical="center"/>
    </xf>
    <xf numFmtId="1" fontId="4" fillId="0" borderId="0" xfId="0" applyNumberFormat="1" applyFont="1" applyAlignment="1">
      <alignment horizontal="center" vertical="center" wrapText="1"/>
    </xf>
    <xf numFmtId="0" fontId="2" fillId="0" borderId="4" xfId="0" applyFont="1" applyBorder="1" applyAlignment="1">
      <alignmen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34"/>
  <sheetViews>
    <sheetView tabSelected="1" topLeftCell="A77" zoomScale="140" zoomScaleNormal="140" workbookViewId="0">
      <pane xSplit="1" topLeftCell="B1" activePane="topRight" state="frozen"/>
      <selection pane="topRight" activeCell="G102" sqref="G102"/>
    </sheetView>
  </sheetViews>
  <sheetFormatPr baseColWidth="10" defaultColWidth="8.83203125" defaultRowHeight="12.75" customHeight="1" x14ac:dyDescent="0.15"/>
  <cols>
    <col min="1" max="1" width="35.6640625" style="4" customWidth="1"/>
    <col min="2" max="2" width="25.83203125" style="4" customWidth="1"/>
    <col min="3" max="3" width="18" style="4" customWidth="1"/>
    <col min="4" max="6" width="20.33203125" style="37" customWidth="1"/>
    <col min="7" max="7" width="20.33203125" style="4" customWidth="1"/>
    <col min="8" max="8" width="8.83203125" style="4" customWidth="1"/>
    <col min="9" max="9" width="10.33203125" style="37" customWidth="1"/>
    <col min="10" max="10" width="12.83203125" style="4" customWidth="1"/>
    <col min="12" max="12" width="46.83203125" customWidth="1"/>
  </cols>
  <sheetData>
    <row r="1" spans="1:12" s="4" customFormat="1" ht="12.75" customHeight="1" x14ac:dyDescent="0.15">
      <c r="A1" s="66" t="s">
        <v>146</v>
      </c>
      <c r="B1" s="34"/>
      <c r="C1" s="34"/>
      <c r="D1" s="34"/>
      <c r="E1" s="34"/>
      <c r="F1" s="34"/>
      <c r="G1" s="34"/>
      <c r="I1" s="37"/>
    </row>
    <row r="2" spans="1:12" ht="12.75" customHeight="1" x14ac:dyDescent="0.15">
      <c r="C2" s="4" t="s">
        <v>127</v>
      </c>
      <c r="D2" s="37" t="s">
        <v>144</v>
      </c>
    </row>
    <row r="3" spans="1:12" ht="12.75" customHeight="1" x14ac:dyDescent="0.15">
      <c r="A3" s="1" t="s">
        <v>0</v>
      </c>
      <c r="B3" s="87" t="s">
        <v>148</v>
      </c>
      <c r="C3" s="1" t="s">
        <v>152</v>
      </c>
      <c r="D3" s="1">
        <v>2015</v>
      </c>
      <c r="E3" s="44" t="s">
        <v>143</v>
      </c>
      <c r="F3" s="44" t="s">
        <v>150</v>
      </c>
      <c r="G3" s="1" t="s">
        <v>151</v>
      </c>
      <c r="H3" s="1">
        <v>2010</v>
      </c>
      <c r="I3" s="38" t="s">
        <v>145</v>
      </c>
      <c r="J3" s="36" t="s">
        <v>149</v>
      </c>
    </row>
    <row r="4" spans="1:12" s="4" customFormat="1" ht="13" x14ac:dyDescent="0.15">
      <c r="A4" s="2"/>
      <c r="B4" s="24"/>
      <c r="C4" s="53"/>
      <c r="D4" s="45"/>
      <c r="E4" s="45"/>
      <c r="F4" s="45"/>
      <c r="G4" s="80"/>
      <c r="H4" s="5">
        <v>121107</v>
      </c>
      <c r="I4" s="39"/>
      <c r="J4" s="5"/>
    </row>
    <row r="5" spans="1:12" s="4" customFormat="1" ht="13" x14ac:dyDescent="0.15">
      <c r="A5" s="3" t="s">
        <v>1</v>
      </c>
      <c r="B5" s="25"/>
      <c r="C5" s="54"/>
      <c r="D5" s="46"/>
      <c r="E5" s="46"/>
      <c r="F5" s="46"/>
      <c r="G5" s="81"/>
      <c r="I5" s="37"/>
    </row>
    <row r="6" spans="1:12" s="4" customFormat="1" ht="13" x14ac:dyDescent="0.15">
      <c r="A6" s="3" t="s">
        <v>1</v>
      </c>
      <c r="B6" s="59"/>
      <c r="C6" s="54"/>
      <c r="D6" s="46"/>
      <c r="E6" s="46"/>
      <c r="F6" s="46"/>
      <c r="G6" s="81"/>
      <c r="I6" s="37"/>
    </row>
    <row r="7" spans="1:12" s="4" customFormat="1" ht="13" x14ac:dyDescent="0.15">
      <c r="A7" s="2" t="s">
        <v>2</v>
      </c>
      <c r="C7" s="53"/>
      <c r="D7" s="45">
        <v>55978.46</v>
      </c>
      <c r="E7" s="62"/>
      <c r="F7" s="62"/>
      <c r="G7" s="82"/>
      <c r="H7" s="7">
        <v>48109</v>
      </c>
      <c r="I7" s="39"/>
      <c r="J7" s="7"/>
    </row>
    <row r="8" spans="1:12" s="4" customFormat="1" ht="13" x14ac:dyDescent="0.15">
      <c r="A8" s="3" t="s">
        <v>1</v>
      </c>
      <c r="B8" s="69"/>
      <c r="C8" s="54" t="s">
        <v>147</v>
      </c>
      <c r="D8" s="46">
        <f>D10+D35+D36+D40+D41+C43+C44+D45+C47+C48+C49+C51+C52+C53+C54+C55+C57+C58+C59+D60+D64+D72+D84+D88+C90+C91+C92+C93+D94+D95+C101+C102+C103+C104+C106+C107+D108+D109+D110+C112+C113+C114+C115+D117+D119</f>
        <v>55978.429999999978</v>
      </c>
      <c r="E8" s="63"/>
      <c r="F8" s="63"/>
      <c r="G8" s="83"/>
      <c r="I8" s="37"/>
    </row>
    <row r="9" spans="1:12" s="4" customFormat="1" ht="13" x14ac:dyDescent="0.15">
      <c r="A9" s="6" t="s">
        <v>3</v>
      </c>
      <c r="B9" s="69"/>
      <c r="C9" s="54"/>
      <c r="D9" s="46">
        <v>7022.59</v>
      </c>
      <c r="E9" s="63"/>
      <c r="F9" s="63"/>
      <c r="G9" s="83">
        <v>26</v>
      </c>
      <c r="H9" s="5">
        <v>6129</v>
      </c>
      <c r="I9" s="39"/>
      <c r="J9" s="5"/>
      <c r="L9" s="12" t="s">
        <v>107</v>
      </c>
    </row>
    <row r="10" spans="1:12" s="4" customFormat="1" ht="24" x14ac:dyDescent="0.15">
      <c r="A10" s="21" t="s">
        <v>4</v>
      </c>
      <c r="B10" s="70" t="s">
        <v>113</v>
      </c>
      <c r="C10" s="55"/>
      <c r="D10" s="47">
        <v>4014.57</v>
      </c>
      <c r="E10" s="40">
        <f>D10/D$7</f>
        <v>7.1716335176065946E-2</v>
      </c>
      <c r="F10" s="64">
        <f>D10/$D$9</f>
        <v>0.57166515487875558</v>
      </c>
      <c r="G10" s="79"/>
      <c r="H10" s="5">
        <v>3624</v>
      </c>
      <c r="I10" s="40">
        <f>H10/H$7</f>
        <v>7.5328940530877797E-2</v>
      </c>
      <c r="J10" s="9">
        <v>0</v>
      </c>
      <c r="L10" s="13" t="s">
        <v>118</v>
      </c>
    </row>
    <row r="11" spans="1:12" s="4" customFormat="1" ht="12.5" hidden="1" customHeight="1" x14ac:dyDescent="0.15">
      <c r="A11" s="10" t="s">
        <v>5</v>
      </c>
      <c r="B11" s="69"/>
      <c r="C11" s="54"/>
      <c r="D11" s="46"/>
      <c r="E11" s="63"/>
      <c r="F11" s="64">
        <f t="shared" ref="F11:F35" si="0">D11/$D$9</f>
        <v>0</v>
      </c>
      <c r="G11" s="83"/>
      <c r="H11" s="9">
        <v>502</v>
      </c>
      <c r="I11" s="41"/>
      <c r="J11" s="9"/>
    </row>
    <row r="12" spans="1:12" s="4" customFormat="1" ht="12.5" hidden="1" customHeight="1" x14ac:dyDescent="0.15">
      <c r="A12" s="11" t="s">
        <v>6</v>
      </c>
      <c r="B12" s="69"/>
      <c r="C12" s="54"/>
      <c r="D12" s="46"/>
      <c r="E12" s="63"/>
      <c r="F12" s="64">
        <f t="shared" si="0"/>
        <v>0</v>
      </c>
      <c r="G12" s="83"/>
      <c r="H12" s="9">
        <v>165</v>
      </c>
      <c r="I12" s="41"/>
      <c r="J12" s="9"/>
    </row>
    <row r="13" spans="1:12" s="4" customFormat="1" ht="12.5" hidden="1" customHeight="1" x14ac:dyDescent="0.15">
      <c r="A13" s="11" t="s">
        <v>7</v>
      </c>
      <c r="B13" s="69"/>
      <c r="C13" s="54"/>
      <c r="D13" s="46"/>
      <c r="E13" s="63"/>
      <c r="F13" s="64">
        <f t="shared" si="0"/>
        <v>0</v>
      </c>
      <c r="G13" s="83"/>
      <c r="H13" s="9">
        <v>337</v>
      </c>
      <c r="I13" s="41"/>
      <c r="J13" s="9"/>
    </row>
    <row r="14" spans="1:12" s="4" customFormat="1" ht="12.5" hidden="1" customHeight="1" x14ac:dyDescent="0.15">
      <c r="A14" s="10" t="s">
        <v>8</v>
      </c>
      <c r="B14" s="69"/>
      <c r="C14" s="54"/>
      <c r="D14" s="46"/>
      <c r="E14" s="63"/>
      <c r="F14" s="64">
        <f t="shared" si="0"/>
        <v>0</v>
      </c>
      <c r="G14" s="83"/>
      <c r="H14" s="9">
        <v>784</v>
      </c>
      <c r="I14" s="41"/>
      <c r="J14" s="9"/>
    </row>
    <row r="15" spans="1:12" s="4" customFormat="1" ht="12.5" hidden="1" customHeight="1" x14ac:dyDescent="0.15">
      <c r="A15" s="11" t="s">
        <v>9</v>
      </c>
      <c r="B15" s="69"/>
      <c r="C15" s="54"/>
      <c r="D15" s="46"/>
      <c r="E15" s="63"/>
      <c r="F15" s="64">
        <f t="shared" si="0"/>
        <v>0</v>
      </c>
      <c r="G15" s="83"/>
      <c r="H15" s="9">
        <v>217</v>
      </c>
      <c r="I15" s="41"/>
      <c r="J15" s="9"/>
    </row>
    <row r="16" spans="1:12" s="4" customFormat="1" ht="12.5" hidden="1" customHeight="1" x14ac:dyDescent="0.15">
      <c r="A16" s="11" t="s">
        <v>10</v>
      </c>
      <c r="B16" s="69"/>
      <c r="C16" s="54"/>
      <c r="D16" s="46"/>
      <c r="E16" s="63"/>
      <c r="F16" s="64">
        <f t="shared" si="0"/>
        <v>0</v>
      </c>
      <c r="G16" s="83"/>
      <c r="H16" s="9">
        <v>149</v>
      </c>
      <c r="I16" s="41"/>
      <c r="J16" s="9"/>
    </row>
    <row r="17" spans="1:10" s="4" customFormat="1" ht="12.5" hidden="1" customHeight="1" x14ac:dyDescent="0.15">
      <c r="A17" s="11" t="s">
        <v>11</v>
      </c>
      <c r="B17" s="69"/>
      <c r="C17" s="54"/>
      <c r="D17" s="46"/>
      <c r="E17" s="63"/>
      <c r="F17" s="64">
        <f t="shared" si="0"/>
        <v>0</v>
      </c>
      <c r="G17" s="83"/>
      <c r="H17" s="9">
        <v>117</v>
      </c>
      <c r="I17" s="41"/>
      <c r="J17" s="9"/>
    </row>
    <row r="18" spans="1:10" s="4" customFormat="1" ht="12.5" hidden="1" customHeight="1" x14ac:dyDescent="0.15">
      <c r="A18" s="11" t="s">
        <v>12</v>
      </c>
      <c r="B18" s="69"/>
      <c r="C18" s="54"/>
      <c r="D18" s="46"/>
      <c r="E18" s="63"/>
      <c r="F18" s="64">
        <f t="shared" si="0"/>
        <v>0</v>
      </c>
      <c r="G18" s="83"/>
      <c r="H18" s="9">
        <v>138</v>
      </c>
      <c r="I18" s="41"/>
      <c r="J18" s="9"/>
    </row>
    <row r="19" spans="1:10" s="4" customFormat="1" ht="12.5" hidden="1" customHeight="1" x14ac:dyDescent="0.15">
      <c r="A19" s="11" t="s">
        <v>13</v>
      </c>
      <c r="B19" s="69"/>
      <c r="C19" s="54"/>
      <c r="D19" s="46"/>
      <c r="E19" s="63"/>
      <c r="F19" s="64">
        <f t="shared" si="0"/>
        <v>0</v>
      </c>
      <c r="G19" s="83"/>
      <c r="H19" s="9">
        <v>117</v>
      </c>
      <c r="I19" s="41"/>
      <c r="J19" s="9"/>
    </row>
    <row r="20" spans="1:10" s="4" customFormat="1" ht="12.5" hidden="1" customHeight="1" x14ac:dyDescent="0.15">
      <c r="A20" s="11" t="s">
        <v>14</v>
      </c>
      <c r="B20" s="69"/>
      <c r="C20" s="54"/>
      <c r="D20" s="46"/>
      <c r="E20" s="63"/>
      <c r="F20" s="64">
        <f t="shared" si="0"/>
        <v>0</v>
      </c>
      <c r="G20" s="83"/>
      <c r="H20" s="9">
        <v>46</v>
      </c>
      <c r="I20" s="41"/>
      <c r="J20" s="9"/>
    </row>
    <row r="21" spans="1:10" s="4" customFormat="1" ht="12.5" hidden="1" customHeight="1" x14ac:dyDescent="0.15">
      <c r="A21" s="10" t="s">
        <v>15</v>
      </c>
      <c r="B21" s="69"/>
      <c r="C21" s="54"/>
      <c r="D21" s="46"/>
      <c r="E21" s="63"/>
      <c r="F21" s="64">
        <f t="shared" si="0"/>
        <v>0</v>
      </c>
      <c r="G21" s="83"/>
      <c r="H21" s="9">
        <v>380</v>
      </c>
      <c r="I21" s="41"/>
      <c r="J21" s="9"/>
    </row>
    <row r="22" spans="1:10" s="4" customFormat="1" ht="12.5" hidden="1" customHeight="1" x14ac:dyDescent="0.15">
      <c r="A22" s="11" t="s">
        <v>16</v>
      </c>
      <c r="B22" s="69"/>
      <c r="C22" s="54"/>
      <c r="D22" s="46"/>
      <c r="E22" s="63"/>
      <c r="F22" s="64">
        <f t="shared" si="0"/>
        <v>0</v>
      </c>
      <c r="G22" s="83"/>
      <c r="H22" s="9">
        <v>141</v>
      </c>
      <c r="I22" s="41"/>
      <c r="J22" s="9"/>
    </row>
    <row r="23" spans="1:10" s="4" customFormat="1" ht="12.5" hidden="1" customHeight="1" x14ac:dyDescent="0.15">
      <c r="A23" s="11" t="s">
        <v>17</v>
      </c>
      <c r="B23" s="69"/>
      <c r="C23" s="54"/>
      <c r="D23" s="46"/>
      <c r="E23" s="63"/>
      <c r="F23" s="64">
        <f t="shared" si="0"/>
        <v>0</v>
      </c>
      <c r="G23" s="83"/>
      <c r="H23" s="9">
        <v>240</v>
      </c>
      <c r="I23" s="41"/>
      <c r="J23" s="9"/>
    </row>
    <row r="24" spans="1:10" s="4" customFormat="1" ht="12.5" hidden="1" customHeight="1" x14ac:dyDescent="0.15">
      <c r="A24" s="10" t="s">
        <v>18</v>
      </c>
      <c r="B24" s="69"/>
      <c r="C24" s="54"/>
      <c r="D24" s="46"/>
      <c r="E24" s="63"/>
      <c r="F24" s="64">
        <f t="shared" si="0"/>
        <v>0</v>
      </c>
      <c r="G24" s="83"/>
      <c r="H24" s="9">
        <v>679</v>
      </c>
      <c r="I24" s="41"/>
      <c r="J24" s="9"/>
    </row>
    <row r="25" spans="1:10" s="4" customFormat="1" ht="12.5" hidden="1" customHeight="1" x14ac:dyDescent="0.15">
      <c r="A25" s="11" t="s">
        <v>19</v>
      </c>
      <c r="B25" s="69"/>
      <c r="C25" s="54"/>
      <c r="D25" s="46"/>
      <c r="E25" s="63"/>
      <c r="F25" s="64">
        <f t="shared" si="0"/>
        <v>0</v>
      </c>
      <c r="G25" s="83"/>
      <c r="H25" s="9">
        <v>232</v>
      </c>
      <c r="I25" s="41"/>
      <c r="J25" s="9"/>
    </row>
    <row r="26" spans="1:10" s="4" customFormat="1" ht="12.5" hidden="1" customHeight="1" x14ac:dyDescent="0.15">
      <c r="A26" s="11" t="s">
        <v>20</v>
      </c>
      <c r="B26" s="69"/>
      <c r="C26" s="54"/>
      <c r="D26" s="46"/>
      <c r="E26" s="63"/>
      <c r="F26" s="64">
        <f t="shared" si="0"/>
        <v>0</v>
      </c>
      <c r="G26" s="83"/>
      <c r="H26" s="9">
        <v>210</v>
      </c>
      <c r="I26" s="41"/>
      <c r="J26" s="9"/>
    </row>
    <row r="27" spans="1:10" s="4" customFormat="1" ht="12.5" hidden="1" customHeight="1" x14ac:dyDescent="0.15">
      <c r="A27" s="11" t="s">
        <v>21</v>
      </c>
      <c r="B27" s="69"/>
      <c r="C27" s="54"/>
      <c r="D27" s="46"/>
      <c r="E27" s="63"/>
      <c r="F27" s="64">
        <f t="shared" si="0"/>
        <v>0</v>
      </c>
      <c r="G27" s="83"/>
      <c r="H27" s="9">
        <v>113</v>
      </c>
      <c r="I27" s="41"/>
      <c r="J27" s="9"/>
    </row>
    <row r="28" spans="1:10" s="4" customFormat="1" ht="12.5" hidden="1" customHeight="1" x14ac:dyDescent="0.15">
      <c r="A28" s="11" t="s">
        <v>22</v>
      </c>
      <c r="B28" s="69"/>
      <c r="C28" s="54"/>
      <c r="D28" s="46"/>
      <c r="E28" s="63"/>
      <c r="F28" s="64">
        <f t="shared" si="0"/>
        <v>0</v>
      </c>
      <c r="G28" s="83"/>
      <c r="H28" s="9">
        <v>124</v>
      </c>
      <c r="I28" s="41"/>
      <c r="J28" s="9"/>
    </row>
    <row r="29" spans="1:10" s="4" customFormat="1" ht="12.5" hidden="1" customHeight="1" x14ac:dyDescent="0.15">
      <c r="A29" s="10" t="s">
        <v>23</v>
      </c>
      <c r="B29" s="69"/>
      <c r="C29" s="54"/>
      <c r="D29" s="46"/>
      <c r="E29" s="63"/>
      <c r="F29" s="64">
        <f t="shared" si="0"/>
        <v>0</v>
      </c>
      <c r="G29" s="83"/>
      <c r="H29" s="5">
        <v>1278</v>
      </c>
      <c r="I29" s="41"/>
      <c r="J29" s="5"/>
    </row>
    <row r="30" spans="1:10" s="4" customFormat="1" ht="12.5" hidden="1" customHeight="1" x14ac:dyDescent="0.15">
      <c r="A30" s="11" t="s">
        <v>24</v>
      </c>
      <c r="B30" s="69"/>
      <c r="C30" s="54"/>
      <c r="D30" s="46"/>
      <c r="E30" s="63"/>
      <c r="F30" s="64">
        <f t="shared" si="0"/>
        <v>0</v>
      </c>
      <c r="G30" s="83"/>
      <c r="H30" s="9">
        <v>132</v>
      </c>
      <c r="I30" s="41"/>
      <c r="J30" s="9"/>
    </row>
    <row r="31" spans="1:10" s="4" customFormat="1" ht="12.5" hidden="1" customHeight="1" x14ac:dyDescent="0.15">
      <c r="A31" s="11" t="s">
        <v>25</v>
      </c>
      <c r="B31" s="69"/>
      <c r="C31" s="54"/>
      <c r="D31" s="46"/>
      <c r="E31" s="63"/>
      <c r="F31" s="64">
        <f t="shared" si="0"/>
        <v>0</v>
      </c>
      <c r="G31" s="83"/>
      <c r="H31" s="9">
        <v>103</v>
      </c>
      <c r="I31" s="41"/>
      <c r="J31" s="9"/>
    </row>
    <row r="32" spans="1:10" s="4" customFormat="1" ht="12.5" hidden="1" customHeight="1" x14ac:dyDescent="0.15">
      <c r="A32" s="11" t="s">
        <v>26</v>
      </c>
      <c r="B32" s="69"/>
      <c r="C32" s="54"/>
      <c r="D32" s="46"/>
      <c r="E32" s="63"/>
      <c r="F32" s="64">
        <f t="shared" si="0"/>
        <v>0</v>
      </c>
      <c r="G32" s="83"/>
      <c r="H32" s="9">
        <v>667</v>
      </c>
      <c r="I32" s="41"/>
      <c r="J32" s="9"/>
    </row>
    <row r="33" spans="1:13" s="4" customFormat="1" ht="12.5" hidden="1" customHeight="1" x14ac:dyDescent="0.15">
      <c r="A33" s="11" t="s">
        <v>27</v>
      </c>
      <c r="B33" s="69"/>
      <c r="C33" s="54"/>
      <c r="D33" s="46"/>
      <c r="E33" s="63"/>
      <c r="F33" s="64">
        <f t="shared" si="0"/>
        <v>0</v>
      </c>
      <c r="G33" s="83"/>
      <c r="H33" s="9">
        <v>333</v>
      </c>
      <c r="I33" s="41"/>
      <c r="J33" s="9"/>
    </row>
    <row r="34" spans="1:13" s="4" customFormat="1" ht="21" hidden="1" customHeight="1" x14ac:dyDescent="0.15">
      <c r="A34" s="11" t="s">
        <v>28</v>
      </c>
      <c r="B34" s="69"/>
      <c r="C34" s="54"/>
      <c r="D34" s="46"/>
      <c r="E34" s="63"/>
      <c r="F34" s="64">
        <f t="shared" si="0"/>
        <v>0</v>
      </c>
      <c r="G34" s="83"/>
      <c r="H34" s="9">
        <v>43</v>
      </c>
      <c r="I34" s="41"/>
      <c r="J34" s="9"/>
    </row>
    <row r="35" spans="1:13" s="4" customFormat="1" ht="13" x14ac:dyDescent="0.15">
      <c r="A35" s="14" t="s">
        <v>29</v>
      </c>
      <c r="B35" s="71"/>
      <c r="C35" s="56"/>
      <c r="D35" s="50">
        <v>3008.02</v>
      </c>
      <c r="E35" s="40">
        <f>D35/D$7</f>
        <v>5.3735311760988065E-2</v>
      </c>
      <c r="F35" s="64">
        <f t="shared" si="0"/>
        <v>0.42833484512124442</v>
      </c>
      <c r="G35" s="79"/>
      <c r="H35" s="5">
        <v>2505</v>
      </c>
      <c r="I35" s="40">
        <f>H35/H$7</f>
        <v>5.2069259390134903E-2</v>
      </c>
      <c r="J35" s="5">
        <v>1</v>
      </c>
      <c r="L35" s="19"/>
    </row>
    <row r="36" spans="1:13" s="4" customFormat="1" ht="24" x14ac:dyDescent="0.15">
      <c r="A36" s="15" t="s">
        <v>30</v>
      </c>
      <c r="B36" s="72" t="s">
        <v>119</v>
      </c>
      <c r="C36" s="57"/>
      <c r="D36" s="51">
        <v>515.11</v>
      </c>
      <c r="E36" s="40">
        <f>D36/D$7</f>
        <v>9.2019323146796117E-3</v>
      </c>
      <c r="F36" s="40"/>
      <c r="G36" s="79"/>
      <c r="H36" s="9">
        <v>412</v>
      </c>
      <c r="I36" s="40">
        <f>H36/H$7</f>
        <v>8.5638861751439442E-3</v>
      </c>
      <c r="J36" s="9"/>
    </row>
    <row r="37" spans="1:13" s="4" customFormat="1" ht="13" x14ac:dyDescent="0.15">
      <c r="A37" s="6" t="s">
        <v>31</v>
      </c>
      <c r="B37" s="69"/>
      <c r="C37" s="39"/>
      <c r="D37" s="46">
        <v>18408.830000000002</v>
      </c>
      <c r="E37" s="63"/>
      <c r="F37" s="63"/>
      <c r="G37" s="83"/>
      <c r="H37" s="5">
        <v>16557</v>
      </c>
      <c r="I37" s="41"/>
      <c r="J37" s="5"/>
    </row>
    <row r="38" spans="1:13" s="4" customFormat="1" ht="13" x14ac:dyDescent="0.15">
      <c r="A38" s="8" t="s">
        <v>32</v>
      </c>
      <c r="B38" s="69"/>
      <c r="C38" s="39"/>
      <c r="D38" s="46">
        <v>10742.22</v>
      </c>
      <c r="E38" s="63"/>
      <c r="F38" s="63"/>
      <c r="G38" s="83"/>
      <c r="H38" s="5">
        <v>9812</v>
      </c>
      <c r="I38" s="41"/>
      <c r="J38" s="5"/>
    </row>
    <row r="39" spans="1:13" s="4" customFormat="1" ht="13" x14ac:dyDescent="0.15">
      <c r="A39" s="10" t="s">
        <v>33</v>
      </c>
      <c r="B39" s="69"/>
      <c r="C39" s="39"/>
      <c r="D39" s="46">
        <v>6210.06</v>
      </c>
      <c r="E39" s="63"/>
      <c r="F39" s="63"/>
      <c r="G39" s="83"/>
      <c r="H39" s="5">
        <v>6277</v>
      </c>
      <c r="I39" s="41"/>
      <c r="J39" s="5"/>
    </row>
    <row r="40" spans="1:13" s="4" customFormat="1" ht="13" x14ac:dyDescent="0.15">
      <c r="A40" s="18" t="s">
        <v>34</v>
      </c>
      <c r="B40" s="73"/>
      <c r="C40" s="57"/>
      <c r="D40" s="51">
        <v>2858.86</v>
      </c>
      <c r="E40" s="40">
        <f>D40/D$7</f>
        <v>5.1070715414464785E-2</v>
      </c>
      <c r="F40" s="40"/>
      <c r="G40" s="79"/>
      <c r="H40" s="5">
        <v>3351</v>
      </c>
      <c r="I40" s="40">
        <f>H40/H$7</f>
        <v>6.9654326633270286E-2</v>
      </c>
      <c r="J40" s="5"/>
    </row>
    <row r="41" spans="1:13" s="4" customFormat="1" ht="13" x14ac:dyDescent="0.15">
      <c r="A41" s="18" t="s">
        <v>35</v>
      </c>
      <c r="B41" s="73"/>
      <c r="C41" s="57"/>
      <c r="D41" s="51">
        <v>1913.48</v>
      </c>
      <c r="E41" s="40">
        <f>D41/D$7</f>
        <v>3.4182433743264823E-2</v>
      </c>
      <c r="F41" s="40"/>
      <c r="G41" s="79"/>
      <c r="H41" s="5">
        <v>1814</v>
      </c>
      <c r="I41" s="40">
        <f>H41/H$7</f>
        <v>3.7706042528425035E-2</v>
      </c>
      <c r="J41" s="5"/>
    </row>
    <row r="42" spans="1:13" s="4" customFormat="1" ht="13" x14ac:dyDescent="0.15">
      <c r="A42" s="28" t="s">
        <v>36</v>
      </c>
      <c r="B42" s="74"/>
      <c r="C42" s="58"/>
      <c r="D42" s="52">
        <v>1437.72</v>
      </c>
      <c r="E42" s="40"/>
      <c r="F42" s="40"/>
      <c r="G42" s="86">
        <v>2</v>
      </c>
      <c r="H42" s="5">
        <v>1112</v>
      </c>
      <c r="I42" s="40">
        <f>H42/H$7</f>
        <v>2.3114178220291423E-2</v>
      </c>
      <c r="J42" s="5"/>
      <c r="L42" s="28"/>
      <c r="M42" s="29"/>
    </row>
    <row r="43" spans="1:13" s="4" customFormat="1" ht="13" x14ac:dyDescent="0.15">
      <c r="A43" s="27"/>
      <c r="B43" s="75" t="s">
        <v>129</v>
      </c>
      <c r="C43" s="49">
        <f>D42-C44</f>
        <v>1019.6</v>
      </c>
      <c r="D43" s="52"/>
      <c r="E43" s="64">
        <f>C43/D$7</f>
        <v>1.8214148799377477E-2</v>
      </c>
      <c r="F43" s="64">
        <f>C43/$D$42</f>
        <v>0.70917842138942211</v>
      </c>
      <c r="G43" s="84"/>
      <c r="H43" s="5"/>
      <c r="I43" s="40"/>
      <c r="J43" s="5">
        <v>2</v>
      </c>
      <c r="L43" s="28"/>
      <c r="M43" s="29"/>
    </row>
    <row r="44" spans="1:13" s="4" customFormat="1" ht="13" x14ac:dyDescent="0.15">
      <c r="A44" s="18"/>
      <c r="B44" s="73" t="s">
        <v>128</v>
      </c>
      <c r="C44" s="57">
        <v>418.12</v>
      </c>
      <c r="D44" s="52"/>
      <c r="E44" s="64">
        <f>C44/D$7</f>
        <v>7.4693015849310613E-3</v>
      </c>
      <c r="F44" s="64">
        <f>C44/$D$42</f>
        <v>0.29082157861057784</v>
      </c>
      <c r="G44" s="84"/>
      <c r="H44" s="5"/>
      <c r="I44" s="41"/>
      <c r="J44" s="5"/>
      <c r="L44" s="28"/>
      <c r="M44" s="29"/>
    </row>
    <row r="45" spans="1:13" s="4" customFormat="1" ht="13" x14ac:dyDescent="0.15">
      <c r="A45" s="20" t="s">
        <v>37</v>
      </c>
      <c r="B45" s="73"/>
      <c r="C45" s="57"/>
      <c r="D45" s="51">
        <v>3802.09</v>
      </c>
      <c r="E45" s="40">
        <f>D45/D$7</f>
        <v>6.7920589455301203E-2</v>
      </c>
      <c r="F45" s="40"/>
      <c r="G45" s="79"/>
      <c r="H45" s="5">
        <v>2900</v>
      </c>
      <c r="I45" s="40">
        <f>H45/H$7</f>
        <v>6.0279781329896691E-2</v>
      </c>
      <c r="J45" s="5"/>
      <c r="L45" s="23"/>
      <c r="M45" s="30"/>
    </row>
    <row r="46" spans="1:13" s="4" customFormat="1" ht="13" x14ac:dyDescent="0.15">
      <c r="A46" s="31" t="s">
        <v>38</v>
      </c>
      <c r="B46" s="76"/>
      <c r="C46" s="58"/>
      <c r="D46" s="52">
        <v>730.07</v>
      </c>
      <c r="E46" s="40"/>
      <c r="F46" s="40"/>
      <c r="G46" s="79">
        <v>3</v>
      </c>
      <c r="H46" s="9">
        <v>635</v>
      </c>
      <c r="I46" s="40">
        <f>H46/H$7</f>
        <v>1.3199193498098069E-2</v>
      </c>
      <c r="J46" s="9"/>
      <c r="L46" s="31"/>
      <c r="M46" s="30"/>
    </row>
    <row r="47" spans="1:13" s="4" customFormat="1" ht="13" x14ac:dyDescent="0.15">
      <c r="A47" s="26"/>
      <c r="B47" s="75" t="s">
        <v>134</v>
      </c>
      <c r="C47" s="49">
        <v>415.76</v>
      </c>
      <c r="D47" s="61"/>
      <c r="E47" s="64">
        <f>C47/D$7</f>
        <v>7.4271425116017838E-3</v>
      </c>
      <c r="F47" s="64">
        <f t="shared" ref="F47:F49" si="1">C47/$D$46</f>
        <v>0.56947963893873188</v>
      </c>
      <c r="G47" s="84"/>
      <c r="H47" s="9"/>
      <c r="I47" s="40"/>
      <c r="J47" s="5">
        <v>2</v>
      </c>
      <c r="L47" s="31"/>
      <c r="M47" s="30"/>
    </row>
    <row r="48" spans="1:13" s="4" customFormat="1" ht="13" x14ac:dyDescent="0.15">
      <c r="A48" s="26"/>
      <c r="B48" s="75" t="s">
        <v>131</v>
      </c>
      <c r="C48" s="49">
        <v>71.12</v>
      </c>
      <c r="D48" s="52"/>
      <c r="E48" s="64">
        <f>C48/D$7</f>
        <v>1.2704886843975345E-3</v>
      </c>
      <c r="F48" s="64">
        <f t="shared" si="1"/>
        <v>9.7415316339529087E-2</v>
      </c>
      <c r="G48" s="84"/>
      <c r="H48" s="9"/>
      <c r="I48" s="40"/>
      <c r="J48" s="5">
        <v>2</v>
      </c>
      <c r="L48" s="31"/>
      <c r="M48" s="30"/>
    </row>
    <row r="49" spans="1:13" s="4" customFormat="1" ht="13" x14ac:dyDescent="0.15">
      <c r="A49" s="20"/>
      <c r="B49" s="73" t="s">
        <v>130</v>
      </c>
      <c r="C49" s="57">
        <f>D46-C47-C48</f>
        <v>243.19000000000005</v>
      </c>
      <c r="D49" s="52"/>
      <c r="E49" s="64">
        <f>C49/D$7</f>
        <v>4.3443495944690165E-3</v>
      </c>
      <c r="F49" s="64">
        <f t="shared" si="1"/>
        <v>0.33310504472173907</v>
      </c>
      <c r="G49" s="84"/>
      <c r="H49" s="9"/>
      <c r="I49" s="40"/>
      <c r="J49" s="9"/>
      <c r="L49" s="31"/>
      <c r="M49" s="30"/>
    </row>
    <row r="50" spans="1:13" s="4" customFormat="1" ht="13" x14ac:dyDescent="0.15">
      <c r="A50" s="8" t="s">
        <v>39</v>
      </c>
      <c r="B50" s="77" t="s">
        <v>115</v>
      </c>
      <c r="C50" s="39"/>
      <c r="D50" s="46">
        <v>3885.11</v>
      </c>
      <c r="E50" s="63"/>
      <c r="F50" s="63"/>
      <c r="G50" s="83">
        <v>5</v>
      </c>
      <c r="H50" s="5">
        <v>3660</v>
      </c>
      <c r="I50" s="40"/>
      <c r="J50" s="5"/>
      <c r="L50" s="31"/>
      <c r="M50" s="30"/>
    </row>
    <row r="51" spans="1:13" s="4" customFormat="1" ht="13" x14ac:dyDescent="0.15">
      <c r="A51" s="26" t="s">
        <v>40</v>
      </c>
      <c r="B51" s="75" t="s">
        <v>108</v>
      </c>
      <c r="C51" s="49">
        <v>421.29</v>
      </c>
      <c r="D51" s="52"/>
      <c r="E51" s="64">
        <f>C51/D$7</f>
        <v>7.5259305096996246E-3</v>
      </c>
      <c r="F51" s="64">
        <f>C51/$D$50</f>
        <v>0.10843708414948354</v>
      </c>
      <c r="G51" s="84"/>
      <c r="H51" s="9">
        <v>440</v>
      </c>
      <c r="I51" s="40">
        <f>H51/H$7</f>
        <v>9.1458978569498427E-3</v>
      </c>
      <c r="J51" s="5">
        <v>2</v>
      </c>
      <c r="L51" s="19"/>
      <c r="M51" s="19"/>
    </row>
    <row r="52" spans="1:13" s="4" customFormat="1" ht="13" x14ac:dyDescent="0.15">
      <c r="A52" s="26" t="s">
        <v>41</v>
      </c>
      <c r="B52" s="75" t="s">
        <v>109</v>
      </c>
      <c r="C52" s="49">
        <v>1459.98</v>
      </c>
      <c r="D52" s="52"/>
      <c r="E52" s="64">
        <f>C52/D$7</f>
        <v>2.6081103338677056E-2</v>
      </c>
      <c r="F52" s="64">
        <f t="shared" ref="F52:F55" si="2">C52/$D$50</f>
        <v>0.37578858771051526</v>
      </c>
      <c r="G52" s="84"/>
      <c r="H52" s="5">
        <v>1413</v>
      </c>
      <c r="I52" s="40">
        <f>H52/H$7</f>
        <v>2.9370803799704838E-2</v>
      </c>
      <c r="J52" s="5">
        <v>2</v>
      </c>
      <c r="L52" s="19"/>
      <c r="M52" s="19"/>
    </row>
    <row r="53" spans="1:13" s="4" customFormat="1" ht="13" x14ac:dyDescent="0.15">
      <c r="A53" s="26" t="s">
        <v>42</v>
      </c>
      <c r="B53" s="75" t="s">
        <v>110</v>
      </c>
      <c r="C53" s="49">
        <v>116.35</v>
      </c>
      <c r="D53" s="52"/>
      <c r="E53" s="64">
        <f>C53/D$7</f>
        <v>2.0784780431616018E-3</v>
      </c>
      <c r="F53" s="64">
        <f t="shared" si="2"/>
        <v>2.9947672009286736E-2</v>
      </c>
      <c r="G53" s="84"/>
      <c r="H53" s="9">
        <v>140</v>
      </c>
      <c r="I53" s="40">
        <f>H53/H$7</f>
        <v>2.9100584090294957E-3</v>
      </c>
      <c r="J53" s="5">
        <v>2</v>
      </c>
      <c r="L53" s="19"/>
      <c r="M53" s="19"/>
    </row>
    <row r="54" spans="1:13" s="4" customFormat="1" ht="13" x14ac:dyDescent="0.15">
      <c r="A54" s="26" t="s">
        <v>43</v>
      </c>
      <c r="B54" s="75" t="s">
        <v>111</v>
      </c>
      <c r="C54" s="49">
        <v>1347.12</v>
      </c>
      <c r="D54" s="52"/>
      <c r="E54" s="64">
        <f>C54/D$7</f>
        <v>2.4064970704803238E-2</v>
      </c>
      <c r="F54" s="64">
        <f t="shared" si="2"/>
        <v>0.34673921716502232</v>
      </c>
      <c r="G54" s="84"/>
      <c r="H54" s="5">
        <v>1178</v>
      </c>
      <c r="I54" s="40">
        <f>H54/H$7</f>
        <v>2.4486062898833899E-2</v>
      </c>
      <c r="J54" s="5">
        <v>2</v>
      </c>
      <c r="L54" s="19"/>
      <c r="M54" s="19"/>
    </row>
    <row r="55" spans="1:13" s="4" customFormat="1" ht="13" x14ac:dyDescent="0.15">
      <c r="A55" s="26" t="s">
        <v>44</v>
      </c>
      <c r="B55" s="75" t="s">
        <v>112</v>
      </c>
      <c r="C55" s="49">
        <v>540.37</v>
      </c>
      <c r="D55" s="52"/>
      <c r="E55" s="64">
        <f>C55/D$7</f>
        <v>9.6531773114158555E-3</v>
      </c>
      <c r="F55" s="64">
        <f t="shared" si="2"/>
        <v>0.13908743896569209</v>
      </c>
      <c r="G55" s="84"/>
      <c r="H55" s="9">
        <v>489</v>
      </c>
      <c r="I55" s="40">
        <f>H55/H$7</f>
        <v>1.0164418300110167E-2</v>
      </c>
      <c r="J55" s="5">
        <v>2</v>
      </c>
      <c r="L55" s="19"/>
      <c r="M55" s="19"/>
    </row>
    <row r="56" spans="1:13" s="4" customFormat="1" ht="13" x14ac:dyDescent="0.15">
      <c r="A56" s="23" t="s">
        <v>45</v>
      </c>
      <c r="B56" s="76"/>
      <c r="C56" s="58"/>
      <c r="D56" s="52">
        <v>1308.6199999999999</v>
      </c>
      <c r="E56" s="64"/>
      <c r="F56" s="64"/>
      <c r="G56" s="84">
        <v>3</v>
      </c>
      <c r="H56" s="5">
        <v>1007</v>
      </c>
      <c r="I56" s="41"/>
      <c r="J56" s="5"/>
      <c r="L56" s="31"/>
      <c r="M56" s="30"/>
    </row>
    <row r="57" spans="1:13" s="4" customFormat="1" ht="13" x14ac:dyDescent="0.15">
      <c r="A57" s="20" t="s">
        <v>46</v>
      </c>
      <c r="B57" s="72" t="s">
        <v>116</v>
      </c>
      <c r="C57" s="57">
        <v>426.78</v>
      </c>
      <c r="D57" s="52"/>
      <c r="E57" s="64">
        <f>C57/D$7</f>
        <v>7.6240039472325605E-3</v>
      </c>
      <c r="F57" s="64">
        <f t="shared" ref="F57:F59" si="3">C57/$D$56</f>
        <v>0.32612981614219561</v>
      </c>
      <c r="G57" s="84"/>
      <c r="H57" s="9">
        <v>340</v>
      </c>
      <c r="I57" s="40">
        <f>H57/H$7</f>
        <v>7.0672847076430605E-3</v>
      </c>
      <c r="J57" s="9"/>
      <c r="L57" s="31"/>
      <c r="M57" s="30"/>
    </row>
    <row r="58" spans="1:13" s="4" customFormat="1" ht="13" x14ac:dyDescent="0.15">
      <c r="A58" s="20" t="s">
        <v>47</v>
      </c>
      <c r="B58" s="72" t="s">
        <v>133</v>
      </c>
      <c r="C58" s="57">
        <f>D56-C57-C59</f>
        <v>468.69999999999993</v>
      </c>
      <c r="D58" s="52"/>
      <c r="E58" s="64">
        <f>C58/D$7</f>
        <v>8.3728634192509043E-3</v>
      </c>
      <c r="F58" s="64">
        <f t="shared" si="3"/>
        <v>0.35816356161452523</v>
      </c>
      <c r="G58" s="84"/>
      <c r="H58" s="9">
        <v>667</v>
      </c>
      <c r="I58" s="40">
        <f>H58/H$7</f>
        <v>1.3864349705876239E-2</v>
      </c>
      <c r="J58" s="9"/>
      <c r="L58" s="31"/>
      <c r="M58" s="30"/>
    </row>
    <row r="59" spans="1:13" s="4" customFormat="1" ht="13" x14ac:dyDescent="0.15">
      <c r="A59" s="26"/>
      <c r="B59" s="70" t="s">
        <v>132</v>
      </c>
      <c r="C59" s="49">
        <f>413.14</f>
        <v>413.14</v>
      </c>
      <c r="D59" s="52"/>
      <c r="E59" s="64">
        <f>C59/D$7</f>
        <v>7.3803387946006372E-3</v>
      </c>
      <c r="F59" s="64">
        <f t="shared" si="3"/>
        <v>0.31570662224327922</v>
      </c>
      <c r="G59" s="84"/>
      <c r="H59" s="9"/>
      <c r="I59" s="40"/>
      <c r="J59" s="5">
        <v>2</v>
      </c>
      <c r="L59" s="31"/>
      <c r="M59" s="30"/>
    </row>
    <row r="60" spans="1:13" s="4" customFormat="1" ht="13" x14ac:dyDescent="0.15">
      <c r="A60" s="14" t="s">
        <v>48</v>
      </c>
      <c r="B60" s="71"/>
      <c r="C60" s="56"/>
      <c r="D60" s="50">
        <v>654.57000000000005</v>
      </c>
      <c r="E60" s="40">
        <f>D60/D$7</f>
        <v>1.1693247724213922E-2</v>
      </c>
      <c r="F60" s="40"/>
      <c r="G60" s="79"/>
      <c r="H60" s="9">
        <v>612</v>
      </c>
      <c r="I60" s="40">
        <f>H60/H$7</f>
        <v>1.2721112473757509E-2</v>
      </c>
      <c r="J60" s="5">
        <v>1</v>
      </c>
      <c r="L60" s="23"/>
      <c r="M60" s="30"/>
    </row>
    <row r="61" spans="1:13" s="4" customFormat="1" ht="12.5" customHeight="1" x14ac:dyDescent="0.15">
      <c r="A61" s="10" t="s">
        <v>49</v>
      </c>
      <c r="B61" s="69"/>
      <c r="C61" s="39"/>
      <c r="D61" s="46"/>
      <c r="E61" s="63"/>
      <c r="F61" s="63"/>
      <c r="G61" s="83"/>
      <c r="H61" s="9">
        <v>150</v>
      </c>
      <c r="I61" s="41"/>
      <c r="J61" s="9"/>
      <c r="L61" s="19"/>
      <c r="M61" s="19"/>
    </row>
    <row r="62" spans="1:13" s="4" customFormat="1" ht="12.5" customHeight="1" x14ac:dyDescent="0.15">
      <c r="A62" s="10" t="s">
        <v>50</v>
      </c>
      <c r="B62" s="69"/>
      <c r="C62" s="39"/>
      <c r="D62" s="46"/>
      <c r="E62" s="63"/>
      <c r="F62" s="63"/>
      <c r="G62" s="83"/>
      <c r="H62" s="9">
        <v>329</v>
      </c>
      <c r="I62" s="41"/>
      <c r="J62" s="9"/>
      <c r="L62" s="19"/>
      <c r="M62" s="19"/>
    </row>
    <row r="63" spans="1:13" s="4" customFormat="1" ht="12.5" customHeight="1" x14ac:dyDescent="0.15">
      <c r="A63" s="10" t="s">
        <v>51</v>
      </c>
      <c r="B63" s="69"/>
      <c r="C63" s="39"/>
      <c r="D63" s="46"/>
      <c r="E63" s="63"/>
      <c r="F63" s="63"/>
      <c r="G63" s="83"/>
      <c r="H63" s="9">
        <v>132</v>
      </c>
      <c r="I63" s="41"/>
      <c r="J63" s="9"/>
      <c r="L63" s="19"/>
      <c r="M63" s="19"/>
    </row>
    <row r="64" spans="1:13" s="4" customFormat="1" ht="13" x14ac:dyDescent="0.15">
      <c r="A64" s="14" t="s">
        <v>52</v>
      </c>
      <c r="B64" s="71"/>
      <c r="C64" s="56"/>
      <c r="D64" s="50">
        <v>1818.31</v>
      </c>
      <c r="E64" s="40">
        <f>D64/D$7</f>
        <v>3.248231551921936E-2</v>
      </c>
      <c r="F64" s="40"/>
      <c r="G64" s="79"/>
      <c r="H64" s="5">
        <v>1467</v>
      </c>
      <c r="I64" s="40">
        <f>H64/H$7</f>
        <v>3.0493254900330499E-2</v>
      </c>
      <c r="J64" s="5">
        <v>1</v>
      </c>
      <c r="L64" s="23"/>
      <c r="M64" s="30"/>
    </row>
    <row r="65" spans="1:13" s="4" customFormat="1" ht="12.5" customHeight="1" x14ac:dyDescent="0.15">
      <c r="A65" s="10" t="s">
        <v>53</v>
      </c>
      <c r="B65" s="69"/>
      <c r="C65" s="39"/>
      <c r="D65" s="46"/>
      <c r="E65" s="63"/>
      <c r="F65" s="63"/>
      <c r="G65" s="83"/>
      <c r="H65" s="9">
        <v>102</v>
      </c>
      <c r="I65" s="41"/>
      <c r="J65" s="9"/>
      <c r="L65" s="19"/>
      <c r="M65" s="19"/>
    </row>
    <row r="66" spans="1:13" s="4" customFormat="1" ht="12.5" customHeight="1" x14ac:dyDescent="0.15">
      <c r="A66" s="10" t="s">
        <v>54</v>
      </c>
      <c r="B66" s="69"/>
      <c r="C66" s="39"/>
      <c r="D66" s="46"/>
      <c r="E66" s="63"/>
      <c r="F66" s="63"/>
      <c r="G66" s="83"/>
      <c r="H66" s="9">
        <v>355</v>
      </c>
      <c r="I66" s="41"/>
      <c r="J66" s="9"/>
      <c r="L66" s="19"/>
      <c r="M66" s="19"/>
    </row>
    <row r="67" spans="1:13" s="4" customFormat="1" ht="12.5" customHeight="1" x14ac:dyDescent="0.15">
      <c r="A67" s="10" t="s">
        <v>55</v>
      </c>
      <c r="B67" s="69"/>
      <c r="C67" s="39"/>
      <c r="D67" s="46"/>
      <c r="E67" s="63"/>
      <c r="F67" s="63"/>
      <c r="G67" s="83"/>
      <c r="H67" s="9">
        <v>36</v>
      </c>
      <c r="I67" s="41"/>
      <c r="J67" s="9"/>
      <c r="L67" s="19"/>
      <c r="M67" s="19"/>
    </row>
    <row r="68" spans="1:13" s="4" customFormat="1" ht="12.5" customHeight="1" x14ac:dyDescent="0.15">
      <c r="A68" s="10" t="s">
        <v>56</v>
      </c>
      <c r="B68" s="69"/>
      <c r="C68" s="39"/>
      <c r="D68" s="46"/>
      <c r="E68" s="63"/>
      <c r="F68" s="63"/>
      <c r="G68" s="83"/>
      <c r="H68" s="9">
        <v>209</v>
      </c>
      <c r="I68" s="41"/>
      <c r="J68" s="9"/>
      <c r="L68" s="19"/>
      <c r="M68" s="19"/>
    </row>
    <row r="69" spans="1:13" s="4" customFormat="1" ht="20" customHeight="1" x14ac:dyDescent="0.15">
      <c r="A69" s="10" t="s">
        <v>57</v>
      </c>
      <c r="B69" s="69"/>
      <c r="C69" s="39"/>
      <c r="D69" s="46"/>
      <c r="E69" s="63"/>
      <c r="F69" s="63"/>
      <c r="G69" s="83"/>
      <c r="H69" s="9">
        <v>107</v>
      </c>
      <c r="I69" s="41"/>
      <c r="J69" s="9"/>
      <c r="L69" s="19"/>
      <c r="M69" s="19"/>
    </row>
    <row r="70" spans="1:13" s="4" customFormat="1" ht="12.5" customHeight="1" x14ac:dyDescent="0.15">
      <c r="A70" s="10" t="s">
        <v>58</v>
      </c>
      <c r="B70" s="69"/>
      <c r="C70" s="39"/>
      <c r="D70" s="46"/>
      <c r="E70" s="63"/>
      <c r="F70" s="63"/>
      <c r="G70" s="83"/>
      <c r="H70" s="9">
        <v>657</v>
      </c>
      <c r="I70" s="41"/>
      <c r="J70" s="9"/>
      <c r="L70" s="19"/>
      <c r="M70" s="19"/>
    </row>
    <row r="71" spans="1:13" s="4" customFormat="1" ht="12.5" customHeight="1" x14ac:dyDescent="0.15">
      <c r="A71" s="10"/>
      <c r="B71" s="69"/>
      <c r="C71" s="39"/>
      <c r="D71" s="46"/>
      <c r="E71" s="63"/>
      <c r="F71" s="63"/>
      <c r="G71" s="83"/>
      <c r="H71" s="9"/>
      <c r="I71" s="41"/>
      <c r="J71" s="9"/>
      <c r="L71" s="19"/>
      <c r="M71" s="19"/>
    </row>
    <row r="72" spans="1:13" s="4" customFormat="1" ht="13" x14ac:dyDescent="0.15">
      <c r="A72" s="16" t="s">
        <v>59</v>
      </c>
      <c r="B72" s="71"/>
      <c r="C72" s="56"/>
      <c r="D72" s="50">
        <v>1846.21</v>
      </c>
      <c r="E72" s="40">
        <f>D72/D$7</f>
        <v>3.2980721513239199E-2</v>
      </c>
      <c r="F72" s="40"/>
      <c r="G72" s="79"/>
      <c r="H72" s="5">
        <v>1700</v>
      </c>
      <c r="I72" s="40">
        <f>H72/H$7</f>
        <v>3.5336423538215304E-2</v>
      </c>
      <c r="J72" s="5">
        <v>1</v>
      </c>
      <c r="L72" s="32"/>
      <c r="M72" s="30"/>
    </row>
    <row r="73" spans="1:13" s="4" customFormat="1" ht="12.5" customHeight="1" x14ac:dyDescent="0.15">
      <c r="A73" s="8" t="s">
        <v>60</v>
      </c>
      <c r="B73" s="69"/>
      <c r="C73" s="39"/>
      <c r="D73" s="46"/>
      <c r="E73" s="63"/>
      <c r="F73" s="63"/>
      <c r="G73" s="83"/>
      <c r="H73" s="9">
        <v>382</v>
      </c>
      <c r="I73" s="41"/>
      <c r="J73" s="9"/>
      <c r="L73" s="19"/>
      <c r="M73" s="19"/>
    </row>
    <row r="74" spans="1:13" s="4" customFormat="1" ht="12.5" customHeight="1" x14ac:dyDescent="0.15">
      <c r="A74" s="10" t="s">
        <v>61</v>
      </c>
      <c r="B74" s="69"/>
      <c r="C74" s="39"/>
      <c r="D74" s="46"/>
      <c r="E74" s="63"/>
      <c r="F74" s="63"/>
      <c r="G74" s="83"/>
      <c r="H74" s="9">
        <v>304</v>
      </c>
      <c r="I74" s="41"/>
      <c r="J74" s="9"/>
      <c r="L74" s="19"/>
      <c r="M74" s="19"/>
    </row>
    <row r="75" spans="1:13" s="4" customFormat="1" ht="12.5" customHeight="1" x14ac:dyDescent="0.15">
      <c r="A75" s="10" t="s">
        <v>62</v>
      </c>
      <c r="B75" s="69"/>
      <c r="C75" s="39"/>
      <c r="D75" s="46"/>
      <c r="E75" s="63"/>
      <c r="F75" s="63"/>
      <c r="G75" s="83"/>
      <c r="H75" s="9">
        <v>78</v>
      </c>
      <c r="I75" s="41"/>
      <c r="J75" s="9"/>
      <c r="L75" s="19"/>
      <c r="M75" s="19"/>
    </row>
    <row r="76" spans="1:13" s="4" customFormat="1" ht="12.5" customHeight="1" x14ac:dyDescent="0.15">
      <c r="A76" s="8" t="s">
        <v>63</v>
      </c>
      <c r="B76" s="69"/>
      <c r="C76" s="39"/>
      <c r="D76" s="46"/>
      <c r="E76" s="63"/>
      <c r="F76" s="63"/>
      <c r="G76" s="83"/>
      <c r="H76" s="9">
        <v>663</v>
      </c>
      <c r="I76" s="41"/>
      <c r="J76" s="9"/>
      <c r="L76" s="19"/>
      <c r="M76" s="19"/>
    </row>
    <row r="77" spans="1:13" s="4" customFormat="1" ht="12.5" customHeight="1" x14ac:dyDescent="0.15">
      <c r="A77" s="10" t="s">
        <v>64</v>
      </c>
      <c r="B77" s="69"/>
      <c r="C77" s="39"/>
      <c r="D77" s="46"/>
      <c r="E77" s="63"/>
      <c r="F77" s="63"/>
      <c r="G77" s="83"/>
      <c r="H77" s="9">
        <v>562</v>
      </c>
      <c r="I77" s="41"/>
      <c r="J77" s="9"/>
      <c r="L77" s="19"/>
      <c r="M77" s="19"/>
    </row>
    <row r="78" spans="1:13" s="4" customFormat="1" ht="12.5" customHeight="1" x14ac:dyDescent="0.15">
      <c r="A78" s="10" t="s">
        <v>65</v>
      </c>
      <c r="B78" s="69"/>
      <c r="C78" s="39"/>
      <c r="D78" s="46"/>
      <c r="E78" s="63"/>
      <c r="F78" s="63"/>
      <c r="G78" s="83"/>
      <c r="H78" s="9">
        <v>101</v>
      </c>
      <c r="I78" s="41"/>
      <c r="J78" s="9"/>
      <c r="L78" s="19"/>
      <c r="M78" s="19"/>
    </row>
    <row r="79" spans="1:13" s="4" customFormat="1" ht="12.5" customHeight="1" x14ac:dyDescent="0.15">
      <c r="A79" s="8" t="s">
        <v>66</v>
      </c>
      <c r="B79" s="69"/>
      <c r="C79" s="39"/>
      <c r="D79" s="46"/>
      <c r="E79" s="63"/>
      <c r="F79" s="63"/>
      <c r="G79" s="83"/>
      <c r="H79" s="9">
        <v>91</v>
      </c>
      <c r="I79" s="41"/>
      <c r="J79" s="9"/>
      <c r="L79" s="19"/>
      <c r="M79" s="19"/>
    </row>
    <row r="80" spans="1:13" s="4" customFormat="1" ht="12.5" customHeight="1" x14ac:dyDescent="0.15">
      <c r="A80" s="8" t="s">
        <v>67</v>
      </c>
      <c r="B80" s="69"/>
      <c r="C80" s="39"/>
      <c r="D80" s="46"/>
      <c r="E80" s="63"/>
      <c r="F80" s="63"/>
      <c r="G80" s="83"/>
      <c r="H80" s="9">
        <v>303</v>
      </c>
      <c r="I80" s="41"/>
      <c r="J80" s="9"/>
      <c r="L80" s="19"/>
      <c r="M80" s="19"/>
    </row>
    <row r="81" spans="1:13" s="4" customFormat="1" ht="12.5" customHeight="1" x14ac:dyDescent="0.15">
      <c r="A81" s="8" t="s">
        <v>68</v>
      </c>
      <c r="B81" s="69"/>
      <c r="C81" s="39"/>
      <c r="D81" s="46"/>
      <c r="E81" s="63"/>
      <c r="F81" s="63"/>
      <c r="G81" s="83"/>
      <c r="H81" s="9">
        <v>261</v>
      </c>
      <c r="I81" s="41"/>
      <c r="J81" s="9"/>
      <c r="L81" s="19"/>
      <c r="M81" s="19"/>
    </row>
    <row r="82" spans="1:13" s="4" customFormat="1" ht="12.5" customHeight="1" x14ac:dyDescent="0.15">
      <c r="A82" s="8"/>
      <c r="B82" s="69"/>
      <c r="C82" s="39"/>
      <c r="D82" s="46"/>
      <c r="E82" s="63"/>
      <c r="F82" s="63"/>
      <c r="G82" s="83"/>
      <c r="H82" s="9"/>
      <c r="I82" s="41"/>
      <c r="J82" s="9"/>
      <c r="L82" s="19"/>
      <c r="M82" s="19"/>
    </row>
    <row r="83" spans="1:13" s="4" customFormat="1" ht="13" x14ac:dyDescent="0.15">
      <c r="A83" s="6" t="s">
        <v>69</v>
      </c>
      <c r="B83" s="69"/>
      <c r="C83" s="39"/>
      <c r="D83" s="46"/>
      <c r="E83" s="63"/>
      <c r="F83" s="63"/>
      <c r="G83" s="83"/>
      <c r="H83" s="5">
        <v>7677</v>
      </c>
      <c r="I83" s="40"/>
      <c r="J83" s="5"/>
      <c r="L83" s="32"/>
      <c r="M83" s="30"/>
    </row>
    <row r="84" spans="1:13" s="4" customFormat="1" ht="13" x14ac:dyDescent="0.15">
      <c r="A84" s="14" t="s">
        <v>70</v>
      </c>
      <c r="B84" s="71"/>
      <c r="C84" s="56"/>
      <c r="D84" s="50">
        <v>3996.92</v>
      </c>
      <c r="E84" s="40">
        <f>D84/D$7</f>
        <v>7.1401035326802489E-2</v>
      </c>
      <c r="F84" s="40"/>
      <c r="G84" s="79"/>
      <c r="H84" s="5">
        <v>2588</v>
      </c>
      <c r="I84" s="40">
        <f>H84/H$7</f>
        <v>5.3794508304059532E-2</v>
      </c>
      <c r="J84" s="5">
        <v>1</v>
      </c>
    </row>
    <row r="85" spans="1:13" s="4" customFormat="1" ht="12.5" customHeight="1" x14ac:dyDescent="0.15">
      <c r="A85" s="10" t="s">
        <v>71</v>
      </c>
      <c r="B85" s="69"/>
      <c r="C85" s="39"/>
      <c r="D85" s="46"/>
      <c r="E85" s="63"/>
      <c r="F85" s="63"/>
      <c r="G85" s="83"/>
      <c r="H85" s="5">
        <v>1219</v>
      </c>
      <c r="I85" s="41"/>
      <c r="J85" s="5"/>
    </row>
    <row r="86" spans="1:13" s="4" customFormat="1" ht="12.5" customHeight="1" x14ac:dyDescent="0.15">
      <c r="A86" s="10" t="s">
        <v>72</v>
      </c>
      <c r="B86" s="69"/>
      <c r="C86" s="39"/>
      <c r="D86" s="46"/>
      <c r="E86" s="63"/>
      <c r="F86" s="63"/>
      <c r="G86" s="83"/>
      <c r="H86" s="5">
        <v>1318</v>
      </c>
      <c r="I86" s="41"/>
      <c r="J86" s="5"/>
    </row>
    <row r="87" spans="1:13" s="4" customFormat="1" ht="12.5" customHeight="1" x14ac:dyDescent="0.15">
      <c r="A87" s="10" t="s">
        <v>73</v>
      </c>
      <c r="B87" s="69"/>
      <c r="C87" s="39"/>
      <c r="D87" s="46"/>
      <c r="E87" s="63"/>
      <c r="F87" s="63"/>
      <c r="G87" s="83"/>
      <c r="H87" s="9">
        <v>51</v>
      </c>
      <c r="I87" s="41"/>
      <c r="J87" s="9"/>
    </row>
    <row r="88" spans="1:13" s="4" customFormat="1" ht="24" x14ac:dyDescent="0.15">
      <c r="A88" s="65" t="s">
        <v>74</v>
      </c>
      <c r="B88" s="72" t="s">
        <v>119</v>
      </c>
      <c r="C88" s="57"/>
      <c r="D88" s="51">
        <v>2089.56</v>
      </c>
      <c r="E88" s="40">
        <f>D88/D$7</f>
        <v>3.7327929349967828E-2</v>
      </c>
      <c r="F88" s="40"/>
      <c r="G88" s="79"/>
      <c r="H88" s="5">
        <v>2132</v>
      </c>
      <c r="I88" s="40">
        <f>H88/H$7</f>
        <v>4.4316032343220603E-2</v>
      </c>
      <c r="J88" s="5"/>
    </row>
    <row r="89" spans="1:13" s="4" customFormat="1" ht="13" x14ac:dyDescent="0.15">
      <c r="A89" s="8" t="s">
        <v>75</v>
      </c>
      <c r="B89" s="69"/>
      <c r="C89" s="39"/>
      <c r="D89" s="46">
        <v>2755.65</v>
      </c>
      <c r="E89" s="63"/>
      <c r="F89" s="63"/>
      <c r="G89" s="83">
        <v>4</v>
      </c>
      <c r="H89" s="5">
        <v>2464</v>
      </c>
      <c r="I89" s="41"/>
      <c r="J89" s="5"/>
    </row>
    <row r="90" spans="1:13" s="4" customFormat="1" ht="13" x14ac:dyDescent="0.15">
      <c r="A90" s="20" t="s">
        <v>76</v>
      </c>
      <c r="B90" s="73"/>
      <c r="C90" s="57">
        <v>216.14</v>
      </c>
      <c r="D90" s="51"/>
      <c r="E90" s="64">
        <f>C90/D$7</f>
        <v>3.8611280124533614E-3</v>
      </c>
      <c r="F90" s="64">
        <f>C90/$D$89</f>
        <v>7.8435214922069202E-2</v>
      </c>
      <c r="G90" s="84"/>
      <c r="H90" s="9">
        <v>243</v>
      </c>
      <c r="I90" s="40">
        <f t="shared" ref="I90:I95" si="4">H90/H$7</f>
        <v>5.0510299528154813E-3</v>
      </c>
      <c r="J90" s="9"/>
    </row>
    <row r="91" spans="1:13" s="4" customFormat="1" ht="13" x14ac:dyDescent="0.15">
      <c r="A91" s="17" t="s">
        <v>77</v>
      </c>
      <c r="B91" s="71"/>
      <c r="C91" s="56">
        <v>836.77</v>
      </c>
      <c r="D91" s="50"/>
      <c r="E91" s="64">
        <f>C91/D$7</f>
        <v>1.4948071097347087E-2</v>
      </c>
      <c r="F91" s="64">
        <f t="shared" ref="F90:F93" si="5">C91/$D$89</f>
        <v>0.30365612468927472</v>
      </c>
      <c r="G91" s="84"/>
      <c r="H91" s="9">
        <v>787</v>
      </c>
      <c r="I91" s="40">
        <f t="shared" si="4"/>
        <v>1.6358685485044377E-2</v>
      </c>
      <c r="J91" s="5">
        <v>1</v>
      </c>
    </row>
    <row r="92" spans="1:13" s="4" customFormat="1" ht="13" x14ac:dyDescent="0.15">
      <c r="A92" s="20" t="s">
        <v>78</v>
      </c>
      <c r="B92" s="73"/>
      <c r="C92" s="57">
        <v>1078.56</v>
      </c>
      <c r="D92" s="51"/>
      <c r="E92" s="64">
        <f>C92/D$7</f>
        <v>1.9267411072044497E-2</v>
      </c>
      <c r="F92" s="64">
        <f t="shared" si="5"/>
        <v>0.39139948832398885</v>
      </c>
      <c r="G92" s="84"/>
      <c r="H92" s="5">
        <v>1010</v>
      </c>
      <c r="I92" s="40">
        <f t="shared" si="4"/>
        <v>2.0993992807998504E-2</v>
      </c>
      <c r="J92" s="5"/>
    </row>
    <row r="93" spans="1:13" s="4" customFormat="1" ht="13" x14ac:dyDescent="0.15">
      <c r="A93" s="26" t="s">
        <v>79</v>
      </c>
      <c r="B93" s="75" t="s">
        <v>120</v>
      </c>
      <c r="C93" s="49">
        <v>624.16999999999996</v>
      </c>
      <c r="D93" s="47"/>
      <c r="E93" s="64">
        <f>C93/D$7</f>
        <v>1.1150181694887641E-2</v>
      </c>
      <c r="F93" s="64">
        <f t="shared" si="5"/>
        <v>0.22650554315678695</v>
      </c>
      <c r="G93" s="84"/>
      <c r="H93" s="9">
        <v>423</v>
      </c>
      <c r="I93" s="40">
        <f t="shared" si="4"/>
        <v>8.7925336215676896E-3</v>
      </c>
      <c r="J93" s="5">
        <v>2</v>
      </c>
    </row>
    <row r="94" spans="1:13" s="4" customFormat="1" ht="13" x14ac:dyDescent="0.15">
      <c r="A94" s="21" t="s">
        <v>80</v>
      </c>
      <c r="B94" s="75" t="s">
        <v>117</v>
      </c>
      <c r="C94" s="49"/>
      <c r="D94" s="47">
        <v>660.65</v>
      </c>
      <c r="E94" s="40">
        <f>D94/D$7</f>
        <v>1.1801860930079176E-2</v>
      </c>
      <c r="F94" s="40"/>
      <c r="G94" s="79"/>
      <c r="H94" s="9">
        <v>493</v>
      </c>
      <c r="I94" s="40">
        <f t="shared" si="4"/>
        <v>1.0247562826082439E-2</v>
      </c>
      <c r="J94" s="5">
        <v>2</v>
      </c>
    </row>
    <row r="95" spans="1:13" s="4" customFormat="1" ht="13" x14ac:dyDescent="0.15">
      <c r="A95" s="15" t="s">
        <v>81</v>
      </c>
      <c r="B95" s="73"/>
      <c r="C95" s="57"/>
      <c r="D95" s="51">
        <v>4342.03</v>
      </c>
      <c r="E95" s="40">
        <f>D95/D$7</f>
        <v>7.7566085240644345E-2</v>
      </c>
      <c r="F95" s="40"/>
      <c r="G95" s="79"/>
      <c r="H95" s="5">
        <v>3157</v>
      </c>
      <c r="I95" s="40">
        <f t="shared" si="4"/>
        <v>6.5621817123615117E-2</v>
      </c>
      <c r="J95" s="5"/>
    </row>
    <row r="96" spans="1:13" s="4" customFormat="1" ht="12.5" customHeight="1" x14ac:dyDescent="0.15">
      <c r="A96" s="8" t="s">
        <v>82</v>
      </c>
      <c r="B96" s="69"/>
      <c r="C96" s="39"/>
      <c r="D96" s="46"/>
      <c r="E96" s="63"/>
      <c r="F96" s="63"/>
      <c r="G96" s="83"/>
      <c r="H96" s="5">
        <v>1831</v>
      </c>
      <c r="I96" s="41"/>
      <c r="J96" s="5"/>
    </row>
    <row r="97" spans="1:10" s="4" customFormat="1" ht="12.5" customHeight="1" x14ac:dyDescent="0.15">
      <c r="A97" s="8" t="s">
        <v>83</v>
      </c>
      <c r="B97" s="69"/>
      <c r="C97" s="39"/>
      <c r="D97" s="46"/>
      <c r="E97" s="63"/>
      <c r="F97" s="63"/>
      <c r="G97" s="83"/>
      <c r="H97" s="9">
        <v>722</v>
      </c>
      <c r="I97" s="41"/>
      <c r="J97" s="9"/>
    </row>
    <row r="98" spans="1:10" s="4" customFormat="1" ht="12.5" customHeight="1" x14ac:dyDescent="0.15">
      <c r="A98" s="8" t="s">
        <v>84</v>
      </c>
      <c r="B98" s="69"/>
      <c r="C98" s="39"/>
      <c r="D98" s="46"/>
      <c r="E98" s="63"/>
      <c r="F98" s="63"/>
      <c r="G98" s="83"/>
      <c r="H98" s="9">
        <v>485</v>
      </c>
      <c r="I98" s="41"/>
      <c r="J98" s="9"/>
    </row>
    <row r="99" spans="1:10" s="4" customFormat="1" ht="12.5" customHeight="1" x14ac:dyDescent="0.15">
      <c r="A99" s="8" t="s">
        <v>85</v>
      </c>
      <c r="B99" s="69"/>
      <c r="C99" s="39"/>
      <c r="D99" s="46"/>
      <c r="E99" s="63"/>
      <c r="F99" s="63"/>
      <c r="G99" s="83"/>
      <c r="H99" s="9">
        <v>119</v>
      </c>
      <c r="I99" s="41"/>
      <c r="J99" s="9"/>
    </row>
    <row r="100" spans="1:10" s="4" customFormat="1" ht="13" x14ac:dyDescent="0.15">
      <c r="A100" s="6" t="s">
        <v>86</v>
      </c>
      <c r="B100" s="69"/>
      <c r="C100" s="39"/>
      <c r="D100" s="46">
        <v>2842.07</v>
      </c>
      <c r="E100" s="63"/>
      <c r="F100" s="63"/>
      <c r="G100" s="83">
        <v>4</v>
      </c>
      <c r="H100" s="5">
        <v>2504</v>
      </c>
      <c r="I100" s="41"/>
      <c r="J100" s="5"/>
    </row>
    <row r="101" spans="1:10" s="4" customFormat="1" ht="13" x14ac:dyDescent="0.15">
      <c r="A101" s="14" t="s">
        <v>87</v>
      </c>
      <c r="B101" s="71"/>
      <c r="C101" s="56">
        <v>652.21</v>
      </c>
      <c r="D101" s="50"/>
      <c r="E101" s="64">
        <f>C101/D$7</f>
        <v>1.1651088650884645E-2</v>
      </c>
      <c r="F101" s="64">
        <f>C101/$D$100</f>
        <v>0.22948414359955949</v>
      </c>
      <c r="G101" s="84"/>
      <c r="H101" s="9">
        <v>581</v>
      </c>
      <c r="I101" s="40">
        <f>H101/H$7</f>
        <v>1.2076742397472407E-2</v>
      </c>
      <c r="J101" s="5">
        <v>1</v>
      </c>
    </row>
    <row r="102" spans="1:10" s="4" customFormat="1" ht="13" x14ac:dyDescent="0.15">
      <c r="A102" s="14" t="s">
        <v>88</v>
      </c>
      <c r="B102" s="71"/>
      <c r="C102" s="56">
        <v>1083.6099999999999</v>
      </c>
      <c r="D102" s="50"/>
      <c r="E102" s="64">
        <f>C102/D$7</f>
        <v>1.9357624343363498E-2</v>
      </c>
      <c r="F102" s="64">
        <f t="shared" ref="F102:F104" si="6">C102/$D$100</f>
        <v>0.3812749158183999</v>
      </c>
      <c r="G102" s="84"/>
      <c r="H102" s="9">
        <v>954</v>
      </c>
      <c r="I102" s="40">
        <f>H102/H$7</f>
        <v>1.9829969444386704E-2</v>
      </c>
      <c r="J102" s="5">
        <v>1</v>
      </c>
    </row>
    <row r="103" spans="1:10" s="4" customFormat="1" ht="13" x14ac:dyDescent="0.15">
      <c r="A103" s="14" t="s">
        <v>89</v>
      </c>
      <c r="B103" s="71"/>
      <c r="C103" s="56">
        <v>653.12</v>
      </c>
      <c r="D103" s="50"/>
      <c r="E103" s="64">
        <f>C103/D$7</f>
        <v>1.1667344903736188E-2</v>
      </c>
      <c r="F103" s="64">
        <f t="shared" si="6"/>
        <v>0.22980433275746198</v>
      </c>
      <c r="G103" s="84"/>
      <c r="H103" s="9">
        <v>606</v>
      </c>
      <c r="I103" s="40">
        <f>H103/H$7</f>
        <v>1.2596395684799103E-2</v>
      </c>
      <c r="J103" s="5">
        <v>1</v>
      </c>
    </row>
    <row r="104" spans="1:10" s="4" customFormat="1" ht="13" x14ac:dyDescent="0.15">
      <c r="A104" s="14" t="s">
        <v>90</v>
      </c>
      <c r="B104" s="71"/>
      <c r="C104" s="56">
        <v>453.13</v>
      </c>
      <c r="D104" s="50"/>
      <c r="E104" s="64">
        <f>C104/D$7</f>
        <v>8.0947207193624113E-3</v>
      </c>
      <c r="F104" s="64">
        <f t="shared" si="6"/>
        <v>0.15943660782457855</v>
      </c>
      <c r="G104" s="84"/>
      <c r="H104" s="9">
        <v>364</v>
      </c>
      <c r="I104" s="40">
        <f>H104/H$7</f>
        <v>7.5661518634766887E-3</v>
      </c>
      <c r="J104" s="5">
        <v>1</v>
      </c>
    </row>
    <row r="105" spans="1:10" s="4" customFormat="1" ht="13" x14ac:dyDescent="0.15">
      <c r="A105" s="3" t="s">
        <v>91</v>
      </c>
      <c r="B105" s="69"/>
      <c r="C105" s="39"/>
      <c r="D105" s="46">
        <v>682.56</v>
      </c>
      <c r="E105" s="63"/>
      <c r="F105" s="63"/>
      <c r="G105" s="83">
        <v>2</v>
      </c>
      <c r="I105" s="40"/>
    </row>
    <row r="106" spans="1:10" s="4" customFormat="1" ht="13" x14ac:dyDescent="0.15">
      <c r="A106" s="22"/>
      <c r="B106" s="75" t="s">
        <v>135</v>
      </c>
      <c r="C106" s="49">
        <v>309.02</v>
      </c>
      <c r="D106" s="47"/>
      <c r="E106" s="64">
        <f>C106/D$7</f>
        <v>5.520337644158128E-3</v>
      </c>
      <c r="F106" s="64">
        <f>C106/$D$105</f>
        <v>0.45273675574308486</v>
      </c>
      <c r="G106" s="84"/>
      <c r="H106" s="9">
        <v>582</v>
      </c>
      <c r="I106" s="40">
        <f>H106/H$7</f>
        <v>1.2097528528965474E-2</v>
      </c>
      <c r="J106" s="5">
        <v>2</v>
      </c>
    </row>
    <row r="107" spans="1:10" s="4" customFormat="1" ht="13" x14ac:dyDescent="0.15">
      <c r="A107" s="16"/>
      <c r="B107" s="71" t="s">
        <v>136</v>
      </c>
      <c r="C107" s="56">
        <v>373.54</v>
      </c>
      <c r="D107" s="50"/>
      <c r="E107" s="64">
        <f>C107/D$7</f>
        <v>6.6729238353466676E-3</v>
      </c>
      <c r="F107" s="64">
        <f>C107/$D$105</f>
        <v>0.54726324425691519</v>
      </c>
      <c r="G107" s="84"/>
      <c r="H107" s="9"/>
      <c r="I107" s="40"/>
      <c r="J107" s="5">
        <v>1</v>
      </c>
    </row>
    <row r="108" spans="1:10" s="4" customFormat="1" ht="13" x14ac:dyDescent="0.15">
      <c r="A108" s="16" t="s">
        <v>92</v>
      </c>
      <c r="B108" s="71"/>
      <c r="C108" s="56"/>
      <c r="D108" s="50">
        <v>114.06</v>
      </c>
      <c r="E108" s="40">
        <f>D108/D$7</f>
        <v>2.0375694508209053E-3</v>
      </c>
      <c r="F108" s="40"/>
      <c r="G108" s="79"/>
      <c r="H108" s="9">
        <v>100</v>
      </c>
      <c r="I108" s="40">
        <f>H108/H$7</f>
        <v>2.0786131493067826E-3</v>
      </c>
      <c r="J108" s="5">
        <v>1</v>
      </c>
    </row>
    <row r="109" spans="1:10" s="4" customFormat="1" ht="13" x14ac:dyDescent="0.15">
      <c r="A109" s="15" t="s">
        <v>93</v>
      </c>
      <c r="B109" s="73"/>
      <c r="C109" s="57"/>
      <c r="D109" s="51">
        <v>1314.65</v>
      </c>
      <c r="E109" s="40">
        <f>D109/D$7</f>
        <v>2.3484926166243231E-2</v>
      </c>
      <c r="F109" s="40"/>
      <c r="G109" s="79"/>
      <c r="H109" s="5">
        <v>1074</v>
      </c>
      <c r="I109" s="40">
        <f>H109/H$7</f>
        <v>2.2324305223554844E-2</v>
      </c>
      <c r="J109" s="5"/>
    </row>
    <row r="110" spans="1:10" s="4" customFormat="1" ht="13" x14ac:dyDescent="0.15">
      <c r="A110" s="15" t="s">
        <v>94</v>
      </c>
      <c r="B110" s="72" t="s">
        <v>114</v>
      </c>
      <c r="C110" s="57"/>
      <c r="D110" s="51">
        <v>349.33</v>
      </c>
      <c r="E110" s="40">
        <f>D110/D$7</f>
        <v>6.2404360534391266E-3</v>
      </c>
      <c r="F110" s="40"/>
      <c r="G110" s="79"/>
      <c r="H110" s="9">
        <v>362</v>
      </c>
      <c r="I110" s="40">
        <f>H110/H$7</f>
        <v>7.5245796004905531E-3</v>
      </c>
      <c r="J110" s="9"/>
    </row>
    <row r="111" spans="1:10" s="4" customFormat="1" ht="24" x14ac:dyDescent="0.15">
      <c r="A111" s="32" t="s">
        <v>95</v>
      </c>
      <c r="B111" s="78" t="s">
        <v>141</v>
      </c>
      <c r="C111" s="58"/>
      <c r="D111" s="52">
        <v>871.01</v>
      </c>
      <c r="E111" s="40"/>
      <c r="F111" s="40"/>
      <c r="G111" s="79">
        <v>4</v>
      </c>
      <c r="H111" s="9">
        <v>849</v>
      </c>
      <c r="I111" s="40">
        <f>H111/H$7</f>
        <v>1.7647425637614584E-2</v>
      </c>
      <c r="J111" s="9"/>
    </row>
    <row r="112" spans="1:10" s="4" customFormat="1" ht="13" x14ac:dyDescent="0.15">
      <c r="A112" s="22"/>
      <c r="B112" s="70" t="s">
        <v>137</v>
      </c>
      <c r="C112" s="49">
        <v>155.08000000000001</v>
      </c>
      <c r="D112" s="47"/>
      <c r="E112" s="64">
        <f>C112/D$7</f>
        <v>2.770351310128932E-3</v>
      </c>
      <c r="F112" s="64">
        <f>C112/$D$111</f>
        <v>0.17804617627811392</v>
      </c>
      <c r="G112" s="84"/>
      <c r="H112" s="9"/>
      <c r="I112" s="40"/>
      <c r="J112" s="5">
        <v>2</v>
      </c>
    </row>
    <row r="113" spans="1:10" s="4" customFormat="1" ht="13" x14ac:dyDescent="0.15">
      <c r="A113" s="22"/>
      <c r="B113" s="70" t="s">
        <v>138</v>
      </c>
      <c r="C113" s="49">
        <v>69.650000000000006</v>
      </c>
      <c r="D113" s="47"/>
      <c r="E113" s="64">
        <f>C113/D$7</f>
        <v>1.2442285836373492E-3</v>
      </c>
      <c r="F113" s="64">
        <f t="shared" ref="F113:F115" si="7">C113/$D$111</f>
        <v>7.9964638752712369E-2</v>
      </c>
      <c r="G113" s="84"/>
      <c r="H113" s="9"/>
      <c r="I113" s="40"/>
      <c r="J113" s="5">
        <v>2</v>
      </c>
    </row>
    <row r="114" spans="1:10" s="4" customFormat="1" ht="13" x14ac:dyDescent="0.15">
      <c r="A114" s="22"/>
      <c r="B114" s="70" t="s">
        <v>139</v>
      </c>
      <c r="C114" s="49">
        <v>62.83</v>
      </c>
      <c r="D114" s="47"/>
      <c r="E114" s="64">
        <f>C114/D$7</f>
        <v>1.1223960073213875E-3</v>
      </c>
      <c r="F114" s="64">
        <f t="shared" si="7"/>
        <v>7.2134648281879654E-2</v>
      </c>
      <c r="G114" s="84"/>
      <c r="H114" s="9"/>
      <c r="I114" s="40"/>
      <c r="J114" s="5">
        <v>2</v>
      </c>
    </row>
    <row r="115" spans="1:10" s="4" customFormat="1" ht="13" x14ac:dyDescent="0.15">
      <c r="A115" s="15"/>
      <c r="B115" s="72" t="s">
        <v>140</v>
      </c>
      <c r="C115" s="57">
        <f>D111-C112-C113-C114</f>
        <v>583.44999999999993</v>
      </c>
      <c r="D115" s="51"/>
      <c r="E115" s="64">
        <f>C115/D$7</f>
        <v>1.0422759039816385E-2</v>
      </c>
      <c r="F115" s="64">
        <f t="shared" si="7"/>
        <v>0.669854536687294</v>
      </c>
      <c r="G115" s="84"/>
      <c r="H115" s="9"/>
      <c r="I115" s="40"/>
      <c r="J115" s="9"/>
    </row>
    <row r="116" spans="1:10" s="4" customFormat="1" ht="13" x14ac:dyDescent="0.15">
      <c r="A116" s="3" t="s">
        <v>1</v>
      </c>
      <c r="B116" s="69"/>
      <c r="C116" s="67"/>
      <c r="D116" s="46"/>
      <c r="E116" s="63"/>
      <c r="F116" s="63"/>
      <c r="G116" s="83"/>
      <c r="I116" s="42"/>
    </row>
    <row r="117" spans="1:10" s="4" customFormat="1" ht="13" x14ac:dyDescent="0.15">
      <c r="A117" s="15" t="s">
        <v>96</v>
      </c>
      <c r="B117" s="73"/>
      <c r="C117" s="68"/>
      <c r="D117" s="51">
        <v>1818.53</v>
      </c>
      <c r="E117" s="40">
        <f>D117/D$7</f>
        <v>3.2486245602326325E-2</v>
      </c>
      <c r="F117" s="40"/>
      <c r="G117" s="79"/>
      <c r="H117" s="5">
        <v>1633</v>
      </c>
      <c r="I117" s="40">
        <f>H117/H$7</f>
        <v>3.394375272817976E-2</v>
      </c>
      <c r="J117" s="5"/>
    </row>
    <row r="118" spans="1:10" s="4" customFormat="1" ht="13" x14ac:dyDescent="0.15">
      <c r="A118" s="3" t="s">
        <v>1</v>
      </c>
      <c r="B118" s="69"/>
      <c r="C118" s="67"/>
      <c r="D118" s="46"/>
      <c r="E118" s="63"/>
      <c r="F118" s="63"/>
      <c r="G118" s="83"/>
      <c r="I118" s="42"/>
    </row>
    <row r="119" spans="1:10" s="4" customFormat="1" ht="13" x14ac:dyDescent="0.15">
      <c r="A119" s="15" t="s">
        <v>97</v>
      </c>
      <c r="B119" s="73"/>
      <c r="C119" s="68"/>
      <c r="D119" s="51">
        <v>6348.68</v>
      </c>
      <c r="E119" s="40">
        <f>D119/D$7</f>
        <v>0.11341290917970949</v>
      </c>
      <c r="F119" s="40"/>
      <c r="G119" s="79"/>
      <c r="H119" s="5">
        <v>5373</v>
      </c>
      <c r="I119" s="40">
        <f>H119/H$7</f>
        <v>0.11168388451225343</v>
      </c>
      <c r="J119" s="5"/>
    </row>
    <row r="120" spans="1:10" s="4" customFormat="1" ht="13" x14ac:dyDescent="0.15">
      <c r="A120" s="8" t="s">
        <v>98</v>
      </c>
      <c r="B120" s="69"/>
      <c r="C120" s="67">
        <v>332.84</v>
      </c>
      <c r="D120" s="46"/>
      <c r="E120" s="63"/>
      <c r="F120" s="63"/>
      <c r="G120" s="83"/>
      <c r="H120" s="9">
        <v>318</v>
      </c>
      <c r="I120" s="41"/>
      <c r="J120" s="9"/>
    </row>
    <row r="121" spans="1:10" s="4" customFormat="1" ht="13" x14ac:dyDescent="0.15">
      <c r="A121" s="8" t="s">
        <v>99</v>
      </c>
      <c r="B121" s="69"/>
      <c r="C121" s="67">
        <v>6015.84</v>
      </c>
      <c r="D121" s="46"/>
      <c r="E121" s="63"/>
      <c r="F121" s="63"/>
      <c r="G121" s="83"/>
      <c r="H121" s="5">
        <v>5054</v>
      </c>
      <c r="I121" s="41"/>
      <c r="J121" s="5"/>
    </row>
    <row r="122" spans="1:10" s="4" customFormat="1" ht="13" x14ac:dyDescent="0.15">
      <c r="A122" s="3" t="s">
        <v>142</v>
      </c>
      <c r="B122" s="59"/>
      <c r="C122" s="54"/>
      <c r="D122" s="48"/>
      <c r="E122" s="43">
        <f>SUM(E10:E121)</f>
        <v>0.99999946407957652</v>
      </c>
      <c r="F122" s="43"/>
      <c r="G122" s="85"/>
      <c r="H122" s="4" t="s">
        <v>126</v>
      </c>
      <c r="I122" s="43">
        <f>SUM(I10:I121)</f>
        <v>1.0000207861314931</v>
      </c>
    </row>
    <row r="124" spans="1:10" s="4" customFormat="1" ht="25.5" customHeight="1" x14ac:dyDescent="0.15">
      <c r="A124" s="60" t="s">
        <v>100</v>
      </c>
      <c r="B124" s="60"/>
      <c r="C124" s="35"/>
      <c r="D124" s="35"/>
      <c r="E124" s="35"/>
      <c r="F124" s="35"/>
      <c r="G124" s="35"/>
      <c r="I124" s="37"/>
    </row>
    <row r="125" spans="1:10" s="4" customFormat="1" ht="12.75" customHeight="1" x14ac:dyDescent="0.15">
      <c r="A125" s="60" t="s">
        <v>101</v>
      </c>
      <c r="B125" s="60"/>
      <c r="C125" s="35"/>
      <c r="D125" s="35"/>
      <c r="E125" s="35"/>
      <c r="F125" s="35"/>
      <c r="G125" s="35"/>
      <c r="I125" s="37"/>
    </row>
    <row r="126" spans="1:10" s="4" customFormat="1" ht="12.75" customHeight="1" x14ac:dyDescent="0.15">
      <c r="A126" s="35" t="s">
        <v>102</v>
      </c>
      <c r="B126" s="60"/>
      <c r="C126" s="35"/>
      <c r="D126" s="35"/>
      <c r="E126" s="35"/>
      <c r="F126" s="35"/>
      <c r="G126" s="35"/>
      <c r="I126" s="37"/>
    </row>
    <row r="127" spans="1:10" s="4" customFormat="1" ht="12.75" customHeight="1" x14ac:dyDescent="0.15">
      <c r="A127" s="60" t="s">
        <v>103</v>
      </c>
      <c r="B127" s="60"/>
      <c r="C127" s="35"/>
      <c r="D127" s="35"/>
      <c r="E127" s="35"/>
      <c r="F127" s="35"/>
      <c r="G127" s="35"/>
      <c r="I127" s="37"/>
    </row>
    <row r="128" spans="1:10" s="4" customFormat="1" ht="12.75" customHeight="1" x14ac:dyDescent="0.15">
      <c r="A128" s="35" t="s">
        <v>104</v>
      </c>
      <c r="B128" s="60"/>
      <c r="C128" s="35"/>
      <c r="D128" s="35"/>
      <c r="E128" s="35"/>
      <c r="F128" s="35"/>
      <c r="G128" s="35"/>
      <c r="I128" s="37"/>
    </row>
    <row r="130" spans="1:9" s="4" customFormat="1" ht="25.5" customHeight="1" x14ac:dyDescent="0.15">
      <c r="A130" s="59" t="s">
        <v>105</v>
      </c>
      <c r="B130" s="59"/>
      <c r="C130" s="25"/>
      <c r="D130" s="25"/>
      <c r="E130" s="25"/>
      <c r="F130" s="25"/>
      <c r="G130" s="25"/>
      <c r="I130" s="37"/>
    </row>
    <row r="134" spans="1:9" s="4" customFormat="1" ht="12.75" customHeight="1" x14ac:dyDescent="0.15">
      <c r="A134" s="59" t="s">
        <v>106</v>
      </c>
      <c r="B134" s="25"/>
      <c r="C134" s="25"/>
      <c r="D134" s="25"/>
      <c r="E134" s="25"/>
      <c r="F134" s="25"/>
      <c r="G134" s="25"/>
      <c r="I134" s="37"/>
    </row>
  </sheetData>
  <autoFilter ref="B1:B134" xr:uid="{00000000-0001-0000-0000-000000000000}"/>
  <pageMargins left="0.5" right="0.5" top="0.5" bottom="0.5" header="0.5" footer="0.5"/>
  <pageSetup fitToHeight="32767"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F20"/>
  <sheetViews>
    <sheetView workbookViewId="0">
      <selection activeCell="C11" sqref="C11"/>
    </sheetView>
  </sheetViews>
  <sheetFormatPr baseColWidth="10" defaultColWidth="8.83203125" defaultRowHeight="13" x14ac:dyDescent="0.15"/>
  <cols>
    <col min="2" max="2" width="42.5" bestFit="1" customWidth="1"/>
  </cols>
  <sheetData>
    <row r="3" spans="2:6" x14ac:dyDescent="0.15">
      <c r="C3" s="33" t="s">
        <v>122</v>
      </c>
      <c r="D3" s="33" t="s">
        <v>123</v>
      </c>
      <c r="E3" s="33" t="s">
        <v>124</v>
      </c>
      <c r="F3" s="33" t="s">
        <v>121</v>
      </c>
    </row>
    <row r="4" spans="2:6" x14ac:dyDescent="0.15">
      <c r="B4" s="33" t="s">
        <v>4</v>
      </c>
      <c r="C4" s="33">
        <v>4</v>
      </c>
      <c r="D4" s="33">
        <v>0</v>
      </c>
      <c r="E4" s="33">
        <v>0</v>
      </c>
      <c r="F4" s="33"/>
    </row>
    <row r="5" spans="2:6" x14ac:dyDescent="0.15">
      <c r="B5" s="33" t="s">
        <v>29</v>
      </c>
      <c r="C5" s="33">
        <v>4</v>
      </c>
      <c r="D5" s="33">
        <v>0</v>
      </c>
      <c r="E5" s="33">
        <v>5.6</v>
      </c>
      <c r="F5" s="33"/>
    </row>
    <row r="6" spans="2:6" x14ac:dyDescent="0.15">
      <c r="B6" s="33" t="s">
        <v>30</v>
      </c>
      <c r="C6" s="33">
        <v>0</v>
      </c>
      <c r="D6" s="33">
        <v>0</v>
      </c>
      <c r="E6" s="33">
        <v>0</v>
      </c>
      <c r="F6" s="33"/>
    </row>
    <row r="7" spans="2:6" x14ac:dyDescent="0.15">
      <c r="B7" s="33" t="s">
        <v>34</v>
      </c>
      <c r="C7" s="33">
        <v>0</v>
      </c>
      <c r="D7" s="33">
        <v>0</v>
      </c>
      <c r="E7" s="33">
        <v>0</v>
      </c>
      <c r="F7" s="33"/>
    </row>
    <row r="8" spans="2:6" x14ac:dyDescent="0.15">
      <c r="B8" t="s">
        <v>35</v>
      </c>
      <c r="C8">
        <v>0</v>
      </c>
      <c r="D8">
        <v>0</v>
      </c>
      <c r="E8">
        <v>0</v>
      </c>
    </row>
    <row r="9" spans="2:6" x14ac:dyDescent="0.15">
      <c r="B9" t="s">
        <v>36</v>
      </c>
      <c r="C9" s="33">
        <f>0.75*0+0.25*0</f>
        <v>0</v>
      </c>
      <c r="D9">
        <v>0</v>
      </c>
      <c r="E9" s="33">
        <f>0.75*0+0.25*0</f>
        <v>0</v>
      </c>
    </row>
    <row r="10" spans="2:6" x14ac:dyDescent="0.15">
      <c r="B10" t="s">
        <v>37</v>
      </c>
      <c r="C10" s="33">
        <v>0</v>
      </c>
      <c r="D10">
        <v>0</v>
      </c>
      <c r="E10" s="33">
        <v>0</v>
      </c>
    </row>
    <row r="11" spans="2:6" x14ac:dyDescent="0.15">
      <c r="B11" t="s">
        <v>38</v>
      </c>
      <c r="C11">
        <f>0.44*4+0.1*0+0.46*0</f>
        <v>1.76</v>
      </c>
      <c r="D11">
        <f>0.44*1+0.1*0+0.46*0</f>
        <v>0.44</v>
      </c>
      <c r="E11">
        <f>0.44*8+0.1*0+0.46*0</f>
        <v>3.52</v>
      </c>
    </row>
    <row r="12" spans="2:6" x14ac:dyDescent="0.15">
      <c r="B12" t="s">
        <v>125</v>
      </c>
    </row>
    <row r="20" spans="2:2" x14ac:dyDescent="0.15">
      <c r="B20" s="33"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Table</vt:lpstr>
      <vt:lpstr>Sheet1</vt:lpstr>
      <vt:lpstr>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Vendemia, Mark - BLS</dc:creator>
  <cp:lastModifiedBy>Jiaxi Tan</cp:lastModifiedBy>
  <dcterms:created xsi:type="dcterms:W3CDTF">2013-08-21T15:33:28Z</dcterms:created>
  <dcterms:modified xsi:type="dcterms:W3CDTF">2024-03-28T22:32:29Z</dcterms:modified>
</cp:coreProperties>
</file>