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o-my.sharepoint.com/personal/knutwhe_uio_no/Documents/Documents/GitHub/Broad-and-Narrow/Consumption taxes/Excise taxes on goods/Gasoline/"/>
    </mc:Choice>
  </mc:AlternateContent>
  <xr:revisionPtr revIDLastSave="215" documentId="8_{2D03F2B2-FC10-4AFF-B6CF-46179B1DF370}" xr6:coauthVersionLast="46" xr6:coauthVersionMax="47" xr10:uidLastSave="{9105BFCB-AFEC-4696-9D4E-5B041404B2C2}"/>
  <bookViews>
    <workbookView xWindow="1515" yWindow="1365" windowWidth="21600" windowHeight="12510" activeTab="1" xr2:uid="{9919829C-42EF-4B95-85B7-E88A26C5A9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H53" i="2"/>
  <c r="I53" i="2" s="1"/>
  <c r="K53" i="2" s="1"/>
  <c r="H50" i="2"/>
  <c r="I50" i="2" s="1"/>
  <c r="K50" i="2" s="1"/>
  <c r="H48" i="2"/>
  <c r="I48" i="2" s="1"/>
  <c r="K48" i="2" s="1"/>
  <c r="H45" i="2"/>
  <c r="I45" i="2" s="1"/>
  <c r="K45" i="2" s="1"/>
  <c r="H42" i="2"/>
  <c r="I42" i="2" s="1"/>
  <c r="K42" i="2" s="1"/>
  <c r="H40" i="2"/>
  <c r="I40" i="2" s="1"/>
  <c r="K40" i="2" s="1"/>
  <c r="H37" i="2"/>
  <c r="I37" i="2" s="1"/>
  <c r="K37" i="2" s="1"/>
  <c r="H34" i="2"/>
  <c r="I34" i="2" s="1"/>
  <c r="K34" i="2" s="1"/>
  <c r="H32" i="2"/>
  <c r="I32" i="2" s="1"/>
  <c r="K32" i="2" s="1"/>
  <c r="H29" i="2"/>
  <c r="I29" i="2" s="1"/>
  <c r="K29" i="2" s="1"/>
  <c r="H26" i="2"/>
  <c r="I26" i="2" s="1"/>
  <c r="K26" i="2" s="1"/>
  <c r="H21" i="2"/>
  <c r="I21" i="2" s="1"/>
  <c r="K21" i="2" s="1"/>
  <c r="H18" i="2"/>
  <c r="I18" i="2" s="1"/>
  <c r="K18" i="2" s="1"/>
  <c r="H16" i="2"/>
  <c r="I16" i="2" s="1"/>
  <c r="K16" i="2" s="1"/>
  <c r="H13" i="2"/>
  <c r="I13" i="2" s="1"/>
  <c r="K13" i="2" s="1"/>
  <c r="H10" i="2"/>
  <c r="I10" i="2" s="1"/>
  <c r="K10" i="2" s="1"/>
  <c r="H8" i="2"/>
  <c r="I8" i="2" s="1"/>
  <c r="K8" i="2" s="1"/>
  <c r="H5" i="2"/>
  <c r="I5" i="2" s="1"/>
  <c r="K5" i="2" s="1"/>
  <c r="T45" i="2"/>
  <c r="T28" i="2"/>
  <c r="G53" i="2"/>
  <c r="G52" i="2"/>
  <c r="H52" i="2" s="1"/>
  <c r="I52" i="2" s="1"/>
  <c r="K52" i="2" s="1"/>
  <c r="G51" i="2"/>
  <c r="H51" i="2" s="1"/>
  <c r="I51" i="2" s="1"/>
  <c r="K51" i="2" s="1"/>
  <c r="G50" i="2"/>
  <c r="G49" i="2"/>
  <c r="H49" i="2" s="1"/>
  <c r="I49" i="2" s="1"/>
  <c r="K49" i="2" s="1"/>
  <c r="G48" i="2"/>
  <c r="G47" i="2"/>
  <c r="H47" i="2" s="1"/>
  <c r="I47" i="2" s="1"/>
  <c r="K47" i="2" s="1"/>
  <c r="G46" i="2"/>
  <c r="H46" i="2" s="1"/>
  <c r="I46" i="2" s="1"/>
  <c r="K46" i="2" s="1"/>
  <c r="G45" i="2"/>
  <c r="G44" i="2"/>
  <c r="H44" i="2" s="1"/>
  <c r="I44" i="2" s="1"/>
  <c r="K44" i="2" s="1"/>
  <c r="G43" i="2"/>
  <c r="H43" i="2" s="1"/>
  <c r="I43" i="2" s="1"/>
  <c r="K43" i="2" s="1"/>
  <c r="G42" i="2"/>
  <c r="G41" i="2"/>
  <c r="H41" i="2" s="1"/>
  <c r="I41" i="2" s="1"/>
  <c r="K41" i="2" s="1"/>
  <c r="G40" i="2"/>
  <c r="G39" i="2"/>
  <c r="H39" i="2" s="1"/>
  <c r="I39" i="2" s="1"/>
  <c r="K39" i="2" s="1"/>
  <c r="G38" i="2"/>
  <c r="H38" i="2" s="1"/>
  <c r="I38" i="2" s="1"/>
  <c r="K38" i="2" s="1"/>
  <c r="G37" i="2"/>
  <c r="G36" i="2"/>
  <c r="H36" i="2" s="1"/>
  <c r="I36" i="2" s="1"/>
  <c r="K36" i="2" s="1"/>
  <c r="G35" i="2"/>
  <c r="H35" i="2" s="1"/>
  <c r="I35" i="2" s="1"/>
  <c r="K35" i="2" s="1"/>
  <c r="G34" i="2"/>
  <c r="G33" i="2"/>
  <c r="H33" i="2" s="1"/>
  <c r="I33" i="2" s="1"/>
  <c r="K33" i="2" s="1"/>
  <c r="G32" i="2"/>
  <c r="G31" i="2"/>
  <c r="H31" i="2" s="1"/>
  <c r="I31" i="2" s="1"/>
  <c r="K31" i="2" s="1"/>
  <c r="G30" i="2"/>
  <c r="H30" i="2" s="1"/>
  <c r="I30" i="2" s="1"/>
  <c r="K30" i="2" s="1"/>
  <c r="G29" i="2"/>
  <c r="G28" i="2"/>
  <c r="H28" i="2" s="1"/>
  <c r="I28" i="2" s="1"/>
  <c r="K28" i="2" s="1"/>
  <c r="G27" i="2"/>
  <c r="H27" i="2" s="1"/>
  <c r="I27" i="2" s="1"/>
  <c r="K27" i="2" s="1"/>
  <c r="G26" i="2"/>
  <c r="G25" i="2"/>
  <c r="H25" i="2" s="1"/>
  <c r="I25" i="2" s="1"/>
  <c r="K25" i="2" s="1"/>
  <c r="G23" i="2"/>
  <c r="H23" i="2" s="1"/>
  <c r="I23" i="2" s="1"/>
  <c r="K23" i="2" s="1"/>
  <c r="G22" i="2"/>
  <c r="H22" i="2" s="1"/>
  <c r="I22" i="2" s="1"/>
  <c r="K22" i="2" s="1"/>
  <c r="G21" i="2"/>
  <c r="G20" i="2"/>
  <c r="H20" i="2" s="1"/>
  <c r="I20" i="2" s="1"/>
  <c r="K20" i="2" s="1"/>
  <c r="G19" i="2"/>
  <c r="H19" i="2" s="1"/>
  <c r="I19" i="2" s="1"/>
  <c r="K19" i="2" s="1"/>
  <c r="G18" i="2"/>
  <c r="G17" i="2"/>
  <c r="H17" i="2" s="1"/>
  <c r="I17" i="2" s="1"/>
  <c r="K17" i="2" s="1"/>
  <c r="G16" i="2"/>
  <c r="G15" i="2"/>
  <c r="H15" i="2" s="1"/>
  <c r="I15" i="2" s="1"/>
  <c r="K15" i="2" s="1"/>
  <c r="G14" i="2"/>
  <c r="H14" i="2" s="1"/>
  <c r="I14" i="2" s="1"/>
  <c r="K14" i="2" s="1"/>
  <c r="G13" i="2"/>
  <c r="G12" i="2"/>
  <c r="H12" i="2" s="1"/>
  <c r="I12" i="2" s="1"/>
  <c r="K12" i="2" s="1"/>
  <c r="G11" i="2"/>
  <c r="H11" i="2" s="1"/>
  <c r="I11" i="2" s="1"/>
  <c r="K11" i="2" s="1"/>
  <c r="G10" i="2"/>
  <c r="G9" i="2"/>
  <c r="H9" i="2" s="1"/>
  <c r="I9" i="2" s="1"/>
  <c r="K9" i="2" s="1"/>
  <c r="G8" i="2"/>
  <c r="G7" i="2"/>
  <c r="H7" i="2" s="1"/>
  <c r="I7" i="2" s="1"/>
  <c r="K7" i="2" s="1"/>
  <c r="G6" i="2"/>
  <c r="H6" i="2" s="1"/>
  <c r="I6" i="2" s="1"/>
  <c r="K6" i="2" s="1"/>
  <c r="G5" i="2"/>
  <c r="G4" i="2"/>
  <c r="H4" i="2" s="1"/>
  <c r="I4" i="2" s="1"/>
  <c r="K4" i="2" s="1"/>
  <c r="G3" i="2"/>
  <c r="H3" i="2" s="1"/>
  <c r="I3" i="2" s="1"/>
  <c r="K3" i="2" s="1"/>
  <c r="S53" i="2"/>
  <c r="T53" i="2" s="1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S28" i="2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S4" i="2"/>
  <c r="T4" i="2" s="1"/>
  <c r="S3" i="2"/>
  <c r="T3" i="2" s="1"/>
  <c r="F27" i="1"/>
  <c r="F25" i="1"/>
  <c r="G27" i="1"/>
  <c r="E25" i="1"/>
  <c r="D11" i="1"/>
  <c r="C11" i="1"/>
  <c r="B11" i="1"/>
  <c r="E11" i="1"/>
  <c r="H24" i="2" l="1"/>
  <c r="I24" i="2" s="1"/>
  <c r="K24" i="2" s="1"/>
  <c r="U48" i="2"/>
  <c r="U19" i="2"/>
  <c r="U13" i="2"/>
  <c r="U21" i="2"/>
  <c r="U45" i="2"/>
  <c r="U3" i="2"/>
  <c r="U10" i="2"/>
  <c r="U18" i="2"/>
  <c r="U26" i="2"/>
  <c r="U34" i="2"/>
  <c r="U42" i="2"/>
  <c r="U50" i="2"/>
  <c r="U35" i="2"/>
  <c r="U51" i="2"/>
  <c r="U36" i="2"/>
  <c r="U4" i="2"/>
  <c r="U44" i="2"/>
  <c r="U20" i="2"/>
  <c r="U52" i="2"/>
  <c r="U17" i="2"/>
  <c r="U25" i="2"/>
  <c r="U33" i="2"/>
  <c r="U41" i="2"/>
  <c r="U49" i="2"/>
  <c r="U14" i="2"/>
  <c r="U22" i="2"/>
  <c r="U30" i="2"/>
  <c r="U46" i="2"/>
  <c r="U12" i="2"/>
  <c r="U9" i="2"/>
  <c r="U11" i="2"/>
  <c r="U27" i="2"/>
  <c r="U43" i="2"/>
  <c r="U8" i="2"/>
  <c r="U24" i="2"/>
  <c r="U32" i="2"/>
  <c r="U40" i="2"/>
  <c r="U37" i="2"/>
  <c r="U29" i="2"/>
  <c r="U53" i="2"/>
  <c r="U28" i="2"/>
  <c r="U16" i="2"/>
  <c r="U38" i="2"/>
  <c r="U6" i="2"/>
  <c r="U23" i="2"/>
  <c r="U39" i="2"/>
  <c r="U7" i="2"/>
  <c r="U15" i="2"/>
  <c r="U31" i="2"/>
  <c r="U47" i="2"/>
  <c r="U5" i="2"/>
</calcChain>
</file>

<file path=xl/sharedStrings.xml><?xml version="1.0" encoding="utf-8"?>
<sst xmlns="http://schemas.openxmlformats.org/spreadsheetml/2006/main" count="136" uniqueCount="75">
  <si>
    <t>2011 california</t>
  </si>
  <si>
    <t>gasolineexcisetax2011</t>
  </si>
  <si>
    <t>gas_linexc_2011</t>
  </si>
  <si>
    <t>Sarolta</t>
  </si>
  <si>
    <t>Knut</t>
  </si>
  <si>
    <t>gasprice2011</t>
  </si>
  <si>
    <t>salestax</t>
  </si>
  <si>
    <t>2010 Michigan</t>
  </si>
  <si>
    <t>gasolineexcisetax2010</t>
  </si>
  <si>
    <t>gasprice2010</t>
  </si>
  <si>
    <t>gas_linexc_2010</t>
  </si>
  <si>
    <t>jurisdiction</t>
  </si>
  <si>
    <t>gas_aftertax_2010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</si>
  <si>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</si>
  <si>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</si>
  <si>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</si>
  <si>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</si>
  <si>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</si>
  <si>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</si>
  <si>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</si>
  <si>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</si>
  <si>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</si>
  <si>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</si>
  <si>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</si>
  <si>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</si>
  <si>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</si>
  <si>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</si>
  <si>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</si>
  <si>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</si>
  <si>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</si>
  <si>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</si>
  <si>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</si>
  <si>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</si>
  <si>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</si>
  <si>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</si>
  <si>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</si>
  <si>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</si>
  <si>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</si>
  <si>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</si>
  <si>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</si>
  <si>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</si>
  <si>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</si>
  <si>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</si>
  <si>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</si>
  <si>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</si>
  <si>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</si>
  <si>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</si>
  <si>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</si>
  <si>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</si>
  <si>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</si>
  <si>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</si>
  <si>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</si>
  <si>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</si>
  <si>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</si>
  <si>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</si>
  <si>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</si>
  <si>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</si>
  <si>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</si>
  <si>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</si>
  <si>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</si>
  <si>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</si>
  <si>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</si>
  <si>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</si>
  <si>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</si>
  <si>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plus local general sales tax rate</t>
  </si>
  <si>
    <t>gasoline_price2010</t>
  </si>
  <si>
    <t>gasolineexcisetax2</t>
  </si>
  <si>
    <t>SAROLTA</t>
  </si>
  <si>
    <t>salestax_sl</t>
  </si>
  <si>
    <t>pretaxrate</t>
  </si>
  <si>
    <t>salestaxable</t>
  </si>
  <si>
    <t>gasoline_salestaxable</t>
  </si>
  <si>
    <t>2,249</t>
  </si>
  <si>
    <t>aftertaxrate</t>
  </si>
  <si>
    <t>aftertax-calculated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</si>
</sst>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48D7-647B-41ED-9A5F-F3DEB847D673}">
  <dimension ref="A1:G27"/>
  <sheetViews>
    <sheetView topLeftCell="A10" workbookViewId="0">
      <selection activeCell="H19" sqref="H19"/>
    </sheetView>
  </sheetViews>
  <sheetFormatPr defaultRowHeight="14.5" x14ac:dyDescent="0.35"/>
  <cols>
    <col min="1" max="1" width="32" customWidth="1"/>
  </cols>
  <sheetData>
    <row r="1" spans="1:5" x14ac:dyDescent="0.35">
      <c r="A1" t="s">
        <v>0</v>
      </c>
    </row>
    <row r="5" spans="1:5" x14ac:dyDescent="0.35">
      <c r="A5" t="s">
        <v>3</v>
      </c>
      <c r="E5" t="s">
        <v>4</v>
      </c>
    </row>
    <row r="6" spans="1:5" x14ac:dyDescent="0.35">
      <c r="A6" t="s">
        <v>1</v>
      </c>
      <c r="B6">
        <v>0.35299999999999998</v>
      </c>
      <c r="C6">
        <v>0.35299999999999998</v>
      </c>
      <c r="D6">
        <v>0.35299999999999998</v>
      </c>
      <c r="E6">
        <v>0.35299999999999998</v>
      </c>
    </row>
    <row r="7" spans="1:5" x14ac:dyDescent="0.35">
      <c r="A7" t="s">
        <v>6</v>
      </c>
      <c r="B7">
        <v>9.0800000000000006E-2</v>
      </c>
      <c r="C7">
        <v>0</v>
      </c>
      <c r="D7">
        <v>9.0800000000000006E-2</v>
      </c>
      <c r="E7">
        <v>9.0800000000000006E-2</v>
      </c>
    </row>
    <row r="8" spans="1:5" x14ac:dyDescent="0.35">
      <c r="A8" t="s">
        <v>5</v>
      </c>
      <c r="B8">
        <v>3.1992457999999999</v>
      </c>
      <c r="C8">
        <v>3.1992457999999999</v>
      </c>
      <c r="D8">
        <v>3.1992457999999999</v>
      </c>
      <c r="E8">
        <v>3.1968207999999998</v>
      </c>
    </row>
    <row r="11" spans="1:5" x14ac:dyDescent="0.35">
      <c r="B11">
        <f>B7+(1+B7)*B6/B8</f>
        <v>0.21115724169740255</v>
      </c>
      <c r="C11">
        <f>C7+(1+C7)*C6/C8</f>
        <v>0.110338505406493</v>
      </c>
      <c r="D11">
        <f>D7+(1+D7)*D7/D8</f>
        <v>0.12175874658958684</v>
      </c>
      <c r="E11">
        <f>E7+(1+E7)*E6/E8</f>
        <v>0.21124854062511106</v>
      </c>
    </row>
    <row r="12" spans="1:5" x14ac:dyDescent="0.35">
      <c r="A12" t="s">
        <v>2</v>
      </c>
      <c r="B12">
        <v>9.1109599999999999E-2</v>
      </c>
    </row>
    <row r="19" spans="1:7" x14ac:dyDescent="0.35">
      <c r="A19" t="s">
        <v>7</v>
      </c>
    </row>
    <row r="20" spans="1:7" x14ac:dyDescent="0.35">
      <c r="A20" t="s">
        <v>3</v>
      </c>
      <c r="E20" t="s">
        <v>4</v>
      </c>
    </row>
    <row r="21" spans="1:7" x14ac:dyDescent="0.35">
      <c r="A21" t="s">
        <v>8</v>
      </c>
      <c r="B21">
        <v>0.19</v>
      </c>
      <c r="E21">
        <v>0.19</v>
      </c>
    </row>
    <row r="22" spans="1:7" x14ac:dyDescent="0.35">
      <c r="A22" t="s">
        <v>6</v>
      </c>
      <c r="B22">
        <v>0.06</v>
      </c>
      <c r="E22">
        <v>0.06</v>
      </c>
    </row>
    <row r="23" spans="1:7" x14ac:dyDescent="0.35">
      <c r="A23" t="s">
        <v>9</v>
      </c>
      <c r="B23">
        <v>2.2850000000000001</v>
      </c>
      <c r="E23">
        <v>2.2850000000000001</v>
      </c>
    </row>
    <row r="25" spans="1:7" x14ac:dyDescent="0.35">
      <c r="E25">
        <f>E22+(1+E22)*E21/E23</f>
        <v>0.14814004376367615</v>
      </c>
      <c r="F25">
        <f>E21/E23</f>
        <v>8.3150984682713341E-2</v>
      </c>
    </row>
    <row r="27" spans="1:7" x14ac:dyDescent="0.35">
      <c r="A27" t="s">
        <v>10</v>
      </c>
      <c r="B27">
        <v>6.02783E-2</v>
      </c>
      <c r="E27">
        <v>0.14813999999999999</v>
      </c>
      <c r="F27">
        <f>E27-B27</f>
        <v>8.7861699999999987E-2</v>
      </c>
      <c r="G27">
        <f>B27/E27</f>
        <v>0.40690090454975025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2268-C010-4CA9-AA49-E1FB3C41EA22}">
  <dimension ref="A1:W53"/>
  <sheetViews>
    <sheetView tabSelected="1" workbookViewId="0">
      <selection activeCell="J11" sqref="J11"/>
    </sheetView>
  </sheetViews>
  <sheetFormatPr defaultRowHeight="14.5" x14ac:dyDescent="0.35"/>
  <cols>
    <col min="1" max="2" width="8.7265625" style="1"/>
    <col min="3" max="3" width="8.7265625" style="4"/>
    <col min="4" max="4" width="8.7265625" style="6"/>
    <col min="5" max="7" width="8.7265625" style="1"/>
    <col min="8" max="9" width="8.7265625" style="6"/>
    <col min="10" max="10" width="8.7265625" style="2"/>
    <col min="11" max="11" width="8.7265625" style="6"/>
    <col min="12" max="12" width="8.7265625" style="2"/>
    <col min="13" max="13" width="8.7265625" style="1"/>
    <col min="14" max="14" width="8.7265625" style="6"/>
    <col min="15" max="18" width="8.7265625" style="1"/>
    <col min="19" max="19" width="8.7265625" style="5"/>
    <col min="20" max="20" width="8.7265625" style="6"/>
    <col min="21" max="23" width="8.7265625" style="2"/>
    <col min="24" max="16384" width="8.7265625" style="1"/>
  </cols>
  <sheetData>
    <row r="1" spans="1:21" x14ac:dyDescent="0.35">
      <c r="E1" s="1" t="s">
        <v>67</v>
      </c>
      <c r="P1" s="1" t="s">
        <v>4</v>
      </c>
    </row>
    <row r="2" spans="1:21" x14ac:dyDescent="0.35">
      <c r="A2" s="1" t="s">
        <v>11</v>
      </c>
      <c r="B2" s="1" t="s">
        <v>64</v>
      </c>
      <c r="C2" s="4" t="s">
        <v>71</v>
      </c>
      <c r="D2" s="6" t="s">
        <v>12</v>
      </c>
      <c r="E2" s="1" t="s">
        <v>65</v>
      </c>
      <c r="F2" s="1" t="s">
        <v>66</v>
      </c>
      <c r="G2" s="1" t="s">
        <v>66</v>
      </c>
      <c r="H2" s="6" t="s">
        <v>69</v>
      </c>
      <c r="I2" s="6" t="s">
        <v>74</v>
      </c>
      <c r="M2" s="1" t="s">
        <v>11</v>
      </c>
      <c r="N2" s="6" t="s">
        <v>68</v>
      </c>
      <c r="O2" s="1" t="s">
        <v>70</v>
      </c>
      <c r="P2" s="1" t="s">
        <v>73</v>
      </c>
      <c r="Q2" s="1" t="s">
        <v>65</v>
      </c>
      <c r="R2" s="1" t="s">
        <v>8</v>
      </c>
      <c r="S2" s="1" t="s">
        <v>8</v>
      </c>
      <c r="T2" s="6" t="s">
        <v>69</v>
      </c>
    </row>
    <row r="3" spans="1:21" x14ac:dyDescent="0.35">
      <c r="A3" s="1" t="s">
        <v>13</v>
      </c>
      <c r="B3" s="6">
        <v>8.030000000000001E-2</v>
      </c>
      <c r="C3" s="4">
        <v>0</v>
      </c>
      <c r="D3" s="6">
        <v>7.3891624808311462E-2</v>
      </c>
      <c r="E3" s="2">
        <v>2.2559999999999998</v>
      </c>
      <c r="F3" s="2">
        <v>18</v>
      </c>
      <c r="G3" s="5">
        <f>F3/100</f>
        <v>0.18</v>
      </c>
      <c r="H3" s="6">
        <f>IF(C3=1,B3+(1+B3)*G3/E3,G3/E3)</f>
        <v>7.9787234042553196E-2</v>
      </c>
      <c r="I3" s="6">
        <f>H3*E3/(E3+G3)</f>
        <v>7.389162561576354E-2</v>
      </c>
      <c r="J3" s="4"/>
      <c r="K3" s="6">
        <f t="shared" ref="K3:K52" si="0">I3-D3</f>
        <v>8.0745207742261016E-10</v>
      </c>
      <c r="M3" s="1" t="s">
        <v>13</v>
      </c>
      <c r="N3" s="6">
        <v>8.0299999999999996E-2</v>
      </c>
      <c r="O3" s="4">
        <v>0</v>
      </c>
      <c r="Q3" s="1">
        <v>2.2559999999999998</v>
      </c>
      <c r="R3" s="3">
        <v>18</v>
      </c>
      <c r="S3" s="5">
        <f>R3/100</f>
        <v>0.18</v>
      </c>
      <c r="T3" s="6">
        <f>IF(O3=1,N3+(1+N3)*S3/Q3,S3/Q3)</f>
        <v>7.9787234042553196E-2</v>
      </c>
      <c r="U3" s="2">
        <f>IF(T3=H3,1,0)</f>
        <v>1</v>
      </c>
    </row>
    <row r="4" spans="1:21" x14ac:dyDescent="0.35">
      <c r="A4" s="1" t="s">
        <v>14</v>
      </c>
      <c r="B4" s="6">
        <v>1.11E-2</v>
      </c>
      <c r="C4" s="4">
        <v>0</v>
      </c>
      <c r="D4" s="6">
        <v>2.5070510804653168E-2</v>
      </c>
      <c r="E4" s="2">
        <v>3.1110000000000002</v>
      </c>
      <c r="F4" s="2">
        <v>8</v>
      </c>
      <c r="G4" s="5">
        <f t="shared" ref="G4:G53" si="1">F4/100</f>
        <v>0.08</v>
      </c>
      <c r="H4" s="6">
        <f t="shared" ref="H4:H53" si="2">IF(C4=1,B4+(1+B4)*G4/E4,G4/E4)</f>
        <v>2.5715204114432656E-2</v>
      </c>
      <c r="I4" s="6">
        <f t="shared" ref="I4:I53" si="3">H4*E4/(E4+G4)</f>
        <v>2.5070510811657787E-2</v>
      </c>
      <c r="J4" s="4"/>
      <c r="K4" s="6">
        <f t="shared" si="0"/>
        <v>7.0046191069650376E-12</v>
      </c>
      <c r="M4" s="1" t="s">
        <v>14</v>
      </c>
      <c r="N4" s="6">
        <v>1.11E-2</v>
      </c>
      <c r="O4" s="4">
        <v>0</v>
      </c>
      <c r="Q4" s="1">
        <v>3.1110000000000002</v>
      </c>
      <c r="R4" s="3">
        <v>8</v>
      </c>
      <c r="S4" s="5">
        <f t="shared" ref="S4:S53" si="4">R4/100</f>
        <v>0.08</v>
      </c>
      <c r="T4" s="6">
        <f>IF(O4=1,N4+(1+N4)*S4/Q4,S4/Q4)</f>
        <v>2.5715204114432656E-2</v>
      </c>
      <c r="U4" s="2">
        <f>IF(T4=H4,1,0)</f>
        <v>1</v>
      </c>
    </row>
    <row r="5" spans="1:21" x14ac:dyDescent="0.35">
      <c r="A5" s="1" t="s">
        <v>15</v>
      </c>
      <c r="B5" s="6">
        <v>8.0100000000000005E-2</v>
      </c>
      <c r="C5" s="4">
        <v>0</v>
      </c>
      <c r="D5" s="6">
        <v>7.111813873052597E-2</v>
      </c>
      <c r="E5" s="2">
        <v>2.351</v>
      </c>
      <c r="F5" s="2">
        <v>18</v>
      </c>
      <c r="G5" s="5">
        <f t="shared" si="1"/>
        <v>0.18</v>
      </c>
      <c r="H5" s="6">
        <f t="shared" si="2"/>
        <v>7.656316461080391E-2</v>
      </c>
      <c r="I5" s="6">
        <f t="shared" si="3"/>
        <v>7.1118135124456736E-2</v>
      </c>
      <c r="J5" s="4"/>
      <c r="K5" s="6">
        <f t="shared" si="0"/>
        <v>-3.6060692348849344E-9</v>
      </c>
      <c r="M5" s="1" t="s">
        <v>15</v>
      </c>
      <c r="N5" s="6">
        <v>9.01E-2</v>
      </c>
      <c r="O5" s="4">
        <v>0</v>
      </c>
      <c r="Q5" s="1">
        <v>2.351</v>
      </c>
      <c r="R5" s="3">
        <v>18</v>
      </c>
      <c r="S5" s="5">
        <f t="shared" si="4"/>
        <v>0.18</v>
      </c>
      <c r="T5" s="6">
        <f>IF(O5=1,N5+(1+N5)*S5/Q5,S5/Q5)</f>
        <v>7.656316461080391E-2</v>
      </c>
      <c r="U5" s="2">
        <f>IF(T5=H5,1,0)</f>
        <v>1</v>
      </c>
    </row>
    <row r="6" spans="1:21" x14ac:dyDescent="0.35">
      <c r="A6" s="1" t="s">
        <v>16</v>
      </c>
      <c r="B6" s="6">
        <v>8.1000000000000003E-2</v>
      </c>
      <c r="C6" s="4">
        <v>0</v>
      </c>
      <c r="D6" s="6">
        <v>8.7256498634815216E-2</v>
      </c>
      <c r="E6" s="2">
        <v>2.2490000000000001</v>
      </c>
      <c r="F6" s="2">
        <v>21.5</v>
      </c>
      <c r="G6" s="5">
        <f t="shared" si="1"/>
        <v>0.215</v>
      </c>
      <c r="H6" s="6">
        <f t="shared" si="2"/>
        <v>9.5598043574922187E-2</v>
      </c>
      <c r="I6" s="6">
        <f t="shared" si="3"/>
        <v>8.7256493506493504E-2</v>
      </c>
      <c r="J6" s="4"/>
      <c r="K6" s="6">
        <f t="shared" si="0"/>
        <v>-5.1283217117337188E-9</v>
      </c>
      <c r="M6" s="1" t="s">
        <v>16</v>
      </c>
      <c r="N6" s="6">
        <v>8.1000000000000003E-2</v>
      </c>
      <c r="O6" s="4">
        <v>0</v>
      </c>
      <c r="Q6" s="1">
        <v>2.2490000000000001</v>
      </c>
      <c r="R6" s="3">
        <v>21.5</v>
      </c>
      <c r="S6" s="5">
        <f t="shared" si="4"/>
        <v>0.215</v>
      </c>
      <c r="T6" s="6">
        <f>IF(O6=1,N6+(1+N6)*S6/Q6,S6/Q6)</f>
        <v>9.5598043574922187E-2</v>
      </c>
      <c r="U6" s="2">
        <f>IF(T6=H6,1,0)</f>
        <v>1</v>
      </c>
    </row>
    <row r="7" spans="1:21" x14ac:dyDescent="0.35">
      <c r="A7" s="1" t="s">
        <v>17</v>
      </c>
      <c r="B7" s="6">
        <v>9.0800000000000006E-2</v>
      </c>
      <c r="C7" s="4">
        <v>1</v>
      </c>
      <c r="D7" s="6">
        <v>8.5149079561233521E-2</v>
      </c>
      <c r="E7" s="2">
        <v>2.5369999999999999</v>
      </c>
      <c r="F7" s="2">
        <v>18</v>
      </c>
      <c r="G7" s="5">
        <f t="shared" si="1"/>
        <v>0.18</v>
      </c>
      <c r="H7" s="6">
        <f t="shared" si="2"/>
        <v>0.16819219550650374</v>
      </c>
      <c r="I7" s="6">
        <f t="shared" si="3"/>
        <v>0.15704953993375045</v>
      </c>
      <c r="J7" s="4"/>
      <c r="K7" s="6">
        <f t="shared" si="0"/>
        <v>7.1900460372516933E-2</v>
      </c>
      <c r="M7" s="1" t="s">
        <v>17</v>
      </c>
      <c r="N7" s="6">
        <v>9.0800000000000006E-2</v>
      </c>
      <c r="O7" s="4">
        <v>1</v>
      </c>
      <c r="Q7" s="1">
        <v>2.5369999999999999</v>
      </c>
      <c r="R7" s="3">
        <v>18</v>
      </c>
      <c r="S7" s="5">
        <f t="shared" si="4"/>
        <v>0.18</v>
      </c>
      <c r="T7" s="6">
        <f>IF(O7=1,N7+(1+N7)*S7/Q7,S7/Q7)</f>
        <v>0.16819219550650374</v>
      </c>
      <c r="U7" s="2">
        <f>IF(T7=H7,1,0)</f>
        <v>1</v>
      </c>
    </row>
    <row r="8" spans="1:21" x14ac:dyDescent="0.35">
      <c r="A8" s="1" t="s">
        <v>18</v>
      </c>
      <c r="B8" s="6">
        <v>6.0700000000000004E-2</v>
      </c>
      <c r="C8" s="4">
        <v>0</v>
      </c>
      <c r="D8" s="6">
        <v>8.9104905724525452E-2</v>
      </c>
      <c r="E8" s="2">
        <v>2.2490000000000001</v>
      </c>
      <c r="F8" s="2">
        <v>22</v>
      </c>
      <c r="G8" s="5">
        <f t="shared" si="1"/>
        <v>0.22</v>
      </c>
      <c r="H8" s="6">
        <f t="shared" si="2"/>
        <v>9.7821253890618048E-2</v>
      </c>
      <c r="I8" s="6">
        <f t="shared" si="3"/>
        <v>8.910490076954232E-2</v>
      </c>
      <c r="J8" s="4"/>
      <c r="K8" s="6">
        <f t="shared" si="0"/>
        <v>-4.9549831321327176E-9</v>
      </c>
      <c r="M8" s="1" t="s">
        <v>18</v>
      </c>
      <c r="N8" s="6">
        <v>6.9699999999999998E-2</v>
      </c>
      <c r="O8" s="4">
        <v>0</v>
      </c>
      <c r="Q8" s="1" t="s">
        <v>72</v>
      </c>
      <c r="R8" s="3">
        <v>22</v>
      </c>
      <c r="S8" s="5">
        <f t="shared" si="4"/>
        <v>0.22</v>
      </c>
      <c r="T8" s="6">
        <f>IF(O8=1,N8+(1+N8)*S8/Q8,S8/Q8)</f>
        <v>9.7821253890618048E-2</v>
      </c>
      <c r="U8" s="2">
        <f>IF(T8=H8,1,0)</f>
        <v>1</v>
      </c>
    </row>
    <row r="9" spans="1:21" x14ac:dyDescent="0.35">
      <c r="A9" s="1" t="s">
        <v>19</v>
      </c>
      <c r="B9" s="6">
        <v>0.06</v>
      </c>
      <c r="C9" s="4">
        <v>0</v>
      </c>
      <c r="D9" s="6">
        <v>9.3562871217727661E-2</v>
      </c>
      <c r="E9" s="2">
        <v>2.4220000000000002</v>
      </c>
      <c r="F9" s="2">
        <v>25</v>
      </c>
      <c r="G9" s="5">
        <f t="shared" si="1"/>
        <v>0.25</v>
      </c>
      <c r="H9" s="6">
        <f t="shared" si="2"/>
        <v>0.10322047894302229</v>
      </c>
      <c r="I9" s="6">
        <f t="shared" si="3"/>
        <v>9.3562874251496994E-2</v>
      </c>
      <c r="J9" s="4"/>
      <c r="K9" s="6">
        <f t="shared" si="0"/>
        <v>3.0337693329718363E-9</v>
      </c>
      <c r="M9" s="1" t="s">
        <v>19</v>
      </c>
      <c r="N9" s="6">
        <v>0.06</v>
      </c>
      <c r="O9" s="4">
        <v>0</v>
      </c>
      <c r="Q9" s="1">
        <v>2.4220000000000002</v>
      </c>
      <c r="R9" s="3">
        <v>25</v>
      </c>
      <c r="S9" s="5">
        <f t="shared" si="4"/>
        <v>0.25</v>
      </c>
      <c r="T9" s="6">
        <f>IF(O9=1,N9+(1+N9)*S9/Q9,S9/Q9)</f>
        <v>0.10322047894302229</v>
      </c>
      <c r="U9" s="2">
        <f>IF(T9=H9,1,0)</f>
        <v>1</v>
      </c>
    </row>
    <row r="10" spans="1:21" x14ac:dyDescent="0.35">
      <c r="A10" s="1" t="s">
        <v>20</v>
      </c>
      <c r="B10" s="6">
        <v>0</v>
      </c>
      <c r="C10" s="4">
        <v>0</v>
      </c>
      <c r="D10" s="6">
        <v>9.0444356203079224E-2</v>
      </c>
      <c r="E10" s="2">
        <v>2.3130000000000002</v>
      </c>
      <c r="F10" s="2">
        <v>23</v>
      </c>
      <c r="G10" s="5">
        <f t="shared" si="1"/>
        <v>0.23</v>
      </c>
      <c r="H10" s="6">
        <f t="shared" si="2"/>
        <v>9.9437959360138342E-2</v>
      </c>
      <c r="I10" s="6">
        <f t="shared" si="3"/>
        <v>9.0444357058592217E-2</v>
      </c>
      <c r="J10" s="4"/>
      <c r="K10" s="6">
        <f t="shared" si="0"/>
        <v>8.5551299378039403E-10</v>
      </c>
      <c r="M10" s="1" t="s">
        <v>20</v>
      </c>
      <c r="N10" s="6">
        <v>0</v>
      </c>
      <c r="O10" s="4">
        <v>0</v>
      </c>
      <c r="Q10" s="1">
        <v>2.3130000000000002</v>
      </c>
      <c r="R10" s="3">
        <v>23</v>
      </c>
      <c r="S10" s="5">
        <f t="shared" si="4"/>
        <v>0.23</v>
      </c>
      <c r="T10" s="6">
        <f>IF(O10=1,N10+(1+N10)*S10/Q10,S10/Q10)</f>
        <v>9.9437959360138342E-2</v>
      </c>
      <c r="U10" s="2">
        <f>IF(T10=H10,1,0)</f>
        <v>1</v>
      </c>
    </row>
    <row r="11" spans="1:21" x14ac:dyDescent="0.35">
      <c r="A11" s="1" t="s">
        <v>21</v>
      </c>
      <c r="B11" s="6">
        <v>0.06</v>
      </c>
      <c r="C11" s="4">
        <v>0</v>
      </c>
      <c r="D11" s="6">
        <v>7.5500190258026123E-2</v>
      </c>
      <c r="E11" s="2">
        <v>2.4489999999999998</v>
      </c>
      <c r="F11" s="2">
        <v>20</v>
      </c>
      <c r="G11" s="5">
        <f t="shared" si="1"/>
        <v>0.2</v>
      </c>
      <c r="H11" s="6">
        <f t="shared" si="2"/>
        <v>8.1665986116782371E-2</v>
      </c>
      <c r="I11" s="6">
        <f t="shared" si="3"/>
        <v>7.5500188750471875E-2</v>
      </c>
      <c r="J11" s="4"/>
      <c r="K11" s="6">
        <f t="shared" si="0"/>
        <v>-1.5075542481035598E-9</v>
      </c>
      <c r="M11" s="1" t="s">
        <v>21</v>
      </c>
      <c r="N11" s="6">
        <v>0.06</v>
      </c>
      <c r="O11" s="4">
        <v>0</v>
      </c>
      <c r="Q11" s="1">
        <v>2.4489999999999998</v>
      </c>
      <c r="R11" s="3">
        <v>20</v>
      </c>
      <c r="S11" s="5">
        <f t="shared" si="4"/>
        <v>0.2</v>
      </c>
      <c r="T11" s="6">
        <f>IF(O11=1,N11+(1+N11)*S11/Q11,S11/Q11)</f>
        <v>8.1665986116782371E-2</v>
      </c>
      <c r="U11" s="2">
        <f>IF(T11=H11,1,0)</f>
        <v>1</v>
      </c>
    </row>
    <row r="12" spans="1:21" x14ac:dyDescent="0.35">
      <c r="A12" s="1" t="s">
        <v>22</v>
      </c>
      <c r="B12" s="6">
        <v>6.9800000000000001E-2</v>
      </c>
      <c r="C12" s="4">
        <v>1</v>
      </c>
      <c r="D12" s="6">
        <v>6.5539456903934479E-2</v>
      </c>
      <c r="E12" s="2">
        <v>2.286</v>
      </c>
      <c r="F12" s="2">
        <v>16</v>
      </c>
      <c r="G12" s="5">
        <f t="shared" si="1"/>
        <v>0.16</v>
      </c>
      <c r="H12" s="6">
        <f t="shared" si="2"/>
        <v>0.14467664041994752</v>
      </c>
      <c r="I12" s="6">
        <f t="shared" si="3"/>
        <v>0.13521291905151267</v>
      </c>
      <c r="J12" s="4"/>
      <c r="K12" s="6">
        <f t="shared" si="0"/>
        <v>6.9673462147578191E-2</v>
      </c>
      <c r="M12" s="1" t="s">
        <v>22</v>
      </c>
      <c r="N12" s="6">
        <v>6.9800000000000001E-2</v>
      </c>
      <c r="O12" s="4">
        <v>1</v>
      </c>
      <c r="Q12" s="1">
        <v>2.286</v>
      </c>
      <c r="R12" s="3">
        <v>16</v>
      </c>
      <c r="S12" s="5">
        <f t="shared" si="4"/>
        <v>0.16</v>
      </c>
      <c r="T12" s="6">
        <f>IF(O12=1,N12+(1+N12)*S12/Q12,S12/Q12)</f>
        <v>0.14467664041994752</v>
      </c>
      <c r="U12" s="2">
        <f>IF(T12=H12,1,0)</f>
        <v>1</v>
      </c>
    </row>
    <row r="13" spans="1:21" x14ac:dyDescent="0.35">
      <c r="A13" s="1" t="s">
        <v>23</v>
      </c>
      <c r="B13" s="6">
        <v>6.9500000000000006E-2</v>
      </c>
      <c r="C13" s="4">
        <v>1</v>
      </c>
      <c r="D13" s="6">
        <v>6.5028548240661621E-2</v>
      </c>
      <c r="E13" s="2">
        <v>2.2770000000000001</v>
      </c>
      <c r="F13" s="2">
        <v>16.8</v>
      </c>
      <c r="G13" s="5">
        <f t="shared" si="1"/>
        <v>0.16800000000000001</v>
      </c>
      <c r="H13" s="6">
        <f t="shared" si="2"/>
        <v>0.14840909090909093</v>
      </c>
      <c r="I13" s="6">
        <f t="shared" si="3"/>
        <v>0.13821165644171782</v>
      </c>
      <c r="J13" s="4"/>
      <c r="K13" s="6">
        <f t="shared" si="0"/>
        <v>7.3183108201056196E-2</v>
      </c>
      <c r="M13" s="1" t="s">
        <v>23</v>
      </c>
      <c r="N13" s="6">
        <v>6.9500000000000006E-2</v>
      </c>
      <c r="O13" s="4">
        <v>1</v>
      </c>
      <c r="Q13" s="1">
        <v>2.2770000000000001</v>
      </c>
      <c r="R13" s="3">
        <v>16.8</v>
      </c>
      <c r="S13" s="5">
        <f t="shared" si="4"/>
        <v>0.16800000000000001</v>
      </c>
      <c r="T13" s="6">
        <f>IF(O13=1,N13+(1+N13)*S13/Q13,S13/Q13)</f>
        <v>0.14840909090909093</v>
      </c>
      <c r="U13" s="2">
        <f>IF(T13=H13,1,0)</f>
        <v>1</v>
      </c>
    </row>
    <row r="14" spans="1:21" x14ac:dyDescent="0.35">
      <c r="A14" s="1" t="s">
        <v>24</v>
      </c>
      <c r="B14" s="6">
        <v>4.3499999999999997E-2</v>
      </c>
      <c r="C14" s="4">
        <v>1</v>
      </c>
      <c r="D14" s="6">
        <v>4.132547602057457E-2</v>
      </c>
      <c r="E14" s="2">
        <v>3.0219999999999998</v>
      </c>
      <c r="F14" s="2">
        <v>17</v>
      </c>
      <c r="G14" s="5">
        <f t="shared" si="1"/>
        <v>0.17</v>
      </c>
      <c r="H14" s="6">
        <f t="shared" si="2"/>
        <v>0.10220119126406355</v>
      </c>
      <c r="I14" s="6">
        <f t="shared" si="3"/>
        <v>9.6758145363408529E-2</v>
      </c>
      <c r="J14" s="4"/>
      <c r="K14" s="6">
        <f t="shared" si="0"/>
        <v>5.543266934283396E-2</v>
      </c>
      <c r="M14" s="1" t="s">
        <v>24</v>
      </c>
      <c r="N14" s="6">
        <v>4.3499999999999997E-2</v>
      </c>
      <c r="O14" s="4">
        <v>1</v>
      </c>
      <c r="Q14" s="1">
        <v>3.0219999999999998</v>
      </c>
      <c r="R14" s="3">
        <v>17</v>
      </c>
      <c r="S14" s="5">
        <f t="shared" si="4"/>
        <v>0.17</v>
      </c>
      <c r="T14" s="6">
        <f>IF(O14=1,N14+(1+N14)*S14/Q14,S14/Q14)</f>
        <v>0.10220119126406355</v>
      </c>
      <c r="U14" s="2">
        <f>IF(T14=H14,1,0)</f>
        <v>1</v>
      </c>
    </row>
    <row r="15" spans="1:21" x14ac:dyDescent="0.35">
      <c r="A15" s="1" t="s">
        <v>25</v>
      </c>
      <c r="B15" s="6">
        <v>6.0299999999999999E-2</v>
      </c>
      <c r="C15" s="4">
        <v>0</v>
      </c>
      <c r="D15" s="6">
        <v>9.6834264695644379E-2</v>
      </c>
      <c r="E15" s="2">
        <v>2.4249999999999998</v>
      </c>
      <c r="F15" s="2">
        <v>26</v>
      </c>
      <c r="G15" s="5">
        <f t="shared" si="1"/>
        <v>0.26</v>
      </c>
      <c r="H15" s="6">
        <f t="shared" si="2"/>
        <v>0.10721649484536083</v>
      </c>
      <c r="I15" s="6">
        <f t="shared" si="3"/>
        <v>9.6834264432029818E-2</v>
      </c>
      <c r="J15" s="4"/>
      <c r="K15" s="6">
        <f t="shared" si="0"/>
        <v>-2.6361456073598077E-10</v>
      </c>
      <c r="M15" s="1" t="s">
        <v>25</v>
      </c>
      <c r="N15" s="6">
        <v>6.0299999999999999E-2</v>
      </c>
      <c r="O15" s="4">
        <v>0</v>
      </c>
      <c r="Q15" s="1">
        <v>2.4249999999999998</v>
      </c>
      <c r="R15" s="3">
        <v>26</v>
      </c>
      <c r="S15" s="5">
        <f t="shared" si="4"/>
        <v>0.26</v>
      </c>
      <c r="T15" s="6">
        <f>IF(O15=1,N15+(1+N15)*S15/Q15,S15/Q15)</f>
        <v>0.10721649484536083</v>
      </c>
      <c r="U15" s="2">
        <f>IF(T15=H15,1,0)</f>
        <v>1</v>
      </c>
    </row>
    <row r="16" spans="1:21" x14ac:dyDescent="0.35">
      <c r="A16" s="1" t="s">
        <v>26</v>
      </c>
      <c r="B16" s="6">
        <v>8.2200000000000009E-2</v>
      </c>
      <c r="C16" s="4">
        <v>1</v>
      </c>
      <c r="D16" s="6">
        <v>7.6069548726081848E-2</v>
      </c>
      <c r="E16" s="2">
        <v>2.3490000000000002</v>
      </c>
      <c r="F16" s="2">
        <v>20.100000000000001</v>
      </c>
      <c r="G16" s="5">
        <f t="shared" si="1"/>
        <v>0.20100000000000001</v>
      </c>
      <c r="H16" s="6">
        <f t="shared" si="2"/>
        <v>0.17480204342273309</v>
      </c>
      <c r="I16" s="6">
        <f t="shared" si="3"/>
        <v>0.16102352941176473</v>
      </c>
      <c r="J16" s="4"/>
      <c r="K16" s="6">
        <f t="shared" si="0"/>
        <v>8.4953980685682884E-2</v>
      </c>
      <c r="M16" s="1" t="s">
        <v>26</v>
      </c>
      <c r="N16" s="6">
        <v>8.2199999999999995E-2</v>
      </c>
      <c r="O16" s="4">
        <v>1</v>
      </c>
      <c r="Q16" s="1">
        <v>2.3490000000000002</v>
      </c>
      <c r="R16" s="3">
        <v>20.100000000000001</v>
      </c>
      <c r="S16" s="5">
        <f t="shared" si="4"/>
        <v>0.20100000000000001</v>
      </c>
      <c r="T16" s="6">
        <f>IF(O16=1,N16+(1+N16)*S16/Q16,S16/Q16)</f>
        <v>0.17480204342273309</v>
      </c>
      <c r="U16" s="2">
        <f>IF(T16=H16,1,0)</f>
        <v>1</v>
      </c>
    </row>
    <row r="17" spans="1:21" x14ac:dyDescent="0.35">
      <c r="A17" s="1" t="s">
        <v>27</v>
      </c>
      <c r="B17" s="6">
        <v>7.0000000000000007E-2</v>
      </c>
      <c r="C17" s="4">
        <v>1</v>
      </c>
      <c r="D17" s="6">
        <v>6.5156929194927216E-2</v>
      </c>
      <c r="E17" s="2">
        <v>2.2669999999999999</v>
      </c>
      <c r="F17" s="2">
        <v>18</v>
      </c>
      <c r="G17" s="5">
        <f t="shared" si="1"/>
        <v>0.18</v>
      </c>
      <c r="H17" s="6">
        <f t="shared" si="2"/>
        <v>0.15495809439788266</v>
      </c>
      <c r="I17" s="6">
        <f t="shared" si="3"/>
        <v>0.14355946056395585</v>
      </c>
      <c r="J17" s="4"/>
      <c r="K17" s="6">
        <f t="shared" si="0"/>
        <v>7.8402531369028639E-2</v>
      </c>
      <c r="M17" s="1" t="s">
        <v>27</v>
      </c>
      <c r="N17" s="6">
        <v>7.0000000000000007E-2</v>
      </c>
      <c r="O17" s="4">
        <v>1</v>
      </c>
      <c r="Q17" s="1">
        <v>2.2669999999999999</v>
      </c>
      <c r="R17" s="3">
        <v>18</v>
      </c>
      <c r="S17" s="5">
        <f t="shared" si="4"/>
        <v>0.18</v>
      </c>
      <c r="T17" s="6">
        <f>IF(O17=1,N17+(1+N17)*S17/Q17,S17/Q17)</f>
        <v>0.15495809439788266</v>
      </c>
      <c r="U17" s="2">
        <f>IF(T17=H17,1,0)</f>
        <v>1</v>
      </c>
    </row>
    <row r="18" spans="1:21" x14ac:dyDescent="0.35">
      <c r="A18" s="1" t="s">
        <v>28</v>
      </c>
      <c r="B18" s="6">
        <v>7.0000000000000007E-2</v>
      </c>
      <c r="C18" s="4">
        <v>0</v>
      </c>
      <c r="D18" s="6">
        <v>8.9748702943325043E-2</v>
      </c>
      <c r="E18" s="2">
        <v>2.282</v>
      </c>
      <c r="F18" s="2">
        <v>22.5</v>
      </c>
      <c r="G18" s="5">
        <f t="shared" si="1"/>
        <v>0.22500000000000001</v>
      </c>
      <c r="H18" s="6">
        <f t="shared" si="2"/>
        <v>9.8597721297107796E-2</v>
      </c>
      <c r="I18" s="6">
        <f t="shared" si="3"/>
        <v>8.974870362983646E-2</v>
      </c>
      <c r="J18" s="4"/>
      <c r="K18" s="6">
        <f t="shared" si="0"/>
        <v>6.8651141715836417E-10</v>
      </c>
      <c r="M18" s="1" t="s">
        <v>28</v>
      </c>
      <c r="N18" s="6">
        <v>7.0000000000000007E-2</v>
      </c>
      <c r="O18" s="4">
        <v>0</v>
      </c>
      <c r="Q18" s="1">
        <v>2.282</v>
      </c>
      <c r="R18" s="3">
        <v>22.5</v>
      </c>
      <c r="S18" s="5">
        <f t="shared" si="4"/>
        <v>0.22500000000000001</v>
      </c>
      <c r="T18" s="6">
        <f>IF(O18=1,N18+(1+N18)*S18/Q18,S18/Q18)</f>
        <v>9.8597721297107796E-2</v>
      </c>
      <c r="U18" s="2">
        <f>IF(T18=H18,1,0)</f>
        <v>1</v>
      </c>
    </row>
    <row r="19" spans="1:21" x14ac:dyDescent="0.35">
      <c r="A19" s="1" t="s">
        <v>29</v>
      </c>
      <c r="B19" s="6">
        <v>6.9499999999999992E-2</v>
      </c>
      <c r="C19" s="4">
        <v>0</v>
      </c>
      <c r="D19" s="6">
        <v>9.7008898854255676E-2</v>
      </c>
      <c r="E19" s="2">
        <v>2.234</v>
      </c>
      <c r="F19" s="2">
        <v>24</v>
      </c>
      <c r="G19" s="5">
        <f t="shared" si="1"/>
        <v>0.24</v>
      </c>
      <c r="H19" s="6">
        <f t="shared" si="2"/>
        <v>0.10743061772605192</v>
      </c>
      <c r="I19" s="6">
        <f t="shared" si="3"/>
        <v>9.7008892481810827E-2</v>
      </c>
      <c r="J19" s="4"/>
      <c r="K19" s="6">
        <f t="shared" si="0"/>
        <v>-6.3724448495783292E-9</v>
      </c>
      <c r="M19" s="1" t="s">
        <v>29</v>
      </c>
      <c r="N19" s="6">
        <v>7.9500000000000001E-2</v>
      </c>
      <c r="O19" s="4">
        <v>0</v>
      </c>
      <c r="Q19" s="1">
        <v>2.234</v>
      </c>
      <c r="R19" s="3">
        <v>24</v>
      </c>
      <c r="S19" s="5">
        <f t="shared" si="4"/>
        <v>0.24</v>
      </c>
      <c r="T19" s="6">
        <f>IF(O19=1,N19+(1+N19)*S19/Q19,S19/Q19)</f>
        <v>0.10743061772605192</v>
      </c>
      <c r="U19" s="2">
        <f>IF(T19=H19,1,0)</f>
        <v>1</v>
      </c>
    </row>
    <row r="20" spans="1:21" x14ac:dyDescent="0.35">
      <c r="A20" s="1" t="s">
        <v>30</v>
      </c>
      <c r="B20" s="6">
        <v>0.06</v>
      </c>
      <c r="C20" s="4">
        <v>0</v>
      </c>
      <c r="D20" s="6">
        <v>9.4769954681396484E-2</v>
      </c>
      <c r="E20" s="2">
        <v>2.302</v>
      </c>
      <c r="F20" s="2">
        <v>24.1</v>
      </c>
      <c r="G20" s="5">
        <f t="shared" si="1"/>
        <v>0.24100000000000002</v>
      </c>
      <c r="H20" s="6">
        <f t="shared" si="2"/>
        <v>0.10469157254561252</v>
      </c>
      <c r="I20" s="6">
        <f t="shared" si="3"/>
        <v>9.4769956744003153E-2</v>
      </c>
      <c r="J20" s="4"/>
      <c r="K20" s="6">
        <f t="shared" si="0"/>
        <v>2.0626066687956524E-9</v>
      </c>
      <c r="M20" s="1" t="s">
        <v>30</v>
      </c>
      <c r="N20" s="6">
        <v>0.06</v>
      </c>
      <c r="O20" s="4">
        <v>0</v>
      </c>
      <c r="Q20" s="1">
        <v>2.302</v>
      </c>
      <c r="R20" s="3">
        <v>24.1</v>
      </c>
      <c r="S20" s="5">
        <f t="shared" si="4"/>
        <v>0.24100000000000002</v>
      </c>
      <c r="T20" s="6">
        <f>IF(O20=1,N20+(1+N20)*S20/Q20,S20/Q20)</f>
        <v>0.10469157254561252</v>
      </c>
      <c r="U20" s="2">
        <f>IF(T20=H20,1,0)</f>
        <v>1</v>
      </c>
    </row>
    <row r="21" spans="1:21" x14ac:dyDescent="0.35">
      <c r="A21" s="1" t="s">
        <v>31</v>
      </c>
      <c r="B21" s="6">
        <v>8.6900000000000019E-2</v>
      </c>
      <c r="C21" s="4">
        <v>0</v>
      </c>
      <c r="D21" s="6">
        <v>8.1632651388645172E-2</v>
      </c>
      <c r="E21" s="2">
        <v>2.25</v>
      </c>
      <c r="F21" s="2">
        <v>20</v>
      </c>
      <c r="G21" s="5">
        <f t="shared" si="1"/>
        <v>0.2</v>
      </c>
      <c r="H21" s="6">
        <f t="shared" si="2"/>
        <v>8.8888888888888892E-2</v>
      </c>
      <c r="I21" s="6">
        <f t="shared" si="3"/>
        <v>8.1632653061224483E-2</v>
      </c>
      <c r="J21" s="4"/>
      <c r="K21" s="6">
        <f t="shared" si="0"/>
        <v>1.6725793111627141E-9</v>
      </c>
      <c r="M21" s="1" t="s">
        <v>31</v>
      </c>
      <c r="N21" s="6">
        <v>8.6900000000000005E-2</v>
      </c>
      <c r="O21" s="4">
        <v>0</v>
      </c>
      <c r="Q21" s="1">
        <v>2.25</v>
      </c>
      <c r="R21" s="3">
        <v>20</v>
      </c>
      <c r="S21" s="5">
        <f t="shared" si="4"/>
        <v>0.2</v>
      </c>
      <c r="T21" s="6">
        <f>IF(O21=1,N21+(1+N21)*S21/Q21,S21/Q21)</f>
        <v>8.8888888888888892E-2</v>
      </c>
      <c r="U21" s="2">
        <f>IF(T21=H21,1,0)</f>
        <v>1</v>
      </c>
    </row>
    <row r="22" spans="1:21" x14ac:dyDescent="0.35">
      <c r="A22" s="1" t="s">
        <v>32</v>
      </c>
      <c r="B22" s="6">
        <v>0.05</v>
      </c>
      <c r="C22" s="4">
        <v>0</v>
      </c>
      <c r="D22" s="6">
        <v>0.1111111119389534</v>
      </c>
      <c r="E22" s="2">
        <v>2.36</v>
      </c>
      <c r="F22" s="2">
        <v>29.5</v>
      </c>
      <c r="G22" s="5">
        <f t="shared" si="1"/>
        <v>0.29499999999999998</v>
      </c>
      <c r="H22" s="6">
        <f t="shared" si="2"/>
        <v>0.125</v>
      </c>
      <c r="I22" s="6">
        <f t="shared" si="3"/>
        <v>0.11111111111111112</v>
      </c>
      <c r="J22" s="4"/>
      <c r="K22" s="6">
        <f t="shared" si="0"/>
        <v>-8.278422808372099E-10</v>
      </c>
      <c r="M22" s="1" t="s">
        <v>32</v>
      </c>
      <c r="N22" s="6">
        <v>0.05</v>
      </c>
      <c r="O22" s="4">
        <v>0</v>
      </c>
      <c r="Q22" s="1">
        <v>2.36</v>
      </c>
      <c r="R22" s="3">
        <v>29.5</v>
      </c>
      <c r="S22" s="5">
        <f t="shared" si="4"/>
        <v>0.29499999999999998</v>
      </c>
      <c r="T22" s="6">
        <f>IF(O22=1,N22+(1+N22)*S22/Q22,S22/Q22)</f>
        <v>0.125</v>
      </c>
      <c r="U22" s="2">
        <f>IF(T22=H22,1,0)</f>
        <v>1</v>
      </c>
    </row>
    <row r="23" spans="1:21" x14ac:dyDescent="0.35">
      <c r="A23" s="1" t="s">
        <v>33</v>
      </c>
      <c r="B23" s="6">
        <v>0.06</v>
      </c>
      <c r="C23" s="4">
        <v>0</v>
      </c>
      <c r="D23" s="6">
        <v>9.1940529644489288E-2</v>
      </c>
      <c r="E23" s="2">
        <v>2.3210000000000002</v>
      </c>
      <c r="F23" s="2">
        <v>23.5</v>
      </c>
      <c r="G23" s="5">
        <f t="shared" si="1"/>
        <v>0.23499999999999999</v>
      </c>
      <c r="H23" s="6">
        <f t="shared" si="2"/>
        <v>0.10124946143903489</v>
      </c>
      <c r="I23" s="6">
        <f t="shared" si="3"/>
        <v>9.1940532081377147E-2</v>
      </c>
      <c r="J23" s="4"/>
      <c r="K23" s="6">
        <f t="shared" si="0"/>
        <v>2.4368878581704223E-9</v>
      </c>
      <c r="M23" s="1" t="s">
        <v>33</v>
      </c>
      <c r="N23" s="6">
        <v>0.06</v>
      </c>
      <c r="O23" s="4">
        <v>0</v>
      </c>
      <c r="Q23" s="1">
        <v>2.3210000000000002</v>
      </c>
      <c r="R23" s="3">
        <v>23.5</v>
      </c>
      <c r="S23" s="5">
        <f t="shared" si="4"/>
        <v>0.23499999999999999</v>
      </c>
      <c r="T23" s="6">
        <f>IF(O23=1,N23+(1+N23)*S23/Q23,S23/Q23)</f>
        <v>0.10124946143903489</v>
      </c>
      <c r="U23" s="2">
        <f>IF(T23=H23,1,0)</f>
        <v>1</v>
      </c>
    </row>
    <row r="24" spans="1:21" x14ac:dyDescent="0.35">
      <c r="A24" s="1" t="s">
        <v>34</v>
      </c>
      <c r="B24" s="6">
        <v>6.25E-2</v>
      </c>
      <c r="C24" s="4">
        <v>0</v>
      </c>
      <c r="D24" s="6">
        <v>8.1712059676647186E-2</v>
      </c>
      <c r="E24" s="2">
        <v>2.36</v>
      </c>
      <c r="F24" s="3">
        <v>21</v>
      </c>
      <c r="G24" s="5">
        <f t="shared" si="1"/>
        <v>0.21</v>
      </c>
      <c r="H24" s="6">
        <f t="shared" si="2"/>
        <v>8.8983050847457626E-2</v>
      </c>
      <c r="I24" s="6">
        <f t="shared" si="3"/>
        <v>8.171206225680934E-2</v>
      </c>
      <c r="J24" s="4"/>
      <c r="K24" s="6">
        <f t="shared" si="0"/>
        <v>2.5801621533760866E-9</v>
      </c>
      <c r="M24" s="1" t="s">
        <v>34</v>
      </c>
      <c r="N24" s="6">
        <v>6.25E-2</v>
      </c>
      <c r="O24" s="4">
        <v>0</v>
      </c>
      <c r="Q24" s="1">
        <v>2.36</v>
      </c>
      <c r="R24" s="3">
        <v>21</v>
      </c>
      <c r="S24" s="5">
        <f t="shared" si="4"/>
        <v>0.21</v>
      </c>
      <c r="T24" s="6">
        <f>IF(O24=1,N24+(1+N24)*S24/Q24,S24/Q24)</f>
        <v>8.8983050847457626E-2</v>
      </c>
      <c r="U24" s="2">
        <f>IF(T24=H24,1,0)</f>
        <v>1</v>
      </c>
    </row>
    <row r="25" spans="1:21" x14ac:dyDescent="0.35">
      <c r="A25" s="1" t="s">
        <v>35</v>
      </c>
      <c r="B25" s="6">
        <v>0.06</v>
      </c>
      <c r="C25" s="4">
        <v>1</v>
      </c>
      <c r="D25" s="6">
        <v>5.5650908499956131E-2</v>
      </c>
      <c r="E25" s="2">
        <v>2.2850000000000001</v>
      </c>
      <c r="F25" s="2">
        <v>19</v>
      </c>
      <c r="G25" s="5">
        <f t="shared" si="1"/>
        <v>0.19</v>
      </c>
      <c r="H25" s="6">
        <f t="shared" si="2"/>
        <v>0.14814004376367615</v>
      </c>
      <c r="I25" s="6">
        <f t="shared" si="3"/>
        <v>0.13676767676767676</v>
      </c>
      <c r="J25" s="4"/>
      <c r="K25" s="6">
        <f t="shared" si="0"/>
        <v>8.1116768267720629E-2</v>
      </c>
      <c r="M25" s="1" t="s">
        <v>35</v>
      </c>
      <c r="N25" s="6">
        <v>0.06</v>
      </c>
      <c r="O25" s="4">
        <v>1</v>
      </c>
      <c r="Q25" s="1">
        <v>2.2850000000000001</v>
      </c>
      <c r="R25" s="3">
        <v>19</v>
      </c>
      <c r="S25" s="5">
        <f t="shared" si="4"/>
        <v>0.19</v>
      </c>
      <c r="T25" s="6">
        <f>IF(O25=1,N25+(1+N25)*S25/Q25,S25/Q25)</f>
        <v>0.14814004376367615</v>
      </c>
      <c r="U25" s="2">
        <f>IF(T25=H25,1,0)</f>
        <v>1</v>
      </c>
    </row>
    <row r="26" spans="1:21" x14ac:dyDescent="0.35">
      <c r="A26" s="1" t="s">
        <v>36</v>
      </c>
      <c r="B26" s="6">
        <v>7.1349999999999997E-2</v>
      </c>
      <c r="C26" s="4">
        <v>0</v>
      </c>
      <c r="D26" s="6">
        <v>0.10475453734397888</v>
      </c>
      <c r="E26" s="2">
        <v>2.3159999999999998</v>
      </c>
      <c r="F26" s="2">
        <v>27.1</v>
      </c>
      <c r="G26" s="5">
        <f t="shared" si="1"/>
        <v>0.27100000000000002</v>
      </c>
      <c r="H26" s="6">
        <f t="shared" si="2"/>
        <v>0.11701208981001729</v>
      </c>
      <c r="I26" s="6">
        <f t="shared" si="3"/>
        <v>0.10475454194047161</v>
      </c>
      <c r="J26" s="4"/>
      <c r="K26" s="6">
        <f t="shared" si="0"/>
        <v>4.5964927281039181E-9</v>
      </c>
      <c r="M26" s="1" t="s">
        <v>36</v>
      </c>
      <c r="N26" s="6">
        <v>7.1400000000000005E-2</v>
      </c>
      <c r="O26" s="4">
        <v>0</v>
      </c>
      <c r="Q26" s="1">
        <v>2.3159999999999998</v>
      </c>
      <c r="R26" s="3">
        <v>27.1</v>
      </c>
      <c r="S26" s="5">
        <f t="shared" si="4"/>
        <v>0.27100000000000002</v>
      </c>
      <c r="T26" s="6">
        <f>IF(O26=1,N26+(1+N26)*S26/Q26,S26/Q26)</f>
        <v>0.11701208981001729</v>
      </c>
      <c r="U26" s="2">
        <f>IF(T26=H26,1,0)</f>
        <v>1</v>
      </c>
    </row>
    <row r="27" spans="1:21" x14ac:dyDescent="0.35">
      <c r="A27" s="1" t="s">
        <v>37</v>
      </c>
      <c r="B27" s="6">
        <v>7.0000000000000007E-2</v>
      </c>
      <c r="C27" s="4">
        <v>0</v>
      </c>
      <c r="D27" s="6">
        <v>7.5132712721824646E-2</v>
      </c>
      <c r="E27" s="2">
        <v>2.2650000000000001</v>
      </c>
      <c r="F27" s="2">
        <v>18.399999999999999</v>
      </c>
      <c r="G27" s="5">
        <f t="shared" si="1"/>
        <v>0.184</v>
      </c>
      <c r="H27" s="6">
        <f t="shared" si="2"/>
        <v>8.1236203090507719E-2</v>
      </c>
      <c r="I27" s="6">
        <f t="shared" si="3"/>
        <v>7.5132707227439754E-2</v>
      </c>
      <c r="J27" s="4"/>
      <c r="K27" s="6">
        <f t="shared" si="0"/>
        <v>-5.4943848915023352E-9</v>
      </c>
      <c r="M27" s="1" t="s">
        <v>37</v>
      </c>
      <c r="N27" s="6">
        <v>7.0000000000000007E-2</v>
      </c>
      <c r="O27" s="4">
        <v>0</v>
      </c>
      <c r="Q27" s="1">
        <v>2.2650000000000001</v>
      </c>
      <c r="R27" s="3">
        <v>18.399999999999999</v>
      </c>
      <c r="S27" s="5">
        <f t="shared" si="4"/>
        <v>0.184</v>
      </c>
      <c r="T27" s="6">
        <f>IF(O27=1,N27+(1+N27)*S27/Q27,S27/Q27)</f>
        <v>8.1236203090507719E-2</v>
      </c>
      <c r="U27" s="2">
        <f>IF(T27=H27,1,0)</f>
        <v>1</v>
      </c>
    </row>
    <row r="28" spans="1:21" x14ac:dyDescent="0.35">
      <c r="A28" s="1" t="s">
        <v>38</v>
      </c>
      <c r="B28" s="6">
        <v>7.4550000000000005E-2</v>
      </c>
      <c r="C28" s="4">
        <v>0</v>
      </c>
      <c r="D28" s="6">
        <v>7.2565637528896332E-2</v>
      </c>
      <c r="E28" s="2">
        <v>2.2429999999999999</v>
      </c>
      <c r="F28" s="2">
        <v>17.55</v>
      </c>
      <c r="G28" s="5">
        <f t="shared" si="1"/>
        <v>0.17550000000000002</v>
      </c>
      <c r="H28" s="6">
        <f t="shared" si="2"/>
        <v>7.8243423985733404E-2</v>
      </c>
      <c r="I28" s="6">
        <f t="shared" si="3"/>
        <v>7.2565639859417011E-2</v>
      </c>
      <c r="J28" s="4"/>
      <c r="K28" s="6">
        <f t="shared" si="0"/>
        <v>2.3305206792167965E-9</v>
      </c>
      <c r="M28" s="1" t="s">
        <v>38</v>
      </c>
      <c r="N28" s="6">
        <v>7.46E-2</v>
      </c>
      <c r="O28" s="4">
        <v>0</v>
      </c>
      <c r="Q28" s="1">
        <v>2.2429999999999999</v>
      </c>
      <c r="R28" s="3">
        <v>17.55</v>
      </c>
      <c r="S28" s="5">
        <f t="shared" si="4"/>
        <v>0.17550000000000002</v>
      </c>
      <c r="T28" s="6">
        <f>IF(O28=1,N28+(1+N28)*S28/Q28,S28/Q28)</f>
        <v>7.8243423985733404E-2</v>
      </c>
      <c r="U28" s="2">
        <f>IF(T28=H28,1,0)</f>
        <v>1</v>
      </c>
    </row>
    <row r="29" spans="1:21" x14ac:dyDescent="0.35">
      <c r="A29" s="1" t="s">
        <v>39</v>
      </c>
      <c r="B29" s="6">
        <v>0</v>
      </c>
      <c r="C29" s="4">
        <v>0</v>
      </c>
      <c r="D29" s="6">
        <v>0.10169491916894913</v>
      </c>
      <c r="E29" s="2">
        <v>2.3849999999999998</v>
      </c>
      <c r="F29" s="2">
        <v>27</v>
      </c>
      <c r="G29" s="5">
        <f t="shared" si="1"/>
        <v>0.27</v>
      </c>
      <c r="H29" s="6">
        <f t="shared" si="2"/>
        <v>0.11320754716981134</v>
      </c>
      <c r="I29" s="6">
        <f t="shared" si="3"/>
        <v>0.10169491525423731</v>
      </c>
      <c r="J29" s="4"/>
      <c r="K29" s="6">
        <f t="shared" si="0"/>
        <v>-3.9147118185978158E-9</v>
      </c>
      <c r="M29" s="1" t="s">
        <v>39</v>
      </c>
      <c r="N29" s="6">
        <v>0</v>
      </c>
      <c r="O29" s="4">
        <v>0</v>
      </c>
      <c r="Q29" s="1">
        <v>2.3849999999999998</v>
      </c>
      <c r="R29" s="3">
        <v>27</v>
      </c>
      <c r="S29" s="5">
        <f t="shared" si="4"/>
        <v>0.27</v>
      </c>
      <c r="T29" s="6">
        <f>IF(O29=1,N29+(1+N29)*S29/Q29,S29/Q29)</f>
        <v>0.11320754716981134</v>
      </c>
      <c r="U29" s="2">
        <f>IF(T29=H29,1,0)</f>
        <v>1</v>
      </c>
    </row>
    <row r="30" spans="1:21" x14ac:dyDescent="0.35">
      <c r="A30" s="1" t="s">
        <v>40</v>
      </c>
      <c r="B30" s="6">
        <v>6.3899999999999998E-2</v>
      </c>
      <c r="C30" s="4">
        <v>0</v>
      </c>
      <c r="D30" s="6">
        <v>0.10765643417835236</v>
      </c>
      <c r="E30" s="2">
        <v>2.2959999999999998</v>
      </c>
      <c r="F30" s="2">
        <v>27.7</v>
      </c>
      <c r="G30" s="5">
        <f t="shared" si="1"/>
        <v>0.27699999999999997</v>
      </c>
      <c r="H30" s="6">
        <f t="shared" si="2"/>
        <v>0.12064459930313588</v>
      </c>
      <c r="I30" s="6">
        <f t="shared" si="3"/>
        <v>0.10765643218033423</v>
      </c>
      <c r="J30" s="4"/>
      <c r="K30" s="6">
        <f t="shared" si="0"/>
        <v>-1.9980181259482421E-9</v>
      </c>
      <c r="M30" s="1" t="s">
        <v>40</v>
      </c>
      <c r="N30" s="6">
        <v>6.3899999999999998E-2</v>
      </c>
      <c r="O30" s="4">
        <v>0</v>
      </c>
      <c r="Q30" s="1">
        <v>2.2959999999999998</v>
      </c>
      <c r="R30" s="3">
        <v>27.7</v>
      </c>
      <c r="S30" s="5">
        <f t="shared" si="4"/>
        <v>0.27699999999999997</v>
      </c>
      <c r="T30" s="6">
        <f>IF(O30=1,N30+(1+N30)*S30/Q30,S30/Q30)</f>
        <v>0.12064459930313588</v>
      </c>
      <c r="U30" s="2">
        <f>IF(T30=H30,1,0)</f>
        <v>1</v>
      </c>
    </row>
    <row r="31" spans="1:21" x14ac:dyDescent="0.35">
      <c r="A31" s="1" t="s">
        <v>41</v>
      </c>
      <c r="B31" s="6">
        <v>7.9600000000000004E-2</v>
      </c>
      <c r="C31" s="4">
        <v>0</v>
      </c>
      <c r="D31" s="6">
        <v>9.0926274657249451E-2</v>
      </c>
      <c r="E31" s="2">
        <v>2.4049999999999998</v>
      </c>
      <c r="F31" s="2">
        <v>24.055</v>
      </c>
      <c r="G31" s="5">
        <f t="shared" si="1"/>
        <v>0.24054999999999999</v>
      </c>
      <c r="H31" s="6">
        <f t="shared" si="2"/>
        <v>0.10002079002079002</v>
      </c>
      <c r="I31" s="6">
        <f t="shared" si="3"/>
        <v>9.0926272419723689E-2</v>
      </c>
      <c r="J31" s="4"/>
      <c r="K31" s="6">
        <f t="shared" si="0"/>
        <v>-2.2375257618945099E-9</v>
      </c>
      <c r="M31" s="1" t="s">
        <v>41</v>
      </c>
      <c r="N31" s="6">
        <v>7.9600000000000004E-2</v>
      </c>
      <c r="O31" s="4">
        <v>0</v>
      </c>
      <c r="Q31" s="1">
        <v>2.4049999999999998</v>
      </c>
      <c r="R31" s="3">
        <v>24.055</v>
      </c>
      <c r="S31" s="5">
        <f t="shared" si="4"/>
        <v>0.24054999999999999</v>
      </c>
      <c r="T31" s="6">
        <f>IF(O31=1,N31+(1+N31)*S31/Q31,S31/Q31)</f>
        <v>0.10002079002079002</v>
      </c>
      <c r="U31" s="2">
        <f>IF(T31=H31,1,0)</f>
        <v>1</v>
      </c>
    </row>
    <row r="32" spans="1:21" x14ac:dyDescent="0.35">
      <c r="A32" s="1" t="s">
        <v>42</v>
      </c>
      <c r="B32" s="6">
        <v>0</v>
      </c>
      <c r="C32" s="4">
        <v>0</v>
      </c>
      <c r="D32" s="6">
        <v>7.6295070350170135E-2</v>
      </c>
      <c r="E32" s="2">
        <v>2.3759999999999999</v>
      </c>
      <c r="F32" s="2">
        <v>19.625</v>
      </c>
      <c r="G32" s="5">
        <f t="shared" si="1"/>
        <v>0.19625000000000001</v>
      </c>
      <c r="H32" s="6">
        <f t="shared" si="2"/>
        <v>8.2596801346801349E-2</v>
      </c>
      <c r="I32" s="6">
        <f t="shared" si="3"/>
        <v>7.6295072407425404E-2</v>
      </c>
      <c r="J32" s="4"/>
      <c r="K32" s="6">
        <f t="shared" si="0"/>
        <v>2.0572552689168688E-9</v>
      </c>
      <c r="M32" s="1" t="s">
        <v>42</v>
      </c>
      <c r="N32" s="6">
        <v>0</v>
      </c>
      <c r="O32" s="4">
        <v>0</v>
      </c>
      <c r="Q32" s="1">
        <v>2.3759999999999999</v>
      </c>
      <c r="R32" s="3">
        <v>19.625</v>
      </c>
      <c r="S32" s="5">
        <f t="shared" si="4"/>
        <v>0.19625000000000001</v>
      </c>
      <c r="T32" s="6">
        <f>IF(O32=1,N32+(1+N32)*S32/Q32,S32/Q32)</f>
        <v>8.2596801346801349E-2</v>
      </c>
      <c r="U32" s="2">
        <f>IF(T32=H32,1,0)</f>
        <v>1</v>
      </c>
    </row>
    <row r="33" spans="1:21" x14ac:dyDescent="0.35">
      <c r="A33" s="1" t="s">
        <v>43</v>
      </c>
      <c r="B33" s="6">
        <v>7.0000000000000007E-2</v>
      </c>
      <c r="C33" s="4">
        <v>0</v>
      </c>
      <c r="D33" s="6">
        <v>5.8069683611392975E-2</v>
      </c>
      <c r="E33" s="2">
        <v>2.3519999999999999</v>
      </c>
      <c r="F33" s="2">
        <v>14.5</v>
      </c>
      <c r="G33" s="5">
        <f t="shared" si="1"/>
        <v>0.14499999999999999</v>
      </c>
      <c r="H33" s="6">
        <f t="shared" si="2"/>
        <v>6.1649659863945577E-2</v>
      </c>
      <c r="I33" s="6">
        <f t="shared" si="3"/>
        <v>5.8069683620344412E-2</v>
      </c>
      <c r="J33" s="4"/>
      <c r="K33" s="6">
        <f t="shared" si="0"/>
        <v>8.9514368140086731E-12</v>
      </c>
      <c r="M33" s="1" t="s">
        <v>43</v>
      </c>
      <c r="N33" s="6">
        <v>7.0000000000000007E-2</v>
      </c>
      <c r="O33" s="4">
        <v>0</v>
      </c>
      <c r="Q33" s="1">
        <v>2.3519999999999999</v>
      </c>
      <c r="R33" s="3">
        <v>14.5</v>
      </c>
      <c r="S33" s="5">
        <f t="shared" si="4"/>
        <v>0.14499999999999999</v>
      </c>
      <c r="T33" s="6">
        <f>IF(O33=1,N33+(1+N33)*S33/Q33,S33/Q33)</f>
        <v>6.1649659863945577E-2</v>
      </c>
      <c r="U33" s="2">
        <f>IF(T33=H33,1,0)</f>
        <v>1</v>
      </c>
    </row>
    <row r="34" spans="1:21" x14ac:dyDescent="0.35">
      <c r="A34" s="1" t="s">
        <v>44</v>
      </c>
      <c r="B34" s="6">
        <v>7.0099999999999996E-2</v>
      </c>
      <c r="C34" s="4">
        <v>0</v>
      </c>
      <c r="D34" s="6">
        <v>7.3997840285301208E-2</v>
      </c>
      <c r="E34" s="2">
        <v>2.3620000000000001</v>
      </c>
      <c r="F34" s="2">
        <v>18.875</v>
      </c>
      <c r="G34" s="5">
        <f t="shared" si="1"/>
        <v>0.18875</v>
      </c>
      <c r="H34" s="6">
        <f t="shared" si="2"/>
        <v>7.9911092294665531E-2</v>
      </c>
      <c r="I34" s="6">
        <f t="shared" si="3"/>
        <v>7.3997843771439767E-2</v>
      </c>
      <c r="J34" s="4"/>
      <c r="K34" s="6">
        <f t="shared" si="0"/>
        <v>3.4861385583839777E-9</v>
      </c>
      <c r="M34" s="1" t="s">
        <v>44</v>
      </c>
      <c r="N34" s="6">
        <v>7.1400000000000005E-2</v>
      </c>
      <c r="O34" s="4">
        <v>0</v>
      </c>
      <c r="Q34" s="1">
        <v>2.3620000000000001</v>
      </c>
      <c r="R34" s="3">
        <v>18.875</v>
      </c>
      <c r="S34" s="5">
        <f t="shared" si="4"/>
        <v>0.18875</v>
      </c>
      <c r="T34" s="6">
        <f>IF(O34=1,N34+(1+N34)*S34/Q34,S34/Q34)</f>
        <v>7.9911092294665531E-2</v>
      </c>
      <c r="U34" s="2">
        <f>IF(T34=H34,1,0)</f>
        <v>1</v>
      </c>
    </row>
    <row r="35" spans="1:21" x14ac:dyDescent="0.35">
      <c r="A35" s="1" t="s">
        <v>45</v>
      </c>
      <c r="B35" s="6">
        <v>8.5199999999999998E-2</v>
      </c>
      <c r="C35" s="4">
        <v>1</v>
      </c>
      <c r="D35" s="6">
        <v>7.7527455985546112E-2</v>
      </c>
      <c r="E35" s="2">
        <v>2.3450000000000002</v>
      </c>
      <c r="F35" s="2">
        <v>24.4</v>
      </c>
      <c r="G35" s="5">
        <f t="shared" si="1"/>
        <v>0.24399999999999999</v>
      </c>
      <c r="H35" s="6">
        <f t="shared" si="2"/>
        <v>0.19811633262260125</v>
      </c>
      <c r="I35" s="6">
        <f t="shared" si="3"/>
        <v>0.1794448821938972</v>
      </c>
      <c r="J35" s="4"/>
      <c r="K35" s="6">
        <f t="shared" si="0"/>
        <v>0.10191742620835109</v>
      </c>
      <c r="M35" s="1" t="s">
        <v>45</v>
      </c>
      <c r="N35" s="6">
        <v>8.5199999999999998E-2</v>
      </c>
      <c r="O35" s="4">
        <v>1</v>
      </c>
      <c r="Q35" s="1">
        <v>2.3450000000000002</v>
      </c>
      <c r="R35" s="3">
        <v>24.4</v>
      </c>
      <c r="S35" s="5">
        <f t="shared" si="4"/>
        <v>0.24399999999999999</v>
      </c>
      <c r="T35" s="6">
        <f>IF(O35=1,N35+(1+N35)*S35/Q35,S35/Q35)</f>
        <v>0.19811633262260125</v>
      </c>
      <c r="U35" s="2">
        <f>IF(T35=H35,1,0)</f>
        <v>1</v>
      </c>
    </row>
    <row r="36" spans="1:21" x14ac:dyDescent="0.35">
      <c r="A36" s="1" t="s">
        <v>46</v>
      </c>
      <c r="B36" s="6">
        <v>7.8200000000000006E-2</v>
      </c>
      <c r="C36" s="4">
        <v>0</v>
      </c>
      <c r="D36" s="6">
        <v>0.12015732377767563</v>
      </c>
      <c r="E36" s="2">
        <v>2.2370000000000001</v>
      </c>
      <c r="F36" s="2">
        <v>30.55</v>
      </c>
      <c r="G36" s="5">
        <f t="shared" si="1"/>
        <v>0.30549999999999999</v>
      </c>
      <c r="H36" s="6">
        <f t="shared" si="2"/>
        <v>0.13656683057666516</v>
      </c>
      <c r="I36" s="6">
        <f t="shared" si="3"/>
        <v>0.12015732546705998</v>
      </c>
      <c r="J36" s="4"/>
      <c r="K36" s="6">
        <f t="shared" si="0"/>
        <v>1.6893843546306186E-9</v>
      </c>
      <c r="M36" s="1" t="s">
        <v>46</v>
      </c>
      <c r="N36" s="6">
        <v>7.8200000000000006E-2</v>
      </c>
      <c r="O36" s="4">
        <v>0</v>
      </c>
      <c r="Q36" s="1">
        <v>2.2370000000000001</v>
      </c>
      <c r="R36" s="3">
        <v>30.55</v>
      </c>
      <c r="S36" s="5">
        <f t="shared" si="4"/>
        <v>0.30549999999999999</v>
      </c>
      <c r="T36" s="6">
        <f>IF(O36=1,N36+(1+N36)*S36/Q36,S36/Q36)</f>
        <v>0.13656683057666516</v>
      </c>
      <c r="U36" s="2">
        <f>IF(T36=H36,1,0)</f>
        <v>1</v>
      </c>
    </row>
    <row r="37" spans="1:21" x14ac:dyDescent="0.35">
      <c r="A37" s="1" t="s">
        <v>47</v>
      </c>
      <c r="B37" s="6">
        <v>5.8700000000000002E-2</v>
      </c>
      <c r="C37" s="4">
        <v>0</v>
      </c>
      <c r="D37" s="6">
        <v>8.6563795804977417E-2</v>
      </c>
      <c r="E37" s="2">
        <v>2.427</v>
      </c>
      <c r="F37" s="2">
        <v>23</v>
      </c>
      <c r="G37" s="5">
        <f t="shared" si="1"/>
        <v>0.23</v>
      </c>
      <c r="H37" s="6">
        <f t="shared" si="2"/>
        <v>9.4767202307375356E-2</v>
      </c>
      <c r="I37" s="6">
        <f t="shared" si="3"/>
        <v>8.6563793752352264E-2</v>
      </c>
      <c r="J37" s="4"/>
      <c r="K37" s="6">
        <f t="shared" si="0"/>
        <v>-2.0526251531816087E-9</v>
      </c>
      <c r="M37" s="1" t="s">
        <v>47</v>
      </c>
      <c r="N37" s="6">
        <v>5.8700000000000002E-2</v>
      </c>
      <c r="O37" s="4">
        <v>0</v>
      </c>
      <c r="Q37" s="1">
        <v>2.427</v>
      </c>
      <c r="R37" s="3">
        <v>23</v>
      </c>
      <c r="S37" s="5">
        <f t="shared" si="4"/>
        <v>0.23</v>
      </c>
      <c r="T37" s="6">
        <f>IF(O37=1,N37+(1+N37)*S37/Q37,S37/Q37)</f>
        <v>9.4767202307375356E-2</v>
      </c>
      <c r="U37" s="2">
        <f>IF(T37=H37,1,0)</f>
        <v>1</v>
      </c>
    </row>
    <row r="38" spans="1:21" x14ac:dyDescent="0.35">
      <c r="A38" s="1" t="s">
        <v>48</v>
      </c>
      <c r="B38" s="6">
        <v>6.7799999999999999E-2</v>
      </c>
      <c r="C38" s="4">
        <v>0</v>
      </c>
      <c r="D38" s="6">
        <v>0.10976087301969528</v>
      </c>
      <c r="E38" s="2">
        <v>2.2709999999999999</v>
      </c>
      <c r="F38" s="2">
        <v>28</v>
      </c>
      <c r="G38" s="5">
        <f t="shared" si="1"/>
        <v>0.28000000000000003</v>
      </c>
      <c r="H38" s="6">
        <f t="shared" si="2"/>
        <v>0.123293703214443</v>
      </c>
      <c r="I38" s="6">
        <f t="shared" si="3"/>
        <v>0.1097608780870247</v>
      </c>
      <c r="J38" s="4"/>
      <c r="K38" s="6">
        <f t="shared" si="0"/>
        <v>5.0673294171854621E-9</v>
      </c>
      <c r="M38" s="1" t="s">
        <v>48</v>
      </c>
      <c r="N38" s="6">
        <v>6.7799999999999999E-2</v>
      </c>
      <c r="O38" s="4">
        <v>0</v>
      </c>
      <c r="Q38" s="1">
        <v>2.2709999999999999</v>
      </c>
      <c r="R38" s="3">
        <v>28</v>
      </c>
      <c r="S38" s="5">
        <f t="shared" si="4"/>
        <v>0.28000000000000003</v>
      </c>
      <c r="T38" s="6">
        <f>IF(O38=1,N38+(1+N38)*S38/Q38,S38/Q38)</f>
        <v>0.123293703214443</v>
      </c>
      <c r="U38" s="2">
        <f>IF(T38=H38,1,0)</f>
        <v>1</v>
      </c>
    </row>
    <row r="39" spans="1:21" x14ac:dyDescent="0.35">
      <c r="A39" s="1" t="s">
        <v>49</v>
      </c>
      <c r="B39" s="6">
        <v>8.3299999999999999E-2</v>
      </c>
      <c r="C39" s="4">
        <v>0</v>
      </c>
      <c r="D39" s="6">
        <v>7.0276975631713867E-2</v>
      </c>
      <c r="E39" s="2">
        <v>2.2490000000000001</v>
      </c>
      <c r="F39" s="2">
        <v>17</v>
      </c>
      <c r="G39" s="5">
        <f t="shared" si="1"/>
        <v>0.17</v>
      </c>
      <c r="H39" s="6">
        <f t="shared" si="2"/>
        <v>7.5589150733659405E-2</v>
      </c>
      <c r="I39" s="6">
        <f t="shared" si="3"/>
        <v>7.0276973956180239E-2</v>
      </c>
      <c r="J39" s="4"/>
      <c r="K39" s="6">
        <f t="shared" si="0"/>
        <v>-1.6755336285090294E-9</v>
      </c>
      <c r="M39" s="1" t="s">
        <v>49</v>
      </c>
      <c r="N39" s="6">
        <v>8.3299999999999999E-2</v>
      </c>
      <c r="O39" s="4">
        <v>0</v>
      </c>
      <c r="Q39" s="1">
        <v>2.2490000000000001</v>
      </c>
      <c r="R39" s="3">
        <v>17</v>
      </c>
      <c r="S39" s="5">
        <f t="shared" si="4"/>
        <v>0.17</v>
      </c>
      <c r="T39" s="6">
        <f>IF(O39=1,N39+(1+N39)*S39/Q39,S39/Q39)</f>
        <v>7.5589150733659405E-2</v>
      </c>
      <c r="U39" s="2">
        <f>IF(T39=H39,1,0)</f>
        <v>1</v>
      </c>
    </row>
    <row r="40" spans="1:21" x14ac:dyDescent="0.35">
      <c r="A40" s="1" t="s">
        <v>50</v>
      </c>
      <c r="B40" s="6">
        <v>0</v>
      </c>
      <c r="C40" s="4">
        <v>0</v>
      </c>
      <c r="D40" s="6">
        <v>8.8397786021232605E-2</v>
      </c>
      <c r="E40" s="2">
        <v>2.4750000000000001</v>
      </c>
      <c r="F40" s="2">
        <v>24</v>
      </c>
      <c r="G40" s="5">
        <f t="shared" si="1"/>
        <v>0.24</v>
      </c>
      <c r="H40" s="6">
        <f t="shared" si="2"/>
        <v>9.6969696969696956E-2</v>
      </c>
      <c r="I40" s="6">
        <f t="shared" si="3"/>
        <v>8.8397790055248615E-2</v>
      </c>
      <c r="J40" s="4"/>
      <c r="K40" s="6">
        <f t="shared" si="0"/>
        <v>4.0340160101237643E-9</v>
      </c>
      <c r="M40" s="1" t="s">
        <v>50</v>
      </c>
      <c r="N40" s="6">
        <v>0</v>
      </c>
      <c r="O40" s="4">
        <v>0</v>
      </c>
      <c r="Q40" s="1">
        <v>2.4750000000000001</v>
      </c>
      <c r="R40" s="3">
        <v>24</v>
      </c>
      <c r="S40" s="5">
        <f t="shared" si="4"/>
        <v>0.24</v>
      </c>
      <c r="T40" s="6">
        <f>IF(O40=1,N40+(1+N40)*S40/Q40,S40/Q40)</f>
        <v>9.6969696969696956E-2</v>
      </c>
      <c r="U40" s="2">
        <f>IF(T40=H40,1,0)</f>
        <v>1</v>
      </c>
    </row>
    <row r="41" spans="1:21" x14ac:dyDescent="0.35">
      <c r="A41" s="1" t="s">
        <v>51</v>
      </c>
      <c r="B41" s="6">
        <v>6.3299999999999995E-2</v>
      </c>
      <c r="C41" s="4">
        <v>0</v>
      </c>
      <c r="D41" s="6">
        <v>0.11926605552434921</v>
      </c>
      <c r="E41" s="2">
        <v>2.3039999999999998</v>
      </c>
      <c r="F41" s="2">
        <v>31.2</v>
      </c>
      <c r="G41" s="5">
        <f t="shared" si="1"/>
        <v>0.312</v>
      </c>
      <c r="H41" s="6">
        <f t="shared" si="2"/>
        <v>0.13541666666666669</v>
      </c>
      <c r="I41" s="6">
        <f t="shared" si="3"/>
        <v>0.11926605504587158</v>
      </c>
      <c r="J41" s="4"/>
      <c r="K41" s="6">
        <f t="shared" si="0"/>
        <v>-4.7847763251507303E-10</v>
      </c>
      <c r="M41" s="1" t="s">
        <v>51</v>
      </c>
      <c r="N41" s="6">
        <v>6.3299999999999995E-2</v>
      </c>
      <c r="O41" s="4">
        <v>0</v>
      </c>
      <c r="Q41" s="1">
        <v>2.3039999999999998</v>
      </c>
      <c r="R41" s="3">
        <v>31.2</v>
      </c>
      <c r="S41" s="5">
        <f t="shared" si="4"/>
        <v>0.312</v>
      </c>
      <c r="T41" s="6">
        <f>IF(O41=1,N41+(1+N41)*S41/Q41,S41/Q41)</f>
        <v>0.13541666666666669</v>
      </c>
      <c r="U41" s="2">
        <f>IF(T41=H41,1,0)</f>
        <v>1</v>
      </c>
    </row>
    <row r="42" spans="1:21" x14ac:dyDescent="0.35">
      <c r="A42" s="1" t="s">
        <v>52</v>
      </c>
      <c r="B42" s="6">
        <v>7.0000000000000007E-2</v>
      </c>
      <c r="C42" s="4">
        <v>0</v>
      </c>
      <c r="D42" s="6">
        <v>0.1175132691860199</v>
      </c>
      <c r="E42" s="2">
        <v>2.3279999999999998</v>
      </c>
      <c r="F42" s="2">
        <v>31</v>
      </c>
      <c r="G42" s="5">
        <f t="shared" si="1"/>
        <v>0.31</v>
      </c>
      <c r="H42" s="6">
        <f t="shared" si="2"/>
        <v>0.13316151202749141</v>
      </c>
      <c r="I42" s="6">
        <f t="shared" si="3"/>
        <v>0.11751326762699014</v>
      </c>
      <c r="J42" s="4"/>
      <c r="K42" s="6">
        <f t="shared" si="0"/>
        <v>-1.5590297525180929E-9</v>
      </c>
      <c r="M42" s="1" t="s">
        <v>52</v>
      </c>
      <c r="N42" s="6">
        <v>7.0000000000000007E-2</v>
      </c>
      <c r="O42" s="4">
        <v>0</v>
      </c>
      <c r="Q42" s="1">
        <v>2.3279999999999998</v>
      </c>
      <c r="R42" s="3">
        <v>31</v>
      </c>
      <c r="S42" s="5">
        <f t="shared" si="4"/>
        <v>0.31</v>
      </c>
      <c r="T42" s="6">
        <f>IF(O42=1,N42+(1+N42)*S42/Q42,S42/Q42)</f>
        <v>0.13316151202749141</v>
      </c>
      <c r="U42" s="2">
        <f>IF(T42=H42,1,0)</f>
        <v>1</v>
      </c>
    </row>
    <row r="43" spans="1:21" x14ac:dyDescent="0.35">
      <c r="A43" s="1" t="s">
        <v>53</v>
      </c>
      <c r="B43" s="6">
        <v>7.2599999999999998E-2</v>
      </c>
      <c r="C43" s="4">
        <v>0</v>
      </c>
      <c r="D43" s="6">
        <v>6.7029744386672974E-2</v>
      </c>
      <c r="E43" s="2">
        <v>2.2269999999999999</v>
      </c>
      <c r="F43" s="2">
        <v>16</v>
      </c>
      <c r="G43" s="5">
        <f t="shared" si="1"/>
        <v>0.16</v>
      </c>
      <c r="H43" s="6">
        <f t="shared" si="2"/>
        <v>7.1845532105972165E-2</v>
      </c>
      <c r="I43" s="6">
        <f t="shared" si="3"/>
        <v>6.7029744449099288E-2</v>
      </c>
      <c r="J43" s="4"/>
      <c r="K43" s="6">
        <f t="shared" si="0"/>
        <v>6.2426314118013693E-11</v>
      </c>
      <c r="M43" s="1" t="s">
        <v>53</v>
      </c>
      <c r="N43" s="6">
        <v>7.2599999999999998E-2</v>
      </c>
      <c r="O43" s="4">
        <v>0</v>
      </c>
      <c r="Q43" s="1">
        <v>2.2269999999999999</v>
      </c>
      <c r="R43" s="3">
        <v>16</v>
      </c>
      <c r="S43" s="5">
        <f t="shared" si="4"/>
        <v>0.16</v>
      </c>
      <c r="T43" s="6">
        <f>IF(O43=1,N43+(1+N43)*S43/Q43,S43/Q43)</f>
        <v>7.1845532105972165E-2</v>
      </c>
      <c r="U43" s="2">
        <f>IF(T43=H43,1,0)</f>
        <v>1</v>
      </c>
    </row>
    <row r="44" spans="1:21" x14ac:dyDescent="0.35">
      <c r="A44" s="1" t="s">
        <v>54</v>
      </c>
      <c r="B44" s="6">
        <v>5.2199999999999996E-2</v>
      </c>
      <c r="C44" s="4">
        <v>0</v>
      </c>
      <c r="D44" s="6">
        <v>8.5769981145858765E-2</v>
      </c>
      <c r="E44" s="2">
        <v>2.3450000000000002</v>
      </c>
      <c r="F44" s="2">
        <v>22</v>
      </c>
      <c r="G44" s="5">
        <f t="shared" si="1"/>
        <v>0.22</v>
      </c>
      <c r="H44" s="6">
        <f t="shared" si="2"/>
        <v>9.3816631130063957E-2</v>
      </c>
      <c r="I44" s="6">
        <f t="shared" si="3"/>
        <v>8.5769980506822593E-2</v>
      </c>
      <c r="J44" s="4"/>
      <c r="K44" s="6">
        <f t="shared" si="0"/>
        <v>-6.3903617120164569E-10</v>
      </c>
      <c r="M44" s="1" t="s">
        <v>54</v>
      </c>
      <c r="N44" s="6">
        <v>5.2200000000000003E-2</v>
      </c>
      <c r="O44" s="4">
        <v>0</v>
      </c>
      <c r="Q44" s="1">
        <v>2.3450000000000002</v>
      </c>
      <c r="R44" s="3">
        <v>22</v>
      </c>
      <c r="S44" s="5">
        <f t="shared" si="4"/>
        <v>0.22</v>
      </c>
      <c r="T44" s="6">
        <f>IF(O44=1,N44+(1+N44)*S44/Q44,S44/Q44)</f>
        <v>9.3816631130063957E-2</v>
      </c>
      <c r="U44" s="2">
        <f>IF(T44=H44,1,0)</f>
        <v>1</v>
      </c>
    </row>
    <row r="45" spans="1:21" x14ac:dyDescent="0.35">
      <c r="A45" s="1" t="s">
        <v>55</v>
      </c>
      <c r="B45" s="6">
        <v>9.4399999999999998E-2</v>
      </c>
      <c r="C45" s="4">
        <v>0</v>
      </c>
      <c r="D45" s="6">
        <v>8.7098084390163422E-2</v>
      </c>
      <c r="E45" s="2">
        <v>2.2429999999999999</v>
      </c>
      <c r="F45" s="2">
        <v>21.4</v>
      </c>
      <c r="G45" s="5">
        <f t="shared" si="1"/>
        <v>0.214</v>
      </c>
      <c r="H45" s="6">
        <f t="shared" si="2"/>
        <v>9.5407935800267504E-2</v>
      </c>
      <c r="I45" s="6">
        <f t="shared" si="3"/>
        <v>8.7098087098087099E-2</v>
      </c>
      <c r="J45" s="4"/>
      <c r="K45" s="6">
        <f t="shared" si="0"/>
        <v>2.7079236769589343E-9</v>
      </c>
      <c r="M45" s="1" t="s">
        <v>55</v>
      </c>
      <c r="N45" s="6">
        <v>9.4399999999999998E-2</v>
      </c>
      <c r="O45" s="4">
        <v>0</v>
      </c>
      <c r="Q45" s="1">
        <v>2.2429999999999999</v>
      </c>
      <c r="R45" s="3">
        <v>21.4</v>
      </c>
      <c r="S45" s="5">
        <f t="shared" si="4"/>
        <v>0.214</v>
      </c>
      <c r="T45" s="6">
        <f>IF(O45=1,N45+(1+N45)*S45/Q45,S45/Q45)</f>
        <v>9.5407935800267504E-2</v>
      </c>
      <c r="U45" s="2">
        <f>IF(T45=H45,1,0)</f>
        <v>1</v>
      </c>
    </row>
    <row r="46" spans="1:21" x14ac:dyDescent="0.35">
      <c r="A46" s="1" t="s">
        <v>56</v>
      </c>
      <c r="B46" s="6">
        <v>7.6100000000000001E-2</v>
      </c>
      <c r="C46" s="4">
        <v>0</v>
      </c>
      <c r="D46" s="6">
        <v>8.2135520875453949E-2</v>
      </c>
      <c r="E46" s="2">
        <v>2.2349999999999999</v>
      </c>
      <c r="F46" s="2">
        <v>20</v>
      </c>
      <c r="G46" s="5">
        <f t="shared" si="1"/>
        <v>0.2</v>
      </c>
      <c r="H46" s="6">
        <f t="shared" si="2"/>
        <v>8.9485458612975396E-2</v>
      </c>
      <c r="I46" s="6">
        <f t="shared" si="3"/>
        <v>8.2135523613963035E-2</v>
      </c>
      <c r="J46" s="4"/>
      <c r="K46" s="6">
        <f t="shared" si="0"/>
        <v>2.7385090861642425E-9</v>
      </c>
      <c r="M46" s="1" t="s">
        <v>56</v>
      </c>
      <c r="N46" s="6">
        <v>7.6100000000000001E-2</v>
      </c>
      <c r="O46" s="4">
        <v>0</v>
      </c>
      <c r="Q46" s="1">
        <v>2.2349999999999999</v>
      </c>
      <c r="R46" s="3">
        <v>20</v>
      </c>
      <c r="S46" s="5">
        <f t="shared" si="4"/>
        <v>0.2</v>
      </c>
      <c r="T46" s="6">
        <f>IF(O46=1,N46+(1+N46)*S46/Q46,S46/Q46)</f>
        <v>8.9485458612975396E-2</v>
      </c>
      <c r="U46" s="2">
        <f>IF(T46=H46,1,0)</f>
        <v>1</v>
      </c>
    </row>
    <row r="47" spans="1:21" x14ac:dyDescent="0.35">
      <c r="A47" s="1" t="s">
        <v>57</v>
      </c>
      <c r="B47" s="6">
        <v>5.33E-2</v>
      </c>
      <c r="C47" s="4">
        <v>0</v>
      </c>
      <c r="D47" s="6">
        <v>9.2070646584033966E-2</v>
      </c>
      <c r="E47" s="2">
        <v>2.4159999999999999</v>
      </c>
      <c r="F47" s="2">
        <v>24.5</v>
      </c>
      <c r="G47" s="5">
        <f t="shared" si="1"/>
        <v>0.245</v>
      </c>
      <c r="H47" s="6">
        <f t="shared" si="2"/>
        <v>0.10140728476821192</v>
      </c>
      <c r="I47" s="6">
        <f t="shared" si="3"/>
        <v>9.20706501315295E-2</v>
      </c>
      <c r="J47" s="4"/>
      <c r="K47" s="6">
        <f t="shared" si="0"/>
        <v>3.547495533440248E-9</v>
      </c>
      <c r="M47" s="1" t="s">
        <v>57</v>
      </c>
      <c r="N47" s="6">
        <v>6.5799999999999997E-2</v>
      </c>
      <c r="O47" s="4">
        <v>0</v>
      </c>
      <c r="Q47" s="1">
        <v>2.4159999999999999</v>
      </c>
      <c r="R47" s="3">
        <v>24.5</v>
      </c>
      <c r="S47" s="5">
        <f t="shared" si="4"/>
        <v>0.245</v>
      </c>
      <c r="T47" s="6">
        <f>IF(O47=1,N47+(1+N47)*S47/Q47,S47/Q47)</f>
        <v>0.10140728476821192</v>
      </c>
      <c r="U47" s="2">
        <f>IF(T47=H47,1,0)</f>
        <v>1</v>
      </c>
    </row>
    <row r="48" spans="1:21" x14ac:dyDescent="0.35">
      <c r="A48" s="1" t="s">
        <v>58</v>
      </c>
      <c r="B48" s="6">
        <v>0.06</v>
      </c>
      <c r="C48" s="4">
        <v>0</v>
      </c>
      <c r="D48" s="6">
        <v>9.1863520443439484E-2</v>
      </c>
      <c r="E48" s="2">
        <v>2.4220000000000002</v>
      </c>
      <c r="F48" s="2">
        <v>24.5</v>
      </c>
      <c r="G48" s="5">
        <f t="shared" si="1"/>
        <v>0.245</v>
      </c>
      <c r="H48" s="6">
        <f t="shared" si="2"/>
        <v>0.10115606936416184</v>
      </c>
      <c r="I48" s="6">
        <f t="shared" si="3"/>
        <v>9.1863517060367439E-2</v>
      </c>
      <c r="J48" s="4"/>
      <c r="K48" s="6">
        <f t="shared" si="0"/>
        <v>-3.3830720447269869E-9</v>
      </c>
      <c r="M48" s="1" t="s">
        <v>58</v>
      </c>
      <c r="N48" s="6">
        <v>0.06</v>
      </c>
      <c r="O48" s="4">
        <v>0</v>
      </c>
      <c r="Q48" s="1">
        <v>2.4220000000000002</v>
      </c>
      <c r="R48" s="3">
        <v>24.5</v>
      </c>
      <c r="S48" s="5">
        <f t="shared" si="4"/>
        <v>0.245</v>
      </c>
      <c r="T48" s="6">
        <f>IF(O48=1,N48+(1+N48)*S48/Q48,S48/Q48)</f>
        <v>0.10115606936416184</v>
      </c>
      <c r="U48" s="2">
        <f>IF(T48=H48,1,0)</f>
        <v>1</v>
      </c>
    </row>
    <row r="49" spans="1:21" x14ac:dyDescent="0.35">
      <c r="A49" s="1" t="s">
        <v>59</v>
      </c>
      <c r="B49" s="6">
        <v>0.05</v>
      </c>
      <c r="C49" s="4">
        <v>0</v>
      </c>
      <c r="D49" s="6">
        <v>7.0878900587558746E-2</v>
      </c>
      <c r="E49" s="2">
        <v>2.294</v>
      </c>
      <c r="F49" s="2">
        <v>17.5</v>
      </c>
      <c r="G49" s="5">
        <f t="shared" si="1"/>
        <v>0.17499999999999999</v>
      </c>
      <c r="H49" s="6">
        <f t="shared" si="2"/>
        <v>7.6285963382737576E-2</v>
      </c>
      <c r="I49" s="6">
        <f t="shared" si="3"/>
        <v>7.0878898339408664E-2</v>
      </c>
      <c r="J49" s="4"/>
      <c r="K49" s="6">
        <f t="shared" si="0"/>
        <v>-2.2481500827620238E-9</v>
      </c>
      <c r="M49" s="1" t="s">
        <v>59</v>
      </c>
      <c r="N49" s="6">
        <v>0.05</v>
      </c>
      <c r="O49" s="4">
        <v>0</v>
      </c>
      <c r="Q49" s="1">
        <v>2.294</v>
      </c>
      <c r="R49" s="3">
        <v>17.5</v>
      </c>
      <c r="S49" s="5">
        <f t="shared" si="4"/>
        <v>0.17499999999999999</v>
      </c>
      <c r="T49" s="6">
        <f>IF(O49=1,N49+(1+N49)*S49/Q49,S49/Q49)</f>
        <v>7.6285963382737576E-2</v>
      </c>
      <c r="U49" s="2">
        <f>IF(T49=H49,1,0)</f>
        <v>1</v>
      </c>
    </row>
    <row r="50" spans="1:21" x14ac:dyDescent="0.35">
      <c r="A50" s="1" t="s">
        <v>60</v>
      </c>
      <c r="B50" s="6">
        <v>8.6099999999999996E-2</v>
      </c>
      <c r="C50" s="4">
        <v>0</v>
      </c>
      <c r="D50" s="6">
        <v>0.13373751938343048</v>
      </c>
      <c r="E50" s="2">
        <v>2.4289999999999998</v>
      </c>
      <c r="F50" s="2">
        <v>37.5</v>
      </c>
      <c r="G50" s="5">
        <f t="shared" si="1"/>
        <v>0.375</v>
      </c>
      <c r="H50" s="6">
        <f t="shared" si="2"/>
        <v>0.15438452037875669</v>
      </c>
      <c r="I50" s="6">
        <f t="shared" si="3"/>
        <v>0.13373751783166904</v>
      </c>
      <c r="J50" s="4"/>
      <c r="K50" s="6">
        <f t="shared" si="0"/>
        <v>-1.5517614415649916E-9</v>
      </c>
      <c r="M50" s="1" t="s">
        <v>60</v>
      </c>
      <c r="N50" s="6">
        <v>8.6099999999999996E-2</v>
      </c>
      <c r="O50" s="4">
        <v>0</v>
      </c>
      <c r="Q50" s="1">
        <v>2.4289999999999998</v>
      </c>
      <c r="R50" s="3">
        <v>37.5</v>
      </c>
      <c r="S50" s="5">
        <f t="shared" si="4"/>
        <v>0.375</v>
      </c>
      <c r="T50" s="6">
        <f>IF(O50=1,N50+(1+N50)*S50/Q50,S50/Q50)</f>
        <v>0.15438452037875669</v>
      </c>
      <c r="U50" s="2">
        <f>IF(T50=H50,1,0)</f>
        <v>1</v>
      </c>
    </row>
    <row r="51" spans="1:21" x14ac:dyDescent="0.35">
      <c r="A51" s="1" t="s">
        <v>61</v>
      </c>
      <c r="B51" s="6">
        <v>0.06</v>
      </c>
      <c r="C51" s="4">
        <v>1</v>
      </c>
      <c r="D51" s="6">
        <v>5.3028356283903122E-2</v>
      </c>
      <c r="E51" s="2">
        <v>2.3580000000000001</v>
      </c>
      <c r="F51" s="2">
        <v>32.200000000000003</v>
      </c>
      <c r="G51" s="5">
        <f t="shared" si="1"/>
        <v>0.32200000000000001</v>
      </c>
      <c r="H51" s="6">
        <f t="shared" si="2"/>
        <v>0.20474978795589482</v>
      </c>
      <c r="I51" s="6">
        <f t="shared" si="3"/>
        <v>0.18014925373134327</v>
      </c>
      <c r="J51" s="4"/>
      <c r="K51" s="6">
        <f t="shared" si="0"/>
        <v>0.12712089744744015</v>
      </c>
      <c r="M51" s="1" t="s">
        <v>61</v>
      </c>
      <c r="N51" s="6">
        <v>0.06</v>
      </c>
      <c r="O51" s="4">
        <v>1</v>
      </c>
      <c r="Q51" s="1">
        <v>2.3580000000000001</v>
      </c>
      <c r="R51" s="3">
        <v>32.200000000000003</v>
      </c>
      <c r="S51" s="5">
        <f t="shared" si="4"/>
        <v>0.32200000000000001</v>
      </c>
      <c r="T51" s="6">
        <f>IF(O51=1,N51+(1+N51)*S51/Q51,S51/Q51)</f>
        <v>0.20474978795589482</v>
      </c>
      <c r="U51" s="2">
        <f>IF(T51=H51,1,0)</f>
        <v>1</v>
      </c>
    </row>
    <row r="52" spans="1:21" x14ac:dyDescent="0.35">
      <c r="A52" s="1" t="s">
        <v>62</v>
      </c>
      <c r="B52" s="6">
        <v>5.4199999999999998E-2</v>
      </c>
      <c r="C52" s="4">
        <v>0</v>
      </c>
      <c r="D52" s="6">
        <v>0.12523791193962097</v>
      </c>
      <c r="E52" s="2">
        <v>2.298</v>
      </c>
      <c r="F52" s="2">
        <v>32.9</v>
      </c>
      <c r="G52" s="5">
        <f t="shared" si="1"/>
        <v>0.32899999999999996</v>
      </c>
      <c r="H52" s="6">
        <f t="shared" si="2"/>
        <v>0.14316797214969537</v>
      </c>
      <c r="I52" s="6">
        <f t="shared" si="3"/>
        <v>0.12523791397030834</v>
      </c>
      <c r="J52" s="4"/>
      <c r="K52" s="6">
        <f t="shared" si="0"/>
        <v>2.0306873682596205E-9</v>
      </c>
      <c r="M52" s="1" t="s">
        <v>62</v>
      </c>
      <c r="N52" s="6">
        <v>5.4199999999999998E-2</v>
      </c>
      <c r="O52" s="4">
        <v>0</v>
      </c>
      <c r="Q52" s="1">
        <v>2.298</v>
      </c>
      <c r="R52" s="3">
        <v>32.9</v>
      </c>
      <c r="S52" s="5">
        <f t="shared" si="4"/>
        <v>0.32899999999999996</v>
      </c>
      <c r="T52" s="6">
        <f>IF(O52=1,N52+(1+N52)*S52/Q52,S52/Q52)</f>
        <v>0.14316797214969537</v>
      </c>
      <c r="U52" s="2">
        <f>IF(T52=H52,1,0)</f>
        <v>1</v>
      </c>
    </row>
    <row r="53" spans="1:21" x14ac:dyDescent="0.35">
      <c r="A53" s="1" t="s">
        <v>63</v>
      </c>
      <c r="B53" s="6">
        <v>5.1699999999999996E-2</v>
      </c>
      <c r="C53" s="4">
        <v>0</v>
      </c>
      <c r="D53" s="6">
        <v>5.6428857147693634E-2</v>
      </c>
      <c r="E53" s="2">
        <v>2.3410000000000002</v>
      </c>
      <c r="F53" s="2">
        <v>14</v>
      </c>
      <c r="G53" s="5">
        <f t="shared" si="1"/>
        <v>0.14000000000000001</v>
      </c>
      <c r="H53" s="6">
        <f t="shared" si="2"/>
        <v>5.9803502776591203E-2</v>
      </c>
      <c r="I53" s="6">
        <f t="shared" si="3"/>
        <v>5.6428859330914953E-2</v>
      </c>
      <c r="J53" s="4"/>
      <c r="K53" s="6">
        <f>I53-D53</f>
        <v>2.1832213190076111E-9</v>
      </c>
      <c r="M53" s="1" t="s">
        <v>63</v>
      </c>
      <c r="N53" s="6">
        <v>5.1700000000000003E-2</v>
      </c>
      <c r="O53" s="4">
        <v>0</v>
      </c>
      <c r="Q53" s="1">
        <v>2.3410000000000002</v>
      </c>
      <c r="R53" s="3">
        <v>14</v>
      </c>
      <c r="S53" s="5">
        <f t="shared" si="4"/>
        <v>0.14000000000000001</v>
      </c>
      <c r="T53" s="6">
        <f>IF(O53=1,N53+(1+N53)*S53/Q53,S53/Q53)</f>
        <v>5.9803502776591203E-2</v>
      </c>
      <c r="U53" s="2">
        <f>IF(T53=H53,1,0)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Ward Heimdal</dc:creator>
  <cp:lastModifiedBy>Knut Ward Heimdal</cp:lastModifiedBy>
  <dcterms:created xsi:type="dcterms:W3CDTF">2022-01-21T09:06:37Z</dcterms:created>
  <dcterms:modified xsi:type="dcterms:W3CDTF">2022-01-25T15:08:36Z</dcterms:modified>
</cp:coreProperties>
</file>