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2817add44a0cbc/Desktop/"/>
    </mc:Choice>
  </mc:AlternateContent>
  <xr:revisionPtr revIDLastSave="21" documentId="8_{1BC05AED-529D-448E-989E-5F46BAB69598}" xr6:coauthVersionLast="47" xr6:coauthVersionMax="47" xr10:uidLastSave="{9FC04024-FF92-4220-906F-3AB8D1F21857}"/>
  <bookViews>
    <workbookView xWindow="-28920" yWindow="-120" windowWidth="29040" windowHeight="16440" activeTab="1" xr2:uid="{00000000-000D-0000-FFFF-FFFF00000000}"/>
  </bookViews>
  <sheets>
    <sheet name="timid" sheetId="2" r:id="rId1"/>
    <sheet name="optimal" sheetId="1" r:id="rId2"/>
    <sheet name="unemployment rate" sheetId="3" r:id="rId3"/>
    <sheet name="inflation" sheetId="4" r:id="rId4"/>
    <sheet name="GDP" sheetId="5" r:id="rId5"/>
  </sheets>
  <definedNames>
    <definedName name="_piT1" localSheetId="0">timid!#REF!</definedName>
    <definedName name="_piT1">optimal!#REF!</definedName>
    <definedName name="_piT10" localSheetId="0">timid!#REF!</definedName>
    <definedName name="_piT10">optimal!#REF!</definedName>
    <definedName name="a" localSheetId="0">timid!$M$1</definedName>
    <definedName name="a">optimal!$M$1</definedName>
    <definedName name="A0" localSheetId="0">timid!$J:$J</definedName>
    <definedName name="A0">optimal!$J:$J</definedName>
    <definedName name="alfa" localSheetId="0">timid!$M$2</definedName>
    <definedName name="alfa">optimal!$M$2</definedName>
    <definedName name="beta" localSheetId="0">timid!$M$3</definedName>
    <definedName name="beta">optimal!$M$3</definedName>
    <definedName name="cred">optimal!$M$8</definedName>
    <definedName name="pi" localSheetId="0">timid!$E:$E</definedName>
    <definedName name="pi">optimal!$E:$E</definedName>
    <definedName name="PiT" localSheetId="0">timid!$M$4</definedName>
    <definedName name="PiT">optimal!$M$4</definedName>
    <definedName name="rho" localSheetId="0">timid!$M$5</definedName>
    <definedName name="rho">optimal!$M$5</definedName>
    <definedName name="theta" localSheetId="0">timid!#REF!</definedName>
    <definedName name="theta">optimal!#REF!</definedName>
    <definedName name="Y" localSheetId="0">timid!$D:$D</definedName>
    <definedName name="Y">optimal!$D:$D</definedName>
    <definedName name="YN" localSheetId="0">timid!$B:$B</definedName>
    <definedName name="YN">optimal!$B:$B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1" i="2"/>
  <c r="B6" i="2"/>
  <c r="C5" i="2"/>
  <c r="G4" i="2"/>
  <c r="C4" i="2"/>
  <c r="G3" i="2"/>
  <c r="H3" i="2" s="1"/>
  <c r="C3" i="2"/>
  <c r="K2" i="2"/>
  <c r="G2" i="2"/>
  <c r="H2" i="2" s="1"/>
  <c r="E2" i="2"/>
  <c r="F3" i="2" s="1"/>
  <c r="C2" i="2"/>
  <c r="C3" i="1"/>
  <c r="C4" i="1"/>
  <c r="C5" i="1"/>
  <c r="C2" i="1"/>
  <c r="K2" i="1"/>
  <c r="E2" i="1"/>
  <c r="B6" i="1"/>
  <c r="C6" i="1" s="1"/>
  <c r="G31" i="1"/>
  <c r="H31" i="1" s="1"/>
  <c r="G3" i="1"/>
  <c r="H3" i="1" s="1"/>
  <c r="G2" i="1"/>
  <c r="H2" i="1" s="1"/>
  <c r="G4" i="1"/>
  <c r="H5" i="1" s="1"/>
  <c r="I2" i="1" l="1"/>
  <c r="D3" i="1" s="1"/>
  <c r="K3" i="1" s="1"/>
  <c r="I2" i="2"/>
  <c r="D3" i="2" s="1"/>
  <c r="K3" i="2" s="1"/>
  <c r="B7" i="2"/>
  <c r="C6" i="2"/>
  <c r="G5" i="2"/>
  <c r="E3" i="2"/>
  <c r="F4" i="2" s="1"/>
  <c r="I31" i="1"/>
  <c r="H4" i="1"/>
  <c r="H5" i="2"/>
  <c r="H4" i="2"/>
  <c r="G5" i="1"/>
  <c r="B7" i="1"/>
  <c r="E3" i="1" l="1"/>
  <c r="F4" i="1" s="1"/>
  <c r="H7" i="2"/>
  <c r="H11" i="2"/>
  <c r="H15" i="2"/>
  <c r="H19" i="2"/>
  <c r="H23" i="2"/>
  <c r="H27" i="2"/>
  <c r="H31" i="2"/>
  <c r="H14" i="2"/>
  <c r="H22" i="2"/>
  <c r="H30" i="2"/>
  <c r="H8" i="2"/>
  <c r="H12" i="2"/>
  <c r="H16" i="2"/>
  <c r="H20" i="2"/>
  <c r="H24" i="2"/>
  <c r="H28" i="2"/>
  <c r="H6" i="2"/>
  <c r="H9" i="2"/>
  <c r="H13" i="2"/>
  <c r="H17" i="2"/>
  <c r="H21" i="2"/>
  <c r="H25" i="2"/>
  <c r="H29" i="2"/>
  <c r="H10" i="2"/>
  <c r="H18" i="2"/>
  <c r="H26" i="2"/>
  <c r="I31" i="2"/>
  <c r="G6" i="2"/>
  <c r="C7" i="2"/>
  <c r="B8" i="2"/>
  <c r="I3" i="2"/>
  <c r="D4" i="2" s="1"/>
  <c r="K4" i="2" s="1"/>
  <c r="C7" i="1"/>
  <c r="G6" i="1"/>
  <c r="H6" i="1" s="1"/>
  <c r="B8" i="1"/>
  <c r="I3" i="1" l="1"/>
  <c r="D4" i="1" s="1"/>
  <c r="C8" i="2"/>
  <c r="G7" i="2"/>
  <c r="B9" i="2"/>
  <c r="E4" i="2"/>
  <c r="F5" i="2" s="1"/>
  <c r="B9" i="1"/>
  <c r="C8" i="1"/>
  <c r="G7" i="1"/>
  <c r="H7" i="1" s="1"/>
  <c r="K4" i="1" l="1"/>
  <c r="E4" i="1"/>
  <c r="F5" i="1" s="1"/>
  <c r="I4" i="1" s="1"/>
  <c r="D5" i="1" s="1"/>
  <c r="K5" i="1" s="1"/>
  <c r="I4" i="2"/>
  <c r="D5" i="2" s="1"/>
  <c r="K5" i="2" s="1"/>
  <c r="B10" i="2"/>
  <c r="C9" i="2"/>
  <c r="G8" i="2"/>
  <c r="G8" i="1"/>
  <c r="H8" i="1" s="1"/>
  <c r="B10" i="1"/>
  <c r="C9" i="1"/>
  <c r="E5" i="1" l="1"/>
  <c r="B11" i="2"/>
  <c r="C10" i="2"/>
  <c r="G9" i="2"/>
  <c r="E5" i="2"/>
  <c r="F6" i="2" s="1"/>
  <c r="G9" i="1"/>
  <c r="H9" i="1" s="1"/>
  <c r="B11" i="1"/>
  <c r="C10" i="1"/>
  <c r="F6" i="1" l="1"/>
  <c r="G10" i="2"/>
  <c r="C11" i="2"/>
  <c r="B12" i="2"/>
  <c r="I5" i="2"/>
  <c r="D6" i="2" s="1"/>
  <c r="K6" i="2" s="1"/>
  <c r="C11" i="1"/>
  <c r="B12" i="1"/>
  <c r="G10" i="1"/>
  <c r="H10" i="1" s="1"/>
  <c r="I5" i="1" l="1"/>
  <c r="D6" i="1" s="1"/>
  <c r="K6" i="1" s="1"/>
  <c r="E6" i="2"/>
  <c r="F7" i="2" s="1"/>
  <c r="B13" i="2"/>
  <c r="C12" i="2"/>
  <c r="G11" i="2"/>
  <c r="B13" i="1"/>
  <c r="C12" i="1"/>
  <c r="G11" i="1"/>
  <c r="H11" i="1" s="1"/>
  <c r="E6" i="1" l="1"/>
  <c r="F7" i="1" s="1"/>
  <c r="B14" i="2"/>
  <c r="C13" i="2"/>
  <c r="G12" i="2"/>
  <c r="I6" i="2"/>
  <c r="D7" i="2" s="1"/>
  <c r="K7" i="2" s="1"/>
  <c r="C13" i="1"/>
  <c r="G12" i="1"/>
  <c r="H12" i="1" s="1"/>
  <c r="B14" i="1"/>
  <c r="I6" i="1" l="1"/>
  <c r="D7" i="1" s="1"/>
  <c r="K7" i="1" s="1"/>
  <c r="E7" i="2"/>
  <c r="F8" i="2" s="1"/>
  <c r="B15" i="2"/>
  <c r="C14" i="2"/>
  <c r="G13" i="2"/>
  <c r="G13" i="1"/>
  <c r="H13" i="1" s="1"/>
  <c r="B15" i="1"/>
  <c r="C14" i="1"/>
  <c r="E7" i="1" l="1"/>
  <c r="F8" i="1" s="1"/>
  <c r="I7" i="1" s="1"/>
  <c r="D8" i="1" s="1"/>
  <c r="K8" i="1" s="1"/>
  <c r="G14" i="2"/>
  <c r="B16" i="2"/>
  <c r="C15" i="2"/>
  <c r="I7" i="2"/>
  <c r="D8" i="2" s="1"/>
  <c r="K8" i="2" s="1"/>
  <c r="C15" i="1"/>
  <c r="B16" i="1"/>
  <c r="G14" i="1"/>
  <c r="H14" i="1" s="1"/>
  <c r="E8" i="1" l="1"/>
  <c r="F9" i="1" s="1"/>
  <c r="I8" i="1" s="1"/>
  <c r="D9" i="1" s="1"/>
  <c r="K9" i="1" s="1"/>
  <c r="E8" i="2"/>
  <c r="F9" i="2" s="1"/>
  <c r="B17" i="2"/>
  <c r="C16" i="2"/>
  <c r="G15" i="2"/>
  <c r="C16" i="1"/>
  <c r="G15" i="1"/>
  <c r="H15" i="1" s="1"/>
  <c r="B17" i="1"/>
  <c r="E9" i="1" l="1"/>
  <c r="F10" i="1" s="1"/>
  <c r="C17" i="2"/>
  <c r="G16" i="2"/>
  <c r="B18" i="2"/>
  <c r="I8" i="2"/>
  <c r="D9" i="2" s="1"/>
  <c r="K9" i="2" s="1"/>
  <c r="G16" i="1"/>
  <c r="H16" i="1" s="1"/>
  <c r="B18" i="1"/>
  <c r="C17" i="1"/>
  <c r="I9" i="1" l="1"/>
  <c r="D10" i="1" s="1"/>
  <c r="K10" i="1" s="1"/>
  <c r="E9" i="2"/>
  <c r="F10" i="2" s="1"/>
  <c r="I9" i="2"/>
  <c r="D10" i="2" s="1"/>
  <c r="K10" i="2" s="1"/>
  <c r="B19" i="2"/>
  <c r="C18" i="2"/>
  <c r="G17" i="2"/>
  <c r="G17" i="1"/>
  <c r="H17" i="1" s="1"/>
  <c r="B19" i="1"/>
  <c r="C18" i="1"/>
  <c r="E10" i="1" l="1"/>
  <c r="F11" i="1" s="1"/>
  <c r="I10" i="1" s="1"/>
  <c r="D11" i="1" s="1"/>
  <c r="K11" i="1" s="1"/>
  <c r="G18" i="2"/>
  <c r="B20" i="2"/>
  <c r="C19" i="2"/>
  <c r="E10" i="2"/>
  <c r="F11" i="2" s="1"/>
  <c r="C19" i="1"/>
  <c r="B20" i="1"/>
  <c r="G18" i="1"/>
  <c r="H18" i="1" s="1"/>
  <c r="E11" i="1" l="1"/>
  <c r="F12" i="1" s="1"/>
  <c r="I10" i="2"/>
  <c r="D11" i="2" s="1"/>
  <c r="K11" i="2" s="1"/>
  <c r="C20" i="2"/>
  <c r="G19" i="2"/>
  <c r="B21" i="2"/>
  <c r="B21" i="1"/>
  <c r="C20" i="1"/>
  <c r="G19" i="1"/>
  <c r="H19" i="1" s="1"/>
  <c r="I11" i="1" l="1"/>
  <c r="D12" i="1" s="1"/>
  <c r="K12" i="1" s="1"/>
  <c r="C21" i="2"/>
  <c r="G20" i="2"/>
  <c r="B22" i="2"/>
  <c r="E11" i="2"/>
  <c r="F12" i="2" s="1"/>
  <c r="C21" i="1"/>
  <c r="G20" i="1"/>
  <c r="H20" i="1" s="1"/>
  <c r="B22" i="1"/>
  <c r="E12" i="1" l="1"/>
  <c r="F13" i="1" s="1"/>
  <c r="I11" i="2"/>
  <c r="D12" i="2" s="1"/>
  <c r="K12" i="2" s="1"/>
  <c r="B23" i="2"/>
  <c r="C22" i="2"/>
  <c r="G21" i="2"/>
  <c r="G21" i="1"/>
  <c r="H21" i="1" s="1"/>
  <c r="B23" i="1"/>
  <c r="C22" i="1"/>
  <c r="I12" i="1" l="1"/>
  <c r="D13" i="1" s="1"/>
  <c r="K13" i="1" s="1"/>
  <c r="G22" i="2"/>
  <c r="C23" i="2"/>
  <c r="B24" i="2"/>
  <c r="E12" i="2"/>
  <c r="F13" i="2" s="1"/>
  <c r="C23" i="1"/>
  <c r="B24" i="1"/>
  <c r="G22" i="1"/>
  <c r="H22" i="1" s="1"/>
  <c r="E13" i="1" l="1"/>
  <c r="I12" i="2"/>
  <c r="D13" i="2" s="1"/>
  <c r="K13" i="2" s="1"/>
  <c r="C24" i="2"/>
  <c r="G23" i="2"/>
  <c r="B25" i="2"/>
  <c r="C24" i="1"/>
  <c r="G23" i="1"/>
  <c r="H23" i="1" s="1"/>
  <c r="B25" i="1"/>
  <c r="F14" i="1" l="1"/>
  <c r="B26" i="2"/>
  <c r="C25" i="2"/>
  <c r="G24" i="2"/>
  <c r="E13" i="2"/>
  <c r="F14" i="2" s="1"/>
  <c r="C25" i="1"/>
  <c r="G24" i="1"/>
  <c r="H24" i="1" s="1"/>
  <c r="B26" i="1"/>
  <c r="I13" i="1" l="1"/>
  <c r="D14" i="1" s="1"/>
  <c r="K14" i="1" s="1"/>
  <c r="I13" i="2"/>
  <c r="D14" i="2" s="1"/>
  <c r="K14" i="2" s="1"/>
  <c r="B27" i="2"/>
  <c r="C26" i="2"/>
  <c r="G25" i="2"/>
  <c r="G25" i="1"/>
  <c r="H25" i="1" s="1"/>
  <c r="B27" i="1"/>
  <c r="C26" i="1"/>
  <c r="E14" i="1" l="1"/>
  <c r="F15" i="1" s="1"/>
  <c r="G26" i="2"/>
  <c r="B28" i="2"/>
  <c r="C27" i="2"/>
  <c r="E14" i="2"/>
  <c r="F15" i="2" s="1"/>
  <c r="C27" i="1"/>
  <c r="B28" i="1"/>
  <c r="G26" i="1"/>
  <c r="H26" i="1" s="1"/>
  <c r="I14" i="1" l="1"/>
  <c r="D15" i="1" s="1"/>
  <c r="K15" i="1" s="1"/>
  <c r="I14" i="2"/>
  <c r="D15" i="2" s="1"/>
  <c r="K15" i="2" s="1"/>
  <c r="B29" i="2"/>
  <c r="C28" i="2"/>
  <c r="G27" i="2"/>
  <c r="B29" i="1"/>
  <c r="G27" i="1"/>
  <c r="H27" i="1" s="1"/>
  <c r="C28" i="1"/>
  <c r="E15" i="1" l="1"/>
  <c r="F16" i="1" s="1"/>
  <c r="B30" i="2"/>
  <c r="C29" i="2"/>
  <c r="G28" i="2"/>
  <c r="E15" i="2"/>
  <c r="F16" i="2" s="1"/>
  <c r="C29" i="1"/>
  <c r="G28" i="1"/>
  <c r="H28" i="1" s="1"/>
  <c r="B30" i="1"/>
  <c r="I15" i="1" l="1"/>
  <c r="D16" i="1" s="1"/>
  <c r="K16" i="1" s="1"/>
  <c r="I15" i="2"/>
  <c r="D16" i="2" s="1"/>
  <c r="K16" i="2" s="1"/>
  <c r="B31" i="2"/>
  <c r="C30" i="2"/>
  <c r="G29" i="2"/>
  <c r="G29" i="1"/>
  <c r="H29" i="1" s="1"/>
  <c r="B31" i="1"/>
  <c r="C30" i="1"/>
  <c r="E16" i="1" l="1"/>
  <c r="F17" i="1"/>
  <c r="G30" i="2"/>
  <c r="C31" i="2"/>
  <c r="E16" i="2"/>
  <c r="F17" i="2" s="1"/>
  <c r="C31" i="1"/>
  <c r="G30" i="1"/>
  <c r="H30" i="1" s="1"/>
  <c r="I16" i="1" l="1"/>
  <c r="D17" i="1" s="1"/>
  <c r="K17" i="1" s="1"/>
  <c r="I16" i="2"/>
  <c r="D17" i="2" s="1"/>
  <c r="K17" i="2" s="1"/>
  <c r="E17" i="1" l="1"/>
  <c r="E17" i="2"/>
  <c r="F18" i="2" s="1"/>
  <c r="F18" i="1" l="1"/>
  <c r="I17" i="2"/>
  <c r="D18" i="2" s="1"/>
  <c r="K18" i="2" s="1"/>
  <c r="I17" i="1" l="1"/>
  <c r="D18" i="1" s="1"/>
  <c r="K18" i="1" s="1"/>
  <c r="E18" i="2"/>
  <c r="F19" i="2" s="1"/>
  <c r="E18" i="1" l="1"/>
  <c r="F19" i="1" s="1"/>
  <c r="I18" i="2"/>
  <c r="D19" i="2" s="1"/>
  <c r="K19" i="2" s="1"/>
  <c r="I18" i="1" l="1"/>
  <c r="D19" i="1" s="1"/>
  <c r="K19" i="1" s="1"/>
  <c r="E19" i="2"/>
  <c r="F20" i="2" s="1"/>
  <c r="E19" i="1" l="1"/>
  <c r="F20" i="1" s="1"/>
  <c r="I19" i="1" s="1"/>
  <c r="D20" i="1" s="1"/>
  <c r="I19" i="2"/>
  <c r="D20" i="2" s="1"/>
  <c r="K20" i="2" s="1"/>
  <c r="K20" i="1" l="1"/>
  <c r="E20" i="1"/>
  <c r="F21" i="1"/>
  <c r="E20" i="2"/>
  <c r="F21" i="2" s="1"/>
  <c r="I20" i="1" l="1"/>
  <c r="D21" i="1" s="1"/>
  <c r="K21" i="1" s="1"/>
  <c r="I20" i="2"/>
  <c r="D21" i="2" s="1"/>
  <c r="K21" i="2" s="1"/>
  <c r="E21" i="1" l="1"/>
  <c r="E21" i="2"/>
  <c r="F22" i="2" s="1"/>
  <c r="F22" i="1" l="1"/>
  <c r="I21" i="2"/>
  <c r="D22" i="2" s="1"/>
  <c r="K22" i="2" s="1"/>
  <c r="I21" i="1" l="1"/>
  <c r="D22" i="1" s="1"/>
  <c r="K22" i="1" s="1"/>
  <c r="E22" i="2"/>
  <c r="F23" i="2" s="1"/>
  <c r="E22" i="1" l="1"/>
  <c r="I22" i="2"/>
  <c r="D23" i="2" s="1"/>
  <c r="K23" i="2" s="1"/>
  <c r="F23" i="1" l="1"/>
  <c r="E23" i="2"/>
  <c r="F24" i="2" s="1"/>
  <c r="I22" i="1" l="1"/>
  <c r="D23" i="1" s="1"/>
  <c r="K23" i="1" s="1"/>
  <c r="I23" i="2"/>
  <c r="D24" i="2" s="1"/>
  <c r="K24" i="2" s="1"/>
  <c r="E23" i="1" l="1"/>
  <c r="F24" i="1" s="1"/>
  <c r="E24" i="2"/>
  <c r="F25" i="2" s="1"/>
  <c r="I23" i="1" l="1"/>
  <c r="D24" i="1" s="1"/>
  <c r="K24" i="1" s="1"/>
  <c r="I24" i="2"/>
  <c r="D25" i="2" s="1"/>
  <c r="K25" i="2" s="1"/>
  <c r="E24" i="1" l="1"/>
  <c r="F25" i="1" s="1"/>
  <c r="I24" i="1" s="1"/>
  <c r="D25" i="1" s="1"/>
  <c r="K25" i="1" s="1"/>
  <c r="E25" i="2"/>
  <c r="F26" i="2" s="1"/>
  <c r="I25" i="2"/>
  <c r="D26" i="2" s="1"/>
  <c r="K26" i="2" s="1"/>
  <c r="E25" i="1" l="1"/>
  <c r="F26" i="1" s="1"/>
  <c r="E26" i="2"/>
  <c r="F27" i="2" s="1"/>
  <c r="I25" i="1" l="1"/>
  <c r="D26" i="1" s="1"/>
  <c r="K26" i="1" s="1"/>
  <c r="I26" i="2"/>
  <c r="D27" i="2" s="1"/>
  <c r="K27" i="2" s="1"/>
  <c r="E26" i="1" l="1"/>
  <c r="F27" i="1"/>
  <c r="E27" i="2"/>
  <c r="F28" i="2" s="1"/>
  <c r="I26" i="1" l="1"/>
  <c r="D27" i="1" s="1"/>
  <c r="K27" i="1" s="1"/>
  <c r="I27" i="2"/>
  <c r="D28" i="2" s="1"/>
  <c r="K28" i="2" s="1"/>
  <c r="E27" i="1" l="1"/>
  <c r="E28" i="2"/>
  <c r="F29" i="2" s="1"/>
  <c r="F28" i="1" l="1"/>
  <c r="I28" i="2"/>
  <c r="D29" i="2" s="1"/>
  <c r="K29" i="2" s="1"/>
  <c r="I27" i="1" l="1"/>
  <c r="D28" i="1" s="1"/>
  <c r="K28" i="1" s="1"/>
  <c r="E29" i="2"/>
  <c r="F30" i="2" s="1"/>
  <c r="E28" i="1" l="1"/>
  <c r="F29" i="1" s="1"/>
  <c r="I29" i="2"/>
  <c r="D30" i="2" s="1"/>
  <c r="K30" i="2" s="1"/>
  <c r="I28" i="1" l="1"/>
  <c r="D29" i="1" s="1"/>
  <c r="K29" i="1" s="1"/>
  <c r="E30" i="2"/>
  <c r="F31" i="2" s="1"/>
  <c r="E29" i="1" l="1"/>
  <c r="F30" i="1" s="1"/>
  <c r="I30" i="2"/>
  <c r="D31" i="2" s="1"/>
  <c r="K31" i="2" s="1"/>
  <c r="I29" i="1" l="1"/>
  <c r="D30" i="1" s="1"/>
  <c r="K30" i="1" s="1"/>
  <c r="E31" i="2"/>
  <c r="E30" i="1" l="1"/>
  <c r="F31" i="1" s="1"/>
  <c r="I30" i="1" l="1"/>
  <c r="D31" i="1" s="1"/>
  <c r="K31" i="1" s="1"/>
  <c r="E31" i="1" l="1"/>
</calcChain>
</file>

<file path=xl/sharedStrings.xml><?xml version="1.0" encoding="utf-8"?>
<sst xmlns="http://schemas.openxmlformats.org/spreadsheetml/2006/main" count="47" uniqueCount="24">
  <si>
    <t>r</t>
  </si>
  <si>
    <t>A</t>
  </si>
  <si>
    <t>a</t>
  </si>
  <si>
    <t>beta</t>
  </si>
  <si>
    <t>alfa</t>
  </si>
  <si>
    <t>Y</t>
  </si>
  <si>
    <t>π</t>
  </si>
  <si>
    <t>supply shock</t>
  </si>
  <si>
    <t>parameters</t>
  </si>
  <si>
    <t>equilibrium</t>
  </si>
  <si>
    <t>shock period</t>
  </si>
  <si>
    <t>trash period (ignore)</t>
  </si>
  <si>
    <r>
      <t>Y</t>
    </r>
    <r>
      <rPr>
        <b/>
        <vertAlign val="subscript"/>
        <sz val="11"/>
        <color indexed="22"/>
        <rFont val="Arial"/>
        <family val="2"/>
      </rPr>
      <t>N</t>
    </r>
  </si>
  <si>
    <r>
      <t>π</t>
    </r>
    <r>
      <rPr>
        <b/>
        <vertAlign val="superscript"/>
        <sz val="11"/>
        <color indexed="22"/>
        <rFont val="Calibri"/>
        <family val="2"/>
      </rPr>
      <t>e</t>
    </r>
  </si>
  <si>
    <r>
      <t>r</t>
    </r>
    <r>
      <rPr>
        <b/>
        <vertAlign val="superscript"/>
        <sz val="11"/>
        <color indexed="22"/>
        <rFont val="Calibri"/>
        <family val="2"/>
      </rPr>
      <t>S</t>
    </r>
  </si>
  <si>
    <t>time</t>
  </si>
  <si>
    <t>shock</t>
  </si>
  <si>
    <t>u</t>
  </si>
  <si>
    <t>labor force</t>
  </si>
  <si>
    <t>labor productivity</t>
  </si>
  <si>
    <r>
      <t>u</t>
    </r>
    <r>
      <rPr>
        <b/>
        <vertAlign val="subscript"/>
        <sz val="11"/>
        <color indexed="22"/>
        <rFont val="Arial"/>
        <family val="2"/>
      </rPr>
      <t>N</t>
    </r>
  </si>
  <si>
    <r>
      <t>estimated r</t>
    </r>
    <r>
      <rPr>
        <b/>
        <vertAlign val="superscript"/>
        <sz val="11"/>
        <color theme="0" tint="-4.9989318521683403E-2"/>
        <rFont val="Calibri"/>
        <family val="2"/>
      </rPr>
      <t>s</t>
    </r>
  </si>
  <si>
    <t>inflation target</t>
  </si>
  <si>
    <t>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</si>
</sst>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1"/>
      <color indexed="22"/>
      <name val="Arial"/>
      <family val="2"/>
    </font>
    <font>
      <b/>
      <vertAlign val="superscript"/>
      <sz val="11"/>
      <color indexed="22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b/>
      <vertAlign val="superscript"/>
      <sz val="11"/>
      <color theme="0" tint="-4.9989318521683403E-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0" fontId="0" fillId="5" borderId="9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9" fontId="7" fillId="3" borderId="2" xfId="1" applyFont="1" applyFill="1" applyBorder="1" applyAlignment="1">
      <alignment horizontal="center" vertical="center"/>
    </xf>
    <xf numFmtId="9" fontId="7" fillId="8" borderId="2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9" fillId="7" borderId="8" xfId="0" applyNumberFormat="1" applyFont="1" applyFill="1" applyBorder="1" applyAlignment="1">
      <alignment horizontal="center" vertical="center"/>
    </xf>
    <xf numFmtId="2" fontId="10" fillId="7" borderId="8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9" fillId="7" borderId="10" xfId="1" applyNumberFormat="1" applyFont="1" applyFill="1" applyBorder="1" applyAlignment="1">
      <alignment horizontal="center" vertical="center"/>
    </xf>
    <xf numFmtId="164" fontId="7" fillId="3" borderId="11" xfId="1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7" fillId="0" borderId="11" xfId="1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3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slowly accepts...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timid!$K$2:$K$20</c:f>
              <c:numCache>
                <c:formatCode>0.0%</c:formatCode>
                <c:ptCount val="19"/>
                <c:pt idx="0">
                  <c:v>4.7619047619047672E-2</c:v>
                </c:pt>
                <c:pt idx="1">
                  <c:v>4.7619047619047672E-2</c:v>
                </c:pt>
                <c:pt idx="2">
                  <c:v>4.7619047619047672E-2</c:v>
                </c:pt>
                <c:pt idx="3">
                  <c:v>4.7619047619047672E-2</c:v>
                </c:pt>
                <c:pt idx="4">
                  <c:v>4.7619047619047672E-2</c:v>
                </c:pt>
                <c:pt idx="5">
                  <c:v>6.1904761904761907E-2</c:v>
                </c:pt>
                <c:pt idx="6">
                  <c:v>6.9047619047619024E-2</c:v>
                </c:pt>
                <c:pt idx="7">
                  <c:v>7.2619047619047583E-2</c:v>
                </c:pt>
                <c:pt idx="8">
                  <c:v>7.4404761904761862E-2</c:v>
                </c:pt>
                <c:pt idx="9">
                  <c:v>7.5297619047619002E-2</c:v>
                </c:pt>
                <c:pt idx="10">
                  <c:v>7.5744047619047628E-2</c:v>
                </c:pt>
                <c:pt idx="11">
                  <c:v>7.5967261904761885E-2</c:v>
                </c:pt>
                <c:pt idx="12">
                  <c:v>7.6078869047619069E-2</c:v>
                </c:pt>
                <c:pt idx="13">
                  <c:v>7.6134672619047605E-2</c:v>
                </c:pt>
                <c:pt idx="14">
                  <c:v>7.6162574404761929E-2</c:v>
                </c:pt>
                <c:pt idx="15">
                  <c:v>7.6176525297619091E-2</c:v>
                </c:pt>
                <c:pt idx="16">
                  <c:v>7.6183500744047672E-2</c:v>
                </c:pt>
                <c:pt idx="17">
                  <c:v>7.6186988467261907E-2</c:v>
                </c:pt>
                <c:pt idx="18">
                  <c:v>7.6188732328869024E-2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0-465B-9FBF-B99B794BB47D}"/>
            </c:ext>
          </c:extLst>
        </c:ser>
        <c:ser>
          <c:idx val="1"/>
          <c:order val="1"/>
          <c:tx>
            <c:v>accepts unemployment below equilibrium...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optimal!$K$2:$K$19</c:f>
              <c:numCache>
                <c:formatCode>0.0%</c:formatCode>
                <c:ptCount val="18"/>
                <c:pt idx="0">
                  <c:v>4.7619047619047672E-2</c:v>
                </c:pt>
                <c:pt idx="1">
                  <c:v>4.7619047619047672E-2</c:v>
                </c:pt>
                <c:pt idx="2">
                  <c:v>4.7619047619047672E-2</c:v>
                </c:pt>
                <c:pt idx="3">
                  <c:v>4.7619047619047672E-2</c:v>
                </c:pt>
                <c:pt idx="4">
                  <c:v>4.7619047619047672E-2</c:v>
                </c:pt>
                <c:pt idx="5">
                  <c:v>7.1428571428571397E-2</c:v>
                </c:pt>
                <c:pt idx="6">
                  <c:v>6.7857142857142838E-2</c:v>
                </c:pt>
                <c:pt idx="7">
                  <c:v>6.6964285714285698E-2</c:v>
                </c:pt>
                <c:pt idx="8">
                  <c:v>6.6741071428571441E-2</c:v>
                </c:pt>
                <c:pt idx="9">
                  <c:v>6.6685267857142905E-2</c:v>
                </c:pt>
                <c:pt idx="10">
                  <c:v>6.6671316964285743E-2</c:v>
                </c:pt>
                <c:pt idx="11">
                  <c:v>6.6667829241071397E-2</c:v>
                </c:pt>
                <c:pt idx="12">
                  <c:v>6.6666957310267838E-2</c:v>
                </c:pt>
                <c:pt idx="13">
                  <c:v>6.6666739327566948E-2</c:v>
                </c:pt>
                <c:pt idx="14">
                  <c:v>6.6666684831891754E-2</c:v>
                </c:pt>
                <c:pt idx="15">
                  <c:v>6.6666671207972983E-2</c:v>
                </c:pt>
                <c:pt idx="16">
                  <c:v>6.6666667801993262E-2</c:v>
                </c:pt>
                <c:pt idx="17">
                  <c:v>6.6666666950498277E-2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0-465B-9FBF-B99B794B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327088"/>
        <c:axId val="1173329168"/>
      </c:lineChart>
      <c:catAx>
        <c:axId val="11733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29168"/>
        <c:crosses val="autoZero"/>
        <c:auto val="1"/>
        <c:lblAlgn val="ctr"/>
        <c:lblOffset val="100"/>
        <c:noMultiLvlLbl val="0"/>
      </c:catAx>
      <c:valAx>
        <c:axId val="11733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slowly accepts...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timid!$E$2:$E$20</c:f>
              <c:numCache>
                <c:formatCode>0.00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6.5</c:v>
                </c:pt>
                <c:pt idx="6">
                  <c:v>7.25</c:v>
                </c:pt>
                <c:pt idx="7">
                  <c:v>7.625</c:v>
                </c:pt>
                <c:pt idx="8">
                  <c:v>7.8125</c:v>
                </c:pt>
                <c:pt idx="9">
                  <c:v>7.90625</c:v>
                </c:pt>
                <c:pt idx="10">
                  <c:v>7.953125</c:v>
                </c:pt>
                <c:pt idx="11">
                  <c:v>7.9765625</c:v>
                </c:pt>
                <c:pt idx="12">
                  <c:v>7.98828125</c:v>
                </c:pt>
                <c:pt idx="13">
                  <c:v>7.994140625</c:v>
                </c:pt>
                <c:pt idx="14">
                  <c:v>7.9970703125</c:v>
                </c:pt>
                <c:pt idx="15">
                  <c:v>7.99853515625</c:v>
                </c:pt>
                <c:pt idx="16">
                  <c:v>7.999267578125</c:v>
                </c:pt>
                <c:pt idx="17">
                  <c:v>7.9996337890625</c:v>
                </c:pt>
                <c:pt idx="18">
                  <c:v>7.99981689453125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1BC-B28D-B1284BC8E76F}"/>
            </c:ext>
          </c:extLst>
        </c:ser>
        <c:ser>
          <c:idx val="1"/>
          <c:order val="1"/>
          <c:tx>
            <c:v>accepts unemployment below equilibrium...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optimal!$E$2:$E$20</c:f>
              <c:numCache>
                <c:formatCode>0.00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2.5</c:v>
                </c:pt>
                <c:pt idx="6">
                  <c:v>2.125</c:v>
                </c:pt>
                <c:pt idx="7">
                  <c:v>2.03125</c:v>
                </c:pt>
                <c:pt idx="8">
                  <c:v>2.0078125</c:v>
                </c:pt>
                <c:pt idx="9">
                  <c:v>2.001953125</c:v>
                </c:pt>
                <c:pt idx="10">
                  <c:v>2.00048828125</c:v>
                </c:pt>
                <c:pt idx="11">
                  <c:v>2.0001220703125</c:v>
                </c:pt>
                <c:pt idx="12">
                  <c:v>2.000030517578125</c:v>
                </c:pt>
                <c:pt idx="13">
                  <c:v>2.0000076293945313</c:v>
                </c:pt>
                <c:pt idx="14">
                  <c:v>2.0000019073486328</c:v>
                </c:pt>
                <c:pt idx="15">
                  <c:v>2.0000004768371582</c:v>
                </c:pt>
                <c:pt idx="16">
                  <c:v>2.0000001192092896</c:v>
                </c:pt>
                <c:pt idx="17">
                  <c:v>2.0000000298023224</c:v>
                </c:pt>
                <c:pt idx="18">
                  <c:v>2.0000000074505806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3-41BC-B28D-B1284BC8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09328"/>
        <c:axId val="1086116400"/>
      </c:lineChart>
      <c:catAx>
        <c:axId val="108610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16400"/>
        <c:crosses val="autoZero"/>
        <c:auto val="1"/>
        <c:lblAlgn val="ctr"/>
        <c:lblOffset val="100"/>
        <c:noMultiLvlLbl val="0"/>
      </c:catAx>
      <c:valAx>
        <c:axId val="10861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slowly accepts...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timid!$D$2:$D$20</c:f>
              <c:numCache>
                <c:formatCode>0.00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98.5</c:v>
                </c:pt>
                <c:pt idx="6">
                  <c:v>97.75</c:v>
                </c:pt>
                <c:pt idx="7">
                  <c:v>97.375</c:v>
                </c:pt>
                <c:pt idx="8">
                  <c:v>97.1875</c:v>
                </c:pt>
                <c:pt idx="9">
                  <c:v>97.09375</c:v>
                </c:pt>
                <c:pt idx="10">
                  <c:v>97.046875</c:v>
                </c:pt>
                <c:pt idx="11">
                  <c:v>97.0234375</c:v>
                </c:pt>
                <c:pt idx="12">
                  <c:v>97.01171875</c:v>
                </c:pt>
                <c:pt idx="13">
                  <c:v>97.005859375</c:v>
                </c:pt>
                <c:pt idx="14">
                  <c:v>97.0029296875</c:v>
                </c:pt>
                <c:pt idx="15">
                  <c:v>97.00146484375</c:v>
                </c:pt>
                <c:pt idx="16">
                  <c:v>97.000732421875</c:v>
                </c:pt>
                <c:pt idx="17">
                  <c:v>97.0003662109375</c:v>
                </c:pt>
                <c:pt idx="18">
                  <c:v>97.00018310546875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5-4F60-B168-F565FAA9858F}"/>
            </c:ext>
          </c:extLst>
        </c:ser>
        <c:ser>
          <c:idx val="1"/>
          <c:order val="1"/>
          <c:tx>
            <c:v>accepts unemployment below equiñlibrium...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optimal!$D$2:$D$20</c:f>
              <c:numCache>
                <c:formatCode>0.00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97.5</c:v>
                </c:pt>
                <c:pt idx="6">
                  <c:v>97.875</c:v>
                </c:pt>
                <c:pt idx="7">
                  <c:v>97.96875</c:v>
                </c:pt>
                <c:pt idx="8">
                  <c:v>97.9921875</c:v>
                </c:pt>
                <c:pt idx="9">
                  <c:v>97.998046875</c:v>
                </c:pt>
                <c:pt idx="10">
                  <c:v>97.99951171875</c:v>
                </c:pt>
                <c:pt idx="11">
                  <c:v>97.9998779296875</c:v>
                </c:pt>
                <c:pt idx="12">
                  <c:v>97.999969482421875</c:v>
                </c:pt>
                <c:pt idx="13">
                  <c:v>97.999992370605469</c:v>
                </c:pt>
                <c:pt idx="14">
                  <c:v>97.999998092651367</c:v>
                </c:pt>
                <c:pt idx="15">
                  <c:v>97.999999523162842</c:v>
                </c:pt>
                <c:pt idx="16">
                  <c:v>97.99999988079071</c:v>
                </c:pt>
                <c:pt idx="17">
                  <c:v>97.999999970197678</c:v>
                </c:pt>
                <c:pt idx="18">
                  <c:v>97.999999992549419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5-4F60-B168-F565FAA9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43904"/>
        <c:axId val="736538496"/>
      </c:lineChart>
      <c:catAx>
        <c:axId val="7409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38496"/>
        <c:crosses val="autoZero"/>
        <c:auto val="1"/>
        <c:lblAlgn val="ctr"/>
        <c:lblOffset val="100"/>
        <c:noMultiLvlLbl val="0"/>
      </c:catAx>
      <c:valAx>
        <c:axId val="7365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022D1D-74C7-4A16-ADE9-5715C601595D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DC869C-E2A2-4C92-A2D6-3D89E72B0A81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799BD2-2218-47E0-B71D-0B6BB0B3EAE2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ABF2E-F7D9-51FA-1139-1C5BE403D1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4817FC-41E0-BDE4-DABD-A92F3B634C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7F405-B78A-8C50-7BB7-7E10869899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6885-F429-4A01-A78D-CBEEE7F8E5FE}">
  <dimension ref="A1:N31"/>
  <sheetViews>
    <sheetView zoomScaleNormal="100" workbookViewId="0">
      <selection activeCell="M8" sqref="M8"/>
    </sheetView>
  </sheetViews>
  <sheetFormatPr defaultColWidth="11.453125" defaultRowHeight="12.5" x14ac:dyDescent="0.25"/>
  <cols>
    <col min="1" max="1" width="11.453125" style="6"/>
    <col min="2" max="2" width="11.453125" style="5"/>
    <col min="3" max="3" width="11.453125" style="31"/>
    <col min="4" max="6" width="11.453125" style="43"/>
    <col min="7" max="7" width="11.54296875" style="43" bestFit="1" customWidth="1"/>
    <col min="8" max="8" width="11.54296875" style="43" customWidth="1"/>
    <col min="9" max="9" width="11.453125" style="43"/>
    <col min="10" max="10" width="11.453125" style="5"/>
    <col min="11" max="11" width="11.453125" style="47"/>
    <col min="12" max="12" width="24.1796875" style="5" bestFit="1" customWidth="1"/>
    <col min="13" max="13" width="12.453125" style="5" customWidth="1"/>
    <col min="14" max="14" width="17.1796875" style="5" customWidth="1"/>
    <col min="15" max="16384" width="11.453125" style="5"/>
  </cols>
  <sheetData>
    <row r="1" spans="1:14" s="7" customFormat="1" ht="18" thickTop="1" thickBot="1" x14ac:dyDescent="0.3">
      <c r="A1" s="25" t="s">
        <v>15</v>
      </c>
      <c r="B1" s="26" t="s">
        <v>12</v>
      </c>
      <c r="C1" s="32" t="s">
        <v>20</v>
      </c>
      <c r="D1" s="36" t="s">
        <v>5</v>
      </c>
      <c r="E1" s="37" t="s">
        <v>6</v>
      </c>
      <c r="F1" s="37" t="s">
        <v>13</v>
      </c>
      <c r="G1" s="37" t="s">
        <v>14</v>
      </c>
      <c r="H1" s="37" t="s">
        <v>21</v>
      </c>
      <c r="I1" s="36" t="s">
        <v>0</v>
      </c>
      <c r="J1" s="27" t="s">
        <v>1</v>
      </c>
      <c r="K1" s="44" t="s">
        <v>17</v>
      </c>
      <c r="L1" s="14" t="s">
        <v>2</v>
      </c>
      <c r="M1" s="15">
        <v>1</v>
      </c>
    </row>
    <row r="2" spans="1:14" ht="13.5" thickTop="1" x14ac:dyDescent="0.25">
      <c r="A2" s="9">
        <v>1</v>
      </c>
      <c r="B2" s="10">
        <v>100</v>
      </c>
      <c r="C2" s="33">
        <f t="shared" ref="C2:C31" si="0">1-(B2/$M$6)/$M$5</f>
        <v>4.7619047619047672E-2</v>
      </c>
      <c r="D2" s="38">
        <v>100</v>
      </c>
      <c r="E2" s="38">
        <f>PiT</f>
        <v>2</v>
      </c>
      <c r="F2" s="38">
        <v>2</v>
      </c>
      <c r="G2" s="38">
        <f t="shared" ref="G2:G31" si="1">(J3-B3)/a</f>
        <v>1</v>
      </c>
      <c r="H2" s="38">
        <f>G2</f>
        <v>1</v>
      </c>
      <c r="I2" s="38">
        <f t="shared" ref="I2:I31" si="2">H2+((alfa*beta)/(a*(1+(alfa^2)*beta))*(F3-PiT))</f>
        <v>1</v>
      </c>
      <c r="J2" s="10">
        <v>101</v>
      </c>
      <c r="K2" s="45">
        <f>1-(D2/$M$6)/$M$5</f>
        <v>4.7619047619047672E-2</v>
      </c>
      <c r="L2" s="16" t="s">
        <v>4</v>
      </c>
      <c r="M2" s="17">
        <v>1</v>
      </c>
      <c r="N2" s="4"/>
    </row>
    <row r="3" spans="1:14" ht="13" x14ac:dyDescent="0.25">
      <c r="A3" s="11">
        <v>2</v>
      </c>
      <c r="B3" s="10">
        <v>100</v>
      </c>
      <c r="C3" s="33">
        <f t="shared" si="0"/>
        <v>4.7619047619047672E-2</v>
      </c>
      <c r="D3" s="39">
        <f t="shared" ref="D3:D31" si="3">J3-a*I2</f>
        <v>100</v>
      </c>
      <c r="E3" s="39">
        <f t="shared" ref="E3:E31" si="4">F3+alfa*(D3-B3)</f>
        <v>2</v>
      </c>
      <c r="F3" s="39">
        <f>E2</f>
        <v>2</v>
      </c>
      <c r="G3" s="38">
        <f t="shared" si="1"/>
        <v>1</v>
      </c>
      <c r="H3" s="38">
        <f t="shared" ref="H3:H4" si="5">G3</f>
        <v>1</v>
      </c>
      <c r="I3" s="38">
        <f t="shared" si="2"/>
        <v>1</v>
      </c>
      <c r="J3" s="10">
        <v>101</v>
      </c>
      <c r="K3" s="45">
        <f t="shared" ref="K3:K31" si="6">1-(D3/$M$6)/$M$5</f>
        <v>4.7619047619047672E-2</v>
      </c>
      <c r="L3" s="16" t="s">
        <v>3</v>
      </c>
      <c r="M3" s="17">
        <v>1</v>
      </c>
    </row>
    <row r="4" spans="1:14" ht="13" x14ac:dyDescent="0.25">
      <c r="A4" s="11">
        <v>3</v>
      </c>
      <c r="B4" s="10">
        <v>100</v>
      </c>
      <c r="C4" s="33">
        <f t="shared" si="0"/>
        <v>4.7619047619047672E-2</v>
      </c>
      <c r="D4" s="39">
        <f t="shared" si="3"/>
        <v>100</v>
      </c>
      <c r="E4" s="39">
        <f t="shared" si="4"/>
        <v>2</v>
      </c>
      <c r="F4" s="39">
        <f t="shared" ref="F4:F31" si="7">E3</f>
        <v>2</v>
      </c>
      <c r="G4" s="38">
        <f t="shared" si="1"/>
        <v>1</v>
      </c>
      <c r="H4" s="38">
        <f t="shared" si="5"/>
        <v>1</v>
      </c>
      <c r="I4" s="38">
        <f t="shared" si="2"/>
        <v>1</v>
      </c>
      <c r="J4" s="10">
        <v>101</v>
      </c>
      <c r="K4" s="45">
        <f t="shared" si="6"/>
        <v>4.7619047619047672E-2</v>
      </c>
      <c r="L4" s="18" t="s">
        <v>22</v>
      </c>
      <c r="M4" s="19">
        <v>2</v>
      </c>
    </row>
    <row r="5" spans="1:14" ht="13" x14ac:dyDescent="0.25">
      <c r="A5" s="11">
        <v>4</v>
      </c>
      <c r="B5" s="10">
        <v>100</v>
      </c>
      <c r="C5" s="33">
        <f t="shared" si="0"/>
        <v>4.7619047619047672E-2</v>
      </c>
      <c r="D5" s="39">
        <f t="shared" si="3"/>
        <v>100</v>
      </c>
      <c r="E5" s="39">
        <f t="shared" si="4"/>
        <v>2</v>
      </c>
      <c r="F5" s="39">
        <f t="shared" si="7"/>
        <v>2</v>
      </c>
      <c r="G5" s="38">
        <f t="shared" si="1"/>
        <v>4</v>
      </c>
      <c r="H5" s="38">
        <f>G4</f>
        <v>1</v>
      </c>
      <c r="I5" s="38">
        <f t="shared" si="2"/>
        <v>1</v>
      </c>
      <c r="J5" s="10">
        <v>101</v>
      </c>
      <c r="K5" s="45">
        <f t="shared" si="6"/>
        <v>4.7619047619047672E-2</v>
      </c>
      <c r="L5" s="18" t="s">
        <v>18</v>
      </c>
      <c r="M5" s="19">
        <v>105</v>
      </c>
    </row>
    <row r="6" spans="1:14" ht="13.5" thickBot="1" x14ac:dyDescent="0.3">
      <c r="A6" s="2">
        <v>5</v>
      </c>
      <c r="B6" s="13">
        <f>100*(1+M7)</f>
        <v>97</v>
      </c>
      <c r="C6" s="34">
        <f t="shared" si="0"/>
        <v>7.6190476190476142E-2</v>
      </c>
      <c r="D6" s="40">
        <f t="shared" si="3"/>
        <v>100</v>
      </c>
      <c r="E6" s="40">
        <f t="shared" si="4"/>
        <v>5</v>
      </c>
      <c r="F6" s="40">
        <f t="shared" si="7"/>
        <v>2</v>
      </c>
      <c r="G6" s="41">
        <f t="shared" si="1"/>
        <v>4</v>
      </c>
      <c r="H6" s="41">
        <f>$H$5</f>
        <v>1</v>
      </c>
      <c r="I6" s="41">
        <f t="shared" si="2"/>
        <v>2.5</v>
      </c>
      <c r="J6" s="3">
        <v>101</v>
      </c>
      <c r="K6" s="49">
        <f t="shared" si="6"/>
        <v>4.7619047619047672E-2</v>
      </c>
      <c r="L6" s="18" t="s">
        <v>19</v>
      </c>
      <c r="M6" s="19">
        <v>1</v>
      </c>
    </row>
    <row r="7" spans="1:14" ht="14" thickTop="1" thickBot="1" x14ac:dyDescent="0.3">
      <c r="A7" s="1">
        <v>6</v>
      </c>
      <c r="B7" s="3">
        <f>B6</f>
        <v>97</v>
      </c>
      <c r="C7" s="34">
        <f t="shared" si="0"/>
        <v>7.6190476190476142E-2</v>
      </c>
      <c r="D7" s="40">
        <f t="shared" si="3"/>
        <v>98.5</v>
      </c>
      <c r="E7" s="40">
        <f t="shared" si="4"/>
        <v>6.5</v>
      </c>
      <c r="F7" s="40">
        <f t="shared" si="7"/>
        <v>5</v>
      </c>
      <c r="G7" s="41">
        <f t="shared" si="1"/>
        <v>4</v>
      </c>
      <c r="H7" s="41">
        <f t="shared" ref="H7:H31" si="8">$H$5</f>
        <v>1</v>
      </c>
      <c r="I7" s="41">
        <f t="shared" si="2"/>
        <v>3.25</v>
      </c>
      <c r="J7" s="3">
        <v>101</v>
      </c>
      <c r="K7" s="49">
        <f t="shared" si="6"/>
        <v>6.1904761904761907E-2</v>
      </c>
      <c r="L7" s="28" t="s">
        <v>7</v>
      </c>
      <c r="M7" s="29">
        <v>-0.03</v>
      </c>
    </row>
    <row r="8" spans="1:14" ht="13.5" thickTop="1" x14ac:dyDescent="0.25">
      <c r="A8" s="1">
        <v>7</v>
      </c>
      <c r="B8" s="3">
        <f t="shared" ref="B8:B31" si="9">B7</f>
        <v>97</v>
      </c>
      <c r="C8" s="34">
        <f t="shared" si="0"/>
        <v>7.6190476190476142E-2</v>
      </c>
      <c r="D8" s="40">
        <f t="shared" si="3"/>
        <v>97.75</v>
      </c>
      <c r="E8" s="40">
        <f t="shared" si="4"/>
        <v>7.25</v>
      </c>
      <c r="F8" s="40">
        <f t="shared" si="7"/>
        <v>6.5</v>
      </c>
      <c r="G8" s="41">
        <f t="shared" si="1"/>
        <v>4</v>
      </c>
      <c r="H8" s="41">
        <f t="shared" si="8"/>
        <v>1</v>
      </c>
      <c r="I8" s="41">
        <f t="shared" si="2"/>
        <v>3.625</v>
      </c>
      <c r="J8" s="3">
        <v>101</v>
      </c>
      <c r="K8" s="49">
        <f t="shared" si="6"/>
        <v>6.9047619047619024E-2</v>
      </c>
    </row>
    <row r="9" spans="1:14" ht="13" x14ac:dyDescent="0.25">
      <c r="A9" s="1">
        <v>8</v>
      </c>
      <c r="B9" s="3">
        <f t="shared" si="9"/>
        <v>97</v>
      </c>
      <c r="C9" s="34">
        <f t="shared" si="0"/>
        <v>7.6190476190476142E-2</v>
      </c>
      <c r="D9" s="40">
        <f t="shared" si="3"/>
        <v>97.375</v>
      </c>
      <c r="E9" s="40">
        <f t="shared" si="4"/>
        <v>7.625</v>
      </c>
      <c r="F9" s="40">
        <f t="shared" si="7"/>
        <v>7.25</v>
      </c>
      <c r="G9" s="41">
        <f t="shared" si="1"/>
        <v>4</v>
      </c>
      <c r="H9" s="41">
        <f t="shared" si="8"/>
        <v>1</v>
      </c>
      <c r="I9" s="41">
        <f t="shared" si="2"/>
        <v>3.8125</v>
      </c>
      <c r="J9" s="3">
        <v>101</v>
      </c>
      <c r="K9" s="49">
        <f t="shared" si="6"/>
        <v>7.2619047619047583E-2</v>
      </c>
    </row>
    <row r="10" spans="1:14" ht="13" x14ac:dyDescent="0.25">
      <c r="A10" s="1">
        <v>9</v>
      </c>
      <c r="B10" s="3">
        <f t="shared" si="9"/>
        <v>97</v>
      </c>
      <c r="C10" s="34">
        <f t="shared" si="0"/>
        <v>7.6190476190476142E-2</v>
      </c>
      <c r="D10" s="40">
        <f t="shared" si="3"/>
        <v>97.1875</v>
      </c>
      <c r="E10" s="40">
        <f t="shared" si="4"/>
        <v>7.8125</v>
      </c>
      <c r="F10" s="40">
        <f t="shared" si="7"/>
        <v>7.625</v>
      </c>
      <c r="G10" s="41">
        <f t="shared" si="1"/>
        <v>4</v>
      </c>
      <c r="H10" s="41">
        <f t="shared" si="8"/>
        <v>1</v>
      </c>
      <c r="I10" s="41">
        <f t="shared" si="2"/>
        <v>3.90625</v>
      </c>
      <c r="J10" s="3">
        <v>101</v>
      </c>
      <c r="K10" s="49">
        <f t="shared" si="6"/>
        <v>7.4404761904761862E-2</v>
      </c>
    </row>
    <row r="11" spans="1:14" ht="13" x14ac:dyDescent="0.25">
      <c r="A11" s="1">
        <v>10</v>
      </c>
      <c r="B11" s="3">
        <f t="shared" si="9"/>
        <v>97</v>
      </c>
      <c r="C11" s="34">
        <f t="shared" si="0"/>
        <v>7.6190476190476142E-2</v>
      </c>
      <c r="D11" s="40">
        <f t="shared" si="3"/>
        <v>97.09375</v>
      </c>
      <c r="E11" s="40">
        <f t="shared" si="4"/>
        <v>7.90625</v>
      </c>
      <c r="F11" s="40">
        <f t="shared" si="7"/>
        <v>7.8125</v>
      </c>
      <c r="G11" s="41">
        <f t="shared" si="1"/>
        <v>4</v>
      </c>
      <c r="H11" s="41">
        <f t="shared" si="8"/>
        <v>1</v>
      </c>
      <c r="I11" s="41">
        <f t="shared" si="2"/>
        <v>3.953125</v>
      </c>
      <c r="J11" s="3">
        <v>101</v>
      </c>
      <c r="K11" s="49">
        <f t="shared" si="6"/>
        <v>7.5297619047619002E-2</v>
      </c>
    </row>
    <row r="12" spans="1:14" ht="13" x14ac:dyDescent="0.25">
      <c r="A12" s="1">
        <v>11</v>
      </c>
      <c r="B12" s="3">
        <f t="shared" si="9"/>
        <v>97</v>
      </c>
      <c r="C12" s="34">
        <f t="shared" si="0"/>
        <v>7.6190476190476142E-2</v>
      </c>
      <c r="D12" s="40">
        <f t="shared" si="3"/>
        <v>97.046875</v>
      </c>
      <c r="E12" s="40">
        <f t="shared" si="4"/>
        <v>7.953125</v>
      </c>
      <c r="F12" s="40">
        <f t="shared" si="7"/>
        <v>7.90625</v>
      </c>
      <c r="G12" s="41">
        <f t="shared" si="1"/>
        <v>4</v>
      </c>
      <c r="H12" s="41">
        <f t="shared" si="8"/>
        <v>1</v>
      </c>
      <c r="I12" s="41">
        <f t="shared" si="2"/>
        <v>3.9765625</v>
      </c>
      <c r="J12" s="3">
        <v>101</v>
      </c>
      <c r="K12" s="49">
        <f t="shared" si="6"/>
        <v>7.5744047619047628E-2</v>
      </c>
    </row>
    <row r="13" spans="1:14" ht="13" x14ac:dyDescent="0.25">
      <c r="A13" s="1">
        <v>12</v>
      </c>
      <c r="B13" s="3">
        <f t="shared" si="9"/>
        <v>97</v>
      </c>
      <c r="C13" s="34">
        <f t="shared" si="0"/>
        <v>7.6190476190476142E-2</v>
      </c>
      <c r="D13" s="40">
        <f t="shared" si="3"/>
        <v>97.0234375</v>
      </c>
      <c r="E13" s="40">
        <f t="shared" si="4"/>
        <v>7.9765625</v>
      </c>
      <c r="F13" s="40">
        <f t="shared" si="7"/>
        <v>7.953125</v>
      </c>
      <c r="G13" s="41">
        <f t="shared" si="1"/>
        <v>4</v>
      </c>
      <c r="H13" s="41">
        <f t="shared" si="8"/>
        <v>1</v>
      </c>
      <c r="I13" s="41">
        <f t="shared" si="2"/>
        <v>3.98828125</v>
      </c>
      <c r="J13" s="3">
        <v>101</v>
      </c>
      <c r="K13" s="49">
        <f t="shared" si="6"/>
        <v>7.5967261904761885E-2</v>
      </c>
    </row>
    <row r="14" spans="1:14" ht="13" x14ac:dyDescent="0.25">
      <c r="A14" s="1">
        <v>13</v>
      </c>
      <c r="B14" s="3">
        <f t="shared" si="9"/>
        <v>97</v>
      </c>
      <c r="C14" s="34">
        <f t="shared" si="0"/>
        <v>7.6190476190476142E-2</v>
      </c>
      <c r="D14" s="40">
        <f t="shared" si="3"/>
        <v>97.01171875</v>
      </c>
      <c r="E14" s="40">
        <f t="shared" si="4"/>
        <v>7.98828125</v>
      </c>
      <c r="F14" s="40">
        <f t="shared" si="7"/>
        <v>7.9765625</v>
      </c>
      <c r="G14" s="41">
        <f t="shared" si="1"/>
        <v>4</v>
      </c>
      <c r="H14" s="41">
        <f t="shared" si="8"/>
        <v>1</v>
      </c>
      <c r="I14" s="41">
        <f t="shared" si="2"/>
        <v>3.994140625</v>
      </c>
      <c r="J14" s="3">
        <v>101</v>
      </c>
      <c r="K14" s="49">
        <f t="shared" si="6"/>
        <v>7.6078869047619069E-2</v>
      </c>
    </row>
    <row r="15" spans="1:14" ht="13" x14ac:dyDescent="0.25">
      <c r="A15" s="1">
        <v>14</v>
      </c>
      <c r="B15" s="3">
        <f t="shared" si="9"/>
        <v>97</v>
      </c>
      <c r="C15" s="34">
        <f t="shared" si="0"/>
        <v>7.6190476190476142E-2</v>
      </c>
      <c r="D15" s="40">
        <f t="shared" si="3"/>
        <v>97.005859375</v>
      </c>
      <c r="E15" s="40">
        <f t="shared" si="4"/>
        <v>7.994140625</v>
      </c>
      <c r="F15" s="40">
        <f t="shared" si="7"/>
        <v>7.98828125</v>
      </c>
      <c r="G15" s="41">
        <f t="shared" si="1"/>
        <v>4</v>
      </c>
      <c r="H15" s="41">
        <f t="shared" si="8"/>
        <v>1</v>
      </c>
      <c r="I15" s="41">
        <f t="shared" si="2"/>
        <v>3.9970703125</v>
      </c>
      <c r="J15" s="3">
        <v>101</v>
      </c>
      <c r="K15" s="49">
        <f t="shared" si="6"/>
        <v>7.6134672619047605E-2</v>
      </c>
      <c r="M15" s="20"/>
      <c r="N15" s="21" t="s">
        <v>8</v>
      </c>
    </row>
    <row r="16" spans="1:14" ht="13" x14ac:dyDescent="0.25">
      <c r="A16" s="1">
        <v>15</v>
      </c>
      <c r="B16" s="3">
        <f t="shared" si="9"/>
        <v>97</v>
      </c>
      <c r="C16" s="34">
        <f t="shared" si="0"/>
        <v>7.6190476190476142E-2</v>
      </c>
      <c r="D16" s="40">
        <f t="shared" si="3"/>
        <v>97.0029296875</v>
      </c>
      <c r="E16" s="40">
        <f t="shared" si="4"/>
        <v>7.9970703125</v>
      </c>
      <c r="F16" s="40">
        <f t="shared" si="7"/>
        <v>7.994140625</v>
      </c>
      <c r="G16" s="41">
        <f t="shared" si="1"/>
        <v>4</v>
      </c>
      <c r="H16" s="41">
        <f t="shared" si="8"/>
        <v>1</v>
      </c>
      <c r="I16" s="41">
        <f t="shared" si="2"/>
        <v>3.99853515625</v>
      </c>
      <c r="J16" s="3">
        <v>101</v>
      </c>
      <c r="K16" s="49">
        <f t="shared" si="6"/>
        <v>7.6162574404761929E-2</v>
      </c>
      <c r="M16" s="22"/>
      <c r="N16" s="21" t="s">
        <v>16</v>
      </c>
    </row>
    <row r="17" spans="1:14" ht="13" x14ac:dyDescent="0.25">
      <c r="A17" s="1">
        <v>16</v>
      </c>
      <c r="B17" s="3">
        <f t="shared" si="9"/>
        <v>97</v>
      </c>
      <c r="C17" s="34">
        <f t="shared" si="0"/>
        <v>7.6190476190476142E-2</v>
      </c>
      <c r="D17" s="40">
        <f t="shared" si="3"/>
        <v>97.00146484375</v>
      </c>
      <c r="E17" s="40">
        <f t="shared" si="4"/>
        <v>7.99853515625</v>
      </c>
      <c r="F17" s="40">
        <f t="shared" si="7"/>
        <v>7.9970703125</v>
      </c>
      <c r="G17" s="41">
        <f t="shared" si="1"/>
        <v>4</v>
      </c>
      <c r="H17" s="41">
        <f t="shared" si="8"/>
        <v>1</v>
      </c>
      <c r="I17" s="41">
        <f t="shared" si="2"/>
        <v>3.999267578125</v>
      </c>
      <c r="J17" s="3">
        <v>101</v>
      </c>
      <c r="K17" s="49">
        <f t="shared" si="6"/>
        <v>7.6176525297619091E-2</v>
      </c>
      <c r="M17" s="12"/>
      <c r="N17" s="21" t="s">
        <v>9</v>
      </c>
    </row>
    <row r="18" spans="1:14" ht="13" x14ac:dyDescent="0.25">
      <c r="A18" s="1">
        <v>17</v>
      </c>
      <c r="B18" s="3">
        <f t="shared" si="9"/>
        <v>97</v>
      </c>
      <c r="C18" s="34">
        <f t="shared" si="0"/>
        <v>7.6190476190476142E-2</v>
      </c>
      <c r="D18" s="40">
        <f t="shared" si="3"/>
        <v>97.000732421875</v>
      </c>
      <c r="E18" s="40">
        <f t="shared" si="4"/>
        <v>7.999267578125</v>
      </c>
      <c r="F18" s="40">
        <f t="shared" si="7"/>
        <v>7.99853515625</v>
      </c>
      <c r="G18" s="41">
        <f t="shared" si="1"/>
        <v>4</v>
      </c>
      <c r="H18" s="41">
        <f t="shared" si="8"/>
        <v>1</v>
      </c>
      <c r="I18" s="41">
        <f t="shared" si="2"/>
        <v>3.9996337890625</v>
      </c>
      <c r="J18" s="3">
        <v>101</v>
      </c>
      <c r="K18" s="49">
        <f t="shared" si="6"/>
        <v>7.6183500744047672E-2</v>
      </c>
      <c r="M18" s="8"/>
      <c r="N18" s="21" t="s">
        <v>10</v>
      </c>
    </row>
    <row r="19" spans="1:14" ht="13" x14ac:dyDescent="0.25">
      <c r="A19" s="1">
        <v>18</v>
      </c>
      <c r="B19" s="3">
        <f t="shared" si="9"/>
        <v>97</v>
      </c>
      <c r="C19" s="34">
        <f t="shared" si="0"/>
        <v>7.6190476190476142E-2</v>
      </c>
      <c r="D19" s="40">
        <f t="shared" si="3"/>
        <v>97.0003662109375</v>
      </c>
      <c r="E19" s="40">
        <f t="shared" si="4"/>
        <v>7.9996337890625</v>
      </c>
      <c r="F19" s="40">
        <f t="shared" si="7"/>
        <v>7.999267578125</v>
      </c>
      <c r="G19" s="41">
        <f t="shared" si="1"/>
        <v>4</v>
      </c>
      <c r="H19" s="41">
        <f t="shared" si="8"/>
        <v>1</v>
      </c>
      <c r="I19" s="41">
        <f t="shared" si="2"/>
        <v>3.99981689453125</v>
      </c>
      <c r="J19" s="3">
        <v>101</v>
      </c>
      <c r="K19" s="49">
        <f t="shared" si="6"/>
        <v>7.6186988467261907E-2</v>
      </c>
      <c r="M19" s="24"/>
      <c r="N19" s="21" t="s">
        <v>11</v>
      </c>
    </row>
    <row r="20" spans="1:14" ht="13" x14ac:dyDescent="0.25">
      <c r="A20" s="1">
        <v>19</v>
      </c>
      <c r="B20" s="3">
        <f t="shared" si="9"/>
        <v>97</v>
      </c>
      <c r="C20" s="34">
        <f t="shared" si="0"/>
        <v>7.6190476190476142E-2</v>
      </c>
      <c r="D20" s="40">
        <f t="shared" si="3"/>
        <v>97.00018310546875</v>
      </c>
      <c r="E20" s="40">
        <f t="shared" si="4"/>
        <v>7.99981689453125</v>
      </c>
      <c r="F20" s="40">
        <f t="shared" si="7"/>
        <v>7.9996337890625</v>
      </c>
      <c r="G20" s="41">
        <f t="shared" si="1"/>
        <v>4</v>
      </c>
      <c r="H20" s="41">
        <f t="shared" si="8"/>
        <v>1</v>
      </c>
      <c r="I20" s="41">
        <f t="shared" si="2"/>
        <v>3.999908447265625</v>
      </c>
      <c r="J20" s="3">
        <v>101</v>
      </c>
      <c r="K20" s="49">
        <f t="shared" si="6"/>
        <v>7.6188732328869024E-2</v>
      </c>
      <c r="M20" s="35"/>
    </row>
    <row r="21" spans="1:14" ht="13" x14ac:dyDescent="0.25">
      <c r="A21" s="1">
        <v>20</v>
      </c>
      <c r="B21" s="3">
        <f t="shared" si="9"/>
        <v>97</v>
      </c>
      <c r="C21" s="34">
        <f t="shared" si="0"/>
        <v>7.6190476190476142E-2</v>
      </c>
      <c r="D21" s="40">
        <f t="shared" si="3"/>
        <v>97.000091552734375</v>
      </c>
      <c r="E21" s="40">
        <f t="shared" si="4"/>
        <v>7.999908447265625</v>
      </c>
      <c r="F21" s="40">
        <f t="shared" si="7"/>
        <v>7.99981689453125</v>
      </c>
      <c r="G21" s="41">
        <f t="shared" si="1"/>
        <v>4</v>
      </c>
      <c r="H21" s="41">
        <f t="shared" si="8"/>
        <v>1</v>
      </c>
      <c r="I21" s="41">
        <f t="shared" si="2"/>
        <v>3.9999542236328125</v>
      </c>
      <c r="J21" s="3">
        <v>101</v>
      </c>
      <c r="K21" s="49">
        <f t="shared" si="6"/>
        <v>7.6189604259672583E-2</v>
      </c>
      <c r="M21" s="48"/>
    </row>
    <row r="22" spans="1:14" ht="13" x14ac:dyDescent="0.25">
      <c r="A22" s="1">
        <v>21</v>
      </c>
      <c r="B22" s="3">
        <f t="shared" si="9"/>
        <v>97</v>
      </c>
      <c r="C22" s="34">
        <f t="shared" si="0"/>
        <v>7.6190476190476142E-2</v>
      </c>
      <c r="D22" s="40">
        <f t="shared" si="3"/>
        <v>97.000045776367188</v>
      </c>
      <c r="E22" s="40">
        <f t="shared" si="4"/>
        <v>7.9999542236328125</v>
      </c>
      <c r="F22" s="40">
        <f t="shared" si="7"/>
        <v>7.999908447265625</v>
      </c>
      <c r="G22" s="41">
        <f t="shared" si="1"/>
        <v>4</v>
      </c>
      <c r="H22" s="41">
        <f t="shared" si="8"/>
        <v>1</v>
      </c>
      <c r="I22" s="41">
        <f t="shared" si="2"/>
        <v>3.9999771118164063</v>
      </c>
      <c r="J22" s="3">
        <v>101</v>
      </c>
      <c r="K22" s="49">
        <f t="shared" si="6"/>
        <v>7.6190040225074362E-2</v>
      </c>
    </row>
    <row r="23" spans="1:14" ht="13" x14ac:dyDescent="0.25">
      <c r="A23" s="1">
        <v>22</v>
      </c>
      <c r="B23" s="3">
        <f t="shared" si="9"/>
        <v>97</v>
      </c>
      <c r="C23" s="34">
        <f t="shared" si="0"/>
        <v>7.6190476190476142E-2</v>
      </c>
      <c r="D23" s="40">
        <f t="shared" si="3"/>
        <v>97.000022888183594</v>
      </c>
      <c r="E23" s="40">
        <f t="shared" si="4"/>
        <v>7.9999771118164063</v>
      </c>
      <c r="F23" s="40">
        <f t="shared" si="7"/>
        <v>7.9999542236328125</v>
      </c>
      <c r="G23" s="41">
        <f t="shared" si="1"/>
        <v>4</v>
      </c>
      <c r="H23" s="41">
        <f t="shared" si="8"/>
        <v>1</v>
      </c>
      <c r="I23" s="41">
        <f t="shared" si="2"/>
        <v>3.9999885559082031</v>
      </c>
      <c r="J23" s="3">
        <v>101</v>
      </c>
      <c r="K23" s="49">
        <f t="shared" si="6"/>
        <v>7.6190258207775252E-2</v>
      </c>
    </row>
    <row r="24" spans="1:14" ht="13" x14ac:dyDescent="0.25">
      <c r="A24" s="1">
        <v>23</v>
      </c>
      <c r="B24" s="3">
        <f t="shared" si="9"/>
        <v>97</v>
      </c>
      <c r="C24" s="34">
        <f t="shared" si="0"/>
        <v>7.6190476190476142E-2</v>
      </c>
      <c r="D24" s="40">
        <f t="shared" si="3"/>
        <v>97.000011444091797</v>
      </c>
      <c r="E24" s="40">
        <f t="shared" si="4"/>
        <v>7.9999885559082031</v>
      </c>
      <c r="F24" s="40">
        <f t="shared" si="7"/>
        <v>7.9999771118164063</v>
      </c>
      <c r="G24" s="41">
        <f t="shared" si="1"/>
        <v>4</v>
      </c>
      <c r="H24" s="41">
        <f t="shared" si="8"/>
        <v>1</v>
      </c>
      <c r="I24" s="41">
        <f t="shared" si="2"/>
        <v>3.9999942779541016</v>
      </c>
      <c r="J24" s="3">
        <v>101</v>
      </c>
      <c r="K24" s="49">
        <f t="shared" si="6"/>
        <v>7.6190367199125753E-2</v>
      </c>
    </row>
    <row r="25" spans="1:14" ht="13" x14ac:dyDescent="0.25">
      <c r="A25" s="1">
        <v>24</v>
      </c>
      <c r="B25" s="3">
        <f t="shared" si="9"/>
        <v>97</v>
      </c>
      <c r="C25" s="34">
        <f t="shared" si="0"/>
        <v>7.6190476190476142E-2</v>
      </c>
      <c r="D25" s="40">
        <f t="shared" si="3"/>
        <v>97.000005722045898</v>
      </c>
      <c r="E25" s="40">
        <f t="shared" si="4"/>
        <v>7.9999942779541016</v>
      </c>
      <c r="F25" s="40">
        <f t="shared" si="7"/>
        <v>7.9999885559082031</v>
      </c>
      <c r="G25" s="41">
        <f t="shared" si="1"/>
        <v>4</v>
      </c>
      <c r="H25" s="41">
        <f t="shared" si="8"/>
        <v>1</v>
      </c>
      <c r="I25" s="41">
        <f t="shared" si="2"/>
        <v>3.9999971389770508</v>
      </c>
      <c r="J25" s="3">
        <v>101</v>
      </c>
      <c r="K25" s="49">
        <f t="shared" si="6"/>
        <v>7.6190421694800947E-2</v>
      </c>
    </row>
    <row r="26" spans="1:14" ht="13" x14ac:dyDescent="0.25">
      <c r="A26" s="1">
        <v>25</v>
      </c>
      <c r="B26" s="3">
        <f t="shared" si="9"/>
        <v>97</v>
      </c>
      <c r="C26" s="34">
        <f t="shared" si="0"/>
        <v>7.6190476190476142E-2</v>
      </c>
      <c r="D26" s="40">
        <f t="shared" si="3"/>
        <v>97.000002861022949</v>
      </c>
      <c r="E26" s="40">
        <f t="shared" si="4"/>
        <v>7.9999971389770508</v>
      </c>
      <c r="F26" s="40">
        <f t="shared" si="7"/>
        <v>7.9999942779541016</v>
      </c>
      <c r="G26" s="41">
        <f t="shared" si="1"/>
        <v>4</v>
      </c>
      <c r="H26" s="41">
        <f t="shared" si="8"/>
        <v>1</v>
      </c>
      <c r="I26" s="41">
        <f t="shared" si="2"/>
        <v>3.9999985694885254</v>
      </c>
      <c r="J26" s="3">
        <v>101</v>
      </c>
      <c r="K26" s="49">
        <f t="shared" si="6"/>
        <v>7.61904489426386E-2</v>
      </c>
    </row>
    <row r="27" spans="1:14" ht="13" x14ac:dyDescent="0.25">
      <c r="A27" s="1">
        <v>26</v>
      </c>
      <c r="B27" s="3">
        <f t="shared" si="9"/>
        <v>97</v>
      </c>
      <c r="C27" s="34">
        <f t="shared" si="0"/>
        <v>7.6190476190476142E-2</v>
      </c>
      <c r="D27" s="40">
        <f t="shared" si="3"/>
        <v>97.000001430511475</v>
      </c>
      <c r="E27" s="40">
        <f t="shared" si="4"/>
        <v>7.9999985694885254</v>
      </c>
      <c r="F27" s="40">
        <f t="shared" si="7"/>
        <v>7.9999971389770508</v>
      </c>
      <c r="G27" s="41">
        <f t="shared" si="1"/>
        <v>4</v>
      </c>
      <c r="H27" s="41">
        <f t="shared" si="8"/>
        <v>1</v>
      </c>
      <c r="I27" s="41">
        <f t="shared" si="2"/>
        <v>3.9999992847442627</v>
      </c>
      <c r="J27" s="3">
        <v>101</v>
      </c>
      <c r="K27" s="49">
        <f t="shared" si="6"/>
        <v>7.6190462566557371E-2</v>
      </c>
    </row>
    <row r="28" spans="1:14" ht="13" x14ac:dyDescent="0.25">
      <c r="A28" s="1">
        <v>27</v>
      </c>
      <c r="B28" s="3">
        <f t="shared" si="9"/>
        <v>97</v>
      </c>
      <c r="C28" s="34">
        <f t="shared" si="0"/>
        <v>7.6190476190476142E-2</v>
      </c>
      <c r="D28" s="40">
        <f t="shared" si="3"/>
        <v>97.000000715255737</v>
      </c>
      <c r="E28" s="40">
        <f t="shared" si="4"/>
        <v>7.9999992847442627</v>
      </c>
      <c r="F28" s="40">
        <f t="shared" si="7"/>
        <v>7.9999985694885254</v>
      </c>
      <c r="G28" s="41">
        <f t="shared" si="1"/>
        <v>4</v>
      </c>
      <c r="H28" s="41">
        <f t="shared" si="8"/>
        <v>1</v>
      </c>
      <c r="I28" s="41">
        <f t="shared" si="2"/>
        <v>3.9999996423721313</v>
      </c>
      <c r="J28" s="3">
        <v>101</v>
      </c>
      <c r="K28" s="49">
        <f t="shared" si="6"/>
        <v>7.6190469378516812E-2</v>
      </c>
    </row>
    <row r="29" spans="1:14" ht="13" x14ac:dyDescent="0.25">
      <c r="A29" s="1">
        <v>28</v>
      </c>
      <c r="B29" s="3">
        <f t="shared" si="9"/>
        <v>97</v>
      </c>
      <c r="C29" s="34">
        <f t="shared" si="0"/>
        <v>7.6190476190476142E-2</v>
      </c>
      <c r="D29" s="40">
        <f t="shared" si="3"/>
        <v>97.000000357627869</v>
      </c>
      <c r="E29" s="40">
        <f t="shared" si="4"/>
        <v>7.9999996423721313</v>
      </c>
      <c r="F29" s="40">
        <f t="shared" si="7"/>
        <v>7.9999992847442627</v>
      </c>
      <c r="G29" s="41">
        <f t="shared" si="1"/>
        <v>4</v>
      </c>
      <c r="H29" s="41">
        <f t="shared" si="8"/>
        <v>1</v>
      </c>
      <c r="I29" s="41">
        <f t="shared" si="2"/>
        <v>3.9999998211860657</v>
      </c>
      <c r="J29" s="3">
        <v>101</v>
      </c>
      <c r="K29" s="49">
        <f t="shared" si="6"/>
        <v>7.6190472784496532E-2</v>
      </c>
    </row>
    <row r="30" spans="1:14" ht="13" x14ac:dyDescent="0.25">
      <c r="A30" s="1">
        <v>29</v>
      </c>
      <c r="B30" s="3">
        <f t="shared" si="9"/>
        <v>97</v>
      </c>
      <c r="C30" s="34">
        <f t="shared" si="0"/>
        <v>7.6190476190476142E-2</v>
      </c>
      <c r="D30" s="40">
        <f t="shared" si="3"/>
        <v>97.000000178813934</v>
      </c>
      <c r="E30" s="40">
        <f t="shared" si="4"/>
        <v>7.9999998211860657</v>
      </c>
      <c r="F30" s="40">
        <f t="shared" si="7"/>
        <v>7.9999996423721313</v>
      </c>
      <c r="G30" s="41">
        <f t="shared" si="1"/>
        <v>4</v>
      </c>
      <c r="H30" s="41">
        <f t="shared" si="8"/>
        <v>1</v>
      </c>
      <c r="I30" s="41">
        <f t="shared" si="2"/>
        <v>3.9999999105930328</v>
      </c>
      <c r="J30" s="3">
        <v>101</v>
      </c>
      <c r="K30" s="49">
        <f t="shared" si="6"/>
        <v>7.6190474487486393E-2</v>
      </c>
    </row>
    <row r="31" spans="1:14" ht="13" x14ac:dyDescent="0.25">
      <c r="A31" s="23">
        <v>30</v>
      </c>
      <c r="B31" s="24">
        <f t="shared" si="9"/>
        <v>97</v>
      </c>
      <c r="C31" s="24">
        <f t="shared" si="0"/>
        <v>7.6190476190476142E-2</v>
      </c>
      <c r="D31" s="42">
        <f t="shared" si="3"/>
        <v>97.000000089406967</v>
      </c>
      <c r="E31" s="42">
        <f t="shared" si="4"/>
        <v>7.9999999105930328</v>
      </c>
      <c r="F31" s="42">
        <f t="shared" si="7"/>
        <v>7.9999998211860657</v>
      </c>
      <c r="G31" s="42">
        <f t="shared" si="1"/>
        <v>0</v>
      </c>
      <c r="H31" s="42">
        <f t="shared" si="8"/>
        <v>1</v>
      </c>
      <c r="I31" s="42">
        <f t="shared" si="2"/>
        <v>0</v>
      </c>
      <c r="J31" s="30">
        <v>101</v>
      </c>
      <c r="K31" s="46">
        <f t="shared" si="6"/>
        <v>7.6190475338981267E-2</v>
      </c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Normal="100" workbookViewId="0">
      <selection activeCell="M9" sqref="M9"/>
    </sheetView>
  </sheetViews>
  <sheetFormatPr defaultColWidth="11.453125" defaultRowHeight="12.5" x14ac:dyDescent="0.25"/>
  <cols>
    <col min="1" max="1" width="11.453125" style="6"/>
    <col min="2" max="2" width="11.453125" style="5"/>
    <col min="3" max="3" width="11.453125" style="31"/>
    <col min="4" max="6" width="11.453125" style="43"/>
    <col min="7" max="7" width="11.54296875" style="43" bestFit="1" customWidth="1"/>
    <col min="8" max="8" width="11.54296875" style="43" customWidth="1"/>
    <col min="9" max="9" width="11.453125" style="43"/>
    <col min="10" max="10" width="11.453125" style="5"/>
    <col min="11" max="11" width="11.453125" style="47"/>
    <col min="12" max="12" width="24.1796875" style="5" bestFit="1" customWidth="1"/>
    <col min="13" max="13" width="12.453125" style="5" customWidth="1"/>
    <col min="14" max="14" width="17.1796875" style="5" customWidth="1"/>
    <col min="15" max="16384" width="11.453125" style="5"/>
  </cols>
  <sheetData>
    <row r="1" spans="1:14" s="7" customFormat="1" ht="18" thickTop="1" thickBot="1" x14ac:dyDescent="0.3">
      <c r="A1" s="25" t="s">
        <v>15</v>
      </c>
      <c r="B1" s="26" t="s">
        <v>12</v>
      </c>
      <c r="C1" s="32" t="s">
        <v>20</v>
      </c>
      <c r="D1" s="36" t="s">
        <v>5</v>
      </c>
      <c r="E1" s="37" t="s">
        <v>6</v>
      </c>
      <c r="F1" s="37" t="s">
        <v>13</v>
      </c>
      <c r="G1" s="37" t="s">
        <v>14</v>
      </c>
      <c r="H1" s="37" t="s">
        <v>21</v>
      </c>
      <c r="I1" s="36" t="s">
        <v>0</v>
      </c>
      <c r="J1" s="27" t="s">
        <v>1</v>
      </c>
      <c r="K1" s="44" t="s">
        <v>17</v>
      </c>
      <c r="L1" s="14" t="s">
        <v>2</v>
      </c>
      <c r="M1" s="15">
        <v>1</v>
      </c>
    </row>
    <row r="2" spans="1:14" ht="13.5" thickTop="1" x14ac:dyDescent="0.25">
      <c r="A2" s="9">
        <v>1</v>
      </c>
      <c r="B2" s="10">
        <v>100</v>
      </c>
      <c r="C2" s="33">
        <f t="shared" ref="C2:C31" si="0">1-(B2/$M$6)/$M$5</f>
        <v>4.7619047619047672E-2</v>
      </c>
      <c r="D2" s="38">
        <v>100</v>
      </c>
      <c r="E2" s="38">
        <f>PiT</f>
        <v>2</v>
      </c>
      <c r="F2" s="38">
        <v>2</v>
      </c>
      <c r="G2" s="38">
        <f t="shared" ref="G2:G31" si="1">(J3-B3)/a</f>
        <v>1</v>
      </c>
      <c r="H2" s="38">
        <f>G2</f>
        <v>1</v>
      </c>
      <c r="I2" s="38">
        <f t="shared" ref="I2:I31" si="2">H2+((alfa*beta)/(a*(1+(alfa^2)*beta))*(F3-PiT))</f>
        <v>1</v>
      </c>
      <c r="J2" s="10">
        <v>101</v>
      </c>
      <c r="K2" s="45">
        <f>1-(D2/$M$6)/$M$5</f>
        <v>4.7619047619047672E-2</v>
      </c>
      <c r="L2" s="16" t="s">
        <v>4</v>
      </c>
      <c r="M2" s="17">
        <v>1</v>
      </c>
      <c r="N2" s="4"/>
    </row>
    <row r="3" spans="1:14" ht="13" x14ac:dyDescent="0.25">
      <c r="A3" s="11">
        <v>2</v>
      </c>
      <c r="B3" s="10">
        <v>100</v>
      </c>
      <c r="C3" s="33">
        <f t="shared" si="0"/>
        <v>4.7619047619047672E-2</v>
      </c>
      <c r="D3" s="39">
        <f t="shared" ref="D3:D31" si="3">J3-a*I2</f>
        <v>100</v>
      </c>
      <c r="E3" s="39">
        <f t="shared" ref="E3:E31" si="4">F3+alfa*(D3-B3)</f>
        <v>2</v>
      </c>
      <c r="F3" s="38">
        <f>((1-cred) * E2) + (cred * PiT)</f>
        <v>2</v>
      </c>
      <c r="G3" s="38">
        <f t="shared" si="1"/>
        <v>1</v>
      </c>
      <c r="H3" s="38">
        <f t="shared" ref="H3:H4" si="5">G3</f>
        <v>1</v>
      </c>
      <c r="I3" s="38">
        <f t="shared" si="2"/>
        <v>1</v>
      </c>
      <c r="J3" s="10">
        <v>101</v>
      </c>
      <c r="K3" s="45">
        <f t="shared" ref="K3:K31" si="6">1-(D3/$M$6)/$M$5</f>
        <v>4.7619047619047672E-2</v>
      </c>
      <c r="L3" s="16" t="s">
        <v>3</v>
      </c>
      <c r="M3" s="17">
        <v>1</v>
      </c>
    </row>
    <row r="4" spans="1:14" ht="13" x14ac:dyDescent="0.25">
      <c r="A4" s="11">
        <v>3</v>
      </c>
      <c r="B4" s="10">
        <v>100</v>
      </c>
      <c r="C4" s="33">
        <f t="shared" si="0"/>
        <v>4.7619047619047672E-2</v>
      </c>
      <c r="D4" s="39">
        <f t="shared" si="3"/>
        <v>100</v>
      </c>
      <c r="E4" s="39">
        <f t="shared" si="4"/>
        <v>2</v>
      </c>
      <c r="F4" s="38">
        <f>((1-cred) * E3) + (cred * PiT)</f>
        <v>2</v>
      </c>
      <c r="G4" s="38">
        <f t="shared" si="1"/>
        <v>1</v>
      </c>
      <c r="H4" s="38">
        <f t="shared" si="5"/>
        <v>1</v>
      </c>
      <c r="I4" s="38">
        <f t="shared" si="2"/>
        <v>1</v>
      </c>
      <c r="J4" s="10">
        <v>101</v>
      </c>
      <c r="K4" s="45">
        <f t="shared" si="6"/>
        <v>4.7619047619047672E-2</v>
      </c>
      <c r="L4" s="18" t="s">
        <v>22</v>
      </c>
      <c r="M4" s="19">
        <v>2</v>
      </c>
    </row>
    <row r="5" spans="1:14" ht="13" x14ac:dyDescent="0.25">
      <c r="A5" s="11">
        <v>4</v>
      </c>
      <c r="B5" s="10">
        <v>100</v>
      </c>
      <c r="C5" s="33">
        <f t="shared" si="0"/>
        <v>4.7619047619047672E-2</v>
      </c>
      <c r="D5" s="39">
        <f t="shared" si="3"/>
        <v>100</v>
      </c>
      <c r="E5" s="39">
        <f t="shared" si="4"/>
        <v>2</v>
      </c>
      <c r="F5" s="38">
        <f>((1-cred) * E4) + (cred * PiT)</f>
        <v>2</v>
      </c>
      <c r="G5" s="38">
        <f t="shared" si="1"/>
        <v>3</v>
      </c>
      <c r="H5" s="38">
        <f>G4</f>
        <v>1</v>
      </c>
      <c r="I5" s="38">
        <f t="shared" si="2"/>
        <v>1</v>
      </c>
      <c r="J5" s="10">
        <v>101</v>
      </c>
      <c r="K5" s="45">
        <f t="shared" si="6"/>
        <v>4.7619047619047672E-2</v>
      </c>
      <c r="L5" s="18" t="s">
        <v>18</v>
      </c>
      <c r="M5" s="19">
        <v>105</v>
      </c>
    </row>
    <row r="6" spans="1:14" ht="13.5" thickBot="1" x14ac:dyDescent="0.3">
      <c r="A6" s="2">
        <v>5</v>
      </c>
      <c r="B6" s="13">
        <f>100*(1+M7)</f>
        <v>98</v>
      </c>
      <c r="C6" s="34">
        <f t="shared" si="0"/>
        <v>6.6666666666666652E-2</v>
      </c>
      <c r="D6" s="40">
        <f t="shared" si="3"/>
        <v>100</v>
      </c>
      <c r="E6" s="40">
        <f t="shared" si="4"/>
        <v>4</v>
      </c>
      <c r="F6" s="40">
        <f>((1-cred) * E5) + (cred * PiT)</f>
        <v>2</v>
      </c>
      <c r="G6" s="41">
        <f t="shared" si="1"/>
        <v>3</v>
      </c>
      <c r="H6" s="41">
        <f>G6</f>
        <v>3</v>
      </c>
      <c r="I6" s="41">
        <f t="shared" si="2"/>
        <v>3.5</v>
      </c>
      <c r="J6" s="3">
        <v>101</v>
      </c>
      <c r="K6" s="49">
        <f t="shared" si="6"/>
        <v>4.7619047619047672E-2</v>
      </c>
      <c r="L6" s="18" t="s">
        <v>19</v>
      </c>
      <c r="M6" s="19">
        <v>1</v>
      </c>
    </row>
    <row r="7" spans="1:14" ht="14" thickTop="1" thickBot="1" x14ac:dyDescent="0.3">
      <c r="A7" s="1">
        <v>6</v>
      </c>
      <c r="B7" s="3">
        <f>B6</f>
        <v>98</v>
      </c>
      <c r="C7" s="34">
        <f t="shared" si="0"/>
        <v>6.6666666666666652E-2</v>
      </c>
      <c r="D7" s="40">
        <f t="shared" si="3"/>
        <v>97.5</v>
      </c>
      <c r="E7" s="40">
        <f t="shared" si="4"/>
        <v>2.5</v>
      </c>
      <c r="F7" s="40">
        <f>((1-cred) * E6) + (cred * PiT)</f>
        <v>3</v>
      </c>
      <c r="G7" s="41">
        <f t="shared" si="1"/>
        <v>3</v>
      </c>
      <c r="H7" s="41">
        <f t="shared" ref="H7:H31" si="7">G7</f>
        <v>3</v>
      </c>
      <c r="I7" s="41">
        <f t="shared" si="2"/>
        <v>3.125</v>
      </c>
      <c r="J7" s="3">
        <v>101</v>
      </c>
      <c r="K7" s="49">
        <f t="shared" si="6"/>
        <v>7.1428571428571397E-2</v>
      </c>
      <c r="L7" s="28" t="s">
        <v>7</v>
      </c>
      <c r="M7" s="29">
        <v>-0.02</v>
      </c>
    </row>
    <row r="8" spans="1:14" ht="13.5" thickTop="1" x14ac:dyDescent="0.25">
      <c r="A8" s="1">
        <v>7</v>
      </c>
      <c r="B8" s="3">
        <f t="shared" ref="B8:B31" si="8">B7</f>
        <v>98</v>
      </c>
      <c r="C8" s="34">
        <f t="shared" si="0"/>
        <v>6.6666666666666652E-2</v>
      </c>
      <c r="D8" s="40">
        <f t="shared" si="3"/>
        <v>97.875</v>
      </c>
      <c r="E8" s="40">
        <f t="shared" si="4"/>
        <v>2.125</v>
      </c>
      <c r="F8" s="40">
        <f>((1-cred) * E7) + (cred * PiT)</f>
        <v>2.25</v>
      </c>
      <c r="G8" s="41">
        <f t="shared" si="1"/>
        <v>3</v>
      </c>
      <c r="H8" s="41">
        <f t="shared" si="7"/>
        <v>3</v>
      </c>
      <c r="I8" s="41">
        <f t="shared" si="2"/>
        <v>3.03125</v>
      </c>
      <c r="J8" s="3">
        <v>101</v>
      </c>
      <c r="K8" s="49">
        <f t="shared" si="6"/>
        <v>6.7857142857142838E-2</v>
      </c>
      <c r="L8" s="50" t="s">
        <v>23</v>
      </c>
      <c r="M8" s="19">
        <v>0.5</v>
      </c>
    </row>
    <row r="9" spans="1:14" ht="13" x14ac:dyDescent="0.25">
      <c r="A9" s="1">
        <v>8</v>
      </c>
      <c r="B9" s="3">
        <f t="shared" si="8"/>
        <v>98</v>
      </c>
      <c r="C9" s="34">
        <f t="shared" si="0"/>
        <v>6.6666666666666652E-2</v>
      </c>
      <c r="D9" s="40">
        <f t="shared" si="3"/>
        <v>97.96875</v>
      </c>
      <c r="E9" s="40">
        <f t="shared" si="4"/>
        <v>2.03125</v>
      </c>
      <c r="F9" s="40">
        <f>((1-cred) * E8) + (cred * PiT)</f>
        <v>2.0625</v>
      </c>
      <c r="G9" s="41">
        <f t="shared" si="1"/>
        <v>3</v>
      </c>
      <c r="H9" s="41">
        <f t="shared" si="7"/>
        <v>3</v>
      </c>
      <c r="I9" s="41">
        <f t="shared" si="2"/>
        <v>3.0078125</v>
      </c>
      <c r="J9" s="3">
        <v>101</v>
      </c>
      <c r="K9" s="49">
        <f t="shared" si="6"/>
        <v>6.6964285714285698E-2</v>
      </c>
    </row>
    <row r="10" spans="1:14" ht="13" x14ac:dyDescent="0.25">
      <c r="A10" s="1">
        <v>9</v>
      </c>
      <c r="B10" s="3">
        <f t="shared" si="8"/>
        <v>98</v>
      </c>
      <c r="C10" s="34">
        <f t="shared" si="0"/>
        <v>6.6666666666666652E-2</v>
      </c>
      <c r="D10" s="40">
        <f t="shared" si="3"/>
        <v>97.9921875</v>
      </c>
      <c r="E10" s="40">
        <f t="shared" si="4"/>
        <v>2.0078125</v>
      </c>
      <c r="F10" s="40">
        <f>((1-cred) * E9) + (cred * PiT)</f>
        <v>2.015625</v>
      </c>
      <c r="G10" s="41">
        <f t="shared" si="1"/>
        <v>3</v>
      </c>
      <c r="H10" s="41">
        <f t="shared" si="7"/>
        <v>3</v>
      </c>
      <c r="I10" s="41">
        <f t="shared" si="2"/>
        <v>3.001953125</v>
      </c>
      <c r="J10" s="3">
        <v>101</v>
      </c>
      <c r="K10" s="49">
        <f t="shared" si="6"/>
        <v>6.6741071428571441E-2</v>
      </c>
    </row>
    <row r="11" spans="1:14" ht="13" x14ac:dyDescent="0.25">
      <c r="A11" s="1">
        <v>10</v>
      </c>
      <c r="B11" s="3">
        <f t="shared" si="8"/>
        <v>98</v>
      </c>
      <c r="C11" s="34">
        <f t="shared" si="0"/>
        <v>6.6666666666666652E-2</v>
      </c>
      <c r="D11" s="40">
        <f t="shared" si="3"/>
        <v>97.998046875</v>
      </c>
      <c r="E11" s="40">
        <f t="shared" si="4"/>
        <v>2.001953125</v>
      </c>
      <c r="F11" s="40">
        <f>((1-cred) * E10) + (cred * PiT)</f>
        <v>2.00390625</v>
      </c>
      <c r="G11" s="41">
        <f t="shared" si="1"/>
        <v>3</v>
      </c>
      <c r="H11" s="41">
        <f t="shared" si="7"/>
        <v>3</v>
      </c>
      <c r="I11" s="41">
        <f t="shared" si="2"/>
        <v>3.00048828125</v>
      </c>
      <c r="J11" s="3">
        <v>101</v>
      </c>
      <c r="K11" s="49">
        <f t="shared" si="6"/>
        <v>6.6685267857142905E-2</v>
      </c>
    </row>
    <row r="12" spans="1:14" ht="13" x14ac:dyDescent="0.25">
      <c r="A12" s="1">
        <v>11</v>
      </c>
      <c r="B12" s="3">
        <f t="shared" si="8"/>
        <v>98</v>
      </c>
      <c r="C12" s="34">
        <f t="shared" si="0"/>
        <v>6.6666666666666652E-2</v>
      </c>
      <c r="D12" s="40">
        <f t="shared" si="3"/>
        <v>97.99951171875</v>
      </c>
      <c r="E12" s="40">
        <f t="shared" si="4"/>
        <v>2.00048828125</v>
      </c>
      <c r="F12" s="40">
        <f>((1-cred) * E11) + (cred * PiT)</f>
        <v>2.0009765625</v>
      </c>
      <c r="G12" s="41">
        <f t="shared" si="1"/>
        <v>3</v>
      </c>
      <c r="H12" s="41">
        <f t="shared" si="7"/>
        <v>3</v>
      </c>
      <c r="I12" s="41">
        <f t="shared" si="2"/>
        <v>3.0001220703125</v>
      </c>
      <c r="J12" s="3">
        <v>101</v>
      </c>
      <c r="K12" s="49">
        <f t="shared" si="6"/>
        <v>6.6671316964285743E-2</v>
      </c>
    </row>
    <row r="13" spans="1:14" ht="13" x14ac:dyDescent="0.25">
      <c r="A13" s="1">
        <v>12</v>
      </c>
      <c r="B13" s="3">
        <f t="shared" si="8"/>
        <v>98</v>
      </c>
      <c r="C13" s="34">
        <f t="shared" si="0"/>
        <v>6.6666666666666652E-2</v>
      </c>
      <c r="D13" s="40">
        <f t="shared" si="3"/>
        <v>97.9998779296875</v>
      </c>
      <c r="E13" s="40">
        <f t="shared" si="4"/>
        <v>2.0001220703125</v>
      </c>
      <c r="F13" s="40">
        <f>((1-cred) * E12) + (cred * PiT)</f>
        <v>2.000244140625</v>
      </c>
      <c r="G13" s="41">
        <f t="shared" si="1"/>
        <v>3</v>
      </c>
      <c r="H13" s="41">
        <f t="shared" si="7"/>
        <v>3</v>
      </c>
      <c r="I13" s="41">
        <f t="shared" si="2"/>
        <v>3.000030517578125</v>
      </c>
      <c r="J13" s="3">
        <v>101</v>
      </c>
      <c r="K13" s="49">
        <f t="shared" si="6"/>
        <v>6.6667829241071397E-2</v>
      </c>
    </row>
    <row r="14" spans="1:14" ht="13" x14ac:dyDescent="0.25">
      <c r="A14" s="1">
        <v>13</v>
      </c>
      <c r="B14" s="3">
        <f t="shared" si="8"/>
        <v>98</v>
      </c>
      <c r="C14" s="34">
        <f t="shared" si="0"/>
        <v>6.6666666666666652E-2</v>
      </c>
      <c r="D14" s="40">
        <f t="shared" si="3"/>
        <v>97.999969482421875</v>
      </c>
      <c r="E14" s="40">
        <f t="shared" si="4"/>
        <v>2.000030517578125</v>
      </c>
      <c r="F14" s="40">
        <f>((1-cred) * E13) + (cred * PiT)</f>
        <v>2.00006103515625</v>
      </c>
      <c r="G14" s="41">
        <f t="shared" si="1"/>
        <v>3</v>
      </c>
      <c r="H14" s="41">
        <f t="shared" si="7"/>
        <v>3</v>
      </c>
      <c r="I14" s="41">
        <f t="shared" si="2"/>
        <v>3.0000076293945313</v>
      </c>
      <c r="J14" s="3">
        <v>101</v>
      </c>
      <c r="K14" s="49">
        <f t="shared" si="6"/>
        <v>6.6666957310267838E-2</v>
      </c>
    </row>
    <row r="15" spans="1:14" ht="13" x14ac:dyDescent="0.25">
      <c r="A15" s="1">
        <v>14</v>
      </c>
      <c r="B15" s="3">
        <f t="shared" si="8"/>
        <v>98</v>
      </c>
      <c r="C15" s="34">
        <f t="shared" si="0"/>
        <v>6.6666666666666652E-2</v>
      </c>
      <c r="D15" s="40">
        <f t="shared" si="3"/>
        <v>97.999992370605469</v>
      </c>
      <c r="E15" s="40">
        <f t="shared" si="4"/>
        <v>2.0000076293945313</v>
      </c>
      <c r="F15" s="40">
        <f>((1-cred) * E14) + (cred * PiT)</f>
        <v>2.0000152587890625</v>
      </c>
      <c r="G15" s="41">
        <f t="shared" si="1"/>
        <v>3</v>
      </c>
      <c r="H15" s="41">
        <f t="shared" si="7"/>
        <v>3</v>
      </c>
      <c r="I15" s="41">
        <f t="shared" si="2"/>
        <v>3.0000019073486328</v>
      </c>
      <c r="J15" s="3">
        <v>101</v>
      </c>
      <c r="K15" s="49">
        <f t="shared" si="6"/>
        <v>6.6666739327566948E-2</v>
      </c>
      <c r="M15" s="20"/>
      <c r="N15" s="21" t="s">
        <v>8</v>
      </c>
    </row>
    <row r="16" spans="1:14" ht="13" x14ac:dyDescent="0.25">
      <c r="A16" s="1">
        <v>15</v>
      </c>
      <c r="B16" s="3">
        <f t="shared" si="8"/>
        <v>98</v>
      </c>
      <c r="C16" s="34">
        <f t="shared" si="0"/>
        <v>6.6666666666666652E-2</v>
      </c>
      <c r="D16" s="40">
        <f t="shared" si="3"/>
        <v>97.999998092651367</v>
      </c>
      <c r="E16" s="40">
        <f t="shared" si="4"/>
        <v>2.0000019073486328</v>
      </c>
      <c r="F16" s="40">
        <f>((1-cred) * E15) + (cred * PiT)</f>
        <v>2.0000038146972656</v>
      </c>
      <c r="G16" s="41">
        <f t="shared" si="1"/>
        <v>3</v>
      </c>
      <c r="H16" s="41">
        <f t="shared" si="7"/>
        <v>3</v>
      </c>
      <c r="I16" s="41">
        <f t="shared" si="2"/>
        <v>3.0000004768371582</v>
      </c>
      <c r="J16" s="3">
        <v>101</v>
      </c>
      <c r="K16" s="49">
        <f t="shared" si="6"/>
        <v>6.6666684831891754E-2</v>
      </c>
      <c r="M16" s="22"/>
      <c r="N16" s="21" t="s">
        <v>16</v>
      </c>
    </row>
    <row r="17" spans="1:14" ht="13" x14ac:dyDescent="0.25">
      <c r="A17" s="1">
        <v>16</v>
      </c>
      <c r="B17" s="3">
        <f t="shared" si="8"/>
        <v>98</v>
      </c>
      <c r="C17" s="34">
        <f t="shared" si="0"/>
        <v>6.6666666666666652E-2</v>
      </c>
      <c r="D17" s="40">
        <f t="shared" si="3"/>
        <v>97.999999523162842</v>
      </c>
      <c r="E17" s="40">
        <f t="shared" si="4"/>
        <v>2.0000004768371582</v>
      </c>
      <c r="F17" s="40">
        <f>((1-cred) * E16) + (cred * PiT)</f>
        <v>2.0000009536743164</v>
      </c>
      <c r="G17" s="41">
        <f t="shared" si="1"/>
        <v>3</v>
      </c>
      <c r="H17" s="41">
        <f t="shared" si="7"/>
        <v>3</v>
      </c>
      <c r="I17" s="41">
        <f t="shared" si="2"/>
        <v>3.0000001192092896</v>
      </c>
      <c r="J17" s="3">
        <v>101</v>
      </c>
      <c r="K17" s="49">
        <f t="shared" si="6"/>
        <v>6.6666671207972983E-2</v>
      </c>
      <c r="M17" s="12"/>
      <c r="N17" s="21" t="s">
        <v>9</v>
      </c>
    </row>
    <row r="18" spans="1:14" ht="13" x14ac:dyDescent="0.25">
      <c r="A18" s="1">
        <v>17</v>
      </c>
      <c r="B18" s="3">
        <f t="shared" si="8"/>
        <v>98</v>
      </c>
      <c r="C18" s="34">
        <f t="shared" si="0"/>
        <v>6.6666666666666652E-2</v>
      </c>
      <c r="D18" s="40">
        <f t="shared" si="3"/>
        <v>97.99999988079071</v>
      </c>
      <c r="E18" s="40">
        <f t="shared" si="4"/>
        <v>2.0000001192092896</v>
      </c>
      <c r="F18" s="40">
        <f>((1-cred) * E17) + (cred * PiT)</f>
        <v>2.0000002384185791</v>
      </c>
      <c r="G18" s="41">
        <f t="shared" si="1"/>
        <v>3</v>
      </c>
      <c r="H18" s="41">
        <f t="shared" si="7"/>
        <v>3</v>
      </c>
      <c r="I18" s="41">
        <f t="shared" si="2"/>
        <v>3.0000000298023224</v>
      </c>
      <c r="J18" s="3">
        <v>101</v>
      </c>
      <c r="K18" s="49">
        <f t="shared" si="6"/>
        <v>6.6666667801993262E-2</v>
      </c>
      <c r="M18" s="8"/>
      <c r="N18" s="21" t="s">
        <v>10</v>
      </c>
    </row>
    <row r="19" spans="1:14" ht="13" x14ac:dyDescent="0.25">
      <c r="A19" s="1">
        <v>18</v>
      </c>
      <c r="B19" s="3">
        <f t="shared" si="8"/>
        <v>98</v>
      </c>
      <c r="C19" s="34">
        <f t="shared" si="0"/>
        <v>6.6666666666666652E-2</v>
      </c>
      <c r="D19" s="40">
        <f t="shared" si="3"/>
        <v>97.999999970197678</v>
      </c>
      <c r="E19" s="40">
        <f t="shared" si="4"/>
        <v>2.0000000298023224</v>
      </c>
      <c r="F19" s="40">
        <f>((1-cred) * E18) + (cred * PiT)</f>
        <v>2.0000000596046448</v>
      </c>
      <c r="G19" s="41">
        <f t="shared" si="1"/>
        <v>3</v>
      </c>
      <c r="H19" s="41">
        <f t="shared" si="7"/>
        <v>3</v>
      </c>
      <c r="I19" s="41">
        <f t="shared" si="2"/>
        <v>3.0000000074505806</v>
      </c>
      <c r="J19" s="3">
        <v>101</v>
      </c>
      <c r="K19" s="49">
        <f t="shared" si="6"/>
        <v>6.6666666950498277E-2</v>
      </c>
      <c r="M19" s="24"/>
      <c r="N19" s="21" t="s">
        <v>11</v>
      </c>
    </row>
    <row r="20" spans="1:14" ht="13" x14ac:dyDescent="0.25">
      <c r="A20" s="1">
        <v>19</v>
      </c>
      <c r="B20" s="3">
        <f t="shared" si="8"/>
        <v>98</v>
      </c>
      <c r="C20" s="34">
        <f t="shared" si="0"/>
        <v>6.6666666666666652E-2</v>
      </c>
      <c r="D20" s="40">
        <f t="shared" si="3"/>
        <v>97.999999992549419</v>
      </c>
      <c r="E20" s="40">
        <f t="shared" si="4"/>
        <v>2.0000000074505806</v>
      </c>
      <c r="F20" s="40">
        <f>((1-cred) * E19) + (cred * PiT)</f>
        <v>2.0000000149011612</v>
      </c>
      <c r="G20" s="41">
        <f t="shared" si="1"/>
        <v>3</v>
      </c>
      <c r="H20" s="41">
        <f t="shared" si="7"/>
        <v>3</v>
      </c>
      <c r="I20" s="41">
        <f t="shared" si="2"/>
        <v>3.0000000018626451</v>
      </c>
      <c r="J20" s="3">
        <v>101</v>
      </c>
      <c r="K20" s="49">
        <f t="shared" si="6"/>
        <v>6.6666666737624558E-2</v>
      </c>
      <c r="M20" s="35"/>
    </row>
    <row r="21" spans="1:14" ht="13" x14ac:dyDescent="0.25">
      <c r="A21" s="1">
        <v>20</v>
      </c>
      <c r="B21" s="3">
        <f t="shared" si="8"/>
        <v>98</v>
      </c>
      <c r="C21" s="34">
        <f t="shared" si="0"/>
        <v>6.6666666666666652E-2</v>
      </c>
      <c r="D21" s="40">
        <f t="shared" si="3"/>
        <v>97.999999998137355</v>
      </c>
      <c r="E21" s="40">
        <f t="shared" si="4"/>
        <v>2.0000000018626451</v>
      </c>
      <c r="F21" s="40">
        <f>((1-cred) * E20) + (cred * PiT)</f>
        <v>2.0000000037252903</v>
      </c>
      <c r="G21" s="41">
        <f t="shared" si="1"/>
        <v>3</v>
      </c>
      <c r="H21" s="41">
        <f t="shared" si="7"/>
        <v>3</v>
      </c>
      <c r="I21" s="41">
        <f t="shared" si="2"/>
        <v>3.0000000004656613</v>
      </c>
      <c r="J21" s="3">
        <v>101</v>
      </c>
      <c r="K21" s="49">
        <f t="shared" si="6"/>
        <v>6.6666666684406128E-2</v>
      </c>
    </row>
    <row r="22" spans="1:14" ht="13" x14ac:dyDescent="0.25">
      <c r="A22" s="1">
        <v>21</v>
      </c>
      <c r="B22" s="3">
        <f t="shared" si="8"/>
        <v>98</v>
      </c>
      <c r="C22" s="34">
        <f t="shared" si="0"/>
        <v>6.6666666666666652E-2</v>
      </c>
      <c r="D22" s="40">
        <f t="shared" si="3"/>
        <v>97.999999999534339</v>
      </c>
      <c r="E22" s="40">
        <f t="shared" si="4"/>
        <v>2.0000000004656613</v>
      </c>
      <c r="F22" s="40">
        <f>((1-cred) * E21) + (cred * PiT)</f>
        <v>2.0000000009313226</v>
      </c>
      <c r="G22" s="41">
        <f t="shared" si="1"/>
        <v>3</v>
      </c>
      <c r="H22" s="41">
        <f t="shared" si="7"/>
        <v>3</v>
      </c>
      <c r="I22" s="41">
        <f t="shared" si="2"/>
        <v>3.0000000001164153</v>
      </c>
      <c r="J22" s="3">
        <v>101</v>
      </c>
      <c r="K22" s="49">
        <f t="shared" si="6"/>
        <v>6.6666666671101549E-2</v>
      </c>
    </row>
    <row r="23" spans="1:14" ht="13" x14ac:dyDescent="0.25">
      <c r="A23" s="1">
        <v>22</v>
      </c>
      <c r="B23" s="3">
        <f t="shared" si="8"/>
        <v>98</v>
      </c>
      <c r="C23" s="34">
        <f t="shared" si="0"/>
        <v>6.6666666666666652E-2</v>
      </c>
      <c r="D23" s="40">
        <f t="shared" si="3"/>
        <v>97.999999999883585</v>
      </c>
      <c r="E23" s="40">
        <f t="shared" si="4"/>
        <v>2.0000000001164153</v>
      </c>
      <c r="F23" s="40">
        <f>((1-cred) * E22) + (cred * PiT)</f>
        <v>2.0000000002328306</v>
      </c>
      <c r="G23" s="41">
        <f t="shared" si="1"/>
        <v>3</v>
      </c>
      <c r="H23" s="41">
        <f t="shared" si="7"/>
        <v>3</v>
      </c>
      <c r="I23" s="41">
        <f t="shared" si="2"/>
        <v>3.0000000000291038</v>
      </c>
      <c r="J23" s="3">
        <v>101</v>
      </c>
      <c r="K23" s="49">
        <f t="shared" si="6"/>
        <v>6.6666666667775432E-2</v>
      </c>
    </row>
    <row r="24" spans="1:14" ht="13" x14ac:dyDescent="0.25">
      <c r="A24" s="1">
        <v>23</v>
      </c>
      <c r="B24" s="3">
        <f t="shared" si="8"/>
        <v>98</v>
      </c>
      <c r="C24" s="34">
        <f t="shared" si="0"/>
        <v>6.6666666666666652E-2</v>
      </c>
      <c r="D24" s="40">
        <f t="shared" si="3"/>
        <v>97.999999999970896</v>
      </c>
      <c r="E24" s="40">
        <f t="shared" si="4"/>
        <v>2.0000000000291038</v>
      </c>
      <c r="F24" s="40">
        <f>((1-cred) * E23) + (cred * PiT)</f>
        <v>2.0000000000582077</v>
      </c>
      <c r="G24" s="41">
        <f t="shared" si="1"/>
        <v>3</v>
      </c>
      <c r="H24" s="41">
        <f t="shared" si="7"/>
        <v>3</v>
      </c>
      <c r="I24" s="41">
        <f t="shared" si="2"/>
        <v>3.000000000007276</v>
      </c>
      <c r="J24" s="3">
        <v>101</v>
      </c>
      <c r="K24" s="49">
        <f t="shared" si="6"/>
        <v>6.6666666666943875E-2</v>
      </c>
    </row>
    <row r="25" spans="1:14" ht="13" x14ac:dyDescent="0.25">
      <c r="A25" s="1">
        <v>24</v>
      </c>
      <c r="B25" s="3">
        <f t="shared" si="8"/>
        <v>98</v>
      </c>
      <c r="C25" s="34">
        <f t="shared" si="0"/>
        <v>6.6666666666666652E-2</v>
      </c>
      <c r="D25" s="40">
        <f t="shared" si="3"/>
        <v>97.999999999992724</v>
      </c>
      <c r="E25" s="40">
        <f t="shared" si="4"/>
        <v>2.000000000007276</v>
      </c>
      <c r="F25" s="40">
        <f>((1-cred) * E24) + (cred * PiT)</f>
        <v>2.0000000000145519</v>
      </c>
      <c r="G25" s="41">
        <f t="shared" si="1"/>
        <v>3</v>
      </c>
      <c r="H25" s="41">
        <f t="shared" si="7"/>
        <v>3</v>
      </c>
      <c r="I25" s="41">
        <f t="shared" si="2"/>
        <v>3.000000000001819</v>
      </c>
      <c r="J25" s="3">
        <v>101</v>
      </c>
      <c r="K25" s="49">
        <f t="shared" si="6"/>
        <v>6.666666666673593E-2</v>
      </c>
    </row>
    <row r="26" spans="1:14" ht="13" x14ac:dyDescent="0.25">
      <c r="A26" s="1">
        <v>25</v>
      </c>
      <c r="B26" s="3">
        <f t="shared" si="8"/>
        <v>98</v>
      </c>
      <c r="C26" s="34">
        <f t="shared" si="0"/>
        <v>6.6666666666666652E-2</v>
      </c>
      <c r="D26" s="40">
        <f t="shared" si="3"/>
        <v>97.999999999998181</v>
      </c>
      <c r="E26" s="40">
        <f t="shared" si="4"/>
        <v>2.000000000001819</v>
      </c>
      <c r="F26" s="40">
        <f>((1-cred) * E25) + (cred * PiT)</f>
        <v>2.000000000003638</v>
      </c>
      <c r="G26" s="41">
        <f t="shared" si="1"/>
        <v>3</v>
      </c>
      <c r="H26" s="41">
        <f t="shared" si="7"/>
        <v>3</v>
      </c>
      <c r="I26" s="41">
        <f t="shared" si="2"/>
        <v>3.0000000000004547</v>
      </c>
      <c r="J26" s="3">
        <v>101</v>
      </c>
      <c r="K26" s="49">
        <f t="shared" si="6"/>
        <v>6.6666666666683971E-2</v>
      </c>
    </row>
    <row r="27" spans="1:14" ht="13" x14ac:dyDescent="0.25">
      <c r="A27" s="1">
        <v>26</v>
      </c>
      <c r="B27" s="3">
        <f t="shared" si="8"/>
        <v>98</v>
      </c>
      <c r="C27" s="34">
        <f t="shared" si="0"/>
        <v>6.6666666666666652E-2</v>
      </c>
      <c r="D27" s="40">
        <f t="shared" si="3"/>
        <v>97.999999999999545</v>
      </c>
      <c r="E27" s="40">
        <f t="shared" si="4"/>
        <v>2.0000000000004547</v>
      </c>
      <c r="F27" s="40">
        <f>((1-cred) * E26) + (cred * PiT)</f>
        <v>2.0000000000009095</v>
      </c>
      <c r="G27" s="41">
        <f t="shared" si="1"/>
        <v>3</v>
      </c>
      <c r="H27" s="41">
        <f t="shared" si="7"/>
        <v>3</v>
      </c>
      <c r="I27" s="41">
        <f t="shared" si="2"/>
        <v>3.0000000000001137</v>
      </c>
      <c r="J27" s="3">
        <v>101</v>
      </c>
      <c r="K27" s="49">
        <f t="shared" si="6"/>
        <v>6.6666666666670982E-2</v>
      </c>
    </row>
    <row r="28" spans="1:14" ht="13" x14ac:dyDescent="0.25">
      <c r="A28" s="1">
        <v>27</v>
      </c>
      <c r="B28" s="3">
        <f t="shared" si="8"/>
        <v>98</v>
      </c>
      <c r="C28" s="34">
        <f t="shared" si="0"/>
        <v>6.6666666666666652E-2</v>
      </c>
      <c r="D28" s="40">
        <f t="shared" si="3"/>
        <v>97.999999999999886</v>
      </c>
      <c r="E28" s="40">
        <f t="shared" si="4"/>
        <v>2.0000000000001137</v>
      </c>
      <c r="F28" s="40">
        <f>((1-cred) * E27) + (cred * PiT)</f>
        <v>2.0000000000002274</v>
      </c>
      <c r="G28" s="41">
        <f t="shared" si="1"/>
        <v>3</v>
      </c>
      <c r="H28" s="41">
        <f t="shared" si="7"/>
        <v>3</v>
      </c>
      <c r="I28" s="41">
        <f t="shared" si="2"/>
        <v>3.0000000000000284</v>
      </c>
      <c r="J28" s="3">
        <v>101</v>
      </c>
      <c r="K28" s="49">
        <f t="shared" si="6"/>
        <v>6.6666666666667762E-2</v>
      </c>
    </row>
    <row r="29" spans="1:14" ht="13" x14ac:dyDescent="0.25">
      <c r="A29" s="1">
        <v>28</v>
      </c>
      <c r="B29" s="3">
        <f t="shared" si="8"/>
        <v>98</v>
      </c>
      <c r="C29" s="34">
        <f t="shared" si="0"/>
        <v>6.6666666666666652E-2</v>
      </c>
      <c r="D29" s="40">
        <f t="shared" si="3"/>
        <v>97.999999999999972</v>
      </c>
      <c r="E29" s="40">
        <f t="shared" si="4"/>
        <v>2.0000000000000284</v>
      </c>
      <c r="F29" s="40">
        <f>((1-cred) * E28) + (cred * PiT)</f>
        <v>2.0000000000000568</v>
      </c>
      <c r="G29" s="41">
        <f t="shared" si="1"/>
        <v>3</v>
      </c>
      <c r="H29" s="41">
        <f t="shared" si="7"/>
        <v>3</v>
      </c>
      <c r="I29" s="41">
        <f t="shared" si="2"/>
        <v>3.0000000000000071</v>
      </c>
      <c r="J29" s="3">
        <v>101</v>
      </c>
      <c r="K29" s="49">
        <f t="shared" si="6"/>
        <v>6.6666666666666985E-2</v>
      </c>
    </row>
    <row r="30" spans="1:14" ht="13" x14ac:dyDescent="0.25">
      <c r="A30" s="1">
        <v>29</v>
      </c>
      <c r="B30" s="3">
        <f t="shared" si="8"/>
        <v>98</v>
      </c>
      <c r="C30" s="34">
        <f t="shared" si="0"/>
        <v>6.6666666666666652E-2</v>
      </c>
      <c r="D30" s="40">
        <f t="shared" si="3"/>
        <v>98</v>
      </c>
      <c r="E30" s="40">
        <f t="shared" si="4"/>
        <v>2.0000000000000142</v>
      </c>
      <c r="F30" s="40">
        <f>((1-cred) * E29) + (cred * PiT)</f>
        <v>2.0000000000000142</v>
      </c>
      <c r="G30" s="41">
        <f t="shared" si="1"/>
        <v>3</v>
      </c>
      <c r="H30" s="41">
        <f t="shared" si="7"/>
        <v>3</v>
      </c>
      <c r="I30" s="41">
        <f t="shared" si="2"/>
        <v>3.0000000000000071</v>
      </c>
      <c r="J30" s="3">
        <v>101</v>
      </c>
      <c r="K30" s="49">
        <f t="shared" si="6"/>
        <v>6.6666666666666652E-2</v>
      </c>
    </row>
    <row r="31" spans="1:14" ht="13" x14ac:dyDescent="0.25">
      <c r="A31" s="23">
        <v>30</v>
      </c>
      <c r="B31" s="24">
        <f t="shared" si="8"/>
        <v>98</v>
      </c>
      <c r="C31" s="24">
        <f t="shared" si="0"/>
        <v>6.6666666666666652E-2</v>
      </c>
      <c r="D31" s="42">
        <f t="shared" si="3"/>
        <v>98</v>
      </c>
      <c r="E31" s="42">
        <f t="shared" si="4"/>
        <v>2.0000000000000142</v>
      </c>
      <c r="F31" s="42">
        <f t="shared" ref="F4:F31" si="9">E30</f>
        <v>2.0000000000000142</v>
      </c>
      <c r="G31" s="42">
        <f t="shared" si="1"/>
        <v>0</v>
      </c>
      <c r="H31" s="42">
        <f t="shared" si="7"/>
        <v>0</v>
      </c>
      <c r="I31" s="42">
        <f t="shared" si="2"/>
        <v>-1</v>
      </c>
      <c r="J31" s="30">
        <v>101</v>
      </c>
      <c r="K31" s="46">
        <f t="shared" si="6"/>
        <v>6.6666666666666652E-2</v>
      </c>
    </row>
  </sheetData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97F54A68A3164C93C6FE86A0526FD5" ma:contentTypeVersion="7" ma:contentTypeDescription="Crear nuevo documento." ma:contentTypeScope="" ma:versionID="565997d87c69f593cb2c281e03458f4d">
  <xsd:schema xmlns:xsd="http://www.w3.org/2001/XMLSchema" xmlns:xs="http://www.w3.org/2001/XMLSchema" xmlns:p="http://schemas.microsoft.com/office/2006/metadata/properties" xmlns:ns3="257c3152-8465-41ed-81ee-47c7252cb94f" xmlns:ns4="5de22d24-e901-46b7-8fc4-2fa0387c7846" targetNamespace="http://schemas.microsoft.com/office/2006/metadata/properties" ma:root="true" ma:fieldsID="75c74a18142895fe466f18bbd5981347" ns3:_="" ns4:_="">
    <xsd:import namespace="257c3152-8465-41ed-81ee-47c7252cb94f"/>
    <xsd:import namespace="5de22d24-e901-46b7-8fc4-2fa0387c78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c3152-8465-41ed-81ee-47c7252cb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2d24-e901-46b7-8fc4-2fa0387c78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DC000E-F1EA-408A-95FA-5599BA3B3E93}">
  <ds:schemaRefs>
    <ds:schemaRef ds:uri="257c3152-8465-41ed-81ee-47c7252cb94f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5de22d24-e901-46b7-8fc4-2fa0387c7846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6B5ED8-189A-4135-BB2B-51960E3ED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7c3152-8465-41ed-81ee-47c7252cb94f"/>
    <ds:schemaRef ds:uri="5de22d24-e901-46b7-8fc4-2fa0387c7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5B70F6-F84B-414B-9066-D51A38C127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timid</vt:lpstr>
      <vt:lpstr>optimal</vt:lpstr>
      <vt:lpstr>unemployment rate</vt:lpstr>
      <vt:lpstr>inflation</vt:lpstr>
      <vt:lpstr>GDP</vt:lpstr>
      <vt:lpstr>timid!a</vt:lpstr>
      <vt:lpstr>a</vt:lpstr>
      <vt:lpstr>timid!A0</vt:lpstr>
      <vt:lpstr>A0</vt:lpstr>
      <vt:lpstr>timid!alfa</vt:lpstr>
      <vt:lpstr>alfa</vt:lpstr>
      <vt:lpstr>timid!beta</vt:lpstr>
      <vt:lpstr>beta</vt:lpstr>
      <vt:lpstr>cred</vt:lpstr>
      <vt:lpstr>timid!pi</vt:lpstr>
      <vt:lpstr>pi</vt:lpstr>
      <vt:lpstr>timid!PiT</vt:lpstr>
      <vt:lpstr>PiT</vt:lpstr>
      <vt:lpstr>timid!rho</vt:lpstr>
      <vt:lpstr>rho</vt:lpstr>
      <vt:lpstr>timid!Y</vt:lpstr>
      <vt:lpstr>Y</vt:lpstr>
      <vt:lpstr>timid!YN</vt:lpstr>
      <vt:lpstr>YN</vt:lpstr>
    </vt:vector>
  </TitlesOfParts>
  <Company>Universitat de les Illes Balears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Lozano</dc:creator>
  <cp:lastModifiedBy>Neil Majithia</cp:lastModifiedBy>
  <dcterms:created xsi:type="dcterms:W3CDTF">2007-11-30T15:50:28Z</dcterms:created>
  <dcterms:modified xsi:type="dcterms:W3CDTF">2022-08-31T11:33:34Z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0x010100D897F54A68A3164C93C6FE86A0526FD5</vt:lpwstr>
  </property>
</Properties>
</file>