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ta\My Works\Company\Projects\Jibres\"/>
    </mc:Choice>
  </mc:AlternateContent>
  <bookViews>
    <workbookView xWindow="0" yWindow="0" windowWidth="28800" windowHeight="12300"/>
  </bookViews>
  <sheets>
    <sheet name="Predict" sheetId="1" r:id="rId1"/>
    <sheet name="Sheet2" sheetId="2" r:id="rId2"/>
    <sheet name="Plans" sheetId="3" r:id="rId3"/>
  </sheets>
  <definedNames>
    <definedName name="plan_mon">Predict!$S$3</definedName>
    <definedName name="plan_sal">Predict!$S$4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s="1"/>
  <c r="E3" i="1"/>
  <c r="F3" i="1" s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F4" i="1"/>
  <c r="F10" i="1"/>
  <c r="E28" i="3" l="1"/>
  <c r="F28" i="3"/>
  <c r="G28" i="3"/>
  <c r="D28" i="3"/>
  <c r="J14" i="3"/>
  <c r="H11" i="1"/>
  <c r="D15" i="1"/>
  <c r="D16" i="1"/>
  <c r="D14" i="1"/>
  <c r="D13" i="1"/>
  <c r="D12" i="1"/>
  <c r="D11" i="1"/>
  <c r="D10" i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E26" i="3"/>
  <c r="F26" i="3"/>
  <c r="G26" i="3"/>
  <c r="C26" i="3"/>
  <c r="H10" i="1" l="1"/>
  <c r="J10" i="1" s="1"/>
  <c r="K10" i="1" s="1"/>
  <c r="L10" i="1" s="1"/>
  <c r="H13" i="1"/>
  <c r="J13" i="1" s="1"/>
  <c r="K13" i="1" s="1"/>
  <c r="L13" i="1" s="1"/>
  <c r="H15" i="1"/>
  <c r="J15" i="1" s="1"/>
  <c r="K15" i="1" s="1"/>
  <c r="L15" i="1" s="1"/>
  <c r="H14" i="1"/>
  <c r="J14" i="1" s="1"/>
  <c r="K14" i="1" s="1"/>
  <c r="L14" i="1" s="1"/>
  <c r="H16" i="1"/>
  <c r="J16" i="1" s="1"/>
  <c r="K16" i="1" s="1"/>
  <c r="L16" i="1" s="1"/>
  <c r="H12" i="1"/>
  <c r="J12" i="1" s="1"/>
  <c r="K12" i="1" s="1"/>
  <c r="L12" i="1" s="1"/>
  <c r="J11" i="1"/>
  <c r="K11" i="1" s="1"/>
  <c r="L11" i="1" s="1"/>
  <c r="D5" i="1"/>
  <c r="H5" i="1" s="1"/>
  <c r="D6" i="1"/>
  <c r="H6" i="1" s="1"/>
  <c r="D7" i="1"/>
  <c r="H7" i="1" s="1"/>
  <c r="D8" i="1"/>
  <c r="H8" i="1" s="1"/>
  <c r="D9" i="1"/>
  <c r="H9" i="1" s="1"/>
  <c r="D3" i="1"/>
  <c r="H3" i="1" s="1"/>
  <c r="D4" i="1"/>
  <c r="H4" i="1" s="1"/>
  <c r="D2" i="1"/>
  <c r="H2" i="1" s="1"/>
  <c r="G2" i="1"/>
  <c r="I2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J4" i="1" l="1"/>
  <c r="K4" i="1" s="1"/>
  <c r="L4" i="1" s="1"/>
  <c r="J9" i="1"/>
  <c r="K9" i="1" s="1"/>
  <c r="L9" i="1" s="1"/>
  <c r="J7" i="1"/>
  <c r="K7" i="1" s="1"/>
  <c r="L7" i="1" s="1"/>
  <c r="J5" i="1"/>
  <c r="K5" i="1" s="1"/>
  <c r="L5" i="1" s="1"/>
  <c r="J3" i="1"/>
  <c r="K3" i="1" s="1"/>
  <c r="L3" i="1" s="1"/>
  <c r="J8" i="1"/>
  <c r="K8" i="1" s="1"/>
  <c r="L8" i="1" s="1"/>
  <c r="J6" i="1"/>
  <c r="K6" i="1" s="1"/>
  <c r="L6" i="1" s="1"/>
  <c r="J2" i="1"/>
  <c r="K2" i="1" s="1"/>
  <c r="L2" i="1" s="1"/>
</calcChain>
</file>

<file path=xl/sharedStrings.xml><?xml version="1.0" encoding="utf-8"?>
<sst xmlns="http://schemas.openxmlformats.org/spreadsheetml/2006/main" count="67" uniqueCount="56">
  <si>
    <t>ردیف</t>
  </si>
  <si>
    <t>تعداد فروشگاه‌ها</t>
  </si>
  <si>
    <t>ماهیانه</t>
  </si>
  <si>
    <t>سالیانه</t>
  </si>
  <si>
    <t>Column1</t>
  </si>
  <si>
    <t>Column2</t>
  </si>
  <si>
    <t>پلن ماهانه</t>
  </si>
  <si>
    <t>پلن سالانه</t>
  </si>
  <si>
    <t>پلن ماهانه درصد</t>
  </si>
  <si>
    <t>پلن سالانه درصد</t>
  </si>
  <si>
    <t>هزینه از پلن ماهیانه</t>
  </si>
  <si>
    <t>هزینه از پلن سالیانه</t>
  </si>
  <si>
    <t>جمع دریافتی از پلن‌های ماهیانه در سال</t>
  </si>
  <si>
    <t>جمع در یک سال</t>
  </si>
  <si>
    <t>تقسیم بر ماه</t>
  </si>
  <si>
    <t>بازاریابی</t>
  </si>
  <si>
    <t>امکانات</t>
  </si>
  <si>
    <t>درجه اهمیت</t>
  </si>
  <si>
    <t>سایت کارت ویزیت</t>
  </si>
  <si>
    <t>سایت خبری</t>
  </si>
  <si>
    <t>گزارشات پیشرفته</t>
  </si>
  <si>
    <t>پرمیژن بندی سفارشی</t>
  </si>
  <si>
    <t>بخش کارمندان</t>
  </si>
  <si>
    <t>درگاه پرداخت سفارشی</t>
  </si>
  <si>
    <t>تیکت</t>
  </si>
  <si>
    <t>مرکز راهنمایی</t>
  </si>
  <si>
    <t>رایگان</t>
  </si>
  <si>
    <t>توربو</t>
  </si>
  <si>
    <t>دامنه اختصاصی</t>
  </si>
  <si>
    <t>خرید و ضایعات و هزینه جانبی و ...</t>
  </si>
  <si>
    <t>پیامک</t>
  </si>
  <si>
    <t>قیمت ماهیانه</t>
  </si>
  <si>
    <t>قیمت سالیانه</t>
  </si>
  <si>
    <t>سقف فاکتور روزانه</t>
  </si>
  <si>
    <t>نامحدود</t>
  </si>
  <si>
    <t>تعداد محصولات</t>
  </si>
  <si>
    <t>تعداد طرف حساب‌ها</t>
  </si>
  <si>
    <t>تنظیمات پیشرفته</t>
  </si>
  <si>
    <t>تعداد آیتم در هر فاکتور</t>
  </si>
  <si>
    <t>-</t>
  </si>
  <si>
    <t>1</t>
  </si>
  <si>
    <t>2</t>
  </si>
  <si>
    <t>3</t>
  </si>
  <si>
    <t>4</t>
  </si>
  <si>
    <t>5</t>
  </si>
  <si>
    <t>6</t>
  </si>
  <si>
    <t>0</t>
  </si>
  <si>
    <t>سایت معرفی</t>
  </si>
  <si>
    <t>سایت فروشگاهی</t>
  </si>
  <si>
    <t>استاندارد</t>
  </si>
  <si>
    <t>ساده</t>
  </si>
  <si>
    <t>شروع</t>
  </si>
  <si>
    <t>قیمت سال اول</t>
  </si>
  <si>
    <t>درصد تخفیف سال اول</t>
  </si>
  <si>
    <t>فروش در شبکه‌های اجتماعی</t>
  </si>
  <si>
    <t>اپلیکیشن اختصاصی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</si>
</sst>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3000401]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"/>
      <family val="2"/>
    </font>
    <font>
      <sz val="14"/>
      <color theme="1"/>
      <name val="IRANSans"/>
      <family val="2"/>
    </font>
    <font>
      <sz val="10"/>
      <color theme="1"/>
      <name val="IRANSans"/>
      <family val="2"/>
    </font>
    <font>
      <b/>
      <sz val="10"/>
      <color theme="1"/>
      <name val="IRANSans"/>
      <family val="2"/>
    </font>
    <font>
      <sz val="11"/>
      <color theme="1"/>
      <name val="IRANSans"/>
    </font>
    <font>
      <sz val="10"/>
      <color theme="1"/>
      <name val="IRANSans"/>
    </font>
    <font>
      <b/>
      <sz val="10"/>
      <color theme="1"/>
      <name val="IRANSans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1" applyNumberFormat="1" applyFont="1"/>
    <xf numFmtId="9" fontId="2" fillId="0" borderId="0" xfId="0" applyNumberFormat="1" applyFont="1"/>
    <xf numFmtId="9" fontId="2" fillId="0" borderId="0" xfId="2" applyFont="1"/>
    <xf numFmtId="164" fontId="2" fillId="2" borderId="0" xfId="0" applyNumberFormat="1" applyFont="1" applyFill="1"/>
    <xf numFmtId="165" fontId="2" fillId="2" borderId="0" xfId="1" applyNumberFormat="1" applyFont="1" applyFill="1"/>
    <xf numFmtId="0" fontId="2" fillId="2" borderId="0" xfId="0" applyFont="1" applyFill="1"/>
    <xf numFmtId="0" fontId="3" fillId="0" borderId="0" xfId="0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164" fontId="6" fillId="0" borderId="0" xfId="0" applyNumberFormat="1" applyFont="1"/>
    <xf numFmtId="165" fontId="6" fillId="0" borderId="0" xfId="1" applyNumberFormat="1" applyFont="1"/>
    <xf numFmtId="0" fontId="6" fillId="0" borderId="0" xfId="0" applyNumberFormat="1" applyFont="1"/>
    <xf numFmtId="164" fontId="2" fillId="3" borderId="0" xfId="0" applyNumberFormat="1" applyFont="1" applyFill="1"/>
    <xf numFmtId="165" fontId="2" fillId="3" borderId="0" xfId="1" applyNumberFormat="1" applyFont="1" applyFill="1"/>
    <xf numFmtId="9" fontId="2" fillId="3" borderId="0" xfId="2" applyFont="1" applyFill="1"/>
    <xf numFmtId="9" fontId="2" fillId="3" borderId="0" xfId="0" applyNumberFormat="1" applyFont="1" applyFill="1"/>
    <xf numFmtId="0" fontId="2" fillId="3" borderId="0" xfId="0" applyFont="1" applyFill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3" fillId="0" borderId="0" xfId="1" applyNumberFormat="1" applyFont="1"/>
    <xf numFmtId="43" fontId="7" fillId="0" borderId="0" xfId="0" applyNumberFormat="1" applyFont="1" applyAlignment="1">
      <alignment horizontal="center" vertical="center"/>
    </xf>
    <xf numFmtId="165" fontId="2" fillId="0" borderId="0" xfId="0" applyNumberFormat="1" applyFont="1"/>
    <xf numFmtId="43" fontId="2" fillId="0" borderId="0" xfId="0" applyNumberFormat="1" applyFont="1"/>
    <xf numFmtId="164" fontId="6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9" fontId="6" fillId="0" borderId="0" xfId="0" applyNumberFormat="1" applyFont="1"/>
    <xf numFmtId="9" fontId="6" fillId="0" borderId="0" xfId="2" applyFont="1"/>
    <xf numFmtId="9" fontId="6" fillId="2" borderId="0" xfId="2" applyFont="1" applyFill="1"/>
    <xf numFmtId="9" fontId="6" fillId="2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"/>
        <scheme val="none"/>
      </font>
      <numFmt numFmtId="164" formatCode="[$-3000401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16" totalsRowShown="0" headerRowDxfId="35" dataDxfId="34">
  <tableColumns count="12">
    <tableColumn id="1" name="ردیف" dataDxfId="33"/>
    <tableColumn id="2" name="تعداد فروشگاه‌ها" dataDxfId="32" dataCellStyle="Comma"/>
    <tableColumn id="3" name="پلن ماهانه درصد" dataDxfId="31"/>
    <tableColumn id="4" name="پلن سالانه درصد" dataDxfId="30">
      <calculatedColumnFormula>1-Table1[[#This Row],[پلن ماهانه درصد]]</calculatedColumnFormula>
    </tableColumn>
    <tableColumn id="5" name="پلن ماهانه" dataDxfId="0">
      <calculatedColumnFormula>ROUND(Table1[[#This Row],[پلن ماهانه درصد]]*Table1[[#This Row],[تعداد فروشگاه‌ها]],0)</calculatedColumnFormula>
    </tableColumn>
    <tableColumn id="6" name="پلن سالانه" dataDxfId="1">
      <calculatedColumnFormula>Table1[[#This Row],[تعداد فروشگاه‌ها]]-Table1[[#This Row],[پلن ماهانه]]</calculatedColumnFormula>
    </tableColumn>
    <tableColumn id="7" name="هزینه از پلن ماهیانه" dataDxfId="29" dataCellStyle="Comma">
      <calculatedColumnFormula>Table1[[#This Row],[پلن ماهانه]]*plan_mon</calculatedColumnFormula>
    </tableColumn>
    <tableColumn id="8" name="هزینه از پلن سالیانه" dataDxfId="28" dataCellStyle="Comma">
      <calculatedColumnFormula>Table1[[#This Row],[پلن سالانه]]*plan_sal</calculatedColumnFormula>
    </tableColumn>
    <tableColumn id="9" name="جمع دریافتی از پلن‌های ماهیانه در سال" dataDxfId="27" dataCellStyle="Comma">
      <calculatedColumnFormula>Table1[[#This Row],[هزینه از پلن ماهیانه]]*12</calculatedColumnFormula>
    </tableColumn>
    <tableColumn id="10" name="جمع در یک سال" dataDxfId="26" dataCellStyle="Comma">
      <calculatedColumnFormula>Table1[[#This Row],[جمع دریافتی از پلن‌های ماهیانه در سال]]+Table1[[#This Row],[هزینه از پلن سالیانه]]</calculatedColumnFormula>
    </tableColumn>
    <tableColumn id="11" name="تقسیم بر ماه" dataDxfId="25" dataCellStyle="Comma">
      <calculatedColumnFormula>Table1[[#This Row],[جمع در یک سال]]/12</calculatedColumnFormula>
    </tableColumn>
    <tableColumn id="12" name="بازاریابی" dataDxfId="24" dataCellStyle="Comma">
      <calculatedColumnFormula>Table1[[#This Row],[تقسیم بر ماه]]*0.3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R2:S4" totalsRowShown="0" headerRowDxfId="5" dataDxfId="4">
  <tableColumns count="2">
    <tableColumn id="1" name="Column1" dataDxfId="3"/>
    <tableColumn id="2" name="Column2" dataDxfId="2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G16" totalsRowShown="0" headerRowDxfId="23" dataDxfId="22">
  <sortState ref="A2:G15">
    <sortCondition ref="A4"/>
  </sortState>
  <tableColumns count="7">
    <tableColumn id="1" name="درجه اهمیت" dataDxfId="21"/>
    <tableColumn id="7" name="امکانات" dataDxfId="20"/>
    <tableColumn id="2" name="رایگان" dataDxfId="19"/>
    <tableColumn id="3" name="شروع" dataDxfId="18"/>
    <tableColumn id="4" name="ساده" dataDxfId="17"/>
    <tableColumn id="5" name="استاندارد" dataDxfId="16"/>
    <tableColumn id="6" name="توربو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8:G28" totalsRowShown="0" headerRowDxfId="14" dataDxfId="13">
  <autoFilter ref="A18:G28"/>
  <tableColumns count="7">
    <tableColumn id="1" name="0" dataDxfId="12"/>
    <tableColumn id="2" name="1" dataDxfId="11"/>
    <tableColumn id="3" name="2" dataDxfId="10"/>
    <tableColumn id="4" name="3" dataDxfId="9"/>
    <tableColumn id="5" name="4" dataDxfId="8"/>
    <tableColumn id="6" name="5" dataDxfId="7"/>
    <tableColumn id="7" name="6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rightToLeft="1" tabSelected="1" workbookViewId="0">
      <selection activeCell="T13" sqref="T13"/>
    </sheetView>
  </sheetViews>
  <sheetFormatPr defaultColWidth="9.140625" defaultRowHeight="19.5" x14ac:dyDescent="0.5"/>
  <cols>
    <col min="1" max="1" width="9.140625" style="1"/>
    <col min="2" max="2" width="16.85546875" style="1" customWidth="1"/>
    <col min="3" max="3" width="18" style="1" bestFit="1" customWidth="1"/>
    <col min="4" max="4" width="15.42578125" style="1" bestFit="1" customWidth="1"/>
    <col min="5" max="5" width="11.5703125" style="1" bestFit="1" customWidth="1"/>
    <col min="6" max="6" width="11.140625" style="1" bestFit="1" customWidth="1"/>
    <col min="7" max="7" width="18.7109375" style="1" bestFit="1" customWidth="1"/>
    <col min="8" max="8" width="18.28515625" style="1" bestFit="1" customWidth="1"/>
    <col min="9" max="9" width="36.140625" style="1" bestFit="1" customWidth="1"/>
    <col min="10" max="10" width="18.5703125" style="1" bestFit="1" customWidth="1"/>
    <col min="11" max="11" width="19.28515625" style="1" customWidth="1"/>
    <col min="12" max="12" width="12.7109375" style="1" bestFit="1" customWidth="1"/>
    <col min="13" max="16384" width="9.140625" style="1"/>
  </cols>
  <sheetData>
    <row r="1" spans="1:19" x14ac:dyDescent="0.5">
      <c r="A1" s="1" t="s">
        <v>0</v>
      </c>
      <c r="B1" s="1" t="s">
        <v>1</v>
      </c>
      <c r="C1" s="1" t="s">
        <v>8</v>
      </c>
      <c r="D1" s="1" t="s">
        <v>9</v>
      </c>
      <c r="E1" s="1" t="s">
        <v>6</v>
      </c>
      <c r="F1" s="1" t="s">
        <v>7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</row>
    <row r="2" spans="1:19" x14ac:dyDescent="0.5">
      <c r="A2" s="2">
        <v>1</v>
      </c>
      <c r="B2" s="3">
        <v>10</v>
      </c>
      <c r="C2" s="4">
        <v>0.4</v>
      </c>
      <c r="D2" s="4">
        <f>1-Table1[[#This Row],[پلن ماهانه درصد]]</f>
        <v>0.6</v>
      </c>
      <c r="E2" s="1">
        <f>ROUND(Table1[[#This Row],[پلن ماهانه درصد]]*Table1[[#This Row],[تعداد فروشگاه‌ها]],0)</f>
        <v>4</v>
      </c>
      <c r="F2" s="1">
        <f>Table1[[#This Row],[تعداد فروشگاه‌ها]]-Table1[[#This Row],[پلن ماهانه]]</f>
        <v>6</v>
      </c>
      <c r="G2" s="3">
        <f>Table1[[#This Row],[پلن ماهانه]]*plan_mon</f>
        <v>120</v>
      </c>
      <c r="H2" s="3">
        <f>Table1[[#This Row],[پلن سالانه]]*plan_sal</f>
        <v>1800</v>
      </c>
      <c r="I2" s="3">
        <f>Table1[[#This Row],[هزینه از پلن ماهیانه]]*12</f>
        <v>1440</v>
      </c>
      <c r="J2" s="3">
        <f>Table1[[#This Row],[جمع دریافتی از پلن‌های ماهیانه در سال]]+Table1[[#This Row],[هزینه از پلن سالیانه]]</f>
        <v>3240</v>
      </c>
      <c r="K2" s="3">
        <f>Table1[[#This Row],[جمع در یک سال]]/12</f>
        <v>270</v>
      </c>
      <c r="L2" s="3">
        <f>Table1[[#This Row],[تقسیم بر ماه]]*0.3</f>
        <v>81</v>
      </c>
      <c r="R2" s="1" t="s">
        <v>4</v>
      </c>
      <c r="S2" s="1" t="s">
        <v>5</v>
      </c>
    </row>
    <row r="3" spans="1:19" x14ac:dyDescent="0.5">
      <c r="A3" s="2">
        <v>2</v>
      </c>
      <c r="B3" s="3">
        <v>20</v>
      </c>
      <c r="C3" s="37">
        <v>0.4</v>
      </c>
      <c r="D3" s="37">
        <f>1-Table1[[#This Row],[پلن ماهانه درصد]]</f>
        <v>0.6</v>
      </c>
      <c r="E3" s="1">
        <f>ROUND(Table1[[#This Row],[پلن ماهانه درصد]]*Table1[[#This Row],[تعداد فروشگاه‌ها]],0)</f>
        <v>8</v>
      </c>
      <c r="F3" s="1">
        <f>Table1[[#This Row],[تعداد فروشگاه‌ها]]-Table1[[#This Row],[پلن ماهانه]]</f>
        <v>12</v>
      </c>
      <c r="G3" s="3">
        <f>Table1[[#This Row],[پلن ماهانه]]*plan_mon</f>
        <v>240</v>
      </c>
      <c r="H3" s="3">
        <f>Table1[[#This Row],[پلن سالانه]]*plan_sal</f>
        <v>3600</v>
      </c>
      <c r="I3" s="3">
        <f>Table1[[#This Row],[هزینه از پلن ماهیانه]]*12</f>
        <v>2880</v>
      </c>
      <c r="J3" s="3">
        <f>Table1[[#This Row],[جمع دریافتی از پلن‌های ماهیانه در سال]]+Table1[[#This Row],[هزینه از پلن سالیانه]]</f>
        <v>6480</v>
      </c>
      <c r="K3" s="3">
        <f>Table1[[#This Row],[جمع در یک سال]]/12</f>
        <v>540</v>
      </c>
      <c r="L3" s="3">
        <f>Table1[[#This Row],[تقسیم بر ماه]]*0.3</f>
        <v>162</v>
      </c>
      <c r="R3" s="1" t="s">
        <v>2</v>
      </c>
      <c r="S3" s="3">
        <v>30</v>
      </c>
    </row>
    <row r="4" spans="1:19" x14ac:dyDescent="0.5">
      <c r="A4" s="2">
        <v>3</v>
      </c>
      <c r="B4" s="3">
        <v>30</v>
      </c>
      <c r="C4" s="38">
        <v>0.4</v>
      </c>
      <c r="D4" s="37">
        <f>1-Table1[[#This Row],[پلن ماهانه درصد]]</f>
        <v>0.6</v>
      </c>
      <c r="E4" s="1">
        <f>ROUND(Table1[[#This Row],[پلن ماهانه درصد]]*Table1[[#This Row],[تعداد فروشگاه‌ها]],0)</f>
        <v>12</v>
      </c>
      <c r="F4" s="1">
        <f>Table1[[#This Row],[تعداد فروشگاه‌ها]]-Table1[[#This Row],[پلن ماهانه]]</f>
        <v>18</v>
      </c>
      <c r="G4" s="3">
        <f>Table1[[#This Row],[پلن ماهانه]]*plan_mon</f>
        <v>360</v>
      </c>
      <c r="H4" s="3">
        <f>Table1[[#This Row],[پلن سالانه]]*plan_sal</f>
        <v>5400</v>
      </c>
      <c r="I4" s="3">
        <f>Table1[[#This Row],[هزینه از پلن ماهیانه]]*12</f>
        <v>4320</v>
      </c>
      <c r="J4" s="3">
        <f>Table1[[#This Row],[جمع دریافتی از پلن‌های ماهیانه در سال]]+Table1[[#This Row],[هزینه از پلن سالیانه]]</f>
        <v>9720</v>
      </c>
      <c r="K4" s="3">
        <f>Table1[[#This Row],[جمع در یک سال]]/12</f>
        <v>810</v>
      </c>
      <c r="L4" s="3">
        <f>Table1[[#This Row],[تقسیم بر ماه]]*0.3</f>
        <v>243</v>
      </c>
      <c r="R4" s="1" t="s">
        <v>3</v>
      </c>
      <c r="S4" s="3">
        <v>300</v>
      </c>
    </row>
    <row r="5" spans="1:19" x14ac:dyDescent="0.5">
      <c r="A5" s="6">
        <v>4</v>
      </c>
      <c r="B5" s="7">
        <v>50</v>
      </c>
      <c r="C5" s="39">
        <v>0.4</v>
      </c>
      <c r="D5" s="40">
        <f>1-Table1[[#This Row],[پلن ماهانه درصد]]</f>
        <v>0.6</v>
      </c>
      <c r="E5" s="8">
        <f>ROUND(Table1[[#This Row],[پلن ماهانه درصد]]*Table1[[#This Row],[تعداد فروشگاه‌ها]],0)</f>
        <v>20</v>
      </c>
      <c r="F5" s="8">
        <f>Table1[[#This Row],[تعداد فروشگاه‌ها]]-Table1[[#This Row],[پلن ماهانه]]</f>
        <v>30</v>
      </c>
      <c r="G5" s="7">
        <f>Table1[[#This Row],[پلن ماهانه]]*plan_mon</f>
        <v>600</v>
      </c>
      <c r="H5" s="7">
        <f>Table1[[#This Row],[پلن سالانه]]*plan_sal</f>
        <v>9000</v>
      </c>
      <c r="I5" s="7">
        <f>Table1[[#This Row],[هزینه از پلن ماهیانه]]*12</f>
        <v>7200</v>
      </c>
      <c r="J5" s="7">
        <f>Table1[[#This Row],[جمع دریافتی از پلن‌های ماهیانه در سال]]+Table1[[#This Row],[هزینه از پلن سالیانه]]</f>
        <v>16200</v>
      </c>
      <c r="K5" s="7">
        <f>Table1[[#This Row],[جمع در یک سال]]/12</f>
        <v>1350</v>
      </c>
      <c r="L5" s="7">
        <f>Table1[[#This Row],[تقسیم بر ماه]]*0.3</f>
        <v>405</v>
      </c>
    </row>
    <row r="6" spans="1:19" x14ac:dyDescent="0.5">
      <c r="A6" s="2">
        <v>5</v>
      </c>
      <c r="B6" s="3">
        <v>100</v>
      </c>
      <c r="C6" s="5">
        <v>0.35</v>
      </c>
      <c r="D6" s="4">
        <f>1-Table1[[#This Row],[پلن ماهانه درصد]]</f>
        <v>0.65</v>
      </c>
      <c r="E6" s="1">
        <f>ROUND(Table1[[#This Row],[پلن ماهانه درصد]]*Table1[[#This Row],[تعداد فروشگاه‌ها]],0)</f>
        <v>35</v>
      </c>
      <c r="F6" s="1">
        <f>Table1[[#This Row],[تعداد فروشگاه‌ها]]-Table1[[#This Row],[پلن ماهانه]]</f>
        <v>65</v>
      </c>
      <c r="G6" s="3">
        <f>Table1[[#This Row],[پلن ماهانه]]*plan_mon</f>
        <v>1050</v>
      </c>
      <c r="H6" s="3">
        <f>Table1[[#This Row],[پلن سالانه]]*plan_sal</f>
        <v>19500</v>
      </c>
      <c r="I6" s="3">
        <f>Table1[[#This Row],[هزینه از پلن ماهیانه]]*12</f>
        <v>12600</v>
      </c>
      <c r="J6" s="3">
        <f>Table1[[#This Row],[جمع دریافتی از پلن‌های ماهیانه در سال]]+Table1[[#This Row],[هزینه از پلن سالیانه]]</f>
        <v>32100</v>
      </c>
      <c r="K6" s="3">
        <f>Table1[[#This Row],[جمع در یک سال]]/12</f>
        <v>2675</v>
      </c>
      <c r="L6" s="3">
        <f>Table1[[#This Row],[تقسیم بر ماه]]*0.3</f>
        <v>802.5</v>
      </c>
    </row>
    <row r="7" spans="1:19" x14ac:dyDescent="0.5">
      <c r="A7" s="2">
        <v>6</v>
      </c>
      <c r="B7" s="3">
        <v>200</v>
      </c>
      <c r="C7" s="5">
        <v>0.35</v>
      </c>
      <c r="D7" s="4">
        <f>1-Table1[[#This Row],[پلن ماهانه درصد]]</f>
        <v>0.65</v>
      </c>
      <c r="E7" s="1">
        <f>ROUND(Table1[[#This Row],[پلن ماهانه درصد]]*Table1[[#This Row],[تعداد فروشگاه‌ها]],0)</f>
        <v>70</v>
      </c>
      <c r="F7" s="1">
        <f>Table1[[#This Row],[تعداد فروشگاه‌ها]]-Table1[[#This Row],[پلن ماهانه]]</f>
        <v>130</v>
      </c>
      <c r="G7" s="3">
        <f>Table1[[#This Row],[پلن ماهانه]]*plan_mon</f>
        <v>2100</v>
      </c>
      <c r="H7" s="3">
        <f>Table1[[#This Row],[پلن سالانه]]*plan_sal</f>
        <v>39000</v>
      </c>
      <c r="I7" s="3">
        <f>Table1[[#This Row],[هزینه از پلن ماهیانه]]*12</f>
        <v>25200</v>
      </c>
      <c r="J7" s="3">
        <f>Table1[[#This Row],[جمع دریافتی از پلن‌های ماهیانه در سال]]+Table1[[#This Row],[هزینه از پلن سالیانه]]</f>
        <v>64200</v>
      </c>
      <c r="K7" s="3">
        <f>Table1[[#This Row],[جمع در یک سال]]/12</f>
        <v>5350</v>
      </c>
      <c r="L7" s="3">
        <f>Table1[[#This Row],[تقسیم بر ماه]]*0.3</f>
        <v>1605</v>
      </c>
    </row>
    <row r="8" spans="1:19" x14ac:dyDescent="0.5">
      <c r="A8" s="2">
        <v>7</v>
      </c>
      <c r="B8" s="3">
        <v>500</v>
      </c>
      <c r="C8" s="5">
        <v>0.35</v>
      </c>
      <c r="D8" s="4">
        <f>1-Table1[[#This Row],[پلن ماهانه درصد]]</f>
        <v>0.65</v>
      </c>
      <c r="E8" s="1">
        <f>ROUND(Table1[[#This Row],[پلن ماهانه درصد]]*Table1[[#This Row],[تعداد فروشگاه‌ها]],0)</f>
        <v>175</v>
      </c>
      <c r="F8" s="1">
        <f>Table1[[#This Row],[تعداد فروشگاه‌ها]]-Table1[[#This Row],[پلن ماهانه]]</f>
        <v>325</v>
      </c>
      <c r="G8" s="3">
        <f>Table1[[#This Row],[پلن ماهانه]]*plan_mon</f>
        <v>5250</v>
      </c>
      <c r="H8" s="3">
        <f>Table1[[#This Row],[پلن سالانه]]*plan_sal</f>
        <v>97500</v>
      </c>
      <c r="I8" s="3">
        <f>Table1[[#This Row],[هزینه از پلن ماهیانه]]*12</f>
        <v>63000</v>
      </c>
      <c r="J8" s="3">
        <f>Table1[[#This Row],[جمع دریافتی از پلن‌های ماهیانه در سال]]+Table1[[#This Row],[هزینه از پلن سالیانه]]</f>
        <v>160500</v>
      </c>
      <c r="K8" s="3">
        <f>Table1[[#This Row],[جمع در یک سال]]/12</f>
        <v>13375</v>
      </c>
      <c r="L8" s="3">
        <f>Table1[[#This Row],[تقسیم بر ماه]]*0.3</f>
        <v>4012.5</v>
      </c>
    </row>
    <row r="9" spans="1:19" x14ac:dyDescent="0.5">
      <c r="A9" s="23">
        <v>8</v>
      </c>
      <c r="B9" s="24">
        <v>1000</v>
      </c>
      <c r="C9" s="25">
        <v>0.3</v>
      </c>
      <c r="D9" s="26">
        <f>1-Table1[[#This Row],[پلن ماهانه درصد]]</f>
        <v>0.7</v>
      </c>
      <c r="E9" s="27">
        <f>ROUND(Table1[[#This Row],[پلن ماهانه درصد]]*Table1[[#This Row],[تعداد فروشگاه‌ها]],0)</f>
        <v>300</v>
      </c>
      <c r="F9" s="27">
        <f>Table1[[#This Row],[تعداد فروشگاه‌ها]]-Table1[[#This Row],[پلن ماهانه]]</f>
        <v>700</v>
      </c>
      <c r="G9" s="24">
        <f>Table1[[#This Row],[پلن ماهانه]]*plan_mon</f>
        <v>9000</v>
      </c>
      <c r="H9" s="24">
        <f>Table1[[#This Row],[پلن سالانه]]*plan_sal</f>
        <v>210000</v>
      </c>
      <c r="I9" s="24">
        <f>Table1[[#This Row],[هزینه از پلن ماهیانه]]*12</f>
        <v>108000</v>
      </c>
      <c r="J9" s="24">
        <f>Table1[[#This Row],[جمع دریافتی از پلن‌های ماهیانه در سال]]+Table1[[#This Row],[هزینه از پلن سالیانه]]</f>
        <v>318000</v>
      </c>
      <c r="K9" s="24">
        <f>Table1[[#This Row],[جمع در یک سال]]/12</f>
        <v>26500</v>
      </c>
      <c r="L9" s="24">
        <f>Table1[[#This Row],[تقسیم بر ماه]]*0.3</f>
        <v>7950</v>
      </c>
    </row>
    <row r="10" spans="1:19" x14ac:dyDescent="0.5">
      <c r="A10" s="20"/>
      <c r="B10" s="21">
        <v>10000</v>
      </c>
      <c r="C10" s="5">
        <v>0.3</v>
      </c>
      <c r="D10" s="4">
        <f>1-Table1[[#This Row],[پلن ماهانه درصد]]</f>
        <v>0.7</v>
      </c>
      <c r="E10" s="22">
        <f>ROUND(Table1[[#This Row],[پلن ماهانه درصد]]*Table1[[#This Row],[تعداد فروشگاه‌ها]],0)</f>
        <v>3000</v>
      </c>
      <c r="F10" s="22">
        <f>Table1[[#This Row],[تعداد فروشگاه‌ها]]-Table1[[#This Row],[پلن ماهانه]]</f>
        <v>7000</v>
      </c>
      <c r="G10" s="21">
        <f>Table1[[#This Row],[پلن ماهانه]]*plan_mon</f>
        <v>90000</v>
      </c>
      <c r="H10" s="21">
        <f>Table1[[#This Row],[پلن سالانه]]*plan_sal</f>
        <v>2100000</v>
      </c>
      <c r="I10" s="21">
        <f>Table1[[#This Row],[هزینه از پلن ماهیانه]]*12</f>
        <v>1080000</v>
      </c>
      <c r="J10" s="21">
        <f>Table1[[#This Row],[جمع دریافتی از پلن‌های ماهیانه در سال]]+Table1[[#This Row],[هزینه از پلن سالیانه]]</f>
        <v>3180000</v>
      </c>
      <c r="K10" s="21">
        <f>Table1[[#This Row],[جمع در یک سال]]/12</f>
        <v>265000</v>
      </c>
      <c r="L10" s="21">
        <f>Table1[[#This Row],[تقسیم بر ماه]]*0.3</f>
        <v>79500</v>
      </c>
    </row>
    <row r="11" spans="1:19" x14ac:dyDescent="0.5">
      <c r="A11" s="20"/>
      <c r="B11" s="21">
        <v>50000</v>
      </c>
      <c r="C11" s="5">
        <v>0.3</v>
      </c>
      <c r="D11" s="4">
        <f>1-Table1[[#This Row],[پلن ماهانه درصد]]</f>
        <v>0.7</v>
      </c>
      <c r="E11" s="22">
        <f>ROUND(Table1[[#This Row],[پلن ماهانه درصد]]*Table1[[#This Row],[تعداد فروشگاه‌ها]],0)</f>
        <v>15000</v>
      </c>
      <c r="F11" s="22">
        <f>Table1[[#This Row],[تعداد فروشگاه‌ها]]-Table1[[#This Row],[پلن ماهانه]]</f>
        <v>35000</v>
      </c>
      <c r="G11" s="21">
        <f>Table1[[#This Row],[پلن ماهانه]]*plan_mon</f>
        <v>450000</v>
      </c>
      <c r="H11" s="21">
        <f>Table1[[#This Row],[پلن سالانه]]*plan_sal</f>
        <v>10500000</v>
      </c>
      <c r="I11" s="21">
        <f>Table1[[#This Row],[هزینه از پلن ماهیانه]]*12</f>
        <v>5400000</v>
      </c>
      <c r="J11" s="21">
        <f>Table1[[#This Row],[جمع دریافتی از پلن‌های ماهیانه در سال]]+Table1[[#This Row],[هزینه از پلن سالیانه]]</f>
        <v>15900000</v>
      </c>
      <c r="K11" s="21">
        <f>Table1[[#This Row],[جمع در یک سال]]/12</f>
        <v>1325000</v>
      </c>
      <c r="L11" s="21">
        <f>Table1[[#This Row],[تقسیم بر ماه]]*0.3</f>
        <v>397500</v>
      </c>
    </row>
    <row r="12" spans="1:19" x14ac:dyDescent="0.5">
      <c r="A12" s="20"/>
      <c r="B12" s="21">
        <v>100000</v>
      </c>
      <c r="C12" s="5">
        <v>0.3</v>
      </c>
      <c r="D12" s="4">
        <f>1-Table1[[#This Row],[پلن ماهانه درصد]]</f>
        <v>0.7</v>
      </c>
      <c r="E12" s="22">
        <f>ROUND(Table1[[#This Row],[پلن ماهانه درصد]]*Table1[[#This Row],[تعداد فروشگاه‌ها]],0)</f>
        <v>30000</v>
      </c>
      <c r="F12" s="22">
        <f>Table1[[#This Row],[تعداد فروشگاه‌ها]]-Table1[[#This Row],[پلن ماهانه]]</f>
        <v>70000</v>
      </c>
      <c r="G12" s="21">
        <f>Table1[[#This Row],[پلن ماهانه]]*plan_mon</f>
        <v>900000</v>
      </c>
      <c r="H12" s="21">
        <f>Table1[[#This Row],[پلن سالانه]]*plan_sal</f>
        <v>21000000</v>
      </c>
      <c r="I12" s="21">
        <f>Table1[[#This Row],[هزینه از پلن ماهیانه]]*12</f>
        <v>10800000</v>
      </c>
      <c r="J12" s="21">
        <f>Table1[[#This Row],[جمع دریافتی از پلن‌های ماهیانه در سال]]+Table1[[#This Row],[هزینه از پلن سالیانه]]</f>
        <v>31800000</v>
      </c>
      <c r="K12" s="21">
        <f>Table1[[#This Row],[جمع در یک سال]]/12</f>
        <v>2650000</v>
      </c>
      <c r="L12" s="21">
        <f>Table1[[#This Row],[تقسیم بر ماه]]*0.3</f>
        <v>795000</v>
      </c>
    </row>
    <row r="13" spans="1:19" x14ac:dyDescent="0.5">
      <c r="A13" s="20"/>
      <c r="B13" s="21">
        <v>200000</v>
      </c>
      <c r="C13" s="5">
        <v>0.3</v>
      </c>
      <c r="D13" s="4">
        <f>1-Table1[[#This Row],[پلن ماهانه درصد]]</f>
        <v>0.7</v>
      </c>
      <c r="E13" s="22">
        <f>ROUND(Table1[[#This Row],[پلن ماهانه درصد]]*Table1[[#This Row],[تعداد فروشگاه‌ها]],0)</f>
        <v>60000</v>
      </c>
      <c r="F13" s="22">
        <f>Table1[[#This Row],[تعداد فروشگاه‌ها]]-Table1[[#This Row],[پلن ماهانه]]</f>
        <v>140000</v>
      </c>
      <c r="G13" s="21">
        <f>Table1[[#This Row],[پلن ماهانه]]*plan_mon</f>
        <v>1800000</v>
      </c>
      <c r="H13" s="21">
        <f>Table1[[#This Row],[پلن سالانه]]*plan_sal</f>
        <v>42000000</v>
      </c>
      <c r="I13" s="21">
        <f>Table1[[#This Row],[هزینه از پلن ماهیانه]]*12</f>
        <v>21600000</v>
      </c>
      <c r="J13" s="21">
        <f>Table1[[#This Row],[جمع دریافتی از پلن‌های ماهیانه در سال]]+Table1[[#This Row],[هزینه از پلن سالیانه]]</f>
        <v>63600000</v>
      </c>
      <c r="K13" s="21">
        <f>Table1[[#This Row],[جمع در یک سال]]/12</f>
        <v>5300000</v>
      </c>
      <c r="L13" s="21">
        <f>Table1[[#This Row],[تقسیم بر ماه]]*0.3</f>
        <v>1590000</v>
      </c>
    </row>
    <row r="14" spans="1:19" x14ac:dyDescent="0.5">
      <c r="A14" s="20"/>
      <c r="B14" s="21">
        <v>300000</v>
      </c>
      <c r="C14" s="5">
        <v>0.3</v>
      </c>
      <c r="D14" s="4">
        <f>1-Table1[[#This Row],[پلن ماهانه درصد]]</f>
        <v>0.7</v>
      </c>
      <c r="E14" s="22">
        <f>ROUND(Table1[[#This Row],[پلن ماهانه درصد]]*Table1[[#This Row],[تعداد فروشگاه‌ها]],0)</f>
        <v>90000</v>
      </c>
      <c r="F14" s="22">
        <f>Table1[[#This Row],[تعداد فروشگاه‌ها]]-Table1[[#This Row],[پلن ماهانه]]</f>
        <v>210000</v>
      </c>
      <c r="G14" s="21">
        <f>Table1[[#This Row],[پلن ماهانه]]*plan_mon</f>
        <v>2700000</v>
      </c>
      <c r="H14" s="21">
        <f>Table1[[#This Row],[پلن سالانه]]*plan_sal</f>
        <v>63000000</v>
      </c>
      <c r="I14" s="21">
        <f>Table1[[#This Row],[هزینه از پلن ماهیانه]]*12</f>
        <v>32400000</v>
      </c>
      <c r="J14" s="21">
        <f>Table1[[#This Row],[جمع دریافتی از پلن‌های ماهیانه در سال]]+Table1[[#This Row],[هزینه از پلن سالیانه]]</f>
        <v>95400000</v>
      </c>
      <c r="K14" s="21">
        <f>Table1[[#This Row],[جمع در یک سال]]/12</f>
        <v>7950000</v>
      </c>
      <c r="L14" s="21">
        <f>Table1[[#This Row],[تقسیم بر ماه]]*0.3</f>
        <v>2385000</v>
      </c>
    </row>
    <row r="15" spans="1:19" x14ac:dyDescent="0.5">
      <c r="A15" s="20"/>
      <c r="B15" s="21">
        <v>500000</v>
      </c>
      <c r="C15" s="5">
        <v>0.3</v>
      </c>
      <c r="D15" s="4">
        <f>1-Table1[[#This Row],[پلن ماهانه درصد]]</f>
        <v>0.7</v>
      </c>
      <c r="E15" s="22">
        <f>ROUND(Table1[[#This Row],[پلن ماهانه درصد]]*Table1[[#This Row],[تعداد فروشگاه‌ها]],0)</f>
        <v>150000</v>
      </c>
      <c r="F15" s="22">
        <f>Table1[[#This Row],[تعداد فروشگاه‌ها]]-Table1[[#This Row],[پلن ماهانه]]</f>
        <v>350000</v>
      </c>
      <c r="G15" s="21">
        <f>Table1[[#This Row],[پلن ماهانه]]*plan_mon</f>
        <v>4500000</v>
      </c>
      <c r="H15" s="21">
        <f>Table1[[#This Row],[پلن سالانه]]*plan_sal</f>
        <v>105000000</v>
      </c>
      <c r="I15" s="21">
        <f>Table1[[#This Row],[هزینه از پلن ماهیانه]]*12</f>
        <v>54000000</v>
      </c>
      <c r="J15" s="21">
        <f>Table1[[#This Row],[جمع دریافتی از پلن‌های ماهیانه در سال]]+Table1[[#This Row],[هزینه از پلن سالیانه]]</f>
        <v>159000000</v>
      </c>
      <c r="K15" s="21">
        <f>Table1[[#This Row],[جمع در یک سال]]/12</f>
        <v>13250000</v>
      </c>
      <c r="L15" s="21">
        <f>Table1[[#This Row],[تقسیم بر ماه]]*0.3</f>
        <v>3975000</v>
      </c>
    </row>
    <row r="16" spans="1:19" x14ac:dyDescent="0.5">
      <c r="A16" s="20"/>
      <c r="B16" s="21">
        <v>1000000</v>
      </c>
      <c r="C16" s="5">
        <v>0.3</v>
      </c>
      <c r="D16" s="4">
        <f>1-Table1[[#This Row],[پلن ماهانه درصد]]</f>
        <v>0.7</v>
      </c>
      <c r="E16" s="22">
        <f>ROUND(Table1[[#This Row],[پلن ماهانه درصد]]*Table1[[#This Row],[تعداد فروشگاه‌ها]],0)</f>
        <v>300000</v>
      </c>
      <c r="F16" s="22">
        <f>Table1[[#This Row],[تعداد فروشگاه‌ها]]-Table1[[#This Row],[پلن ماهانه]]</f>
        <v>700000</v>
      </c>
      <c r="G16" s="21">
        <f>Table1[[#This Row],[پلن ماهانه]]*plan_mon</f>
        <v>9000000</v>
      </c>
      <c r="H16" s="21">
        <f>Table1[[#This Row],[پلن سالانه]]*plan_sal</f>
        <v>210000000</v>
      </c>
      <c r="I16" s="21">
        <f>Table1[[#This Row],[هزینه از پلن ماهیانه]]*12</f>
        <v>108000000</v>
      </c>
      <c r="J16" s="21">
        <f>Table1[[#This Row],[جمع دریافتی از پلن‌های ماهیانه در سال]]+Table1[[#This Row],[هزینه از پلن سالیانه]]</f>
        <v>318000000</v>
      </c>
      <c r="K16" s="21">
        <f>Table1[[#This Row],[جمع در یک سال]]/12</f>
        <v>26500000</v>
      </c>
      <c r="L16" s="21">
        <f>Table1[[#This Row],[تقسیم بر ماه]]*0.3</f>
        <v>7950000</v>
      </c>
    </row>
    <row r="19" spans="11:11" x14ac:dyDescent="0.5">
      <c r="K19" s="32"/>
    </row>
    <row r="20" spans="11:11" x14ac:dyDescent="0.5">
      <c r="K20" s="33"/>
    </row>
  </sheetData>
  <conditionalFormatting sqref="K2:K1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{1FFF4688-3017-462C-927F-844B16ABDE75}</x14:id>
        </ext>
      </extLst>
    </cfRule>
  </conditionalFormatting>
  <conditionalFormatting sqref="G2:G1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{AB7CD2C5-991F-4988-82C1-7EE2B5FE9D28}</x14:id>
        </ext>
      </extLst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FF4688-3017-462C-927F-844B16ABDE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K2:K16</xm:sqref>
        </x14:conditionalFormatting>
        <x14:conditionalFormatting xmlns:xm="http://schemas.microsoft.com/office/excel/2006/main">
          <x14:cfRule type="dataBar" id="{AB7CD2C5-991F-4988-82C1-7EE2B5FE9D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G2:G16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rightToLeft="1" workbookViewId="0">
      <selection activeCell="C5" sqref="C5"/>
    </sheetView>
  </sheetViews>
  <sheetFormatPr defaultRowHeight="15" x14ac:dyDescent="0.25"/>
  <cols>
    <col min="4" max="4" width="10" bestFit="1" customWidth="1"/>
  </cols>
  <sheetData>
    <row r="1" spans="1:2" ht="19.5" x14ac:dyDescent="0.5">
      <c r="A1" s="1"/>
      <c r="B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rightToLeft="1" zoomScaleNormal="100" workbookViewId="0">
      <selection activeCell="B9" sqref="B9:F12"/>
    </sheetView>
  </sheetViews>
  <sheetFormatPr defaultColWidth="8.85546875" defaultRowHeight="24" x14ac:dyDescent="0.6"/>
  <cols>
    <col min="1" max="1" width="11" style="9" bestFit="1" customWidth="1"/>
    <col min="2" max="2" width="37.7109375" style="9" customWidth="1"/>
    <col min="3" max="7" width="14.140625" style="9" customWidth="1"/>
    <col min="8" max="9" width="8.85546875" style="9"/>
    <col min="10" max="10" width="19.7109375" style="9" bestFit="1" customWidth="1"/>
    <col min="11" max="16384" width="8.85546875" style="9"/>
  </cols>
  <sheetData>
    <row r="1" spans="1:10" ht="19.149999999999999" customHeight="1" x14ac:dyDescent="0.6">
      <c r="A1" s="11" t="s">
        <v>17</v>
      </c>
      <c r="B1" s="11" t="s">
        <v>16</v>
      </c>
      <c r="C1" s="11" t="s">
        <v>26</v>
      </c>
      <c r="D1" s="11" t="s">
        <v>51</v>
      </c>
      <c r="E1" s="11" t="s">
        <v>50</v>
      </c>
      <c r="F1" s="11" t="s">
        <v>49</v>
      </c>
      <c r="G1" s="11" t="s">
        <v>27</v>
      </c>
    </row>
    <row r="2" spans="1:10" x14ac:dyDescent="0.6">
      <c r="A2" s="36">
        <v>0</v>
      </c>
      <c r="B2" s="29" t="s">
        <v>54</v>
      </c>
      <c r="C2" s="34">
        <v>1</v>
      </c>
      <c r="D2" s="34">
        <v>1</v>
      </c>
      <c r="E2" s="34">
        <v>1</v>
      </c>
      <c r="F2" s="34">
        <v>1</v>
      </c>
      <c r="G2" s="34">
        <v>1</v>
      </c>
    </row>
    <row r="3" spans="1:10" x14ac:dyDescent="0.6">
      <c r="A3" s="12">
        <v>10</v>
      </c>
      <c r="B3" s="13" t="s">
        <v>22</v>
      </c>
      <c r="C3" s="11">
        <v>0</v>
      </c>
      <c r="D3" s="11">
        <v>1</v>
      </c>
      <c r="E3" s="11">
        <v>1</v>
      </c>
      <c r="F3" s="11">
        <v>1</v>
      </c>
      <c r="G3" s="11">
        <v>1</v>
      </c>
    </row>
    <row r="4" spans="1:10" x14ac:dyDescent="0.6">
      <c r="A4" s="12">
        <v>10</v>
      </c>
      <c r="B4" s="13" t="s">
        <v>18</v>
      </c>
      <c r="C4" s="10">
        <v>0</v>
      </c>
      <c r="D4" s="11">
        <v>1</v>
      </c>
      <c r="E4" s="11">
        <v>1</v>
      </c>
      <c r="F4" s="11">
        <v>1</v>
      </c>
      <c r="G4" s="11">
        <v>1</v>
      </c>
    </row>
    <row r="5" spans="1:10" x14ac:dyDescent="0.6">
      <c r="A5" s="12">
        <v>20</v>
      </c>
      <c r="B5" s="13" t="s">
        <v>29</v>
      </c>
      <c r="C5" s="11">
        <v>0</v>
      </c>
      <c r="D5" s="11">
        <v>0</v>
      </c>
      <c r="E5" s="11">
        <v>1</v>
      </c>
      <c r="F5" s="11">
        <v>1</v>
      </c>
      <c r="G5" s="11">
        <v>1</v>
      </c>
    </row>
    <row r="6" spans="1:10" x14ac:dyDescent="0.6">
      <c r="A6" s="12">
        <v>20</v>
      </c>
      <c r="B6" s="13" t="s">
        <v>20</v>
      </c>
      <c r="C6" s="11">
        <v>0</v>
      </c>
      <c r="D6" s="11">
        <v>0</v>
      </c>
      <c r="E6" s="11">
        <v>1</v>
      </c>
      <c r="F6" s="11">
        <v>1</v>
      </c>
      <c r="G6" s="11">
        <v>1</v>
      </c>
    </row>
    <row r="7" spans="1:10" x14ac:dyDescent="0.6">
      <c r="A7" s="12">
        <v>20</v>
      </c>
      <c r="B7" s="13" t="s">
        <v>47</v>
      </c>
      <c r="C7" s="11">
        <v>0</v>
      </c>
      <c r="D7" s="11">
        <v>0</v>
      </c>
      <c r="E7" s="11">
        <v>1</v>
      </c>
      <c r="F7" s="11">
        <v>1</v>
      </c>
      <c r="G7" s="11">
        <v>1</v>
      </c>
    </row>
    <row r="8" spans="1:10" x14ac:dyDescent="0.6">
      <c r="A8" s="12">
        <v>20</v>
      </c>
      <c r="B8" s="13" t="s">
        <v>37</v>
      </c>
      <c r="C8" s="11">
        <v>0</v>
      </c>
      <c r="D8" s="11">
        <v>0</v>
      </c>
      <c r="E8" s="11">
        <v>1</v>
      </c>
      <c r="F8" s="11">
        <v>1</v>
      </c>
      <c r="G8" s="11">
        <v>1</v>
      </c>
    </row>
    <row r="9" spans="1:10" x14ac:dyDescent="0.6">
      <c r="A9" s="12">
        <v>30</v>
      </c>
      <c r="B9" s="13" t="s">
        <v>48</v>
      </c>
      <c r="C9" s="11">
        <v>0</v>
      </c>
      <c r="D9" s="11">
        <v>0</v>
      </c>
      <c r="E9" s="11">
        <v>0</v>
      </c>
      <c r="F9" s="11">
        <v>1</v>
      </c>
      <c r="G9" s="11">
        <v>1</v>
      </c>
    </row>
    <row r="10" spans="1:10" x14ac:dyDescent="0.6">
      <c r="A10" s="12">
        <v>30</v>
      </c>
      <c r="B10" s="13" t="s">
        <v>21</v>
      </c>
      <c r="C10" s="11">
        <v>0</v>
      </c>
      <c r="D10" s="11">
        <v>0</v>
      </c>
      <c r="E10" s="11">
        <v>0</v>
      </c>
      <c r="F10" s="11">
        <v>1</v>
      </c>
      <c r="G10" s="11">
        <v>1</v>
      </c>
    </row>
    <row r="11" spans="1:10" x14ac:dyDescent="0.6">
      <c r="A11" s="12">
        <v>30</v>
      </c>
      <c r="B11" s="13" t="s">
        <v>19</v>
      </c>
      <c r="C11" s="11">
        <v>0</v>
      </c>
      <c r="D11" s="11">
        <v>0</v>
      </c>
      <c r="E11" s="11">
        <v>0</v>
      </c>
      <c r="F11" s="11">
        <v>1</v>
      </c>
      <c r="G11" s="11">
        <v>1</v>
      </c>
    </row>
    <row r="12" spans="1:10" x14ac:dyDescent="0.6">
      <c r="A12" s="35">
        <v>31</v>
      </c>
      <c r="B12" s="13" t="s">
        <v>28</v>
      </c>
      <c r="C12" s="11">
        <v>0</v>
      </c>
      <c r="D12" s="11">
        <v>0</v>
      </c>
      <c r="E12" s="11">
        <v>0</v>
      </c>
      <c r="F12" s="10">
        <v>1</v>
      </c>
      <c r="G12" s="11">
        <v>1</v>
      </c>
    </row>
    <row r="13" spans="1:10" x14ac:dyDescent="0.6">
      <c r="A13" s="35">
        <v>40</v>
      </c>
      <c r="B13" s="13" t="s">
        <v>24</v>
      </c>
      <c r="C13" s="11">
        <v>0</v>
      </c>
      <c r="D13" s="11">
        <v>0</v>
      </c>
      <c r="E13" s="11">
        <v>0</v>
      </c>
      <c r="F13" s="11">
        <v>0</v>
      </c>
      <c r="G13" s="11">
        <v>1</v>
      </c>
    </row>
    <row r="14" spans="1:10" x14ac:dyDescent="0.6">
      <c r="A14" s="35">
        <v>40</v>
      </c>
      <c r="B14" s="13" t="s">
        <v>25</v>
      </c>
      <c r="C14" s="11">
        <v>0</v>
      </c>
      <c r="D14" s="11">
        <v>0</v>
      </c>
      <c r="E14" s="11">
        <v>0</v>
      </c>
      <c r="F14" s="11">
        <v>0</v>
      </c>
      <c r="G14" s="11">
        <v>1</v>
      </c>
      <c r="J14" s="30">
        <f>50000*1000</f>
        <v>50000000</v>
      </c>
    </row>
    <row r="15" spans="1:10" x14ac:dyDescent="0.6">
      <c r="A15" s="36">
        <v>70</v>
      </c>
      <c r="B15" s="29" t="s">
        <v>55</v>
      </c>
      <c r="C15" s="34">
        <v>0</v>
      </c>
      <c r="D15" s="34">
        <v>0</v>
      </c>
      <c r="E15" s="34">
        <v>0</v>
      </c>
      <c r="F15" s="34">
        <v>0</v>
      </c>
      <c r="G15" s="34">
        <v>1</v>
      </c>
      <c r="J15" s="30"/>
    </row>
    <row r="16" spans="1:10" x14ac:dyDescent="0.6">
      <c r="A16" s="12">
        <v>60</v>
      </c>
      <c r="B16" s="13" t="s">
        <v>23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  <row r="17" spans="1:7" ht="7.15" customHeight="1" x14ac:dyDescent="0.6">
      <c r="A17" s="11"/>
      <c r="B17" s="11"/>
      <c r="C17" s="11"/>
      <c r="D17" s="11"/>
      <c r="E17" s="11"/>
      <c r="F17" s="11"/>
      <c r="G17" s="11"/>
    </row>
    <row r="18" spans="1:7" hidden="1" x14ac:dyDescent="0.6">
      <c r="A18" s="11" t="s">
        <v>46</v>
      </c>
      <c r="B18" s="11" t="s">
        <v>40</v>
      </c>
      <c r="C18" s="11" t="s">
        <v>41</v>
      </c>
      <c r="D18" s="11" t="s">
        <v>42</v>
      </c>
      <c r="E18" s="11" t="s">
        <v>43</v>
      </c>
      <c r="F18" s="11" t="s">
        <v>44</v>
      </c>
      <c r="G18" s="11" t="s">
        <v>45</v>
      </c>
    </row>
    <row r="19" spans="1:7" ht="21" customHeight="1" x14ac:dyDescent="0.6">
      <c r="A19" s="12" t="s">
        <v>39</v>
      </c>
      <c r="B19" s="12" t="s">
        <v>35</v>
      </c>
      <c r="C19" s="12">
        <v>100</v>
      </c>
      <c r="D19" s="12">
        <v>1000</v>
      </c>
      <c r="E19" s="12" t="s">
        <v>34</v>
      </c>
      <c r="F19" s="12" t="s">
        <v>34</v>
      </c>
      <c r="G19" s="12" t="s">
        <v>34</v>
      </c>
    </row>
    <row r="20" spans="1:7" ht="21" customHeight="1" x14ac:dyDescent="0.6">
      <c r="A20" s="12"/>
      <c r="B20" s="12" t="s">
        <v>36</v>
      </c>
      <c r="C20" s="12">
        <v>100</v>
      </c>
      <c r="D20" s="12">
        <v>1000</v>
      </c>
      <c r="E20" s="12" t="s">
        <v>34</v>
      </c>
      <c r="F20" s="12" t="s">
        <v>34</v>
      </c>
      <c r="G20" s="12" t="s">
        <v>34</v>
      </c>
    </row>
    <row r="21" spans="1:7" ht="21" customHeight="1" x14ac:dyDescent="0.6">
      <c r="A21" s="12"/>
      <c r="B21" s="13" t="s">
        <v>33</v>
      </c>
      <c r="C21" s="12">
        <v>100</v>
      </c>
      <c r="D21" s="12">
        <v>1000</v>
      </c>
      <c r="E21" s="12" t="s">
        <v>34</v>
      </c>
      <c r="F21" s="12" t="s">
        <v>34</v>
      </c>
      <c r="G21" s="12" t="s">
        <v>34</v>
      </c>
    </row>
    <row r="22" spans="1:7" ht="21" customHeight="1" x14ac:dyDescent="0.6">
      <c r="A22" s="14"/>
      <c r="B22" s="15" t="s">
        <v>38</v>
      </c>
      <c r="C22" s="15">
        <v>10</v>
      </c>
      <c r="D22" s="15">
        <v>100</v>
      </c>
      <c r="E22" s="15" t="s">
        <v>34</v>
      </c>
      <c r="F22" s="15" t="s">
        <v>34</v>
      </c>
      <c r="G22" s="16" t="s">
        <v>34</v>
      </c>
    </row>
    <row r="23" spans="1:7" ht="21" customHeight="1" x14ac:dyDescent="0.6">
      <c r="A23" s="12"/>
      <c r="B23" s="17"/>
      <c r="C23" s="18"/>
      <c r="D23" s="18"/>
      <c r="E23" s="18"/>
      <c r="F23" s="18"/>
      <c r="G23" s="18"/>
    </row>
    <row r="24" spans="1:7" ht="21" customHeight="1" x14ac:dyDescent="0.6">
      <c r="A24" s="12"/>
      <c r="B24" s="13" t="s">
        <v>30</v>
      </c>
      <c r="C24" s="12">
        <v>100</v>
      </c>
      <c r="D24" s="12">
        <v>75</v>
      </c>
      <c r="E24" s="12">
        <v>40</v>
      </c>
      <c r="F24" s="12">
        <v>30</v>
      </c>
      <c r="G24" s="12">
        <v>20</v>
      </c>
    </row>
    <row r="25" spans="1:7" ht="21" customHeight="1" x14ac:dyDescent="0.6">
      <c r="A25" s="12"/>
      <c r="B25" s="13" t="s">
        <v>31</v>
      </c>
      <c r="C25" s="19">
        <v>0</v>
      </c>
      <c r="D25" s="19">
        <v>14</v>
      </c>
      <c r="E25" s="19">
        <v>30</v>
      </c>
      <c r="F25" s="19">
        <v>75</v>
      </c>
      <c r="G25" s="19">
        <v>250</v>
      </c>
    </row>
    <row r="26" spans="1:7" ht="21" customHeight="1" x14ac:dyDescent="0.6">
      <c r="A26" s="12"/>
      <c r="B26" s="13" t="s">
        <v>32</v>
      </c>
      <c r="C26" s="19">
        <f>C25*10</f>
        <v>0</v>
      </c>
      <c r="D26" s="19">
        <v>140</v>
      </c>
      <c r="E26" s="19">
        <f t="shared" ref="E26:G26" si="0">E25*10</f>
        <v>300</v>
      </c>
      <c r="F26" s="19">
        <f t="shared" si="0"/>
        <v>750</v>
      </c>
      <c r="G26" s="19">
        <f t="shared" si="0"/>
        <v>2500</v>
      </c>
    </row>
    <row r="27" spans="1:7" x14ac:dyDescent="0.6">
      <c r="A27" s="28"/>
      <c r="B27" s="29" t="s">
        <v>52</v>
      </c>
      <c r="C27" s="28"/>
      <c r="D27" s="28">
        <v>50</v>
      </c>
      <c r="E27" s="28">
        <v>150</v>
      </c>
      <c r="F27" s="28">
        <v>300</v>
      </c>
      <c r="G27" s="28">
        <v>1000</v>
      </c>
    </row>
    <row r="28" spans="1:7" x14ac:dyDescent="0.6">
      <c r="A28" s="28"/>
      <c r="B28" s="29" t="s">
        <v>53</v>
      </c>
      <c r="C28" s="28"/>
      <c r="D28" s="31">
        <f>100- (D27*100/D26)</f>
        <v>64.285714285714278</v>
      </c>
      <c r="E28" s="31">
        <f t="shared" ref="E28:G28" si="1">100- (E27*100/E26)</f>
        <v>50</v>
      </c>
      <c r="F28" s="31">
        <f t="shared" si="1"/>
        <v>60</v>
      </c>
      <c r="G28" s="31">
        <f t="shared" si="1"/>
        <v>60</v>
      </c>
    </row>
  </sheetData>
  <conditionalFormatting sqref="C2:G16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Predict</vt:lpstr>
      <vt:lpstr>Sheet2</vt:lpstr>
      <vt:lpstr>Plans</vt:lpstr>
      <vt:lpstr>plan_mon</vt:lpstr>
      <vt:lpstr>plan_sal</vt:lpstr>
    </vt:vector>
  </TitlesOfParts>
  <Company>Ermile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Ermile Monitoring</dc:creator>
  <cp:lastModifiedBy>Javad Evazzadeh</cp:lastModifiedBy>
  <dcterms:created xsi:type="dcterms:W3CDTF">2017-11-12T09:28:11Z</dcterms:created>
  <dcterms:modified xsi:type="dcterms:W3CDTF">2019-04-21T17:17:24Z</dcterms:modified>
</cp:coreProperties>
</file>