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brilsharafi/Personal/EnergyMe-Home/source/"/>
    </mc:Choice>
  </mc:AlternateContent>
  <xr:revisionPtr revIDLastSave="0" documentId="13_ncr:1_{D1C8E707-47AC-5142-BA9F-E04255100E66}" xr6:coauthVersionLast="47" xr6:coauthVersionMax="47" xr10:uidLastSave="{00000000-0000-0000-0000-000000000000}"/>
  <bookViews>
    <workbookView xWindow="0" yWindow="760" windowWidth="30240" windowHeight="18880" xr2:uid="{F09C8B9D-A9D0-9640-90EA-F6C802E5DACE}"/>
  </bookViews>
  <sheets>
    <sheet name="Scalea" sheetId="2" r:id="rId1"/>
  </sheets>
  <definedNames>
    <definedName name="_xlchart.v1.0" hidden="1">Scalea!$A$2:$A$8</definedName>
    <definedName name="_xlchart.v1.1" hidden="1">Scalea!$K$1</definedName>
    <definedName name="_xlchart.v1.10" hidden="1">Scalea!$A$2:$A$8</definedName>
    <definedName name="_xlchart.v1.11" hidden="1">Scalea!$K$1</definedName>
    <definedName name="_xlchart.v1.12" hidden="1">Scalea!$K$2:$K$8</definedName>
    <definedName name="_xlchart.v1.13" hidden="1">Scalea!$L$1</definedName>
    <definedName name="_xlchart.v1.14" hidden="1">Scalea!$L$2:$L$8</definedName>
    <definedName name="_xlchart.v1.2" hidden="1">Scalea!$K$2:$K$8</definedName>
    <definedName name="_xlchart.v1.3" hidden="1">Scalea!$L$1</definedName>
    <definedName name="_xlchart.v1.4" hidden="1">Scalea!$L$2:$L$8</definedName>
    <definedName name="_xlchart.v1.5" hidden="1">Scalea!$A$2:$A$8</definedName>
    <definedName name="_xlchart.v1.6" hidden="1">Scalea!$K$1</definedName>
    <definedName name="_xlchart.v1.7" hidden="1">Scalea!$K$2:$K$8</definedName>
    <definedName name="_xlchart.v1.8" hidden="1">Scalea!$L$1</definedName>
    <definedName name="_xlchart.v1.9" hidden="1">Scalea!$L$2:$L$8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L2" i="2" s="1"/>
  <c r="H8" i="2"/>
  <c r="J8" i="2" s="1"/>
  <c r="E8" i="2"/>
  <c r="J3" i="2"/>
  <c r="H7" i="2"/>
  <c r="E7" i="2"/>
  <c r="E6" i="2"/>
  <c r="H6" i="2"/>
  <c r="E5" i="2"/>
  <c r="H5" i="2"/>
  <c r="F2" i="2"/>
  <c r="H3" i="2" s="1"/>
  <c r="H4" i="2"/>
  <c r="J4" i="2" s="1"/>
  <c r="E4" i="2"/>
  <c r="E3" i="2"/>
  <c r="E2" i="2"/>
  <c r="G8" i="2" l="1"/>
  <c r="J5" i="2"/>
  <c r="J6" i="2"/>
  <c r="J7" i="2"/>
  <c r="G6" i="2"/>
  <c r="G7" i="2"/>
  <c r="G5" i="2"/>
  <c r="G4" i="2"/>
  <c r="G3" i="2"/>
  <c r="I3" i="2" s="1"/>
  <c r="K3" i="2" s="1"/>
  <c r="L3" i="2" s="1"/>
  <c r="I4" i="2" l="1"/>
  <c r="I5" i="2" l="1"/>
  <c r="K5" i="2" s="1"/>
  <c r="L5" i="2" s="1"/>
  <c r="K4" i="2"/>
  <c r="L4" i="2" s="1"/>
  <c r="I6" i="2"/>
  <c r="K6" i="2" s="1"/>
  <c r="L6" i="2" s="1"/>
  <c r="I7" i="2" l="1"/>
  <c r="K7" i="2" s="1"/>
  <c r="L7" i="2" s="1"/>
  <c r="I8" i="2"/>
  <c r="K8" i="2" s="1"/>
  <c r="L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Jibril Sharafi</author>
  </authors>
  <commentList>
    <comment ref="F2" authorId="0" shapeId="0" xr:uid="{1656B33D-0570-7745-9FE7-0836C69E35F9}">
      <text>
        <r>
          <rPr>
            <b/>
            <sz val="10"/>
            <color rgb="FF000000"/>
            <rFont val="Tahoma"/>
            <family val="2"/>
          </rPr>
          <t>Jibril Sharafi: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Due to a reset, we lost some energy, so we start from "negative"</t>
        </r>
      </text>
    </comment>
  </commentList>
</comments>
</file>

<file path=xl/sharedStrings.xml><?xml version="1.0" encoding="utf-8"?>
<sst xmlns="http://schemas.openxmlformats.org/spreadsheetml/2006/main" count="12" uniqueCount="12">
  <si>
    <t>Timestamp</t>
  </si>
  <si>
    <t>F1 [kWh]</t>
  </si>
  <si>
    <t>F2 [kWh]</t>
  </si>
  <si>
    <t>F3  [kWh]</t>
  </si>
  <si>
    <t>Total [kWh]</t>
  </si>
  <si>
    <t>EnergyMe [kWh]</t>
  </si>
  <si>
    <t>Increment DSO [kWh]</t>
  </si>
  <si>
    <t>Increment EnergyMe [kWh]</t>
  </si>
  <si>
    <t>Absolute difference [kWh]</t>
  </si>
  <si>
    <t>Relative difference [kWh]</t>
  </si>
  <si>
    <t>Total DSO [kWh]</t>
  </si>
  <si>
    <t>Total EnergyMe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</si>
</sst>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ptos Narrow"/>
      <family val="2"/>
      <scheme val="minor"/>
    </font>
    <font>
      <sz val="11"/>
      <color rgb="FF000000"/>
      <name val="Google Sa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5" fillId="0" borderId="0" xfId="0" applyFont="1"/>
  </cellXfs>
  <cellStyles count="2">
    <cellStyle name="Normal" xfId="0" builtinId="0"/>
    <cellStyle name="Per cent" xfId="1" builtinId="5"/>
  </cellStyles>
  <dxfs count="12">
    <dxf>
      <numFmt numFmtId="165" formatCode="0.0%"/>
    </dxf>
    <dxf>
      <numFmt numFmtId="0" formatCode="General"/>
    </dxf>
    <dxf>
      <numFmt numFmtId="0" formatCode="General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numFmt numFmtId="0" formatCode="General"/>
    </dxf>
    <dxf>
      <numFmt numFmtId="164" formatCode="0.000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consumption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Scalea!$I$1</c:f>
              <c:strCache>
                <c:ptCount val="1"/>
                <c:pt idx="0">
                  <c:v>Total DSO [kWh]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Scalea!$A$2:$A$8</c:f>
              <c:numCache>
                <c:formatCode>m/d/yy\ h:mm</c:formatCode>
                <c:ptCount val="7"/>
                <c:pt idx="0">
                  <c:v>45884.568055555559</c:v>
                </c:pt>
                <c:pt idx="1">
                  <c:v>45884.867361111108</c:v>
                </c:pt>
                <c:pt idx="2">
                  <c:v>45885.563888888886</c:v>
                </c:pt>
                <c:pt idx="3">
                  <c:v>45885.840277777781</c:v>
                </c:pt>
                <c:pt idx="4">
                  <c:v>45886.49722222222</c:v>
                </c:pt>
                <c:pt idx="5">
                  <c:v>45886.902777777781</c:v>
                </c:pt>
                <c:pt idx="6">
                  <c:v>45887.631944444445</c:v>
                </c:pt>
              </c:numCache>
            </c:numRef>
          </c:xVal>
          <c:yVal>
            <c:numRef>
              <c:f>Scalea!$I$2:$I$8</c:f>
              <c:numCache>
                <c:formatCode>0.0</c:formatCode>
                <c:ptCount val="7"/>
                <c:pt idx="0" formatCode="General">
                  <c:v>0</c:v>
                </c:pt>
                <c:pt idx="1">
                  <c:v>3</c:v>
                </c:pt>
                <c:pt idx="2">
                  <c:v>10</c:v>
                </c:pt>
                <c:pt idx="3">
                  <c:v>11</c:v>
                </c:pt>
                <c:pt idx="4">
                  <c:v>18</c:v>
                </c:pt>
                <c:pt idx="5">
                  <c:v>23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6-8C48-B763-2DEF8C787A72}"/>
            </c:ext>
          </c:extLst>
        </c:ser>
        <c:ser>
          <c:idx val="1"/>
          <c:order val="1"/>
          <c:tx>
            <c:strRef>
              <c:f>Scalea!$J$1</c:f>
              <c:strCache>
                <c:ptCount val="1"/>
                <c:pt idx="0">
                  <c:v>Total EnergyMe [kWh]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Scalea!$A$2:$A$8</c:f>
              <c:numCache>
                <c:formatCode>m/d/yy\ h:mm</c:formatCode>
                <c:ptCount val="7"/>
                <c:pt idx="0">
                  <c:v>45884.568055555559</c:v>
                </c:pt>
                <c:pt idx="1">
                  <c:v>45884.867361111108</c:v>
                </c:pt>
                <c:pt idx="2">
                  <c:v>45885.563888888886</c:v>
                </c:pt>
                <c:pt idx="3">
                  <c:v>45885.840277777781</c:v>
                </c:pt>
                <c:pt idx="4">
                  <c:v>45886.49722222222</c:v>
                </c:pt>
                <c:pt idx="5">
                  <c:v>45886.902777777781</c:v>
                </c:pt>
                <c:pt idx="6">
                  <c:v>45887.631944444445</c:v>
                </c:pt>
              </c:numCache>
            </c:numRef>
          </c:xVal>
          <c:yVal>
            <c:numRef>
              <c:f>Scalea!$J$2:$J$8</c:f>
              <c:numCache>
                <c:formatCode>0.0</c:formatCode>
                <c:ptCount val="7"/>
                <c:pt idx="0" formatCode="General">
                  <c:v>0</c:v>
                </c:pt>
                <c:pt idx="1">
                  <c:v>2.9430000000000001</c:v>
                </c:pt>
                <c:pt idx="2">
                  <c:v>9.0489999999999995</c:v>
                </c:pt>
                <c:pt idx="3">
                  <c:v>11.582000000000001</c:v>
                </c:pt>
                <c:pt idx="4">
                  <c:v>17.470700000000001</c:v>
                </c:pt>
                <c:pt idx="5">
                  <c:v>22.460299999999997</c:v>
                </c:pt>
                <c:pt idx="6">
                  <c:v>30.058999999999997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6-8C48-B763-2DEF8C78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091040"/>
        <c:axId val="1210581296"/>
      </c:scatterChart>
      <c:valAx>
        <c:axId val="121109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10581296"/>
        <c:crosses val="autoZero"/>
        <c:crossBetween val="midCat"/>
      </c:valAx>
      <c:valAx>
        <c:axId val="12105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1109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DSO vs EnergyMe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Scalea!$K$1</c:f>
              <c:strCache>
                <c:ptCount val="1"/>
                <c:pt idx="0">
                  <c:v>Absolute difference [kWh]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Scalea!$A$2:$A$8</c:f>
              <c:numCache>
                <c:formatCode>m/d/yy\ h:mm</c:formatCode>
                <c:ptCount val="7"/>
                <c:pt idx="0">
                  <c:v>45884.568055555559</c:v>
                </c:pt>
                <c:pt idx="1">
                  <c:v>45884.867361111108</c:v>
                </c:pt>
                <c:pt idx="2">
                  <c:v>45885.563888888886</c:v>
                </c:pt>
                <c:pt idx="3">
                  <c:v>45885.840277777781</c:v>
                </c:pt>
                <c:pt idx="4">
                  <c:v>45886.49722222222</c:v>
                </c:pt>
                <c:pt idx="5">
                  <c:v>45886.902777777781</c:v>
                </c:pt>
                <c:pt idx="6">
                  <c:v>45887.631944444445</c:v>
                </c:pt>
              </c:numCache>
            </c:numRef>
          </c:xVal>
          <c:yVal>
            <c:numRef>
              <c:f>Scalea!$K$2:$K$8</c:f>
              <c:numCache>
                <c:formatCode>0.0</c:formatCode>
                <c:ptCount val="7"/>
                <c:pt idx="0">
                  <c:v>0</c:v>
                </c:pt>
                <c:pt idx="1">
                  <c:v>-5.699999999999994E-2</c:v>
                </c:pt>
                <c:pt idx="2">
                  <c:v>-0.95100000000000051</c:v>
                </c:pt>
                <c:pt idx="3">
                  <c:v>0.58200000000000074</c:v>
                </c:pt>
                <c:pt idx="4">
                  <c:v>-0.52929999999999922</c:v>
                </c:pt>
                <c:pt idx="5">
                  <c:v>-0.5397000000000034</c:v>
                </c:pt>
                <c:pt idx="6">
                  <c:v>5.8999999999997499E-2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B-AC46-B89E-88859C27493C}"/>
            </c:ext>
          </c:extLst>
        </c:ser>
        <c:ser>
          <c:idx val="1"/>
          <c:order val="1"/>
          <c:tx>
            <c:strRef>
              <c:f>Scalea!$L$1</c:f>
              <c:strCache>
                <c:ptCount val="1"/>
                <c:pt idx="0">
                  <c:v>Relative difference [kWh]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Scalea!$A$2:$A$8</c:f>
              <c:numCache>
                <c:formatCode>m/d/yy\ h:mm</c:formatCode>
                <c:ptCount val="7"/>
                <c:pt idx="0">
                  <c:v>45884.568055555559</c:v>
                </c:pt>
                <c:pt idx="1">
                  <c:v>45884.867361111108</c:v>
                </c:pt>
                <c:pt idx="2">
                  <c:v>45885.563888888886</c:v>
                </c:pt>
                <c:pt idx="3">
                  <c:v>45885.840277777781</c:v>
                </c:pt>
                <c:pt idx="4">
                  <c:v>45886.49722222222</c:v>
                </c:pt>
                <c:pt idx="5">
                  <c:v>45886.902777777781</c:v>
                </c:pt>
                <c:pt idx="6">
                  <c:v>45887.631944444445</c:v>
                </c:pt>
              </c:numCache>
            </c:numRef>
          </c:xVal>
          <c:yVal>
            <c:numRef>
              <c:f>Scalea!$L$2:$L$8</c:f>
              <c:numCache>
                <c:formatCode>0.0%</c:formatCode>
                <c:ptCount val="7"/>
                <c:pt idx="0">
                  <c:v>0</c:v>
                </c:pt>
                <c:pt idx="1">
                  <c:v>-1.8999999999999979E-2</c:v>
                </c:pt>
                <c:pt idx="2">
                  <c:v>-9.5100000000000046E-2</c:v>
                </c:pt>
                <c:pt idx="3">
                  <c:v>5.2909090909090975E-2</c:v>
                </c:pt>
                <c:pt idx="4">
                  <c:v>-2.9405555555555511E-2</c:v>
                </c:pt>
                <c:pt idx="5">
                  <c:v>-2.3465217391304496E-2</c:v>
                </c:pt>
                <c:pt idx="6">
                  <c:v>1.9666666666665832E-3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AB-AC46-B89E-88859C274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091040"/>
        <c:axId val="1210581296"/>
      </c:scatterChart>
      <c:valAx>
        <c:axId val="121109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10581296"/>
        <c:crosses val="autoZero"/>
        <c:crossBetween val="midCat"/>
      </c:valAx>
      <c:valAx>
        <c:axId val="12105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1109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10</xdr:row>
      <xdr:rowOff>5080</xdr:rowOff>
    </xdr:from>
    <xdr:to>
      <xdr:col>7</xdr:col>
      <xdr:colOff>63500</xdr:colOff>
      <xdr:row>35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AB686-0359-D1B9-F78B-96DFDBC64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9</xdr:row>
      <xdr:rowOff>101600</xdr:rowOff>
    </xdr:from>
    <xdr:to>
      <xdr:col>11</xdr:col>
      <xdr:colOff>1366520</xdr:colOff>
      <xdr:row>34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EAB17F-5517-0D48-9B26-105BF97EB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5CE87-9103-3543-9609-61C6C7FA6FB0}" name="Table2" displayName="Table2" ref="A1:L8">
  <autoFilter ref="A1:L8" xr:uid="{4C15CE87-9103-3543-9609-61C6C7FA6FB0}"/>
  <tableColumns count="12">
    <tableColumn id="1" xr3:uid="{A85D948A-57A5-5F43-A54C-ACFC33A5E4FB}" name="Timestamp" totalsRowLabel="Total" dataDxfId="11"/>
    <tableColumn id="2" xr3:uid="{D6F6B36F-5FCE-A84C-978A-9C1F96ED9634}" name="F1 [kWh]"/>
    <tableColumn id="3" xr3:uid="{EA87CE77-AEED-0C47-8F0A-47E93AF456DB}" name="F2 [kWh]"/>
    <tableColumn id="4" xr3:uid="{3A46886D-4E24-C649-8490-584ADD26F4D2}" name="F3  [kWh]"/>
    <tableColumn id="5" xr3:uid="{20D5B3D8-8D91-2C46-B385-F7AE272CE7F0}" name="Total [kWh]">
      <calculatedColumnFormula>SUM(Table2[[#This Row],[F1 '[kWh']]:[F3  '[kWh']]])</calculatedColumnFormula>
    </tableColumn>
    <tableColumn id="6" xr3:uid="{8A786C7A-843E-584F-B63E-AB2662379C23}" name="EnergyMe [kWh]" dataDxfId="10"/>
    <tableColumn id="7" xr3:uid="{0A5C6413-28B4-4543-8978-2FCF4D3326FE}" name="Increment DSO [kWh]" totalsRowFunction="sum" dataDxfId="9"/>
    <tableColumn id="8" xr3:uid="{FF11CD81-381A-C243-8371-22A55DAC9E15}" name="Increment EnergyMe [kWh]" totalsRowFunction="sum" dataDxfId="8" totalsRowDxfId="7">
      <calculatedColumnFormula>F2-F1</calculatedColumnFormula>
    </tableColumn>
    <tableColumn id="11" xr3:uid="{3FA9DF38-E45D-524A-82F0-951557DF5CC3}" name="Total DSO [kWh]" dataDxfId="6" totalsRowDxfId="5"/>
    <tableColumn id="12" xr3:uid="{E217CBC8-E899-9C42-B17F-7883D9374421}" name="Total EnergyMe [kWh]" dataDxfId="4" totalsRowDxfId="3"/>
    <tableColumn id="9" xr3:uid="{73F09D0E-1573-0B46-8186-9C024A8A8ADB}" name="Absolute difference [kWh]" totalsRowFunction="custom" dataDxfId="2">
      <calculatedColumnFormula>Table2[[#This Row],[Total EnergyMe '[kWh']]]-Table2[[#This Row],[Total DSO '[kWh']]]</calculatedColumnFormula>
      <totalsRowFormula>Table2[[#Totals],[Increment EnergyMe '[kWh']]]-Table2[[#Totals],[Increment DSO '[kWh']]]</totalsRowFormula>
    </tableColumn>
    <tableColumn id="10" xr3:uid="{B13FC2DE-827C-8342-B2A2-6D3CEABA3857}" name="Relative difference [kWh]" totalsRowFunction="custom" dataDxfId="1" totalsRowDxfId="0">
      <calculatedColumnFormula>Table2[[#This Row],[Absolute difference '[kWh']]]/Table2[[#This Row],[Total DSO '[kWh']]]</calculatedColumnFormula>
      <totalsRowFormula>Table2[[#Totals],[Absolute difference '[kWh']]]/Table2[[#Totals],[Increment DSO '[kWh']]]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8FA8-D6C5-B341-BBC7-C08B544AAD74}">
  <dimension ref="A1:L38"/>
  <sheetViews>
    <sheetView tabSelected="1" workbookViewId="0">
      <selection activeCell="H26" sqref="H26"/>
    </sheetView>
  </sheetViews>
  <sheetFormatPr baseColWidth="10" defaultColWidth="17.1640625" defaultRowHeight="16"/>
  <cols>
    <col min="1" max="1" width="13.83203125" bestFit="1" customWidth="1"/>
    <col min="2" max="3" width="11" bestFit="1" customWidth="1"/>
    <col min="4" max="4" width="11.33203125" bestFit="1" customWidth="1"/>
    <col min="5" max="5" width="13" bestFit="1" customWidth="1"/>
    <col min="6" max="6" width="17" bestFit="1" customWidth="1"/>
    <col min="7" max="7" width="21.6640625" bestFit="1" customWidth="1"/>
    <col min="8" max="8" width="26.1640625" bestFit="1" customWidth="1"/>
    <col min="9" max="10" width="26.1640625" customWidth="1"/>
    <col min="11" max="11" width="25.5" bestFit="1" customWidth="1"/>
    <col min="12" max="12" width="24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9</v>
      </c>
    </row>
    <row r="2" spans="1:12">
      <c r="A2" s="1">
        <v>45884.568055555559</v>
      </c>
      <c r="B2">
        <v>1602</v>
      </c>
      <c r="C2">
        <v>1349</v>
      </c>
      <c r="D2">
        <v>2152</v>
      </c>
      <c r="E2">
        <f>SUM(Table2[[#This Row],[F1 '[kWh']]:[F3  '[kWh']]])</f>
        <v>5103</v>
      </c>
      <c r="F2" s="2">
        <f>6.741-8.6</f>
        <v>-1.859</v>
      </c>
      <c r="I2">
        <v>0</v>
      </c>
      <c r="J2">
        <v>0</v>
      </c>
      <c r="K2" s="4">
        <f>Table2[[#This Row],[Total EnergyMe '[kWh']]]-Table2[[#This Row],[Total DSO '[kWh']]]</f>
        <v>0</v>
      </c>
      <c r="L2" s="3" t="e">
        <f>Table2[[#This Row],[Absolute difference '[kWh']]]/Table2[[#This Row],[Total DSO '[kWh']]]</f>
        <v>#DIV/0!</v>
      </c>
    </row>
    <row r="3" spans="1:12">
      <c r="A3" s="1">
        <v>45884.867361111108</v>
      </c>
      <c r="B3">
        <v>1602</v>
      </c>
      <c r="C3">
        <v>1349</v>
      </c>
      <c r="D3">
        <v>2155</v>
      </c>
      <c r="E3">
        <f>SUM(Table2[[#This Row],[F1 '[kWh']]:[F3  '[kWh']]])</f>
        <v>5106</v>
      </c>
      <c r="F3" s="2">
        <v>1.0840000000000001</v>
      </c>
      <c r="G3">
        <f>E3-E2</f>
        <v>3</v>
      </c>
      <c r="H3" s="4">
        <f t="shared" ref="H3" si="0">F3-F2</f>
        <v>2.9430000000000001</v>
      </c>
      <c r="I3" s="4">
        <f>G3+I2</f>
        <v>3</v>
      </c>
      <c r="J3" s="4">
        <f>H3+J2</f>
        <v>2.9430000000000001</v>
      </c>
      <c r="K3" s="4">
        <f>Table2[[#This Row],[Total EnergyMe '[kWh']]]-Table2[[#This Row],[Total DSO '[kWh']]]</f>
        <v>-5.699999999999994E-2</v>
      </c>
      <c r="L3" s="3">
        <f>Table2[[#This Row],[Absolute difference '[kWh']]]/Table2[[#This Row],[Total DSO '[kWh']]]</f>
        <v>-1.8999999999999979E-2</v>
      </c>
    </row>
    <row r="4" spans="1:12">
      <c r="A4" s="1">
        <v>45885.563888888886</v>
      </c>
      <c r="B4">
        <v>1602</v>
      </c>
      <c r="C4">
        <v>1352</v>
      </c>
      <c r="D4">
        <v>2159</v>
      </c>
      <c r="E4">
        <f>SUM(Table2[[#This Row],[F1 '[kWh']]:[F3  '[kWh']]])</f>
        <v>5113</v>
      </c>
      <c r="F4" s="2">
        <v>7.19</v>
      </c>
      <c r="G4">
        <f>E4-E3</f>
        <v>7</v>
      </c>
      <c r="H4" s="4">
        <f t="shared" ref="H4" si="1">F4-F3</f>
        <v>6.1059999999999999</v>
      </c>
      <c r="I4" s="4">
        <f t="shared" ref="I4:I7" si="2">G4+I3</f>
        <v>10</v>
      </c>
      <c r="J4" s="4">
        <f t="shared" ref="J4:J7" si="3">H4+J3</f>
        <v>9.0489999999999995</v>
      </c>
      <c r="K4" s="4">
        <f>Table2[[#This Row],[Total EnergyMe '[kWh']]]-Table2[[#This Row],[Total DSO '[kWh']]]</f>
        <v>-0.95100000000000051</v>
      </c>
      <c r="L4" s="3">
        <f>Table2[[#This Row],[Absolute difference '[kWh']]]/Table2[[#This Row],[Total DSO '[kWh']]]</f>
        <v>-9.5100000000000046E-2</v>
      </c>
    </row>
    <row r="5" spans="1:12">
      <c r="A5" s="1">
        <v>45885.840277777781</v>
      </c>
      <c r="B5">
        <v>1602</v>
      </c>
      <c r="C5">
        <v>1353</v>
      </c>
      <c r="D5">
        <v>2159</v>
      </c>
      <c r="E5">
        <f>SUM(Table2[[#This Row],[F1 '[kWh']]:[F3  '[kWh']]])</f>
        <v>5114</v>
      </c>
      <c r="F5" s="2">
        <v>9.7230000000000008</v>
      </c>
      <c r="G5">
        <f>E5-E4</f>
        <v>1</v>
      </c>
      <c r="H5" s="4">
        <f>F5-F4</f>
        <v>2.5330000000000004</v>
      </c>
      <c r="I5" s="4">
        <f t="shared" si="2"/>
        <v>11</v>
      </c>
      <c r="J5" s="4">
        <f t="shared" si="3"/>
        <v>11.582000000000001</v>
      </c>
      <c r="K5" s="4">
        <f>Table2[[#This Row],[Total EnergyMe '[kWh']]]-Table2[[#This Row],[Total DSO '[kWh']]]</f>
        <v>0.58200000000000074</v>
      </c>
      <c r="L5" s="3">
        <f>Table2[[#This Row],[Absolute difference '[kWh']]]/Table2[[#This Row],[Total DSO '[kWh']]]</f>
        <v>5.2909090909090975E-2</v>
      </c>
    </row>
    <row r="6" spans="1:12">
      <c r="A6" s="1">
        <v>45886.49722222222</v>
      </c>
      <c r="B6">
        <v>1602</v>
      </c>
      <c r="C6">
        <v>1356</v>
      </c>
      <c r="D6">
        <v>2163</v>
      </c>
      <c r="E6">
        <f>SUM(Table2[[#This Row],[F1 '[kWh']]:[F3  '[kWh']]])</f>
        <v>5121</v>
      </c>
      <c r="F6" s="2">
        <v>15.611700000000001</v>
      </c>
      <c r="G6">
        <f>E6-E5</f>
        <v>7</v>
      </c>
      <c r="H6" s="4">
        <f>F6-F5</f>
        <v>5.8887</v>
      </c>
      <c r="I6" s="4">
        <f t="shared" si="2"/>
        <v>18</v>
      </c>
      <c r="J6" s="4">
        <f t="shared" si="3"/>
        <v>17.470700000000001</v>
      </c>
      <c r="K6" s="4">
        <f>Table2[[#This Row],[Total EnergyMe '[kWh']]]-Table2[[#This Row],[Total DSO '[kWh']]]</f>
        <v>-0.52929999999999922</v>
      </c>
      <c r="L6" s="3">
        <f>Table2[[#This Row],[Absolute difference '[kWh']]]/Table2[[#This Row],[Total DSO '[kWh']]]</f>
        <v>-2.9405555555555511E-2</v>
      </c>
    </row>
    <row r="7" spans="1:12">
      <c r="A7" s="1">
        <v>45886.902777777781</v>
      </c>
      <c r="B7">
        <v>1602</v>
      </c>
      <c r="C7">
        <v>1356</v>
      </c>
      <c r="D7">
        <v>2168</v>
      </c>
      <c r="E7">
        <f>SUM(Table2[[#This Row],[F1 '[kWh']]:[F3  '[kWh']]])</f>
        <v>5126</v>
      </c>
      <c r="F7" s="2">
        <v>20.601299999999998</v>
      </c>
      <c r="G7">
        <f>E7-E6</f>
        <v>5</v>
      </c>
      <c r="H7" s="4">
        <f>F7-F6</f>
        <v>4.9895999999999976</v>
      </c>
      <c r="I7" s="4">
        <f t="shared" si="2"/>
        <v>23</v>
      </c>
      <c r="J7" s="4">
        <f t="shared" si="3"/>
        <v>22.460299999999997</v>
      </c>
      <c r="K7" s="4">
        <f>Table2[[#This Row],[Total EnergyMe '[kWh']]]-Table2[[#This Row],[Total DSO '[kWh']]]</f>
        <v>-0.5397000000000034</v>
      </c>
      <c r="L7" s="3">
        <f>Table2[[#This Row],[Absolute difference '[kWh']]]/Table2[[#This Row],[Total DSO '[kWh']]]</f>
        <v>-2.3465217391304496E-2</v>
      </c>
    </row>
    <row r="8" spans="1:12">
      <c r="A8" s="1">
        <v>45887.631944444445</v>
      </c>
      <c r="B8">
        <v>1605</v>
      </c>
      <c r="C8">
        <v>1356</v>
      </c>
      <c r="D8">
        <v>2172</v>
      </c>
      <c r="E8">
        <f>SUM(Table2[[#This Row],[F1 '[kWh']]:[F3  '[kWh']]])</f>
        <v>5133</v>
      </c>
      <c r="F8" s="2">
        <v>28.2</v>
      </c>
      <c r="G8">
        <f>E8-E7</f>
        <v>7</v>
      </c>
      <c r="H8" s="4">
        <f>F8-F7</f>
        <v>7.5987000000000009</v>
      </c>
      <c r="I8" s="4">
        <f t="shared" ref="I8" si="4">G8+I7</f>
        <v>30</v>
      </c>
      <c r="J8" s="4">
        <f t="shared" ref="J8" si="5">H8+J7</f>
        <v>30.058999999999997</v>
      </c>
      <c r="K8" s="4">
        <f>Table2[[#This Row],[Total EnergyMe '[kWh']]]-Table2[[#This Row],[Total DSO '[kWh']]]</f>
        <v>5.8999999999997499E-2</v>
      </c>
      <c r="L8" s="3">
        <f>Table2[[#This Row],[Absolute difference '[kWh']]]/Table2[[#This Row],[Total DSO '[kWh']]]</f>
        <v>1.9666666666665832E-3</v>
      </c>
    </row>
    <row r="38" spans="7:7">
      <c r="G38" s="5"/>
    </row>
  </sheetData>
  <phoneticPr fontId="4" type="noConversion"/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Jibril SHARAFI</dc:creator>
  <cp:lastModifiedBy>Jibril SHARAFI</cp:lastModifiedBy>
  <dcterms:created xsi:type="dcterms:W3CDTF">2025-08-08T08:27:45Z</dcterms:created>
  <dcterms:modified xsi:type="dcterms:W3CDTF">2025-08-18T13:16:34Z</dcterms:modified>
</cp:coreProperties>
</file>