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brilsharafi/Personal/EnergyMe-Home/source/"/>
    </mc:Choice>
  </mc:AlternateContent>
  <xr:revisionPtr revIDLastSave="0" documentId="13_ncr:1_{E1DA7D7F-336C-5147-A3C4-113ADE06A279}" xr6:coauthVersionLast="47" xr6:coauthVersionMax="47" xr10:uidLastSave="{00000000-0000-0000-0000-000000000000}"/>
  <bookViews>
    <workbookView xWindow="0" yWindow="760" windowWidth="30240" windowHeight="18880" xr2:uid="{F09C8B9D-A9D0-9640-90EA-F6C802E5DACE}"/>
  </bookViews>
  <sheets>
    <sheet name="Scal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G6" i="2" s="1"/>
  <c r="I6" i="2" s="1"/>
  <c r="J6" i="2" s="1"/>
  <c r="H6" i="2"/>
  <c r="E5" i="2"/>
  <c r="H5" i="2"/>
  <c r="F2" i="2"/>
  <c r="H3" i="2" s="1"/>
  <c r="H4" i="2"/>
  <c r="E4" i="2"/>
  <c r="E3" i="2"/>
  <c r="E2" i="2"/>
  <c r="G5" i="2" l="1"/>
  <c r="I5" i="2"/>
  <c r="J5" i="2" s="1"/>
  <c r="H7" i="2"/>
  <c r="G4" i="2"/>
  <c r="I4" i="2" s="1"/>
  <c r="J4" i="2" s="1"/>
  <c r="G3" i="2"/>
  <c r="I3" i="2" l="1"/>
  <c r="J3" i="2" s="1"/>
  <c r="G7" i="2"/>
  <c r="I7" i="2" s="1"/>
  <c r="J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Jibril Sharafi</author>
  </authors>
  <commentList>
    <comment ref="F2" authorId="0" shapeId="0" xr:uid="{1656B33D-0570-7745-9FE7-0836C69E35F9}">
      <text>
        <r>
          <rPr>
            <b/>
            <sz val="10"/>
            <color rgb="FF000000"/>
            <rFont val="Tahoma"/>
            <family val="2"/>
          </rPr>
          <t>Jibril Sharafi: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Due to a reset, we lost some energy, so we start from "negative"</t>
        </r>
      </text>
    </comment>
  </commentList>
</comments>
</file>

<file path=xl/sharedStrings.xml><?xml version="1.0" encoding="utf-8"?>
<sst xmlns="http://schemas.openxmlformats.org/spreadsheetml/2006/main" count="11" uniqueCount="11">
  <si>
    <t>Timestamp</t>
  </si>
  <si>
    <t>F1 [kWh]</t>
  </si>
  <si>
    <t>F2 [kWh]</t>
  </si>
  <si>
    <t>F3  [kWh]</t>
  </si>
  <si>
    <t>Total [kWh]</t>
  </si>
  <si>
    <t>EnergyMe [kWh]</t>
  </si>
  <si>
    <t>Increment DSO [kWh]</t>
  </si>
  <si>
    <t>Increment EnergyMe [kWh]</t>
  </si>
  <si>
    <t>Absolute difference [kWh]</t>
  </si>
  <si>
    <t>Relative difference [kWh]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</si>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</sst>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 cent" xfId="1" builtinId="5"/>
  </cellStyles>
  <dxfs count="8">
    <dxf>
      <numFmt numFmtId="165" formatCode="0.0%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15CE87-9103-3543-9609-61C6C7FA6FB0}" name="Table2" displayName="Table2" ref="A1:J7" totalsRowCount="1">
  <autoFilter ref="A1:J6" xr:uid="{4C15CE87-9103-3543-9609-61C6C7FA6FB0}"/>
  <tableColumns count="10">
    <tableColumn id="1" xr3:uid="{A85D948A-57A5-5F43-A54C-ACFC33A5E4FB}" name="Timestamp" totalsRowLabel="Total" dataDxfId="7"/>
    <tableColumn id="2" xr3:uid="{D6F6B36F-5FCE-A84C-978A-9C1F96ED9634}" name="F1 [kWh]"/>
    <tableColumn id="3" xr3:uid="{EA87CE77-AEED-0C47-8F0A-47E93AF456DB}" name="F2 [kWh]"/>
    <tableColumn id="4" xr3:uid="{3A46886D-4E24-C649-8490-584ADD26F4D2}" name="F3  [kWh]"/>
    <tableColumn id="5" xr3:uid="{20D5B3D8-8D91-2C46-B385-F7AE272CE7F0}" name="Total [kWh]">
      <calculatedColumnFormula>SUM(Table2[[#This Row],[F1 '[kWh']]:[F3  '[kWh']]])</calculatedColumnFormula>
    </tableColumn>
    <tableColumn id="6" xr3:uid="{8A786C7A-843E-584F-B63E-AB2662379C23}" name="EnergyMe [kWh]" dataDxfId="6"/>
    <tableColumn id="7" xr3:uid="{0A5C6413-28B4-4543-8978-2FCF4D3326FE}" name="Increment DSO [kWh]" totalsRowFunction="sum" dataDxfId="5"/>
    <tableColumn id="8" xr3:uid="{FF11CD81-381A-C243-8371-22A55DAC9E15}" name="Increment EnergyMe [kWh]" totalsRowFunction="sum" dataDxfId="4" totalsRowDxfId="1">
      <calculatedColumnFormula>F2-F1</calculatedColumnFormula>
    </tableColumn>
    <tableColumn id="9" xr3:uid="{73F09D0E-1573-0B46-8186-9C024A8A8ADB}" name="Absolute difference [kWh]" totalsRowFunction="custom" dataDxfId="3">
      <calculatedColumnFormula>Table2[[#This Row],[Increment EnergyMe '[kWh']]]-Table2[[#This Row],[Increment DSO '[kWh']]]</calculatedColumnFormula>
      <totalsRowFormula>Table2[[#Totals],[Increment EnergyMe '[kWh']]]-Table2[[#Totals],[Increment DSO '[kWh']]]</totalsRowFormula>
    </tableColumn>
    <tableColumn id="10" xr3:uid="{B13FC2DE-827C-8342-B2A2-6D3CEABA3857}" name="Relative difference [kWh]" totalsRowFunction="custom" dataDxfId="2" totalsRowDxfId="0">
      <calculatedColumnFormula>Table2[[#This Row],[Absolute difference '[kWh']]]/Table2[[#This Row],[Increment DSO '[kWh']]]</calculatedColumnFormula>
      <totalsRowFormula>Table2[[#Totals],[Absolute difference '[kWh']]]/Table2[[#Totals],[Increment DSO '[kWh']]]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8FA8-D6C5-B341-BBC7-C08B544AAD74}">
  <dimension ref="A1:J7"/>
  <sheetViews>
    <sheetView tabSelected="1" zoomScale="125" workbookViewId="0">
      <selection activeCell="J14" sqref="J14"/>
    </sheetView>
  </sheetViews>
  <sheetFormatPr baseColWidth="10" defaultColWidth="17.1640625" defaultRowHeight="16" x14ac:dyDescent="0.2"/>
  <cols>
    <col min="1" max="1" width="13.83203125" bestFit="1" customWidth="1"/>
    <col min="2" max="3" width="11" bestFit="1" customWidth="1"/>
    <col min="4" max="4" width="11.33203125" bestFit="1" customWidth="1"/>
    <col min="5" max="5" width="13" bestFit="1" customWidth="1"/>
    <col min="6" max="6" width="17" bestFit="1" customWidth="1"/>
    <col min="7" max="7" width="21.6640625" bestFit="1" customWidth="1"/>
    <col min="8" max="8" width="26.1640625" bestFit="1" customWidth="1"/>
    <col min="9" max="9" width="25.5" bestFit="1" customWidth="1"/>
    <col min="10" max="10" width="24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45884.568055555559</v>
      </c>
      <c r="B2">
        <v>1602</v>
      </c>
      <c r="C2">
        <v>1349</v>
      </c>
      <c r="D2">
        <v>2152</v>
      </c>
      <c r="E2">
        <f>SUM(Table2[[#This Row],[F1 '[kWh']]:[F3  '[kWh']]])</f>
        <v>5103</v>
      </c>
      <c r="F2" s="2">
        <f>6.741-8.6</f>
        <v>-1.859</v>
      </c>
      <c r="J2" s="3"/>
    </row>
    <row r="3" spans="1:10" x14ac:dyDescent="0.2">
      <c r="A3" s="1">
        <v>45884.867361111108</v>
      </c>
      <c r="B3">
        <v>1602</v>
      </c>
      <c r="C3">
        <v>1349</v>
      </c>
      <c r="D3">
        <v>2155</v>
      </c>
      <c r="E3">
        <f>SUM(Table2[[#This Row],[F1 '[kWh']]:[F3  '[kWh']]])</f>
        <v>5106</v>
      </c>
      <c r="F3" s="2">
        <v>1.0840000000000001</v>
      </c>
      <c r="G3">
        <f>E3-E2</f>
        <v>3</v>
      </c>
      <c r="H3" s="5">
        <f t="shared" ref="H3" si="0">F3-F2</f>
        <v>2.9430000000000001</v>
      </c>
      <c r="I3" s="5">
        <f>Table2[[#This Row],[Increment EnergyMe '[kWh']]]-Table2[[#This Row],[Increment DSO '[kWh']]]</f>
        <v>-5.699999999999994E-2</v>
      </c>
      <c r="J3" s="3">
        <f>Table2[[#This Row],[Absolute difference '[kWh']]]/Table2[[#This Row],[Increment DSO '[kWh']]]</f>
        <v>-1.8999999999999979E-2</v>
      </c>
    </row>
    <row r="4" spans="1:10" x14ac:dyDescent="0.2">
      <c r="A4" s="1">
        <v>45885.563888888886</v>
      </c>
      <c r="B4">
        <v>1602</v>
      </c>
      <c r="C4">
        <v>1352</v>
      </c>
      <c r="D4">
        <v>2159</v>
      </c>
      <c r="E4">
        <f>SUM(Table2[[#This Row],[F1 '[kWh']]:[F3  '[kWh']]])</f>
        <v>5113</v>
      </c>
      <c r="F4" s="2">
        <v>7.19</v>
      </c>
      <c r="G4">
        <f>E4-E3</f>
        <v>7</v>
      </c>
      <c r="H4" s="5">
        <f t="shared" ref="H4" si="1">F4-F3</f>
        <v>6.1059999999999999</v>
      </c>
      <c r="I4" s="5">
        <f>Table2[[#This Row],[Increment EnergyMe '[kWh']]]-Table2[[#This Row],[Increment DSO '[kWh']]]</f>
        <v>-0.89400000000000013</v>
      </c>
      <c r="J4" s="3">
        <f>Table2[[#This Row],[Absolute difference '[kWh']]]/Table2[[#This Row],[Increment DSO '[kWh']]]</f>
        <v>-0.12771428571428572</v>
      </c>
    </row>
    <row r="5" spans="1:10" x14ac:dyDescent="0.2">
      <c r="A5" s="1">
        <v>45885.840277777781</v>
      </c>
      <c r="B5">
        <v>1602</v>
      </c>
      <c r="C5">
        <v>1353</v>
      </c>
      <c r="D5">
        <v>2159</v>
      </c>
      <c r="E5">
        <f>SUM(Table2[[#This Row],[F1 '[kWh']]:[F3  '[kWh']]])</f>
        <v>5114</v>
      </c>
      <c r="F5" s="2">
        <v>9.7230000000000008</v>
      </c>
      <c r="G5">
        <f>E5-E4</f>
        <v>1</v>
      </c>
      <c r="H5" s="5">
        <f>F5-F4</f>
        <v>2.5330000000000004</v>
      </c>
      <c r="I5" s="5">
        <f>Table2[[#This Row],[Increment EnergyMe '[kWh']]]-Table2[[#This Row],[Increment DSO '[kWh']]]</f>
        <v>1.5330000000000004</v>
      </c>
      <c r="J5" s="3">
        <f>Table2[[#This Row],[Absolute difference '[kWh']]]/Table2[[#This Row],[Increment DSO '[kWh']]]</f>
        <v>1.5330000000000004</v>
      </c>
    </row>
    <row r="6" spans="1:10" x14ac:dyDescent="0.2">
      <c r="A6" s="1">
        <v>45886.49722222222</v>
      </c>
      <c r="B6">
        <v>1602</v>
      </c>
      <c r="C6">
        <v>1356</v>
      </c>
      <c r="D6">
        <v>2163</v>
      </c>
      <c r="E6">
        <f>SUM(Table2[[#This Row],[F1 '[kWh']]:[F3  '[kWh']]])</f>
        <v>5121</v>
      </c>
      <c r="F6" s="2">
        <v>15.611700000000001</v>
      </c>
      <c r="G6">
        <f>E6-E5</f>
        <v>7</v>
      </c>
      <c r="H6" s="5">
        <f>F6-F5</f>
        <v>5.8887</v>
      </c>
      <c r="I6" s="5">
        <f>Table2[[#This Row],[Increment EnergyMe '[kWh']]]-Table2[[#This Row],[Increment DSO '[kWh']]]</f>
        <v>-1.1113</v>
      </c>
      <c r="J6" s="3">
        <f>Table2[[#This Row],[Absolute difference '[kWh']]]/Table2[[#This Row],[Increment DSO '[kWh']]]</f>
        <v>-0.15875714285714285</v>
      </c>
    </row>
    <row r="7" spans="1:10" x14ac:dyDescent="0.2">
      <c r="A7" t="s">
        <v>10</v>
      </c>
      <c r="G7">
        <f>SUBTOTAL(109,Table2[Increment DSO '[kWh']])</f>
        <v>18</v>
      </c>
      <c r="H7" s="5">
        <f>SUBTOTAL(109,Table2[Increment EnergyMe '[kWh']])</f>
        <v>17.470700000000001</v>
      </c>
      <c r="I7">
        <f>Table2[[#Totals],[Increment EnergyMe '[kWh']]]-Table2[[#Totals],[Increment DSO '[kWh']]]</f>
        <v>-0.52929999999999922</v>
      </c>
      <c r="J7" s="4">
        <f>Table2[[#Totals],[Absolute difference '[kWh']]]/Table2[[#Totals],[Increment DSO '[kWh']]]</f>
        <v>-2.9405555555555511E-2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Jibril SHARAFI</dc:creator>
  <cp:lastModifiedBy>Jibril SHARAFI</cp:lastModifiedBy>
  <dcterms:created xsi:type="dcterms:W3CDTF">2025-08-08T08:27:45Z</dcterms:created>
  <dcterms:modified xsi:type="dcterms:W3CDTF">2025-08-17T10:01:45Z</dcterms:modified>
</cp:coreProperties>
</file>