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ibri\Documents\GitHub\EnergyMe-Home\source\"/>
    </mc:Choice>
  </mc:AlternateContent>
  <xr:revisionPtr revIDLastSave="0" documentId="13_ncr:1_{65732E4D-5B61-4C0A-B4C4-B99841ED0744}" xr6:coauthVersionLast="47" xr6:coauthVersionMax="47" xr10:uidLastSave="{00000000-0000-0000-0000-000000000000}"/>
  <bookViews>
    <workbookView xWindow="-108" yWindow="-108" windowWidth="23256" windowHeight="13176" xr2:uid="{F09C8B9D-A9D0-9640-90EA-F6C802E5DACE}"/>
  </bookViews>
  <sheets>
    <sheet name="Scale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J14" i="2" s="1"/>
  <c r="E14" i="2"/>
  <c r="G14" i="2" s="1"/>
  <c r="I14" i="2" s="1"/>
  <c r="H13" i="2"/>
  <c r="J13" i="2" s="1"/>
  <c r="E13" i="2"/>
  <c r="G13" i="2" s="1"/>
  <c r="H12" i="2"/>
  <c r="J12" i="2" s="1"/>
  <c r="E12" i="2"/>
  <c r="H11" i="2"/>
  <c r="J11" i="2" s="1"/>
  <c r="E11" i="2"/>
  <c r="H10" i="2"/>
  <c r="J10" i="2" s="1"/>
  <c r="E10" i="2"/>
  <c r="H9" i="2"/>
  <c r="J9" i="2" s="1"/>
  <c r="E9" i="2"/>
  <c r="K2" i="2"/>
  <c r="L2" i="2" s="1"/>
  <c r="H8" i="2"/>
  <c r="J8" i="2" s="1"/>
  <c r="E8" i="2"/>
  <c r="J3" i="2"/>
  <c r="H7" i="2"/>
  <c r="E7" i="2"/>
  <c r="E6" i="2"/>
  <c r="H6" i="2"/>
  <c r="E5" i="2"/>
  <c r="H5" i="2"/>
  <c r="F2" i="2"/>
  <c r="H3" i="2" s="1"/>
  <c r="H4" i="2"/>
  <c r="J4" i="2" s="1"/>
  <c r="E4" i="2"/>
  <c r="E3" i="2"/>
  <c r="E2" i="2"/>
  <c r="K14" i="2" l="1"/>
  <c r="L14" i="2" s="1"/>
  <c r="G11" i="2"/>
  <c r="G12" i="2"/>
  <c r="G10" i="2"/>
  <c r="G9" i="2"/>
  <c r="G8" i="2"/>
  <c r="J5" i="2"/>
  <c r="J6" i="2"/>
  <c r="J7" i="2"/>
  <c r="G6" i="2"/>
  <c r="G7" i="2"/>
  <c r="G5" i="2"/>
  <c r="G4" i="2"/>
  <c r="G3" i="2"/>
  <c r="I3" i="2" s="1"/>
  <c r="K3" i="2" s="1"/>
  <c r="L3" i="2" s="1"/>
  <c r="I4" i="2" l="1"/>
  <c r="I5" i="2" l="1"/>
  <c r="K5" i="2" s="1"/>
  <c r="L5" i="2" s="1"/>
  <c r="K4" i="2"/>
  <c r="L4" i="2" s="1"/>
  <c r="I6" i="2"/>
  <c r="K6" i="2" s="1"/>
  <c r="L6" i="2" s="1"/>
  <c r="I7" i="2" l="1"/>
  <c r="K7" i="2" s="1"/>
  <c r="L7" i="2" s="1"/>
  <c r="I8" i="2" l="1"/>
  <c r="K8" i="2" s="1"/>
  <c r="L8" i="2" s="1"/>
  <c r="I9" i="2" l="1"/>
  <c r="K9" i="2"/>
  <c r="L9" i="2" s="1"/>
  <c r="I10" i="2"/>
  <c r="I11" i="2" s="1"/>
  <c r="K11" i="2" l="1"/>
  <c r="L11" i="2" s="1"/>
  <c r="I12" i="2"/>
  <c r="K10" i="2"/>
  <c r="L10" i="2" s="1"/>
  <c r="K12" i="2" l="1"/>
  <c r="L12" i="2" s="1"/>
  <c r="I13" i="2"/>
  <c r="K13" i="2" s="1"/>
  <c r="L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Jibril Sharafi</author>
  </authors>
  <commentList>
    <comment ref="F2" authorId="0" shapeId="0" xr:uid="{1656B33D-0570-7745-9FE7-0836C69E35F9}">
      <text>
        <r>
          <rPr>
            <b/>
            <sz val="10"/>
            <color rgb="FF000000"/>
            <rFont val="Tahoma"/>
            <family val="2"/>
          </rPr>
          <t>Jibril Sharafi: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Due to a reset, we lost some energy, so we start from "negative"</t>
        </r>
      </text>
    </comment>
  </commentList>
</comments>
</file>

<file path=xl/sharedStrings.xml><?xml version="1.0" encoding="utf-8"?>
<sst xmlns="http://schemas.openxmlformats.org/spreadsheetml/2006/main" count="12" uniqueCount="12">
  <si>
    <t>Timestamp</t>
  </si>
  <si>
    <t>F1 [kWh]</t>
  </si>
  <si>
    <t>F2 [kWh]</t>
  </si>
  <si>
    <t>F3  [kWh]</t>
  </si>
  <si>
    <t>Total [kWh]</t>
  </si>
  <si>
    <t>EnergyMe [kWh]</t>
  </si>
  <si>
    <t>Increment DSO [kWh]</t>
  </si>
  <si>
    <t>Increment EnergyMe [kWh]</t>
  </si>
  <si>
    <t>Absolute difference [kWh]</t>
  </si>
  <si>
    <t>Relative difference [kWh]</t>
  </si>
  <si>
    <t>Total DSO [kWh]</t>
  </si>
  <si>
    <t>Total EnergyMe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</si>
</sst>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  <font>
      <sz val="11"/>
      <color rgb="FF000000"/>
      <name val="Google Sans 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5" fillId="0" borderId="0" xfId="0" applyFont="1"/>
  </cellXfs>
  <cellStyles count="2">
    <cellStyle name="Normal" xfId="0" builtinId="0"/>
    <cellStyle name="Per cent" xfId="1" builtinId="5"/>
  </cellStyles>
  <dxfs count="12">
    <dxf>
      <numFmt numFmtId="165" formatCode="0.0%"/>
    </dxf>
    <dxf>
      <numFmt numFmtId="0" formatCode="General"/>
    </dxf>
    <dxf>
      <numFmt numFmtId="0" formatCode="General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0" formatCode="General"/>
    </dxf>
    <dxf>
      <numFmt numFmtId="0" formatCode="General"/>
    </dxf>
    <dxf>
      <numFmt numFmtId="164" formatCode="0.000"/>
    </dxf>
    <dxf>
      <numFmt numFmtId="16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Scalea!$I$1</c:f>
              <c:strCache>
                <c:ptCount val="1"/>
                <c:pt idx="0">
                  <c:v>Total DSO [kWh]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Scalea!$A$2:$A$14</c:f>
              <c:numCache>
                <c:formatCode>m/d/yyyy\ h:mm</c:formatCode>
                <c:ptCount val="13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  <c:pt idx="12">
                  <c:v>45897.864583333336</c:v>
                </c:pt>
              </c:numCache>
            </c:numRef>
          </c:xVal>
          <c:yVal>
            <c:numRef>
              <c:f>Scalea!$I$2:$I$14</c:f>
              <c:numCache>
                <c:formatCode>0.0</c:formatCode>
                <c:ptCount val="13"/>
                <c:pt idx="0" formatCode="General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67</c:v>
                </c:pt>
                <c:pt idx="9">
                  <c:v>75</c:v>
                </c:pt>
                <c:pt idx="10">
                  <c:v>142</c:v>
                </c:pt>
                <c:pt idx="11">
                  <c:v>209</c:v>
                </c:pt>
                <c:pt idx="12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6-8C48-B763-2DEF8C787A72}"/>
            </c:ext>
          </c:extLst>
        </c:ser>
        <c:ser>
          <c:idx val="1"/>
          <c:order val="1"/>
          <c:tx>
            <c:strRef>
              <c:f>Scalea!$J$1</c:f>
              <c:strCache>
                <c:ptCount val="1"/>
                <c:pt idx="0">
                  <c:v>Total EnergyMe [kWh]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Scalea!$A$2:$A$14</c:f>
              <c:numCache>
                <c:formatCode>m/d/yyyy\ h:mm</c:formatCode>
                <c:ptCount val="13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  <c:pt idx="12">
                  <c:v>45897.864583333336</c:v>
                </c:pt>
              </c:numCache>
            </c:numRef>
          </c:xVal>
          <c:yVal>
            <c:numRef>
              <c:f>Scalea!$J$2:$J$14</c:f>
              <c:numCache>
                <c:formatCode>0.0</c:formatCode>
                <c:ptCount val="13"/>
                <c:pt idx="0" formatCode="General">
                  <c:v>0</c:v>
                </c:pt>
                <c:pt idx="1">
                  <c:v>2.9430000000000001</c:v>
                </c:pt>
                <c:pt idx="2">
                  <c:v>9.0489999999999995</c:v>
                </c:pt>
                <c:pt idx="3">
                  <c:v>11.582000000000001</c:v>
                </c:pt>
                <c:pt idx="4">
                  <c:v>17.470700000000001</c:v>
                </c:pt>
                <c:pt idx="5">
                  <c:v>22.460299999999997</c:v>
                </c:pt>
                <c:pt idx="6">
                  <c:v>30.058999999999997</c:v>
                </c:pt>
                <c:pt idx="7">
                  <c:v>37.853300000000004</c:v>
                </c:pt>
                <c:pt idx="8">
                  <c:v>65.018000000000001</c:v>
                </c:pt>
                <c:pt idx="9">
                  <c:v>73.093800000000016</c:v>
                </c:pt>
                <c:pt idx="10">
                  <c:v>141.31200000000001</c:v>
                </c:pt>
                <c:pt idx="11">
                  <c:v>206.2345</c:v>
                </c:pt>
                <c:pt idx="12">
                  <c:v>250.4008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6-8C48-B763-2DEF8C78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91040"/>
        <c:axId val="1210581296"/>
      </c:scatterChart>
      <c:valAx>
        <c:axId val="12110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0581296"/>
        <c:crosses val="autoZero"/>
        <c:crossBetween val="midCat"/>
      </c:valAx>
      <c:valAx>
        <c:axId val="1210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10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DSO vs EnergyMe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Scalea!$K$1</c:f>
              <c:strCache>
                <c:ptCount val="1"/>
                <c:pt idx="0">
                  <c:v>Absolute difference [kWh]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Scalea!$A$2:$A$14</c:f>
              <c:numCache>
                <c:formatCode>m/d/yyyy\ h:mm</c:formatCode>
                <c:ptCount val="13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  <c:pt idx="12">
                  <c:v>45897.864583333336</c:v>
                </c:pt>
              </c:numCache>
            </c:numRef>
          </c:xVal>
          <c:yVal>
            <c:numRef>
              <c:f>Scalea!$K$2:$K$14</c:f>
              <c:numCache>
                <c:formatCode>0.0</c:formatCode>
                <c:ptCount val="13"/>
                <c:pt idx="0">
                  <c:v>0</c:v>
                </c:pt>
                <c:pt idx="1">
                  <c:v>-5.699999999999994E-2</c:v>
                </c:pt>
                <c:pt idx="2">
                  <c:v>-0.95100000000000051</c:v>
                </c:pt>
                <c:pt idx="3">
                  <c:v>0.58200000000000074</c:v>
                </c:pt>
                <c:pt idx="4">
                  <c:v>-0.52929999999999922</c:v>
                </c:pt>
                <c:pt idx="5">
                  <c:v>-0.5397000000000034</c:v>
                </c:pt>
                <c:pt idx="6">
                  <c:v>5.8999999999997499E-2</c:v>
                </c:pt>
                <c:pt idx="7">
                  <c:v>-1.1466999999999956</c:v>
                </c:pt>
                <c:pt idx="8">
                  <c:v>-1.9819999999999993</c:v>
                </c:pt>
                <c:pt idx="9">
                  <c:v>-1.9061999999999841</c:v>
                </c:pt>
                <c:pt idx="10">
                  <c:v>-0.68799999999998818</c:v>
                </c:pt>
                <c:pt idx="11">
                  <c:v>-2.765500000000003</c:v>
                </c:pt>
                <c:pt idx="12">
                  <c:v>-4.5991999999999962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B-AC46-B89E-88859C27493C}"/>
            </c:ext>
          </c:extLst>
        </c:ser>
        <c:ser>
          <c:idx val="1"/>
          <c:order val="1"/>
          <c:tx>
            <c:strRef>
              <c:f>Scalea!$L$1</c:f>
              <c:strCache>
                <c:ptCount val="1"/>
                <c:pt idx="0">
                  <c:v>Relative difference [kWh]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Scalea!$A$2:$A$14</c:f>
              <c:numCache>
                <c:formatCode>m/d/yyyy\ h:mm</c:formatCode>
                <c:ptCount val="13"/>
                <c:pt idx="0">
                  <c:v>45884.568055555559</c:v>
                </c:pt>
                <c:pt idx="1">
                  <c:v>45884.867361111108</c:v>
                </c:pt>
                <c:pt idx="2">
                  <c:v>45885.563888888886</c:v>
                </c:pt>
                <c:pt idx="3">
                  <c:v>45885.840277777781</c:v>
                </c:pt>
                <c:pt idx="4">
                  <c:v>45886.49722222222</c:v>
                </c:pt>
                <c:pt idx="5">
                  <c:v>45886.902777777781</c:v>
                </c:pt>
                <c:pt idx="6">
                  <c:v>45887.631944444445</c:v>
                </c:pt>
                <c:pt idx="7">
                  <c:v>45888.495833333334</c:v>
                </c:pt>
                <c:pt idx="8">
                  <c:v>45890.913888888892</c:v>
                </c:pt>
                <c:pt idx="9">
                  <c:v>45891.475694444445</c:v>
                </c:pt>
                <c:pt idx="10">
                  <c:v>45893.56527777778</c:v>
                </c:pt>
                <c:pt idx="11">
                  <c:v>45895.414583333331</c:v>
                </c:pt>
                <c:pt idx="12">
                  <c:v>45897.864583333336</c:v>
                </c:pt>
              </c:numCache>
            </c:numRef>
          </c:xVal>
          <c:yVal>
            <c:numRef>
              <c:f>Scalea!$L$2:$L$14</c:f>
              <c:numCache>
                <c:formatCode>0.0%</c:formatCode>
                <c:ptCount val="13"/>
                <c:pt idx="0">
                  <c:v>0</c:v>
                </c:pt>
                <c:pt idx="1">
                  <c:v>-1.8999999999999979E-2</c:v>
                </c:pt>
                <c:pt idx="2">
                  <c:v>-9.5100000000000046E-2</c:v>
                </c:pt>
                <c:pt idx="3">
                  <c:v>5.2909090909090975E-2</c:v>
                </c:pt>
                <c:pt idx="4">
                  <c:v>-2.9405555555555511E-2</c:v>
                </c:pt>
                <c:pt idx="5">
                  <c:v>-2.3465217391304496E-2</c:v>
                </c:pt>
                <c:pt idx="6">
                  <c:v>1.9666666666665832E-3</c:v>
                </c:pt>
                <c:pt idx="7">
                  <c:v>-2.9402564102563991E-2</c:v>
                </c:pt>
                <c:pt idx="8">
                  <c:v>-2.9582089552238795E-2</c:v>
                </c:pt>
                <c:pt idx="9">
                  <c:v>-2.5415999999999789E-2</c:v>
                </c:pt>
                <c:pt idx="10">
                  <c:v>-4.8450704225351283E-3</c:v>
                </c:pt>
                <c:pt idx="11">
                  <c:v>-1.3232057416267956E-2</c:v>
                </c:pt>
                <c:pt idx="12">
                  <c:v>-1.8036078431372535E-2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B-AC46-B89E-88859C27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91040"/>
        <c:axId val="1210581296"/>
      </c:scatterChart>
      <c:valAx>
        <c:axId val="12110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0581296"/>
        <c:crosses val="autoZero"/>
        <c:crossBetween val="midCat"/>
      </c:valAx>
      <c:valAx>
        <c:axId val="1210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110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174597</xdr:colOff>
      <xdr:row>14</xdr:row>
      <xdr:rowOff>122692</xdr:rowOff>
    </xdr:from>
    <xdr:to>
      <xdr:col>6</xdr:col>
      <xdr:colOff>1591917</xdr:colOff>
      <xdr:row>39</xdr:row>
      <xdr:rowOff>143012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AB686-0359-D1B9-F78B-96DFDBC6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134729</xdr:colOff>
      <xdr:row>14</xdr:row>
      <xdr:rowOff>130313</xdr:rowOff>
    </xdr:from>
    <xdr:to>
      <xdr:col>10</xdr:col>
      <xdr:colOff>1450449</xdr:colOff>
      <xdr:row>39</xdr:row>
      <xdr:rowOff>150633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AB17F-5517-0D48-9B26-105BF97E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15CE87-9103-3543-9609-61C6C7FA6FB0}" name="Table2" displayName="Table2" ref="A1:L14">
  <autoFilter ref="A1:L14" xr:uid="{4C15CE87-9103-3543-9609-61C6C7FA6FB0}"/>
  <tableColumns count="12">
    <tableColumn id="1" xr3:uid="{A85D948A-57A5-5F43-A54C-ACFC33A5E4FB}" name="Timestamp" totalsRowLabel="Total" dataDxfId="11"/>
    <tableColumn id="2" xr3:uid="{D6F6B36F-5FCE-A84C-978A-9C1F96ED9634}" name="F1 [kWh]"/>
    <tableColumn id="3" xr3:uid="{EA87CE77-AEED-0C47-8F0A-47E93AF456DB}" name="F2 [kWh]"/>
    <tableColumn id="4" xr3:uid="{3A46886D-4E24-C649-8490-584ADD26F4D2}" name="F3  [kWh]"/>
    <tableColumn id="5" xr3:uid="{20D5B3D8-8D91-2C46-B385-F7AE272CE7F0}" name="Total [kWh]">
      <calculatedColumnFormula>SUM(Table2[[#This Row],[F1 '[kWh']]:[F3  '[kWh']]])</calculatedColumnFormula>
    </tableColumn>
    <tableColumn id="6" xr3:uid="{8A786C7A-843E-584F-B63E-AB2662379C23}" name="EnergyMe [kWh]" dataDxfId="10"/>
    <tableColumn id="7" xr3:uid="{0A5C6413-28B4-4543-8978-2FCF4D3326FE}" name="Increment DSO [kWh]" totalsRowFunction="sum" dataDxfId="9"/>
    <tableColumn id="8" xr3:uid="{FF11CD81-381A-C243-8371-22A55DAC9E15}" name="Increment EnergyMe [kWh]" totalsRowFunction="sum" dataDxfId="8" totalsRowDxfId="7">
      <calculatedColumnFormula>F2-F1</calculatedColumnFormula>
    </tableColumn>
    <tableColumn id="11" xr3:uid="{3FA9DF38-E45D-524A-82F0-951557DF5CC3}" name="Total DSO [kWh]" dataDxfId="6" totalsRowDxfId="5"/>
    <tableColumn id="12" xr3:uid="{E217CBC8-E899-9C42-B17F-7883D9374421}" name="Total EnergyMe [kWh]" dataDxfId="4" totalsRowDxfId="3"/>
    <tableColumn id="9" xr3:uid="{73F09D0E-1573-0B46-8186-9C024A8A8ADB}" name="Absolute difference [kWh]" totalsRowFunction="custom" dataDxfId="2">
      <calculatedColumnFormula>Table2[[#This Row],[Total EnergyMe '[kWh']]]-Table2[[#This Row],[Total DSO '[kWh']]]</calculatedColumnFormula>
      <totalsRowFormula>Table2[[#Totals],[Increment EnergyMe '[kWh']]]-Table2[[#Totals],[Increment DSO '[kWh']]]</totalsRowFormula>
    </tableColumn>
    <tableColumn id="10" xr3:uid="{B13FC2DE-827C-8342-B2A2-6D3CEABA3857}" name="Relative difference [kWh]" totalsRowFunction="custom" dataDxfId="1" totalsRowDxfId="0">
      <calculatedColumnFormula>Table2[[#This Row],[Absolute difference '[kWh']]]/Table2[[#This Row],[Total DSO '[kWh']]]</calculatedColumnFormula>
      <totalsRowFormula>Table2[[#Totals],[Absolute difference '[kWh']]]/Table2[[#Totals],[Increment DSO '[kWh']]]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FA8-D6C5-B341-BBC7-C08B544AAD74}">
  <dimension ref="A1:L41"/>
  <sheetViews>
    <sheetView tabSelected="1" zoomScale="69" workbookViewId="0">
      <selection activeCell="K14" sqref="K14"/>
    </sheetView>
  </sheetViews>
  <sheetFormatPr defaultColWidth="17.19921875" defaultRowHeight="15.6"/>
  <cols>
    <col min="1" max="1" width="15.5" bestFit="1" customWidth="1"/>
    <col min="2" max="3" width="11.296875" bestFit="1" customWidth="1"/>
    <col min="4" max="4" width="11.69921875" bestFit="1" customWidth="1"/>
    <col min="5" max="5" width="13.296875" bestFit="1" customWidth="1"/>
    <col min="6" max="6" width="17.296875" bestFit="1" customWidth="1"/>
    <col min="7" max="7" width="22.296875" bestFit="1" customWidth="1"/>
    <col min="8" max="8" width="26.59765625" bestFit="1" customWidth="1"/>
    <col min="9" max="9" width="17.59765625" bestFit="1" customWidth="1"/>
    <col min="10" max="10" width="22" bestFit="1" customWidth="1"/>
    <col min="11" max="11" width="25.8984375" bestFit="1" customWidth="1"/>
    <col min="12" max="12" width="25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8</v>
      </c>
      <c r="L1" t="s">
        <v>9</v>
      </c>
    </row>
    <row r="2" spans="1:12">
      <c r="A2" s="1">
        <v>45884.568055555559</v>
      </c>
      <c r="B2">
        <v>1602</v>
      </c>
      <c r="C2">
        <v>1349</v>
      </c>
      <c r="D2">
        <v>2152</v>
      </c>
      <c r="E2">
        <f>SUM(Table2[[#This Row],[F1 '[kWh']]:[F3  '[kWh']]])</f>
        <v>5103</v>
      </c>
      <c r="F2" s="2">
        <f>6.741-8.6</f>
        <v>-1.859</v>
      </c>
      <c r="I2">
        <v>0</v>
      </c>
      <c r="J2">
        <v>0</v>
      </c>
      <c r="K2" s="4">
        <f>Table2[[#This Row],[Total EnergyMe '[kWh']]]-Table2[[#This Row],[Total DSO '[kWh']]]</f>
        <v>0</v>
      </c>
      <c r="L2" s="3" t="e">
        <f>Table2[[#This Row],[Absolute difference '[kWh']]]/Table2[[#This Row],[Total DSO '[kWh']]]</f>
        <v>#DIV/0!</v>
      </c>
    </row>
    <row r="3" spans="1:12">
      <c r="A3" s="1">
        <v>45884.867361111108</v>
      </c>
      <c r="B3">
        <v>1602</v>
      </c>
      <c r="C3">
        <v>1349</v>
      </c>
      <c r="D3">
        <v>2155</v>
      </c>
      <c r="E3">
        <f>SUM(Table2[[#This Row],[F1 '[kWh']]:[F3  '[kWh']]])</f>
        <v>5106</v>
      </c>
      <c r="F3" s="2">
        <v>1.0840000000000001</v>
      </c>
      <c r="G3">
        <f t="shared" ref="G3:G8" si="0">E3-E2</f>
        <v>3</v>
      </c>
      <c r="H3" s="4">
        <f t="shared" ref="H3" si="1">F3-F2</f>
        <v>2.9430000000000001</v>
      </c>
      <c r="I3" s="4">
        <f>G3+I2</f>
        <v>3</v>
      </c>
      <c r="J3" s="4">
        <f>H3+J2</f>
        <v>2.9430000000000001</v>
      </c>
      <c r="K3" s="4">
        <f>Table2[[#This Row],[Total EnergyMe '[kWh']]]-Table2[[#This Row],[Total DSO '[kWh']]]</f>
        <v>-5.699999999999994E-2</v>
      </c>
      <c r="L3" s="3">
        <f>Table2[[#This Row],[Absolute difference '[kWh']]]/Table2[[#This Row],[Total DSO '[kWh']]]</f>
        <v>-1.8999999999999979E-2</v>
      </c>
    </row>
    <row r="4" spans="1:12">
      <c r="A4" s="1">
        <v>45885.563888888886</v>
      </c>
      <c r="B4">
        <v>1602</v>
      </c>
      <c r="C4">
        <v>1352</v>
      </c>
      <c r="D4">
        <v>2159</v>
      </c>
      <c r="E4">
        <f>SUM(Table2[[#This Row],[F1 '[kWh']]:[F3  '[kWh']]])</f>
        <v>5113</v>
      </c>
      <c r="F4" s="2">
        <v>7.19</v>
      </c>
      <c r="G4">
        <f t="shared" si="0"/>
        <v>7</v>
      </c>
      <c r="H4" s="4">
        <f t="shared" ref="H4" si="2">F4-F3</f>
        <v>6.1059999999999999</v>
      </c>
      <c r="I4" s="4">
        <f t="shared" ref="I4:I7" si="3">G4+I3</f>
        <v>10</v>
      </c>
      <c r="J4" s="4">
        <f t="shared" ref="J4:J7" si="4">H4+J3</f>
        <v>9.0489999999999995</v>
      </c>
      <c r="K4" s="4">
        <f>Table2[[#This Row],[Total EnergyMe '[kWh']]]-Table2[[#This Row],[Total DSO '[kWh']]]</f>
        <v>-0.95100000000000051</v>
      </c>
      <c r="L4" s="3">
        <f>Table2[[#This Row],[Absolute difference '[kWh']]]/Table2[[#This Row],[Total DSO '[kWh']]]</f>
        <v>-9.5100000000000046E-2</v>
      </c>
    </row>
    <row r="5" spans="1:12">
      <c r="A5" s="1">
        <v>45885.840277777781</v>
      </c>
      <c r="B5">
        <v>1602</v>
      </c>
      <c r="C5">
        <v>1353</v>
      </c>
      <c r="D5">
        <v>2159</v>
      </c>
      <c r="E5">
        <f>SUM(Table2[[#This Row],[F1 '[kWh']]:[F3  '[kWh']]])</f>
        <v>5114</v>
      </c>
      <c r="F5" s="2">
        <v>9.7230000000000008</v>
      </c>
      <c r="G5">
        <f t="shared" si="0"/>
        <v>1</v>
      </c>
      <c r="H5" s="4">
        <f t="shared" ref="H5:H11" si="5">F5-F4</f>
        <v>2.5330000000000004</v>
      </c>
      <c r="I5" s="4">
        <f t="shared" si="3"/>
        <v>11</v>
      </c>
      <c r="J5" s="4">
        <f t="shared" si="4"/>
        <v>11.582000000000001</v>
      </c>
      <c r="K5" s="4">
        <f>Table2[[#This Row],[Total EnergyMe '[kWh']]]-Table2[[#This Row],[Total DSO '[kWh']]]</f>
        <v>0.58200000000000074</v>
      </c>
      <c r="L5" s="3">
        <f>Table2[[#This Row],[Absolute difference '[kWh']]]/Table2[[#This Row],[Total DSO '[kWh']]]</f>
        <v>5.2909090909090975E-2</v>
      </c>
    </row>
    <row r="6" spans="1:12">
      <c r="A6" s="1">
        <v>45886.49722222222</v>
      </c>
      <c r="B6">
        <v>1602</v>
      </c>
      <c r="C6">
        <v>1356</v>
      </c>
      <c r="D6">
        <v>2163</v>
      </c>
      <c r="E6">
        <f>SUM(Table2[[#This Row],[F1 '[kWh']]:[F3  '[kWh']]])</f>
        <v>5121</v>
      </c>
      <c r="F6" s="2">
        <v>15.611700000000001</v>
      </c>
      <c r="G6">
        <f t="shared" si="0"/>
        <v>7</v>
      </c>
      <c r="H6" s="4">
        <f t="shared" si="5"/>
        <v>5.8887</v>
      </c>
      <c r="I6" s="4">
        <f t="shared" si="3"/>
        <v>18</v>
      </c>
      <c r="J6" s="4">
        <f t="shared" si="4"/>
        <v>17.470700000000001</v>
      </c>
      <c r="K6" s="4">
        <f>Table2[[#This Row],[Total EnergyMe '[kWh']]]-Table2[[#This Row],[Total DSO '[kWh']]]</f>
        <v>-0.52929999999999922</v>
      </c>
      <c r="L6" s="3">
        <f>Table2[[#This Row],[Absolute difference '[kWh']]]/Table2[[#This Row],[Total DSO '[kWh']]]</f>
        <v>-2.9405555555555511E-2</v>
      </c>
    </row>
    <row r="7" spans="1:12">
      <c r="A7" s="1">
        <v>45886.902777777781</v>
      </c>
      <c r="B7">
        <v>1602</v>
      </c>
      <c r="C7">
        <v>1356</v>
      </c>
      <c r="D7">
        <v>2168</v>
      </c>
      <c r="E7">
        <f>SUM(Table2[[#This Row],[F1 '[kWh']]:[F3  '[kWh']]])</f>
        <v>5126</v>
      </c>
      <c r="F7" s="2">
        <v>20.601299999999998</v>
      </c>
      <c r="G7">
        <f t="shared" si="0"/>
        <v>5</v>
      </c>
      <c r="H7" s="4">
        <f t="shared" si="5"/>
        <v>4.9895999999999976</v>
      </c>
      <c r="I7" s="4">
        <f t="shared" si="3"/>
        <v>23</v>
      </c>
      <c r="J7" s="4">
        <f t="shared" si="4"/>
        <v>22.460299999999997</v>
      </c>
      <c r="K7" s="4">
        <f>Table2[[#This Row],[Total EnergyMe '[kWh']]]-Table2[[#This Row],[Total DSO '[kWh']]]</f>
        <v>-0.5397000000000034</v>
      </c>
      <c r="L7" s="3">
        <f>Table2[[#This Row],[Absolute difference '[kWh']]]/Table2[[#This Row],[Total DSO '[kWh']]]</f>
        <v>-2.3465217391304496E-2</v>
      </c>
    </row>
    <row r="8" spans="1:12">
      <c r="A8" s="1">
        <v>45887.631944444445</v>
      </c>
      <c r="B8">
        <v>1605</v>
      </c>
      <c r="C8">
        <v>1356</v>
      </c>
      <c r="D8">
        <v>2172</v>
      </c>
      <c r="E8">
        <f>SUM(Table2[[#This Row],[F1 '[kWh']]:[F3  '[kWh']]])</f>
        <v>5133</v>
      </c>
      <c r="F8" s="2">
        <v>28.2</v>
      </c>
      <c r="G8">
        <f t="shared" si="0"/>
        <v>7</v>
      </c>
      <c r="H8" s="4">
        <f t="shared" si="5"/>
        <v>7.5987000000000009</v>
      </c>
      <c r="I8" s="4">
        <f t="shared" ref="I8" si="6">G8+I7</f>
        <v>30</v>
      </c>
      <c r="J8" s="4">
        <f t="shared" ref="J8" si="7">H8+J7</f>
        <v>30.058999999999997</v>
      </c>
      <c r="K8" s="4">
        <f>Table2[[#This Row],[Total EnergyMe '[kWh']]]-Table2[[#This Row],[Total DSO '[kWh']]]</f>
        <v>5.8999999999997499E-2</v>
      </c>
      <c r="L8" s="3">
        <f>Table2[[#This Row],[Absolute difference '[kWh']]]/Table2[[#This Row],[Total DSO '[kWh']]]</f>
        <v>1.9666666666665832E-3</v>
      </c>
    </row>
    <row r="9" spans="1:12">
      <c r="A9" s="1">
        <v>45888.495833333334</v>
      </c>
      <c r="B9">
        <v>1608</v>
      </c>
      <c r="C9">
        <v>1359</v>
      </c>
      <c r="D9">
        <v>2175</v>
      </c>
      <c r="E9">
        <f>SUM(Table2[[#This Row],[F1 '[kWh']]:[F3  '[kWh']]])</f>
        <v>5142</v>
      </c>
      <c r="F9" s="2">
        <v>35.994300000000003</v>
      </c>
      <c r="G9">
        <f t="shared" ref="G9" si="8">E9-E8</f>
        <v>9</v>
      </c>
      <c r="H9" s="4">
        <f t="shared" si="5"/>
        <v>7.7943000000000033</v>
      </c>
      <c r="I9" s="4">
        <f t="shared" ref="I9" si="9">G9+I8</f>
        <v>39</v>
      </c>
      <c r="J9" s="4">
        <f t="shared" ref="J9" si="10">H9+J8</f>
        <v>37.853300000000004</v>
      </c>
      <c r="K9" s="4">
        <f>Table2[[#This Row],[Total EnergyMe '[kWh']]]-Table2[[#This Row],[Total DSO '[kWh']]]</f>
        <v>-1.1466999999999956</v>
      </c>
      <c r="L9" s="3">
        <f>Table2[[#This Row],[Absolute difference '[kWh']]]/Table2[[#This Row],[Total DSO '[kWh']]]</f>
        <v>-2.9402564102563991E-2</v>
      </c>
    </row>
    <row r="10" spans="1:12">
      <c r="A10" s="1">
        <v>45890.913888888892</v>
      </c>
      <c r="B10">
        <v>1621</v>
      </c>
      <c r="C10">
        <v>1367</v>
      </c>
      <c r="D10">
        <v>2182</v>
      </c>
      <c r="E10">
        <f>SUM(Table2[[#This Row],[F1 '[kWh']]:[F3  '[kWh']]])</f>
        <v>5170</v>
      </c>
      <c r="F10" s="2">
        <v>63.158999999999999</v>
      </c>
      <c r="G10">
        <f t="shared" ref="G10" si="11">E10-E9</f>
        <v>28</v>
      </c>
      <c r="H10" s="4">
        <f t="shared" si="5"/>
        <v>27.164699999999996</v>
      </c>
      <c r="I10" s="4">
        <f t="shared" ref="I10" si="12">G10+I9</f>
        <v>67</v>
      </c>
      <c r="J10" s="4">
        <f t="shared" ref="J10" si="13">H10+J9</f>
        <v>65.018000000000001</v>
      </c>
      <c r="K10" s="4">
        <f>Table2[[#This Row],[Total EnergyMe '[kWh']]]-Table2[[#This Row],[Total DSO '[kWh']]]</f>
        <v>-1.9819999999999993</v>
      </c>
      <c r="L10" s="3">
        <f>Table2[[#This Row],[Absolute difference '[kWh']]]/Table2[[#This Row],[Total DSO '[kWh']]]</f>
        <v>-2.9582089552238795E-2</v>
      </c>
    </row>
    <row r="11" spans="1:12">
      <c r="A11" s="1">
        <v>45891.475694444445</v>
      </c>
      <c r="B11">
        <v>1623</v>
      </c>
      <c r="C11">
        <v>1368</v>
      </c>
      <c r="D11">
        <v>2187</v>
      </c>
      <c r="E11">
        <f>SUM(Table2[[#This Row],[F1 '[kWh']]:[F3  '[kWh']]])</f>
        <v>5178</v>
      </c>
      <c r="F11" s="2">
        <v>71.234800000000007</v>
      </c>
      <c r="G11">
        <f t="shared" ref="G11" si="14">E11-E10</f>
        <v>8</v>
      </c>
      <c r="H11" s="4">
        <f t="shared" si="5"/>
        <v>8.0758000000000081</v>
      </c>
      <c r="I11" s="4">
        <f t="shared" ref="I11" si="15">G11+I10</f>
        <v>75</v>
      </c>
      <c r="J11" s="4">
        <f t="shared" ref="J11" si="16">H11+J10</f>
        <v>73.093800000000016</v>
      </c>
      <c r="K11" s="4">
        <f>Table2[[#This Row],[Total EnergyMe '[kWh']]]-Table2[[#This Row],[Total DSO '[kWh']]]</f>
        <v>-1.9061999999999841</v>
      </c>
      <c r="L11" s="3">
        <f>Table2[[#This Row],[Absolute difference '[kWh']]]/Table2[[#This Row],[Total DSO '[kWh']]]</f>
        <v>-2.5415999999999789E-2</v>
      </c>
    </row>
    <row r="12" spans="1:12">
      <c r="A12" s="1">
        <v>45893.56527777778</v>
      </c>
      <c r="B12">
        <v>1625</v>
      </c>
      <c r="C12">
        <v>1392</v>
      </c>
      <c r="D12">
        <v>2228</v>
      </c>
      <c r="E12">
        <f>SUM(Table2[[#This Row],[F1 '[kWh']]:[F3  '[kWh']]])</f>
        <v>5245</v>
      </c>
      <c r="F12" s="2">
        <v>139.453</v>
      </c>
      <c r="G12">
        <f t="shared" ref="G12" si="17">E12-E11</f>
        <v>67</v>
      </c>
      <c r="H12" s="4">
        <f t="shared" ref="H12" si="18">F12-F11</f>
        <v>68.218199999999996</v>
      </c>
      <c r="I12" s="4">
        <f t="shared" ref="I12" si="19">G12+I11</f>
        <v>142</v>
      </c>
      <c r="J12" s="4">
        <f t="shared" ref="J12" si="20">H12+J11</f>
        <v>141.31200000000001</v>
      </c>
      <c r="K12" s="4">
        <f>Table2[[#This Row],[Total EnergyMe '[kWh']]]-Table2[[#This Row],[Total DSO '[kWh']]]</f>
        <v>-0.68799999999998818</v>
      </c>
      <c r="L12" s="3">
        <f>Table2[[#This Row],[Absolute difference '[kWh']]]/Table2[[#This Row],[Total DSO '[kWh']]]</f>
        <v>-4.8450704225351283E-3</v>
      </c>
    </row>
    <row r="13" spans="1:12">
      <c r="A13" s="1">
        <v>45895.414583333331</v>
      </c>
      <c r="B13">
        <v>1632</v>
      </c>
      <c r="C13">
        <v>1405</v>
      </c>
      <c r="D13">
        <v>2275</v>
      </c>
      <c r="E13">
        <f>SUM(Table2[[#This Row],[F1 '[kWh']]:[F3  '[kWh']]])</f>
        <v>5312</v>
      </c>
      <c r="F13" s="2">
        <v>204.37549999999999</v>
      </c>
      <c r="G13">
        <f t="shared" ref="G13" si="21">E13-E12</f>
        <v>67</v>
      </c>
      <c r="H13" s="4">
        <f t="shared" ref="H13" si="22">F13-F12</f>
        <v>64.922499999999985</v>
      </c>
      <c r="I13" s="4">
        <f t="shared" ref="I13" si="23">G13+I12</f>
        <v>209</v>
      </c>
      <c r="J13" s="4">
        <f t="shared" ref="J13" si="24">H13+J12</f>
        <v>206.2345</v>
      </c>
      <c r="K13" s="4">
        <f>Table2[[#This Row],[Total EnergyMe '[kWh']]]-Table2[[#This Row],[Total DSO '[kWh']]]</f>
        <v>-2.765500000000003</v>
      </c>
      <c r="L13" s="3">
        <f>Table2[[#This Row],[Absolute difference '[kWh']]]/Table2[[#This Row],[Total DSO '[kWh']]]</f>
        <v>-1.3232057416267956E-2</v>
      </c>
    </row>
    <row r="14" spans="1:12">
      <c r="A14" s="1">
        <v>45897.864583333336</v>
      </c>
      <c r="B14">
        <v>1660</v>
      </c>
      <c r="C14">
        <v>1416</v>
      </c>
      <c r="D14">
        <v>2282</v>
      </c>
      <c r="E14">
        <f>SUM(Table2[[#This Row],[F1 '[kWh']]:[F3  '[kWh']]])</f>
        <v>5358</v>
      </c>
      <c r="F14" s="2">
        <v>248.54179999999999</v>
      </c>
      <c r="G14">
        <f t="shared" ref="G14" si="25">E14-E13</f>
        <v>46</v>
      </c>
      <c r="H14" s="4">
        <f t="shared" ref="H14" si="26">F14-F13</f>
        <v>44.166300000000007</v>
      </c>
      <c r="I14" s="4">
        <f t="shared" ref="I14" si="27">G14+I13</f>
        <v>255</v>
      </c>
      <c r="J14" s="4">
        <f t="shared" ref="J14" si="28">H14+J13</f>
        <v>250.4008</v>
      </c>
      <c r="K14" s="4">
        <f>Table2[[#This Row],[Total EnergyMe '[kWh']]]-Table2[[#This Row],[Total DSO '[kWh']]]</f>
        <v>-4.5991999999999962</v>
      </c>
      <c r="L14" s="3">
        <f>Table2[[#This Row],[Absolute difference '[kWh']]]/Table2[[#This Row],[Total DSO '[kWh']]]</f>
        <v>-1.8036078431372535E-2</v>
      </c>
    </row>
    <row r="37" spans="5:7">
      <c r="E37" s="5"/>
    </row>
    <row r="38" spans="5:7">
      <c r="E38" s="5"/>
      <c r="G38" s="5"/>
    </row>
    <row r="40" spans="5:7">
      <c r="E40" s="5"/>
    </row>
    <row r="41" spans="5:7">
      <c r="E41" s="5"/>
    </row>
  </sheetData>
  <phoneticPr fontId="4" type="noConversion"/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Jibril SHARAFI</dc:creator>
  <cp:lastModifiedBy>Jibril Sharafi</cp:lastModifiedBy>
  <dcterms:created xsi:type="dcterms:W3CDTF">2025-08-08T08:27:45Z</dcterms:created>
  <dcterms:modified xsi:type="dcterms:W3CDTF">2025-08-28T21:00:04Z</dcterms:modified>
</cp:coreProperties>
</file>