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A0A9BAE-9400-4E21-9F97-C529719AA1E1}" xr6:coauthVersionLast="47" xr6:coauthVersionMax="47" xr10:uidLastSave="{00000000-0000-0000-0000-000000000000}"/>
  <bookViews>
    <workbookView xWindow="555" yWindow="2925" windowWidth="19845" windowHeight="20100" xr2:uid="{00000000-000D-0000-FFFF-FFFF00000000}"/>
  </bookViews>
  <sheets>
    <sheet name="桐乡振兴路干线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N6" i="1"/>
  <c r="N5" i="1"/>
  <c r="M5" i="1"/>
  <c r="L5" i="1"/>
  <c r="H8" i="1"/>
  <c r="G8" i="1"/>
  <c r="H7" i="1"/>
  <c r="G7" i="1"/>
  <c r="H6" i="1"/>
  <c r="G5" i="1"/>
  <c r="G6" i="1"/>
  <c r="H5" i="1"/>
  <c r="H4" i="1"/>
  <c r="G4" i="1"/>
  <c r="N7" i="1"/>
  <c r="N4" i="1"/>
  <c r="M6" i="1"/>
  <c r="M7" i="1"/>
  <c r="M4" i="1"/>
  <c r="L7" i="1"/>
  <c r="L6" i="1"/>
  <c r="L4" i="1"/>
</calcChain>
</file>

<file path=xl/sharedStrings.xml><?xml version="1.0" encoding="utf-8"?>
<sst xmlns="http://schemas.openxmlformats.org/spreadsheetml/2006/main" count="42" uniqueCount="38">
  <si>
    <t>交叉口总数</t>
    <phoneticPr fontId="2" type="noConversion"/>
  </si>
  <si>
    <t>交叉口编号</t>
    <phoneticPr fontId="2" type="noConversion"/>
  </si>
  <si>
    <t>交叉口间距outbound</t>
  </si>
  <si>
    <t>交叉口间距inbound</t>
  </si>
  <si>
    <t>红灯时间outbound</t>
  </si>
  <si>
    <t>红灯时间inbound</t>
  </si>
  <si>
    <t>ri</t>
    <phoneticPr fontId="3" type="noConversion"/>
  </si>
  <si>
    <t>ri_bar</t>
    <phoneticPr fontId="3" type="noConversion"/>
  </si>
  <si>
    <t>m</t>
  </si>
  <si>
    <t>cycles</t>
  </si>
  <si>
    <t>Li</t>
    <phoneticPr fontId="3" type="noConversion"/>
  </si>
  <si>
    <t>Li_bar</t>
    <phoneticPr fontId="3" type="noConversion"/>
  </si>
  <si>
    <t>最大周期</t>
    <phoneticPr fontId="2" type="noConversion"/>
  </si>
  <si>
    <t>Cmax</t>
    <phoneticPr fontId="2" type="noConversion"/>
  </si>
  <si>
    <t>最小周期</t>
    <phoneticPr fontId="2" type="noConversion"/>
  </si>
  <si>
    <t>Cmin</t>
    <phoneticPr fontId="2" type="noConversion"/>
  </si>
  <si>
    <t>速度outbound</t>
    <phoneticPr fontId="2" type="noConversion"/>
  </si>
  <si>
    <t>m/s</t>
  </si>
  <si>
    <t>vi</t>
    <phoneticPr fontId="2" type="noConversion"/>
  </si>
  <si>
    <t>vi_bar</t>
    <phoneticPr fontId="2" type="noConversion"/>
  </si>
  <si>
    <t>绿灯启亮时间差值inbound-outbound</t>
    <phoneticPr fontId="3" type="noConversion"/>
  </si>
  <si>
    <t>速度 inbound</t>
    <phoneticPr fontId="2" type="noConversion"/>
  </si>
  <si>
    <t>路段流量outbound</t>
    <phoneticPr fontId="2" type="noConversion"/>
  </si>
  <si>
    <t>路段流量inbound</t>
    <phoneticPr fontId="2" type="noConversion"/>
  </si>
  <si>
    <t>路段流量比  inbound /outbound</t>
    <phoneticPr fontId="2" type="noConversion"/>
  </si>
  <si>
    <t>ki</t>
    <phoneticPr fontId="2" type="noConversion"/>
  </si>
  <si>
    <t>通行能力outbound</t>
    <phoneticPr fontId="2" type="noConversion"/>
  </si>
  <si>
    <t>通行能力inbound</t>
    <phoneticPr fontId="2" type="noConversion"/>
  </si>
  <si>
    <t>权重outbound</t>
    <phoneticPr fontId="2" type="noConversion"/>
  </si>
  <si>
    <t>权重 inbound</t>
    <phoneticPr fontId="2" type="noConversion"/>
  </si>
  <si>
    <t>ai</t>
    <phoneticPr fontId="2" type="noConversion"/>
  </si>
  <si>
    <t>ai_bar</t>
    <phoneticPr fontId="2" type="noConversion"/>
  </si>
  <si>
    <t>K</t>
    <phoneticPr fontId="2" type="noConversion"/>
  </si>
  <si>
    <t>两个方向带宽目标大小比值</t>
    <phoneticPr fontId="2" type="noConversion"/>
  </si>
  <si>
    <t>N</t>
    <phoneticPr fontId="2" type="noConversion"/>
  </si>
  <si>
    <t>Deltai</t>
    <phoneticPr fontId="3" type="noConversion"/>
  </si>
  <si>
    <t>半周期是否支持？</t>
    <phoneticPr fontId="2" type="noConversion"/>
  </si>
  <si>
    <t>li: 从左到右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</si>
</sst>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8"/>
      <color theme="1" tint="0.3499862666707357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1" applyFont="1" applyAlignment="1">
      <alignment horizontal="center" vertical="center" wrapText="1"/>
    </xf>
    <xf numFmtId="176" fontId="4" fillId="0" borderId="0" xfId="1" applyNumberFormat="1" applyFont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/>
    <xf numFmtId="0" fontId="4" fillId="0" borderId="0" xfId="0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177" fontId="4" fillId="0" borderId="0" xfId="0" applyNumberFormat="1" applyFont="1"/>
    <xf numFmtId="0" fontId="4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77" fontId="6" fillId="0" borderId="0" xfId="0" applyNumberFormat="1" applyFont="1"/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2" xfId="1" xr:uid="{5AFA302D-4D7A-4F59-BE40-930F16A99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topLeftCell="B1" zoomScaleNormal="100" workbookViewId="0">
      <selection activeCell="N10" sqref="N10"/>
    </sheetView>
  </sheetViews>
  <sheetFormatPr defaultColWidth="8.625" defaultRowHeight="13.5" x14ac:dyDescent="0.3"/>
  <cols>
    <col min="1" max="1" width="18.375" style="1" bestFit="1" customWidth="1"/>
    <col min="2" max="8" width="8.625" style="1"/>
    <col min="9" max="9" width="8.625" style="1" customWidth="1"/>
    <col min="10" max="16384" width="8.625" style="1"/>
  </cols>
  <sheetData>
    <row r="1" spans="1:18" ht="56.1" customHeight="1" x14ac:dyDescent="0.3">
      <c r="A1" s="8"/>
      <c r="B1" s="8"/>
      <c r="C1" s="8"/>
      <c r="D1" s="19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20</v>
      </c>
      <c r="J1" s="2" t="s">
        <v>16</v>
      </c>
      <c r="K1" s="2" t="s">
        <v>21</v>
      </c>
      <c r="L1" s="12" t="s">
        <v>24</v>
      </c>
      <c r="M1" s="2" t="s">
        <v>28</v>
      </c>
      <c r="N1" s="2" t="s">
        <v>29</v>
      </c>
      <c r="O1" s="15" t="s">
        <v>22</v>
      </c>
      <c r="P1" s="15" t="s">
        <v>23</v>
      </c>
      <c r="Q1" s="15" t="s">
        <v>26</v>
      </c>
      <c r="R1" s="15" t="s">
        <v>27</v>
      </c>
    </row>
    <row r="2" spans="1:18" x14ac:dyDescent="0.3">
      <c r="D2" s="19"/>
      <c r="E2" s="2" t="s">
        <v>10</v>
      </c>
      <c r="F2" s="2" t="s">
        <v>11</v>
      </c>
      <c r="G2" s="3" t="s">
        <v>6</v>
      </c>
      <c r="H2" s="3" t="s">
        <v>7</v>
      </c>
      <c r="I2" s="3" t="s">
        <v>35</v>
      </c>
      <c r="J2" s="1" t="s">
        <v>18</v>
      </c>
      <c r="K2" s="1" t="s">
        <v>19</v>
      </c>
      <c r="L2" s="1" t="s">
        <v>25</v>
      </c>
      <c r="M2" s="1" t="s">
        <v>30</v>
      </c>
      <c r="N2" s="1" t="s">
        <v>31</v>
      </c>
      <c r="O2" s="16"/>
      <c r="P2" s="16"/>
      <c r="Q2" s="17"/>
      <c r="R2" s="17"/>
    </row>
    <row r="3" spans="1:18" x14ac:dyDescent="0.3">
      <c r="D3" s="19"/>
      <c r="E3" s="5" t="s">
        <v>8</v>
      </c>
      <c r="F3" s="5" t="s">
        <v>8</v>
      </c>
      <c r="G3" s="6" t="s">
        <v>9</v>
      </c>
      <c r="H3" s="6" t="s">
        <v>9</v>
      </c>
      <c r="I3" s="6" t="s">
        <v>9</v>
      </c>
      <c r="J3" s="6" t="s">
        <v>17</v>
      </c>
      <c r="K3" s="6" t="s">
        <v>17</v>
      </c>
      <c r="L3" s="8"/>
      <c r="M3" s="8"/>
      <c r="N3" s="8"/>
      <c r="O3" s="16"/>
      <c r="P3" s="16"/>
      <c r="Q3" s="17"/>
      <c r="R3" s="17"/>
    </row>
    <row r="4" spans="1:18" x14ac:dyDescent="0.3">
      <c r="A4" s="1" t="s">
        <v>0</v>
      </c>
      <c r="B4" s="8" t="s">
        <v>34</v>
      </c>
      <c r="C4" s="8">
        <v>5</v>
      </c>
      <c r="D4" s="4">
        <v>681</v>
      </c>
      <c r="E4" s="10">
        <v>336</v>
      </c>
      <c r="F4" s="10">
        <v>313</v>
      </c>
      <c r="G4" s="11">
        <f>40/144</f>
        <v>0.27777777777777779</v>
      </c>
      <c r="H4" s="11">
        <f>40/144</f>
        <v>0.27777777777777779</v>
      </c>
      <c r="I4" s="11">
        <v>0</v>
      </c>
      <c r="J4" s="9">
        <v>13</v>
      </c>
      <c r="K4" s="9">
        <v>13</v>
      </c>
      <c r="L4" s="9">
        <f t="shared" ref="L4:L9" si="0">P4/O4</f>
        <v>0.49568221070811747</v>
      </c>
      <c r="M4" s="9">
        <f>(O4/Q4)^0.5</f>
        <v>1.0761040841851683</v>
      </c>
      <c r="N4" s="9">
        <f>(P4/R4)^0.5</f>
        <v>0.75762787699503242</v>
      </c>
      <c r="O4" s="18">
        <v>1158</v>
      </c>
      <c r="P4" s="18">
        <v>574</v>
      </c>
      <c r="Q4" s="17">
        <v>1000</v>
      </c>
      <c r="R4" s="17">
        <v>1000</v>
      </c>
    </row>
    <row r="5" spans="1:18" x14ac:dyDescent="0.3">
      <c r="A5" s="8" t="s">
        <v>12</v>
      </c>
      <c r="B5" s="8" t="s">
        <v>13</v>
      </c>
      <c r="C5" s="8">
        <v>180</v>
      </c>
      <c r="D5" s="4">
        <v>686</v>
      </c>
      <c r="E5" s="10">
        <v>498</v>
      </c>
      <c r="F5" s="10">
        <v>528</v>
      </c>
      <c r="G5" s="11">
        <f>45/70</f>
        <v>0.6428571428571429</v>
      </c>
      <c r="H5" s="11">
        <f>45/70</f>
        <v>0.6428571428571429</v>
      </c>
      <c r="I5" s="11">
        <v>0</v>
      </c>
      <c r="J5" s="9">
        <v>13</v>
      </c>
      <c r="K5" s="9">
        <v>13</v>
      </c>
      <c r="L5" s="9">
        <f>P5/O5</f>
        <v>2.6578124999999999</v>
      </c>
      <c r="M5" s="9">
        <f>(O5/Q5)^0.5</f>
        <v>0.8</v>
      </c>
      <c r="N5" s="9">
        <f>(P5/R5)^0.5</f>
        <v>1.3042239071570494</v>
      </c>
      <c r="O5" s="18">
        <v>640</v>
      </c>
      <c r="P5" s="18">
        <v>1701</v>
      </c>
      <c r="Q5" s="17">
        <v>1000</v>
      </c>
      <c r="R5" s="17">
        <v>1000</v>
      </c>
    </row>
    <row r="6" spans="1:18" x14ac:dyDescent="0.3">
      <c r="A6" s="1" t="s">
        <v>14</v>
      </c>
      <c r="B6" s="1" t="s">
        <v>15</v>
      </c>
      <c r="C6" s="1">
        <v>100</v>
      </c>
      <c r="D6" s="4">
        <v>689</v>
      </c>
      <c r="E6" s="10">
        <v>592</v>
      </c>
      <c r="F6" s="10">
        <v>584</v>
      </c>
      <c r="G6" s="11">
        <f>40/144</f>
        <v>0.27777777777777779</v>
      </c>
      <c r="H6" s="11">
        <f>40/144</f>
        <v>0.27777777777777779</v>
      </c>
      <c r="I6" s="11">
        <v>0</v>
      </c>
      <c r="J6" s="9">
        <v>13</v>
      </c>
      <c r="K6" s="9">
        <v>13</v>
      </c>
      <c r="L6" s="9">
        <f t="shared" si="0"/>
        <v>2.3250444049733572</v>
      </c>
      <c r="M6" s="9">
        <f t="shared" ref="M6:N9" si="1">(O6/Q6)^0.5</f>
        <v>0.75033325929216277</v>
      </c>
      <c r="N6" s="9">
        <f>(P6/R6)^0.5</f>
        <v>1.1441153787970861</v>
      </c>
      <c r="O6" s="18">
        <v>563</v>
      </c>
      <c r="P6" s="18">
        <v>1309</v>
      </c>
      <c r="Q6" s="17">
        <v>1000</v>
      </c>
      <c r="R6" s="17">
        <v>1000</v>
      </c>
    </row>
    <row r="7" spans="1:18" x14ac:dyDescent="0.3">
      <c r="A7" s="1" t="s">
        <v>33</v>
      </c>
      <c r="B7" s="1" t="s">
        <v>32</v>
      </c>
      <c r="C7" s="7">
        <f>AVERAGE(P4:P9)/AVERAGE(O4:O9)</f>
        <v>1.3226295062102393</v>
      </c>
      <c r="D7" s="4">
        <v>694</v>
      </c>
      <c r="E7" s="10">
        <v>372</v>
      </c>
      <c r="F7" s="10">
        <v>425</v>
      </c>
      <c r="G7" s="11">
        <f>50/144</f>
        <v>0.34722222222222221</v>
      </c>
      <c r="H7" s="11">
        <f>50/144</f>
        <v>0.34722222222222221</v>
      </c>
      <c r="I7" s="11">
        <v>0</v>
      </c>
      <c r="J7" s="9">
        <v>13</v>
      </c>
      <c r="K7" s="9">
        <v>13</v>
      </c>
      <c r="L7" s="9">
        <f t="shared" si="0"/>
        <v>0.83191489361702131</v>
      </c>
      <c r="M7" s="9">
        <f t="shared" si="1"/>
        <v>0.96953597148326576</v>
      </c>
      <c r="N7" s="9">
        <f t="shared" si="1"/>
        <v>0.88430763877736573</v>
      </c>
      <c r="O7" s="18">
        <v>940</v>
      </c>
      <c r="P7" s="18">
        <v>782</v>
      </c>
      <c r="Q7" s="17">
        <v>1000</v>
      </c>
      <c r="R7" s="17">
        <v>1000</v>
      </c>
    </row>
    <row r="8" spans="1:18" x14ac:dyDescent="0.3">
      <c r="D8" s="4">
        <v>699</v>
      </c>
      <c r="E8" s="10"/>
      <c r="F8" s="10"/>
      <c r="G8" s="11">
        <f>36/144</f>
        <v>0.25</v>
      </c>
      <c r="H8" s="11">
        <f>36/144</f>
        <v>0.25</v>
      </c>
      <c r="I8" s="11">
        <v>0</v>
      </c>
      <c r="J8" s="9"/>
      <c r="K8" s="9"/>
      <c r="L8" s="9"/>
      <c r="M8" s="9"/>
      <c r="N8" s="9"/>
      <c r="O8" s="18"/>
      <c r="P8" s="18"/>
      <c r="Q8" s="17"/>
      <c r="R8" s="17"/>
    </row>
    <row r="9" spans="1:18" x14ac:dyDescent="0.3">
      <c r="D9" s="4"/>
      <c r="E9" s="10"/>
      <c r="F9" s="10"/>
      <c r="G9" s="11"/>
      <c r="H9" s="11"/>
      <c r="I9" s="11"/>
      <c r="J9" s="9"/>
      <c r="K9" s="9"/>
      <c r="L9" s="9"/>
      <c r="M9" s="9"/>
      <c r="N9" s="9"/>
      <c r="O9" s="18"/>
      <c r="P9" s="18"/>
      <c r="Q9" s="17"/>
      <c r="R9" s="17"/>
    </row>
    <row r="10" spans="1:18" x14ac:dyDescent="0.3">
      <c r="D10" s="4"/>
      <c r="E10" s="10"/>
      <c r="F10" s="10"/>
      <c r="G10" s="11"/>
      <c r="H10" s="11"/>
      <c r="I10" s="11"/>
      <c r="J10" s="9"/>
      <c r="K10" s="9"/>
      <c r="L10" s="9"/>
      <c r="M10" s="9"/>
      <c r="N10" s="9"/>
      <c r="O10" s="13"/>
      <c r="P10" s="13"/>
    </row>
    <row r="11" spans="1:18" x14ac:dyDescent="0.3">
      <c r="L11" s="14"/>
      <c r="M11" s="14"/>
      <c r="N11" s="14"/>
    </row>
    <row r="21" spans="3:3" x14ac:dyDescent="0.3">
      <c r="C21" s="1" t="s">
        <v>37</v>
      </c>
    </row>
    <row r="25" spans="3:3" x14ac:dyDescent="0.3">
      <c r="C25" s="1" t="s">
        <v>36</v>
      </c>
    </row>
  </sheetData>
  <mergeCells count="1">
    <mergeCell ref="D1:D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桐乡振兴路干线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2023-12-14T06:14:09Z</dcterms:modified>
</cp:coreProperties>
</file>