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HP\Desktop\计导作业\"/>
    </mc:Choice>
  </mc:AlternateContent>
  <bookViews>
    <workbookView xWindow="0" yWindow="0" windowWidth="22944" windowHeight="9516" activeTab="3" xr2:uid="{00000000-000D-0000-FFFF-FFFF00000000}"/>
  </bookViews>
  <sheets>
    <sheet name="ClassA" sheetId="2" r:id="rId1"/>
    <sheet name="ClassB" sheetId="3" r:id="rId2"/>
    <sheet name="ClassC" sheetId="1" r:id="rId3"/>
    <sheet name="Summary" sheetId="4" r:id="rId4"/>
  </sheets>
  <definedNames>
    <definedName name="ExternalData_1" localSheetId="0" hidden="1">ClassA!$A$1:$E$39</definedName>
  </definedNames>
  <calcPr calcId="171027"/>
  <fileRecoveryPr repairLoad="1"/>
</workbook>
</file>

<file path=xl/calcChain.xml><?xml version="1.0" encoding="utf-8"?>
<calcChain xmlns="http://schemas.openxmlformats.org/spreadsheetml/2006/main">
  <c r="K7" i="4" l="1"/>
  <c r="L7" i="4"/>
  <c r="M7" i="4"/>
  <c r="K6" i="4"/>
  <c r="L6" i="4"/>
  <c r="M6" i="4"/>
  <c r="K4" i="4"/>
  <c r="L4" i="4"/>
  <c r="M4" i="4"/>
  <c r="K5" i="4"/>
  <c r="L5" i="4"/>
  <c r="M5" i="4"/>
  <c r="K3" i="4"/>
  <c r="L3" i="4"/>
  <c r="M3" i="4"/>
  <c r="J7" i="4"/>
  <c r="J6" i="4"/>
  <c r="J5" i="4"/>
  <c r="J4" i="4"/>
  <c r="J3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2" i="4"/>
  <c r="F3" i="4"/>
  <c r="F4" i="4"/>
  <c r="F5" i="4"/>
  <c r="F116" i="4" s="1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2" i="4"/>
  <c r="D43" i="1"/>
  <c r="E43" i="1"/>
  <c r="F43" i="1"/>
  <c r="D42" i="1"/>
  <c r="E42" i="1"/>
  <c r="F42" i="1"/>
  <c r="D41" i="1"/>
  <c r="E41" i="1"/>
  <c r="F41" i="1"/>
  <c r="C43" i="1"/>
  <c r="C42" i="1"/>
  <c r="C4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K7" i="1"/>
  <c r="L7" i="1"/>
  <c r="M7" i="1"/>
  <c r="K6" i="1"/>
  <c r="L6" i="1"/>
  <c r="M6" i="1"/>
  <c r="K5" i="1"/>
  <c r="L5" i="1"/>
  <c r="M5" i="1"/>
  <c r="K4" i="1"/>
  <c r="L4" i="1"/>
  <c r="M4" i="1"/>
  <c r="K3" i="1"/>
  <c r="L3" i="1"/>
  <c r="M3" i="1"/>
  <c r="J7" i="1"/>
  <c r="J6" i="1"/>
  <c r="J5" i="1"/>
  <c r="J4" i="1"/>
  <c r="J3" i="1"/>
  <c r="D40" i="3"/>
  <c r="E40" i="3"/>
  <c r="F40" i="3"/>
  <c r="D39" i="3"/>
  <c r="E39" i="3"/>
  <c r="F39" i="3"/>
  <c r="D38" i="3"/>
  <c r="E38" i="3"/>
  <c r="F38" i="3"/>
  <c r="C39" i="3"/>
  <c r="C40" i="3"/>
  <c r="K7" i="3"/>
  <c r="L7" i="3"/>
  <c r="M7" i="3"/>
  <c r="K5" i="3"/>
  <c r="L5" i="3"/>
  <c r="M5" i="3"/>
  <c r="K6" i="3"/>
  <c r="L6" i="3"/>
  <c r="M6" i="3"/>
  <c r="K4" i="3"/>
  <c r="L4" i="3"/>
  <c r="M4" i="3"/>
  <c r="K3" i="3"/>
  <c r="L3" i="3"/>
  <c r="M3" i="3"/>
  <c r="J7" i="3"/>
  <c r="J6" i="3"/>
  <c r="J5" i="3"/>
  <c r="J4" i="3"/>
  <c r="J3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2" i="3"/>
  <c r="D43" i="2"/>
  <c r="E43" i="2"/>
  <c r="F43" i="2"/>
  <c r="C43" i="2"/>
  <c r="J7" i="2"/>
  <c r="J6" i="2"/>
  <c r="J5" i="2"/>
  <c r="J4" i="2"/>
  <c r="J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2" i="2"/>
  <c r="F3" i="2"/>
  <c r="F42" i="2" s="1"/>
  <c r="F4" i="2"/>
  <c r="F5" i="2"/>
  <c r="F6" i="2"/>
  <c r="F41" i="2" s="1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2" i="2"/>
  <c r="E116" i="4"/>
  <c r="D116" i="4"/>
  <c r="C116" i="4"/>
  <c r="E115" i="4"/>
  <c r="D115" i="4"/>
  <c r="C115" i="4"/>
  <c r="E114" i="4"/>
  <c r="D114" i="4"/>
  <c r="C114" i="4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C38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E42" i="2"/>
  <c r="D42" i="2"/>
  <c r="C42" i="2"/>
  <c r="E41" i="2"/>
  <c r="D41" i="2"/>
  <c r="C41" i="2"/>
  <c r="L4" i="2"/>
  <c r="L5" i="2" s="1"/>
  <c r="L6" i="2" s="1"/>
  <c r="L7" i="2" s="1"/>
  <c r="K4" i="2"/>
  <c r="K5" i="2" s="1"/>
  <c r="K6" i="2" s="1"/>
  <c r="K7" i="2" s="1"/>
  <c r="M3" i="2"/>
  <c r="M4" i="2" s="1"/>
  <c r="M5" i="2" s="1"/>
  <c r="M6" i="2" s="1"/>
  <c r="M7" i="2" s="1"/>
  <c r="L3" i="2"/>
  <c r="K3" i="2"/>
  <c r="F114" i="4" l="1"/>
  <c r="F11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查询 - ScoresClassA" type="5" refreshedVersion="2" background="1" saveData="1">
    <dbPr connection="Provider=Microsoft.Mashup.OleDb.1;Data Source=$Workbook$;Location=ScoresClassA;Extended Properties=&quot;&quot;" command="SELECT * FROM [ScoresClassA]"/>
  </connection>
</connections>
</file>

<file path=xl/sharedStrings.xml><?xml version="1.0" encoding="utf-8"?>
<sst xmlns="http://schemas.openxmlformats.org/spreadsheetml/2006/main" count="302" uniqueCount="127">
  <si>
    <t>ID</t>
  </si>
  <si>
    <t xml:space="preserve"> Name</t>
  </si>
  <si>
    <t xml:space="preserve"> Project</t>
  </si>
  <si>
    <t xml:space="preserve"> Mid-Term</t>
  </si>
  <si>
    <t xml:space="preserve"> Exam</t>
  </si>
  <si>
    <t>总分</t>
  </si>
  <si>
    <t>等级</t>
  </si>
  <si>
    <t xml:space="preserve"> Adam</t>
  </si>
  <si>
    <t xml:space="preserve"> Eva</t>
  </si>
  <si>
    <t>[0,59]</t>
  </si>
  <si>
    <t xml:space="preserve"> Smith</t>
  </si>
  <si>
    <t>[60,69]</t>
  </si>
  <si>
    <t xml:space="preserve"> Bob</t>
  </si>
  <si>
    <t>[70,79]</t>
  </si>
  <si>
    <t xml:space="preserve"> Tom</t>
  </si>
  <si>
    <t>[80,89]</t>
  </si>
  <si>
    <t xml:space="preserve"> York</t>
  </si>
  <si>
    <t>[90,100]</t>
  </si>
  <si>
    <t xml:space="preserve"> Lisa</t>
  </si>
  <si>
    <t xml:space="preserve"> Hilton</t>
  </si>
  <si>
    <t xml:space="preserve"> Lincoln</t>
  </si>
  <si>
    <t xml:space="preserve"> Yourdon</t>
  </si>
  <si>
    <t xml:space="preserve"> White</t>
  </si>
  <si>
    <t xml:space="preserve"> Jack</t>
  </si>
  <si>
    <t xml:space="preserve"> Patrick</t>
  </si>
  <si>
    <t xml:space="preserve"> William</t>
  </si>
  <si>
    <t xml:space="preserve"> Kais</t>
  </si>
  <si>
    <t xml:space="preserve"> Hart</t>
  </si>
  <si>
    <t xml:space="preserve"> Marthon</t>
  </si>
  <si>
    <t xml:space="preserve"> Jackson</t>
  </si>
  <si>
    <t xml:space="preserve"> Nilson</t>
  </si>
  <si>
    <t xml:space="preserve"> Winston</t>
  </si>
  <si>
    <t xml:space="preserve"> Simon</t>
  </si>
  <si>
    <t xml:space="preserve"> Duke</t>
  </si>
  <si>
    <t xml:space="preserve"> Yale</t>
  </si>
  <si>
    <t xml:space="preserve"> Cambridge</t>
  </si>
  <si>
    <t xml:space="preserve"> Kucker</t>
  </si>
  <si>
    <t xml:space="preserve"> May</t>
  </si>
  <si>
    <t xml:space="preserve"> Amy</t>
  </si>
  <si>
    <t xml:space="preserve"> Pop</t>
  </si>
  <si>
    <t xml:space="preserve"> Lily</t>
  </si>
  <si>
    <t xml:space="preserve"> Marks</t>
  </si>
  <si>
    <t xml:space="preserve"> Digger</t>
  </si>
  <si>
    <t xml:space="preserve"> Black</t>
  </si>
  <si>
    <t xml:space="preserve"> Peppy</t>
  </si>
  <si>
    <t xml:space="preserve"> Houston</t>
  </si>
  <si>
    <t xml:space="preserve"> Frank</t>
  </si>
  <si>
    <t xml:space="preserve"> Susan</t>
  </si>
  <si>
    <t xml:space="preserve"> Bright</t>
  </si>
  <si>
    <t xml:space="preserve"> Wise</t>
  </si>
  <si>
    <t>最高分</t>
  </si>
  <si>
    <t>最小值</t>
  </si>
  <si>
    <t>平均分</t>
  </si>
  <si>
    <t>郭娟娟</t>
  </si>
  <si>
    <t>王文慧</t>
  </si>
  <si>
    <t>白洁</t>
  </si>
  <si>
    <t>童乐</t>
  </si>
  <si>
    <t>韦钰</t>
  </si>
  <si>
    <t>董 璐</t>
  </si>
  <si>
    <t>陈 萌</t>
  </si>
  <si>
    <t>黄思雨</t>
  </si>
  <si>
    <t>郭楚燕</t>
  </si>
  <si>
    <t>谷中玉</t>
  </si>
  <si>
    <t>梁迪迪</t>
  </si>
  <si>
    <t>田正梅</t>
  </si>
  <si>
    <t>樊昱佳</t>
  </si>
  <si>
    <t>文麒</t>
  </si>
  <si>
    <t>杨 汀</t>
  </si>
  <si>
    <t>赵钰飞</t>
  </si>
  <si>
    <t>邓 睿</t>
  </si>
  <si>
    <t>李奇润</t>
  </si>
  <si>
    <t>袁堂卫</t>
  </si>
  <si>
    <t>李俞广</t>
  </si>
  <si>
    <t>马韵盈</t>
  </si>
  <si>
    <t>廖嘉莹</t>
  </si>
  <si>
    <t>蔡秋良</t>
  </si>
  <si>
    <t>蔡晓琳</t>
  </si>
  <si>
    <t>陈梓旭</t>
  </si>
  <si>
    <t>李星怿</t>
  </si>
  <si>
    <t>林映彤</t>
  </si>
  <si>
    <t>冯婉盈</t>
  </si>
  <si>
    <t>何嘉文</t>
  </si>
  <si>
    <t>李添飞</t>
  </si>
  <si>
    <t>刘泳文</t>
  </si>
  <si>
    <t>林 菁</t>
  </si>
  <si>
    <t>林关芝</t>
  </si>
  <si>
    <t>刘杏林</t>
  </si>
  <si>
    <t>欧思韵</t>
  </si>
  <si>
    <t>最低分</t>
  </si>
  <si>
    <t>林 茵</t>
  </si>
  <si>
    <t>陈 鑫</t>
  </si>
  <si>
    <t>梁丹宇</t>
  </si>
  <si>
    <t>徐钟欣</t>
  </si>
  <si>
    <t>李 祯</t>
  </si>
  <si>
    <t>陈燕梁</t>
  </si>
  <si>
    <t>陈纪君</t>
  </si>
  <si>
    <t>李晓婕</t>
  </si>
  <si>
    <t>卢丽君</t>
  </si>
  <si>
    <t>林咏毅</t>
  </si>
  <si>
    <t>陈宇航</t>
  </si>
  <si>
    <t>张家维</t>
  </si>
  <si>
    <t>潘晓敏</t>
  </si>
  <si>
    <t>陈东毅</t>
  </si>
  <si>
    <t>陈小莹</t>
  </si>
  <si>
    <t>史思艳</t>
  </si>
  <si>
    <t>莫杰钦</t>
  </si>
  <si>
    <t>黄晓嘉</t>
  </si>
  <si>
    <t>陈晓霞</t>
  </si>
  <si>
    <t>陈燕娜</t>
  </si>
  <si>
    <t>李佳勇</t>
  </si>
  <si>
    <t>李育彬</t>
  </si>
  <si>
    <t>林泓钊</t>
  </si>
  <si>
    <t>张水兰</t>
  </si>
  <si>
    <t>潘若星</t>
  </si>
  <si>
    <t>方韵悦</t>
  </si>
  <si>
    <t>朱栩晓</t>
  </si>
  <si>
    <t>温仕鸿</t>
  </si>
  <si>
    <t>吕莹莹</t>
  </si>
  <si>
    <t>吴浩彬</t>
  </si>
  <si>
    <t>凌港征</t>
  </si>
  <si>
    <t>王心然</t>
  </si>
  <si>
    <t>杨静</t>
  </si>
  <si>
    <t>杨珂</t>
  </si>
  <si>
    <t>孙翔</t>
  </si>
  <si>
    <t>赵昕</t>
  </si>
  <si>
    <t>杨楠</t>
  </si>
  <si>
    <t>陈妍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</si>
</sst>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3" x14ac:knownFonts="1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28">
    <dxf>
      <numFmt numFmtId="0" formatCode="General"/>
    </dxf>
    <dxf>
      <numFmt numFmtId="0" formatCode="General"/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直方图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0204480253922"/>
          <c:y val="0.30539370078740202"/>
          <c:w val="0.85137174713625896"/>
          <c:h val="0.501905438903469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ClassA!$C$1</c:f>
              <c:strCache>
                <c:ptCount val="1"/>
                <c:pt idx="0">
                  <c:v> 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ClassA!$I$3:$I$7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ClassA!$J$3:$J$7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12</c:v>
                </c:pt>
                <c:pt idx="3">
                  <c:v>16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F5-4B57-9CD0-AF424E4C372E}"/>
            </c:ext>
          </c:extLst>
        </c:ser>
        <c:ser>
          <c:idx val="1"/>
          <c:order val="1"/>
          <c:tx>
            <c:strRef>
              <c:f>ClassA!$D$1</c:f>
              <c:strCache>
                <c:ptCount val="1"/>
                <c:pt idx="0">
                  <c:v> Mid-Term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ClassA!$I$3:$I$7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ClassA!$K$3:$K$7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15</c:v>
                </c:pt>
                <c:pt idx="3">
                  <c:v>17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F5-4B57-9CD0-AF424E4C372E}"/>
            </c:ext>
          </c:extLst>
        </c:ser>
        <c:ser>
          <c:idx val="2"/>
          <c:order val="2"/>
          <c:tx>
            <c:strRef>
              <c:f>ClassA!$E$1</c:f>
              <c:strCache>
                <c:ptCount val="1"/>
                <c:pt idx="0">
                  <c:v> Exam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ClassA!$I$3:$I$7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ClassA!$L$3:$L$7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22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F5-4B57-9CD0-AF424E4C372E}"/>
            </c:ext>
          </c:extLst>
        </c:ser>
        <c:ser>
          <c:idx val="3"/>
          <c:order val="3"/>
          <c:tx>
            <c:strRef>
              <c:f>ClassA!$F$1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ClassA!$I$3:$I$7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ClassA!$M$3:$M$7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23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F5-4B57-9CD0-AF424E4C3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9331440"/>
        <c:axId val="989330128"/>
      </c:barChart>
      <c:catAx>
        <c:axId val="98933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9330128"/>
        <c:crosses val="autoZero"/>
        <c:auto val="1"/>
        <c:lblAlgn val="ctr"/>
        <c:lblOffset val="100"/>
        <c:noMultiLvlLbl val="0"/>
      </c:catAx>
      <c:valAx>
        <c:axId val="9893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933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383466601558498"/>
          <c:y val="0.18576334208223999"/>
          <c:w val="0.49957731096968999"/>
          <c:h val="8.92863392075990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饼图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29372922134733198"/>
          <c:y val="0.135590186643336"/>
          <c:w val="0.42087489063867001"/>
          <c:h val="0.70145815106444998"/>
        </c:manualLayout>
      </c:layout>
      <c:doughnutChart>
        <c:varyColors val="1"/>
        <c:ser>
          <c:idx val="0"/>
          <c:order val="0"/>
          <c:tx>
            <c:strRef>
              <c:f>ClassA!$J$2</c:f>
              <c:strCache>
                <c:ptCount val="1"/>
                <c:pt idx="0">
                  <c:v> Project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DC2-49FD-A3F6-252DEF0FDF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C2-49FD-A3F6-252DEF0FDF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DC2-49FD-A3F6-252DEF0FDF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DC2-49FD-A3F6-252DEF0FDF0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DC2-49FD-A3F6-252DEF0FDF0C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DC2-49FD-A3F6-252DEF0FDF0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DC2-49FD-A3F6-252DEF0FDF0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DC2-49FD-A3F6-252DEF0FDF0C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DC2-49FD-A3F6-252DEF0FDF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ClassA!$I$3:$I$7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ClassA!$J$3:$J$7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12</c:v>
                </c:pt>
                <c:pt idx="3">
                  <c:v>16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DC2-49FD-A3F6-252DEF0FDF0C}"/>
            </c:ext>
          </c:extLst>
        </c:ser>
        <c:ser>
          <c:idx val="1"/>
          <c:order val="1"/>
          <c:tx>
            <c:strRef>
              <c:f>ClassA!$K$2</c:f>
              <c:strCache>
                <c:ptCount val="1"/>
                <c:pt idx="0">
                  <c:v> Mid-Term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ADC2-49FD-A3F6-252DEF0FDF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ADC2-49FD-A3F6-252DEF0FDF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ADC2-49FD-A3F6-252DEF0FDF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ADC2-49FD-A3F6-252DEF0FDF0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ADC2-49FD-A3F6-252DEF0FDF0C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DC2-49FD-A3F6-252DEF0FDF0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DC2-49FD-A3F6-252DEF0FDF0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ADC2-49FD-A3F6-252DEF0FDF0C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ADC2-49FD-A3F6-252DEF0FDF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ClassA!$I$3:$I$7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ClassA!$K$3:$K$7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15</c:v>
                </c:pt>
                <c:pt idx="3">
                  <c:v>17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DC2-49FD-A3F6-252DEF0FDF0C}"/>
            </c:ext>
          </c:extLst>
        </c:ser>
        <c:ser>
          <c:idx val="2"/>
          <c:order val="2"/>
          <c:tx>
            <c:strRef>
              <c:f>ClassA!$L$2</c:f>
              <c:strCache>
                <c:ptCount val="1"/>
                <c:pt idx="0">
                  <c:v> Exam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DC2-49FD-A3F6-252DEF0FDF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ADC2-49FD-A3F6-252DEF0FDF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ADC2-49FD-A3F6-252DEF0FDF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ADC2-49FD-A3F6-252DEF0FDF0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ADC2-49FD-A3F6-252DEF0FDF0C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ADC2-49FD-A3F6-252DEF0FDF0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ADC2-49FD-A3F6-252DEF0FDF0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ADC2-49FD-A3F6-252DEF0FDF0C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ADC2-49FD-A3F6-252DEF0FDF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ClassA!$I$3:$I$7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ClassA!$L$3:$L$7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22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ADC2-49FD-A3F6-252DEF0FDF0C}"/>
            </c:ext>
          </c:extLst>
        </c:ser>
        <c:ser>
          <c:idx val="3"/>
          <c:order val="3"/>
          <c:tx>
            <c:strRef>
              <c:f>ClassA!$M$2</c:f>
              <c:strCache>
                <c:ptCount val="1"/>
                <c:pt idx="0">
                  <c:v>总分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ADC2-49FD-A3F6-252DEF0FDF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ADC2-49FD-A3F6-252DEF0FDF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ADC2-49FD-A3F6-252DEF0FDF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ADC2-49FD-A3F6-252DEF0FDF0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ADC2-49FD-A3F6-252DEF0FDF0C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ADC2-49FD-A3F6-252DEF0FDF0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ADC2-49FD-A3F6-252DEF0FDF0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ADC2-49FD-A3F6-252DEF0FDF0C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ADC2-49FD-A3F6-252DEF0FDF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ClassA!$I$3:$I$7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ClassA!$M$3:$M$7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23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ADC2-49FD-A3F6-252DEF0FD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折线图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ClassA!$J$2</c:f>
              <c:strCache>
                <c:ptCount val="1"/>
                <c:pt idx="0">
                  <c:v> Project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ClassA!$I$3:$I$7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ClassA!$J$3:$J$7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12</c:v>
                </c:pt>
                <c:pt idx="3">
                  <c:v>16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D3-463F-8EFA-AFF731CD06C9}"/>
            </c:ext>
          </c:extLst>
        </c:ser>
        <c:ser>
          <c:idx val="1"/>
          <c:order val="1"/>
          <c:tx>
            <c:strRef>
              <c:f>ClassA!$K$2</c:f>
              <c:strCache>
                <c:ptCount val="1"/>
                <c:pt idx="0">
                  <c:v> Mid-Term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ClassA!$I$3:$I$7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ClassA!$K$3:$K$7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15</c:v>
                </c:pt>
                <c:pt idx="3">
                  <c:v>17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D3-463F-8EFA-AFF731CD06C9}"/>
            </c:ext>
          </c:extLst>
        </c:ser>
        <c:ser>
          <c:idx val="2"/>
          <c:order val="2"/>
          <c:tx>
            <c:strRef>
              <c:f>ClassA!$L$2</c:f>
              <c:strCache>
                <c:ptCount val="1"/>
                <c:pt idx="0">
                  <c:v> Exam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ClassA!$I$3:$I$7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ClassA!$L$3:$L$7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22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D3-463F-8EFA-AFF731CD06C9}"/>
            </c:ext>
          </c:extLst>
        </c:ser>
        <c:ser>
          <c:idx val="3"/>
          <c:order val="3"/>
          <c:tx>
            <c:strRef>
              <c:f>ClassA!$M$2</c:f>
              <c:strCache>
                <c:ptCount val="1"/>
                <c:pt idx="0">
                  <c:v>总分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ClassA!$I$3:$I$7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ClassA!$M$3:$M$7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23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D3-463F-8EFA-AFF731CD0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3707848"/>
        <c:axId val="523714408"/>
      </c:lineChart>
      <c:catAx>
        <c:axId val="523707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3714408"/>
        <c:crosses val="autoZero"/>
        <c:auto val="1"/>
        <c:lblAlgn val="ctr"/>
        <c:lblOffset val="100"/>
        <c:noMultiLvlLbl val="0"/>
      </c:catAx>
      <c:valAx>
        <c:axId val="523714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3707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直方图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ClassB!$J$2</c:f>
              <c:strCache>
                <c:ptCount val="1"/>
                <c:pt idx="0">
                  <c:v> 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ClassB!$I$3:$I$7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ClassB!$J$3:$J$7</c:f>
              <c:numCache>
                <c:formatCode>General</c:formatCode>
                <c:ptCount val="5"/>
                <c:pt idx="0">
                  <c:v>6</c:v>
                </c:pt>
                <c:pt idx="1">
                  <c:v>10</c:v>
                </c:pt>
                <c:pt idx="2">
                  <c:v>6</c:v>
                </c:pt>
                <c:pt idx="3">
                  <c:v>5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FB-40DA-9595-DBFBE3A119B3}"/>
            </c:ext>
          </c:extLst>
        </c:ser>
        <c:ser>
          <c:idx val="1"/>
          <c:order val="1"/>
          <c:tx>
            <c:strRef>
              <c:f>ClassB!$K$2</c:f>
              <c:strCache>
                <c:ptCount val="1"/>
                <c:pt idx="0">
                  <c:v> Mid-Term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ClassB!$I$3:$I$7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ClassB!$K$3:$K$7</c:f>
              <c:numCache>
                <c:formatCode>General</c:formatCode>
                <c:ptCount val="5"/>
                <c:pt idx="0">
                  <c:v>8</c:v>
                </c:pt>
                <c:pt idx="1">
                  <c:v>4</c:v>
                </c:pt>
                <c:pt idx="2">
                  <c:v>9</c:v>
                </c:pt>
                <c:pt idx="3">
                  <c:v>8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FB-40DA-9595-DBFBE3A119B3}"/>
            </c:ext>
          </c:extLst>
        </c:ser>
        <c:ser>
          <c:idx val="2"/>
          <c:order val="2"/>
          <c:tx>
            <c:strRef>
              <c:f>ClassB!$L$2</c:f>
              <c:strCache>
                <c:ptCount val="1"/>
                <c:pt idx="0">
                  <c:v> Exam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ClassB!$I$3:$I$7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ClassB!$L$3:$L$7</c:f>
              <c:numCache>
                <c:formatCode>General</c:formatCode>
                <c:ptCount val="5"/>
                <c:pt idx="0">
                  <c:v>11</c:v>
                </c:pt>
                <c:pt idx="1">
                  <c:v>4</c:v>
                </c:pt>
                <c:pt idx="2">
                  <c:v>4</c:v>
                </c:pt>
                <c:pt idx="3">
                  <c:v>9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FB-40DA-9595-DBFBE3A119B3}"/>
            </c:ext>
          </c:extLst>
        </c:ser>
        <c:ser>
          <c:idx val="3"/>
          <c:order val="3"/>
          <c:tx>
            <c:strRef>
              <c:f>ClassB!$M$2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ClassB!$I$3:$I$7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ClassB!$M$3:$M$7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9</c:v>
                </c:pt>
                <c:pt idx="3">
                  <c:v>8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FB-40DA-9595-DBFBE3A11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1105760"/>
        <c:axId val="1111107728"/>
      </c:barChart>
      <c:catAx>
        <c:axId val="111110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1107728"/>
        <c:crosses val="autoZero"/>
        <c:auto val="1"/>
        <c:lblAlgn val="ctr"/>
        <c:lblOffset val="100"/>
        <c:noMultiLvlLbl val="0"/>
      </c:catAx>
      <c:valAx>
        <c:axId val="111110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1105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饼图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279601990049751"/>
          <c:y val="0.14966230856656901"/>
          <c:w val="0.48343994314143601"/>
          <c:h val="0.70633437175493297"/>
        </c:manualLayout>
      </c:layout>
      <c:doughnutChart>
        <c:varyColors val="1"/>
        <c:ser>
          <c:idx val="0"/>
          <c:order val="0"/>
          <c:tx>
            <c:strRef>
              <c:f>ClassB!$J$2</c:f>
              <c:strCache>
                <c:ptCount val="1"/>
                <c:pt idx="0">
                  <c:v> Project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236-4444-A4AD-501B9F2A48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236-4444-A4AD-501B9F2A48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236-4444-A4AD-501B9F2A489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236-4444-A4AD-501B9F2A489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236-4444-A4AD-501B9F2A489D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236-4444-A4AD-501B9F2A489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236-4444-A4AD-501B9F2A489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236-4444-A4AD-501B9F2A489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236-4444-A4AD-501B9F2A48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ClassB!$I$3:$I$7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ClassB!$J$3:$J$7</c:f>
              <c:numCache>
                <c:formatCode>General</c:formatCode>
                <c:ptCount val="5"/>
                <c:pt idx="0">
                  <c:v>6</c:v>
                </c:pt>
                <c:pt idx="1">
                  <c:v>10</c:v>
                </c:pt>
                <c:pt idx="2">
                  <c:v>6</c:v>
                </c:pt>
                <c:pt idx="3">
                  <c:v>5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236-4444-A4AD-501B9F2A489D}"/>
            </c:ext>
          </c:extLst>
        </c:ser>
        <c:ser>
          <c:idx val="1"/>
          <c:order val="1"/>
          <c:tx>
            <c:strRef>
              <c:f>ClassB!$K$2</c:f>
              <c:strCache>
                <c:ptCount val="1"/>
                <c:pt idx="0">
                  <c:v> Mid-Term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F236-4444-A4AD-501B9F2A48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F236-4444-A4AD-501B9F2A48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F236-4444-A4AD-501B9F2A489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F236-4444-A4AD-501B9F2A489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F236-4444-A4AD-501B9F2A489D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236-4444-A4AD-501B9F2A489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236-4444-A4AD-501B9F2A489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236-4444-A4AD-501B9F2A489D}"/>
                </c:ext>
              </c:extLst>
            </c:dLbl>
            <c:dLbl>
              <c:idx val="3"/>
              <c:layout>
                <c:manualLayout>
                  <c:x val="9.9502487562189101E-2"/>
                  <c:y val="9.8650051921079895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236-4444-A4AD-501B9F2A489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236-4444-A4AD-501B9F2A48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ClassB!$I$3:$I$7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ClassB!$K$3:$K$7</c:f>
              <c:numCache>
                <c:formatCode>General</c:formatCode>
                <c:ptCount val="5"/>
                <c:pt idx="0">
                  <c:v>8</c:v>
                </c:pt>
                <c:pt idx="1">
                  <c:v>4</c:v>
                </c:pt>
                <c:pt idx="2">
                  <c:v>9</c:v>
                </c:pt>
                <c:pt idx="3">
                  <c:v>8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236-4444-A4AD-501B9F2A489D}"/>
            </c:ext>
          </c:extLst>
        </c:ser>
        <c:ser>
          <c:idx val="2"/>
          <c:order val="2"/>
          <c:tx>
            <c:strRef>
              <c:f>ClassB!$L$2</c:f>
              <c:strCache>
                <c:ptCount val="1"/>
                <c:pt idx="0">
                  <c:v> Exam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F236-4444-A4AD-501B9F2A48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F236-4444-A4AD-501B9F2A48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F236-4444-A4AD-501B9F2A489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F236-4444-A4AD-501B9F2A489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F236-4444-A4AD-501B9F2A489D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236-4444-A4AD-501B9F2A489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F236-4444-A4AD-501B9F2A489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F236-4444-A4AD-501B9F2A489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F236-4444-A4AD-501B9F2A48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ClassB!$I$3:$I$7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ClassB!$L$3:$L$7</c:f>
              <c:numCache>
                <c:formatCode>General</c:formatCode>
                <c:ptCount val="5"/>
                <c:pt idx="0">
                  <c:v>11</c:v>
                </c:pt>
                <c:pt idx="1">
                  <c:v>4</c:v>
                </c:pt>
                <c:pt idx="2">
                  <c:v>4</c:v>
                </c:pt>
                <c:pt idx="3">
                  <c:v>9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F236-4444-A4AD-501B9F2A489D}"/>
            </c:ext>
          </c:extLst>
        </c:ser>
        <c:ser>
          <c:idx val="3"/>
          <c:order val="3"/>
          <c:tx>
            <c:strRef>
              <c:f>ClassB!$M$2</c:f>
              <c:strCache>
                <c:ptCount val="1"/>
                <c:pt idx="0">
                  <c:v>总分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F236-4444-A4AD-501B9F2A48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F236-4444-A4AD-501B9F2A48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F236-4444-A4AD-501B9F2A489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F236-4444-A4AD-501B9F2A489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F236-4444-A4AD-501B9F2A489D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F236-4444-A4AD-501B9F2A489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F236-4444-A4AD-501B9F2A489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F236-4444-A4AD-501B9F2A489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F236-4444-A4AD-501B9F2A48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ClassB!$I$3:$I$7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ClassB!$M$3:$M$7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9</c:v>
                </c:pt>
                <c:pt idx="3">
                  <c:v>8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F236-4444-A4AD-501B9F2A4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1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折线图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ClassB!$J$2</c:f>
              <c:strCache>
                <c:ptCount val="1"/>
                <c:pt idx="0">
                  <c:v> Project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ClassB!$I$3:$I$7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ClassB!$J$3:$J$7</c:f>
              <c:numCache>
                <c:formatCode>General</c:formatCode>
                <c:ptCount val="5"/>
                <c:pt idx="0">
                  <c:v>6</c:v>
                </c:pt>
                <c:pt idx="1">
                  <c:v>10</c:v>
                </c:pt>
                <c:pt idx="2">
                  <c:v>6</c:v>
                </c:pt>
                <c:pt idx="3">
                  <c:v>5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A-41CD-A1E1-3838ECBA829C}"/>
            </c:ext>
          </c:extLst>
        </c:ser>
        <c:ser>
          <c:idx val="1"/>
          <c:order val="1"/>
          <c:tx>
            <c:strRef>
              <c:f>ClassB!$K$2</c:f>
              <c:strCache>
                <c:ptCount val="1"/>
                <c:pt idx="0">
                  <c:v> Mid-Term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ClassB!$I$3:$I$7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ClassB!$K$3:$K$7</c:f>
              <c:numCache>
                <c:formatCode>General</c:formatCode>
                <c:ptCount val="5"/>
                <c:pt idx="0">
                  <c:v>8</c:v>
                </c:pt>
                <c:pt idx="1">
                  <c:v>4</c:v>
                </c:pt>
                <c:pt idx="2">
                  <c:v>9</c:v>
                </c:pt>
                <c:pt idx="3">
                  <c:v>8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4A-41CD-A1E1-3838ECBA829C}"/>
            </c:ext>
          </c:extLst>
        </c:ser>
        <c:ser>
          <c:idx val="2"/>
          <c:order val="2"/>
          <c:tx>
            <c:strRef>
              <c:f>ClassB!$L$2</c:f>
              <c:strCache>
                <c:ptCount val="1"/>
                <c:pt idx="0">
                  <c:v> Exam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ClassB!$I$3:$I$7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ClassB!$L$3:$L$7</c:f>
              <c:numCache>
                <c:formatCode>General</c:formatCode>
                <c:ptCount val="5"/>
                <c:pt idx="0">
                  <c:v>11</c:v>
                </c:pt>
                <c:pt idx="1">
                  <c:v>4</c:v>
                </c:pt>
                <c:pt idx="2">
                  <c:v>4</c:v>
                </c:pt>
                <c:pt idx="3">
                  <c:v>9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4A-41CD-A1E1-3838ECBA829C}"/>
            </c:ext>
          </c:extLst>
        </c:ser>
        <c:ser>
          <c:idx val="3"/>
          <c:order val="3"/>
          <c:tx>
            <c:strRef>
              <c:f>ClassB!$M$2</c:f>
              <c:strCache>
                <c:ptCount val="1"/>
                <c:pt idx="0">
                  <c:v>总分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ClassB!$I$3:$I$7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ClassB!$M$3:$M$7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9</c:v>
                </c:pt>
                <c:pt idx="3">
                  <c:v>8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4A-41CD-A1E1-3838ECBA8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6359504"/>
        <c:axId val="936361144"/>
      </c:lineChart>
      <c:catAx>
        <c:axId val="93635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6361144"/>
        <c:crosses val="autoZero"/>
        <c:auto val="1"/>
        <c:lblAlgn val="ctr"/>
        <c:lblOffset val="100"/>
        <c:noMultiLvlLbl val="0"/>
      </c:catAx>
      <c:valAx>
        <c:axId val="93636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635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直方图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ClassC!$J$2</c:f>
              <c:strCache>
                <c:ptCount val="1"/>
                <c:pt idx="0">
                  <c:v> 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ClassC!$I$3:$I$7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ClassC!$J$3:$J$7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7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07-4A5A-AAF8-977120E67CD8}"/>
            </c:ext>
          </c:extLst>
        </c:ser>
        <c:ser>
          <c:idx val="1"/>
          <c:order val="1"/>
          <c:tx>
            <c:strRef>
              <c:f>ClassC!$K$2</c:f>
              <c:strCache>
                <c:ptCount val="1"/>
                <c:pt idx="0">
                  <c:v> Mid-Term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ClassC!$I$3:$I$7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ClassC!$K$3:$K$7</c:f>
              <c:numCache>
                <c:formatCode>General</c:formatCode>
                <c:ptCount val="5"/>
                <c:pt idx="0">
                  <c:v>3</c:v>
                </c:pt>
                <c:pt idx="1">
                  <c:v>12</c:v>
                </c:pt>
                <c:pt idx="2">
                  <c:v>4</c:v>
                </c:pt>
                <c:pt idx="3">
                  <c:v>10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07-4A5A-AAF8-977120E67CD8}"/>
            </c:ext>
          </c:extLst>
        </c:ser>
        <c:ser>
          <c:idx val="2"/>
          <c:order val="2"/>
          <c:tx>
            <c:strRef>
              <c:f>ClassC!$L$2</c:f>
              <c:strCache>
                <c:ptCount val="1"/>
                <c:pt idx="0">
                  <c:v> Exam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ClassC!$I$3:$I$7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ClassC!$L$3:$L$7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9</c:v>
                </c:pt>
                <c:pt idx="3">
                  <c:v>9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07-4A5A-AAF8-977120E67CD8}"/>
            </c:ext>
          </c:extLst>
        </c:ser>
        <c:ser>
          <c:idx val="3"/>
          <c:order val="3"/>
          <c:tx>
            <c:strRef>
              <c:f>ClassC!$M$2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ClassC!$I$3:$I$7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ClassC!$M$3:$M$7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18</c:v>
                </c:pt>
                <c:pt idx="3">
                  <c:v>13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07-4A5A-AAF8-977120E67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0715088"/>
        <c:axId val="1220715744"/>
      </c:barChart>
      <c:catAx>
        <c:axId val="122071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0715744"/>
        <c:crosses val="autoZero"/>
        <c:auto val="1"/>
        <c:lblAlgn val="ctr"/>
        <c:lblOffset val="100"/>
        <c:noMultiLvlLbl val="0"/>
      </c:catAx>
      <c:valAx>
        <c:axId val="122071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071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饼图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30363782652168497"/>
          <c:y val="0.15183017663332599"/>
          <c:w val="0.41587249510477903"/>
          <c:h val="0.70810722139462301"/>
        </c:manualLayout>
      </c:layout>
      <c:doughnutChart>
        <c:varyColors val="1"/>
        <c:ser>
          <c:idx val="0"/>
          <c:order val="0"/>
          <c:tx>
            <c:strRef>
              <c:f>ClassC!$J$2</c:f>
              <c:strCache>
                <c:ptCount val="1"/>
                <c:pt idx="0">
                  <c:v> Project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8B7-470C-AFA0-F09366D046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8B7-470C-AFA0-F09366D046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8B7-470C-AFA0-F09366D046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8B7-470C-AFA0-F09366D0466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8B7-470C-AFA0-F09366D04667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8B7-470C-AFA0-F09366D0466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8B7-470C-AFA0-F09366D04667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8B7-470C-AFA0-F09366D04667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8B7-470C-AFA0-F09366D046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ClassC!$I$3:$I$7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ClassC!$J$3:$J$7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7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8B7-470C-AFA0-F09366D04667}"/>
            </c:ext>
          </c:extLst>
        </c:ser>
        <c:ser>
          <c:idx val="1"/>
          <c:order val="1"/>
          <c:tx>
            <c:strRef>
              <c:f>ClassC!$K$2</c:f>
              <c:strCache>
                <c:ptCount val="1"/>
                <c:pt idx="0">
                  <c:v> Mid-Term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8B7-470C-AFA0-F09366D046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B8B7-470C-AFA0-F09366D046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B8B7-470C-AFA0-F09366D046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B8B7-470C-AFA0-F09366D0466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B8B7-470C-AFA0-F09366D04667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8B7-470C-AFA0-F09366D0466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8B7-470C-AFA0-F09366D04667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8B7-470C-AFA0-F09366D04667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B8B7-470C-AFA0-F09366D046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ClassC!$I$3:$I$7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ClassC!$K$3:$K$7</c:f>
              <c:numCache>
                <c:formatCode>General</c:formatCode>
                <c:ptCount val="5"/>
                <c:pt idx="0">
                  <c:v>3</c:v>
                </c:pt>
                <c:pt idx="1">
                  <c:v>12</c:v>
                </c:pt>
                <c:pt idx="2">
                  <c:v>4</c:v>
                </c:pt>
                <c:pt idx="3">
                  <c:v>10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8B7-470C-AFA0-F09366D04667}"/>
            </c:ext>
          </c:extLst>
        </c:ser>
        <c:ser>
          <c:idx val="2"/>
          <c:order val="2"/>
          <c:tx>
            <c:strRef>
              <c:f>ClassC!$L$2</c:f>
              <c:strCache>
                <c:ptCount val="1"/>
                <c:pt idx="0">
                  <c:v> Exam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B8B7-470C-AFA0-F09366D046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B8B7-470C-AFA0-F09366D046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B8B7-470C-AFA0-F09366D046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B8B7-470C-AFA0-F09366D0466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B8B7-470C-AFA0-F09366D04667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B8B7-470C-AFA0-F09366D0466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B8B7-470C-AFA0-F09366D04667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B8B7-470C-AFA0-F09366D04667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B8B7-470C-AFA0-F09366D046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ClassC!$I$3:$I$7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ClassC!$L$3:$L$7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9</c:v>
                </c:pt>
                <c:pt idx="3">
                  <c:v>9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8B7-470C-AFA0-F09366D04667}"/>
            </c:ext>
          </c:extLst>
        </c:ser>
        <c:ser>
          <c:idx val="3"/>
          <c:order val="3"/>
          <c:tx>
            <c:strRef>
              <c:f>ClassC!$M$2</c:f>
              <c:strCache>
                <c:ptCount val="1"/>
                <c:pt idx="0">
                  <c:v>总分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B8B7-470C-AFA0-F09366D046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B8B7-470C-AFA0-F09366D046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B8B7-470C-AFA0-F09366D046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B8B7-470C-AFA0-F09366D0466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B8B7-470C-AFA0-F09366D04667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B8B7-470C-AFA0-F09366D0466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B8B7-470C-AFA0-F09366D04667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B8B7-470C-AFA0-F09366D04667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B8B7-470C-AFA0-F09366D046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ClassC!$I$3:$I$7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ClassC!$M$3:$M$7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18</c:v>
                </c:pt>
                <c:pt idx="3">
                  <c:v>13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B8B7-470C-AFA0-F09366D04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折线图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ClassC!$J$2</c:f>
              <c:strCache>
                <c:ptCount val="1"/>
                <c:pt idx="0">
                  <c:v> Project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ClassC!$I$3:$I$7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ClassC!$J$3:$J$7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7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8B-4662-B96B-6A92F8E3E5CD}"/>
            </c:ext>
          </c:extLst>
        </c:ser>
        <c:ser>
          <c:idx val="1"/>
          <c:order val="1"/>
          <c:tx>
            <c:strRef>
              <c:f>ClassC!$K$2</c:f>
              <c:strCache>
                <c:ptCount val="1"/>
                <c:pt idx="0">
                  <c:v> Mid-Term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ClassC!$I$3:$I$7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ClassC!$K$3:$K$7</c:f>
              <c:numCache>
                <c:formatCode>General</c:formatCode>
                <c:ptCount val="5"/>
                <c:pt idx="0">
                  <c:v>3</c:v>
                </c:pt>
                <c:pt idx="1">
                  <c:v>12</c:v>
                </c:pt>
                <c:pt idx="2">
                  <c:v>4</c:v>
                </c:pt>
                <c:pt idx="3">
                  <c:v>10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8B-4662-B96B-6A92F8E3E5CD}"/>
            </c:ext>
          </c:extLst>
        </c:ser>
        <c:ser>
          <c:idx val="2"/>
          <c:order val="2"/>
          <c:tx>
            <c:strRef>
              <c:f>ClassC!$L$2</c:f>
              <c:strCache>
                <c:ptCount val="1"/>
                <c:pt idx="0">
                  <c:v> Exam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ClassC!$I$3:$I$7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ClassC!$L$3:$L$7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9</c:v>
                </c:pt>
                <c:pt idx="3">
                  <c:v>9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8B-4662-B96B-6A92F8E3E5CD}"/>
            </c:ext>
          </c:extLst>
        </c:ser>
        <c:ser>
          <c:idx val="3"/>
          <c:order val="3"/>
          <c:tx>
            <c:strRef>
              <c:f>ClassC!$M$2</c:f>
              <c:strCache>
                <c:ptCount val="1"/>
                <c:pt idx="0">
                  <c:v>总分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ClassC!$I$3:$I$7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ClassC!$M$3:$M$7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18</c:v>
                </c:pt>
                <c:pt idx="3">
                  <c:v>13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8B-4662-B96B-6A92F8E3E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713448"/>
        <c:axId val="1220711152"/>
      </c:lineChart>
      <c:catAx>
        <c:axId val="1220713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0711152"/>
        <c:crosses val="autoZero"/>
        <c:auto val="1"/>
        <c:lblAlgn val="ctr"/>
        <c:lblOffset val="100"/>
        <c:noMultiLvlLbl val="0"/>
      </c:catAx>
      <c:valAx>
        <c:axId val="122071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0713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直方图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Summary!$J$2</c:f>
              <c:strCache>
                <c:ptCount val="1"/>
                <c:pt idx="0">
                  <c:v> 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Summary!$J$3:$J$7</c:f>
              <c:numCache>
                <c:formatCode>General</c:formatCode>
                <c:ptCount val="5"/>
                <c:pt idx="0">
                  <c:v>11</c:v>
                </c:pt>
                <c:pt idx="1">
                  <c:v>19</c:v>
                </c:pt>
                <c:pt idx="2">
                  <c:v>31</c:v>
                </c:pt>
                <c:pt idx="3">
                  <c:v>28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06-41C4-AD16-D98E32F091C0}"/>
            </c:ext>
          </c:extLst>
        </c:ser>
        <c:ser>
          <c:idx val="1"/>
          <c:order val="1"/>
          <c:tx>
            <c:strRef>
              <c:f>Summary!$K$2</c:f>
              <c:strCache>
                <c:ptCount val="1"/>
                <c:pt idx="0">
                  <c:v> Mid-Term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Summary!$K$3:$K$7</c:f>
              <c:numCache>
                <c:formatCode>General</c:formatCode>
                <c:ptCount val="5"/>
                <c:pt idx="0">
                  <c:v>12</c:v>
                </c:pt>
                <c:pt idx="1">
                  <c:v>21</c:v>
                </c:pt>
                <c:pt idx="2">
                  <c:v>28</c:v>
                </c:pt>
                <c:pt idx="3">
                  <c:v>35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06-41C4-AD16-D98E32F091C0}"/>
            </c:ext>
          </c:extLst>
        </c:ser>
        <c:ser>
          <c:idx val="2"/>
          <c:order val="2"/>
          <c:tx>
            <c:strRef>
              <c:f>Summary!$L$2</c:f>
              <c:strCache>
                <c:ptCount val="1"/>
                <c:pt idx="0">
                  <c:v> Exam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Summary!$L$3:$L$7</c:f>
              <c:numCache>
                <c:formatCode>General</c:formatCode>
                <c:ptCount val="5"/>
                <c:pt idx="0">
                  <c:v>18</c:v>
                </c:pt>
                <c:pt idx="1">
                  <c:v>14</c:v>
                </c:pt>
                <c:pt idx="2">
                  <c:v>17</c:v>
                </c:pt>
                <c:pt idx="3">
                  <c:v>40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06-41C4-AD16-D98E32F091C0}"/>
            </c:ext>
          </c:extLst>
        </c:ser>
        <c:ser>
          <c:idx val="3"/>
          <c:order val="3"/>
          <c:tx>
            <c:strRef>
              <c:f>Summary!$M$2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Summary!$M$3:$M$7</c:f>
              <c:numCache>
                <c:formatCode>General</c:formatCode>
                <c:ptCount val="5"/>
                <c:pt idx="0">
                  <c:v>4</c:v>
                </c:pt>
                <c:pt idx="1">
                  <c:v>22</c:v>
                </c:pt>
                <c:pt idx="2">
                  <c:v>33</c:v>
                </c:pt>
                <c:pt idx="3">
                  <c:v>44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06-41C4-AD16-D98E32F09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0839376"/>
        <c:axId val="1110833472"/>
      </c:barChart>
      <c:catAx>
        <c:axId val="111083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0833472"/>
        <c:crosses val="autoZero"/>
        <c:auto val="1"/>
        <c:lblAlgn val="ctr"/>
        <c:lblOffset val="100"/>
        <c:noMultiLvlLbl val="0"/>
      </c:catAx>
      <c:valAx>
        <c:axId val="111083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083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饼图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29761786105850702"/>
          <c:y val="0.16550153681447699"/>
          <c:w val="0.43289367310098897"/>
          <c:h val="0.67497237187456804"/>
        </c:manualLayout>
      </c:layout>
      <c:doughnutChart>
        <c:varyColors val="1"/>
        <c:ser>
          <c:idx val="0"/>
          <c:order val="0"/>
          <c:tx>
            <c:strRef>
              <c:f>Summary!$J$2</c:f>
              <c:strCache>
                <c:ptCount val="1"/>
                <c:pt idx="0">
                  <c:v> Project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D5-4593-9848-882ED36C5E7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D5-4593-9848-882ED36C5E7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D5-4593-9848-882ED36C5E7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D5-4593-9848-882ED36C5E7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D5-4593-9848-882ED36C5E71}"/>
              </c:ext>
            </c:extLst>
          </c:dPt>
          <c:dLbls>
            <c:dLbl>
              <c:idx val="0"/>
              <c:layout>
                <c:manualLayout>
                  <c:x val="-1.05485232067511E-2"/>
                  <c:y val="-5.02552674000789E-17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D5-4593-9848-882ED36C5E71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6D5-4593-9848-882ED36C5E7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6D5-4593-9848-882ED36C5E71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6D5-4593-9848-882ED36C5E71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6D5-4593-9848-882ED36C5E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Summary!$I$3:$I$7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Summary!$J$3:$J$7</c:f>
              <c:numCache>
                <c:formatCode>General</c:formatCode>
                <c:ptCount val="5"/>
                <c:pt idx="0">
                  <c:v>11</c:v>
                </c:pt>
                <c:pt idx="1">
                  <c:v>19</c:v>
                </c:pt>
                <c:pt idx="2">
                  <c:v>31</c:v>
                </c:pt>
                <c:pt idx="3">
                  <c:v>28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D5-4593-9848-882ED36C5E71}"/>
            </c:ext>
          </c:extLst>
        </c:ser>
        <c:ser>
          <c:idx val="1"/>
          <c:order val="1"/>
          <c:tx>
            <c:strRef>
              <c:f>Summary!$K$2</c:f>
              <c:strCache>
                <c:ptCount val="1"/>
                <c:pt idx="0">
                  <c:v> Mid-Term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76D5-4593-9848-882ED36C5E7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76D5-4593-9848-882ED36C5E7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76D5-4593-9848-882ED36C5E7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76D5-4593-9848-882ED36C5E7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76D5-4593-9848-882ED36C5E71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6D5-4593-9848-882ED36C5E71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6D5-4593-9848-882ED36C5E7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6D5-4593-9848-882ED36C5E71}"/>
                </c:ext>
              </c:extLst>
            </c:dLbl>
            <c:dLbl>
              <c:idx val="3"/>
              <c:layout>
                <c:manualLayout>
                  <c:x val="9.1420534458509103E-2"/>
                  <c:y val="7.1271929824561403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6D5-4593-9848-882ED36C5E71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6D5-4593-9848-882ED36C5E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Summary!$I$3:$I$7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Summary!$K$3:$K$7</c:f>
              <c:numCache>
                <c:formatCode>General</c:formatCode>
                <c:ptCount val="5"/>
                <c:pt idx="0">
                  <c:v>12</c:v>
                </c:pt>
                <c:pt idx="1">
                  <c:v>21</c:v>
                </c:pt>
                <c:pt idx="2">
                  <c:v>28</c:v>
                </c:pt>
                <c:pt idx="3">
                  <c:v>35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6D5-4593-9848-882ED36C5E71}"/>
            </c:ext>
          </c:extLst>
        </c:ser>
        <c:ser>
          <c:idx val="2"/>
          <c:order val="2"/>
          <c:tx>
            <c:strRef>
              <c:f>Summary!$L$2</c:f>
              <c:strCache>
                <c:ptCount val="1"/>
                <c:pt idx="0">
                  <c:v> Exam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6D5-4593-9848-882ED36C5E7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6D5-4593-9848-882ED36C5E7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6D5-4593-9848-882ED36C5E7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6D5-4593-9848-882ED36C5E7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6D5-4593-9848-882ED36C5E71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76D5-4593-9848-882ED36C5E71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76D5-4593-9848-882ED36C5E7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76D5-4593-9848-882ED36C5E71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76D5-4593-9848-882ED36C5E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Summary!$I$3:$I$7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Summary!$L$3:$L$7</c:f>
              <c:numCache>
                <c:formatCode>General</c:formatCode>
                <c:ptCount val="5"/>
                <c:pt idx="0">
                  <c:v>18</c:v>
                </c:pt>
                <c:pt idx="1">
                  <c:v>14</c:v>
                </c:pt>
                <c:pt idx="2">
                  <c:v>17</c:v>
                </c:pt>
                <c:pt idx="3">
                  <c:v>40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76D5-4593-9848-882ED36C5E71}"/>
            </c:ext>
          </c:extLst>
        </c:ser>
        <c:ser>
          <c:idx val="3"/>
          <c:order val="3"/>
          <c:tx>
            <c:strRef>
              <c:f>Summary!$M$2</c:f>
              <c:strCache>
                <c:ptCount val="1"/>
                <c:pt idx="0">
                  <c:v>总分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76D5-4593-9848-882ED36C5E7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76D5-4593-9848-882ED36C5E7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76D5-4593-9848-882ED36C5E7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76D5-4593-9848-882ED36C5E7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76D5-4593-9848-882ED36C5E71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76D5-4593-9848-882ED36C5E71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76D5-4593-9848-882ED36C5E7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76D5-4593-9848-882ED36C5E71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76D5-4593-9848-882ED36C5E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Summary!$I$3:$I$7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Summary!$M$3:$M$7</c:f>
              <c:numCache>
                <c:formatCode>General</c:formatCode>
                <c:ptCount val="5"/>
                <c:pt idx="0">
                  <c:v>4</c:v>
                </c:pt>
                <c:pt idx="1">
                  <c:v>22</c:v>
                </c:pt>
                <c:pt idx="2">
                  <c:v>33</c:v>
                </c:pt>
                <c:pt idx="3">
                  <c:v>44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76D5-4593-9848-882ED36C5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折线图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Summary!$J$2</c:f>
              <c:strCache>
                <c:ptCount val="1"/>
                <c:pt idx="0">
                  <c:v> Project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Summary!$J$3:$J$7</c:f>
              <c:numCache>
                <c:formatCode>General</c:formatCode>
                <c:ptCount val="5"/>
                <c:pt idx="0">
                  <c:v>11</c:v>
                </c:pt>
                <c:pt idx="1">
                  <c:v>19</c:v>
                </c:pt>
                <c:pt idx="2">
                  <c:v>31</c:v>
                </c:pt>
                <c:pt idx="3">
                  <c:v>28</c:v>
                </c:pt>
                <c:pt idx="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4D-4A05-81F9-75A0787CA0F1}"/>
            </c:ext>
          </c:extLst>
        </c:ser>
        <c:ser>
          <c:idx val="1"/>
          <c:order val="1"/>
          <c:tx>
            <c:strRef>
              <c:f>Summary!$K$2</c:f>
              <c:strCache>
                <c:ptCount val="1"/>
                <c:pt idx="0">
                  <c:v> Mid-Term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Summary!$I$3:$I$7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Summary!$K$3:$K$7</c:f>
              <c:numCache>
                <c:formatCode>General</c:formatCode>
                <c:ptCount val="5"/>
                <c:pt idx="0">
                  <c:v>12</c:v>
                </c:pt>
                <c:pt idx="1">
                  <c:v>21</c:v>
                </c:pt>
                <c:pt idx="2">
                  <c:v>28</c:v>
                </c:pt>
                <c:pt idx="3">
                  <c:v>35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4D-4A05-81F9-75A0787CA0F1}"/>
            </c:ext>
          </c:extLst>
        </c:ser>
        <c:ser>
          <c:idx val="2"/>
          <c:order val="2"/>
          <c:tx>
            <c:strRef>
              <c:f>Summary!$L$2</c:f>
              <c:strCache>
                <c:ptCount val="1"/>
                <c:pt idx="0">
                  <c:v> Exam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Summary!$L$3:$L$7</c:f>
              <c:numCache>
                <c:formatCode>General</c:formatCode>
                <c:ptCount val="5"/>
                <c:pt idx="0">
                  <c:v>18</c:v>
                </c:pt>
                <c:pt idx="1">
                  <c:v>14</c:v>
                </c:pt>
                <c:pt idx="2">
                  <c:v>17</c:v>
                </c:pt>
                <c:pt idx="3">
                  <c:v>40</c:v>
                </c:pt>
                <c:pt idx="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4D-4A05-81F9-75A0787CA0F1}"/>
            </c:ext>
          </c:extLst>
        </c:ser>
        <c:ser>
          <c:idx val="3"/>
          <c:order val="3"/>
          <c:tx>
            <c:strRef>
              <c:f>Summary!$M$2</c:f>
              <c:strCache>
                <c:ptCount val="1"/>
                <c:pt idx="0">
                  <c:v>总分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Summary!$I$3:$I$7</c:f>
              <c:strCache>
                <c:ptCount val="5"/>
                <c:pt idx="0">
                  <c:v>[0,59]</c:v>
                </c:pt>
                <c:pt idx="1">
                  <c:v>[60,69]</c:v>
                </c:pt>
                <c:pt idx="2">
                  <c:v>[70,79]</c:v>
                </c:pt>
                <c:pt idx="3">
                  <c:v>[80,89]</c:v>
                </c:pt>
                <c:pt idx="4">
                  <c:v>[90,100]</c:v>
                </c:pt>
              </c:strCache>
            </c:strRef>
          </c:cat>
          <c:val>
            <c:numRef>
              <c:f>Summary!$M$3:$M$7</c:f>
              <c:numCache>
                <c:formatCode>General</c:formatCode>
                <c:ptCount val="5"/>
                <c:pt idx="0">
                  <c:v>4</c:v>
                </c:pt>
                <c:pt idx="1">
                  <c:v>22</c:v>
                </c:pt>
                <c:pt idx="2">
                  <c:v>33</c:v>
                </c:pt>
                <c:pt idx="3">
                  <c:v>44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4D-4A05-81F9-75A0787CA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9221288"/>
        <c:axId val="939223584"/>
      </c:lineChart>
      <c:catAx>
        <c:axId val="939221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9223584"/>
        <c:crosses val="autoZero"/>
        <c:auto val="1"/>
        <c:lblAlgn val="ctr"/>
        <c:lblOffset val="100"/>
        <c:noMultiLvlLbl val="0"/>
      </c:catAx>
      <c:valAx>
        <c:axId val="93922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9221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7</xdr:row>
      <xdr:rowOff>121920</xdr:rowOff>
    </xdr:from>
    <xdr:to>
      <xdr:col>13</xdr:col>
      <xdr:colOff>541020</xdr:colOff>
      <xdr:row>18</xdr:row>
      <xdr:rowOff>83820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18</xdr:row>
      <xdr:rowOff>167640</xdr:rowOff>
    </xdr:from>
    <xdr:to>
      <xdr:col>13</xdr:col>
      <xdr:colOff>556260</xdr:colOff>
      <xdr:row>32</xdr:row>
      <xdr:rowOff>152400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594360</xdr:colOff>
      <xdr:row>33</xdr:row>
      <xdr:rowOff>76200</xdr:rowOff>
    </xdr:from>
    <xdr:to>
      <xdr:col>13</xdr:col>
      <xdr:colOff>571500</xdr:colOff>
      <xdr:row>45</xdr:row>
      <xdr:rowOff>30480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7</xdr:row>
      <xdr:rowOff>182880</xdr:rowOff>
    </xdr:from>
    <xdr:to>
      <xdr:col>13</xdr:col>
      <xdr:colOff>7620</xdr:colOff>
      <xdr:row>19</xdr:row>
      <xdr:rowOff>30480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601980</xdr:colOff>
      <xdr:row>19</xdr:row>
      <xdr:rowOff>68580</xdr:rowOff>
    </xdr:from>
    <xdr:to>
      <xdr:col>13</xdr:col>
      <xdr:colOff>167640</xdr:colOff>
      <xdr:row>32</xdr:row>
      <xdr:rowOff>99060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33</xdr:row>
      <xdr:rowOff>0</xdr:rowOff>
    </xdr:from>
    <xdr:to>
      <xdr:col>13</xdr:col>
      <xdr:colOff>243840</xdr:colOff>
      <xdr:row>44</xdr:row>
      <xdr:rowOff>106680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182880</xdr:rowOff>
    </xdr:from>
    <xdr:to>
      <xdr:col>13</xdr:col>
      <xdr:colOff>274320</xdr:colOff>
      <xdr:row>19</xdr:row>
      <xdr:rowOff>68580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</xdr:colOff>
      <xdr:row>19</xdr:row>
      <xdr:rowOff>182880</xdr:rowOff>
    </xdr:from>
    <xdr:to>
      <xdr:col>13</xdr:col>
      <xdr:colOff>312420</xdr:colOff>
      <xdr:row>31</xdr:row>
      <xdr:rowOff>175260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601980</xdr:colOff>
      <xdr:row>32</xdr:row>
      <xdr:rowOff>53340</xdr:rowOff>
    </xdr:from>
    <xdr:to>
      <xdr:col>13</xdr:col>
      <xdr:colOff>457200</xdr:colOff>
      <xdr:row>46</xdr:row>
      <xdr:rowOff>60960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8</xdr:row>
      <xdr:rowOff>0</xdr:rowOff>
    </xdr:from>
    <xdr:to>
      <xdr:col>13</xdr:col>
      <xdr:colOff>167640</xdr:colOff>
      <xdr:row>20</xdr:row>
      <xdr:rowOff>83820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</xdr:colOff>
      <xdr:row>23</xdr:row>
      <xdr:rowOff>38100</xdr:rowOff>
    </xdr:from>
    <xdr:to>
      <xdr:col>13</xdr:col>
      <xdr:colOff>236220</xdr:colOff>
      <xdr:row>36</xdr:row>
      <xdr:rowOff>76200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39</xdr:row>
      <xdr:rowOff>7620</xdr:rowOff>
    </xdr:from>
    <xdr:to>
      <xdr:col>13</xdr:col>
      <xdr:colOff>342900</xdr:colOff>
      <xdr:row>53</xdr:row>
      <xdr:rowOff>53340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表3" displayName="表3" ref="I2:M7" totalsRowShown="0">
  <autoFilter ref="I2:M7" xr:uid="{00000000-0009-0000-0100-000003000000}"/>
  <tableColumns count="5">
    <tableColumn id="1" xr3:uid="{00000000-0010-0000-0100-000001000000}" name="等级"/>
    <tableColumn id="2" xr3:uid="{00000000-0010-0000-0100-000002000000}" name=" Project"/>
    <tableColumn id="3" xr3:uid="{00000000-0010-0000-0100-000003000000}" name=" Mid-Term"/>
    <tableColumn id="4" xr3:uid="{00000000-0010-0000-0100-000004000000}" name=" Exam"/>
    <tableColumn id="5" xr3:uid="{00000000-0010-0000-0100-000005000000}" name="总分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表4" displayName="表4" ref="A1:G36" totalsRowShown="0">
  <autoFilter ref="A1:G36" xr:uid="{00000000-0009-0000-0100-000004000000}"/>
  <tableColumns count="7">
    <tableColumn id="1" xr3:uid="{00000000-0010-0000-0200-000001000000}" name="ID"/>
    <tableColumn id="2" xr3:uid="{00000000-0010-0000-0200-000002000000}" name=" Name"/>
    <tableColumn id="3" xr3:uid="{00000000-0010-0000-0200-000003000000}" name=" Project"/>
    <tableColumn id="4" xr3:uid="{00000000-0010-0000-0200-000004000000}" name=" Mid-Term"/>
    <tableColumn id="5" xr3:uid="{00000000-0010-0000-0200-000005000000}" name=" Exam"/>
    <tableColumn id="6" xr3:uid="{00000000-0010-0000-0200-000006000000}" name="总分">
      <calculatedColumnFormula>INT(0.3*C2+0.2*D2+0.5*E2+0.5)</calculatedColumnFormula>
    </tableColumn>
    <tableColumn id="7" xr3:uid="{00000000-0010-0000-0200-000007000000}" name="等级" dataDxfId="1">
      <calculatedColumnFormula>IF(F2&lt;60,"不及格",IF(F2&lt;70,"及格",IF(F2&lt;80,"中等",IF(F2&lt;90,"良好","优秀"))))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表5" displayName="表5" ref="I2:M7" totalsRowShown="0">
  <autoFilter ref="I2:M7" xr:uid="{00000000-0009-0000-0100-000005000000}"/>
  <tableColumns count="5">
    <tableColumn id="1" xr3:uid="{00000000-0010-0000-0300-000001000000}" name="等级"/>
    <tableColumn id="2" xr3:uid="{00000000-0010-0000-0300-000002000000}" name=" Project"/>
    <tableColumn id="3" xr3:uid="{00000000-0010-0000-0300-000003000000}" name=" Mid-Term"/>
    <tableColumn id="4" xr3:uid="{00000000-0010-0000-0300-000004000000}" name=" Exam"/>
    <tableColumn id="5" xr3:uid="{00000000-0010-0000-0300-000005000000}" name="总分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表6" displayName="表6" ref="A1:G39" totalsRowShown="0">
  <autoFilter ref="A1:G39" xr:uid="{00000000-0009-0000-0100-000006000000}"/>
  <tableColumns count="7">
    <tableColumn id="1" xr3:uid="{00000000-0010-0000-0400-000001000000}" name="ID"/>
    <tableColumn id="2" xr3:uid="{00000000-0010-0000-0400-000002000000}" name=" Name"/>
    <tableColumn id="3" xr3:uid="{00000000-0010-0000-0400-000003000000}" name=" Project"/>
    <tableColumn id="4" xr3:uid="{00000000-0010-0000-0400-000004000000}" name=" Mid-Term"/>
    <tableColumn id="5" xr3:uid="{00000000-0010-0000-0400-000005000000}" name=" Exam"/>
    <tableColumn id="6" xr3:uid="{00000000-0010-0000-0400-000006000000}" name="总分">
      <calculatedColumnFormula>INT((0.3*C2+0.2*D2+0.5*E2)+0.5)</calculatedColumnFormula>
    </tableColumn>
    <tableColumn id="7" xr3:uid="{00000000-0010-0000-0400-000007000000}" name="等级" dataDxfId="0">
      <calculatedColumnFormula>IF(F2&lt;60,"不及格",IF(F2&lt;70,"及格",IF(F2&lt;80,"中等",IF(F2&lt;90,"良好","优秀"))))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表7" displayName="表7" ref="I2:M7" totalsRowShown="0">
  <autoFilter ref="I2:M7" xr:uid="{00000000-0009-0000-0100-000007000000}"/>
  <tableColumns count="5">
    <tableColumn id="1" xr3:uid="{00000000-0010-0000-0500-000001000000}" name="等级"/>
    <tableColumn id="2" xr3:uid="{00000000-0010-0000-0500-000002000000}" name=" Project"/>
    <tableColumn id="3" xr3:uid="{00000000-0010-0000-0500-000003000000}" name=" Mid-Term"/>
    <tableColumn id="4" xr3:uid="{00000000-0010-0000-0500-000004000000}" name=" Exam"/>
    <tableColumn id="5" xr3:uid="{00000000-0010-0000-0500-000005000000}" name="总分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表8" displayName="表8" ref="A1:G112" totalsRowShown="0">
  <autoFilter ref="A1:G112" xr:uid="{00000000-0009-0000-0100-000008000000}"/>
  <tableColumns count="7">
    <tableColumn id="1" xr3:uid="{00000000-0010-0000-0600-000001000000}" name="ID"/>
    <tableColumn id="2" xr3:uid="{00000000-0010-0000-0600-000002000000}" name=" Name"/>
    <tableColumn id="3" xr3:uid="{00000000-0010-0000-0600-000003000000}" name=" Project"/>
    <tableColumn id="4" xr3:uid="{00000000-0010-0000-0600-000004000000}" name=" Mid-Term"/>
    <tableColumn id="5" xr3:uid="{00000000-0010-0000-0600-000005000000}" name=" Exam"/>
    <tableColumn id="6" xr3:uid="{00000000-0010-0000-0600-000006000000}" name="总分">
      <calculatedColumnFormula>INT(0.3*C2+0.2*D2+0.5*E2+0.5)</calculatedColumnFormula>
    </tableColumn>
    <tableColumn id="7" xr3:uid="{00000000-0010-0000-0600-000007000000}" name="等级">
      <calculatedColumnFormula>IF(F2&lt;60,"不及格",IF(F2&lt;70,"及格",IF(F2&lt;80,"中等",IF(F2&lt;90,"良好","优秀"))))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表9" displayName="表9" ref="I2:M7" totalsRowShown="0">
  <autoFilter ref="I2:M7" xr:uid="{00000000-0009-0000-0100-000009000000}"/>
  <tableColumns count="5">
    <tableColumn id="1" xr3:uid="{00000000-0010-0000-0700-000001000000}" name="等级"/>
    <tableColumn id="2" xr3:uid="{00000000-0010-0000-0700-000002000000}" name=" Project"/>
    <tableColumn id="3" xr3:uid="{00000000-0010-0000-0700-000003000000}" name=" Mid-Term"/>
    <tableColumn id="4" xr3:uid="{00000000-0010-0000-0700-000004000000}" name=" Exam"/>
    <tableColumn id="5" xr3:uid="{00000000-0010-0000-0700-000005000000}" name="总分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workbookViewId="0">
      <selection activeCell="M4" sqref="M4"/>
    </sheetView>
  </sheetViews>
  <sheetFormatPr defaultColWidth="9" defaultRowHeight="13.8" x14ac:dyDescent="0.25"/>
  <cols>
    <col min="1" max="1" width="7.5546875" customWidth="1"/>
    <col min="2" max="2" width="11.5546875" customWidth="1"/>
    <col min="3" max="3" width="10.88671875" customWidth="1"/>
    <col min="4" max="4" width="13.88671875" customWidth="1"/>
    <col min="5" max="5" width="9.109375" customWidth="1"/>
    <col min="10" max="10" width="10.88671875" customWidth="1"/>
    <col min="11" max="11" width="11.88671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13" x14ac:dyDescent="0.25">
      <c r="A2" s="1">
        <v>150012</v>
      </c>
      <c r="B2" s="1" t="s">
        <v>7</v>
      </c>
      <c r="C2" s="1">
        <v>86</v>
      </c>
      <c r="D2" s="1">
        <v>75</v>
      </c>
      <c r="E2" s="1">
        <v>83</v>
      </c>
      <c r="F2" s="1">
        <f>INT(0.3*C2+0.2*D2+0.5*E2+0.5)</f>
        <v>82</v>
      </c>
      <c r="G2" s="1" t="str">
        <f>IF(C2&lt;60,"不及格",IF(C2&lt;70,"及格",IF(C2&lt;80,"中等",IF(C2&lt;90,"良好","优秀"))))</f>
        <v>良好</v>
      </c>
      <c r="I2" t="s">
        <v>6</v>
      </c>
      <c r="J2" t="s">
        <v>2</v>
      </c>
      <c r="K2" t="s">
        <v>3</v>
      </c>
      <c r="L2" t="s">
        <v>4</v>
      </c>
      <c r="M2" t="s">
        <v>5</v>
      </c>
    </row>
    <row r="3" spans="1:13" x14ac:dyDescent="0.25">
      <c r="A3" s="1">
        <v>150015</v>
      </c>
      <c r="B3" s="1" t="s">
        <v>8</v>
      </c>
      <c r="C3" s="1">
        <v>78</v>
      </c>
      <c r="D3" s="1">
        <v>88</v>
      </c>
      <c r="E3" s="1">
        <v>85</v>
      </c>
      <c r="F3" s="1">
        <f t="shared" ref="F3:F39" si="0">INT(0.3*C3+0.2*D3+0.5*E3+0.5)</f>
        <v>84</v>
      </c>
      <c r="G3" s="1" t="str">
        <f t="shared" ref="G3:G39" si="1">IF(C3&lt;60,"不及格",IF(C3&lt;70,"及格",IF(C3&lt;80,"中等",IF(C3&lt;90,"良好","优秀"))))</f>
        <v>中等</v>
      </c>
      <c r="I3" t="s">
        <v>9</v>
      </c>
      <c r="J3">
        <f>COUNTIF(C2:C39,"&lt;60")</f>
        <v>0</v>
      </c>
      <c r="K3">
        <f>COUNTIF(D2:D39,"&lt;60")</f>
        <v>1</v>
      </c>
      <c r="L3">
        <f>COUNTIF(E2:E39,"&lt;60")</f>
        <v>3</v>
      </c>
      <c r="M3">
        <f>COUNTIF(F2:F39,"&lt;60")</f>
        <v>2</v>
      </c>
    </row>
    <row r="4" spans="1:13" x14ac:dyDescent="0.25">
      <c r="A4" s="1">
        <v>150017</v>
      </c>
      <c r="B4" s="1" t="s">
        <v>10</v>
      </c>
      <c r="C4" s="1">
        <v>90</v>
      </c>
      <c r="D4" s="1">
        <v>86</v>
      </c>
      <c r="E4" s="1">
        <v>95</v>
      </c>
      <c r="F4" s="1">
        <f t="shared" si="0"/>
        <v>92</v>
      </c>
      <c r="G4" s="1" t="str">
        <f t="shared" si="1"/>
        <v>优秀</v>
      </c>
      <c r="I4" t="s">
        <v>11</v>
      </c>
      <c r="J4">
        <f>COUNTIF(C2:C39,"&lt;70")-J3</f>
        <v>2</v>
      </c>
      <c r="K4">
        <f>COUNTIF(D2:D39,"&lt;70")-K3</f>
        <v>5</v>
      </c>
      <c r="L4">
        <f>COUNTIF(E2:E39,"&lt;70")-L3</f>
        <v>4</v>
      </c>
      <c r="M4">
        <f>COUNTIF(F2:F39,"&lt;70")-M3</f>
        <v>4</v>
      </c>
    </row>
    <row r="5" spans="1:13" x14ac:dyDescent="0.25">
      <c r="A5" s="1">
        <v>151012</v>
      </c>
      <c r="B5" s="1" t="s">
        <v>12</v>
      </c>
      <c r="C5" s="1">
        <v>75</v>
      </c>
      <c r="D5" s="1">
        <v>68</v>
      </c>
      <c r="E5" s="1">
        <v>77</v>
      </c>
      <c r="F5" s="1">
        <f t="shared" si="0"/>
        <v>75</v>
      </c>
      <c r="G5" s="1" t="str">
        <f t="shared" si="1"/>
        <v>中等</v>
      </c>
      <c r="I5" t="s">
        <v>13</v>
      </c>
      <c r="J5">
        <f>COUNTIF(C2:C39,"&lt;80")-J4-J3</f>
        <v>12</v>
      </c>
      <c r="K5">
        <f>COUNTIF(D2:D39,"&lt;80")-K4-K3</f>
        <v>15</v>
      </c>
      <c r="L5">
        <f>COUNTIF(E2:E39,"&lt;80")-L4-L3</f>
        <v>4</v>
      </c>
      <c r="M5">
        <f>COUNTIF(F2:F39,"&lt;80")-M4-M3</f>
        <v>6</v>
      </c>
    </row>
    <row r="6" spans="1:13" x14ac:dyDescent="0.25">
      <c r="A6" s="1">
        <v>151306</v>
      </c>
      <c r="B6" s="1" t="s">
        <v>14</v>
      </c>
      <c r="C6" s="1">
        <v>85</v>
      </c>
      <c r="D6" s="1">
        <v>88</v>
      </c>
      <c r="E6" s="1">
        <v>90</v>
      </c>
      <c r="F6" s="1">
        <f t="shared" si="0"/>
        <v>88</v>
      </c>
      <c r="G6" s="1" t="str">
        <f t="shared" si="1"/>
        <v>良好</v>
      </c>
      <c r="I6" t="s">
        <v>15</v>
      </c>
      <c r="J6">
        <f>COUNTIF(C2:C39,"&lt;90")-J5-J4-J3</f>
        <v>16</v>
      </c>
      <c r="K6">
        <f>COUNTIF(D2:D39,"&lt;90")-K5-K4-K3</f>
        <v>17</v>
      </c>
      <c r="L6">
        <f>COUNTIF(E2:E39,"&lt;90")-L5-L4-L3</f>
        <v>22</v>
      </c>
      <c r="M6">
        <f>COUNTIF(F2:F39,"&lt;90")-M5-M4-M3</f>
        <v>23</v>
      </c>
    </row>
    <row r="7" spans="1:13" x14ac:dyDescent="0.25">
      <c r="A7" s="1">
        <v>151312</v>
      </c>
      <c r="B7" s="1" t="s">
        <v>16</v>
      </c>
      <c r="C7" s="1">
        <v>70</v>
      </c>
      <c r="D7" s="1">
        <v>75</v>
      </c>
      <c r="E7" s="1">
        <v>66</v>
      </c>
      <c r="F7" s="1">
        <f t="shared" si="0"/>
        <v>69</v>
      </c>
      <c r="G7" s="1" t="str">
        <f t="shared" si="1"/>
        <v>中等</v>
      </c>
      <c r="I7" t="s">
        <v>17</v>
      </c>
      <c r="J7">
        <f>COUNTIF(C2:C39,"&lt;=100")-J6-J5-J4-J3</f>
        <v>8</v>
      </c>
      <c r="K7">
        <f>COUNTIF(D2:D39,"&lt;=100")-K6-K5-K4-K3</f>
        <v>0</v>
      </c>
      <c r="L7">
        <f>COUNTIF(E2:E39,"&lt;=100")-L6-L5-L4-L3</f>
        <v>5</v>
      </c>
      <c r="M7">
        <f>COUNTIF(F2:F39,"&lt;=100")-M6-M5-M4-M3</f>
        <v>3</v>
      </c>
    </row>
    <row r="8" spans="1:13" x14ac:dyDescent="0.25">
      <c r="A8" s="1">
        <v>151315</v>
      </c>
      <c r="B8" s="1" t="s">
        <v>18</v>
      </c>
      <c r="C8" s="1">
        <v>75</v>
      </c>
      <c r="D8" s="1">
        <v>80</v>
      </c>
      <c r="E8" s="1">
        <v>86</v>
      </c>
      <c r="F8" s="1">
        <f t="shared" si="0"/>
        <v>82</v>
      </c>
      <c r="G8" s="1" t="str">
        <f t="shared" si="1"/>
        <v>中等</v>
      </c>
    </row>
    <row r="9" spans="1:13" x14ac:dyDescent="0.25">
      <c r="A9" s="1">
        <v>151412</v>
      </c>
      <c r="B9" s="1" t="s">
        <v>19</v>
      </c>
      <c r="C9" s="1">
        <v>95</v>
      </c>
      <c r="D9" s="1">
        <v>86</v>
      </c>
      <c r="E9" s="1">
        <v>92</v>
      </c>
      <c r="F9" s="1">
        <f t="shared" si="0"/>
        <v>92</v>
      </c>
      <c r="G9" s="1" t="str">
        <f t="shared" si="1"/>
        <v>优秀</v>
      </c>
    </row>
    <row r="10" spans="1:13" x14ac:dyDescent="0.25">
      <c r="A10" s="1">
        <v>151417</v>
      </c>
      <c r="B10" s="1" t="s">
        <v>20</v>
      </c>
      <c r="C10" s="1">
        <v>70</v>
      </c>
      <c r="D10" s="1">
        <v>60</v>
      </c>
      <c r="E10" s="1">
        <v>55</v>
      </c>
      <c r="F10" s="1">
        <f t="shared" si="0"/>
        <v>61</v>
      </c>
      <c r="G10" s="1" t="str">
        <f t="shared" si="1"/>
        <v>中等</v>
      </c>
    </row>
    <row r="11" spans="1:13" x14ac:dyDescent="0.25">
      <c r="A11" s="1">
        <v>151428</v>
      </c>
      <c r="B11" s="1" t="s">
        <v>21</v>
      </c>
      <c r="C11" s="1">
        <v>85</v>
      </c>
      <c r="D11" s="1">
        <v>75</v>
      </c>
      <c r="E11" s="1">
        <v>80</v>
      </c>
      <c r="F11" s="1">
        <f t="shared" si="0"/>
        <v>81</v>
      </c>
      <c r="G11" s="1" t="str">
        <f t="shared" si="1"/>
        <v>良好</v>
      </c>
    </row>
    <row r="12" spans="1:13" x14ac:dyDescent="0.25">
      <c r="A12" s="1">
        <v>151501</v>
      </c>
      <c r="B12" s="1" t="s">
        <v>22</v>
      </c>
      <c r="C12" s="1">
        <v>75</v>
      </c>
      <c r="D12" s="1">
        <v>80</v>
      </c>
      <c r="E12" s="1">
        <v>83</v>
      </c>
      <c r="F12" s="1">
        <f t="shared" si="0"/>
        <v>80</v>
      </c>
      <c r="G12" s="1" t="str">
        <f t="shared" si="1"/>
        <v>中等</v>
      </c>
    </row>
    <row r="13" spans="1:13" x14ac:dyDescent="0.25">
      <c r="A13" s="1">
        <v>151508</v>
      </c>
      <c r="B13" s="1" t="s">
        <v>23</v>
      </c>
      <c r="C13" s="1">
        <v>88</v>
      </c>
      <c r="D13" s="1">
        <v>75</v>
      </c>
      <c r="E13" s="1">
        <v>76</v>
      </c>
      <c r="F13" s="1">
        <f t="shared" si="0"/>
        <v>79</v>
      </c>
      <c r="G13" s="1" t="str">
        <f t="shared" si="1"/>
        <v>良好</v>
      </c>
    </row>
    <row r="14" spans="1:13" x14ac:dyDescent="0.25">
      <c r="A14" s="1">
        <v>151603</v>
      </c>
      <c r="B14" s="1" t="s">
        <v>24</v>
      </c>
      <c r="C14" s="1">
        <v>70</v>
      </c>
      <c r="D14" s="1">
        <v>83</v>
      </c>
      <c r="E14" s="1">
        <v>83</v>
      </c>
      <c r="F14" s="1">
        <f t="shared" si="0"/>
        <v>79</v>
      </c>
      <c r="G14" s="1" t="str">
        <f t="shared" si="1"/>
        <v>中等</v>
      </c>
    </row>
    <row r="15" spans="1:13" x14ac:dyDescent="0.25">
      <c r="A15" s="1">
        <v>151612</v>
      </c>
      <c r="B15" s="1" t="s">
        <v>25</v>
      </c>
      <c r="C15" s="1">
        <v>70</v>
      </c>
      <c r="D15" s="1">
        <v>50</v>
      </c>
      <c r="E15" s="1">
        <v>45</v>
      </c>
      <c r="F15" s="1">
        <f t="shared" si="0"/>
        <v>54</v>
      </c>
      <c r="G15" s="1" t="str">
        <f t="shared" si="1"/>
        <v>中等</v>
      </c>
    </row>
    <row r="16" spans="1:13" x14ac:dyDescent="0.25">
      <c r="A16" s="1">
        <v>151711</v>
      </c>
      <c r="B16" s="1" t="s">
        <v>26</v>
      </c>
      <c r="C16" s="1">
        <v>93</v>
      </c>
      <c r="D16" s="1">
        <v>85</v>
      </c>
      <c r="E16" s="1">
        <v>88</v>
      </c>
      <c r="F16" s="1">
        <f t="shared" si="0"/>
        <v>89</v>
      </c>
      <c r="G16" s="1" t="str">
        <f t="shared" si="1"/>
        <v>优秀</v>
      </c>
    </row>
    <row r="17" spans="1:7" x14ac:dyDescent="0.25">
      <c r="A17" s="1">
        <v>151715</v>
      </c>
      <c r="B17" s="1" t="s">
        <v>27</v>
      </c>
      <c r="C17" s="1">
        <v>75</v>
      </c>
      <c r="D17" s="1">
        <v>75</v>
      </c>
      <c r="E17" s="1">
        <v>68</v>
      </c>
      <c r="F17" s="1">
        <f t="shared" si="0"/>
        <v>72</v>
      </c>
      <c r="G17" s="1" t="str">
        <f t="shared" si="1"/>
        <v>中等</v>
      </c>
    </row>
    <row r="18" spans="1:7" x14ac:dyDescent="0.25">
      <c r="A18" s="1">
        <v>151809</v>
      </c>
      <c r="B18" s="1" t="s">
        <v>28</v>
      </c>
      <c r="C18" s="1">
        <v>65</v>
      </c>
      <c r="D18" s="1">
        <v>60</v>
      </c>
      <c r="E18" s="1">
        <v>63</v>
      </c>
      <c r="F18" s="1">
        <f t="shared" si="0"/>
        <v>63</v>
      </c>
      <c r="G18" s="1" t="str">
        <f t="shared" si="1"/>
        <v>及格</v>
      </c>
    </row>
    <row r="19" spans="1:7" x14ac:dyDescent="0.25">
      <c r="A19" s="1">
        <v>151816</v>
      </c>
      <c r="B19" s="1" t="s">
        <v>29</v>
      </c>
      <c r="C19" s="1">
        <v>90</v>
      </c>
      <c r="D19" s="1">
        <v>88</v>
      </c>
      <c r="E19" s="1">
        <v>93</v>
      </c>
      <c r="F19" s="1">
        <f t="shared" si="0"/>
        <v>91</v>
      </c>
      <c r="G19" s="1" t="str">
        <f t="shared" si="1"/>
        <v>优秀</v>
      </c>
    </row>
    <row r="20" spans="1:7" x14ac:dyDescent="0.25">
      <c r="A20" s="1">
        <v>151823</v>
      </c>
      <c r="B20" s="1" t="s">
        <v>30</v>
      </c>
      <c r="C20" s="1">
        <v>86</v>
      </c>
      <c r="D20" s="1">
        <v>75</v>
      </c>
      <c r="E20" s="1">
        <v>83</v>
      </c>
      <c r="F20" s="1">
        <f t="shared" si="0"/>
        <v>82</v>
      </c>
      <c r="G20" s="1" t="str">
        <f t="shared" si="1"/>
        <v>良好</v>
      </c>
    </row>
    <row r="21" spans="1:7" x14ac:dyDescent="0.25">
      <c r="A21" s="1">
        <v>152101</v>
      </c>
      <c r="B21" s="1" t="s">
        <v>31</v>
      </c>
      <c r="C21" s="1">
        <v>80</v>
      </c>
      <c r="D21" s="1">
        <v>75</v>
      </c>
      <c r="E21" s="1">
        <v>88</v>
      </c>
      <c r="F21" s="1">
        <f t="shared" si="0"/>
        <v>83</v>
      </c>
      <c r="G21" s="1" t="str">
        <f t="shared" si="1"/>
        <v>良好</v>
      </c>
    </row>
    <row r="22" spans="1:7" x14ac:dyDescent="0.25">
      <c r="A22" s="1">
        <v>152111</v>
      </c>
      <c r="B22" s="1" t="s">
        <v>32</v>
      </c>
      <c r="C22" s="1">
        <v>70</v>
      </c>
      <c r="D22" s="1">
        <v>65</v>
      </c>
      <c r="E22" s="1">
        <v>45</v>
      </c>
      <c r="F22" s="1">
        <f t="shared" si="0"/>
        <v>57</v>
      </c>
      <c r="G22" s="1" t="str">
        <f t="shared" si="1"/>
        <v>中等</v>
      </c>
    </row>
    <row r="23" spans="1:7" x14ac:dyDescent="0.25">
      <c r="A23" s="1">
        <v>152116</v>
      </c>
      <c r="B23" s="1" t="s">
        <v>33</v>
      </c>
      <c r="C23" s="1">
        <v>86</v>
      </c>
      <c r="D23" s="1">
        <v>75</v>
      </c>
      <c r="E23" s="1">
        <v>83</v>
      </c>
      <c r="F23" s="1">
        <f t="shared" si="0"/>
        <v>82</v>
      </c>
      <c r="G23" s="1" t="str">
        <f t="shared" si="1"/>
        <v>良好</v>
      </c>
    </row>
    <row r="24" spans="1:7" x14ac:dyDescent="0.25">
      <c r="A24" s="1">
        <v>152122</v>
      </c>
      <c r="B24" s="1" t="s">
        <v>34</v>
      </c>
      <c r="C24" s="1">
        <v>93</v>
      </c>
      <c r="D24" s="1">
        <v>85</v>
      </c>
      <c r="E24" s="1">
        <v>88</v>
      </c>
      <c r="F24" s="1">
        <f t="shared" si="0"/>
        <v>89</v>
      </c>
      <c r="G24" s="1" t="str">
        <f t="shared" si="1"/>
        <v>优秀</v>
      </c>
    </row>
    <row r="25" spans="1:7" x14ac:dyDescent="0.25">
      <c r="A25" s="1">
        <v>152309</v>
      </c>
      <c r="B25" s="1" t="s">
        <v>35</v>
      </c>
      <c r="C25" s="1">
        <v>86</v>
      </c>
      <c r="D25" s="1">
        <v>75</v>
      </c>
      <c r="E25" s="1">
        <v>83</v>
      </c>
      <c r="F25" s="1">
        <f t="shared" si="0"/>
        <v>82</v>
      </c>
      <c r="G25" s="1" t="str">
        <f t="shared" si="1"/>
        <v>良好</v>
      </c>
    </row>
    <row r="26" spans="1:7" x14ac:dyDescent="0.25">
      <c r="A26" s="1">
        <v>152311</v>
      </c>
      <c r="B26" s="1" t="s">
        <v>36</v>
      </c>
      <c r="C26" s="1">
        <v>80</v>
      </c>
      <c r="D26" s="1">
        <v>85</v>
      </c>
      <c r="E26" s="1">
        <v>83</v>
      </c>
      <c r="F26" s="1">
        <f t="shared" si="0"/>
        <v>83</v>
      </c>
      <c r="G26" s="1" t="str">
        <f t="shared" si="1"/>
        <v>良好</v>
      </c>
    </row>
    <row r="27" spans="1:7" x14ac:dyDescent="0.25">
      <c r="A27" s="1">
        <v>152318</v>
      </c>
      <c r="B27" s="1" t="s">
        <v>37</v>
      </c>
      <c r="C27" s="1">
        <v>86</v>
      </c>
      <c r="D27" s="1">
        <v>75</v>
      </c>
      <c r="E27" s="1">
        <v>83</v>
      </c>
      <c r="F27" s="1">
        <f t="shared" si="0"/>
        <v>82</v>
      </c>
      <c r="G27" s="1" t="str">
        <f t="shared" si="1"/>
        <v>良好</v>
      </c>
    </row>
    <row r="28" spans="1:7" x14ac:dyDescent="0.25">
      <c r="A28" s="1">
        <v>152319</v>
      </c>
      <c r="B28" s="1" t="s">
        <v>38</v>
      </c>
      <c r="C28" s="1">
        <v>93</v>
      </c>
      <c r="D28" s="1">
        <v>85</v>
      </c>
      <c r="E28" s="1">
        <v>88</v>
      </c>
      <c r="F28" s="1">
        <f t="shared" si="0"/>
        <v>89</v>
      </c>
      <c r="G28" s="1" t="str">
        <f t="shared" si="1"/>
        <v>优秀</v>
      </c>
    </row>
    <row r="29" spans="1:7" x14ac:dyDescent="0.25">
      <c r="A29" s="1">
        <v>152511</v>
      </c>
      <c r="B29" s="1" t="s">
        <v>39</v>
      </c>
      <c r="C29" s="1">
        <v>70</v>
      </c>
      <c r="D29" s="1">
        <v>66</v>
      </c>
      <c r="E29" s="1">
        <v>78</v>
      </c>
      <c r="F29" s="1">
        <f t="shared" si="0"/>
        <v>73</v>
      </c>
      <c r="G29" s="1" t="str">
        <f t="shared" si="1"/>
        <v>中等</v>
      </c>
    </row>
    <row r="30" spans="1:7" x14ac:dyDescent="0.25">
      <c r="A30" s="1">
        <v>152512</v>
      </c>
      <c r="B30" s="1" t="s">
        <v>40</v>
      </c>
      <c r="C30" s="1">
        <v>86</v>
      </c>
      <c r="D30" s="1">
        <v>85</v>
      </c>
      <c r="E30" s="1">
        <v>93</v>
      </c>
      <c r="F30" s="1">
        <f t="shared" si="0"/>
        <v>89</v>
      </c>
      <c r="G30" s="1" t="str">
        <f t="shared" si="1"/>
        <v>良好</v>
      </c>
    </row>
    <row r="31" spans="1:7" x14ac:dyDescent="0.25">
      <c r="A31" s="1">
        <v>152612</v>
      </c>
      <c r="B31" s="1" t="s">
        <v>41</v>
      </c>
      <c r="C31" s="1">
        <v>86</v>
      </c>
      <c r="D31" s="1">
        <v>75</v>
      </c>
      <c r="E31" s="1">
        <v>83</v>
      </c>
      <c r="F31" s="1">
        <f t="shared" si="0"/>
        <v>82</v>
      </c>
      <c r="G31" s="1" t="str">
        <f t="shared" si="1"/>
        <v>良好</v>
      </c>
    </row>
    <row r="32" spans="1:7" x14ac:dyDescent="0.25">
      <c r="A32" s="1">
        <v>152702</v>
      </c>
      <c r="B32" s="1" t="s">
        <v>42</v>
      </c>
      <c r="C32" s="1">
        <v>93</v>
      </c>
      <c r="D32" s="1">
        <v>85</v>
      </c>
      <c r="E32" s="1">
        <v>88</v>
      </c>
      <c r="F32" s="1">
        <f t="shared" si="0"/>
        <v>89</v>
      </c>
      <c r="G32" s="1" t="str">
        <f t="shared" si="1"/>
        <v>优秀</v>
      </c>
    </row>
    <row r="33" spans="1:7" x14ac:dyDescent="0.25">
      <c r="A33" s="1">
        <v>152703</v>
      </c>
      <c r="B33" s="1" t="s">
        <v>43</v>
      </c>
      <c r="C33" s="1">
        <v>66</v>
      </c>
      <c r="D33" s="1">
        <v>75</v>
      </c>
      <c r="E33" s="1">
        <v>73</v>
      </c>
      <c r="F33" s="1">
        <f t="shared" si="0"/>
        <v>71</v>
      </c>
      <c r="G33" s="1" t="str">
        <f t="shared" si="1"/>
        <v>及格</v>
      </c>
    </row>
    <row r="34" spans="1:7" x14ac:dyDescent="0.25">
      <c r="A34" s="1">
        <v>152713</v>
      </c>
      <c r="B34" s="1" t="s">
        <v>44</v>
      </c>
      <c r="C34" s="1">
        <v>86</v>
      </c>
      <c r="D34" s="1">
        <v>75</v>
      </c>
      <c r="E34" s="1">
        <v>83</v>
      </c>
      <c r="F34" s="1">
        <f t="shared" si="0"/>
        <v>82</v>
      </c>
      <c r="G34" s="1" t="str">
        <f t="shared" si="1"/>
        <v>良好</v>
      </c>
    </row>
    <row r="35" spans="1:7" x14ac:dyDescent="0.25">
      <c r="A35" s="1">
        <v>152911</v>
      </c>
      <c r="B35" s="1" t="s">
        <v>45</v>
      </c>
      <c r="C35" s="1">
        <v>93</v>
      </c>
      <c r="D35" s="1">
        <v>85</v>
      </c>
      <c r="E35" s="1">
        <v>88</v>
      </c>
      <c r="F35" s="1">
        <f t="shared" si="0"/>
        <v>89</v>
      </c>
      <c r="G35" s="1" t="str">
        <f t="shared" si="1"/>
        <v>优秀</v>
      </c>
    </row>
    <row r="36" spans="1:7" x14ac:dyDescent="0.25">
      <c r="A36" s="1">
        <v>152918</v>
      </c>
      <c r="B36" s="1" t="s">
        <v>46</v>
      </c>
      <c r="C36" s="1">
        <v>86</v>
      </c>
      <c r="D36" s="1">
        <v>85</v>
      </c>
      <c r="E36" s="1">
        <v>83</v>
      </c>
      <c r="F36" s="1">
        <f t="shared" si="0"/>
        <v>84</v>
      </c>
      <c r="G36" s="1" t="str">
        <f t="shared" si="1"/>
        <v>良好</v>
      </c>
    </row>
    <row r="37" spans="1:7" x14ac:dyDescent="0.25">
      <c r="A37" s="1">
        <v>152922</v>
      </c>
      <c r="B37" s="1" t="s">
        <v>47</v>
      </c>
      <c r="C37" s="1">
        <v>86</v>
      </c>
      <c r="D37" s="1">
        <v>75</v>
      </c>
      <c r="E37" s="1">
        <v>83</v>
      </c>
      <c r="F37" s="1">
        <f t="shared" si="0"/>
        <v>82</v>
      </c>
      <c r="G37" s="1" t="str">
        <f t="shared" si="1"/>
        <v>良好</v>
      </c>
    </row>
    <row r="38" spans="1:7" x14ac:dyDescent="0.25">
      <c r="A38" s="1">
        <v>153003</v>
      </c>
      <c r="B38" s="1" t="s">
        <v>48</v>
      </c>
      <c r="C38" s="1">
        <v>83</v>
      </c>
      <c r="D38" s="1">
        <v>85</v>
      </c>
      <c r="E38" s="1">
        <v>88</v>
      </c>
      <c r="F38" s="1">
        <f t="shared" si="0"/>
        <v>86</v>
      </c>
      <c r="G38" s="1" t="str">
        <f t="shared" si="1"/>
        <v>良好</v>
      </c>
    </row>
    <row r="39" spans="1:7" x14ac:dyDescent="0.25">
      <c r="A39" s="1">
        <v>153106</v>
      </c>
      <c r="B39" s="1" t="s">
        <v>49</v>
      </c>
      <c r="C39" s="1">
        <v>76</v>
      </c>
      <c r="D39" s="1">
        <v>75</v>
      </c>
      <c r="E39" s="1">
        <v>63</v>
      </c>
      <c r="F39" s="1">
        <f t="shared" si="0"/>
        <v>69</v>
      </c>
      <c r="G39" s="1" t="str">
        <f t="shared" si="1"/>
        <v>中等</v>
      </c>
    </row>
    <row r="41" spans="1:7" x14ac:dyDescent="0.25">
      <c r="B41" t="s">
        <v>50</v>
      </c>
      <c r="C41">
        <f>MAX(C2:C39)</f>
        <v>95</v>
      </c>
      <c r="D41">
        <f>MAX(D2:D39)</f>
        <v>88</v>
      </c>
      <c r="E41">
        <f>MAX(E2:E39)</f>
        <v>95</v>
      </c>
      <c r="F41">
        <f>MAX(F2:F39)</f>
        <v>92</v>
      </c>
    </row>
    <row r="42" spans="1:7" x14ac:dyDescent="0.25">
      <c r="B42" t="s">
        <v>51</v>
      </c>
      <c r="C42">
        <f>MIN(C2:C39)</f>
        <v>65</v>
      </c>
      <c r="D42">
        <f t="shared" ref="D42:F42" si="2">MIN(D2:D39)</f>
        <v>50</v>
      </c>
      <c r="E42">
        <f t="shared" si="2"/>
        <v>45</v>
      </c>
      <c r="F42">
        <f t="shared" si="2"/>
        <v>54</v>
      </c>
    </row>
    <row r="43" spans="1:7" x14ac:dyDescent="0.25">
      <c r="B43" t="s">
        <v>52</v>
      </c>
      <c r="C43">
        <f>INT(AVERAGE(C2:C39)+0.5)</f>
        <v>82</v>
      </c>
      <c r="D43">
        <f t="shared" ref="D43:F43" si="3">INT(AVERAGE(D2:D39)+0.5)</f>
        <v>77</v>
      </c>
      <c r="E43">
        <f t="shared" si="3"/>
        <v>80</v>
      </c>
      <c r="F43">
        <f t="shared" si="3"/>
        <v>80</v>
      </c>
    </row>
  </sheetData>
  <phoneticPr fontId="2" type="noConversion"/>
  <conditionalFormatting sqref="F2:F39">
    <cfRule type="cellIs" dxfId="27" priority="7" operator="greaterThan">
      <formula>90</formula>
    </cfRule>
    <cfRule type="cellIs" dxfId="26" priority="5" operator="lessThan">
      <formula>60</formula>
    </cfRule>
  </conditionalFormatting>
  <conditionalFormatting sqref="G2:G39">
    <cfRule type="containsText" dxfId="25" priority="4" operator="containsText" text="不及格">
      <formula>NOT(ISERROR(SEARCH("不及格",G2)))</formula>
    </cfRule>
    <cfRule type="containsText" dxfId="24" priority="6" operator="containsText" text="优秀">
      <formula>NOT(ISERROR(SEARCH("优秀",G2)))</formula>
    </cfRule>
  </conditionalFormatting>
  <conditionalFormatting sqref="C2:E39">
    <cfRule type="cellIs" dxfId="23" priority="2" operator="lessThan">
      <formula>60</formula>
    </cfRule>
    <cfRule type="cellIs" dxfId="22" priority="3" operator="greaterThan">
      <formula>90</formula>
    </cfRule>
  </conditionalFormatting>
  <conditionalFormatting sqref="C2:F39">
    <cfRule type="cellIs" dxfId="21" priority="1" operator="equal">
      <formula>90</formula>
    </cfRule>
  </conditionalFormatting>
  <pageMargins left="0.69930555555555596" right="0.69930555555555596" top="0.75" bottom="0.75" header="0.3" footer="0.3"/>
  <pageSetup paperSize="9"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4"/>
  <sheetViews>
    <sheetView workbookViewId="0">
      <selection activeCell="F8" sqref="F8"/>
    </sheetView>
  </sheetViews>
  <sheetFormatPr defaultColWidth="9" defaultRowHeight="13.8" x14ac:dyDescent="0.25"/>
  <cols>
    <col min="1" max="1" width="12.109375" customWidth="1"/>
    <col min="2" max="2" width="8.88671875" customWidth="1"/>
    <col min="3" max="3" width="10" customWidth="1"/>
    <col min="4" max="4" width="12.88671875" customWidth="1"/>
    <col min="10" max="10" width="10" customWidth="1"/>
    <col min="11" max="11" width="12.88671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13" ht="15" customHeight="1" x14ac:dyDescent="0.25">
      <c r="A2" s="2">
        <v>160428</v>
      </c>
      <c r="B2" s="2" t="s">
        <v>53</v>
      </c>
      <c r="C2">
        <v>58</v>
      </c>
      <c r="D2">
        <v>51</v>
      </c>
      <c r="E2">
        <v>83</v>
      </c>
      <c r="F2" s="1">
        <f>INT(0.3*C2+0.2*D2+0.5*E2+0.5)</f>
        <v>69</v>
      </c>
      <c r="G2" t="str">
        <f t="shared" ref="G2:G36" si="0">IF(F2&lt;60,"不及格",IF(F2&lt;70,"及格",IF(F2&lt;80,"中等",IF(F2&lt;90,"良好","优秀"))))</f>
        <v>及格</v>
      </c>
      <c r="I2" t="s">
        <v>6</v>
      </c>
      <c r="J2" s="1" t="s">
        <v>2</v>
      </c>
      <c r="K2" s="1" t="s">
        <v>3</v>
      </c>
      <c r="L2" s="1" t="s">
        <v>4</v>
      </c>
      <c r="M2" t="s">
        <v>5</v>
      </c>
    </row>
    <row r="3" spans="1:13" ht="15" customHeight="1" x14ac:dyDescent="0.25">
      <c r="A3" s="2">
        <v>162178</v>
      </c>
      <c r="B3" s="2" t="s">
        <v>54</v>
      </c>
      <c r="C3">
        <v>96</v>
      </c>
      <c r="D3">
        <v>75</v>
      </c>
      <c r="E3">
        <v>97</v>
      </c>
      <c r="F3" s="1">
        <f>INT(0.3*C3+0.2*D3+0.5*E3+0.5)</f>
        <v>92</v>
      </c>
      <c r="G3" t="str">
        <f t="shared" si="0"/>
        <v>优秀</v>
      </c>
      <c r="I3" s="3" t="s">
        <v>9</v>
      </c>
      <c r="J3">
        <f>COUNTIF(C2:C36,"&lt;60")</f>
        <v>6</v>
      </c>
      <c r="K3">
        <f t="shared" ref="K3:M3" si="1">COUNTIF(D2:D36,"&lt;60")</f>
        <v>8</v>
      </c>
      <c r="L3">
        <f t="shared" si="1"/>
        <v>11</v>
      </c>
      <c r="M3">
        <f t="shared" si="1"/>
        <v>1</v>
      </c>
    </row>
    <row r="4" spans="1:13" ht="15" customHeight="1" x14ac:dyDescent="0.25">
      <c r="A4" s="2">
        <v>163495</v>
      </c>
      <c r="B4" s="2" t="s">
        <v>55</v>
      </c>
      <c r="C4">
        <v>86</v>
      </c>
      <c r="D4">
        <v>89</v>
      </c>
      <c r="E4">
        <v>97</v>
      </c>
      <c r="F4" s="1">
        <f t="shared" ref="F4:F33" si="2">INT(0.3*C4+0.2*D4+0.5*E4+0.5)</f>
        <v>92</v>
      </c>
      <c r="G4" t="str">
        <f t="shared" si="0"/>
        <v>优秀</v>
      </c>
      <c r="I4" s="3" t="s">
        <v>11</v>
      </c>
      <c r="J4">
        <f>COUNTIF(C2:C36,"&lt;70")-J3</f>
        <v>10</v>
      </c>
      <c r="K4">
        <f t="shared" ref="K4:M4" si="3">COUNTIF(D2:D36,"&lt;70")-K3</f>
        <v>4</v>
      </c>
      <c r="L4">
        <f t="shared" si="3"/>
        <v>4</v>
      </c>
      <c r="M4">
        <f t="shared" si="3"/>
        <v>14</v>
      </c>
    </row>
    <row r="5" spans="1:13" ht="15" customHeight="1" x14ac:dyDescent="0.25">
      <c r="A5" s="2">
        <v>163720</v>
      </c>
      <c r="B5" s="2" t="s">
        <v>56</v>
      </c>
      <c r="C5">
        <v>58</v>
      </c>
      <c r="D5">
        <v>72</v>
      </c>
      <c r="E5">
        <v>59</v>
      </c>
      <c r="F5" s="1">
        <f t="shared" si="2"/>
        <v>61</v>
      </c>
      <c r="G5" t="str">
        <f t="shared" si="0"/>
        <v>及格</v>
      </c>
      <c r="I5" s="3" t="s">
        <v>13</v>
      </c>
      <c r="J5">
        <f>COUNTIF(C2:C36,"&lt;80")-J4-J3</f>
        <v>6</v>
      </c>
      <c r="K5">
        <f t="shared" ref="K5:M5" si="4">COUNTIF(D2:D36,"&lt;80")-K4-K3</f>
        <v>9</v>
      </c>
      <c r="L5">
        <f t="shared" si="4"/>
        <v>4</v>
      </c>
      <c r="M5">
        <f t="shared" si="4"/>
        <v>9</v>
      </c>
    </row>
    <row r="6" spans="1:13" ht="15" customHeight="1" x14ac:dyDescent="0.25">
      <c r="A6" s="2">
        <v>160483</v>
      </c>
      <c r="B6" s="2" t="s">
        <v>57</v>
      </c>
      <c r="C6">
        <v>58</v>
      </c>
      <c r="D6">
        <v>55</v>
      </c>
      <c r="E6">
        <v>66</v>
      </c>
      <c r="F6" s="1">
        <f t="shared" si="2"/>
        <v>61</v>
      </c>
      <c r="G6" t="str">
        <f t="shared" si="0"/>
        <v>及格</v>
      </c>
      <c r="I6" s="3" t="s">
        <v>15</v>
      </c>
      <c r="J6">
        <f>COUNTIF(C2:C36,"&lt;90")-J5-J4-J3</f>
        <v>5</v>
      </c>
      <c r="K6">
        <f t="shared" ref="K6:M6" si="5">COUNTIF(D2:D36,"&lt;90")-K5-K4-K3</f>
        <v>8</v>
      </c>
      <c r="L6">
        <f t="shared" si="5"/>
        <v>9</v>
      </c>
      <c r="M6">
        <f t="shared" si="5"/>
        <v>8</v>
      </c>
    </row>
    <row r="7" spans="1:13" ht="15" customHeight="1" x14ac:dyDescent="0.25">
      <c r="A7" s="2">
        <v>160057</v>
      </c>
      <c r="B7" s="2" t="s">
        <v>58</v>
      </c>
      <c r="C7">
        <v>67</v>
      </c>
      <c r="D7">
        <v>61</v>
      </c>
      <c r="E7">
        <v>73</v>
      </c>
      <c r="F7" s="1">
        <f t="shared" si="2"/>
        <v>69</v>
      </c>
      <c r="G7" t="str">
        <f t="shared" si="0"/>
        <v>及格</v>
      </c>
      <c r="I7" s="3" t="s">
        <v>17</v>
      </c>
      <c r="J7">
        <f>COUNTIF(C2:C36,"&lt;=100")-J6-J5-J4-J3</f>
        <v>8</v>
      </c>
      <c r="K7">
        <f t="shared" ref="K7:M7" si="6">COUNTIF(D2:D36,"&lt;=100")-K6-K5-K4-K3</f>
        <v>6</v>
      </c>
      <c r="L7">
        <f t="shared" si="6"/>
        <v>7</v>
      </c>
      <c r="M7">
        <f t="shared" si="6"/>
        <v>3</v>
      </c>
    </row>
    <row r="8" spans="1:13" ht="15" customHeight="1" x14ac:dyDescent="0.25">
      <c r="A8" s="2">
        <v>163190</v>
      </c>
      <c r="B8" s="2" t="s">
        <v>59</v>
      </c>
      <c r="C8">
        <v>71</v>
      </c>
      <c r="D8">
        <v>99</v>
      </c>
      <c r="E8">
        <v>86</v>
      </c>
      <c r="F8" s="1">
        <f t="shared" si="2"/>
        <v>84</v>
      </c>
      <c r="G8" t="str">
        <f t="shared" si="0"/>
        <v>良好</v>
      </c>
    </row>
    <row r="9" spans="1:13" ht="15" customHeight="1" x14ac:dyDescent="0.25">
      <c r="A9" s="2">
        <v>160505</v>
      </c>
      <c r="B9" s="2" t="s">
        <v>60</v>
      </c>
      <c r="C9">
        <v>95</v>
      </c>
      <c r="D9">
        <v>93</v>
      </c>
      <c r="E9">
        <v>83</v>
      </c>
      <c r="F9" s="1">
        <f t="shared" si="2"/>
        <v>89</v>
      </c>
      <c r="G9" t="str">
        <f t="shared" si="0"/>
        <v>良好</v>
      </c>
    </row>
    <row r="10" spans="1:13" ht="15" customHeight="1" x14ac:dyDescent="0.25">
      <c r="A10" s="2">
        <v>161477</v>
      </c>
      <c r="B10" s="2" t="s">
        <v>61</v>
      </c>
      <c r="C10">
        <v>83</v>
      </c>
      <c r="D10">
        <v>59</v>
      </c>
      <c r="E10">
        <v>60</v>
      </c>
      <c r="F10" s="1">
        <f t="shared" si="2"/>
        <v>67</v>
      </c>
      <c r="G10" t="str">
        <f t="shared" si="0"/>
        <v>及格</v>
      </c>
    </row>
    <row r="11" spans="1:13" ht="15" customHeight="1" x14ac:dyDescent="0.25">
      <c r="A11" s="2">
        <v>160649</v>
      </c>
      <c r="B11" s="2" t="s">
        <v>62</v>
      </c>
      <c r="C11">
        <v>85</v>
      </c>
      <c r="D11">
        <v>90</v>
      </c>
      <c r="E11">
        <v>51</v>
      </c>
      <c r="F11" s="1">
        <f t="shared" si="2"/>
        <v>69</v>
      </c>
      <c r="G11" t="str">
        <f t="shared" si="0"/>
        <v>及格</v>
      </c>
    </row>
    <row r="12" spans="1:13" ht="15" customHeight="1" x14ac:dyDescent="0.25">
      <c r="A12" s="2">
        <v>162242</v>
      </c>
      <c r="B12" s="2" t="s">
        <v>63</v>
      </c>
      <c r="C12">
        <v>94</v>
      </c>
      <c r="D12">
        <v>69</v>
      </c>
      <c r="E12">
        <v>69</v>
      </c>
      <c r="F12" s="1">
        <f t="shared" si="2"/>
        <v>77</v>
      </c>
      <c r="G12" t="str">
        <f t="shared" si="0"/>
        <v>中等</v>
      </c>
    </row>
    <row r="13" spans="1:13" ht="15" customHeight="1" x14ac:dyDescent="0.25">
      <c r="A13" s="2">
        <v>162969</v>
      </c>
      <c r="B13" s="2" t="s">
        <v>64</v>
      </c>
      <c r="C13">
        <v>69</v>
      </c>
      <c r="D13">
        <v>88</v>
      </c>
      <c r="E13">
        <v>81</v>
      </c>
      <c r="F13" s="1">
        <f t="shared" si="2"/>
        <v>79</v>
      </c>
      <c r="G13" t="str">
        <f t="shared" si="0"/>
        <v>中等</v>
      </c>
    </row>
    <row r="14" spans="1:13" ht="15" customHeight="1" x14ac:dyDescent="0.25">
      <c r="A14" s="2">
        <v>160838</v>
      </c>
      <c r="B14" s="2" t="s">
        <v>65</v>
      </c>
      <c r="C14">
        <v>95</v>
      </c>
      <c r="D14">
        <v>89</v>
      </c>
      <c r="E14">
        <v>88</v>
      </c>
      <c r="F14" s="1">
        <f t="shared" si="2"/>
        <v>90</v>
      </c>
      <c r="G14" t="str">
        <f t="shared" si="0"/>
        <v>优秀</v>
      </c>
    </row>
    <row r="15" spans="1:13" ht="15" customHeight="1" x14ac:dyDescent="0.25">
      <c r="A15" s="2">
        <v>161605</v>
      </c>
      <c r="B15" s="2" t="s">
        <v>66</v>
      </c>
      <c r="C15">
        <v>71</v>
      </c>
      <c r="D15">
        <v>67</v>
      </c>
      <c r="E15">
        <v>90</v>
      </c>
      <c r="F15" s="1">
        <f t="shared" si="2"/>
        <v>80</v>
      </c>
      <c r="G15" t="str">
        <f t="shared" si="0"/>
        <v>良好</v>
      </c>
    </row>
    <row r="16" spans="1:13" ht="15" customHeight="1" x14ac:dyDescent="0.25">
      <c r="A16" s="2">
        <v>161047</v>
      </c>
      <c r="B16" s="2" t="s">
        <v>67</v>
      </c>
      <c r="C16">
        <v>69</v>
      </c>
      <c r="D16">
        <v>58</v>
      </c>
      <c r="E16">
        <v>79</v>
      </c>
      <c r="F16" s="1">
        <f t="shared" si="2"/>
        <v>72</v>
      </c>
      <c r="G16" t="str">
        <f t="shared" si="0"/>
        <v>中等</v>
      </c>
    </row>
    <row r="17" spans="1:7" ht="15" customHeight="1" x14ac:dyDescent="0.25">
      <c r="A17" s="2">
        <v>160688</v>
      </c>
      <c r="B17" s="2" t="s">
        <v>68</v>
      </c>
      <c r="C17">
        <v>72</v>
      </c>
      <c r="D17">
        <v>94</v>
      </c>
      <c r="E17">
        <v>57</v>
      </c>
      <c r="F17" s="1">
        <f t="shared" si="2"/>
        <v>69</v>
      </c>
      <c r="G17" t="str">
        <f t="shared" si="0"/>
        <v>及格</v>
      </c>
    </row>
    <row r="18" spans="1:7" ht="15" customHeight="1" x14ac:dyDescent="0.25">
      <c r="A18" s="2">
        <v>163594</v>
      </c>
      <c r="B18" s="2" t="s">
        <v>69</v>
      </c>
      <c r="C18">
        <v>86</v>
      </c>
      <c r="D18">
        <v>83</v>
      </c>
      <c r="E18">
        <v>83</v>
      </c>
      <c r="F18" s="1">
        <f t="shared" si="2"/>
        <v>84</v>
      </c>
      <c r="G18" t="str">
        <f t="shared" si="0"/>
        <v>良好</v>
      </c>
    </row>
    <row r="19" spans="1:7" ht="15" customHeight="1" x14ac:dyDescent="0.25">
      <c r="A19" s="2">
        <v>162053</v>
      </c>
      <c r="B19" s="2" t="s">
        <v>70</v>
      </c>
      <c r="C19">
        <v>55</v>
      </c>
      <c r="D19">
        <v>58</v>
      </c>
      <c r="E19">
        <v>59</v>
      </c>
      <c r="F19" s="1">
        <f t="shared" si="2"/>
        <v>58</v>
      </c>
      <c r="G19" t="str">
        <f t="shared" si="0"/>
        <v>不及格</v>
      </c>
    </row>
    <row r="20" spans="1:7" ht="15" customHeight="1" x14ac:dyDescent="0.25">
      <c r="A20" s="2">
        <v>160867</v>
      </c>
      <c r="B20" s="2" t="s">
        <v>71</v>
      </c>
      <c r="C20">
        <v>62</v>
      </c>
      <c r="D20">
        <v>51</v>
      </c>
      <c r="E20">
        <v>99</v>
      </c>
      <c r="F20" s="1">
        <f t="shared" si="2"/>
        <v>78</v>
      </c>
      <c r="G20" t="str">
        <f t="shared" si="0"/>
        <v>中等</v>
      </c>
    </row>
    <row r="21" spans="1:7" ht="15" customHeight="1" x14ac:dyDescent="0.25">
      <c r="A21" s="2">
        <v>163564</v>
      </c>
      <c r="B21" s="2" t="s">
        <v>72</v>
      </c>
      <c r="C21">
        <v>62</v>
      </c>
      <c r="D21">
        <v>92</v>
      </c>
      <c r="E21">
        <v>77</v>
      </c>
      <c r="F21" s="1">
        <f t="shared" si="2"/>
        <v>76</v>
      </c>
      <c r="G21" t="str">
        <f t="shared" si="0"/>
        <v>中等</v>
      </c>
    </row>
    <row r="22" spans="1:7" ht="15" customHeight="1" x14ac:dyDescent="0.25">
      <c r="A22" s="2">
        <v>160699</v>
      </c>
      <c r="B22" s="2" t="s">
        <v>73</v>
      </c>
      <c r="C22">
        <v>90</v>
      </c>
      <c r="D22">
        <v>70</v>
      </c>
      <c r="E22">
        <v>94</v>
      </c>
      <c r="F22" s="1">
        <f t="shared" si="2"/>
        <v>88</v>
      </c>
      <c r="G22" t="str">
        <f t="shared" si="0"/>
        <v>良好</v>
      </c>
    </row>
    <row r="23" spans="1:7" ht="15" customHeight="1" x14ac:dyDescent="0.25">
      <c r="A23" s="2">
        <v>162917</v>
      </c>
      <c r="B23" s="2" t="s">
        <v>74</v>
      </c>
      <c r="C23">
        <v>68</v>
      </c>
      <c r="D23">
        <v>79</v>
      </c>
      <c r="E23">
        <v>82</v>
      </c>
      <c r="F23" s="1">
        <f t="shared" si="2"/>
        <v>77</v>
      </c>
      <c r="G23" t="str">
        <f t="shared" si="0"/>
        <v>中等</v>
      </c>
    </row>
    <row r="24" spans="1:7" ht="15" customHeight="1" x14ac:dyDescent="0.25">
      <c r="A24" s="2">
        <v>161885</v>
      </c>
      <c r="B24" s="2" t="s">
        <v>75</v>
      </c>
      <c r="C24">
        <v>64</v>
      </c>
      <c r="D24">
        <v>88</v>
      </c>
      <c r="E24">
        <v>55</v>
      </c>
      <c r="F24" s="1">
        <f t="shared" si="2"/>
        <v>64</v>
      </c>
      <c r="G24" t="str">
        <f t="shared" si="0"/>
        <v>及格</v>
      </c>
    </row>
    <row r="25" spans="1:7" ht="14.4" x14ac:dyDescent="0.25">
      <c r="A25" s="2">
        <v>163002</v>
      </c>
      <c r="B25" s="2" t="s">
        <v>76</v>
      </c>
      <c r="C25">
        <v>73</v>
      </c>
      <c r="D25">
        <v>79</v>
      </c>
      <c r="E25">
        <v>51</v>
      </c>
      <c r="F25" s="1">
        <f t="shared" si="2"/>
        <v>63</v>
      </c>
      <c r="G25" t="str">
        <f t="shared" si="0"/>
        <v>及格</v>
      </c>
    </row>
    <row r="26" spans="1:7" ht="14.4" x14ac:dyDescent="0.25">
      <c r="A26" s="2">
        <v>163090</v>
      </c>
      <c r="B26" s="2" t="s">
        <v>77</v>
      </c>
      <c r="C26">
        <v>63</v>
      </c>
      <c r="D26">
        <v>91</v>
      </c>
      <c r="E26">
        <v>52</v>
      </c>
      <c r="F26" s="1">
        <f t="shared" si="2"/>
        <v>63</v>
      </c>
      <c r="G26" t="str">
        <f t="shared" si="0"/>
        <v>及格</v>
      </c>
    </row>
    <row r="27" spans="1:7" ht="14.4" x14ac:dyDescent="0.25">
      <c r="A27" s="2">
        <v>162430</v>
      </c>
      <c r="B27" s="2" t="s">
        <v>78</v>
      </c>
      <c r="C27">
        <v>94</v>
      </c>
      <c r="D27">
        <v>78</v>
      </c>
      <c r="E27">
        <v>91</v>
      </c>
      <c r="F27" s="1">
        <f t="shared" si="2"/>
        <v>89</v>
      </c>
      <c r="G27" t="str">
        <f t="shared" si="0"/>
        <v>良好</v>
      </c>
    </row>
    <row r="28" spans="1:7" ht="14.4" x14ac:dyDescent="0.25">
      <c r="A28" s="2">
        <v>160292</v>
      </c>
      <c r="B28" s="2" t="s">
        <v>79</v>
      </c>
      <c r="C28">
        <v>98</v>
      </c>
      <c r="D28">
        <v>71</v>
      </c>
      <c r="E28">
        <v>53</v>
      </c>
      <c r="F28" s="1">
        <f t="shared" si="2"/>
        <v>70</v>
      </c>
      <c r="G28" t="str">
        <f t="shared" si="0"/>
        <v>中等</v>
      </c>
    </row>
    <row r="29" spans="1:7" ht="14.4" x14ac:dyDescent="0.25">
      <c r="A29" s="2">
        <v>161648</v>
      </c>
      <c r="B29" s="2" t="s">
        <v>80</v>
      </c>
      <c r="C29">
        <v>58</v>
      </c>
      <c r="D29">
        <v>87</v>
      </c>
      <c r="E29">
        <v>85</v>
      </c>
      <c r="F29" s="1">
        <f t="shared" si="2"/>
        <v>77</v>
      </c>
      <c r="G29" t="str">
        <f t="shared" si="0"/>
        <v>中等</v>
      </c>
    </row>
    <row r="30" spans="1:7" ht="14.4" x14ac:dyDescent="0.25">
      <c r="A30" s="2">
        <v>161567</v>
      </c>
      <c r="B30" s="2" t="s">
        <v>81</v>
      </c>
      <c r="C30">
        <v>62</v>
      </c>
      <c r="D30">
        <v>52</v>
      </c>
      <c r="E30">
        <v>75</v>
      </c>
      <c r="F30" s="1">
        <f t="shared" si="2"/>
        <v>67</v>
      </c>
      <c r="G30" t="str">
        <f t="shared" si="0"/>
        <v>及格</v>
      </c>
    </row>
    <row r="31" spans="1:7" ht="14.4" x14ac:dyDescent="0.25">
      <c r="A31" s="2">
        <v>162706</v>
      </c>
      <c r="B31" s="2" t="s">
        <v>82</v>
      </c>
      <c r="C31">
        <v>52</v>
      </c>
      <c r="D31">
        <v>79</v>
      </c>
      <c r="E31">
        <v>99</v>
      </c>
      <c r="F31" s="1">
        <f t="shared" si="2"/>
        <v>81</v>
      </c>
      <c r="G31" t="str">
        <f t="shared" si="0"/>
        <v>良好</v>
      </c>
    </row>
    <row r="32" spans="1:7" ht="14.4" x14ac:dyDescent="0.25">
      <c r="A32" s="2">
        <v>160770</v>
      </c>
      <c r="B32" s="2" t="s">
        <v>83</v>
      </c>
      <c r="C32">
        <v>75</v>
      </c>
      <c r="D32">
        <v>73</v>
      </c>
      <c r="E32">
        <v>54</v>
      </c>
      <c r="F32" s="1">
        <f t="shared" si="2"/>
        <v>64</v>
      </c>
      <c r="G32" t="str">
        <f t="shared" si="0"/>
        <v>及格</v>
      </c>
    </row>
    <row r="33" spans="1:7" ht="14.4" x14ac:dyDescent="0.25">
      <c r="A33" s="2">
        <v>163609</v>
      </c>
      <c r="B33" s="2" t="s">
        <v>84</v>
      </c>
      <c r="C33">
        <v>83</v>
      </c>
      <c r="D33">
        <v>84</v>
      </c>
      <c r="E33">
        <v>58</v>
      </c>
      <c r="F33" s="1">
        <f t="shared" si="2"/>
        <v>71</v>
      </c>
      <c r="G33" t="str">
        <f t="shared" si="0"/>
        <v>中等</v>
      </c>
    </row>
    <row r="34" spans="1:7" ht="14.4" x14ac:dyDescent="0.25">
      <c r="A34" s="2">
        <v>160460</v>
      </c>
      <c r="B34" s="2" t="s">
        <v>85</v>
      </c>
      <c r="C34">
        <v>60</v>
      </c>
      <c r="D34">
        <v>67</v>
      </c>
      <c r="E34">
        <v>57</v>
      </c>
      <c r="F34" s="1">
        <f t="shared" ref="F34:F36" si="7">INT(0.3*C34+0.2*D34+0.5*E34+0.5)</f>
        <v>60</v>
      </c>
      <c r="G34" t="str">
        <f t="shared" si="0"/>
        <v>及格</v>
      </c>
    </row>
    <row r="35" spans="1:7" ht="14.4" x14ac:dyDescent="0.25">
      <c r="A35" s="2">
        <v>163510</v>
      </c>
      <c r="B35" s="2" t="s">
        <v>86</v>
      </c>
      <c r="C35">
        <v>75</v>
      </c>
      <c r="D35">
        <v>58</v>
      </c>
      <c r="E35">
        <v>68</v>
      </c>
      <c r="F35" s="1">
        <f t="shared" si="7"/>
        <v>68</v>
      </c>
      <c r="G35" t="str">
        <f t="shared" si="0"/>
        <v>及格</v>
      </c>
    </row>
    <row r="36" spans="1:7" ht="14.4" x14ac:dyDescent="0.25">
      <c r="A36" s="2">
        <v>160935</v>
      </c>
      <c r="B36" s="2" t="s">
        <v>87</v>
      </c>
      <c r="C36">
        <v>96</v>
      </c>
      <c r="D36">
        <v>83</v>
      </c>
      <c r="E36">
        <v>86</v>
      </c>
      <c r="F36" s="1">
        <f t="shared" si="7"/>
        <v>88</v>
      </c>
      <c r="G36" t="str">
        <f t="shared" si="0"/>
        <v>良好</v>
      </c>
    </row>
    <row r="37" spans="1:7" ht="14.4" x14ac:dyDescent="0.25">
      <c r="A37" s="2"/>
      <c r="B37" s="2"/>
      <c r="F37" s="4"/>
    </row>
    <row r="38" spans="1:7" ht="14.4" x14ac:dyDescent="0.25">
      <c r="A38" s="2"/>
      <c r="B38" s="2" t="s">
        <v>50</v>
      </c>
      <c r="C38">
        <f>MAX(C2:C36)</f>
        <v>98</v>
      </c>
      <c r="D38">
        <f t="shared" ref="D38:F38" si="8">MAX(D2:D36)</f>
        <v>99</v>
      </c>
      <c r="E38">
        <f t="shared" si="8"/>
        <v>99</v>
      </c>
      <c r="F38">
        <f t="shared" si="8"/>
        <v>92</v>
      </c>
    </row>
    <row r="39" spans="1:7" ht="14.4" x14ac:dyDescent="0.25">
      <c r="A39" s="2"/>
      <c r="B39" s="2" t="s">
        <v>88</v>
      </c>
      <c r="C39">
        <f>MIN(C2:C36)</f>
        <v>52</v>
      </c>
      <c r="D39">
        <f t="shared" ref="D39:F39" si="9">MIN(D2:D36)</f>
        <v>51</v>
      </c>
      <c r="E39">
        <f t="shared" si="9"/>
        <v>51</v>
      </c>
      <c r="F39">
        <f t="shared" si="9"/>
        <v>58</v>
      </c>
    </row>
    <row r="40" spans="1:7" ht="14.4" x14ac:dyDescent="0.25">
      <c r="A40" s="2"/>
      <c r="B40" s="2" t="s">
        <v>52</v>
      </c>
      <c r="C40">
        <f>INT(AVERAGE(C2:C36)+0.5)</f>
        <v>74</v>
      </c>
      <c r="D40">
        <f t="shared" ref="D40:F40" si="10">INT(AVERAGE(D2:D36)+0.5)</f>
        <v>75</v>
      </c>
      <c r="E40">
        <f t="shared" si="10"/>
        <v>74</v>
      </c>
      <c r="F40">
        <f t="shared" si="10"/>
        <v>74</v>
      </c>
    </row>
    <row r="41" spans="1:7" ht="14.4" x14ac:dyDescent="0.25">
      <c r="A41" s="2"/>
      <c r="B41" s="2"/>
      <c r="F41" s="4"/>
    </row>
    <row r="42" spans="1:7" ht="14.4" x14ac:dyDescent="0.25">
      <c r="A42" s="2"/>
      <c r="B42" s="2"/>
      <c r="F42" s="4"/>
    </row>
    <row r="43" spans="1:7" ht="14.4" x14ac:dyDescent="0.25">
      <c r="A43" s="2"/>
      <c r="B43" s="2"/>
      <c r="F43" s="4"/>
    </row>
    <row r="44" spans="1:7" ht="14.4" x14ac:dyDescent="0.25">
      <c r="A44" s="2"/>
      <c r="B44" s="2"/>
      <c r="F44" s="4"/>
    </row>
    <row r="45" spans="1:7" ht="14.4" x14ac:dyDescent="0.25">
      <c r="A45" s="2"/>
      <c r="B45" s="2"/>
      <c r="F45" s="4"/>
    </row>
    <row r="46" spans="1:7" ht="14.4" x14ac:dyDescent="0.25">
      <c r="A46" s="2"/>
      <c r="B46" s="2"/>
      <c r="F46" s="4"/>
    </row>
    <row r="47" spans="1:7" ht="14.4" x14ac:dyDescent="0.25">
      <c r="A47" s="2"/>
      <c r="B47" s="2"/>
      <c r="F47" s="4"/>
    </row>
    <row r="48" spans="1:7" ht="14.4" x14ac:dyDescent="0.25">
      <c r="A48" s="2"/>
      <c r="B48" s="2"/>
      <c r="F48" s="4"/>
    </row>
    <row r="49" spans="1:6" ht="14.4" x14ac:dyDescent="0.25">
      <c r="A49" s="2"/>
      <c r="B49" s="2"/>
      <c r="F49" s="4"/>
    </row>
    <row r="50" spans="1:6" ht="14.4" x14ac:dyDescent="0.25">
      <c r="A50" s="2"/>
      <c r="B50" s="2"/>
      <c r="F50" s="4"/>
    </row>
    <row r="51" spans="1:6" ht="14.4" x14ac:dyDescent="0.25">
      <c r="A51" s="2"/>
      <c r="B51" s="2"/>
      <c r="F51" s="4"/>
    </row>
    <row r="52" spans="1:6" ht="14.4" x14ac:dyDescent="0.25">
      <c r="A52" s="2"/>
      <c r="B52" s="2"/>
      <c r="F52" s="4"/>
    </row>
    <row r="53" spans="1:6" ht="14.4" x14ac:dyDescent="0.25">
      <c r="A53" s="2"/>
      <c r="B53" s="2"/>
      <c r="F53" s="4"/>
    </row>
    <row r="54" spans="1:6" ht="14.4" x14ac:dyDescent="0.25">
      <c r="A54" s="2"/>
      <c r="B54" s="2"/>
      <c r="F54" s="4"/>
    </row>
    <row r="55" spans="1:6" ht="14.4" x14ac:dyDescent="0.25">
      <c r="A55" s="2"/>
      <c r="B55" s="2"/>
      <c r="F55" s="4"/>
    </row>
    <row r="56" spans="1:6" ht="14.4" x14ac:dyDescent="0.25">
      <c r="A56" s="2"/>
      <c r="B56" s="2"/>
      <c r="F56" s="4"/>
    </row>
    <row r="57" spans="1:6" ht="14.4" x14ac:dyDescent="0.25">
      <c r="A57" s="2"/>
      <c r="B57" s="2"/>
      <c r="F57" s="4"/>
    </row>
    <row r="58" spans="1:6" ht="14.4" x14ac:dyDescent="0.25">
      <c r="A58" s="2"/>
      <c r="B58" s="2"/>
      <c r="F58" s="4"/>
    </row>
    <row r="59" spans="1:6" ht="14.4" x14ac:dyDescent="0.25">
      <c r="A59" s="2"/>
      <c r="B59" s="2"/>
      <c r="F59" s="4"/>
    </row>
    <row r="60" spans="1:6" ht="14.4" x14ac:dyDescent="0.25">
      <c r="A60" s="2"/>
      <c r="B60" s="2"/>
      <c r="F60" s="4"/>
    </row>
    <row r="61" spans="1:6" ht="14.4" x14ac:dyDescent="0.25">
      <c r="A61" s="2"/>
      <c r="B61" s="2"/>
      <c r="F61" s="4"/>
    </row>
    <row r="62" spans="1:6" ht="14.4" x14ac:dyDescent="0.25">
      <c r="A62" s="2"/>
      <c r="B62" s="2"/>
      <c r="F62" s="4"/>
    </row>
    <row r="63" spans="1:6" ht="14.4" x14ac:dyDescent="0.25">
      <c r="A63" s="2"/>
      <c r="B63" s="2"/>
      <c r="F63" s="4"/>
    </row>
    <row r="64" spans="1:6" ht="14.4" x14ac:dyDescent="0.25">
      <c r="A64" s="2"/>
      <c r="B64" s="2"/>
      <c r="F64" s="4"/>
    </row>
  </sheetData>
  <phoneticPr fontId="2" type="noConversion"/>
  <conditionalFormatting sqref="G2:G36">
    <cfRule type="containsText" dxfId="20" priority="1" operator="containsText" text="优秀">
      <formula>NOT(ISERROR(SEARCH("优秀",G2)))</formula>
    </cfRule>
    <cfRule type="containsText" dxfId="19" priority="2" operator="containsText" text="不及格">
      <formula>NOT(ISERROR(SEARCH("不及格",G2)))</formula>
    </cfRule>
  </conditionalFormatting>
  <conditionalFormatting sqref="C2:F36">
    <cfRule type="cellIs" dxfId="18" priority="3" operator="between">
      <formula>90</formula>
      <formula>100</formula>
    </cfRule>
    <cfRule type="cellIs" dxfId="17" priority="4" operator="between">
      <formula>0</formula>
      <formula>59</formula>
    </cfRule>
  </conditionalFormatting>
  <pageMargins left="0.69930555555555596" right="0.69930555555555596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topLeftCell="B16" workbookViewId="0">
      <selection activeCell="M7" sqref="M7"/>
    </sheetView>
  </sheetViews>
  <sheetFormatPr defaultColWidth="9" defaultRowHeight="13.8" x14ac:dyDescent="0.25"/>
  <cols>
    <col min="1" max="1" width="11.77734375" customWidth="1"/>
    <col min="3" max="3" width="10" customWidth="1"/>
    <col min="4" max="4" width="12.88671875" customWidth="1"/>
    <col min="10" max="10" width="10" customWidth="1"/>
    <col min="11" max="11" width="12.88671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13" ht="15" customHeight="1" x14ac:dyDescent="0.25">
      <c r="A2" s="2">
        <v>172119</v>
      </c>
      <c r="B2" s="2" t="s">
        <v>89</v>
      </c>
      <c r="C2">
        <v>72</v>
      </c>
      <c r="D2">
        <v>63</v>
      </c>
      <c r="E2">
        <v>83</v>
      </c>
      <c r="F2">
        <f t="shared" ref="F2:F39" si="0">INT((0.3*C2+0.2*D2+0.5*E2)+0.5)</f>
        <v>76</v>
      </c>
      <c r="G2" t="str">
        <f t="shared" ref="G2:G39" si="1">IF(F2&lt;60,"不及格",IF(F2&lt;70,"及格",IF(F2&lt;80,"中等",IF(F2&lt;90,"良好","优秀"))))</f>
        <v>中等</v>
      </c>
      <c r="I2" t="s">
        <v>6</v>
      </c>
      <c r="J2" s="1" t="s">
        <v>2</v>
      </c>
      <c r="K2" s="1" t="s">
        <v>3</v>
      </c>
      <c r="L2" s="1" t="s">
        <v>4</v>
      </c>
      <c r="M2" t="s">
        <v>5</v>
      </c>
    </row>
    <row r="3" spans="1:13" ht="15" customHeight="1" x14ac:dyDescent="0.25">
      <c r="A3" s="2">
        <v>172318</v>
      </c>
      <c r="B3" s="2" t="s">
        <v>90</v>
      </c>
      <c r="C3">
        <v>81</v>
      </c>
      <c r="D3">
        <v>96</v>
      </c>
      <c r="E3">
        <v>88</v>
      </c>
      <c r="F3">
        <f t="shared" si="0"/>
        <v>88</v>
      </c>
      <c r="G3" t="str">
        <f t="shared" si="1"/>
        <v>良好</v>
      </c>
      <c r="I3" s="3" t="s">
        <v>9</v>
      </c>
      <c r="J3">
        <f>COUNTIF(C2:C39,"&lt;60")</f>
        <v>5</v>
      </c>
      <c r="K3">
        <f t="shared" ref="K3:M3" si="2">COUNTIF(D2:D39,"&lt;60")</f>
        <v>3</v>
      </c>
      <c r="L3">
        <f t="shared" si="2"/>
        <v>4</v>
      </c>
      <c r="M3">
        <f t="shared" si="2"/>
        <v>1</v>
      </c>
    </row>
    <row r="4" spans="1:13" ht="15" customHeight="1" x14ac:dyDescent="0.25">
      <c r="A4" s="2">
        <v>172622</v>
      </c>
      <c r="B4" s="2" t="s">
        <v>91</v>
      </c>
      <c r="C4">
        <v>88</v>
      </c>
      <c r="D4">
        <v>78</v>
      </c>
      <c r="E4">
        <v>74</v>
      </c>
      <c r="F4">
        <f t="shared" si="0"/>
        <v>79</v>
      </c>
      <c r="G4" t="str">
        <f t="shared" si="1"/>
        <v>中等</v>
      </c>
      <c r="I4" s="3" t="s">
        <v>11</v>
      </c>
      <c r="J4">
        <f>COUNTIF(C2:C39,"&lt;70")-J3</f>
        <v>7</v>
      </c>
      <c r="K4">
        <f t="shared" ref="K4:M4" si="3">COUNTIF(D2:D39,"&lt;70")-K3</f>
        <v>12</v>
      </c>
      <c r="L4">
        <f t="shared" si="3"/>
        <v>6</v>
      </c>
      <c r="M4">
        <f t="shared" si="3"/>
        <v>4</v>
      </c>
    </row>
    <row r="5" spans="1:13" ht="15" customHeight="1" x14ac:dyDescent="0.25">
      <c r="A5" s="2">
        <v>170070</v>
      </c>
      <c r="B5" s="2" t="s">
        <v>92</v>
      </c>
      <c r="C5">
        <v>79</v>
      </c>
      <c r="D5">
        <v>90</v>
      </c>
      <c r="E5">
        <v>77</v>
      </c>
      <c r="F5">
        <f t="shared" si="0"/>
        <v>80</v>
      </c>
      <c r="G5" t="str">
        <f t="shared" si="1"/>
        <v>良好</v>
      </c>
      <c r="I5" s="3" t="s">
        <v>13</v>
      </c>
      <c r="J5">
        <f>COUNTIF(C2:C39,"&lt;80")-J4-J3</f>
        <v>13</v>
      </c>
      <c r="K5">
        <f t="shared" ref="K5:M5" si="4">COUNTIF(D2:D39,"&lt;80")-K4-K3</f>
        <v>4</v>
      </c>
      <c r="L5">
        <f t="shared" si="4"/>
        <v>9</v>
      </c>
      <c r="M5">
        <f t="shared" si="4"/>
        <v>18</v>
      </c>
    </row>
    <row r="6" spans="1:13" ht="15" customHeight="1" x14ac:dyDescent="0.25">
      <c r="A6" s="2">
        <v>170031</v>
      </c>
      <c r="B6" s="2" t="s">
        <v>93</v>
      </c>
      <c r="C6">
        <v>55</v>
      </c>
      <c r="D6">
        <v>67</v>
      </c>
      <c r="E6">
        <v>93</v>
      </c>
      <c r="F6">
        <f t="shared" si="0"/>
        <v>76</v>
      </c>
      <c r="G6" t="str">
        <f t="shared" si="1"/>
        <v>中等</v>
      </c>
      <c r="I6" s="3" t="s">
        <v>15</v>
      </c>
      <c r="J6">
        <f>COUNTIF(C2:C39,"&lt;90")-J5-J4-J3</f>
        <v>7</v>
      </c>
      <c r="K6">
        <f t="shared" ref="K6:M6" si="5">COUNTIF(D2:D39,"&lt;90")-K5-K4-K3</f>
        <v>10</v>
      </c>
      <c r="L6">
        <f t="shared" si="5"/>
        <v>9</v>
      </c>
      <c r="M6">
        <f t="shared" si="5"/>
        <v>13</v>
      </c>
    </row>
    <row r="7" spans="1:13" ht="15" customHeight="1" x14ac:dyDescent="0.25">
      <c r="A7" s="2">
        <v>172857</v>
      </c>
      <c r="B7" s="2" t="s">
        <v>94</v>
      </c>
      <c r="C7">
        <v>98</v>
      </c>
      <c r="D7">
        <v>85</v>
      </c>
      <c r="E7">
        <v>56</v>
      </c>
      <c r="F7">
        <f t="shared" si="0"/>
        <v>74</v>
      </c>
      <c r="G7" t="str">
        <f t="shared" si="1"/>
        <v>中等</v>
      </c>
      <c r="I7" s="3" t="s">
        <v>17</v>
      </c>
      <c r="J7">
        <f>COUNTIF(C2:C39,"&lt;=100")-J6-J5-J4-J3</f>
        <v>6</v>
      </c>
      <c r="K7">
        <f t="shared" ref="K7:M7" si="6">COUNTIF(D2:D39,"&lt;=100")-K6-K5-K4-K3</f>
        <v>9</v>
      </c>
      <c r="L7">
        <f t="shared" si="6"/>
        <v>10</v>
      </c>
      <c r="M7">
        <f t="shared" si="6"/>
        <v>2</v>
      </c>
    </row>
    <row r="8" spans="1:13" ht="15" customHeight="1" x14ac:dyDescent="0.25">
      <c r="A8" s="2">
        <v>173442</v>
      </c>
      <c r="B8" s="2" t="s">
        <v>95</v>
      </c>
      <c r="C8">
        <v>76</v>
      </c>
      <c r="D8">
        <v>79</v>
      </c>
      <c r="E8">
        <v>97</v>
      </c>
      <c r="F8">
        <f t="shared" si="0"/>
        <v>87</v>
      </c>
      <c r="G8" t="str">
        <f t="shared" si="1"/>
        <v>良好</v>
      </c>
    </row>
    <row r="9" spans="1:13" ht="15" customHeight="1" x14ac:dyDescent="0.25">
      <c r="A9" s="2">
        <v>173557</v>
      </c>
      <c r="B9" s="2" t="s">
        <v>96</v>
      </c>
      <c r="C9">
        <v>76</v>
      </c>
      <c r="D9">
        <v>80</v>
      </c>
      <c r="E9">
        <v>76</v>
      </c>
      <c r="F9">
        <f t="shared" si="0"/>
        <v>77</v>
      </c>
      <c r="G9" t="str">
        <f t="shared" si="1"/>
        <v>中等</v>
      </c>
    </row>
    <row r="10" spans="1:13" ht="15" customHeight="1" x14ac:dyDescent="0.25">
      <c r="A10" s="2">
        <v>170580</v>
      </c>
      <c r="B10" s="2" t="s">
        <v>97</v>
      </c>
      <c r="C10">
        <v>59</v>
      </c>
      <c r="D10">
        <v>60</v>
      </c>
      <c r="E10">
        <v>76</v>
      </c>
      <c r="F10">
        <f t="shared" si="0"/>
        <v>68</v>
      </c>
      <c r="G10" t="str">
        <f t="shared" si="1"/>
        <v>及格</v>
      </c>
    </row>
    <row r="11" spans="1:13" ht="15" customHeight="1" x14ac:dyDescent="0.25">
      <c r="A11" s="2">
        <v>173728</v>
      </c>
      <c r="B11" s="2" t="s">
        <v>98</v>
      </c>
      <c r="C11">
        <v>66</v>
      </c>
      <c r="D11">
        <v>57</v>
      </c>
      <c r="E11">
        <v>75</v>
      </c>
      <c r="F11">
        <f t="shared" si="0"/>
        <v>69</v>
      </c>
      <c r="G11" t="str">
        <f t="shared" si="1"/>
        <v>及格</v>
      </c>
    </row>
    <row r="12" spans="1:13" ht="15" customHeight="1" x14ac:dyDescent="0.25">
      <c r="A12" s="2">
        <v>172756</v>
      </c>
      <c r="B12" s="2" t="s">
        <v>99</v>
      </c>
      <c r="C12">
        <v>84</v>
      </c>
      <c r="D12">
        <v>92</v>
      </c>
      <c r="E12">
        <v>97</v>
      </c>
      <c r="F12">
        <f t="shared" si="0"/>
        <v>92</v>
      </c>
      <c r="G12" t="str">
        <f t="shared" si="1"/>
        <v>优秀</v>
      </c>
    </row>
    <row r="13" spans="1:13" ht="15" customHeight="1" x14ac:dyDescent="0.25">
      <c r="A13" s="2">
        <v>173108</v>
      </c>
      <c r="B13" s="2" t="s">
        <v>100</v>
      </c>
      <c r="C13">
        <v>59</v>
      </c>
      <c r="D13">
        <v>64</v>
      </c>
      <c r="E13">
        <v>56</v>
      </c>
      <c r="F13">
        <f t="shared" si="0"/>
        <v>59</v>
      </c>
      <c r="G13" t="str">
        <f t="shared" si="1"/>
        <v>不及格</v>
      </c>
    </row>
    <row r="14" spans="1:13" ht="15" customHeight="1" x14ac:dyDescent="0.25">
      <c r="A14" s="2">
        <v>170454</v>
      </c>
      <c r="B14" s="2" t="s">
        <v>101</v>
      </c>
      <c r="C14">
        <v>85</v>
      </c>
      <c r="D14">
        <v>69</v>
      </c>
      <c r="E14">
        <v>98</v>
      </c>
      <c r="F14">
        <f t="shared" si="0"/>
        <v>88</v>
      </c>
      <c r="G14" t="str">
        <f t="shared" si="1"/>
        <v>良好</v>
      </c>
    </row>
    <row r="15" spans="1:13" ht="15" customHeight="1" x14ac:dyDescent="0.25">
      <c r="A15" s="2">
        <v>173740</v>
      </c>
      <c r="B15" s="2" t="s">
        <v>102</v>
      </c>
      <c r="C15">
        <v>86</v>
      </c>
      <c r="D15">
        <v>61</v>
      </c>
      <c r="E15">
        <v>99</v>
      </c>
      <c r="F15">
        <f t="shared" si="0"/>
        <v>88</v>
      </c>
      <c r="G15" t="str">
        <f t="shared" si="1"/>
        <v>良好</v>
      </c>
    </row>
    <row r="16" spans="1:13" ht="15" customHeight="1" x14ac:dyDescent="0.25">
      <c r="A16" s="2">
        <v>171469</v>
      </c>
      <c r="B16" s="2" t="s">
        <v>103</v>
      </c>
      <c r="C16">
        <v>69</v>
      </c>
      <c r="D16">
        <v>67</v>
      </c>
      <c r="E16">
        <v>87</v>
      </c>
      <c r="F16">
        <f t="shared" si="0"/>
        <v>78</v>
      </c>
      <c r="G16" t="str">
        <f t="shared" si="1"/>
        <v>中等</v>
      </c>
    </row>
    <row r="17" spans="1:7" ht="15" customHeight="1" x14ac:dyDescent="0.25">
      <c r="A17" s="2">
        <v>171944</v>
      </c>
      <c r="B17" s="2" t="s">
        <v>104</v>
      </c>
      <c r="C17">
        <v>75</v>
      </c>
      <c r="D17">
        <v>68</v>
      </c>
      <c r="E17">
        <v>89</v>
      </c>
      <c r="F17">
        <f t="shared" si="0"/>
        <v>81</v>
      </c>
      <c r="G17" t="str">
        <f t="shared" si="1"/>
        <v>良好</v>
      </c>
    </row>
    <row r="18" spans="1:7" ht="15" customHeight="1" x14ac:dyDescent="0.25">
      <c r="A18" s="2">
        <v>173017</v>
      </c>
      <c r="B18" s="2" t="s">
        <v>105</v>
      </c>
      <c r="C18">
        <v>74</v>
      </c>
      <c r="D18">
        <v>55</v>
      </c>
      <c r="E18">
        <v>81</v>
      </c>
      <c r="F18">
        <f t="shared" si="0"/>
        <v>74</v>
      </c>
      <c r="G18" t="str">
        <f t="shared" si="1"/>
        <v>中等</v>
      </c>
    </row>
    <row r="19" spans="1:7" ht="15" customHeight="1" x14ac:dyDescent="0.25">
      <c r="A19" s="2">
        <v>173736</v>
      </c>
      <c r="B19" s="2" t="s">
        <v>106</v>
      </c>
      <c r="C19">
        <v>80</v>
      </c>
      <c r="D19">
        <v>65</v>
      </c>
      <c r="E19">
        <v>84</v>
      </c>
      <c r="F19">
        <f t="shared" si="0"/>
        <v>79</v>
      </c>
      <c r="G19" t="str">
        <f t="shared" si="1"/>
        <v>中等</v>
      </c>
    </row>
    <row r="20" spans="1:7" ht="15" customHeight="1" x14ac:dyDescent="0.25">
      <c r="A20" s="2">
        <v>171152</v>
      </c>
      <c r="B20" s="2" t="s">
        <v>107</v>
      </c>
      <c r="C20">
        <v>78</v>
      </c>
      <c r="D20">
        <v>96</v>
      </c>
      <c r="E20">
        <v>57</v>
      </c>
      <c r="F20">
        <f t="shared" si="0"/>
        <v>71</v>
      </c>
      <c r="G20" t="str">
        <f t="shared" si="1"/>
        <v>中等</v>
      </c>
    </row>
    <row r="21" spans="1:7" ht="15" customHeight="1" x14ac:dyDescent="0.25">
      <c r="A21" s="2">
        <v>170837</v>
      </c>
      <c r="B21" s="2" t="s">
        <v>108</v>
      </c>
      <c r="C21">
        <v>71</v>
      </c>
      <c r="D21">
        <v>60</v>
      </c>
      <c r="E21">
        <v>66</v>
      </c>
      <c r="F21">
        <f t="shared" si="0"/>
        <v>66</v>
      </c>
      <c r="G21" t="str">
        <f t="shared" si="1"/>
        <v>及格</v>
      </c>
    </row>
    <row r="22" spans="1:7" ht="15" customHeight="1" x14ac:dyDescent="0.25">
      <c r="A22" s="2">
        <v>171765</v>
      </c>
      <c r="B22" s="2" t="s">
        <v>109</v>
      </c>
      <c r="C22">
        <v>97</v>
      </c>
      <c r="D22">
        <v>84</v>
      </c>
      <c r="E22">
        <v>75</v>
      </c>
      <c r="F22">
        <f t="shared" si="0"/>
        <v>83</v>
      </c>
      <c r="G22" t="str">
        <f t="shared" si="1"/>
        <v>良好</v>
      </c>
    </row>
    <row r="23" spans="1:7" ht="15" customHeight="1" x14ac:dyDescent="0.25">
      <c r="A23" s="2">
        <v>173420</v>
      </c>
      <c r="B23" s="2" t="s">
        <v>110</v>
      </c>
      <c r="C23">
        <v>72</v>
      </c>
      <c r="D23">
        <v>82</v>
      </c>
      <c r="E23">
        <v>68</v>
      </c>
      <c r="F23">
        <f t="shared" si="0"/>
        <v>72</v>
      </c>
      <c r="G23" t="str">
        <f t="shared" si="1"/>
        <v>中等</v>
      </c>
    </row>
    <row r="24" spans="1:7" ht="15" customHeight="1" x14ac:dyDescent="0.25">
      <c r="A24" s="2">
        <v>170206</v>
      </c>
      <c r="B24" s="2" t="s">
        <v>111</v>
      </c>
      <c r="C24">
        <v>80</v>
      </c>
      <c r="D24">
        <v>56</v>
      </c>
      <c r="E24">
        <v>80</v>
      </c>
      <c r="F24">
        <f t="shared" si="0"/>
        <v>75</v>
      </c>
      <c r="G24" t="str">
        <f t="shared" si="1"/>
        <v>中等</v>
      </c>
    </row>
    <row r="25" spans="1:7" ht="15" customHeight="1" x14ac:dyDescent="0.25">
      <c r="A25" s="2">
        <v>173292</v>
      </c>
      <c r="B25" s="2" t="s">
        <v>112</v>
      </c>
      <c r="C25">
        <v>59</v>
      </c>
      <c r="D25">
        <v>84</v>
      </c>
      <c r="E25">
        <v>86</v>
      </c>
      <c r="F25">
        <f t="shared" si="0"/>
        <v>78</v>
      </c>
      <c r="G25" t="str">
        <f t="shared" si="1"/>
        <v>中等</v>
      </c>
    </row>
    <row r="26" spans="1:7" ht="15" customHeight="1" x14ac:dyDescent="0.25">
      <c r="A26" s="2">
        <v>171780</v>
      </c>
      <c r="B26" s="2" t="s">
        <v>113</v>
      </c>
      <c r="C26">
        <v>97</v>
      </c>
      <c r="D26">
        <v>95</v>
      </c>
      <c r="E26">
        <v>65</v>
      </c>
      <c r="F26">
        <f t="shared" si="0"/>
        <v>81</v>
      </c>
      <c r="G26" t="str">
        <f t="shared" si="1"/>
        <v>良好</v>
      </c>
    </row>
    <row r="27" spans="1:7" ht="15" customHeight="1" x14ac:dyDescent="0.25">
      <c r="A27" s="2">
        <v>170005</v>
      </c>
      <c r="B27" s="2" t="s">
        <v>114</v>
      </c>
      <c r="C27">
        <v>98</v>
      </c>
      <c r="D27">
        <v>83</v>
      </c>
      <c r="E27">
        <v>91</v>
      </c>
      <c r="F27">
        <f t="shared" si="0"/>
        <v>92</v>
      </c>
      <c r="G27" t="str">
        <f t="shared" si="1"/>
        <v>优秀</v>
      </c>
    </row>
    <row r="28" spans="1:7" ht="15" customHeight="1" x14ac:dyDescent="0.25">
      <c r="A28" s="2">
        <v>170106</v>
      </c>
      <c r="B28" s="2" t="s">
        <v>115</v>
      </c>
      <c r="C28">
        <v>64</v>
      </c>
      <c r="D28">
        <v>91</v>
      </c>
      <c r="E28">
        <v>74</v>
      </c>
      <c r="F28">
        <f t="shared" si="0"/>
        <v>74</v>
      </c>
      <c r="G28" t="str">
        <f t="shared" si="1"/>
        <v>中等</v>
      </c>
    </row>
    <row r="29" spans="1:7" ht="15" customHeight="1" x14ac:dyDescent="0.25">
      <c r="A29" s="2">
        <v>172806</v>
      </c>
      <c r="B29" s="2" t="s">
        <v>116</v>
      </c>
      <c r="C29">
        <v>73</v>
      </c>
      <c r="D29">
        <v>81</v>
      </c>
      <c r="E29">
        <v>67</v>
      </c>
      <c r="F29">
        <f t="shared" si="0"/>
        <v>72</v>
      </c>
      <c r="G29" t="str">
        <f t="shared" si="1"/>
        <v>中等</v>
      </c>
    </row>
    <row r="30" spans="1:7" ht="15" customHeight="1" x14ac:dyDescent="0.25">
      <c r="A30" s="2">
        <v>171673</v>
      </c>
      <c r="B30" s="2" t="s">
        <v>117</v>
      </c>
      <c r="C30">
        <v>78</v>
      </c>
      <c r="D30">
        <v>90</v>
      </c>
      <c r="E30">
        <v>90</v>
      </c>
      <c r="F30">
        <f t="shared" si="0"/>
        <v>86</v>
      </c>
      <c r="G30" t="str">
        <f t="shared" si="1"/>
        <v>良好</v>
      </c>
    </row>
    <row r="31" spans="1:7" ht="15" customHeight="1" x14ac:dyDescent="0.25">
      <c r="A31" s="2">
        <v>173640</v>
      </c>
      <c r="B31" s="2" t="s">
        <v>118</v>
      </c>
      <c r="C31">
        <v>77</v>
      </c>
      <c r="D31">
        <v>85</v>
      </c>
      <c r="E31">
        <v>90</v>
      </c>
      <c r="F31">
        <f t="shared" si="0"/>
        <v>85</v>
      </c>
      <c r="G31" t="str">
        <f t="shared" si="1"/>
        <v>良好</v>
      </c>
    </row>
    <row r="32" spans="1:7" ht="15" customHeight="1" x14ac:dyDescent="0.25">
      <c r="A32" s="2">
        <v>172104</v>
      </c>
      <c r="B32" s="2" t="s">
        <v>119</v>
      </c>
      <c r="C32">
        <v>66</v>
      </c>
      <c r="D32">
        <v>89</v>
      </c>
      <c r="E32">
        <v>73</v>
      </c>
      <c r="F32">
        <f t="shared" si="0"/>
        <v>74</v>
      </c>
      <c r="G32" t="str">
        <f t="shared" si="1"/>
        <v>中等</v>
      </c>
    </row>
    <row r="33" spans="1:7" ht="15" customHeight="1" x14ac:dyDescent="0.25">
      <c r="A33" s="2">
        <v>170806</v>
      </c>
      <c r="B33" s="2" t="s">
        <v>120</v>
      </c>
      <c r="C33">
        <v>77</v>
      </c>
      <c r="D33">
        <v>87</v>
      </c>
      <c r="E33">
        <v>66</v>
      </c>
      <c r="F33">
        <f t="shared" si="0"/>
        <v>74</v>
      </c>
      <c r="G33" t="str">
        <f t="shared" si="1"/>
        <v>中等</v>
      </c>
    </row>
    <row r="34" spans="1:7" ht="15" customHeight="1" x14ac:dyDescent="0.25">
      <c r="A34" s="2">
        <v>170450</v>
      </c>
      <c r="B34" s="2" t="s">
        <v>121</v>
      </c>
      <c r="C34">
        <v>65</v>
      </c>
      <c r="D34">
        <v>78</v>
      </c>
      <c r="E34">
        <v>94</v>
      </c>
      <c r="F34">
        <f t="shared" si="0"/>
        <v>82</v>
      </c>
      <c r="G34" t="str">
        <f t="shared" si="1"/>
        <v>良好</v>
      </c>
    </row>
    <row r="35" spans="1:7" ht="15" customHeight="1" x14ac:dyDescent="0.25">
      <c r="A35" s="2">
        <v>172250</v>
      </c>
      <c r="B35" s="2" t="s">
        <v>122</v>
      </c>
      <c r="C35">
        <v>63</v>
      </c>
      <c r="D35">
        <v>77</v>
      </c>
      <c r="E35">
        <v>97</v>
      </c>
      <c r="F35">
        <f t="shared" si="0"/>
        <v>83</v>
      </c>
      <c r="G35" t="str">
        <f t="shared" si="1"/>
        <v>良好</v>
      </c>
    </row>
    <row r="36" spans="1:7" ht="15" customHeight="1" x14ac:dyDescent="0.25">
      <c r="A36" s="2">
        <v>173166</v>
      </c>
      <c r="B36" s="2" t="s">
        <v>123</v>
      </c>
      <c r="C36">
        <v>58</v>
      </c>
      <c r="D36">
        <v>95</v>
      </c>
      <c r="E36">
        <v>55</v>
      </c>
      <c r="F36">
        <f t="shared" si="0"/>
        <v>64</v>
      </c>
      <c r="G36" t="str">
        <f t="shared" si="1"/>
        <v>及格</v>
      </c>
    </row>
    <row r="37" spans="1:7" ht="15" customHeight="1" x14ac:dyDescent="0.25">
      <c r="A37" s="2">
        <v>170672</v>
      </c>
      <c r="B37" s="2" t="s">
        <v>124</v>
      </c>
      <c r="C37">
        <v>65</v>
      </c>
      <c r="D37">
        <v>68</v>
      </c>
      <c r="E37">
        <v>80</v>
      </c>
      <c r="F37">
        <f t="shared" si="0"/>
        <v>73</v>
      </c>
      <c r="G37" t="str">
        <f t="shared" si="1"/>
        <v>中等</v>
      </c>
    </row>
    <row r="38" spans="1:7" ht="15" customHeight="1" x14ac:dyDescent="0.25">
      <c r="A38" s="2">
        <v>173021</v>
      </c>
      <c r="B38" s="2" t="s">
        <v>125</v>
      </c>
      <c r="C38">
        <v>99</v>
      </c>
      <c r="D38">
        <v>90</v>
      </c>
      <c r="E38">
        <v>66</v>
      </c>
      <c r="F38">
        <f t="shared" si="0"/>
        <v>81</v>
      </c>
      <c r="G38" t="str">
        <f t="shared" si="1"/>
        <v>良好</v>
      </c>
    </row>
    <row r="39" spans="1:7" ht="15" customHeight="1" x14ac:dyDescent="0.25">
      <c r="A39" s="2">
        <v>171320</v>
      </c>
      <c r="B39" s="2" t="s">
        <v>126</v>
      </c>
      <c r="C39">
        <v>92</v>
      </c>
      <c r="D39">
        <v>64</v>
      </c>
      <c r="E39">
        <v>77</v>
      </c>
      <c r="F39">
        <f t="shared" si="0"/>
        <v>79</v>
      </c>
      <c r="G39" t="str">
        <f t="shared" si="1"/>
        <v>中等</v>
      </c>
    </row>
    <row r="41" spans="1:7" x14ac:dyDescent="0.25">
      <c r="B41" t="s">
        <v>50</v>
      </c>
      <c r="C41">
        <f>MAX(C2:C39)</f>
        <v>99</v>
      </c>
      <c r="D41">
        <f t="shared" ref="D41:F41" si="7">MAX(D2:D39)</f>
        <v>96</v>
      </c>
      <c r="E41">
        <f t="shared" si="7"/>
        <v>99</v>
      </c>
      <c r="F41">
        <f t="shared" si="7"/>
        <v>92</v>
      </c>
    </row>
    <row r="42" spans="1:7" x14ac:dyDescent="0.25">
      <c r="B42" t="s">
        <v>88</v>
      </c>
      <c r="C42">
        <f>MIN(C2:C39)</f>
        <v>55</v>
      </c>
      <c r="D42">
        <f t="shared" ref="D42:F42" si="8">MIN(D2:D39)</f>
        <v>55</v>
      </c>
      <c r="E42">
        <f t="shared" si="8"/>
        <v>55</v>
      </c>
      <c r="F42">
        <f t="shared" si="8"/>
        <v>59</v>
      </c>
    </row>
    <row r="43" spans="1:7" x14ac:dyDescent="0.25">
      <c r="B43" t="s">
        <v>52</v>
      </c>
      <c r="C43">
        <f>INT(AVERAGE(C2:C39)+0.5)</f>
        <v>76</v>
      </c>
      <c r="D43">
        <f t="shared" ref="D43:F43" si="9">INT(AVERAGE(D2:D39)+0.5)</f>
        <v>77</v>
      </c>
      <c r="E43">
        <f t="shared" si="9"/>
        <v>79</v>
      </c>
      <c r="F43">
        <f t="shared" si="9"/>
        <v>78</v>
      </c>
    </row>
  </sheetData>
  <phoneticPr fontId="2" type="noConversion"/>
  <conditionalFormatting sqref="G2:G39">
    <cfRule type="containsText" dxfId="16" priority="4" operator="containsText" text="不及格">
      <formula>NOT(ISERROR(SEARCH("不及格",G2)))</formula>
    </cfRule>
    <cfRule type="containsText" dxfId="15" priority="3" operator="containsText" text="优秀">
      <formula>NOT(ISERROR(SEARCH("优秀",G2)))</formula>
    </cfRule>
  </conditionalFormatting>
  <conditionalFormatting sqref="C2:F39">
    <cfRule type="cellIs" dxfId="14" priority="2" operator="between">
      <formula>0</formula>
      <formula>59</formula>
    </cfRule>
    <cfRule type="cellIs" dxfId="13" priority="1" operator="between">
      <formula>90</formula>
      <formula>100</formula>
    </cfRule>
  </conditionalFormatting>
  <pageMargins left="0.69930555555555596" right="0.69930555555555596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6"/>
  <sheetViews>
    <sheetView tabSelected="1" workbookViewId="0">
      <selection activeCell="D5" sqref="D5"/>
    </sheetView>
  </sheetViews>
  <sheetFormatPr defaultColWidth="9" defaultRowHeight="13.8" x14ac:dyDescent="0.25"/>
  <cols>
    <col min="1" max="1" width="10.44140625" customWidth="1"/>
    <col min="3" max="3" width="10" customWidth="1"/>
    <col min="4" max="4" width="12.88671875" customWidth="1"/>
    <col min="10" max="10" width="10" customWidth="1"/>
    <col min="11" max="11" width="12.88671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13" x14ac:dyDescent="0.25">
      <c r="A2" s="1">
        <v>150012</v>
      </c>
      <c r="B2" s="1" t="s">
        <v>7</v>
      </c>
      <c r="C2" s="1">
        <v>86</v>
      </c>
      <c r="D2" s="1">
        <v>75</v>
      </c>
      <c r="E2" s="1">
        <v>83</v>
      </c>
      <c r="F2" s="1">
        <f>INT(0.3*C2+0.2*D2+0.5*E2+0.5)</f>
        <v>82</v>
      </c>
      <c r="G2" s="1" t="str">
        <f>IF(F2&lt;60,"不及格",IF(F2&lt;70,"及格",IF(F2&lt;80,"中等",IF(F2&lt;90,"良好","优秀"))))</f>
        <v>良好</v>
      </c>
      <c r="I2" t="s">
        <v>6</v>
      </c>
      <c r="J2" s="1" t="s">
        <v>2</v>
      </c>
      <c r="K2" s="1" t="s">
        <v>3</v>
      </c>
      <c r="L2" s="1" t="s">
        <v>4</v>
      </c>
      <c r="M2" t="s">
        <v>5</v>
      </c>
    </row>
    <row r="3" spans="1:13" x14ac:dyDescent="0.25">
      <c r="A3" s="1">
        <v>150015</v>
      </c>
      <c r="B3" s="1" t="s">
        <v>8</v>
      </c>
      <c r="C3" s="1">
        <v>78</v>
      </c>
      <c r="D3" s="1">
        <v>88</v>
      </c>
      <c r="E3" s="1">
        <v>85</v>
      </c>
      <c r="F3" s="1">
        <f t="shared" ref="F3:F66" si="0">INT(0.3*C3+0.2*D3+0.5*E3+0.5)</f>
        <v>84</v>
      </c>
      <c r="G3" s="1" t="str">
        <f t="shared" ref="G3:G66" si="1">IF(F3&lt;60,"不及格",IF(F3&lt;70,"及格",IF(F3&lt;80,"中等",IF(F3&lt;90,"良好","优秀"))))</f>
        <v>良好</v>
      </c>
      <c r="I3" s="3" t="s">
        <v>9</v>
      </c>
      <c r="J3">
        <f>COUNTIF(C2:C112,"&lt;60")</f>
        <v>11</v>
      </c>
      <c r="K3">
        <f t="shared" ref="K3:M3" si="2">COUNTIF(D2:D112,"&lt;60")</f>
        <v>12</v>
      </c>
      <c r="L3">
        <f t="shared" si="2"/>
        <v>18</v>
      </c>
      <c r="M3">
        <f t="shared" si="2"/>
        <v>4</v>
      </c>
    </row>
    <row r="4" spans="1:13" x14ac:dyDescent="0.25">
      <c r="A4" s="1">
        <v>150017</v>
      </c>
      <c r="B4" s="1" t="s">
        <v>10</v>
      </c>
      <c r="C4" s="1">
        <v>90</v>
      </c>
      <c r="D4" s="1">
        <v>86</v>
      </c>
      <c r="E4" s="1">
        <v>95</v>
      </c>
      <c r="F4" s="1">
        <f t="shared" si="0"/>
        <v>92</v>
      </c>
      <c r="G4" s="1" t="str">
        <f t="shared" si="1"/>
        <v>优秀</v>
      </c>
      <c r="I4" s="3" t="s">
        <v>11</v>
      </c>
      <c r="J4">
        <f>COUNTIF(C2:C112,"&lt;70")-J3</f>
        <v>19</v>
      </c>
      <c r="K4">
        <f t="shared" ref="K4:M4" si="3">COUNTIF(D2:D112,"&lt;70")-K3</f>
        <v>21</v>
      </c>
      <c r="L4">
        <f t="shared" si="3"/>
        <v>14</v>
      </c>
      <c r="M4">
        <f t="shared" si="3"/>
        <v>22</v>
      </c>
    </row>
    <row r="5" spans="1:13" x14ac:dyDescent="0.25">
      <c r="A5" s="1">
        <v>151012</v>
      </c>
      <c r="B5" s="1" t="s">
        <v>12</v>
      </c>
      <c r="C5" s="1">
        <v>75</v>
      </c>
      <c r="D5" s="1">
        <v>68</v>
      </c>
      <c r="E5" s="1">
        <v>77</v>
      </c>
      <c r="F5" s="1">
        <f t="shared" si="0"/>
        <v>75</v>
      </c>
      <c r="G5" s="1" t="str">
        <f t="shared" si="1"/>
        <v>中等</v>
      </c>
      <c r="I5" s="3" t="s">
        <v>13</v>
      </c>
      <c r="J5">
        <f>COUNTIF(C2:C112,"&lt;80")-J4-J3</f>
        <v>31</v>
      </c>
      <c r="K5">
        <f t="shared" ref="K5:M5" si="4">COUNTIF(D2:D112,"&lt;80")-K4-K3</f>
        <v>28</v>
      </c>
      <c r="L5">
        <f t="shared" si="4"/>
        <v>17</v>
      </c>
      <c r="M5">
        <f t="shared" si="4"/>
        <v>33</v>
      </c>
    </row>
    <row r="6" spans="1:13" x14ac:dyDescent="0.25">
      <c r="A6" s="1">
        <v>151306</v>
      </c>
      <c r="B6" s="1" t="s">
        <v>14</v>
      </c>
      <c r="C6" s="1">
        <v>85</v>
      </c>
      <c r="D6" s="1">
        <v>88</v>
      </c>
      <c r="E6" s="1">
        <v>90</v>
      </c>
      <c r="F6" s="1">
        <f t="shared" si="0"/>
        <v>88</v>
      </c>
      <c r="G6" s="1" t="str">
        <f t="shared" si="1"/>
        <v>良好</v>
      </c>
      <c r="I6" s="3" t="s">
        <v>15</v>
      </c>
      <c r="J6">
        <f>COUNTIF(C2:C112,"&lt;90")-J5-J4-J3</f>
        <v>28</v>
      </c>
      <c r="K6">
        <f t="shared" ref="K6:M6" si="5">COUNTIF(D2:D112,"&lt;90")-K5-K4-K3</f>
        <v>35</v>
      </c>
      <c r="L6">
        <f t="shared" si="5"/>
        <v>40</v>
      </c>
      <c r="M6">
        <f t="shared" si="5"/>
        <v>44</v>
      </c>
    </row>
    <row r="7" spans="1:13" x14ac:dyDescent="0.25">
      <c r="A7" s="1">
        <v>151312</v>
      </c>
      <c r="B7" s="1" t="s">
        <v>16</v>
      </c>
      <c r="C7" s="1">
        <v>70</v>
      </c>
      <c r="D7" s="1">
        <v>75</v>
      </c>
      <c r="E7" s="1">
        <v>66</v>
      </c>
      <c r="F7" s="1">
        <f t="shared" si="0"/>
        <v>69</v>
      </c>
      <c r="G7" s="1" t="str">
        <f t="shared" si="1"/>
        <v>及格</v>
      </c>
      <c r="I7" s="3" t="s">
        <v>17</v>
      </c>
      <c r="J7">
        <f>COUNTIF(C2:C112,"&lt;=100")-J6-J5-J4-J3</f>
        <v>22</v>
      </c>
      <c r="K7">
        <f t="shared" ref="K7:M7" si="6">COUNTIF(D2:D112,"&lt;=100")-K6-K5-K4-K3</f>
        <v>15</v>
      </c>
      <c r="L7">
        <f t="shared" si="6"/>
        <v>22</v>
      </c>
      <c r="M7">
        <f t="shared" si="6"/>
        <v>8</v>
      </c>
    </row>
    <row r="8" spans="1:13" x14ac:dyDescent="0.25">
      <c r="A8" s="1">
        <v>151315</v>
      </c>
      <c r="B8" s="1" t="s">
        <v>18</v>
      </c>
      <c r="C8" s="1">
        <v>75</v>
      </c>
      <c r="D8" s="1">
        <v>80</v>
      </c>
      <c r="E8" s="1">
        <v>86</v>
      </c>
      <c r="F8" s="1">
        <f t="shared" si="0"/>
        <v>82</v>
      </c>
      <c r="G8" s="1" t="str">
        <f t="shared" si="1"/>
        <v>良好</v>
      </c>
    </row>
    <row r="9" spans="1:13" x14ac:dyDescent="0.25">
      <c r="A9" s="1">
        <v>151412</v>
      </c>
      <c r="B9" s="1" t="s">
        <v>19</v>
      </c>
      <c r="C9" s="1">
        <v>95</v>
      </c>
      <c r="D9" s="1">
        <v>86</v>
      </c>
      <c r="E9" s="1">
        <v>92</v>
      </c>
      <c r="F9" s="1">
        <f t="shared" si="0"/>
        <v>92</v>
      </c>
      <c r="G9" s="1" t="str">
        <f t="shared" si="1"/>
        <v>优秀</v>
      </c>
    </row>
    <row r="10" spans="1:13" x14ac:dyDescent="0.25">
      <c r="A10" s="1">
        <v>151417</v>
      </c>
      <c r="B10" s="1" t="s">
        <v>20</v>
      </c>
      <c r="C10" s="1">
        <v>70</v>
      </c>
      <c r="D10" s="1">
        <v>60</v>
      </c>
      <c r="E10" s="1">
        <v>55</v>
      </c>
      <c r="F10" s="1">
        <f t="shared" si="0"/>
        <v>61</v>
      </c>
      <c r="G10" s="1" t="str">
        <f t="shared" si="1"/>
        <v>及格</v>
      </c>
    </row>
    <row r="11" spans="1:13" x14ac:dyDescent="0.25">
      <c r="A11" s="1">
        <v>151428</v>
      </c>
      <c r="B11" s="1" t="s">
        <v>21</v>
      </c>
      <c r="C11" s="1">
        <v>85</v>
      </c>
      <c r="D11" s="1">
        <v>75</v>
      </c>
      <c r="E11" s="1">
        <v>80</v>
      </c>
      <c r="F11" s="1">
        <f t="shared" si="0"/>
        <v>81</v>
      </c>
      <c r="G11" s="1" t="str">
        <f t="shared" si="1"/>
        <v>良好</v>
      </c>
    </row>
    <row r="12" spans="1:13" x14ac:dyDescent="0.25">
      <c r="A12" s="1">
        <v>151501</v>
      </c>
      <c r="B12" s="1" t="s">
        <v>22</v>
      </c>
      <c r="C12" s="1">
        <v>75</v>
      </c>
      <c r="D12" s="1">
        <v>80</v>
      </c>
      <c r="E12" s="1">
        <v>83</v>
      </c>
      <c r="F12" s="1">
        <f t="shared" si="0"/>
        <v>80</v>
      </c>
      <c r="G12" s="1" t="str">
        <f t="shared" si="1"/>
        <v>良好</v>
      </c>
    </row>
    <row r="13" spans="1:13" x14ac:dyDescent="0.25">
      <c r="A13" s="1">
        <v>151508</v>
      </c>
      <c r="B13" s="1" t="s">
        <v>23</v>
      </c>
      <c r="C13" s="1">
        <v>88</v>
      </c>
      <c r="D13" s="1">
        <v>75</v>
      </c>
      <c r="E13" s="1">
        <v>76</v>
      </c>
      <c r="F13" s="1">
        <f t="shared" si="0"/>
        <v>79</v>
      </c>
      <c r="G13" s="1" t="str">
        <f t="shared" si="1"/>
        <v>中等</v>
      </c>
    </row>
    <row r="14" spans="1:13" x14ac:dyDescent="0.25">
      <c r="A14" s="1">
        <v>151603</v>
      </c>
      <c r="B14" s="1" t="s">
        <v>24</v>
      </c>
      <c r="C14" s="1">
        <v>70</v>
      </c>
      <c r="D14" s="1">
        <v>83</v>
      </c>
      <c r="E14" s="1">
        <v>83</v>
      </c>
      <c r="F14" s="1">
        <f t="shared" si="0"/>
        <v>79</v>
      </c>
      <c r="G14" s="1" t="str">
        <f t="shared" si="1"/>
        <v>中等</v>
      </c>
    </row>
    <row r="15" spans="1:13" x14ac:dyDescent="0.25">
      <c r="A15" s="1">
        <v>151612</v>
      </c>
      <c r="B15" s="1" t="s">
        <v>25</v>
      </c>
      <c r="C15" s="1">
        <v>70</v>
      </c>
      <c r="D15" s="1">
        <v>50</v>
      </c>
      <c r="E15" s="1">
        <v>45</v>
      </c>
      <c r="F15" s="1">
        <f t="shared" si="0"/>
        <v>54</v>
      </c>
      <c r="G15" s="1" t="str">
        <f t="shared" si="1"/>
        <v>不及格</v>
      </c>
    </row>
    <row r="16" spans="1:13" x14ac:dyDescent="0.25">
      <c r="A16" s="1">
        <v>151711</v>
      </c>
      <c r="B16" s="1" t="s">
        <v>26</v>
      </c>
      <c r="C16" s="1">
        <v>93</v>
      </c>
      <c r="D16" s="1">
        <v>85</v>
      </c>
      <c r="E16" s="1">
        <v>88</v>
      </c>
      <c r="F16" s="1">
        <f t="shared" si="0"/>
        <v>89</v>
      </c>
      <c r="G16" s="1" t="str">
        <f t="shared" si="1"/>
        <v>良好</v>
      </c>
    </row>
    <row r="17" spans="1:7" x14ac:dyDescent="0.25">
      <c r="A17" s="1">
        <v>151715</v>
      </c>
      <c r="B17" s="1" t="s">
        <v>27</v>
      </c>
      <c r="C17" s="1">
        <v>75</v>
      </c>
      <c r="D17" s="1">
        <v>75</v>
      </c>
      <c r="E17" s="1">
        <v>68</v>
      </c>
      <c r="F17" s="1">
        <f t="shared" si="0"/>
        <v>72</v>
      </c>
      <c r="G17" s="1" t="str">
        <f t="shared" si="1"/>
        <v>中等</v>
      </c>
    </row>
    <row r="18" spans="1:7" x14ac:dyDescent="0.25">
      <c r="A18" s="1">
        <v>151809</v>
      </c>
      <c r="B18" s="1" t="s">
        <v>28</v>
      </c>
      <c r="C18" s="1">
        <v>65</v>
      </c>
      <c r="D18" s="1">
        <v>60</v>
      </c>
      <c r="E18" s="1">
        <v>63</v>
      </c>
      <c r="F18" s="1">
        <f t="shared" si="0"/>
        <v>63</v>
      </c>
      <c r="G18" s="1" t="str">
        <f t="shared" si="1"/>
        <v>及格</v>
      </c>
    </row>
    <row r="19" spans="1:7" x14ac:dyDescent="0.25">
      <c r="A19" s="1">
        <v>151816</v>
      </c>
      <c r="B19" s="1" t="s">
        <v>29</v>
      </c>
      <c r="C19" s="1">
        <v>90</v>
      </c>
      <c r="D19" s="1">
        <v>88</v>
      </c>
      <c r="E19" s="1">
        <v>93</v>
      </c>
      <c r="F19" s="1">
        <f t="shared" si="0"/>
        <v>91</v>
      </c>
      <c r="G19" s="1" t="str">
        <f t="shared" si="1"/>
        <v>优秀</v>
      </c>
    </row>
    <row r="20" spans="1:7" x14ac:dyDescent="0.25">
      <c r="A20" s="1">
        <v>151823</v>
      </c>
      <c r="B20" s="1" t="s">
        <v>30</v>
      </c>
      <c r="C20" s="1">
        <v>86</v>
      </c>
      <c r="D20" s="1">
        <v>75</v>
      </c>
      <c r="E20" s="1">
        <v>83</v>
      </c>
      <c r="F20" s="1">
        <f t="shared" si="0"/>
        <v>82</v>
      </c>
      <c r="G20" s="1" t="str">
        <f t="shared" si="1"/>
        <v>良好</v>
      </c>
    </row>
    <row r="21" spans="1:7" x14ac:dyDescent="0.25">
      <c r="A21" s="1">
        <v>152101</v>
      </c>
      <c r="B21" s="1" t="s">
        <v>31</v>
      </c>
      <c r="C21" s="1">
        <v>80</v>
      </c>
      <c r="D21" s="1">
        <v>75</v>
      </c>
      <c r="E21" s="1">
        <v>88</v>
      </c>
      <c r="F21" s="1">
        <f t="shared" si="0"/>
        <v>83</v>
      </c>
      <c r="G21" s="1" t="str">
        <f t="shared" si="1"/>
        <v>良好</v>
      </c>
    </row>
    <row r="22" spans="1:7" x14ac:dyDescent="0.25">
      <c r="A22" s="1">
        <v>152111</v>
      </c>
      <c r="B22" s="1" t="s">
        <v>32</v>
      </c>
      <c r="C22" s="1">
        <v>70</v>
      </c>
      <c r="D22" s="1">
        <v>65</v>
      </c>
      <c r="E22" s="1">
        <v>45</v>
      </c>
      <c r="F22" s="1">
        <f t="shared" si="0"/>
        <v>57</v>
      </c>
      <c r="G22" s="1" t="str">
        <f t="shared" si="1"/>
        <v>不及格</v>
      </c>
    </row>
    <row r="23" spans="1:7" x14ac:dyDescent="0.25">
      <c r="A23" s="1">
        <v>152116</v>
      </c>
      <c r="B23" s="1" t="s">
        <v>33</v>
      </c>
      <c r="C23" s="1">
        <v>86</v>
      </c>
      <c r="D23" s="1">
        <v>75</v>
      </c>
      <c r="E23" s="1">
        <v>83</v>
      </c>
      <c r="F23" s="1">
        <f t="shared" si="0"/>
        <v>82</v>
      </c>
      <c r="G23" s="1" t="str">
        <f t="shared" si="1"/>
        <v>良好</v>
      </c>
    </row>
    <row r="24" spans="1:7" x14ac:dyDescent="0.25">
      <c r="A24" s="1">
        <v>152122</v>
      </c>
      <c r="B24" s="1" t="s">
        <v>34</v>
      </c>
      <c r="C24" s="1">
        <v>93</v>
      </c>
      <c r="D24" s="1">
        <v>85</v>
      </c>
      <c r="E24" s="1">
        <v>88</v>
      </c>
      <c r="F24" s="1">
        <f t="shared" si="0"/>
        <v>89</v>
      </c>
      <c r="G24" s="1" t="str">
        <f t="shared" si="1"/>
        <v>良好</v>
      </c>
    </row>
    <row r="25" spans="1:7" x14ac:dyDescent="0.25">
      <c r="A25" s="1">
        <v>152309</v>
      </c>
      <c r="B25" s="1" t="s">
        <v>35</v>
      </c>
      <c r="C25" s="1">
        <v>86</v>
      </c>
      <c r="D25" s="1">
        <v>75</v>
      </c>
      <c r="E25" s="1">
        <v>83</v>
      </c>
      <c r="F25" s="1">
        <f t="shared" si="0"/>
        <v>82</v>
      </c>
      <c r="G25" s="1" t="str">
        <f t="shared" si="1"/>
        <v>良好</v>
      </c>
    </row>
    <row r="26" spans="1:7" x14ac:dyDescent="0.25">
      <c r="A26" s="1">
        <v>152311</v>
      </c>
      <c r="B26" s="1" t="s">
        <v>36</v>
      </c>
      <c r="C26" s="1">
        <v>80</v>
      </c>
      <c r="D26" s="1">
        <v>85</v>
      </c>
      <c r="E26" s="1">
        <v>83</v>
      </c>
      <c r="F26" s="1">
        <f t="shared" si="0"/>
        <v>83</v>
      </c>
      <c r="G26" s="1" t="str">
        <f t="shared" si="1"/>
        <v>良好</v>
      </c>
    </row>
    <row r="27" spans="1:7" x14ac:dyDescent="0.25">
      <c r="A27" s="1">
        <v>152318</v>
      </c>
      <c r="B27" s="1" t="s">
        <v>37</v>
      </c>
      <c r="C27" s="1">
        <v>86</v>
      </c>
      <c r="D27" s="1">
        <v>75</v>
      </c>
      <c r="E27" s="1">
        <v>83</v>
      </c>
      <c r="F27" s="1">
        <f t="shared" si="0"/>
        <v>82</v>
      </c>
      <c r="G27" s="1" t="str">
        <f t="shared" si="1"/>
        <v>良好</v>
      </c>
    </row>
    <row r="28" spans="1:7" x14ac:dyDescent="0.25">
      <c r="A28" s="1">
        <v>152319</v>
      </c>
      <c r="B28" s="1" t="s">
        <v>38</v>
      </c>
      <c r="C28" s="1">
        <v>93</v>
      </c>
      <c r="D28" s="1">
        <v>85</v>
      </c>
      <c r="E28" s="1">
        <v>88</v>
      </c>
      <c r="F28" s="1">
        <f t="shared" si="0"/>
        <v>89</v>
      </c>
      <c r="G28" s="1" t="str">
        <f t="shared" si="1"/>
        <v>良好</v>
      </c>
    </row>
    <row r="29" spans="1:7" x14ac:dyDescent="0.25">
      <c r="A29" s="1">
        <v>152511</v>
      </c>
      <c r="B29" s="1" t="s">
        <v>39</v>
      </c>
      <c r="C29" s="1">
        <v>70</v>
      </c>
      <c r="D29" s="1">
        <v>66</v>
      </c>
      <c r="E29" s="1">
        <v>78</v>
      </c>
      <c r="F29" s="1">
        <f t="shared" si="0"/>
        <v>73</v>
      </c>
      <c r="G29" s="1" t="str">
        <f t="shared" si="1"/>
        <v>中等</v>
      </c>
    </row>
    <row r="30" spans="1:7" x14ac:dyDescent="0.25">
      <c r="A30" s="1">
        <v>152512</v>
      </c>
      <c r="B30" s="1" t="s">
        <v>40</v>
      </c>
      <c r="C30" s="1">
        <v>86</v>
      </c>
      <c r="D30" s="1">
        <v>85</v>
      </c>
      <c r="E30" s="1">
        <v>93</v>
      </c>
      <c r="F30" s="1">
        <f t="shared" si="0"/>
        <v>89</v>
      </c>
      <c r="G30" s="1" t="str">
        <f t="shared" si="1"/>
        <v>良好</v>
      </c>
    </row>
    <row r="31" spans="1:7" x14ac:dyDescent="0.25">
      <c r="A31" s="1">
        <v>152612</v>
      </c>
      <c r="B31" s="1" t="s">
        <v>41</v>
      </c>
      <c r="C31" s="1">
        <v>86</v>
      </c>
      <c r="D31" s="1">
        <v>75</v>
      </c>
      <c r="E31" s="1">
        <v>83</v>
      </c>
      <c r="F31" s="1">
        <f t="shared" si="0"/>
        <v>82</v>
      </c>
      <c r="G31" s="1" t="str">
        <f t="shared" si="1"/>
        <v>良好</v>
      </c>
    </row>
    <row r="32" spans="1:7" x14ac:dyDescent="0.25">
      <c r="A32" s="1">
        <v>152702</v>
      </c>
      <c r="B32" s="1" t="s">
        <v>42</v>
      </c>
      <c r="C32" s="1">
        <v>93</v>
      </c>
      <c r="D32" s="1">
        <v>85</v>
      </c>
      <c r="E32" s="1">
        <v>88</v>
      </c>
      <c r="F32" s="1">
        <f t="shared" si="0"/>
        <v>89</v>
      </c>
      <c r="G32" s="1" t="str">
        <f t="shared" si="1"/>
        <v>良好</v>
      </c>
    </row>
    <row r="33" spans="1:7" x14ac:dyDescent="0.25">
      <c r="A33" s="1">
        <v>152703</v>
      </c>
      <c r="B33" s="1" t="s">
        <v>43</v>
      </c>
      <c r="C33" s="1">
        <v>66</v>
      </c>
      <c r="D33" s="1">
        <v>75</v>
      </c>
      <c r="E33" s="1">
        <v>73</v>
      </c>
      <c r="F33" s="1">
        <f t="shared" si="0"/>
        <v>71</v>
      </c>
      <c r="G33" s="1" t="str">
        <f t="shared" si="1"/>
        <v>中等</v>
      </c>
    </row>
    <row r="34" spans="1:7" x14ac:dyDescent="0.25">
      <c r="A34" s="1">
        <v>152713</v>
      </c>
      <c r="B34" s="1" t="s">
        <v>44</v>
      </c>
      <c r="C34" s="1">
        <v>86</v>
      </c>
      <c r="D34" s="1">
        <v>75</v>
      </c>
      <c r="E34" s="1">
        <v>83</v>
      </c>
      <c r="F34" s="1">
        <f t="shared" si="0"/>
        <v>82</v>
      </c>
      <c r="G34" s="1" t="str">
        <f t="shared" si="1"/>
        <v>良好</v>
      </c>
    </row>
    <row r="35" spans="1:7" x14ac:dyDescent="0.25">
      <c r="A35" s="1">
        <v>152911</v>
      </c>
      <c r="B35" s="1" t="s">
        <v>45</v>
      </c>
      <c r="C35" s="1">
        <v>93</v>
      </c>
      <c r="D35" s="1">
        <v>85</v>
      </c>
      <c r="E35" s="1">
        <v>88</v>
      </c>
      <c r="F35" s="1">
        <f t="shared" si="0"/>
        <v>89</v>
      </c>
      <c r="G35" s="1" t="str">
        <f t="shared" si="1"/>
        <v>良好</v>
      </c>
    </row>
    <row r="36" spans="1:7" x14ac:dyDescent="0.25">
      <c r="A36" s="1">
        <v>152918</v>
      </c>
      <c r="B36" s="1" t="s">
        <v>46</v>
      </c>
      <c r="C36" s="1">
        <v>86</v>
      </c>
      <c r="D36" s="1">
        <v>85</v>
      </c>
      <c r="E36" s="1">
        <v>83</v>
      </c>
      <c r="F36" s="1">
        <f t="shared" si="0"/>
        <v>84</v>
      </c>
      <c r="G36" s="1" t="str">
        <f t="shared" si="1"/>
        <v>良好</v>
      </c>
    </row>
    <row r="37" spans="1:7" x14ac:dyDescent="0.25">
      <c r="A37" s="1">
        <v>152922</v>
      </c>
      <c r="B37" s="1" t="s">
        <v>47</v>
      </c>
      <c r="C37" s="1">
        <v>86</v>
      </c>
      <c r="D37" s="1">
        <v>75</v>
      </c>
      <c r="E37" s="1">
        <v>83</v>
      </c>
      <c r="F37" s="1">
        <f t="shared" si="0"/>
        <v>82</v>
      </c>
      <c r="G37" s="1" t="str">
        <f t="shared" si="1"/>
        <v>良好</v>
      </c>
    </row>
    <row r="38" spans="1:7" x14ac:dyDescent="0.25">
      <c r="A38" s="1">
        <v>153003</v>
      </c>
      <c r="B38" s="1" t="s">
        <v>48</v>
      </c>
      <c r="C38" s="1">
        <v>83</v>
      </c>
      <c r="D38" s="1">
        <v>85</v>
      </c>
      <c r="E38" s="1">
        <v>88</v>
      </c>
      <c r="F38" s="1">
        <f t="shared" si="0"/>
        <v>86</v>
      </c>
      <c r="G38" s="1" t="str">
        <f t="shared" si="1"/>
        <v>良好</v>
      </c>
    </row>
    <row r="39" spans="1:7" x14ac:dyDescent="0.25">
      <c r="A39" s="1">
        <v>153106</v>
      </c>
      <c r="B39" s="1" t="s">
        <v>49</v>
      </c>
      <c r="C39" s="1">
        <v>76</v>
      </c>
      <c r="D39" s="1">
        <v>75</v>
      </c>
      <c r="E39" s="1">
        <v>63</v>
      </c>
      <c r="F39" s="1">
        <f t="shared" si="0"/>
        <v>69</v>
      </c>
      <c r="G39" s="1" t="str">
        <f t="shared" si="1"/>
        <v>及格</v>
      </c>
    </row>
    <row r="40" spans="1:7" ht="14.4" x14ac:dyDescent="0.25">
      <c r="A40" s="2">
        <v>160428</v>
      </c>
      <c r="B40" s="2" t="s">
        <v>53</v>
      </c>
      <c r="C40">
        <v>58</v>
      </c>
      <c r="D40">
        <v>51</v>
      </c>
      <c r="E40">
        <v>83</v>
      </c>
      <c r="F40" s="1">
        <f t="shared" si="0"/>
        <v>69</v>
      </c>
      <c r="G40" s="1" t="str">
        <f t="shared" si="1"/>
        <v>及格</v>
      </c>
    </row>
    <row r="41" spans="1:7" ht="14.4" x14ac:dyDescent="0.25">
      <c r="A41" s="2">
        <v>162178</v>
      </c>
      <c r="B41" s="2" t="s">
        <v>54</v>
      </c>
      <c r="C41">
        <v>96</v>
      </c>
      <c r="D41">
        <v>75</v>
      </c>
      <c r="E41">
        <v>97</v>
      </c>
      <c r="F41" s="1">
        <f t="shared" si="0"/>
        <v>92</v>
      </c>
      <c r="G41" s="1" t="str">
        <f t="shared" si="1"/>
        <v>优秀</v>
      </c>
    </row>
    <row r="42" spans="1:7" ht="14.4" x14ac:dyDescent="0.25">
      <c r="A42" s="2">
        <v>163495</v>
      </c>
      <c r="B42" s="2" t="s">
        <v>55</v>
      </c>
      <c r="C42">
        <v>86</v>
      </c>
      <c r="D42">
        <v>89</v>
      </c>
      <c r="E42">
        <v>97</v>
      </c>
      <c r="F42" s="1">
        <f t="shared" si="0"/>
        <v>92</v>
      </c>
      <c r="G42" s="1" t="str">
        <f t="shared" si="1"/>
        <v>优秀</v>
      </c>
    </row>
    <row r="43" spans="1:7" ht="14.4" x14ac:dyDescent="0.25">
      <c r="A43" s="2">
        <v>163720</v>
      </c>
      <c r="B43" s="2" t="s">
        <v>56</v>
      </c>
      <c r="C43">
        <v>58</v>
      </c>
      <c r="D43">
        <v>72</v>
      </c>
      <c r="E43">
        <v>59</v>
      </c>
      <c r="F43" s="1">
        <f t="shared" si="0"/>
        <v>61</v>
      </c>
      <c r="G43" s="1" t="str">
        <f t="shared" si="1"/>
        <v>及格</v>
      </c>
    </row>
    <row r="44" spans="1:7" ht="14.4" x14ac:dyDescent="0.25">
      <c r="A44" s="2">
        <v>160483</v>
      </c>
      <c r="B44" s="2" t="s">
        <v>57</v>
      </c>
      <c r="C44">
        <v>58</v>
      </c>
      <c r="D44">
        <v>55</v>
      </c>
      <c r="E44">
        <v>66</v>
      </c>
      <c r="F44" s="1">
        <f t="shared" si="0"/>
        <v>61</v>
      </c>
      <c r="G44" s="1" t="str">
        <f t="shared" si="1"/>
        <v>及格</v>
      </c>
    </row>
    <row r="45" spans="1:7" ht="14.4" x14ac:dyDescent="0.25">
      <c r="A45" s="2">
        <v>160057</v>
      </c>
      <c r="B45" s="2" t="s">
        <v>58</v>
      </c>
      <c r="C45">
        <v>67</v>
      </c>
      <c r="D45">
        <v>61</v>
      </c>
      <c r="E45">
        <v>73</v>
      </c>
      <c r="F45" s="1">
        <f t="shared" si="0"/>
        <v>69</v>
      </c>
      <c r="G45" s="1" t="str">
        <f t="shared" si="1"/>
        <v>及格</v>
      </c>
    </row>
    <row r="46" spans="1:7" ht="14.4" x14ac:dyDescent="0.25">
      <c r="A46" s="2">
        <v>163190</v>
      </c>
      <c r="B46" s="2" t="s">
        <v>59</v>
      </c>
      <c r="C46">
        <v>71</v>
      </c>
      <c r="D46">
        <v>99</v>
      </c>
      <c r="E46">
        <v>86</v>
      </c>
      <c r="F46" s="1">
        <f t="shared" si="0"/>
        <v>84</v>
      </c>
      <c r="G46" s="1" t="str">
        <f t="shared" si="1"/>
        <v>良好</v>
      </c>
    </row>
    <row r="47" spans="1:7" ht="14.4" x14ac:dyDescent="0.25">
      <c r="A47" s="2">
        <v>160505</v>
      </c>
      <c r="B47" s="2" t="s">
        <v>60</v>
      </c>
      <c r="C47">
        <v>95</v>
      </c>
      <c r="D47">
        <v>93</v>
      </c>
      <c r="E47">
        <v>83</v>
      </c>
      <c r="F47" s="1">
        <f t="shared" si="0"/>
        <v>89</v>
      </c>
      <c r="G47" s="1" t="str">
        <f t="shared" si="1"/>
        <v>良好</v>
      </c>
    </row>
    <row r="48" spans="1:7" ht="14.4" x14ac:dyDescent="0.25">
      <c r="A48" s="2">
        <v>161477</v>
      </c>
      <c r="B48" s="2" t="s">
        <v>61</v>
      </c>
      <c r="C48">
        <v>83</v>
      </c>
      <c r="D48">
        <v>59</v>
      </c>
      <c r="E48">
        <v>60</v>
      </c>
      <c r="F48" s="1">
        <f t="shared" si="0"/>
        <v>67</v>
      </c>
      <c r="G48" s="1" t="str">
        <f t="shared" si="1"/>
        <v>及格</v>
      </c>
    </row>
    <row r="49" spans="1:7" ht="14.4" x14ac:dyDescent="0.25">
      <c r="A49" s="2">
        <v>160649</v>
      </c>
      <c r="B49" s="2" t="s">
        <v>62</v>
      </c>
      <c r="C49">
        <v>85</v>
      </c>
      <c r="D49">
        <v>90</v>
      </c>
      <c r="E49">
        <v>51</v>
      </c>
      <c r="F49" s="1">
        <f t="shared" si="0"/>
        <v>69</v>
      </c>
      <c r="G49" s="1" t="str">
        <f t="shared" si="1"/>
        <v>及格</v>
      </c>
    </row>
    <row r="50" spans="1:7" ht="14.4" x14ac:dyDescent="0.25">
      <c r="A50" s="2">
        <v>162242</v>
      </c>
      <c r="B50" s="2" t="s">
        <v>63</v>
      </c>
      <c r="C50">
        <v>94</v>
      </c>
      <c r="D50">
        <v>69</v>
      </c>
      <c r="E50">
        <v>69</v>
      </c>
      <c r="F50" s="1">
        <f t="shared" si="0"/>
        <v>77</v>
      </c>
      <c r="G50" s="1" t="str">
        <f t="shared" si="1"/>
        <v>中等</v>
      </c>
    </row>
    <row r="51" spans="1:7" ht="14.4" x14ac:dyDescent="0.25">
      <c r="A51" s="2">
        <v>162969</v>
      </c>
      <c r="B51" s="2" t="s">
        <v>64</v>
      </c>
      <c r="C51">
        <v>69</v>
      </c>
      <c r="D51">
        <v>88</v>
      </c>
      <c r="E51">
        <v>81</v>
      </c>
      <c r="F51" s="1">
        <f t="shared" si="0"/>
        <v>79</v>
      </c>
      <c r="G51" s="1" t="str">
        <f t="shared" si="1"/>
        <v>中等</v>
      </c>
    </row>
    <row r="52" spans="1:7" ht="14.4" x14ac:dyDescent="0.25">
      <c r="A52" s="2">
        <v>160838</v>
      </c>
      <c r="B52" s="2" t="s">
        <v>65</v>
      </c>
      <c r="C52">
        <v>95</v>
      </c>
      <c r="D52">
        <v>89</v>
      </c>
      <c r="E52">
        <v>88</v>
      </c>
      <c r="F52" s="1">
        <f t="shared" si="0"/>
        <v>90</v>
      </c>
      <c r="G52" s="1" t="str">
        <f t="shared" si="1"/>
        <v>优秀</v>
      </c>
    </row>
    <row r="53" spans="1:7" ht="14.4" x14ac:dyDescent="0.25">
      <c r="A53" s="2">
        <v>161605</v>
      </c>
      <c r="B53" s="2" t="s">
        <v>66</v>
      </c>
      <c r="C53">
        <v>71</v>
      </c>
      <c r="D53">
        <v>67</v>
      </c>
      <c r="E53">
        <v>90</v>
      </c>
      <c r="F53" s="1">
        <f t="shared" si="0"/>
        <v>80</v>
      </c>
      <c r="G53" s="1" t="str">
        <f t="shared" si="1"/>
        <v>良好</v>
      </c>
    </row>
    <row r="54" spans="1:7" ht="14.4" x14ac:dyDescent="0.25">
      <c r="A54" s="2">
        <v>161047</v>
      </c>
      <c r="B54" s="2" t="s">
        <v>67</v>
      </c>
      <c r="C54">
        <v>69</v>
      </c>
      <c r="D54">
        <v>58</v>
      </c>
      <c r="E54">
        <v>79</v>
      </c>
      <c r="F54" s="1">
        <f t="shared" si="0"/>
        <v>72</v>
      </c>
      <c r="G54" s="1" t="str">
        <f t="shared" si="1"/>
        <v>中等</v>
      </c>
    </row>
    <row r="55" spans="1:7" ht="14.4" x14ac:dyDescent="0.25">
      <c r="A55" s="2">
        <v>160688</v>
      </c>
      <c r="B55" s="2" t="s">
        <v>68</v>
      </c>
      <c r="C55">
        <v>72</v>
      </c>
      <c r="D55">
        <v>94</v>
      </c>
      <c r="E55">
        <v>57</v>
      </c>
      <c r="F55" s="1">
        <f t="shared" si="0"/>
        <v>69</v>
      </c>
      <c r="G55" s="1" t="str">
        <f t="shared" si="1"/>
        <v>及格</v>
      </c>
    </row>
    <row r="56" spans="1:7" ht="14.4" x14ac:dyDescent="0.25">
      <c r="A56" s="2">
        <v>163594</v>
      </c>
      <c r="B56" s="2" t="s">
        <v>69</v>
      </c>
      <c r="C56">
        <v>86</v>
      </c>
      <c r="D56">
        <v>83</v>
      </c>
      <c r="E56">
        <v>83</v>
      </c>
      <c r="F56" s="1">
        <f t="shared" si="0"/>
        <v>84</v>
      </c>
      <c r="G56" s="1" t="str">
        <f t="shared" si="1"/>
        <v>良好</v>
      </c>
    </row>
    <row r="57" spans="1:7" ht="14.4" x14ac:dyDescent="0.25">
      <c r="A57" s="2">
        <v>162053</v>
      </c>
      <c r="B57" s="2" t="s">
        <v>70</v>
      </c>
      <c r="C57">
        <v>55</v>
      </c>
      <c r="D57">
        <v>58</v>
      </c>
      <c r="E57">
        <v>59</v>
      </c>
      <c r="F57" s="1">
        <f t="shared" si="0"/>
        <v>58</v>
      </c>
      <c r="G57" s="1" t="str">
        <f t="shared" si="1"/>
        <v>不及格</v>
      </c>
    </row>
    <row r="58" spans="1:7" ht="14.4" x14ac:dyDescent="0.25">
      <c r="A58" s="2">
        <v>160867</v>
      </c>
      <c r="B58" s="2" t="s">
        <v>71</v>
      </c>
      <c r="C58">
        <v>62</v>
      </c>
      <c r="D58">
        <v>51</v>
      </c>
      <c r="E58">
        <v>99</v>
      </c>
      <c r="F58" s="1">
        <f t="shared" si="0"/>
        <v>78</v>
      </c>
      <c r="G58" s="1" t="str">
        <f t="shared" si="1"/>
        <v>中等</v>
      </c>
    </row>
    <row r="59" spans="1:7" ht="14.4" x14ac:dyDescent="0.25">
      <c r="A59" s="2">
        <v>163564</v>
      </c>
      <c r="B59" s="2" t="s">
        <v>72</v>
      </c>
      <c r="C59">
        <v>62</v>
      </c>
      <c r="D59">
        <v>92</v>
      </c>
      <c r="E59">
        <v>77</v>
      </c>
      <c r="F59" s="1">
        <f t="shared" si="0"/>
        <v>76</v>
      </c>
      <c r="G59" s="1" t="str">
        <f t="shared" si="1"/>
        <v>中等</v>
      </c>
    </row>
    <row r="60" spans="1:7" ht="14.4" x14ac:dyDescent="0.25">
      <c r="A60" s="2">
        <v>160699</v>
      </c>
      <c r="B60" s="2" t="s">
        <v>73</v>
      </c>
      <c r="C60">
        <v>90</v>
      </c>
      <c r="D60">
        <v>70</v>
      </c>
      <c r="E60">
        <v>94</v>
      </c>
      <c r="F60" s="1">
        <f t="shared" si="0"/>
        <v>88</v>
      </c>
      <c r="G60" s="1" t="str">
        <f t="shared" si="1"/>
        <v>良好</v>
      </c>
    </row>
    <row r="61" spans="1:7" ht="14.4" x14ac:dyDescent="0.25">
      <c r="A61" s="2">
        <v>162917</v>
      </c>
      <c r="B61" s="2" t="s">
        <v>74</v>
      </c>
      <c r="C61">
        <v>68</v>
      </c>
      <c r="D61">
        <v>79</v>
      </c>
      <c r="E61">
        <v>82</v>
      </c>
      <c r="F61" s="1">
        <f t="shared" si="0"/>
        <v>77</v>
      </c>
      <c r="G61" s="1" t="str">
        <f t="shared" si="1"/>
        <v>中等</v>
      </c>
    </row>
    <row r="62" spans="1:7" ht="14.4" x14ac:dyDescent="0.25">
      <c r="A62" s="2">
        <v>161885</v>
      </c>
      <c r="B62" s="2" t="s">
        <v>75</v>
      </c>
      <c r="C62">
        <v>64</v>
      </c>
      <c r="D62">
        <v>88</v>
      </c>
      <c r="E62">
        <v>55</v>
      </c>
      <c r="F62" s="1">
        <f t="shared" si="0"/>
        <v>64</v>
      </c>
      <c r="G62" s="1" t="str">
        <f t="shared" si="1"/>
        <v>及格</v>
      </c>
    </row>
    <row r="63" spans="1:7" ht="14.4" x14ac:dyDescent="0.25">
      <c r="A63" s="2">
        <v>163002</v>
      </c>
      <c r="B63" s="2" t="s">
        <v>76</v>
      </c>
      <c r="C63">
        <v>73</v>
      </c>
      <c r="D63">
        <v>79</v>
      </c>
      <c r="E63">
        <v>51</v>
      </c>
      <c r="F63" s="1">
        <f t="shared" si="0"/>
        <v>63</v>
      </c>
      <c r="G63" s="1" t="str">
        <f t="shared" si="1"/>
        <v>及格</v>
      </c>
    </row>
    <row r="64" spans="1:7" ht="14.4" x14ac:dyDescent="0.25">
      <c r="A64" s="2">
        <v>163090</v>
      </c>
      <c r="B64" s="2" t="s">
        <v>77</v>
      </c>
      <c r="C64">
        <v>63</v>
      </c>
      <c r="D64">
        <v>91</v>
      </c>
      <c r="E64">
        <v>52</v>
      </c>
      <c r="F64" s="1">
        <f t="shared" si="0"/>
        <v>63</v>
      </c>
      <c r="G64" s="1" t="str">
        <f t="shared" si="1"/>
        <v>及格</v>
      </c>
    </row>
    <row r="65" spans="1:7" ht="14.4" x14ac:dyDescent="0.25">
      <c r="A65" s="2">
        <v>162430</v>
      </c>
      <c r="B65" s="2" t="s">
        <v>78</v>
      </c>
      <c r="C65">
        <v>94</v>
      </c>
      <c r="D65">
        <v>78</v>
      </c>
      <c r="E65">
        <v>91</v>
      </c>
      <c r="F65" s="1">
        <f t="shared" si="0"/>
        <v>89</v>
      </c>
      <c r="G65" s="1" t="str">
        <f t="shared" si="1"/>
        <v>良好</v>
      </c>
    </row>
    <row r="66" spans="1:7" ht="14.4" x14ac:dyDescent="0.25">
      <c r="A66" s="2">
        <v>160292</v>
      </c>
      <c r="B66" s="2" t="s">
        <v>79</v>
      </c>
      <c r="C66">
        <v>98</v>
      </c>
      <c r="D66">
        <v>71</v>
      </c>
      <c r="E66">
        <v>53</v>
      </c>
      <c r="F66" s="1">
        <f t="shared" si="0"/>
        <v>70</v>
      </c>
      <c r="G66" s="1" t="str">
        <f t="shared" si="1"/>
        <v>中等</v>
      </c>
    </row>
    <row r="67" spans="1:7" ht="14.4" x14ac:dyDescent="0.25">
      <c r="A67" s="2">
        <v>161648</v>
      </c>
      <c r="B67" s="2" t="s">
        <v>80</v>
      </c>
      <c r="C67">
        <v>58</v>
      </c>
      <c r="D67">
        <v>87</v>
      </c>
      <c r="E67">
        <v>85</v>
      </c>
      <c r="F67" s="1">
        <f t="shared" ref="F67:F112" si="7">INT(0.3*C67+0.2*D67+0.5*E67+0.5)</f>
        <v>77</v>
      </c>
      <c r="G67" s="1" t="str">
        <f t="shared" ref="G67:G112" si="8">IF(F67&lt;60,"不及格",IF(F67&lt;70,"及格",IF(F67&lt;80,"中等",IF(F67&lt;90,"良好","优秀"))))</f>
        <v>中等</v>
      </c>
    </row>
    <row r="68" spans="1:7" ht="14.4" x14ac:dyDescent="0.25">
      <c r="A68" s="2">
        <v>161567</v>
      </c>
      <c r="B68" s="2" t="s">
        <v>81</v>
      </c>
      <c r="C68">
        <v>62</v>
      </c>
      <c r="D68">
        <v>52</v>
      </c>
      <c r="E68">
        <v>75</v>
      </c>
      <c r="F68" s="1">
        <f t="shared" si="7"/>
        <v>67</v>
      </c>
      <c r="G68" s="1" t="str">
        <f t="shared" si="8"/>
        <v>及格</v>
      </c>
    </row>
    <row r="69" spans="1:7" ht="14.4" x14ac:dyDescent="0.25">
      <c r="A69" s="2">
        <v>162706</v>
      </c>
      <c r="B69" s="2" t="s">
        <v>82</v>
      </c>
      <c r="C69">
        <v>52</v>
      </c>
      <c r="D69">
        <v>79</v>
      </c>
      <c r="E69">
        <v>99</v>
      </c>
      <c r="F69" s="1">
        <f t="shared" si="7"/>
        <v>81</v>
      </c>
      <c r="G69" s="1" t="str">
        <f t="shared" si="8"/>
        <v>良好</v>
      </c>
    </row>
    <row r="70" spans="1:7" ht="14.4" x14ac:dyDescent="0.25">
      <c r="A70" s="2">
        <v>160770</v>
      </c>
      <c r="B70" s="2" t="s">
        <v>83</v>
      </c>
      <c r="C70">
        <v>75</v>
      </c>
      <c r="D70">
        <v>73</v>
      </c>
      <c r="E70">
        <v>54</v>
      </c>
      <c r="F70" s="1">
        <f t="shared" si="7"/>
        <v>64</v>
      </c>
      <c r="G70" s="1" t="str">
        <f t="shared" si="8"/>
        <v>及格</v>
      </c>
    </row>
    <row r="71" spans="1:7" ht="14.4" x14ac:dyDescent="0.25">
      <c r="A71" s="2">
        <v>163609</v>
      </c>
      <c r="B71" s="2" t="s">
        <v>84</v>
      </c>
      <c r="C71">
        <v>83</v>
      </c>
      <c r="D71">
        <v>84</v>
      </c>
      <c r="E71">
        <v>58</v>
      </c>
      <c r="F71" s="1">
        <f t="shared" si="7"/>
        <v>71</v>
      </c>
      <c r="G71" s="1" t="str">
        <f t="shared" si="8"/>
        <v>中等</v>
      </c>
    </row>
    <row r="72" spans="1:7" ht="14.4" x14ac:dyDescent="0.25">
      <c r="A72" s="2">
        <v>160460</v>
      </c>
      <c r="B72" s="2" t="s">
        <v>85</v>
      </c>
      <c r="C72">
        <v>60</v>
      </c>
      <c r="D72">
        <v>67</v>
      </c>
      <c r="E72">
        <v>57</v>
      </c>
      <c r="F72" s="1">
        <f t="shared" si="7"/>
        <v>60</v>
      </c>
      <c r="G72" s="1" t="str">
        <f t="shared" si="8"/>
        <v>及格</v>
      </c>
    </row>
    <row r="73" spans="1:7" ht="14.4" x14ac:dyDescent="0.25">
      <c r="A73" s="2">
        <v>163510</v>
      </c>
      <c r="B73" s="2" t="s">
        <v>86</v>
      </c>
      <c r="C73">
        <v>75</v>
      </c>
      <c r="D73">
        <v>58</v>
      </c>
      <c r="E73">
        <v>68</v>
      </c>
      <c r="F73" s="1">
        <f t="shared" si="7"/>
        <v>68</v>
      </c>
      <c r="G73" s="1" t="str">
        <f t="shared" si="8"/>
        <v>及格</v>
      </c>
    </row>
    <row r="74" spans="1:7" ht="14.4" x14ac:dyDescent="0.25">
      <c r="A74" s="2">
        <v>160935</v>
      </c>
      <c r="B74" s="2" t="s">
        <v>87</v>
      </c>
      <c r="C74">
        <v>96</v>
      </c>
      <c r="D74">
        <v>83</v>
      </c>
      <c r="E74">
        <v>86</v>
      </c>
      <c r="F74" s="1">
        <f t="shared" si="7"/>
        <v>88</v>
      </c>
      <c r="G74" s="1" t="str">
        <f t="shared" si="8"/>
        <v>良好</v>
      </c>
    </row>
    <row r="75" spans="1:7" ht="14.4" x14ac:dyDescent="0.25">
      <c r="A75" s="2">
        <v>171965</v>
      </c>
      <c r="B75" s="2" t="s">
        <v>89</v>
      </c>
      <c r="C75">
        <v>72</v>
      </c>
      <c r="D75">
        <v>63</v>
      </c>
      <c r="E75">
        <v>83</v>
      </c>
      <c r="F75" s="1">
        <f t="shared" si="7"/>
        <v>76</v>
      </c>
      <c r="G75" s="1" t="str">
        <f t="shared" si="8"/>
        <v>中等</v>
      </c>
    </row>
    <row r="76" spans="1:7" ht="14.4" x14ac:dyDescent="0.25">
      <c r="A76" s="2">
        <v>171646</v>
      </c>
      <c r="B76" s="2" t="s">
        <v>90</v>
      </c>
      <c r="C76">
        <v>81</v>
      </c>
      <c r="D76">
        <v>96</v>
      </c>
      <c r="E76">
        <v>88</v>
      </c>
      <c r="F76" s="1">
        <f t="shared" si="7"/>
        <v>88</v>
      </c>
      <c r="G76" s="1" t="str">
        <f t="shared" si="8"/>
        <v>良好</v>
      </c>
    </row>
    <row r="77" spans="1:7" ht="14.4" x14ac:dyDescent="0.25">
      <c r="A77" s="2">
        <v>170390</v>
      </c>
      <c r="B77" s="2" t="s">
        <v>91</v>
      </c>
      <c r="C77">
        <v>88</v>
      </c>
      <c r="D77">
        <v>78</v>
      </c>
      <c r="E77">
        <v>74</v>
      </c>
      <c r="F77" s="1">
        <f t="shared" si="7"/>
        <v>79</v>
      </c>
      <c r="G77" s="1" t="str">
        <f t="shared" si="8"/>
        <v>中等</v>
      </c>
    </row>
    <row r="78" spans="1:7" ht="14.4" x14ac:dyDescent="0.25">
      <c r="A78" s="2">
        <v>173214</v>
      </c>
      <c r="B78" s="2" t="s">
        <v>92</v>
      </c>
      <c r="C78">
        <v>79</v>
      </c>
      <c r="D78">
        <v>90</v>
      </c>
      <c r="E78">
        <v>77</v>
      </c>
      <c r="F78" s="1">
        <f t="shared" si="7"/>
        <v>80</v>
      </c>
      <c r="G78" s="1" t="str">
        <f t="shared" si="8"/>
        <v>良好</v>
      </c>
    </row>
    <row r="79" spans="1:7" ht="14.4" x14ac:dyDescent="0.25">
      <c r="A79" s="2">
        <v>172274</v>
      </c>
      <c r="B79" s="2" t="s">
        <v>93</v>
      </c>
      <c r="C79">
        <v>55</v>
      </c>
      <c r="D79">
        <v>67</v>
      </c>
      <c r="E79">
        <v>93</v>
      </c>
      <c r="F79" s="1">
        <f t="shared" si="7"/>
        <v>76</v>
      </c>
      <c r="G79" s="1" t="str">
        <f t="shared" si="8"/>
        <v>中等</v>
      </c>
    </row>
    <row r="80" spans="1:7" ht="14.4" x14ac:dyDescent="0.25">
      <c r="A80" s="2">
        <v>172845</v>
      </c>
      <c r="B80" s="2" t="s">
        <v>94</v>
      </c>
      <c r="C80">
        <v>98</v>
      </c>
      <c r="D80">
        <v>85</v>
      </c>
      <c r="E80">
        <v>56</v>
      </c>
      <c r="F80" s="1">
        <f t="shared" si="7"/>
        <v>74</v>
      </c>
      <c r="G80" s="1" t="str">
        <f t="shared" si="8"/>
        <v>中等</v>
      </c>
    </row>
    <row r="81" spans="1:7" ht="14.4" x14ac:dyDescent="0.25">
      <c r="A81" s="2">
        <v>170352</v>
      </c>
      <c r="B81" s="2" t="s">
        <v>95</v>
      </c>
      <c r="C81">
        <v>76</v>
      </c>
      <c r="D81">
        <v>79</v>
      </c>
      <c r="E81">
        <v>97</v>
      </c>
      <c r="F81" s="1">
        <f t="shared" si="7"/>
        <v>87</v>
      </c>
      <c r="G81" s="1" t="str">
        <f t="shared" si="8"/>
        <v>良好</v>
      </c>
    </row>
    <row r="82" spans="1:7" ht="14.4" x14ac:dyDescent="0.25">
      <c r="A82" s="2">
        <v>172860</v>
      </c>
      <c r="B82" s="2" t="s">
        <v>96</v>
      </c>
      <c r="C82">
        <v>76</v>
      </c>
      <c r="D82">
        <v>80</v>
      </c>
      <c r="E82">
        <v>76</v>
      </c>
      <c r="F82" s="1">
        <f t="shared" si="7"/>
        <v>77</v>
      </c>
      <c r="G82" s="1" t="str">
        <f t="shared" si="8"/>
        <v>中等</v>
      </c>
    </row>
    <row r="83" spans="1:7" ht="14.4" x14ac:dyDescent="0.25">
      <c r="A83" s="2">
        <v>173607</v>
      </c>
      <c r="B83" s="2" t="s">
        <v>97</v>
      </c>
      <c r="C83">
        <v>59</v>
      </c>
      <c r="D83">
        <v>60</v>
      </c>
      <c r="E83">
        <v>76</v>
      </c>
      <c r="F83" s="1">
        <f t="shared" si="7"/>
        <v>68</v>
      </c>
      <c r="G83" s="1" t="str">
        <f t="shared" si="8"/>
        <v>及格</v>
      </c>
    </row>
    <row r="84" spans="1:7" ht="14.4" x14ac:dyDescent="0.25">
      <c r="A84" s="2">
        <v>173618</v>
      </c>
      <c r="B84" s="2" t="s">
        <v>98</v>
      </c>
      <c r="C84">
        <v>66</v>
      </c>
      <c r="D84">
        <v>57</v>
      </c>
      <c r="E84">
        <v>75</v>
      </c>
      <c r="F84" s="1">
        <f t="shared" si="7"/>
        <v>69</v>
      </c>
      <c r="G84" s="1" t="str">
        <f t="shared" si="8"/>
        <v>及格</v>
      </c>
    </row>
    <row r="85" spans="1:7" ht="14.4" x14ac:dyDescent="0.25">
      <c r="A85" s="2">
        <v>170416</v>
      </c>
      <c r="B85" s="2" t="s">
        <v>99</v>
      </c>
      <c r="C85">
        <v>84</v>
      </c>
      <c r="D85">
        <v>92</v>
      </c>
      <c r="E85">
        <v>97</v>
      </c>
      <c r="F85" s="1">
        <f t="shared" si="7"/>
        <v>92</v>
      </c>
      <c r="G85" s="1" t="str">
        <f t="shared" si="8"/>
        <v>优秀</v>
      </c>
    </row>
    <row r="86" spans="1:7" ht="14.4" x14ac:dyDescent="0.25">
      <c r="A86" s="2">
        <v>170065</v>
      </c>
      <c r="B86" s="2" t="s">
        <v>100</v>
      </c>
      <c r="C86">
        <v>59</v>
      </c>
      <c r="D86">
        <v>64</v>
      </c>
      <c r="E86">
        <v>56</v>
      </c>
      <c r="F86" s="1">
        <f t="shared" si="7"/>
        <v>59</v>
      </c>
      <c r="G86" s="1" t="str">
        <f t="shared" si="8"/>
        <v>不及格</v>
      </c>
    </row>
    <row r="87" spans="1:7" ht="14.4" x14ac:dyDescent="0.25">
      <c r="A87" s="2">
        <v>172100</v>
      </c>
      <c r="B87" s="2" t="s">
        <v>101</v>
      </c>
      <c r="C87">
        <v>85</v>
      </c>
      <c r="D87">
        <v>69</v>
      </c>
      <c r="E87">
        <v>98</v>
      </c>
      <c r="F87" s="1">
        <f t="shared" si="7"/>
        <v>88</v>
      </c>
      <c r="G87" s="1" t="str">
        <f t="shared" si="8"/>
        <v>良好</v>
      </c>
    </row>
    <row r="88" spans="1:7" ht="14.4" x14ac:dyDescent="0.25">
      <c r="A88" s="2">
        <v>171008</v>
      </c>
      <c r="B88" s="2" t="s">
        <v>102</v>
      </c>
      <c r="C88">
        <v>86</v>
      </c>
      <c r="D88">
        <v>61</v>
      </c>
      <c r="E88">
        <v>99</v>
      </c>
      <c r="F88" s="1">
        <f t="shared" si="7"/>
        <v>88</v>
      </c>
      <c r="G88" s="1" t="str">
        <f t="shared" si="8"/>
        <v>良好</v>
      </c>
    </row>
    <row r="89" spans="1:7" ht="14.4" x14ac:dyDescent="0.25">
      <c r="A89" s="2">
        <v>170955</v>
      </c>
      <c r="B89" s="2" t="s">
        <v>103</v>
      </c>
      <c r="C89">
        <v>69</v>
      </c>
      <c r="D89">
        <v>67</v>
      </c>
      <c r="E89">
        <v>87</v>
      </c>
      <c r="F89" s="1">
        <f t="shared" si="7"/>
        <v>78</v>
      </c>
      <c r="G89" s="1" t="str">
        <f t="shared" si="8"/>
        <v>中等</v>
      </c>
    </row>
    <row r="90" spans="1:7" ht="14.4" x14ac:dyDescent="0.25">
      <c r="A90" s="2">
        <v>171631</v>
      </c>
      <c r="B90" s="2" t="s">
        <v>104</v>
      </c>
      <c r="C90">
        <v>75</v>
      </c>
      <c r="D90">
        <v>68</v>
      </c>
      <c r="E90">
        <v>89</v>
      </c>
      <c r="F90" s="1">
        <f t="shared" si="7"/>
        <v>81</v>
      </c>
      <c r="G90" s="1" t="str">
        <f t="shared" si="8"/>
        <v>良好</v>
      </c>
    </row>
    <row r="91" spans="1:7" ht="14.4" x14ac:dyDescent="0.25">
      <c r="A91" s="2">
        <v>173698</v>
      </c>
      <c r="B91" s="2" t="s">
        <v>105</v>
      </c>
      <c r="C91">
        <v>74</v>
      </c>
      <c r="D91">
        <v>55</v>
      </c>
      <c r="E91">
        <v>81</v>
      </c>
      <c r="F91" s="1">
        <f t="shared" si="7"/>
        <v>74</v>
      </c>
      <c r="G91" s="1" t="str">
        <f t="shared" si="8"/>
        <v>中等</v>
      </c>
    </row>
    <row r="92" spans="1:7" ht="14.4" x14ac:dyDescent="0.25">
      <c r="A92" s="2">
        <v>171796</v>
      </c>
      <c r="B92" s="2" t="s">
        <v>106</v>
      </c>
      <c r="C92">
        <v>80</v>
      </c>
      <c r="D92">
        <v>65</v>
      </c>
      <c r="E92">
        <v>84</v>
      </c>
      <c r="F92" s="1">
        <f t="shared" si="7"/>
        <v>79</v>
      </c>
      <c r="G92" s="1" t="str">
        <f t="shared" si="8"/>
        <v>中等</v>
      </c>
    </row>
    <row r="93" spans="1:7" ht="14.4" x14ac:dyDescent="0.25">
      <c r="A93" s="2">
        <v>173331</v>
      </c>
      <c r="B93" s="2" t="s">
        <v>107</v>
      </c>
      <c r="C93">
        <v>78</v>
      </c>
      <c r="D93">
        <v>96</v>
      </c>
      <c r="E93">
        <v>57</v>
      </c>
      <c r="F93" s="1">
        <f t="shared" si="7"/>
        <v>71</v>
      </c>
      <c r="G93" s="1" t="str">
        <f t="shared" si="8"/>
        <v>中等</v>
      </c>
    </row>
    <row r="94" spans="1:7" ht="14.4" x14ac:dyDescent="0.25">
      <c r="A94" s="2">
        <v>171924</v>
      </c>
      <c r="B94" s="2" t="s">
        <v>108</v>
      </c>
      <c r="C94">
        <v>71</v>
      </c>
      <c r="D94">
        <v>60</v>
      </c>
      <c r="E94">
        <v>66</v>
      </c>
      <c r="F94" s="1">
        <f t="shared" si="7"/>
        <v>66</v>
      </c>
      <c r="G94" s="1" t="str">
        <f t="shared" si="8"/>
        <v>及格</v>
      </c>
    </row>
    <row r="95" spans="1:7" ht="14.4" x14ac:dyDescent="0.25">
      <c r="A95" s="2">
        <v>170010</v>
      </c>
      <c r="B95" s="2" t="s">
        <v>109</v>
      </c>
      <c r="C95">
        <v>97</v>
      </c>
      <c r="D95">
        <v>84</v>
      </c>
      <c r="E95">
        <v>75</v>
      </c>
      <c r="F95" s="1">
        <f t="shared" si="7"/>
        <v>83</v>
      </c>
      <c r="G95" s="1" t="str">
        <f t="shared" si="8"/>
        <v>良好</v>
      </c>
    </row>
    <row r="96" spans="1:7" ht="14.4" x14ac:dyDescent="0.25">
      <c r="A96" s="2">
        <v>170957</v>
      </c>
      <c r="B96" s="2" t="s">
        <v>110</v>
      </c>
      <c r="C96">
        <v>72</v>
      </c>
      <c r="D96">
        <v>82</v>
      </c>
      <c r="E96">
        <v>68</v>
      </c>
      <c r="F96" s="1">
        <f t="shared" si="7"/>
        <v>72</v>
      </c>
      <c r="G96" s="1" t="str">
        <f t="shared" si="8"/>
        <v>中等</v>
      </c>
    </row>
    <row r="97" spans="1:7" ht="14.4" x14ac:dyDescent="0.25">
      <c r="A97" s="2">
        <v>171313</v>
      </c>
      <c r="B97" s="2" t="s">
        <v>111</v>
      </c>
      <c r="C97">
        <v>80</v>
      </c>
      <c r="D97">
        <v>56</v>
      </c>
      <c r="E97">
        <v>80</v>
      </c>
      <c r="F97" s="1">
        <f t="shared" si="7"/>
        <v>75</v>
      </c>
      <c r="G97" s="1" t="str">
        <f t="shared" si="8"/>
        <v>中等</v>
      </c>
    </row>
    <row r="98" spans="1:7" ht="14.4" x14ac:dyDescent="0.25">
      <c r="A98" s="2">
        <v>170305</v>
      </c>
      <c r="B98" s="2" t="s">
        <v>112</v>
      </c>
      <c r="C98">
        <v>59</v>
      </c>
      <c r="D98">
        <v>84</v>
      </c>
      <c r="E98">
        <v>86</v>
      </c>
      <c r="F98" s="1">
        <f t="shared" si="7"/>
        <v>78</v>
      </c>
      <c r="G98" s="1" t="str">
        <f t="shared" si="8"/>
        <v>中等</v>
      </c>
    </row>
    <row r="99" spans="1:7" ht="14.4" x14ac:dyDescent="0.25">
      <c r="A99" s="2">
        <v>173481</v>
      </c>
      <c r="B99" s="2" t="s">
        <v>113</v>
      </c>
      <c r="C99">
        <v>97</v>
      </c>
      <c r="D99">
        <v>95</v>
      </c>
      <c r="E99">
        <v>65</v>
      </c>
      <c r="F99" s="1">
        <f t="shared" si="7"/>
        <v>81</v>
      </c>
      <c r="G99" s="1" t="str">
        <f t="shared" si="8"/>
        <v>良好</v>
      </c>
    </row>
    <row r="100" spans="1:7" ht="14.4" x14ac:dyDescent="0.25">
      <c r="A100" s="2">
        <v>172818</v>
      </c>
      <c r="B100" s="2" t="s">
        <v>114</v>
      </c>
      <c r="C100">
        <v>98</v>
      </c>
      <c r="D100">
        <v>83</v>
      </c>
      <c r="E100">
        <v>91</v>
      </c>
      <c r="F100" s="1">
        <f t="shared" si="7"/>
        <v>92</v>
      </c>
      <c r="G100" s="1" t="str">
        <f t="shared" si="8"/>
        <v>优秀</v>
      </c>
    </row>
    <row r="101" spans="1:7" ht="14.4" x14ac:dyDescent="0.25">
      <c r="A101" s="2">
        <v>173731</v>
      </c>
      <c r="B101" s="2" t="s">
        <v>115</v>
      </c>
      <c r="C101">
        <v>64</v>
      </c>
      <c r="D101">
        <v>91</v>
      </c>
      <c r="E101">
        <v>74</v>
      </c>
      <c r="F101" s="1">
        <f t="shared" si="7"/>
        <v>74</v>
      </c>
      <c r="G101" s="1" t="str">
        <f t="shared" si="8"/>
        <v>中等</v>
      </c>
    </row>
    <row r="102" spans="1:7" ht="14.4" x14ac:dyDescent="0.25">
      <c r="A102" s="2">
        <v>172781</v>
      </c>
      <c r="B102" s="2" t="s">
        <v>116</v>
      </c>
      <c r="C102">
        <v>73</v>
      </c>
      <c r="D102">
        <v>81</v>
      </c>
      <c r="E102">
        <v>67</v>
      </c>
      <c r="F102" s="1">
        <f t="shared" si="7"/>
        <v>72</v>
      </c>
      <c r="G102" s="1" t="str">
        <f t="shared" si="8"/>
        <v>中等</v>
      </c>
    </row>
    <row r="103" spans="1:7" ht="14.4" x14ac:dyDescent="0.25">
      <c r="A103" s="2">
        <v>171440</v>
      </c>
      <c r="B103" s="2" t="s">
        <v>117</v>
      </c>
      <c r="C103">
        <v>78</v>
      </c>
      <c r="D103">
        <v>90</v>
      </c>
      <c r="E103">
        <v>90</v>
      </c>
      <c r="F103" s="1">
        <f t="shared" si="7"/>
        <v>86</v>
      </c>
      <c r="G103" s="1" t="str">
        <f t="shared" si="8"/>
        <v>良好</v>
      </c>
    </row>
    <row r="104" spans="1:7" ht="14.4" x14ac:dyDescent="0.25">
      <c r="A104" s="2">
        <v>172428</v>
      </c>
      <c r="B104" s="2" t="s">
        <v>118</v>
      </c>
      <c r="C104">
        <v>77</v>
      </c>
      <c r="D104">
        <v>85</v>
      </c>
      <c r="E104">
        <v>90</v>
      </c>
      <c r="F104" s="1">
        <f t="shared" si="7"/>
        <v>85</v>
      </c>
      <c r="G104" s="1" t="str">
        <f t="shared" si="8"/>
        <v>良好</v>
      </c>
    </row>
    <row r="105" spans="1:7" ht="14.4" x14ac:dyDescent="0.25">
      <c r="A105" s="2">
        <v>171035</v>
      </c>
      <c r="B105" s="2" t="s">
        <v>119</v>
      </c>
      <c r="C105">
        <v>66</v>
      </c>
      <c r="D105">
        <v>89</v>
      </c>
      <c r="E105">
        <v>73</v>
      </c>
      <c r="F105" s="1">
        <f t="shared" si="7"/>
        <v>74</v>
      </c>
      <c r="G105" s="1" t="str">
        <f t="shared" si="8"/>
        <v>中等</v>
      </c>
    </row>
    <row r="106" spans="1:7" ht="14.4" x14ac:dyDescent="0.25">
      <c r="A106" s="2">
        <v>173395</v>
      </c>
      <c r="B106" s="2" t="s">
        <v>120</v>
      </c>
      <c r="C106">
        <v>77</v>
      </c>
      <c r="D106">
        <v>87</v>
      </c>
      <c r="E106">
        <v>66</v>
      </c>
      <c r="F106" s="1">
        <f t="shared" si="7"/>
        <v>74</v>
      </c>
      <c r="G106" s="1" t="str">
        <f t="shared" si="8"/>
        <v>中等</v>
      </c>
    </row>
    <row r="107" spans="1:7" ht="14.4" x14ac:dyDescent="0.25">
      <c r="A107" s="2">
        <v>170952</v>
      </c>
      <c r="B107" s="2" t="s">
        <v>121</v>
      </c>
      <c r="C107">
        <v>65</v>
      </c>
      <c r="D107">
        <v>78</v>
      </c>
      <c r="E107">
        <v>94</v>
      </c>
      <c r="F107" s="1">
        <f t="shared" si="7"/>
        <v>82</v>
      </c>
      <c r="G107" s="1" t="str">
        <f t="shared" si="8"/>
        <v>良好</v>
      </c>
    </row>
    <row r="108" spans="1:7" ht="14.4" x14ac:dyDescent="0.25">
      <c r="A108" s="2">
        <v>172690</v>
      </c>
      <c r="B108" s="2" t="s">
        <v>122</v>
      </c>
      <c r="C108">
        <v>63</v>
      </c>
      <c r="D108">
        <v>77</v>
      </c>
      <c r="E108">
        <v>97</v>
      </c>
      <c r="F108" s="1">
        <f t="shared" si="7"/>
        <v>83</v>
      </c>
      <c r="G108" s="1" t="str">
        <f t="shared" si="8"/>
        <v>良好</v>
      </c>
    </row>
    <row r="109" spans="1:7" ht="14.4" x14ac:dyDescent="0.25">
      <c r="A109" s="2">
        <v>171410</v>
      </c>
      <c r="B109" s="2" t="s">
        <v>123</v>
      </c>
      <c r="C109">
        <v>58</v>
      </c>
      <c r="D109">
        <v>95</v>
      </c>
      <c r="E109">
        <v>55</v>
      </c>
      <c r="F109" s="1">
        <f t="shared" si="7"/>
        <v>64</v>
      </c>
      <c r="G109" s="1" t="str">
        <f t="shared" si="8"/>
        <v>及格</v>
      </c>
    </row>
    <row r="110" spans="1:7" ht="14.4" x14ac:dyDescent="0.25">
      <c r="A110" s="2">
        <v>172400</v>
      </c>
      <c r="B110" s="2" t="s">
        <v>124</v>
      </c>
      <c r="C110">
        <v>65</v>
      </c>
      <c r="D110">
        <v>68</v>
      </c>
      <c r="E110">
        <v>80</v>
      </c>
      <c r="F110" s="1">
        <f t="shared" si="7"/>
        <v>73</v>
      </c>
      <c r="G110" s="1" t="str">
        <f t="shared" si="8"/>
        <v>中等</v>
      </c>
    </row>
    <row r="111" spans="1:7" ht="14.4" x14ac:dyDescent="0.25">
      <c r="A111" s="2">
        <v>170345</v>
      </c>
      <c r="B111" s="2" t="s">
        <v>125</v>
      </c>
      <c r="C111">
        <v>99</v>
      </c>
      <c r="D111">
        <v>90</v>
      </c>
      <c r="E111">
        <v>66</v>
      </c>
      <c r="F111" s="1">
        <f t="shared" si="7"/>
        <v>81</v>
      </c>
      <c r="G111" s="1" t="str">
        <f t="shared" si="8"/>
        <v>良好</v>
      </c>
    </row>
    <row r="112" spans="1:7" ht="14.4" x14ac:dyDescent="0.25">
      <c r="A112" s="2">
        <v>171427</v>
      </c>
      <c r="B112" s="2" t="s">
        <v>126</v>
      </c>
      <c r="C112">
        <v>92</v>
      </c>
      <c r="D112">
        <v>64</v>
      </c>
      <c r="E112">
        <v>77</v>
      </c>
      <c r="F112" s="1">
        <f t="shared" si="7"/>
        <v>79</v>
      </c>
      <c r="G112" s="1" t="str">
        <f t="shared" si="8"/>
        <v>中等</v>
      </c>
    </row>
    <row r="114" spans="2:6" x14ac:dyDescent="0.25">
      <c r="B114" t="s">
        <v>50</v>
      </c>
      <c r="C114">
        <f>MAX(C2:C112)</f>
        <v>99</v>
      </c>
      <c r="D114">
        <f t="shared" ref="D114:F114" si="9">MAX(D2:D112)</f>
        <v>99</v>
      </c>
      <c r="E114">
        <f t="shared" si="9"/>
        <v>99</v>
      </c>
      <c r="F114">
        <f t="shared" si="9"/>
        <v>92</v>
      </c>
    </row>
    <row r="115" spans="2:6" x14ac:dyDescent="0.25">
      <c r="B115" t="s">
        <v>88</v>
      </c>
      <c r="C115">
        <f>MIN(C2:C112)</f>
        <v>52</v>
      </c>
      <c r="D115">
        <f t="shared" ref="D115:F115" si="10">MIN(D2:D112)</f>
        <v>50</v>
      </c>
      <c r="E115">
        <f t="shared" si="10"/>
        <v>45</v>
      </c>
      <c r="F115">
        <f t="shared" si="10"/>
        <v>54</v>
      </c>
    </row>
    <row r="116" spans="2:6" x14ac:dyDescent="0.25">
      <c r="B116" t="s">
        <v>52</v>
      </c>
      <c r="C116">
        <f>INT(AVERAGE(C2:C112)+0.5)</f>
        <v>77</v>
      </c>
      <c r="D116">
        <f t="shared" ref="D116:F116" si="11">INT(AVERAGE(D2:D112)+0.5)</f>
        <v>77</v>
      </c>
      <c r="E116">
        <f t="shared" si="11"/>
        <v>78</v>
      </c>
      <c r="F116">
        <f t="shared" si="11"/>
        <v>77</v>
      </c>
    </row>
  </sheetData>
  <phoneticPr fontId="2" type="noConversion"/>
  <conditionalFormatting sqref="F2:F112">
    <cfRule type="cellIs" dxfId="12" priority="15" operator="greaterThan">
      <formula>90</formula>
    </cfRule>
    <cfRule type="cellIs" dxfId="11" priority="13" operator="lessThan">
      <formula>60</formula>
    </cfRule>
  </conditionalFormatting>
  <conditionalFormatting sqref="G2:G112">
    <cfRule type="containsText" dxfId="10" priority="12" operator="containsText" text="不及格">
      <formula>NOT(ISERROR(SEARCH("不及格",G2)))</formula>
    </cfRule>
    <cfRule type="containsText" dxfId="9" priority="14" operator="containsText" text="优秀">
      <formula>NOT(ISERROR(SEARCH("优秀",G2)))</formula>
    </cfRule>
  </conditionalFormatting>
  <conditionalFormatting sqref="C2:E39">
    <cfRule type="cellIs" dxfId="8" priority="10" operator="lessThan">
      <formula>60</formula>
    </cfRule>
    <cfRule type="cellIs" dxfId="7" priority="11" operator="greaterThan">
      <formula>90</formula>
    </cfRule>
  </conditionalFormatting>
  <conditionalFormatting sqref="C2:F2 C3:E39 F3:F112">
    <cfRule type="cellIs" dxfId="6" priority="9" operator="equal">
      <formula>90</formula>
    </cfRule>
  </conditionalFormatting>
  <conditionalFormatting sqref="C40:E74">
    <cfRule type="cellIs" dxfId="5" priority="7" operator="between">
      <formula>90</formula>
      <formula>100</formula>
    </cfRule>
    <cfRule type="cellIs" dxfId="4" priority="8" operator="between">
      <formula>0</formula>
      <formula>59</formula>
    </cfRule>
  </conditionalFormatting>
  <conditionalFormatting sqref="C75:E112">
    <cfRule type="cellIs" dxfId="3" priority="1" operator="between">
      <formula>90</formula>
      <formula>100</formula>
    </cfRule>
    <cfRule type="cellIs" dxfId="2" priority="2" operator="between">
      <formula>0</formula>
      <formula>59</formula>
    </cfRule>
  </conditionalFormatting>
  <pageMargins left="0.69930555555555596" right="0.69930555555555596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071827-2914-4E26-91BA-A09DE02E515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ClassA</vt:lpstr>
      <vt:lpstr>ClassB</vt:lpstr>
      <vt:lpstr>ClassC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2017-11-26T13:38:00Z</dcterms:created>
  <dcterms:modified xsi:type="dcterms:W3CDTF">2017-12-04T13:33:03Z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