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Ignacio\Documents\ULead\SegundoCuatri2020\EstructuraDeDatos\Semana14(Ago13)\"/>
    </mc:Choice>
  </mc:AlternateContent>
  <xr:revisionPtr revIDLastSave="0" documentId="13_ncr:1_{E780A9FF-6C83-42CF-914B-03FC78620B31}" xr6:coauthVersionLast="45" xr6:coauthVersionMax="45" xr10:uidLastSave="{00000000-0000-0000-0000-000000000000}"/>
  <bookViews>
    <workbookView xWindow="-108" yWindow="-108" windowWidth="23256" windowHeight="12576" activeTab="3" xr2:uid="{82D1F333-AFFB-45FE-B3DF-53C489E9ED2E}"/>
  </bookViews>
  <sheets>
    <sheet name="Simulaciones Ignacio" sheetId="1" r:id="rId1"/>
    <sheet name="Simulaciones Lolita" sheetId="2" r:id="rId2"/>
    <sheet name="Simulaciones Joel" sheetId="3" r:id="rId3"/>
    <sheet name="RELACION COSTO BENEFICI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6" i="2" l="1"/>
  <c r="D76" i="2"/>
  <c r="E76" i="2"/>
  <c r="F76" i="2"/>
  <c r="G76" i="2"/>
  <c r="H76" i="2"/>
  <c r="I76" i="2"/>
  <c r="J76" i="2"/>
  <c r="B76" i="2"/>
  <c r="C63" i="2"/>
  <c r="D63" i="2"/>
  <c r="E63" i="2"/>
  <c r="F63" i="2"/>
  <c r="G63" i="2"/>
  <c r="H63" i="2"/>
  <c r="I63" i="2"/>
  <c r="J63" i="2"/>
  <c r="B63" i="2"/>
  <c r="C50" i="2"/>
  <c r="D50" i="2"/>
  <c r="E50" i="2"/>
  <c r="F50" i="2"/>
  <c r="G50" i="2"/>
  <c r="H50" i="2"/>
  <c r="I50" i="2"/>
  <c r="J50" i="2"/>
  <c r="B50" i="2"/>
  <c r="C37" i="2"/>
  <c r="D37" i="2"/>
  <c r="E37" i="2"/>
  <c r="F37" i="2"/>
  <c r="G37" i="2"/>
  <c r="H37" i="2"/>
  <c r="I37" i="2"/>
  <c r="J37" i="2"/>
  <c r="B37" i="2"/>
  <c r="C25" i="2"/>
  <c r="D25" i="2"/>
  <c r="E25" i="2"/>
  <c r="F25" i="2"/>
  <c r="G25" i="2"/>
  <c r="H25" i="2"/>
  <c r="I25" i="2"/>
  <c r="J25" i="2"/>
  <c r="B25" i="2"/>
  <c r="C13" i="2"/>
  <c r="D13" i="2"/>
  <c r="E13" i="2"/>
  <c r="F13" i="2"/>
  <c r="G13" i="2"/>
  <c r="H13" i="2"/>
  <c r="I13" i="2"/>
  <c r="J13" i="2"/>
  <c r="B13" i="2"/>
  <c r="L55" i="1" a="1"/>
  <c r="L55" i="1" s="1"/>
  <c r="L46" i="1" a="1"/>
  <c r="L46" i="1" s="1"/>
  <c r="L37" i="1" a="1"/>
  <c r="L37" i="1" s="1"/>
  <c r="L28" i="1" a="1"/>
  <c r="L28" i="1" s="1"/>
  <c r="L19" i="1" a="1"/>
  <c r="L19" i="1" s="1"/>
  <c r="L10" i="1" a="1"/>
  <c r="L10" i="1" s="1"/>
  <c r="L48" i="1"/>
  <c r="L49" i="1"/>
  <c r="L50" i="1"/>
  <c r="L51" i="1"/>
  <c r="L52" i="1"/>
  <c r="L53" i="1"/>
  <c r="L54" i="1"/>
  <c r="L47" i="1"/>
  <c r="L39" i="1"/>
  <c r="L40" i="1"/>
  <c r="L41" i="1"/>
  <c r="L42" i="1"/>
  <c r="L43" i="1"/>
  <c r="L44" i="1"/>
  <c r="L45" i="1"/>
  <c r="L38" i="1"/>
  <c r="L30" i="1"/>
  <c r="L31" i="1"/>
  <c r="L32" i="1"/>
  <c r="L33" i="1"/>
  <c r="L34" i="1"/>
  <c r="L35" i="1"/>
  <c r="L36" i="1"/>
  <c r="L29" i="1"/>
  <c r="L21" i="1"/>
  <c r="L22" i="1"/>
  <c r="L23" i="1"/>
  <c r="L24" i="1"/>
  <c r="L25" i="1"/>
  <c r="L26" i="1"/>
  <c r="L27" i="1"/>
  <c r="L20" i="1"/>
  <c r="L12" i="1"/>
  <c r="L13" i="1"/>
  <c r="L14" i="1"/>
  <c r="L15" i="1"/>
  <c r="L16" i="1"/>
  <c r="L17" i="1"/>
  <c r="L18" i="1"/>
  <c r="L11" i="1"/>
  <c r="L3" i="1"/>
  <c r="L4" i="1"/>
  <c r="L5" i="1"/>
  <c r="L6" i="1"/>
  <c r="L7" i="1"/>
  <c r="L8" i="1"/>
  <c r="L9" i="1"/>
  <c r="L2" i="1"/>
  <c r="I66" i="3"/>
  <c r="H66" i="3"/>
  <c r="G66" i="3"/>
  <c r="F66" i="3"/>
  <c r="E66" i="3"/>
  <c r="D66" i="3"/>
  <c r="C66" i="3"/>
  <c r="B66" i="3"/>
  <c r="I55" i="3"/>
  <c r="H55" i="3"/>
  <c r="G55" i="3"/>
  <c r="F55" i="3"/>
  <c r="E55" i="3"/>
  <c r="D55" i="3"/>
  <c r="C55" i="3"/>
  <c r="B55" i="3"/>
  <c r="I44" i="3"/>
  <c r="H44" i="3"/>
  <c r="G44" i="3"/>
  <c r="F44" i="3"/>
  <c r="E44" i="3"/>
  <c r="D44" i="3"/>
  <c r="C44" i="3"/>
  <c r="B44" i="3"/>
  <c r="I32" i="3"/>
  <c r="H32" i="3"/>
  <c r="G32" i="3"/>
  <c r="F32" i="3"/>
  <c r="E32" i="3"/>
  <c r="D32" i="3"/>
  <c r="C32" i="3"/>
  <c r="B32" i="3"/>
  <c r="I21" i="3"/>
  <c r="H21" i="3"/>
  <c r="G21" i="3"/>
  <c r="F21" i="3"/>
  <c r="E21" i="3"/>
  <c r="D21" i="3"/>
  <c r="C21" i="3"/>
  <c r="B21" i="3"/>
  <c r="M12" i="3"/>
  <c r="I10" i="3"/>
  <c r="H10" i="3"/>
  <c r="G10" i="3"/>
  <c r="F10" i="3"/>
  <c r="E10" i="3"/>
  <c r="D10" i="3"/>
  <c r="C10" i="3"/>
  <c r="B10" i="3"/>
  <c r="J75" i="2" l="1"/>
  <c r="J74" i="2"/>
  <c r="J73" i="2"/>
  <c r="J72" i="2"/>
  <c r="J71" i="2"/>
  <c r="J70" i="2"/>
  <c r="J69" i="2"/>
  <c r="J62" i="2"/>
  <c r="J61" i="2"/>
  <c r="J60" i="2"/>
  <c r="J59" i="2"/>
  <c r="J58" i="2"/>
  <c r="J57" i="2"/>
  <c r="J56" i="2"/>
  <c r="J49" i="2"/>
  <c r="J48" i="2"/>
  <c r="J47" i="2"/>
  <c r="J46" i="2"/>
  <c r="J45" i="2"/>
  <c r="J44" i="2"/>
  <c r="J43" i="2"/>
  <c r="J36" i="2"/>
  <c r="J35" i="2"/>
  <c r="J34" i="2"/>
  <c r="J33" i="2"/>
  <c r="J32" i="2"/>
  <c r="J31" i="2"/>
  <c r="J30" i="2"/>
  <c r="J24" i="2"/>
  <c r="J23" i="2"/>
  <c r="J22" i="2"/>
  <c r="J21" i="2"/>
  <c r="J20" i="2"/>
  <c r="J19" i="2"/>
  <c r="J18" i="2"/>
  <c r="J12" i="2"/>
  <c r="J11" i="2"/>
  <c r="J10" i="2"/>
  <c r="J9" i="2"/>
  <c r="J8" i="2"/>
  <c r="J7" i="2"/>
  <c r="J6" i="2"/>
  <c r="I4" i="2"/>
  <c r="H4" i="2"/>
  <c r="G4" i="2"/>
  <c r="F4" i="2"/>
  <c r="E4" i="2"/>
  <c r="D4" i="2"/>
  <c r="C4" i="2"/>
  <c r="B4" i="2"/>
  <c r="E55" i="1" l="1" a="1"/>
  <c r="E55" i="1" s="1"/>
  <c r="F55" i="1" a="1"/>
  <c r="F55" i="1" s="1"/>
  <c r="G55" i="1" a="1"/>
  <c r="G55" i="1" s="1"/>
  <c r="H55" i="1" a="1"/>
  <c r="H55" i="1" s="1"/>
  <c r="I55" i="1" a="1"/>
  <c r="I55" i="1" s="1"/>
  <c r="J55" i="1" a="1"/>
  <c r="J55" i="1" s="1"/>
  <c r="K55" i="1" a="1"/>
  <c r="K55" i="1" s="1"/>
  <c r="D55" i="1" a="1"/>
  <c r="D55" i="1" s="1"/>
  <c r="E46" i="1" a="1"/>
  <c r="E46" i="1" s="1"/>
  <c r="F46" i="1" a="1"/>
  <c r="F46" i="1" s="1"/>
  <c r="G46" i="1" a="1"/>
  <c r="G46" i="1" s="1"/>
  <c r="H46" i="1" a="1"/>
  <c r="H46" i="1" s="1"/>
  <c r="I46" i="1" a="1"/>
  <c r="I46" i="1" s="1"/>
  <c r="J46" i="1" a="1"/>
  <c r="J46" i="1" s="1"/>
  <c r="K46" i="1" a="1"/>
  <c r="K46" i="1" s="1"/>
  <c r="D46" i="1" a="1"/>
  <c r="D46" i="1" s="1"/>
  <c r="E37" i="1" a="1"/>
  <c r="E37" i="1" s="1"/>
  <c r="F37" i="1" a="1"/>
  <c r="F37" i="1" s="1"/>
  <c r="G37" i="1" a="1"/>
  <c r="G37" i="1" s="1"/>
  <c r="H37" i="1" a="1"/>
  <c r="H37" i="1" s="1"/>
  <c r="I37" i="1" a="1"/>
  <c r="I37" i="1" s="1"/>
  <c r="J37" i="1" a="1"/>
  <c r="J37" i="1" s="1"/>
  <c r="K37" i="1" a="1"/>
  <c r="K37" i="1" s="1"/>
  <c r="D37" i="1" a="1"/>
  <c r="D37" i="1" s="1"/>
  <c r="E28" i="1" a="1"/>
  <c r="E28" i="1" s="1"/>
  <c r="F28" i="1" a="1"/>
  <c r="F28" i="1" s="1"/>
  <c r="G28" i="1" a="1"/>
  <c r="G28" i="1" s="1"/>
  <c r="H28" i="1" a="1"/>
  <c r="H28" i="1" s="1"/>
  <c r="I28" i="1" a="1"/>
  <c r="I28" i="1" s="1"/>
  <c r="J28" i="1" a="1"/>
  <c r="J28" i="1" s="1"/>
  <c r="K28" i="1" a="1"/>
  <c r="K28" i="1" s="1"/>
  <c r="D28" i="1" a="1"/>
  <c r="D28" i="1" s="1"/>
  <c r="E19" i="1" a="1"/>
  <c r="E19" i="1" s="1"/>
  <c r="F19" i="1" a="1"/>
  <c r="F19" i="1" s="1"/>
  <c r="G19" i="1" a="1"/>
  <c r="G19" i="1" s="1"/>
  <c r="H19" i="1" a="1"/>
  <c r="H19" i="1" s="1"/>
  <c r="I19" i="1" a="1"/>
  <c r="I19" i="1" s="1"/>
  <c r="J19" i="1" a="1"/>
  <c r="J19" i="1" s="1"/>
  <c r="K19" i="1" a="1"/>
  <c r="K19" i="1" s="1"/>
  <c r="D19" i="1" a="1"/>
  <c r="D19" i="1" s="1"/>
  <c r="E10" i="1" a="1"/>
  <c r="E10" i="1" s="1"/>
  <c r="F10" i="1" a="1"/>
  <c r="F10" i="1" s="1"/>
  <c r="G10" i="1" a="1"/>
  <c r="G10" i="1" s="1"/>
  <c r="H10" i="1" a="1"/>
  <c r="H10" i="1" s="1"/>
  <c r="I10" i="1" a="1"/>
  <c r="I10" i="1" s="1"/>
  <c r="J10" i="1" a="1"/>
  <c r="J10" i="1" s="1"/>
  <c r="K10" i="1" a="1"/>
  <c r="K10" i="1" s="1"/>
  <c r="D10" i="1" a="1"/>
  <c r="D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<sst xmlns="http://schemas.openxmlformats.org/spreadsheetml/2006/main" count="252" uniqueCount="76">
  <si>
    <t>Simulacion</t>
  </si>
  <si>
    <t>Repeticion</t>
  </si>
  <si>
    <t>Cantidad Personas Cola</t>
  </si>
  <si>
    <t>Tiempo Promedio Total (Personas Atendidas)</t>
  </si>
  <si>
    <t>Tiempo Promedio Espera (Personas Atendidas)</t>
  </si>
  <si>
    <t>Tiempo Promedio Servicio (Personas Atendidas)</t>
  </si>
  <si>
    <t>Tiempo Promedio Espera (TOTAL Personas)</t>
  </si>
  <si>
    <t>Tiempo Promedio Total (TOTAL Personas)</t>
  </si>
  <si>
    <t>Tiempo Promedio Espera (Personas Cola)</t>
  </si>
  <si>
    <t>Personas Atendidas</t>
  </si>
  <si>
    <t>Cajas</t>
  </si>
  <si>
    <t>Promedios 1 ----&gt;</t>
  </si>
  <si>
    <t>Promedios 2 ----&gt;</t>
  </si>
  <si>
    <t>Promedios 3 ----&gt;</t>
  </si>
  <si>
    <t>Promedios 4 ----&gt;</t>
  </si>
  <si>
    <t>Promedios 5 ----&gt;</t>
  </si>
  <si>
    <t>Promedios 6 ----&gt;</t>
  </si>
  <si>
    <t>Estadisticas con 3 Cajas</t>
  </si>
  <si>
    <t>Promedio</t>
  </si>
  <si>
    <t>Nuevos en el puesto</t>
  </si>
  <si>
    <t>Sin atender en total</t>
  </si>
  <si>
    <t>Sin atender en C/Especial</t>
  </si>
  <si>
    <t>Sin atender en C/Normal</t>
  </si>
  <si>
    <t>Tiempo de Espera</t>
  </si>
  <si>
    <t>Tiempo de Tramite</t>
  </si>
  <si>
    <t>Tiempo total</t>
  </si>
  <si>
    <r>
      <t xml:space="preserve">                                                                                                             </t>
    </r>
    <r>
      <rPr>
        <sz val="20"/>
        <color theme="1"/>
        <rFont val="Calibri"/>
        <family val="2"/>
        <scheme val="minor"/>
      </rPr>
      <t>Estadisticas con 4 Cajas</t>
    </r>
  </si>
  <si>
    <t>Intento 1</t>
  </si>
  <si>
    <t>Intento 2</t>
  </si>
  <si>
    <t>Intento 3</t>
  </si>
  <si>
    <t>Intento 4</t>
  </si>
  <si>
    <t>Intento 5</t>
  </si>
  <si>
    <t>Intento 6</t>
  </si>
  <si>
    <t>Intento 7</t>
  </si>
  <si>
    <t>Intento 8</t>
  </si>
  <si>
    <r>
      <t xml:space="preserve">                                                                                                            </t>
    </r>
    <r>
      <rPr>
        <sz val="22"/>
        <color theme="1"/>
        <rFont val="Calibri"/>
        <family val="2"/>
        <scheme val="minor"/>
      </rPr>
      <t>Estadisticas con 5 Cajas</t>
    </r>
  </si>
  <si>
    <r>
      <rPr>
        <sz val="20"/>
        <color theme="1"/>
        <rFont val="Calibri"/>
        <family val="2"/>
        <scheme val="minor"/>
      </rPr>
      <t xml:space="preserve">            </t>
    </r>
    <r>
      <rPr>
        <sz val="22"/>
        <color theme="1"/>
        <rFont val="Calibri"/>
        <family val="2"/>
        <scheme val="minor"/>
      </rPr>
      <t>Estadisticas con 6 Cajas</t>
    </r>
  </si>
  <si>
    <t>Estadisticas con 7 Cajas</t>
  </si>
  <si>
    <r>
      <t xml:space="preserve">                                                        </t>
    </r>
    <r>
      <rPr>
        <sz val="22"/>
        <color theme="1"/>
        <rFont val="Calibri"/>
        <family val="2"/>
        <scheme val="minor"/>
      </rPr>
      <t>Estadisticas con 8 Cajas</t>
    </r>
  </si>
  <si>
    <t>Relacion Costo/Beneficio</t>
  </si>
  <si>
    <t xml:space="preserve">Simulacion Proyecto Final Estructura de Datos </t>
  </si>
  <si>
    <t>Item a Evaluar</t>
  </si>
  <si>
    <t>Ratio Costo Benficio</t>
  </si>
  <si>
    <t>Item</t>
  </si>
  <si>
    <t>Ronda 1</t>
  </si>
  <si>
    <t>Ronda 2</t>
  </si>
  <si>
    <t>Ronda 3</t>
  </si>
  <si>
    <t>Ronda 4</t>
  </si>
  <si>
    <t>Ronda 5</t>
  </si>
  <si>
    <t>Ronda 6</t>
  </si>
  <si>
    <t>Ronda 7</t>
  </si>
  <si>
    <t>Ronda 8</t>
  </si>
  <si>
    <t>Promedio Simulaciones</t>
  </si>
  <si>
    <t>Cantidad de Puntos de Servicio</t>
  </si>
  <si>
    <t>Promedio de espera en cola de todas las personas</t>
  </si>
  <si>
    <t>Tiempo Promedio de trámites</t>
  </si>
  <si>
    <t xml:space="preserve">Tiempo Promedio Total </t>
  </si>
  <si>
    <t>Personas que quedan en Cola</t>
  </si>
  <si>
    <t xml:space="preserve">Tiempo promedio de personas que quedan en cola </t>
  </si>
  <si>
    <t>Personas Atendidas en Caja</t>
  </si>
  <si>
    <t>Costo Beneficio</t>
  </si>
  <si>
    <t xml:space="preserve">Mejor Simulacion </t>
  </si>
  <si>
    <t>Cantidad de Cajas</t>
  </si>
  <si>
    <t xml:space="preserve">Ratio Costo Benficio </t>
  </si>
  <si>
    <t>Ratio Costo beneficio (Costo/ Personas Atendidas en Caja</t>
  </si>
  <si>
    <t>Simulacion de Ignacio</t>
  </si>
  <si>
    <t>El peor rendimiento se da con 5 cajas.</t>
  </si>
  <si>
    <t>El mejor rendimiento se da con 8 cajas.</t>
  </si>
  <si>
    <t>Simulacion de Joel</t>
  </si>
  <si>
    <t>Simulacion de Lolita</t>
  </si>
  <si>
    <t>El peor rendimiento se da con 3 cajas.</t>
  </si>
  <si>
    <t>El mejor rendimiento se da con  8 cajas.</t>
  </si>
  <si>
    <t>El mejor rendimiento se da con 5 cajas.</t>
  </si>
  <si>
    <t>El peor rendimiento se da con 8 cajas.</t>
  </si>
  <si>
    <t>&lt;---</t>
  </si>
  <si>
    <t>La simulación de Lolita es siempre más eficiente, puede ser por el hecho que, además de la cola de prioridad, también se utiliza una caja de prioridad. Además, el método de generar un número aleatorio de servicio, (tiempo tramite) suele ser bastante más bajo que el de Ignacio o Joel, por lo que los clientes duran un menor tiempo en tramite y se logra atender un mayor número de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</si>
</sst>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7" x14ac:knownFonts="1">
    <font>
      <sz val="11"/>
      <color theme="1"/>
      <name val="Calibri"/>
      <family val="2"/>
      <scheme val="minor"/>
    </font>
    <font>
      <sz val="11"/>
      <color theme="2"/>
      <name val="Calibri"/>
      <family val="2"/>
      <scheme val="minor"/>
    </font>
    <font>
      <b/>
      <sz val="11"/>
      <color theme="2"/>
      <name val="Calibri"/>
      <family val="2"/>
      <scheme val="minor"/>
    </font>
    <font>
      <sz val="11"/>
      <color theme="1"/>
      <name val="Calibri"/>
      <family val="2"/>
      <scheme val="minor"/>
    </font>
    <font>
      <sz val="22"/>
      <color theme="1"/>
      <name val="Calibri"/>
      <family val="2"/>
      <scheme val="minor"/>
    </font>
    <font>
      <sz val="20"/>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2" tint="-0.499984740745262"/>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42">
    <xf numFmtId="0" fontId="0" fillId="0" borderId="0" xfId="0"/>
    <xf numFmtId="0" fontId="0" fillId="0" borderId="1" xfId="0" applyBorder="1"/>
    <xf numFmtId="0" fontId="2" fillId="2" borderId="0" xfId="0" applyFont="1" applyFill="1"/>
    <xf numFmtId="0" fontId="0" fillId="0" borderId="2" xfId="0" applyBorder="1"/>
    <xf numFmtId="0" fontId="0" fillId="0" borderId="3" xfId="0" applyBorder="1"/>
    <xf numFmtId="0" fontId="0" fillId="0" borderId="4" xfId="0" applyBorder="1"/>
    <xf numFmtId="0" fontId="4" fillId="0" borderId="0" xfId="0" applyFont="1" applyAlignment="1">
      <alignment horizontal="center"/>
    </xf>
    <xf numFmtId="164" fontId="0" fillId="0" borderId="0" xfId="0" applyNumberFormat="1"/>
    <xf numFmtId="1" fontId="0" fillId="0" borderId="0" xfId="0" applyNumberFormat="1"/>
    <xf numFmtId="0" fontId="0" fillId="0" borderId="0" xfId="0"/>
    <xf numFmtId="1" fontId="0" fillId="0" borderId="0" xfId="1" applyNumberFormat="1" applyFont="1"/>
    <xf numFmtId="0" fontId="0" fillId="0" borderId="0" xfId="0" applyAlignment="1">
      <alignment horizontal="center"/>
    </xf>
    <xf numFmtId="1" fontId="0" fillId="0" borderId="0" xfId="2" applyNumberFormat="1" applyFont="1"/>
    <xf numFmtId="0" fontId="5" fillId="0" borderId="0" xfId="0" applyFont="1" applyAlignment="1">
      <alignment horizontal="center"/>
    </xf>
    <xf numFmtId="0" fontId="6" fillId="0" borderId="0" xfId="0" applyFont="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xf>
    <xf numFmtId="0" fontId="0" fillId="0" borderId="0" xfId="0" applyAlignment="1">
      <alignment horizontal="center" vertical="center"/>
    </xf>
    <xf numFmtId="2" fontId="0" fillId="0" borderId="1" xfId="0" applyNumberFormat="1" applyBorder="1" applyAlignment="1">
      <alignment horizontal="right" vertical="center"/>
    </xf>
    <xf numFmtId="2" fontId="0" fillId="0" borderId="1" xfId="0" applyNumberFormat="1" applyBorder="1"/>
    <xf numFmtId="2" fontId="0" fillId="0" borderId="0" xfId="0" applyNumberFormat="1" applyAlignment="1">
      <alignment horizontal="center"/>
    </xf>
    <xf numFmtId="0" fontId="0" fillId="0" borderId="5" xfId="0" applyBorder="1" applyAlignment="1">
      <alignment horizontal="center" vertical="center"/>
    </xf>
    <xf numFmtId="2" fontId="0" fillId="0" borderId="1" xfId="0" applyNumberFormat="1" applyBorder="1" applyAlignment="1">
      <alignment horizontal="center"/>
    </xf>
    <xf numFmtId="2" fontId="0" fillId="0" borderId="0" xfId="0" applyNumberFormat="1" applyAlignment="1">
      <alignment horizontal="center" vertical="center"/>
    </xf>
    <xf numFmtId="0" fontId="0" fillId="0" borderId="6" xfId="0" applyBorder="1"/>
    <xf numFmtId="0" fontId="0" fillId="0" borderId="7" xfId="0" applyBorder="1"/>
    <xf numFmtId="0" fontId="2" fillId="2" borderId="8" xfId="0" applyFont="1" applyFill="1" applyBorder="1"/>
    <xf numFmtId="0" fontId="0" fillId="0" borderId="9" xfId="0" applyBorder="1"/>
    <xf numFmtId="0" fontId="0" fillId="0" borderId="11" xfId="0" applyBorder="1"/>
    <xf numFmtId="0" fontId="0" fillId="0" borderId="8" xfId="0" applyBorder="1"/>
    <xf numFmtId="0" fontId="0" fillId="0" borderId="12" xfId="0" applyBorder="1"/>
    <xf numFmtId="0" fontId="0" fillId="0" borderId="13" xfId="0" applyBorder="1"/>
    <xf numFmtId="0" fontId="0" fillId="0" borderId="10" xfId="0" applyBorder="1"/>
    <xf numFmtId="0" fontId="0" fillId="0" borderId="14" xfId="0" applyBorder="1"/>
    <xf numFmtId="0" fontId="2" fillId="2" borderId="15" xfId="0" applyFont="1" applyFill="1" applyBorder="1" applyAlignment="1">
      <alignment horizontal="center"/>
    </xf>
    <xf numFmtId="0" fontId="2" fillId="2" borderId="16" xfId="0" applyFont="1" applyFill="1" applyBorder="1" applyAlignment="1">
      <alignment horizontal="center"/>
    </xf>
    <xf numFmtId="0" fontId="1" fillId="3" borderId="16" xfId="0" applyFont="1" applyFill="1" applyBorder="1"/>
    <xf numFmtId="0" fontId="0" fillId="4" borderId="0" xfId="0" applyFill="1"/>
    <xf numFmtId="0" fontId="0" fillId="4" borderId="0" xfId="0" applyFill="1" applyAlignment="1">
      <alignment horizontal="center" vertical="center" wrapText="1"/>
    </xf>
    <xf numFmtId="0" fontId="0" fillId="4" borderId="0" xfId="0"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970F7-A814-415E-8AA5-1D4686CB3553}">
  <dimension ref="A1:L55"/>
  <sheetViews>
    <sheetView topLeftCell="G1" workbookViewId="0">
      <selection activeCell="L55" sqref="L55"/>
    </sheetView>
  </sheetViews>
  <sheetFormatPr defaultRowHeight="14.4" x14ac:dyDescent="0.3"/>
  <cols>
    <col min="1" max="1" width="10.21875" bestFit="1" customWidth="1"/>
    <col min="2" max="2" width="5.44140625" bestFit="1" customWidth="1"/>
    <col min="3" max="3" width="9.88671875" bestFit="1" customWidth="1"/>
    <col min="4" max="4" width="17.6640625" bestFit="1" customWidth="1"/>
    <col min="5" max="5" width="41" bestFit="1" customWidth="1"/>
    <col min="6" max="6" width="42.109375" bestFit="1" customWidth="1"/>
    <col min="7" max="7" width="39.6640625" bestFit="1" customWidth="1"/>
    <col min="8" max="8" width="20.88671875" bestFit="1" customWidth="1"/>
    <col min="9" max="9" width="36.109375" bestFit="1" customWidth="1"/>
    <col min="10" max="10" width="38" bestFit="1" customWidth="1"/>
    <col min="11" max="11" width="36.5546875" bestFit="1" customWidth="1"/>
    <col min="12" max="12" width="22.33203125" bestFit="1" customWidth="1"/>
  </cols>
  <sheetData>
    <row r="1" spans="1:12" ht="15" thickBot="1" x14ac:dyDescent="0.35">
      <c r="A1" s="2" t="s">
        <v>0</v>
      </c>
      <c r="B1" s="2" t="s">
        <v>10</v>
      </c>
      <c r="C1" s="2" t="s">
        <v>1</v>
      </c>
      <c r="D1" s="2" t="s">
        <v>9</v>
      </c>
      <c r="E1" s="2" t="s">
        <v>4</v>
      </c>
      <c r="F1" s="2" t="s">
        <v>5</v>
      </c>
      <c r="G1" s="2" t="s">
        <v>3</v>
      </c>
      <c r="H1" s="2" t="s">
        <v>2</v>
      </c>
      <c r="I1" s="2" t="s">
        <v>8</v>
      </c>
      <c r="J1" s="2" t="s">
        <v>6</v>
      </c>
      <c r="K1" s="2" t="s">
        <v>7</v>
      </c>
      <c r="L1" s="28" t="s">
        <v>39</v>
      </c>
    </row>
    <row r="2" spans="1:12" x14ac:dyDescent="0.3">
      <c r="A2" s="3">
        <v>1</v>
      </c>
      <c r="B2" s="4">
        <v>3</v>
      </c>
      <c r="C2" s="4">
        <v>1</v>
      </c>
      <c r="D2" s="4">
        <v>122</v>
      </c>
      <c r="E2" s="4">
        <v>101</v>
      </c>
      <c r="F2" s="4">
        <v>11</v>
      </c>
      <c r="G2" s="4">
        <v>113</v>
      </c>
      <c r="H2" s="4">
        <v>1513</v>
      </c>
      <c r="I2" s="4">
        <v>227</v>
      </c>
      <c r="J2" s="4">
        <v>217</v>
      </c>
      <c r="K2" s="26">
        <v>218</v>
      </c>
      <c r="L2" s="29">
        <f>(B2*100)/D2</f>
        <v>2.459016393442623</v>
      </c>
    </row>
    <row r="3" spans="1:12" x14ac:dyDescent="0.3">
      <c r="A3" s="5">
        <v>1</v>
      </c>
      <c r="B3" s="1">
        <v>3</v>
      </c>
      <c r="C3" s="1">
        <v>2</v>
      </c>
      <c r="D3" s="1">
        <v>124</v>
      </c>
      <c r="E3" s="1">
        <v>102</v>
      </c>
      <c r="F3" s="1">
        <v>11</v>
      </c>
      <c r="G3" s="1">
        <v>114</v>
      </c>
      <c r="H3" s="1">
        <v>1511</v>
      </c>
      <c r="I3" s="1">
        <v>227</v>
      </c>
      <c r="J3" s="1">
        <v>217</v>
      </c>
      <c r="K3" s="27">
        <v>218</v>
      </c>
      <c r="L3" s="29">
        <f t="shared" ref="L3:L9" si="0">(B3*100)/D3</f>
        <v>2.4193548387096775</v>
      </c>
    </row>
    <row r="4" spans="1:12" x14ac:dyDescent="0.3">
      <c r="A4" s="5">
        <v>1</v>
      </c>
      <c r="B4" s="1">
        <v>3</v>
      </c>
      <c r="C4" s="1">
        <v>3</v>
      </c>
      <c r="D4" s="1">
        <v>119</v>
      </c>
      <c r="E4" s="1">
        <v>114</v>
      </c>
      <c r="F4" s="1">
        <v>12</v>
      </c>
      <c r="G4" s="1">
        <v>126</v>
      </c>
      <c r="H4" s="1">
        <v>1516</v>
      </c>
      <c r="I4" s="1">
        <v>227</v>
      </c>
      <c r="J4" s="1">
        <v>219</v>
      </c>
      <c r="K4" s="27">
        <v>220</v>
      </c>
      <c r="L4" s="29">
        <f t="shared" si="0"/>
        <v>2.5210084033613445</v>
      </c>
    </row>
    <row r="5" spans="1:12" x14ac:dyDescent="0.3">
      <c r="A5" s="5">
        <v>1</v>
      </c>
      <c r="B5" s="1">
        <v>3</v>
      </c>
      <c r="C5" s="1">
        <v>4</v>
      </c>
      <c r="D5" s="1">
        <v>118</v>
      </c>
      <c r="E5" s="1">
        <v>131</v>
      </c>
      <c r="F5" s="1">
        <v>12</v>
      </c>
      <c r="G5" s="1">
        <v>143</v>
      </c>
      <c r="H5" s="1">
        <v>1517</v>
      </c>
      <c r="I5" s="1">
        <v>227</v>
      </c>
      <c r="J5" s="1">
        <v>220</v>
      </c>
      <c r="K5" s="27">
        <v>221</v>
      </c>
      <c r="L5" s="29">
        <f t="shared" si="0"/>
        <v>2.5423728813559321</v>
      </c>
    </row>
    <row r="6" spans="1:12" x14ac:dyDescent="0.3">
      <c r="A6" s="5">
        <v>1</v>
      </c>
      <c r="B6" s="1">
        <v>3</v>
      </c>
      <c r="C6" s="1">
        <v>5</v>
      </c>
      <c r="D6" s="1">
        <v>116</v>
      </c>
      <c r="E6" s="1">
        <v>111</v>
      </c>
      <c r="F6" s="1">
        <v>12</v>
      </c>
      <c r="G6" s="1">
        <v>124</v>
      </c>
      <c r="H6" s="1">
        <v>1519</v>
      </c>
      <c r="I6" s="1">
        <v>227</v>
      </c>
      <c r="J6" s="1">
        <v>219</v>
      </c>
      <c r="K6" s="27">
        <v>220</v>
      </c>
      <c r="L6" s="29">
        <f t="shared" si="0"/>
        <v>2.5862068965517242</v>
      </c>
    </row>
    <row r="7" spans="1:12" x14ac:dyDescent="0.3">
      <c r="A7" s="5">
        <v>1</v>
      </c>
      <c r="B7" s="1">
        <v>3</v>
      </c>
      <c r="C7" s="1">
        <v>6</v>
      </c>
      <c r="D7" s="1">
        <v>127</v>
      </c>
      <c r="E7" s="1">
        <v>108</v>
      </c>
      <c r="F7" s="1">
        <v>11</v>
      </c>
      <c r="G7" s="1">
        <v>119</v>
      </c>
      <c r="H7" s="1">
        <v>1508</v>
      </c>
      <c r="I7" s="1">
        <v>227</v>
      </c>
      <c r="J7" s="1">
        <v>218</v>
      </c>
      <c r="K7" s="27">
        <v>219</v>
      </c>
      <c r="L7" s="29">
        <f t="shared" si="0"/>
        <v>2.3622047244094486</v>
      </c>
    </row>
    <row r="8" spans="1:12" x14ac:dyDescent="0.3">
      <c r="A8" s="5">
        <v>1</v>
      </c>
      <c r="B8" s="1">
        <v>3</v>
      </c>
      <c r="C8" s="1">
        <v>7</v>
      </c>
      <c r="D8" s="1">
        <v>107</v>
      </c>
      <c r="E8" s="1">
        <v>121</v>
      </c>
      <c r="F8" s="1">
        <v>13</v>
      </c>
      <c r="G8" s="1">
        <v>134</v>
      </c>
      <c r="H8" s="1">
        <v>1528</v>
      </c>
      <c r="I8" s="1">
        <v>227</v>
      </c>
      <c r="J8" s="1">
        <v>220</v>
      </c>
      <c r="K8" s="27">
        <v>221</v>
      </c>
      <c r="L8" s="29">
        <f t="shared" si="0"/>
        <v>2.8037383177570092</v>
      </c>
    </row>
    <row r="9" spans="1:12" ht="15" thickBot="1" x14ac:dyDescent="0.35">
      <c r="A9" s="30">
        <v>1</v>
      </c>
      <c r="B9" s="31">
        <v>3</v>
      </c>
      <c r="C9" s="31">
        <v>8</v>
      </c>
      <c r="D9" s="31">
        <v>118</v>
      </c>
      <c r="E9" s="31">
        <v>98</v>
      </c>
      <c r="F9" s="31">
        <v>12</v>
      </c>
      <c r="G9" s="31">
        <v>110</v>
      </c>
      <c r="H9" s="31">
        <v>1517</v>
      </c>
      <c r="I9" s="31">
        <v>227</v>
      </c>
      <c r="J9" s="31">
        <v>218</v>
      </c>
      <c r="K9" s="32">
        <v>219</v>
      </c>
      <c r="L9" s="29">
        <f t="shared" si="0"/>
        <v>2.5423728813559321</v>
      </c>
    </row>
    <row r="10" spans="1:12" ht="15" thickBot="1" x14ac:dyDescent="0.35">
      <c r="A10" s="36" t="s">
        <v>11</v>
      </c>
      <c r="B10" s="37"/>
      <c r="C10" s="37"/>
      <c r="D10" s="38" cm="1">
        <f t="array" ref="D10">SUM(D2:D9/8)</f>
        <v>118.875</v>
      </c>
      <c r="E10" s="38" cm="1">
        <f t="array" ref="E10">SUM(E2:E9/8)</f>
        <v>110.75</v>
      </c>
      <c r="F10" s="38" cm="1">
        <f t="array" ref="F10">SUM(F2:F9/8)</f>
        <v>11.75</v>
      </c>
      <c r="G10" s="38" cm="1">
        <f t="array" ref="G10">SUM(G2:G9/8)</f>
        <v>122.875</v>
      </c>
      <c r="H10" s="38" cm="1">
        <f t="array" ref="H10">SUM(H2:H9/8)</f>
        <v>1516.125</v>
      </c>
      <c r="I10" s="38" cm="1">
        <f t="array" ref="I10">SUM(I2:I9/8)</f>
        <v>227</v>
      </c>
      <c r="J10" s="38" cm="1">
        <f t="array" ref="J10">SUM(J2:J9/8)</f>
        <v>218.5</v>
      </c>
      <c r="K10" s="38" cm="1">
        <f t="array" ref="K10">SUM(K2:K9/8)</f>
        <v>219.5</v>
      </c>
      <c r="L10" s="38" cm="1">
        <f t="array" ref="L10">SUM(L2:L9/8)</f>
        <v>2.5295344171179615</v>
      </c>
    </row>
    <row r="11" spans="1:12" x14ac:dyDescent="0.3">
      <c r="A11" s="33">
        <v>2</v>
      </c>
      <c r="B11" s="34">
        <v>4</v>
      </c>
      <c r="C11" s="34">
        <v>1</v>
      </c>
      <c r="D11" s="34">
        <v>141</v>
      </c>
      <c r="E11" s="34">
        <v>95</v>
      </c>
      <c r="F11" s="34">
        <v>13</v>
      </c>
      <c r="G11" s="34">
        <v>108</v>
      </c>
      <c r="H11" s="34">
        <v>1493</v>
      </c>
      <c r="I11" s="34">
        <v>227</v>
      </c>
      <c r="J11" s="34">
        <v>216</v>
      </c>
      <c r="K11" s="35">
        <v>217</v>
      </c>
      <c r="L11" s="29">
        <f>(B11*100)/D11</f>
        <v>2.8368794326241136</v>
      </c>
    </row>
    <row r="12" spans="1:12" x14ac:dyDescent="0.3">
      <c r="A12" s="5">
        <v>2</v>
      </c>
      <c r="B12" s="1">
        <v>4</v>
      </c>
      <c r="C12" s="1">
        <v>2</v>
      </c>
      <c r="D12" s="1">
        <v>167</v>
      </c>
      <c r="E12" s="1">
        <v>64</v>
      </c>
      <c r="F12" s="1">
        <v>11</v>
      </c>
      <c r="G12" s="1">
        <v>76</v>
      </c>
      <c r="H12" s="1">
        <v>1467</v>
      </c>
      <c r="I12" s="1">
        <v>227</v>
      </c>
      <c r="J12" s="1">
        <v>210</v>
      </c>
      <c r="K12" s="27">
        <v>212</v>
      </c>
      <c r="L12" s="29">
        <f t="shared" ref="L12:L54" si="1">(B12*100)/D12</f>
        <v>2.3952095808383231</v>
      </c>
    </row>
    <row r="13" spans="1:12" x14ac:dyDescent="0.3">
      <c r="A13" s="5">
        <v>2</v>
      </c>
      <c r="B13" s="1">
        <v>4</v>
      </c>
      <c r="C13" s="1">
        <v>3</v>
      </c>
      <c r="D13" s="1">
        <v>172</v>
      </c>
      <c r="E13" s="1">
        <v>78</v>
      </c>
      <c r="F13" s="1">
        <v>11</v>
      </c>
      <c r="G13" s="1">
        <v>89</v>
      </c>
      <c r="H13" s="1">
        <v>1462</v>
      </c>
      <c r="I13" s="1">
        <v>227</v>
      </c>
      <c r="J13" s="1">
        <v>211</v>
      </c>
      <c r="K13" s="27">
        <v>213</v>
      </c>
      <c r="L13" s="29">
        <f t="shared" si="1"/>
        <v>2.3255813953488373</v>
      </c>
    </row>
    <row r="14" spans="1:12" x14ac:dyDescent="0.3">
      <c r="A14" s="5">
        <v>2</v>
      </c>
      <c r="B14" s="1">
        <v>4</v>
      </c>
      <c r="C14" s="1">
        <v>4</v>
      </c>
      <c r="D14" s="1">
        <v>162</v>
      </c>
      <c r="E14" s="1">
        <v>72</v>
      </c>
      <c r="F14" s="1">
        <v>11</v>
      </c>
      <c r="G14" s="1">
        <v>84</v>
      </c>
      <c r="H14" s="1">
        <v>1472</v>
      </c>
      <c r="I14" s="1">
        <v>227</v>
      </c>
      <c r="J14" s="1">
        <v>212</v>
      </c>
      <c r="K14" s="27">
        <v>213</v>
      </c>
      <c r="L14" s="29">
        <f t="shared" si="1"/>
        <v>2.4691358024691357</v>
      </c>
    </row>
    <row r="15" spans="1:12" x14ac:dyDescent="0.3">
      <c r="A15" s="5">
        <v>2</v>
      </c>
      <c r="B15" s="1">
        <v>4</v>
      </c>
      <c r="C15" s="1">
        <v>5</v>
      </c>
      <c r="D15" s="1">
        <v>163</v>
      </c>
      <c r="E15" s="1">
        <v>72</v>
      </c>
      <c r="F15" s="1">
        <v>11</v>
      </c>
      <c r="G15" s="1">
        <v>83</v>
      </c>
      <c r="H15" s="1">
        <v>1471</v>
      </c>
      <c r="I15" s="1">
        <v>228</v>
      </c>
      <c r="J15" s="1">
        <v>212</v>
      </c>
      <c r="K15" s="27">
        <v>213</v>
      </c>
      <c r="L15" s="29">
        <f t="shared" si="1"/>
        <v>2.4539877300613497</v>
      </c>
    </row>
    <row r="16" spans="1:12" x14ac:dyDescent="0.3">
      <c r="A16" s="5">
        <v>2</v>
      </c>
      <c r="B16" s="1">
        <v>4</v>
      </c>
      <c r="C16" s="1">
        <v>6</v>
      </c>
      <c r="D16" s="1">
        <v>148</v>
      </c>
      <c r="E16" s="1">
        <v>93</v>
      </c>
      <c r="F16" s="1">
        <v>12</v>
      </c>
      <c r="G16" s="1">
        <v>106</v>
      </c>
      <c r="H16" s="1">
        <v>1486</v>
      </c>
      <c r="I16" s="1">
        <v>227</v>
      </c>
      <c r="J16" s="1">
        <v>215</v>
      </c>
      <c r="K16" s="27">
        <v>216</v>
      </c>
      <c r="L16" s="29">
        <f t="shared" si="1"/>
        <v>2.7027027027027026</v>
      </c>
    </row>
    <row r="17" spans="1:12" x14ac:dyDescent="0.3">
      <c r="A17" s="5">
        <v>2</v>
      </c>
      <c r="B17" s="1">
        <v>4</v>
      </c>
      <c r="C17" s="1">
        <v>7</v>
      </c>
      <c r="D17" s="1">
        <v>155</v>
      </c>
      <c r="E17" s="1">
        <v>75</v>
      </c>
      <c r="F17" s="1">
        <v>12</v>
      </c>
      <c r="G17" s="1">
        <v>87</v>
      </c>
      <c r="H17" s="1">
        <v>1479</v>
      </c>
      <c r="I17" s="1">
        <v>227</v>
      </c>
      <c r="J17" s="1">
        <v>213</v>
      </c>
      <c r="K17" s="27">
        <v>214</v>
      </c>
      <c r="L17" s="29">
        <f t="shared" si="1"/>
        <v>2.5806451612903225</v>
      </c>
    </row>
    <row r="18" spans="1:12" ht="15" thickBot="1" x14ac:dyDescent="0.35">
      <c r="A18" s="30">
        <v>2</v>
      </c>
      <c r="B18" s="31">
        <v>4</v>
      </c>
      <c r="C18" s="31">
        <v>8</v>
      </c>
      <c r="D18" s="31">
        <v>156</v>
      </c>
      <c r="E18" s="31">
        <v>72</v>
      </c>
      <c r="F18" s="31">
        <v>12</v>
      </c>
      <c r="G18" s="31">
        <v>84</v>
      </c>
      <c r="H18" s="31">
        <v>1478</v>
      </c>
      <c r="I18" s="31">
        <v>227</v>
      </c>
      <c r="J18" s="31">
        <v>213</v>
      </c>
      <c r="K18" s="32">
        <v>214</v>
      </c>
      <c r="L18" s="29">
        <f t="shared" si="1"/>
        <v>2.5641025641025643</v>
      </c>
    </row>
    <row r="19" spans="1:12" ht="15" thickBot="1" x14ac:dyDescent="0.35">
      <c r="A19" s="36" t="s">
        <v>12</v>
      </c>
      <c r="B19" s="37"/>
      <c r="C19" s="37"/>
      <c r="D19" s="38" cm="1">
        <f t="array" ref="D19">SUM(D11:D18/8)</f>
        <v>158</v>
      </c>
      <c r="E19" s="38" cm="1">
        <f t="array" ref="E19">SUM(E11:E18/8)</f>
        <v>77.625</v>
      </c>
      <c r="F19" s="38" cm="1">
        <f t="array" ref="F19">SUM(F11:F18/8)</f>
        <v>11.625</v>
      </c>
      <c r="G19" s="38" cm="1">
        <f t="array" ref="G19">SUM(G11:G18/8)</f>
        <v>89.625</v>
      </c>
      <c r="H19" s="38" cm="1">
        <f t="array" ref="H19">SUM(H11:H18/8)</f>
        <v>1476</v>
      </c>
      <c r="I19" s="38" cm="1">
        <f t="array" ref="I19">SUM(I11:I18/8)</f>
        <v>227.125</v>
      </c>
      <c r="J19" s="38" cm="1">
        <f t="array" ref="J19">SUM(J11:J18/8)</f>
        <v>212.75</v>
      </c>
      <c r="K19" s="38" cm="1">
        <f t="array" ref="K19">SUM(K11:K18/8)</f>
        <v>214</v>
      </c>
      <c r="L19" s="38" cm="1">
        <f t="array" ref="L19">SUM(L11:L18/8)</f>
        <v>2.5410305461796692</v>
      </c>
    </row>
    <row r="20" spans="1:12" x14ac:dyDescent="0.3">
      <c r="A20" s="33">
        <v>3</v>
      </c>
      <c r="B20" s="34">
        <v>5</v>
      </c>
      <c r="C20" s="34">
        <v>1</v>
      </c>
      <c r="D20" s="34">
        <v>194</v>
      </c>
      <c r="E20" s="34">
        <v>54</v>
      </c>
      <c r="F20" s="34">
        <v>12</v>
      </c>
      <c r="G20" s="34">
        <v>67</v>
      </c>
      <c r="H20" s="34">
        <v>1439</v>
      </c>
      <c r="I20" s="34">
        <v>228</v>
      </c>
      <c r="J20" s="34">
        <v>208</v>
      </c>
      <c r="K20" s="35">
        <v>209</v>
      </c>
      <c r="L20" s="29">
        <f t="shared" si="1"/>
        <v>2.5773195876288661</v>
      </c>
    </row>
    <row r="21" spans="1:12" x14ac:dyDescent="0.3">
      <c r="A21" s="5">
        <v>3</v>
      </c>
      <c r="B21" s="1">
        <v>5</v>
      </c>
      <c r="C21" s="1">
        <v>2</v>
      </c>
      <c r="D21" s="1">
        <v>186</v>
      </c>
      <c r="E21" s="1">
        <v>63</v>
      </c>
      <c r="F21" s="1">
        <v>12</v>
      </c>
      <c r="G21" s="1">
        <v>76</v>
      </c>
      <c r="H21" s="1">
        <v>1447</v>
      </c>
      <c r="I21" s="1">
        <v>227</v>
      </c>
      <c r="J21" s="1">
        <v>208</v>
      </c>
      <c r="K21" s="27">
        <v>210</v>
      </c>
      <c r="L21" s="29">
        <f t="shared" si="1"/>
        <v>2.6881720430107525</v>
      </c>
    </row>
    <row r="22" spans="1:12" x14ac:dyDescent="0.3">
      <c r="A22" s="5">
        <v>3</v>
      </c>
      <c r="B22" s="1">
        <v>5</v>
      </c>
      <c r="C22" s="1">
        <v>3</v>
      </c>
      <c r="D22" s="1">
        <v>174</v>
      </c>
      <c r="E22" s="1">
        <v>64</v>
      </c>
      <c r="F22" s="1">
        <v>13</v>
      </c>
      <c r="G22" s="1">
        <v>78</v>
      </c>
      <c r="H22" s="1">
        <v>1459</v>
      </c>
      <c r="I22" s="1">
        <v>227</v>
      </c>
      <c r="J22" s="1">
        <v>210</v>
      </c>
      <c r="K22" s="27">
        <v>211</v>
      </c>
      <c r="L22" s="29">
        <f t="shared" si="1"/>
        <v>2.8735632183908044</v>
      </c>
    </row>
    <row r="23" spans="1:12" x14ac:dyDescent="0.3">
      <c r="A23" s="5">
        <v>3</v>
      </c>
      <c r="B23" s="1">
        <v>5</v>
      </c>
      <c r="C23" s="1">
        <v>4</v>
      </c>
      <c r="D23" s="1">
        <v>200</v>
      </c>
      <c r="E23" s="1">
        <v>42</v>
      </c>
      <c r="F23" s="1">
        <v>11</v>
      </c>
      <c r="G23" s="1">
        <v>54</v>
      </c>
      <c r="H23" s="1">
        <v>1433</v>
      </c>
      <c r="I23" s="1">
        <v>227</v>
      </c>
      <c r="J23" s="1">
        <v>205</v>
      </c>
      <c r="K23" s="27">
        <v>206</v>
      </c>
      <c r="L23" s="29">
        <f t="shared" si="1"/>
        <v>2.5</v>
      </c>
    </row>
    <row r="24" spans="1:12" x14ac:dyDescent="0.3">
      <c r="A24" s="5">
        <v>3</v>
      </c>
      <c r="B24" s="1">
        <v>5</v>
      </c>
      <c r="C24" s="1">
        <v>5</v>
      </c>
      <c r="D24" s="1">
        <v>210</v>
      </c>
      <c r="E24" s="1">
        <v>46</v>
      </c>
      <c r="F24" s="1">
        <v>11</v>
      </c>
      <c r="G24" s="1">
        <v>58</v>
      </c>
      <c r="H24" s="1">
        <v>1423</v>
      </c>
      <c r="I24" s="1">
        <v>229</v>
      </c>
      <c r="J24" s="1">
        <v>205</v>
      </c>
      <c r="K24" s="27">
        <v>207</v>
      </c>
      <c r="L24" s="29">
        <f t="shared" si="1"/>
        <v>2.3809523809523809</v>
      </c>
    </row>
    <row r="25" spans="1:12" x14ac:dyDescent="0.3">
      <c r="A25" s="5">
        <v>3</v>
      </c>
      <c r="B25" s="1">
        <v>5</v>
      </c>
      <c r="C25" s="1">
        <v>6</v>
      </c>
      <c r="D25" s="1">
        <v>205</v>
      </c>
      <c r="E25" s="1">
        <v>51</v>
      </c>
      <c r="F25" s="1">
        <v>11</v>
      </c>
      <c r="G25" s="1">
        <v>63</v>
      </c>
      <c r="H25" s="1">
        <v>1428</v>
      </c>
      <c r="I25" s="1">
        <v>229</v>
      </c>
      <c r="J25" s="1">
        <v>207</v>
      </c>
      <c r="K25" s="27">
        <v>208</v>
      </c>
      <c r="L25" s="29">
        <f t="shared" si="1"/>
        <v>2.4390243902439024</v>
      </c>
    </row>
    <row r="26" spans="1:12" x14ac:dyDescent="0.3">
      <c r="A26" s="5">
        <v>3</v>
      </c>
      <c r="B26" s="1">
        <v>5</v>
      </c>
      <c r="C26" s="1">
        <v>7</v>
      </c>
      <c r="D26" s="1">
        <v>182</v>
      </c>
      <c r="E26" s="1">
        <v>51</v>
      </c>
      <c r="F26" s="1">
        <v>13</v>
      </c>
      <c r="G26" s="1">
        <v>64</v>
      </c>
      <c r="H26" s="1">
        <v>1451</v>
      </c>
      <c r="I26" s="1">
        <v>228</v>
      </c>
      <c r="J26" s="1">
        <v>208</v>
      </c>
      <c r="K26" s="27">
        <v>210</v>
      </c>
      <c r="L26" s="29">
        <f t="shared" si="1"/>
        <v>2.7472527472527473</v>
      </c>
    </row>
    <row r="27" spans="1:12" ht="15" thickBot="1" x14ac:dyDescent="0.35">
      <c r="A27" s="30">
        <v>3</v>
      </c>
      <c r="B27" s="31">
        <v>5</v>
      </c>
      <c r="C27" s="31">
        <v>8</v>
      </c>
      <c r="D27" s="31">
        <v>190</v>
      </c>
      <c r="E27" s="31">
        <v>59</v>
      </c>
      <c r="F27" s="31">
        <v>12</v>
      </c>
      <c r="G27" s="31">
        <v>72</v>
      </c>
      <c r="H27" s="31">
        <v>1443</v>
      </c>
      <c r="I27" s="31">
        <v>227</v>
      </c>
      <c r="J27" s="31">
        <v>207</v>
      </c>
      <c r="K27" s="32">
        <v>209</v>
      </c>
      <c r="L27" s="29">
        <f t="shared" si="1"/>
        <v>2.6315789473684212</v>
      </c>
    </row>
    <row r="28" spans="1:12" ht="15" thickBot="1" x14ac:dyDescent="0.35">
      <c r="A28" s="36" t="s">
        <v>13</v>
      </c>
      <c r="B28" s="37"/>
      <c r="C28" s="37"/>
      <c r="D28" s="38" cm="1">
        <f t="array" ref="D28">SUM(D20:D27/8)</f>
        <v>192.625</v>
      </c>
      <c r="E28" s="38" cm="1">
        <f t="array" ref="E28">SUM(E20:E27/8)</f>
        <v>53.75</v>
      </c>
      <c r="F28" s="38" cm="1">
        <f t="array" ref="F28">SUM(F20:F27/8)</f>
        <v>11.875</v>
      </c>
      <c r="G28" s="38" cm="1">
        <f t="array" ref="G28">SUM(G20:G27/8)</f>
        <v>66.5</v>
      </c>
      <c r="H28" s="38" cm="1">
        <f t="array" ref="H28">SUM(H20:H27/8)</f>
        <v>1440.375</v>
      </c>
      <c r="I28" s="38" cm="1">
        <f t="array" ref="I28">SUM(I20:I27/8)</f>
        <v>227.75</v>
      </c>
      <c r="J28" s="38" cm="1">
        <f t="array" ref="J28">SUM(J20:J27/8)</f>
        <v>207.25</v>
      </c>
      <c r="K28" s="38" cm="1">
        <f t="array" ref="K28">SUM(K20:K27/8)</f>
        <v>208.75</v>
      </c>
      <c r="L28" s="38" cm="1">
        <f t="array" ref="L28">SUM(L20:L27/8)</f>
        <v>2.6047329143559845</v>
      </c>
    </row>
    <row r="29" spans="1:12" x14ac:dyDescent="0.3">
      <c r="A29" s="33">
        <v>4</v>
      </c>
      <c r="B29" s="34">
        <v>6</v>
      </c>
      <c r="C29" s="34">
        <v>1</v>
      </c>
      <c r="D29" s="34">
        <v>221</v>
      </c>
      <c r="E29" s="34">
        <v>38</v>
      </c>
      <c r="F29" s="34">
        <v>12</v>
      </c>
      <c r="G29" s="34">
        <v>51</v>
      </c>
      <c r="H29" s="34">
        <v>1411</v>
      </c>
      <c r="I29" s="34">
        <v>230</v>
      </c>
      <c r="J29" s="34">
        <v>204</v>
      </c>
      <c r="K29" s="35">
        <v>206</v>
      </c>
      <c r="L29" s="29">
        <f t="shared" si="1"/>
        <v>2.7149321266968327</v>
      </c>
    </row>
    <row r="30" spans="1:12" x14ac:dyDescent="0.3">
      <c r="A30" s="5">
        <v>4</v>
      </c>
      <c r="B30" s="1">
        <v>6</v>
      </c>
      <c r="C30" s="1">
        <v>2</v>
      </c>
      <c r="D30" s="1">
        <v>232</v>
      </c>
      <c r="E30" s="1">
        <v>41</v>
      </c>
      <c r="F30" s="1">
        <v>12</v>
      </c>
      <c r="G30" s="1">
        <v>53</v>
      </c>
      <c r="H30" s="1">
        <v>1400</v>
      </c>
      <c r="I30" s="1">
        <v>229</v>
      </c>
      <c r="J30" s="1">
        <v>202</v>
      </c>
      <c r="K30" s="27">
        <v>204</v>
      </c>
      <c r="L30" s="29">
        <f t="shared" si="1"/>
        <v>2.5862068965517242</v>
      </c>
    </row>
    <row r="31" spans="1:12" x14ac:dyDescent="0.3">
      <c r="A31" s="5">
        <v>4</v>
      </c>
      <c r="B31" s="1">
        <v>6</v>
      </c>
      <c r="C31" s="1">
        <v>3</v>
      </c>
      <c r="D31" s="1">
        <v>249</v>
      </c>
      <c r="E31" s="1">
        <v>28</v>
      </c>
      <c r="F31" s="1">
        <v>11</v>
      </c>
      <c r="G31" s="1">
        <v>39</v>
      </c>
      <c r="H31" s="1">
        <v>1383</v>
      </c>
      <c r="I31" s="1">
        <v>230</v>
      </c>
      <c r="J31" s="1">
        <v>199</v>
      </c>
      <c r="K31" s="27">
        <v>201</v>
      </c>
      <c r="L31" s="29">
        <f t="shared" si="1"/>
        <v>2.4096385542168677</v>
      </c>
    </row>
    <row r="32" spans="1:12" x14ac:dyDescent="0.3">
      <c r="A32" s="5">
        <v>4</v>
      </c>
      <c r="B32" s="1">
        <v>6</v>
      </c>
      <c r="C32" s="1">
        <v>4</v>
      </c>
      <c r="D32" s="1">
        <v>231</v>
      </c>
      <c r="E32" s="1">
        <v>35</v>
      </c>
      <c r="F32" s="1">
        <v>12</v>
      </c>
      <c r="G32" s="1">
        <v>47</v>
      </c>
      <c r="H32" s="1">
        <v>1401</v>
      </c>
      <c r="I32" s="1">
        <v>229</v>
      </c>
      <c r="J32" s="1">
        <v>201</v>
      </c>
      <c r="K32" s="27">
        <v>203</v>
      </c>
      <c r="L32" s="29">
        <f t="shared" si="1"/>
        <v>2.5974025974025974</v>
      </c>
    </row>
    <row r="33" spans="1:12" x14ac:dyDescent="0.3">
      <c r="A33" s="5">
        <v>4</v>
      </c>
      <c r="B33" s="1">
        <v>6</v>
      </c>
      <c r="C33" s="1">
        <v>5</v>
      </c>
      <c r="D33" s="1">
        <v>223</v>
      </c>
      <c r="E33" s="1">
        <v>41</v>
      </c>
      <c r="F33" s="1">
        <v>12</v>
      </c>
      <c r="G33" s="1">
        <v>54</v>
      </c>
      <c r="H33" s="1">
        <v>1409</v>
      </c>
      <c r="I33" s="1">
        <v>229</v>
      </c>
      <c r="J33" s="1">
        <v>204</v>
      </c>
      <c r="K33" s="27">
        <v>205</v>
      </c>
      <c r="L33" s="29">
        <f t="shared" si="1"/>
        <v>2.6905829596412558</v>
      </c>
    </row>
    <row r="34" spans="1:12" x14ac:dyDescent="0.3">
      <c r="A34" s="5">
        <v>4</v>
      </c>
      <c r="B34" s="1">
        <v>6</v>
      </c>
      <c r="C34" s="1">
        <v>6</v>
      </c>
      <c r="D34" s="1">
        <v>228</v>
      </c>
      <c r="E34" s="1">
        <v>43</v>
      </c>
      <c r="F34" s="1">
        <v>12</v>
      </c>
      <c r="G34" s="1">
        <v>56</v>
      </c>
      <c r="H34" s="1">
        <v>1404</v>
      </c>
      <c r="I34" s="1">
        <v>228</v>
      </c>
      <c r="J34" s="1">
        <v>202</v>
      </c>
      <c r="K34" s="27">
        <v>204</v>
      </c>
      <c r="L34" s="29">
        <f t="shared" si="1"/>
        <v>2.6315789473684212</v>
      </c>
    </row>
    <row r="35" spans="1:12" x14ac:dyDescent="0.3">
      <c r="A35" s="5">
        <v>4</v>
      </c>
      <c r="B35" s="1">
        <v>6</v>
      </c>
      <c r="C35" s="1">
        <v>7</v>
      </c>
      <c r="D35" s="1">
        <v>255</v>
      </c>
      <c r="E35" s="1">
        <v>24</v>
      </c>
      <c r="F35" s="1">
        <v>11</v>
      </c>
      <c r="G35" s="1">
        <v>35</v>
      </c>
      <c r="H35" s="1">
        <v>1377</v>
      </c>
      <c r="I35" s="1">
        <v>229</v>
      </c>
      <c r="J35" s="1">
        <v>197</v>
      </c>
      <c r="K35" s="27">
        <v>198</v>
      </c>
      <c r="L35" s="29">
        <f t="shared" si="1"/>
        <v>2.3529411764705883</v>
      </c>
    </row>
    <row r="36" spans="1:12" ht="15" thickBot="1" x14ac:dyDescent="0.35">
      <c r="A36" s="30">
        <v>4</v>
      </c>
      <c r="B36" s="31">
        <v>6</v>
      </c>
      <c r="C36" s="31">
        <v>8</v>
      </c>
      <c r="D36" s="31">
        <v>244</v>
      </c>
      <c r="E36" s="31">
        <v>35</v>
      </c>
      <c r="F36" s="31">
        <v>11</v>
      </c>
      <c r="G36" s="31">
        <v>46</v>
      </c>
      <c r="H36" s="31">
        <v>1388</v>
      </c>
      <c r="I36" s="31">
        <v>228</v>
      </c>
      <c r="J36" s="31">
        <v>199</v>
      </c>
      <c r="K36" s="32">
        <v>201</v>
      </c>
      <c r="L36" s="29">
        <f t="shared" si="1"/>
        <v>2.459016393442623</v>
      </c>
    </row>
    <row r="37" spans="1:12" ht="15" thickBot="1" x14ac:dyDescent="0.35">
      <c r="A37" s="36" t="s">
        <v>14</v>
      </c>
      <c r="B37" s="37"/>
      <c r="C37" s="37"/>
      <c r="D37" s="38" cm="1">
        <f t="array" ref="D37">SUM(D29:D36/8)</f>
        <v>235.375</v>
      </c>
      <c r="E37" s="38" cm="1">
        <f t="array" ref="E37">SUM(E29:E36/8)</f>
        <v>35.625</v>
      </c>
      <c r="F37" s="38" cm="1">
        <f t="array" ref="F37">SUM(F29:F36/8)</f>
        <v>11.625</v>
      </c>
      <c r="G37" s="38" cm="1">
        <f t="array" ref="G37">SUM(G29:G36/8)</f>
        <v>47.625</v>
      </c>
      <c r="H37" s="38" cm="1">
        <f t="array" ref="H37">SUM(H29:H36/8)</f>
        <v>1396.625</v>
      </c>
      <c r="I37" s="38" cm="1">
        <f t="array" ref="I37">SUM(I29:I36/8)</f>
        <v>229</v>
      </c>
      <c r="J37" s="38" cm="1">
        <f t="array" ref="J37">SUM(J29:J36/8)</f>
        <v>201</v>
      </c>
      <c r="K37" s="38" cm="1">
        <f t="array" ref="K37">SUM(K29:K36/8)</f>
        <v>202.75</v>
      </c>
      <c r="L37" s="38" cm="1">
        <f t="array" ref="L37">SUM(L29:L36/8)</f>
        <v>2.5552874564738639</v>
      </c>
    </row>
    <row r="38" spans="1:12" x14ac:dyDescent="0.3">
      <c r="A38" s="33">
        <v>5</v>
      </c>
      <c r="B38" s="34">
        <v>7</v>
      </c>
      <c r="C38" s="34">
        <v>1</v>
      </c>
      <c r="D38" s="34">
        <v>286</v>
      </c>
      <c r="E38" s="34">
        <v>28</v>
      </c>
      <c r="F38" s="34">
        <v>11</v>
      </c>
      <c r="G38" s="34">
        <v>40</v>
      </c>
      <c r="H38" s="34">
        <v>1345</v>
      </c>
      <c r="I38" s="34">
        <v>229</v>
      </c>
      <c r="J38" s="34">
        <v>194</v>
      </c>
      <c r="K38" s="35">
        <v>196</v>
      </c>
      <c r="L38" s="29">
        <f t="shared" si="1"/>
        <v>2.4475524475524475</v>
      </c>
    </row>
    <row r="39" spans="1:12" x14ac:dyDescent="0.3">
      <c r="A39" s="5">
        <v>5</v>
      </c>
      <c r="B39" s="1">
        <v>7</v>
      </c>
      <c r="C39" s="1">
        <v>2</v>
      </c>
      <c r="D39" s="1">
        <v>288</v>
      </c>
      <c r="E39" s="1">
        <v>24</v>
      </c>
      <c r="F39" s="1">
        <v>11</v>
      </c>
      <c r="G39" s="1">
        <v>36</v>
      </c>
      <c r="H39" s="1">
        <v>1343</v>
      </c>
      <c r="I39" s="1">
        <v>229</v>
      </c>
      <c r="J39" s="1">
        <v>193</v>
      </c>
      <c r="K39" s="27">
        <v>195</v>
      </c>
      <c r="L39" s="29">
        <f t="shared" si="1"/>
        <v>2.4305555555555554</v>
      </c>
    </row>
    <row r="40" spans="1:12" x14ac:dyDescent="0.3">
      <c r="A40" s="5">
        <v>5</v>
      </c>
      <c r="B40" s="1">
        <v>7</v>
      </c>
      <c r="C40" s="1">
        <v>3</v>
      </c>
      <c r="D40" s="1">
        <v>270</v>
      </c>
      <c r="E40" s="1">
        <v>29</v>
      </c>
      <c r="F40" s="1">
        <v>12</v>
      </c>
      <c r="G40" s="1">
        <v>41</v>
      </c>
      <c r="H40" s="1">
        <v>1361</v>
      </c>
      <c r="I40" s="1">
        <v>227</v>
      </c>
      <c r="J40" s="1">
        <v>194</v>
      </c>
      <c r="K40" s="27">
        <v>196</v>
      </c>
      <c r="L40" s="29">
        <f t="shared" si="1"/>
        <v>2.5925925925925926</v>
      </c>
    </row>
    <row r="41" spans="1:12" x14ac:dyDescent="0.3">
      <c r="A41" s="5">
        <v>5</v>
      </c>
      <c r="B41" s="1">
        <v>7</v>
      </c>
      <c r="C41" s="1">
        <v>4</v>
      </c>
      <c r="D41" s="1">
        <v>285</v>
      </c>
      <c r="E41" s="1">
        <v>34</v>
      </c>
      <c r="F41" s="1">
        <v>11</v>
      </c>
      <c r="G41" s="1">
        <v>45</v>
      </c>
      <c r="H41" s="1">
        <v>1346</v>
      </c>
      <c r="I41" s="1">
        <v>230</v>
      </c>
      <c r="J41" s="1">
        <v>195</v>
      </c>
      <c r="K41" s="27">
        <v>197</v>
      </c>
      <c r="L41" s="29">
        <f t="shared" si="1"/>
        <v>2.4561403508771931</v>
      </c>
    </row>
    <row r="42" spans="1:12" x14ac:dyDescent="0.3">
      <c r="A42" s="5">
        <v>5</v>
      </c>
      <c r="B42" s="1">
        <v>7</v>
      </c>
      <c r="C42" s="1">
        <v>5</v>
      </c>
      <c r="D42" s="1">
        <v>288</v>
      </c>
      <c r="E42" s="1">
        <v>28</v>
      </c>
      <c r="F42" s="1">
        <v>11</v>
      </c>
      <c r="G42" s="1">
        <v>39</v>
      </c>
      <c r="H42" s="1">
        <v>1343</v>
      </c>
      <c r="I42" s="1">
        <v>229</v>
      </c>
      <c r="J42" s="1">
        <v>193</v>
      </c>
      <c r="K42" s="27">
        <v>196</v>
      </c>
      <c r="L42" s="29">
        <f t="shared" si="1"/>
        <v>2.4305555555555554</v>
      </c>
    </row>
    <row r="43" spans="1:12" x14ac:dyDescent="0.3">
      <c r="A43" s="5">
        <v>5</v>
      </c>
      <c r="B43" s="1">
        <v>7</v>
      </c>
      <c r="C43" s="1">
        <v>6</v>
      </c>
      <c r="D43" s="1">
        <v>287</v>
      </c>
      <c r="E43" s="1">
        <v>26</v>
      </c>
      <c r="F43" s="1">
        <v>11</v>
      </c>
      <c r="G43" s="1">
        <v>38</v>
      </c>
      <c r="H43" s="1">
        <v>1344</v>
      </c>
      <c r="I43" s="1">
        <v>228</v>
      </c>
      <c r="J43" s="1">
        <v>193</v>
      </c>
      <c r="K43" s="27">
        <v>195</v>
      </c>
      <c r="L43" s="29">
        <f t="shared" si="1"/>
        <v>2.4390243902439024</v>
      </c>
    </row>
    <row r="44" spans="1:12" x14ac:dyDescent="0.3">
      <c r="A44" s="5">
        <v>5</v>
      </c>
      <c r="B44" s="1">
        <v>7</v>
      </c>
      <c r="C44" s="1">
        <v>7</v>
      </c>
      <c r="D44" s="1">
        <v>273</v>
      </c>
      <c r="E44" s="1">
        <v>22</v>
      </c>
      <c r="F44" s="1">
        <v>12</v>
      </c>
      <c r="G44" s="1">
        <v>34</v>
      </c>
      <c r="H44" s="1">
        <v>1358</v>
      </c>
      <c r="I44" s="1">
        <v>230</v>
      </c>
      <c r="J44" s="1">
        <v>195</v>
      </c>
      <c r="K44" s="27">
        <v>197</v>
      </c>
      <c r="L44" s="29">
        <f t="shared" si="1"/>
        <v>2.5641025641025643</v>
      </c>
    </row>
    <row r="45" spans="1:12" ht="15" thickBot="1" x14ac:dyDescent="0.35">
      <c r="A45" s="30">
        <v>5</v>
      </c>
      <c r="B45" s="31">
        <v>7</v>
      </c>
      <c r="C45" s="31">
        <v>8</v>
      </c>
      <c r="D45" s="31">
        <v>264</v>
      </c>
      <c r="E45" s="31">
        <v>27</v>
      </c>
      <c r="F45" s="31">
        <v>12</v>
      </c>
      <c r="G45" s="31">
        <v>39</v>
      </c>
      <c r="H45" s="31">
        <v>1367</v>
      </c>
      <c r="I45" s="31">
        <v>230</v>
      </c>
      <c r="J45" s="31">
        <v>197</v>
      </c>
      <c r="K45" s="32">
        <v>199</v>
      </c>
      <c r="L45" s="29">
        <f t="shared" si="1"/>
        <v>2.6515151515151514</v>
      </c>
    </row>
    <row r="46" spans="1:12" ht="15" thickBot="1" x14ac:dyDescent="0.35">
      <c r="A46" s="36" t="s">
        <v>15</v>
      </c>
      <c r="B46" s="37"/>
      <c r="C46" s="37"/>
      <c r="D46" s="38" cm="1">
        <f t="array" ref="D46">SUM(D38:D45/8)</f>
        <v>280.125</v>
      </c>
      <c r="E46" s="38" cm="1">
        <f t="array" ref="E46">SUM(E38:E45/8)</f>
        <v>27.25</v>
      </c>
      <c r="F46" s="38" cm="1">
        <f t="array" ref="F46">SUM(F38:F45/8)</f>
        <v>11.375</v>
      </c>
      <c r="G46" s="38" cm="1">
        <f t="array" ref="G46">SUM(G38:G45/8)</f>
        <v>39</v>
      </c>
      <c r="H46" s="38" cm="1">
        <f t="array" ref="H46">SUM(H38:H45/8)</f>
        <v>1350.875</v>
      </c>
      <c r="I46" s="38" cm="1">
        <f t="array" ref="I46">SUM(I38:I45/8)</f>
        <v>229</v>
      </c>
      <c r="J46" s="38" cm="1">
        <f t="array" ref="J46">SUM(J38:J45/8)</f>
        <v>194.25</v>
      </c>
      <c r="K46" s="38" cm="1">
        <f t="array" ref="K46">SUM(K38:K45/8)</f>
        <v>196.375</v>
      </c>
      <c r="L46" s="38" cm="1">
        <f t="array" ref="L46">SUM(L38:L45/8)</f>
        <v>2.5015048259993704</v>
      </c>
    </row>
    <row r="47" spans="1:12" x14ac:dyDescent="0.3">
      <c r="A47" s="33">
        <v>6</v>
      </c>
      <c r="B47" s="34">
        <v>8</v>
      </c>
      <c r="C47" s="34">
        <v>1</v>
      </c>
      <c r="D47" s="34">
        <v>321</v>
      </c>
      <c r="E47" s="34">
        <v>49</v>
      </c>
      <c r="F47" s="34">
        <v>11</v>
      </c>
      <c r="G47" s="34">
        <v>61</v>
      </c>
      <c r="H47" s="34">
        <v>1309</v>
      </c>
      <c r="I47" s="34">
        <v>224</v>
      </c>
      <c r="J47" s="34">
        <v>190</v>
      </c>
      <c r="K47" s="35">
        <v>192</v>
      </c>
      <c r="L47" s="29">
        <f t="shared" si="1"/>
        <v>2.4922118380062304</v>
      </c>
    </row>
    <row r="48" spans="1:12" x14ac:dyDescent="0.3">
      <c r="A48" s="5">
        <v>6</v>
      </c>
      <c r="B48" s="1">
        <v>8</v>
      </c>
      <c r="C48" s="1">
        <v>2</v>
      </c>
      <c r="D48" s="1">
        <v>321</v>
      </c>
      <c r="E48" s="1">
        <v>40</v>
      </c>
      <c r="F48" s="1">
        <v>11</v>
      </c>
      <c r="G48" s="1">
        <v>51</v>
      </c>
      <c r="H48" s="1">
        <v>1309</v>
      </c>
      <c r="I48" s="1">
        <v>224</v>
      </c>
      <c r="J48" s="1">
        <v>187</v>
      </c>
      <c r="K48" s="27">
        <v>190</v>
      </c>
      <c r="L48" s="29">
        <f t="shared" si="1"/>
        <v>2.4922118380062304</v>
      </c>
    </row>
    <row r="49" spans="1:12" x14ac:dyDescent="0.3">
      <c r="A49" s="5">
        <v>6</v>
      </c>
      <c r="B49" s="1">
        <v>8</v>
      </c>
      <c r="C49" s="1">
        <v>3</v>
      </c>
      <c r="D49" s="1">
        <v>304</v>
      </c>
      <c r="E49" s="1">
        <v>32</v>
      </c>
      <c r="F49" s="1">
        <v>12</v>
      </c>
      <c r="G49" s="1">
        <v>45</v>
      </c>
      <c r="H49" s="1">
        <v>1326</v>
      </c>
      <c r="I49" s="1">
        <v>227</v>
      </c>
      <c r="J49" s="1">
        <v>191</v>
      </c>
      <c r="K49" s="27">
        <v>193</v>
      </c>
      <c r="L49" s="29">
        <f t="shared" si="1"/>
        <v>2.6315789473684212</v>
      </c>
    </row>
    <row r="50" spans="1:12" x14ac:dyDescent="0.3">
      <c r="A50" s="5">
        <v>6</v>
      </c>
      <c r="B50" s="1">
        <v>8</v>
      </c>
      <c r="C50" s="1">
        <v>4</v>
      </c>
      <c r="D50" s="1">
        <v>323</v>
      </c>
      <c r="E50" s="1">
        <v>43</v>
      </c>
      <c r="F50" s="1">
        <v>11</v>
      </c>
      <c r="G50" s="1">
        <v>55</v>
      </c>
      <c r="H50" s="1">
        <v>1307</v>
      </c>
      <c r="I50" s="1">
        <v>223</v>
      </c>
      <c r="J50" s="1">
        <v>187</v>
      </c>
      <c r="K50" s="27">
        <v>189</v>
      </c>
      <c r="L50" s="29">
        <f t="shared" si="1"/>
        <v>2.4767801857585141</v>
      </c>
    </row>
    <row r="51" spans="1:12" x14ac:dyDescent="0.3">
      <c r="A51" s="5">
        <v>6</v>
      </c>
      <c r="B51" s="1">
        <v>8</v>
      </c>
      <c r="C51" s="1">
        <v>5</v>
      </c>
      <c r="D51" s="1">
        <v>322</v>
      </c>
      <c r="E51" s="1">
        <v>48</v>
      </c>
      <c r="F51" s="1">
        <v>11</v>
      </c>
      <c r="G51" s="1">
        <v>60</v>
      </c>
      <c r="H51" s="1">
        <v>1308</v>
      </c>
      <c r="I51" s="1">
        <v>223</v>
      </c>
      <c r="J51" s="1">
        <v>189</v>
      </c>
      <c r="K51" s="27">
        <v>191</v>
      </c>
      <c r="L51" s="29">
        <f t="shared" si="1"/>
        <v>2.4844720496894408</v>
      </c>
    </row>
    <row r="52" spans="1:12" x14ac:dyDescent="0.3">
      <c r="A52" s="5">
        <v>6</v>
      </c>
      <c r="B52" s="1">
        <v>8</v>
      </c>
      <c r="C52" s="1">
        <v>6</v>
      </c>
      <c r="D52" s="1">
        <v>334</v>
      </c>
      <c r="E52" s="1">
        <v>50</v>
      </c>
      <c r="F52" s="1">
        <v>11</v>
      </c>
      <c r="G52" s="1">
        <v>62</v>
      </c>
      <c r="H52" s="1">
        <v>1296</v>
      </c>
      <c r="I52" s="1">
        <v>221</v>
      </c>
      <c r="J52" s="1">
        <v>186</v>
      </c>
      <c r="K52" s="27">
        <v>188</v>
      </c>
      <c r="L52" s="29">
        <f t="shared" si="1"/>
        <v>2.3952095808383231</v>
      </c>
    </row>
    <row r="53" spans="1:12" x14ac:dyDescent="0.3">
      <c r="A53" s="5">
        <v>6</v>
      </c>
      <c r="B53" s="1">
        <v>8</v>
      </c>
      <c r="C53" s="1">
        <v>7</v>
      </c>
      <c r="D53" s="1">
        <v>321</v>
      </c>
      <c r="E53" s="1">
        <v>48</v>
      </c>
      <c r="F53" s="1">
        <v>11</v>
      </c>
      <c r="G53" s="1">
        <v>60</v>
      </c>
      <c r="H53" s="1">
        <v>1309</v>
      </c>
      <c r="I53" s="1">
        <v>224</v>
      </c>
      <c r="J53" s="1">
        <v>189</v>
      </c>
      <c r="K53" s="27">
        <v>191</v>
      </c>
      <c r="L53" s="29">
        <f t="shared" si="1"/>
        <v>2.4922118380062304</v>
      </c>
    </row>
    <row r="54" spans="1:12" ht="15" thickBot="1" x14ac:dyDescent="0.35">
      <c r="A54" s="30">
        <v>6</v>
      </c>
      <c r="B54" s="31">
        <v>8</v>
      </c>
      <c r="C54" s="31">
        <v>8</v>
      </c>
      <c r="D54" s="31">
        <v>348</v>
      </c>
      <c r="E54" s="31">
        <v>56</v>
      </c>
      <c r="F54" s="31">
        <v>10</v>
      </c>
      <c r="G54" s="31">
        <v>67</v>
      </c>
      <c r="H54" s="31">
        <v>1282</v>
      </c>
      <c r="I54" s="31">
        <v>218</v>
      </c>
      <c r="J54" s="31">
        <v>183</v>
      </c>
      <c r="K54" s="32">
        <v>186</v>
      </c>
      <c r="L54" s="29">
        <f t="shared" si="1"/>
        <v>2.2988505747126435</v>
      </c>
    </row>
    <row r="55" spans="1:12" ht="15" thickBot="1" x14ac:dyDescent="0.35">
      <c r="A55" s="36" t="s">
        <v>16</v>
      </c>
      <c r="B55" s="37"/>
      <c r="C55" s="37"/>
      <c r="D55" s="38" cm="1">
        <f t="array" ref="D55">SUM(D47:D54/8)</f>
        <v>324.25</v>
      </c>
      <c r="E55" s="38" cm="1">
        <f t="array" ref="E55">SUM(E47:E54/8)</f>
        <v>45.75</v>
      </c>
      <c r="F55" s="38" cm="1">
        <f t="array" ref="F55">SUM(F47:F54/8)</f>
        <v>11</v>
      </c>
      <c r="G55" s="38" cm="1">
        <f t="array" ref="G55">SUM(G47:G54/8)</f>
        <v>57.625</v>
      </c>
      <c r="H55" s="38" cm="1">
        <f t="array" ref="H55">SUM(H47:H54/8)</f>
        <v>1305.75</v>
      </c>
      <c r="I55" s="38" cm="1">
        <f t="array" ref="I55">SUM(I47:I54/8)</f>
        <v>223</v>
      </c>
      <c r="J55" s="38" cm="1">
        <f t="array" ref="J55">SUM(J47:J54/8)</f>
        <v>187.75</v>
      </c>
      <c r="K55" s="38" cm="1">
        <f t="array" ref="K55">SUM(K47:K54/8)</f>
        <v>190</v>
      </c>
      <c r="L55" s="38" cm="1">
        <f t="array" ref="L55">SUM(L47:L54/8)</f>
        <v>2.4704408565482545</v>
      </c>
    </row>
  </sheetData>
  <mergeCells count="6">
    <mergeCell ref="A46:C46"/>
    <mergeCell ref="A55:C55"/>
    <mergeCell ref="A10:C10"/>
    <mergeCell ref="A19:C19"/>
    <mergeCell ref="A28:C28"/>
    <mergeCell ref="A37:C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7934-88F5-4FC5-8BB3-794595B8511C}">
  <dimension ref="A1:J76"/>
  <sheetViews>
    <sheetView workbookViewId="0">
      <selection activeCell="L78" sqref="L78"/>
    </sheetView>
  </sheetViews>
  <sheetFormatPr defaultRowHeight="14.4" x14ac:dyDescent="0.3"/>
  <cols>
    <col min="1" max="1" width="21.77734375" bestFit="1" customWidth="1"/>
    <col min="2" max="9" width="8.44140625" bestFit="1" customWidth="1"/>
  </cols>
  <sheetData>
    <row r="1" spans="1:10" x14ac:dyDescent="0.3">
      <c r="A1" s="6" t="s">
        <v>17</v>
      </c>
      <c r="B1" s="6"/>
      <c r="C1" s="6"/>
      <c r="D1" s="6"/>
      <c r="E1" s="6"/>
      <c r="F1" s="6"/>
      <c r="G1" s="6"/>
      <c r="H1" s="6"/>
      <c r="I1" s="6"/>
      <c r="J1" s="6"/>
    </row>
    <row r="2" spans="1:10" x14ac:dyDescent="0.3">
      <c r="A2" s="6"/>
      <c r="B2" s="6"/>
      <c r="C2" s="6"/>
      <c r="D2" s="6"/>
      <c r="E2" s="6"/>
      <c r="F2" s="6"/>
      <c r="G2" s="6"/>
      <c r="H2" s="6"/>
      <c r="I2" s="6"/>
      <c r="J2" s="6"/>
    </row>
    <row r="4" spans="1:10" x14ac:dyDescent="0.3">
      <c r="B4" t="str">
        <f>_xlfn.CONCAT("Intento ", 1)</f>
        <v>Intento 1</v>
      </c>
      <c r="C4" t="str">
        <f>_xlfn.CONCAT("Intento ", 2)</f>
        <v>Intento 2</v>
      </c>
      <c r="D4" t="str">
        <f>_xlfn.CONCAT("Intento ", 3)</f>
        <v>Intento 3</v>
      </c>
      <c r="E4" t="str">
        <f>_xlfn.CONCAT("Intento ", 4)</f>
        <v>Intento 4</v>
      </c>
      <c r="F4" t="str">
        <f>_xlfn.CONCAT("Intento ", 5)</f>
        <v>Intento 5</v>
      </c>
      <c r="G4" t="str">
        <f>_xlfn.CONCAT("Intento ", 6)</f>
        <v>Intento 6</v>
      </c>
      <c r="H4" t="str">
        <f>_xlfn.CONCAT("Intento ", 7)</f>
        <v>Intento 7</v>
      </c>
      <c r="I4" t="str">
        <f>_xlfn.CONCAT("Intento ", 8)</f>
        <v>Intento 8</v>
      </c>
      <c r="J4" t="s">
        <v>18</v>
      </c>
    </row>
    <row r="5" spans="1:10" x14ac:dyDescent="0.3">
      <c r="A5" t="s">
        <v>19</v>
      </c>
      <c r="B5">
        <v>1</v>
      </c>
      <c r="C5">
        <v>1</v>
      </c>
      <c r="D5">
        <v>1</v>
      </c>
      <c r="E5">
        <v>3</v>
      </c>
      <c r="F5">
        <v>1</v>
      </c>
      <c r="G5">
        <v>2</v>
      </c>
      <c r="H5">
        <v>1</v>
      </c>
      <c r="I5">
        <v>1</v>
      </c>
      <c r="J5" s="7"/>
    </row>
    <row r="6" spans="1:10" x14ac:dyDescent="0.3">
      <c r="A6" t="s">
        <v>9</v>
      </c>
      <c r="B6">
        <v>288</v>
      </c>
      <c r="C6">
        <v>269</v>
      </c>
      <c r="D6">
        <v>317</v>
      </c>
      <c r="E6">
        <v>299</v>
      </c>
      <c r="F6">
        <v>284</v>
      </c>
      <c r="G6">
        <v>295</v>
      </c>
      <c r="H6">
        <v>290</v>
      </c>
      <c r="I6">
        <v>286</v>
      </c>
      <c r="J6" s="8">
        <f t="shared" ref="J6:J11" si="0">(SUM(B6:I6)/8)</f>
        <v>291</v>
      </c>
    </row>
    <row r="7" spans="1:10" x14ac:dyDescent="0.3">
      <c r="A7" t="s">
        <v>20</v>
      </c>
      <c r="B7">
        <v>1350</v>
      </c>
      <c r="C7">
        <v>1369</v>
      </c>
      <c r="D7">
        <v>1321</v>
      </c>
      <c r="E7">
        <v>1339</v>
      </c>
      <c r="F7">
        <v>1354</v>
      </c>
      <c r="G7">
        <v>1343</v>
      </c>
      <c r="H7">
        <v>1348</v>
      </c>
      <c r="I7">
        <v>1352</v>
      </c>
      <c r="J7" s="8">
        <f t="shared" si="0"/>
        <v>1347</v>
      </c>
    </row>
    <row r="8" spans="1:10" x14ac:dyDescent="0.3">
      <c r="A8" t="s">
        <v>21</v>
      </c>
      <c r="B8">
        <v>12</v>
      </c>
      <c r="C8">
        <v>17</v>
      </c>
      <c r="D8">
        <v>1</v>
      </c>
      <c r="E8">
        <v>2</v>
      </c>
      <c r="F8">
        <v>0</v>
      </c>
      <c r="G8">
        <v>1</v>
      </c>
      <c r="H8">
        <v>2</v>
      </c>
      <c r="I8">
        <v>4</v>
      </c>
      <c r="J8" s="8">
        <f t="shared" si="0"/>
        <v>4.875</v>
      </c>
    </row>
    <row r="9" spans="1:10" x14ac:dyDescent="0.3">
      <c r="A9" t="s">
        <v>22</v>
      </c>
      <c r="B9">
        <v>1338</v>
      </c>
      <c r="C9">
        <v>1352</v>
      </c>
      <c r="D9">
        <v>1320</v>
      </c>
      <c r="E9">
        <v>1337</v>
      </c>
      <c r="F9">
        <v>1354</v>
      </c>
      <c r="G9">
        <v>1342</v>
      </c>
      <c r="H9">
        <v>1346</v>
      </c>
      <c r="I9">
        <v>1348</v>
      </c>
      <c r="J9" s="8">
        <f t="shared" si="0"/>
        <v>1342.125</v>
      </c>
    </row>
    <row r="10" spans="1:10" x14ac:dyDescent="0.3">
      <c r="A10" t="s">
        <v>23</v>
      </c>
      <c r="B10">
        <v>29</v>
      </c>
      <c r="C10">
        <v>25</v>
      </c>
      <c r="D10">
        <v>42</v>
      </c>
      <c r="E10">
        <v>30</v>
      </c>
      <c r="F10">
        <v>24</v>
      </c>
      <c r="G10">
        <v>28</v>
      </c>
      <c r="H10">
        <v>23</v>
      </c>
      <c r="I10">
        <v>27</v>
      </c>
      <c r="J10" s="8">
        <f t="shared" si="0"/>
        <v>28.5</v>
      </c>
    </row>
    <row r="11" spans="1:10" x14ac:dyDescent="0.3">
      <c r="A11" t="s">
        <v>24</v>
      </c>
      <c r="B11">
        <v>5</v>
      </c>
      <c r="C11">
        <v>5</v>
      </c>
      <c r="D11">
        <v>4</v>
      </c>
      <c r="E11">
        <v>4</v>
      </c>
      <c r="F11">
        <v>5</v>
      </c>
      <c r="G11">
        <v>4</v>
      </c>
      <c r="H11">
        <v>4</v>
      </c>
      <c r="I11">
        <v>5</v>
      </c>
      <c r="J11" s="8">
        <f t="shared" si="0"/>
        <v>4.5</v>
      </c>
    </row>
    <row r="12" spans="1:10" x14ac:dyDescent="0.3">
      <c r="A12" t="s">
        <v>25</v>
      </c>
      <c r="B12">
        <v>34</v>
      </c>
      <c r="C12">
        <v>30</v>
      </c>
      <c r="D12">
        <v>46</v>
      </c>
      <c r="E12">
        <v>35</v>
      </c>
      <c r="F12">
        <v>29</v>
      </c>
      <c r="G12">
        <v>33</v>
      </c>
      <c r="H12">
        <v>28</v>
      </c>
      <c r="I12">
        <v>32</v>
      </c>
      <c r="J12" s="8">
        <f>(SUM(B12:I12)/8)</f>
        <v>33.375</v>
      </c>
    </row>
    <row r="13" spans="1:10" x14ac:dyDescent="0.3">
      <c r="A13" t="s">
        <v>39</v>
      </c>
      <c r="B13">
        <f>(3*100)/B6</f>
        <v>1.0416666666666667</v>
      </c>
      <c r="C13">
        <f t="shared" ref="C13:J13" si="1">(3*100)/C6</f>
        <v>1.1152416356877324</v>
      </c>
      <c r="D13">
        <f t="shared" si="1"/>
        <v>0.94637223974763407</v>
      </c>
      <c r="E13">
        <f t="shared" si="1"/>
        <v>1.0033444816053512</v>
      </c>
      <c r="F13">
        <f t="shared" si="1"/>
        <v>1.056338028169014</v>
      </c>
      <c r="G13">
        <f t="shared" si="1"/>
        <v>1.0169491525423728</v>
      </c>
      <c r="H13">
        <f t="shared" si="1"/>
        <v>1.0344827586206897</v>
      </c>
      <c r="I13">
        <f t="shared" si="1"/>
        <v>1.048951048951049</v>
      </c>
      <c r="J13">
        <f t="shared" si="1"/>
        <v>1.0309278350515463</v>
      </c>
    </row>
    <row r="14" spans="1:10" x14ac:dyDescent="0.3">
      <c r="A14" s="9" t="s">
        <v>26</v>
      </c>
      <c r="B14" s="9"/>
      <c r="C14" s="9"/>
      <c r="D14" s="9"/>
      <c r="E14" s="9"/>
      <c r="F14" s="9"/>
      <c r="G14" s="9"/>
      <c r="H14" s="9"/>
      <c r="I14" s="9"/>
      <c r="J14" s="9"/>
    </row>
    <row r="15" spans="1:10" x14ac:dyDescent="0.3">
      <c r="A15" s="9"/>
      <c r="B15" s="9"/>
      <c r="C15" s="9"/>
      <c r="D15" s="9"/>
      <c r="E15" s="9"/>
      <c r="F15" s="9"/>
      <c r="G15" s="9"/>
      <c r="H15" s="9"/>
      <c r="I15" s="9"/>
      <c r="J15" s="9"/>
    </row>
    <row r="16" spans="1:10" x14ac:dyDescent="0.3">
      <c r="B16" t="s">
        <v>27</v>
      </c>
      <c r="C16" t="s">
        <v>28</v>
      </c>
      <c r="D16" t="s">
        <v>29</v>
      </c>
      <c r="E16" t="s">
        <v>30</v>
      </c>
      <c r="F16" t="s">
        <v>31</v>
      </c>
      <c r="G16" t="s">
        <v>32</v>
      </c>
      <c r="H16" t="s">
        <v>33</v>
      </c>
      <c r="I16" t="s">
        <v>34</v>
      </c>
      <c r="J16" t="s">
        <v>18</v>
      </c>
    </row>
    <row r="17" spans="1:10" x14ac:dyDescent="0.3">
      <c r="A17" t="s">
        <v>19</v>
      </c>
      <c r="B17">
        <v>1</v>
      </c>
      <c r="C17">
        <v>1</v>
      </c>
      <c r="D17">
        <v>1</v>
      </c>
      <c r="E17">
        <v>1</v>
      </c>
      <c r="F17">
        <v>1</v>
      </c>
      <c r="G17">
        <v>1</v>
      </c>
      <c r="H17">
        <v>1</v>
      </c>
      <c r="I17">
        <v>1</v>
      </c>
    </row>
    <row r="18" spans="1:10" x14ac:dyDescent="0.3">
      <c r="A18" t="s">
        <v>9</v>
      </c>
      <c r="B18">
        <v>363</v>
      </c>
      <c r="C18">
        <v>381</v>
      </c>
      <c r="D18">
        <v>349</v>
      </c>
      <c r="E18">
        <v>388</v>
      </c>
      <c r="F18">
        <v>359</v>
      </c>
      <c r="G18">
        <v>394</v>
      </c>
      <c r="H18">
        <v>397</v>
      </c>
      <c r="I18">
        <v>377</v>
      </c>
      <c r="J18" s="10">
        <f>SUM(B18:I18)/8</f>
        <v>376</v>
      </c>
    </row>
    <row r="19" spans="1:10" x14ac:dyDescent="0.3">
      <c r="A19" t="s">
        <v>20</v>
      </c>
      <c r="B19">
        <v>1275</v>
      </c>
      <c r="C19">
        <v>1257</v>
      </c>
      <c r="D19">
        <v>1289</v>
      </c>
      <c r="E19">
        <v>1250</v>
      </c>
      <c r="F19">
        <v>1279</v>
      </c>
      <c r="G19">
        <v>1244</v>
      </c>
      <c r="H19">
        <v>1241</v>
      </c>
      <c r="I19">
        <v>1261</v>
      </c>
      <c r="J19" s="10">
        <f t="shared" ref="J19:J24" si="2">SUM(B19:I19)/8</f>
        <v>1262</v>
      </c>
    </row>
    <row r="20" spans="1:10" x14ac:dyDescent="0.3">
      <c r="A20" t="s">
        <v>21</v>
      </c>
      <c r="B20">
        <v>1</v>
      </c>
      <c r="C20">
        <v>0</v>
      </c>
      <c r="D20">
        <v>0</v>
      </c>
      <c r="E20">
        <v>1</v>
      </c>
      <c r="F20">
        <v>0</v>
      </c>
      <c r="G20">
        <v>1</v>
      </c>
      <c r="H20">
        <v>1</v>
      </c>
      <c r="I20">
        <v>2</v>
      </c>
      <c r="J20" s="10">
        <f t="shared" si="2"/>
        <v>0.75</v>
      </c>
    </row>
    <row r="21" spans="1:10" x14ac:dyDescent="0.3">
      <c r="A21" t="s">
        <v>22</v>
      </c>
      <c r="B21">
        <v>1274</v>
      </c>
      <c r="C21">
        <v>1257</v>
      </c>
      <c r="D21">
        <v>1289</v>
      </c>
      <c r="E21">
        <v>1249</v>
      </c>
      <c r="F21">
        <v>1279</v>
      </c>
      <c r="G21">
        <v>1243</v>
      </c>
      <c r="H21">
        <v>1240</v>
      </c>
      <c r="I21">
        <v>1259</v>
      </c>
      <c r="J21" s="10">
        <f t="shared" si="2"/>
        <v>1261.25</v>
      </c>
    </row>
    <row r="22" spans="1:10" x14ac:dyDescent="0.3">
      <c r="A22" t="s">
        <v>23</v>
      </c>
      <c r="B22">
        <v>62</v>
      </c>
      <c r="C22">
        <v>69</v>
      </c>
      <c r="D22">
        <v>58</v>
      </c>
      <c r="E22">
        <v>63</v>
      </c>
      <c r="F22">
        <v>59</v>
      </c>
      <c r="G22">
        <v>75</v>
      </c>
      <c r="H22">
        <v>67</v>
      </c>
      <c r="I22">
        <v>59</v>
      </c>
      <c r="J22" s="10">
        <f t="shared" si="2"/>
        <v>64</v>
      </c>
    </row>
    <row r="23" spans="1:10" x14ac:dyDescent="0.3">
      <c r="A23" t="s">
        <v>24</v>
      </c>
      <c r="B23">
        <v>5</v>
      </c>
      <c r="C23">
        <v>5</v>
      </c>
      <c r="D23">
        <v>5</v>
      </c>
      <c r="E23">
        <v>4</v>
      </c>
      <c r="F23">
        <v>5</v>
      </c>
      <c r="G23">
        <v>4</v>
      </c>
      <c r="H23">
        <v>4</v>
      </c>
      <c r="I23">
        <v>5</v>
      </c>
      <c r="J23" s="10">
        <f t="shared" si="2"/>
        <v>4.625</v>
      </c>
    </row>
    <row r="24" spans="1:10" x14ac:dyDescent="0.3">
      <c r="A24" t="s">
        <v>25</v>
      </c>
      <c r="B24">
        <v>67</v>
      </c>
      <c r="C24">
        <v>75</v>
      </c>
      <c r="D24">
        <v>63</v>
      </c>
      <c r="E24">
        <v>68</v>
      </c>
      <c r="F24">
        <v>64</v>
      </c>
      <c r="G24">
        <v>80</v>
      </c>
      <c r="H24">
        <v>72</v>
      </c>
      <c r="I24">
        <v>64</v>
      </c>
      <c r="J24" s="10">
        <f t="shared" si="2"/>
        <v>69.125</v>
      </c>
    </row>
    <row r="25" spans="1:10" x14ac:dyDescent="0.3">
      <c r="A25" t="s">
        <v>39</v>
      </c>
      <c r="B25">
        <f>(3*100)/B18</f>
        <v>0.82644628099173556</v>
      </c>
      <c r="C25">
        <f t="shared" ref="C25:J25" si="3">(3*100)/C18</f>
        <v>0.78740157480314965</v>
      </c>
      <c r="D25">
        <f t="shared" si="3"/>
        <v>0.85959885386819479</v>
      </c>
      <c r="E25">
        <f t="shared" si="3"/>
        <v>0.77319587628865982</v>
      </c>
      <c r="F25">
        <f t="shared" si="3"/>
        <v>0.83565459610027859</v>
      </c>
      <c r="G25">
        <f t="shared" si="3"/>
        <v>0.76142131979695427</v>
      </c>
      <c r="H25">
        <f t="shared" si="3"/>
        <v>0.75566750629722923</v>
      </c>
      <c r="I25">
        <f t="shared" si="3"/>
        <v>0.79575596816976124</v>
      </c>
      <c r="J25">
        <f t="shared" si="3"/>
        <v>0.7978723404255319</v>
      </c>
    </row>
    <row r="26" spans="1:10" x14ac:dyDescent="0.3">
      <c r="A26" s="9" t="s">
        <v>35</v>
      </c>
      <c r="B26" s="9"/>
      <c r="C26" s="9"/>
      <c r="D26" s="9"/>
      <c r="E26" s="9"/>
      <c r="F26" s="9"/>
      <c r="G26" s="9"/>
      <c r="H26" s="9"/>
      <c r="I26" s="9"/>
      <c r="J26" s="9"/>
    </row>
    <row r="27" spans="1:10" x14ac:dyDescent="0.3">
      <c r="A27" s="9"/>
      <c r="B27" s="9"/>
      <c r="C27" s="9"/>
      <c r="D27" s="9"/>
      <c r="E27" s="9"/>
      <c r="F27" s="9"/>
      <c r="G27" s="9"/>
      <c r="H27" s="9"/>
      <c r="I27" s="9"/>
      <c r="J27" s="9"/>
    </row>
    <row r="28" spans="1:10" x14ac:dyDescent="0.3">
      <c r="B28" t="s">
        <v>27</v>
      </c>
      <c r="C28" t="s">
        <v>28</v>
      </c>
      <c r="D28" t="s">
        <v>29</v>
      </c>
      <c r="E28" t="s">
        <v>30</v>
      </c>
      <c r="F28" t="s">
        <v>31</v>
      </c>
      <c r="G28" t="s">
        <v>32</v>
      </c>
      <c r="H28" t="s">
        <v>33</v>
      </c>
      <c r="I28" t="s">
        <v>34</v>
      </c>
      <c r="J28" t="s">
        <v>18</v>
      </c>
    </row>
    <row r="29" spans="1:10" x14ac:dyDescent="0.3">
      <c r="A29" t="s">
        <v>19</v>
      </c>
      <c r="B29">
        <v>1</v>
      </c>
      <c r="C29">
        <v>1</v>
      </c>
      <c r="D29">
        <v>1</v>
      </c>
      <c r="E29">
        <v>1</v>
      </c>
      <c r="F29">
        <v>1</v>
      </c>
      <c r="G29">
        <v>1</v>
      </c>
      <c r="H29">
        <v>1</v>
      </c>
      <c r="I29">
        <v>1</v>
      </c>
    </row>
    <row r="30" spans="1:10" x14ac:dyDescent="0.3">
      <c r="A30" t="s">
        <v>9</v>
      </c>
      <c r="B30">
        <v>464</v>
      </c>
      <c r="C30">
        <v>462</v>
      </c>
      <c r="D30">
        <v>468</v>
      </c>
      <c r="E30">
        <v>443</v>
      </c>
      <c r="F30">
        <v>454</v>
      </c>
      <c r="G30">
        <v>460</v>
      </c>
      <c r="H30">
        <v>430</v>
      </c>
      <c r="I30">
        <v>438</v>
      </c>
      <c r="J30" s="8">
        <f>SUM(B30:I30)/8</f>
        <v>452.375</v>
      </c>
    </row>
    <row r="31" spans="1:10" x14ac:dyDescent="0.3">
      <c r="A31" t="s">
        <v>20</v>
      </c>
      <c r="B31">
        <v>1174</v>
      </c>
      <c r="C31">
        <v>1176</v>
      </c>
      <c r="D31">
        <v>1170</v>
      </c>
      <c r="E31">
        <v>1195</v>
      </c>
      <c r="F31">
        <v>1184</v>
      </c>
      <c r="G31">
        <v>1178</v>
      </c>
      <c r="H31">
        <v>1208</v>
      </c>
      <c r="I31">
        <v>1200</v>
      </c>
      <c r="J31" s="8">
        <f t="shared" ref="J31:J36" si="4">SUM(B31:I31)/8</f>
        <v>1185.625</v>
      </c>
    </row>
    <row r="32" spans="1:10" x14ac:dyDescent="0.3">
      <c r="A32" t="s">
        <v>21</v>
      </c>
      <c r="B32">
        <v>0</v>
      </c>
      <c r="C32">
        <v>0</v>
      </c>
      <c r="D32">
        <v>0</v>
      </c>
      <c r="E32">
        <v>1</v>
      </c>
      <c r="F32">
        <v>2</v>
      </c>
      <c r="G32">
        <v>0</v>
      </c>
      <c r="H32">
        <v>0</v>
      </c>
      <c r="I32">
        <v>1</v>
      </c>
      <c r="J32" s="8">
        <f t="shared" si="4"/>
        <v>0.5</v>
      </c>
    </row>
    <row r="33" spans="1:10" x14ac:dyDescent="0.3">
      <c r="A33" t="s">
        <v>22</v>
      </c>
      <c r="B33">
        <v>1174</v>
      </c>
      <c r="C33">
        <v>1176</v>
      </c>
      <c r="D33">
        <v>1170</v>
      </c>
      <c r="E33">
        <v>1194</v>
      </c>
      <c r="F33">
        <v>1182</v>
      </c>
      <c r="G33">
        <v>1178</v>
      </c>
      <c r="H33">
        <v>1208</v>
      </c>
      <c r="I33">
        <v>1199</v>
      </c>
      <c r="J33" s="8">
        <f t="shared" si="4"/>
        <v>1185.125</v>
      </c>
    </row>
    <row r="34" spans="1:10" x14ac:dyDescent="0.3">
      <c r="A34" t="s">
        <v>23</v>
      </c>
      <c r="B34">
        <v>90</v>
      </c>
      <c r="C34">
        <v>76</v>
      </c>
      <c r="D34">
        <v>86</v>
      </c>
      <c r="E34">
        <v>85</v>
      </c>
      <c r="F34">
        <v>85</v>
      </c>
      <c r="G34">
        <v>82</v>
      </c>
      <c r="H34">
        <v>74</v>
      </c>
      <c r="I34">
        <v>85</v>
      </c>
      <c r="J34" s="8">
        <f t="shared" si="4"/>
        <v>82.875</v>
      </c>
    </row>
    <row r="35" spans="1:10" x14ac:dyDescent="0.3">
      <c r="A35" t="s">
        <v>24</v>
      </c>
      <c r="B35">
        <v>5</v>
      </c>
      <c r="C35">
        <v>5</v>
      </c>
      <c r="D35">
        <v>5</v>
      </c>
      <c r="E35">
        <v>5</v>
      </c>
      <c r="F35">
        <v>5</v>
      </c>
      <c r="G35">
        <v>5</v>
      </c>
      <c r="H35">
        <v>5</v>
      </c>
      <c r="I35">
        <v>5</v>
      </c>
      <c r="J35" s="8">
        <f t="shared" si="4"/>
        <v>5</v>
      </c>
    </row>
    <row r="36" spans="1:10" x14ac:dyDescent="0.3">
      <c r="A36" t="s">
        <v>25</v>
      </c>
      <c r="B36">
        <v>95</v>
      </c>
      <c r="C36">
        <v>81</v>
      </c>
      <c r="D36">
        <v>91</v>
      </c>
      <c r="E36">
        <v>90</v>
      </c>
      <c r="F36">
        <v>90</v>
      </c>
      <c r="G36">
        <v>87</v>
      </c>
      <c r="H36">
        <v>80</v>
      </c>
      <c r="I36">
        <v>91</v>
      </c>
      <c r="J36" s="8">
        <f t="shared" si="4"/>
        <v>88.125</v>
      </c>
    </row>
    <row r="37" spans="1:10" x14ac:dyDescent="0.3">
      <c r="A37" t="s">
        <v>39</v>
      </c>
      <c r="B37">
        <f>(3*100)/B30</f>
        <v>0.64655172413793105</v>
      </c>
      <c r="C37">
        <f t="shared" ref="C37:J37" si="5">(3*100)/C30</f>
        <v>0.64935064935064934</v>
      </c>
      <c r="D37">
        <f t="shared" si="5"/>
        <v>0.64102564102564108</v>
      </c>
      <c r="E37">
        <f t="shared" si="5"/>
        <v>0.67720090293453727</v>
      </c>
      <c r="F37">
        <f t="shared" si="5"/>
        <v>0.66079295154185025</v>
      </c>
      <c r="G37">
        <f t="shared" si="5"/>
        <v>0.65217391304347827</v>
      </c>
      <c r="H37">
        <f t="shared" si="5"/>
        <v>0.69767441860465118</v>
      </c>
      <c r="I37">
        <f t="shared" si="5"/>
        <v>0.68493150684931503</v>
      </c>
      <c r="J37">
        <f t="shared" si="5"/>
        <v>0.66316662061342913</v>
      </c>
    </row>
    <row r="39" spans="1:10" x14ac:dyDescent="0.3">
      <c r="A39" s="11" t="s">
        <v>36</v>
      </c>
      <c r="B39" s="11"/>
      <c r="C39" s="11"/>
      <c r="D39" s="11"/>
      <c r="E39" s="11"/>
      <c r="F39" s="11"/>
      <c r="G39" s="11"/>
      <c r="H39" s="11"/>
      <c r="I39" s="11"/>
      <c r="J39" s="11"/>
    </row>
    <row r="40" spans="1:10" x14ac:dyDescent="0.3">
      <c r="A40" s="11"/>
      <c r="B40" s="11"/>
      <c r="C40" s="11"/>
      <c r="D40" s="11"/>
      <c r="E40" s="11"/>
      <c r="F40" s="11"/>
      <c r="G40" s="11"/>
      <c r="H40" s="11"/>
      <c r="I40" s="11"/>
      <c r="J40" s="11"/>
    </row>
    <row r="41" spans="1:10" x14ac:dyDescent="0.3">
      <c r="B41" t="s">
        <v>27</v>
      </c>
      <c r="C41" t="s">
        <v>28</v>
      </c>
      <c r="D41" t="s">
        <v>29</v>
      </c>
      <c r="E41" t="s">
        <v>30</v>
      </c>
      <c r="F41" t="s">
        <v>31</v>
      </c>
      <c r="G41" t="s">
        <v>32</v>
      </c>
      <c r="H41" t="s">
        <v>33</v>
      </c>
      <c r="I41" t="s">
        <v>34</v>
      </c>
      <c r="J41" t="s">
        <v>18</v>
      </c>
    </row>
    <row r="42" spans="1:10" x14ac:dyDescent="0.3">
      <c r="A42" t="s">
        <v>19</v>
      </c>
      <c r="B42">
        <v>1</v>
      </c>
      <c r="C42">
        <v>1</v>
      </c>
      <c r="D42">
        <v>1</v>
      </c>
      <c r="E42">
        <v>1</v>
      </c>
      <c r="F42">
        <v>1</v>
      </c>
      <c r="G42">
        <v>1</v>
      </c>
      <c r="H42">
        <v>1</v>
      </c>
      <c r="I42">
        <v>1</v>
      </c>
    </row>
    <row r="43" spans="1:10" x14ac:dyDescent="0.3">
      <c r="A43" t="s">
        <v>9</v>
      </c>
      <c r="B43">
        <v>559</v>
      </c>
      <c r="C43">
        <v>533</v>
      </c>
      <c r="D43">
        <v>562</v>
      </c>
      <c r="E43">
        <v>527</v>
      </c>
      <c r="F43">
        <v>544</v>
      </c>
      <c r="G43">
        <v>522</v>
      </c>
      <c r="H43">
        <v>546</v>
      </c>
      <c r="I43">
        <v>542</v>
      </c>
      <c r="J43" s="12">
        <f>SUM(B43:I43)/8</f>
        <v>541.875</v>
      </c>
    </row>
    <row r="44" spans="1:10" x14ac:dyDescent="0.3">
      <c r="A44" t="s">
        <v>20</v>
      </c>
      <c r="B44">
        <v>1079</v>
      </c>
      <c r="C44">
        <v>1105</v>
      </c>
      <c r="D44">
        <v>1076</v>
      </c>
      <c r="E44">
        <v>1111</v>
      </c>
      <c r="F44">
        <v>1094</v>
      </c>
      <c r="G44">
        <v>1116</v>
      </c>
      <c r="H44">
        <v>1092</v>
      </c>
      <c r="I44">
        <v>1096</v>
      </c>
      <c r="J44" s="12">
        <f t="shared" ref="J44:J49" si="6">SUM(B44:I44)/8</f>
        <v>1096.125</v>
      </c>
    </row>
    <row r="45" spans="1:10" x14ac:dyDescent="0.3">
      <c r="A45" t="s">
        <v>21</v>
      </c>
      <c r="B45">
        <v>0</v>
      </c>
      <c r="C45">
        <v>0</v>
      </c>
      <c r="D45">
        <v>0</v>
      </c>
      <c r="E45">
        <v>0</v>
      </c>
      <c r="F45">
        <v>0</v>
      </c>
      <c r="G45">
        <v>0</v>
      </c>
      <c r="H45">
        <v>0</v>
      </c>
      <c r="I45">
        <v>0</v>
      </c>
      <c r="J45" s="12">
        <f t="shared" si="6"/>
        <v>0</v>
      </c>
    </row>
    <row r="46" spans="1:10" x14ac:dyDescent="0.3">
      <c r="A46" t="s">
        <v>22</v>
      </c>
      <c r="B46">
        <v>1079</v>
      </c>
      <c r="C46">
        <v>1105</v>
      </c>
      <c r="D46">
        <v>1076</v>
      </c>
      <c r="E46">
        <v>111</v>
      </c>
      <c r="F46">
        <v>1094</v>
      </c>
      <c r="G46">
        <v>116</v>
      </c>
      <c r="H46">
        <v>1092</v>
      </c>
      <c r="I46">
        <v>1096</v>
      </c>
      <c r="J46" s="12">
        <f t="shared" si="6"/>
        <v>846.125</v>
      </c>
    </row>
    <row r="47" spans="1:10" x14ac:dyDescent="0.3">
      <c r="A47" t="s">
        <v>23</v>
      </c>
      <c r="B47">
        <v>90</v>
      </c>
      <c r="C47">
        <v>99</v>
      </c>
      <c r="D47">
        <v>97</v>
      </c>
      <c r="E47">
        <v>93</v>
      </c>
      <c r="F47">
        <v>98</v>
      </c>
      <c r="G47">
        <v>92</v>
      </c>
      <c r="H47">
        <v>103</v>
      </c>
      <c r="I47">
        <v>101</v>
      </c>
      <c r="J47" s="12">
        <f t="shared" si="6"/>
        <v>96.625</v>
      </c>
    </row>
    <row r="48" spans="1:10" x14ac:dyDescent="0.3">
      <c r="A48" t="s">
        <v>24</v>
      </c>
      <c r="B48">
        <v>5</v>
      </c>
      <c r="C48">
        <v>5</v>
      </c>
      <c r="D48">
        <v>5</v>
      </c>
      <c r="E48">
        <v>5</v>
      </c>
      <c r="F48">
        <v>5</v>
      </c>
      <c r="G48">
        <v>5</v>
      </c>
      <c r="H48">
        <v>5</v>
      </c>
      <c r="I48">
        <v>5</v>
      </c>
      <c r="J48" s="12">
        <f t="shared" si="6"/>
        <v>5</v>
      </c>
    </row>
    <row r="49" spans="1:10" x14ac:dyDescent="0.3">
      <c r="A49" t="s">
        <v>25</v>
      </c>
      <c r="B49">
        <v>95</v>
      </c>
      <c r="C49">
        <v>104</v>
      </c>
      <c r="D49">
        <v>102</v>
      </c>
      <c r="E49">
        <v>98</v>
      </c>
      <c r="F49">
        <v>103</v>
      </c>
      <c r="G49">
        <v>98</v>
      </c>
      <c r="H49">
        <v>108</v>
      </c>
      <c r="I49">
        <v>106</v>
      </c>
      <c r="J49" s="12">
        <f t="shared" si="6"/>
        <v>101.75</v>
      </c>
    </row>
    <row r="50" spans="1:10" x14ac:dyDescent="0.3">
      <c r="A50" t="s">
        <v>39</v>
      </c>
      <c r="B50">
        <f>(3*100)/B43</f>
        <v>0.53667262969588547</v>
      </c>
      <c r="C50">
        <f t="shared" ref="C50:J50" si="7">(3*100)/C43</f>
        <v>0.56285178236397748</v>
      </c>
      <c r="D50">
        <f t="shared" si="7"/>
        <v>0.53380782918149461</v>
      </c>
      <c r="E50">
        <f t="shared" si="7"/>
        <v>0.56925996204933582</v>
      </c>
      <c r="F50">
        <f t="shared" si="7"/>
        <v>0.55147058823529416</v>
      </c>
      <c r="G50">
        <f t="shared" si="7"/>
        <v>0.57471264367816088</v>
      </c>
      <c r="H50">
        <f t="shared" si="7"/>
        <v>0.5494505494505495</v>
      </c>
      <c r="I50">
        <f t="shared" si="7"/>
        <v>0.55350553505535061</v>
      </c>
      <c r="J50">
        <f t="shared" si="7"/>
        <v>0.55363321799307963</v>
      </c>
    </row>
    <row r="52" spans="1:10" x14ac:dyDescent="0.3">
      <c r="A52" s="13" t="s">
        <v>37</v>
      </c>
      <c r="B52" s="11"/>
      <c r="C52" s="11"/>
      <c r="D52" s="11"/>
      <c r="E52" s="11"/>
      <c r="F52" s="11"/>
      <c r="G52" s="11"/>
      <c r="H52" s="11"/>
      <c r="I52" s="11"/>
      <c r="J52" s="11"/>
    </row>
    <row r="53" spans="1:10" x14ac:dyDescent="0.3">
      <c r="A53" s="11"/>
      <c r="B53" s="11"/>
      <c r="C53" s="11"/>
      <c r="D53" s="11"/>
      <c r="E53" s="11"/>
      <c r="F53" s="11"/>
      <c r="G53" s="11"/>
      <c r="H53" s="11"/>
      <c r="I53" s="11"/>
      <c r="J53" s="11"/>
    </row>
    <row r="54" spans="1:10" x14ac:dyDescent="0.3">
      <c r="B54" t="s">
        <v>27</v>
      </c>
      <c r="C54" t="s">
        <v>28</v>
      </c>
      <c r="D54" t="s">
        <v>29</v>
      </c>
      <c r="E54" t="s">
        <v>30</v>
      </c>
      <c r="F54" t="s">
        <v>31</v>
      </c>
      <c r="G54" t="s">
        <v>32</v>
      </c>
      <c r="H54" t="s">
        <v>33</v>
      </c>
      <c r="I54" t="s">
        <v>34</v>
      </c>
      <c r="J54" t="s">
        <v>18</v>
      </c>
    </row>
    <row r="55" spans="1:10" x14ac:dyDescent="0.3">
      <c r="A55" t="s">
        <v>19</v>
      </c>
      <c r="B55">
        <v>1</v>
      </c>
      <c r="C55">
        <v>1</v>
      </c>
      <c r="D55">
        <v>1</v>
      </c>
      <c r="E55">
        <v>1</v>
      </c>
      <c r="F55">
        <v>1</v>
      </c>
      <c r="G55">
        <v>1</v>
      </c>
      <c r="H55">
        <v>1</v>
      </c>
      <c r="I55">
        <v>1</v>
      </c>
    </row>
    <row r="56" spans="1:10" x14ac:dyDescent="0.3">
      <c r="A56" t="s">
        <v>9</v>
      </c>
      <c r="B56">
        <v>665</v>
      </c>
      <c r="C56">
        <v>609</v>
      </c>
      <c r="D56">
        <v>632</v>
      </c>
      <c r="E56">
        <v>662</v>
      </c>
      <c r="F56">
        <v>613</v>
      </c>
      <c r="G56">
        <v>641</v>
      </c>
      <c r="H56">
        <v>636</v>
      </c>
      <c r="I56">
        <v>615</v>
      </c>
      <c r="J56" s="8">
        <f>SUM(B56:I56)/8</f>
        <v>634.125</v>
      </c>
    </row>
    <row r="57" spans="1:10" x14ac:dyDescent="0.3">
      <c r="A57" t="s">
        <v>20</v>
      </c>
      <c r="B57">
        <v>973</v>
      </c>
      <c r="C57">
        <v>1029</v>
      </c>
      <c r="D57">
        <v>1006</v>
      </c>
      <c r="E57">
        <v>976</v>
      </c>
      <c r="F57">
        <v>1025</v>
      </c>
      <c r="G57">
        <v>997</v>
      </c>
      <c r="H57">
        <v>1002</v>
      </c>
      <c r="I57">
        <v>1023</v>
      </c>
      <c r="J57" s="8">
        <f t="shared" ref="J57:J62" si="8">SUM(B57:I57)/8</f>
        <v>1003.875</v>
      </c>
    </row>
    <row r="58" spans="1:10" x14ac:dyDescent="0.3">
      <c r="A58" t="s">
        <v>21</v>
      </c>
      <c r="B58">
        <v>0</v>
      </c>
      <c r="C58">
        <v>0</v>
      </c>
      <c r="D58">
        <v>0</v>
      </c>
      <c r="E58">
        <v>0</v>
      </c>
      <c r="F58">
        <v>0</v>
      </c>
      <c r="G58">
        <v>0</v>
      </c>
      <c r="H58">
        <v>0</v>
      </c>
      <c r="I58">
        <v>0</v>
      </c>
      <c r="J58" s="8">
        <f t="shared" si="8"/>
        <v>0</v>
      </c>
    </row>
    <row r="59" spans="1:10" x14ac:dyDescent="0.3">
      <c r="A59" t="s">
        <v>22</v>
      </c>
      <c r="B59">
        <v>973</v>
      </c>
      <c r="C59">
        <v>1029</v>
      </c>
      <c r="D59">
        <v>1006</v>
      </c>
      <c r="E59">
        <v>976</v>
      </c>
      <c r="F59">
        <v>1025</v>
      </c>
      <c r="G59">
        <v>997</v>
      </c>
      <c r="H59">
        <v>1002</v>
      </c>
      <c r="I59">
        <v>1023</v>
      </c>
      <c r="J59" s="8">
        <f t="shared" si="8"/>
        <v>1003.875</v>
      </c>
    </row>
    <row r="60" spans="1:10" x14ac:dyDescent="0.3">
      <c r="A60" t="s">
        <v>23</v>
      </c>
      <c r="B60">
        <v>88</v>
      </c>
      <c r="C60">
        <v>91</v>
      </c>
      <c r="D60">
        <v>97</v>
      </c>
      <c r="E60">
        <v>99</v>
      </c>
      <c r="F60">
        <v>103</v>
      </c>
      <c r="G60">
        <v>97</v>
      </c>
      <c r="H60">
        <v>102</v>
      </c>
      <c r="I60">
        <v>91</v>
      </c>
      <c r="J60" s="8">
        <f t="shared" si="8"/>
        <v>96</v>
      </c>
    </row>
    <row r="61" spans="1:10" x14ac:dyDescent="0.3">
      <c r="A61" t="s">
        <v>24</v>
      </c>
      <c r="B61">
        <v>5</v>
      </c>
      <c r="C61">
        <v>5</v>
      </c>
      <c r="D61">
        <v>5</v>
      </c>
      <c r="E61">
        <v>5</v>
      </c>
      <c r="F61">
        <v>5</v>
      </c>
      <c r="G61">
        <v>5</v>
      </c>
      <c r="H61">
        <v>5</v>
      </c>
      <c r="I61">
        <v>5</v>
      </c>
      <c r="J61" s="8">
        <f t="shared" si="8"/>
        <v>5</v>
      </c>
    </row>
    <row r="62" spans="1:10" x14ac:dyDescent="0.3">
      <c r="A62" t="s">
        <v>25</v>
      </c>
      <c r="B62">
        <v>93</v>
      </c>
      <c r="C62">
        <v>97</v>
      </c>
      <c r="D62">
        <v>102</v>
      </c>
      <c r="E62">
        <v>104</v>
      </c>
      <c r="F62">
        <v>109</v>
      </c>
      <c r="G62">
        <v>102</v>
      </c>
      <c r="H62">
        <v>107</v>
      </c>
      <c r="I62">
        <v>96</v>
      </c>
      <c r="J62" s="8">
        <f t="shared" si="8"/>
        <v>101.25</v>
      </c>
    </row>
    <row r="63" spans="1:10" x14ac:dyDescent="0.3">
      <c r="A63" t="s">
        <v>39</v>
      </c>
      <c r="B63">
        <f>(3*100)/B56</f>
        <v>0.45112781954887216</v>
      </c>
      <c r="C63">
        <f t="shared" ref="C63:J63" si="9">(3*100)/C56</f>
        <v>0.49261083743842365</v>
      </c>
      <c r="D63">
        <f t="shared" si="9"/>
        <v>0.47468354430379744</v>
      </c>
      <c r="E63">
        <f t="shared" si="9"/>
        <v>0.45317220543806647</v>
      </c>
      <c r="F63">
        <f t="shared" si="9"/>
        <v>0.48939641109298532</v>
      </c>
      <c r="G63">
        <f t="shared" si="9"/>
        <v>0.46801872074882994</v>
      </c>
      <c r="H63">
        <f t="shared" si="9"/>
        <v>0.47169811320754718</v>
      </c>
      <c r="I63">
        <f t="shared" si="9"/>
        <v>0.48780487804878048</v>
      </c>
      <c r="J63">
        <f t="shared" si="9"/>
        <v>0.47309284447072736</v>
      </c>
    </row>
    <row r="65" spans="1:10" x14ac:dyDescent="0.3">
      <c r="A65" s="14" t="s">
        <v>38</v>
      </c>
      <c r="B65" s="9"/>
      <c r="C65" s="9"/>
      <c r="D65" s="9"/>
      <c r="E65" s="9"/>
      <c r="F65" s="9"/>
      <c r="G65" s="9"/>
      <c r="H65" s="9"/>
      <c r="I65" s="9"/>
      <c r="J65" s="9"/>
    </row>
    <row r="66" spans="1:10" x14ac:dyDescent="0.3">
      <c r="A66" s="9"/>
      <c r="B66" s="9"/>
      <c r="C66" s="9"/>
      <c r="D66" s="9"/>
      <c r="E66" s="9"/>
      <c r="F66" s="9"/>
      <c r="G66" s="9"/>
      <c r="H66" s="9"/>
      <c r="I66" s="9"/>
      <c r="J66" s="9"/>
    </row>
    <row r="67" spans="1:10" x14ac:dyDescent="0.3">
      <c r="B67" t="s">
        <v>27</v>
      </c>
      <c r="C67" t="s">
        <v>28</v>
      </c>
      <c r="D67" t="s">
        <v>29</v>
      </c>
      <c r="E67" t="s">
        <v>30</v>
      </c>
      <c r="F67" t="s">
        <v>31</v>
      </c>
      <c r="G67" t="s">
        <v>32</v>
      </c>
      <c r="H67" t="s">
        <v>33</v>
      </c>
      <c r="I67" t="s">
        <v>34</v>
      </c>
      <c r="J67" t="s">
        <v>18</v>
      </c>
    </row>
    <row r="68" spans="1:10" x14ac:dyDescent="0.3">
      <c r="A68" t="s">
        <v>19</v>
      </c>
      <c r="B68">
        <v>1</v>
      </c>
      <c r="C68">
        <v>1</v>
      </c>
      <c r="D68">
        <v>1</v>
      </c>
      <c r="E68">
        <v>1</v>
      </c>
      <c r="F68">
        <v>1</v>
      </c>
      <c r="G68">
        <v>1</v>
      </c>
      <c r="H68">
        <v>1</v>
      </c>
      <c r="I68">
        <v>1</v>
      </c>
      <c r="J68">
        <v>1</v>
      </c>
    </row>
    <row r="69" spans="1:10" x14ac:dyDescent="0.3">
      <c r="A69" t="s">
        <v>9</v>
      </c>
      <c r="B69">
        <v>707</v>
      </c>
      <c r="C69">
        <v>746</v>
      </c>
      <c r="D69">
        <v>671</v>
      </c>
      <c r="E69">
        <v>710</v>
      </c>
      <c r="F69">
        <v>695</v>
      </c>
      <c r="G69">
        <v>705</v>
      </c>
      <c r="H69">
        <v>675</v>
      </c>
      <c r="I69">
        <v>678</v>
      </c>
      <c r="J69" s="8">
        <f>SUM(B69:I69)/8</f>
        <v>698.375</v>
      </c>
    </row>
    <row r="70" spans="1:10" x14ac:dyDescent="0.3">
      <c r="A70" t="s">
        <v>20</v>
      </c>
      <c r="B70">
        <v>931</v>
      </c>
      <c r="C70">
        <v>892</v>
      </c>
      <c r="D70">
        <v>967</v>
      </c>
      <c r="E70">
        <v>928</v>
      </c>
      <c r="F70">
        <v>943</v>
      </c>
      <c r="G70">
        <v>933</v>
      </c>
      <c r="H70">
        <v>963</v>
      </c>
      <c r="I70">
        <v>960</v>
      </c>
      <c r="J70" s="8">
        <f t="shared" ref="J70:J75" si="10">SUM(B70:I70)/8</f>
        <v>939.625</v>
      </c>
    </row>
    <row r="71" spans="1:10" x14ac:dyDescent="0.3">
      <c r="A71" t="s">
        <v>21</v>
      </c>
      <c r="B71">
        <v>0</v>
      </c>
      <c r="C71">
        <v>2</v>
      </c>
      <c r="D71">
        <v>1</v>
      </c>
      <c r="E71">
        <v>0</v>
      </c>
      <c r="F71">
        <v>0</v>
      </c>
      <c r="G71">
        <v>0</v>
      </c>
      <c r="H71">
        <v>0</v>
      </c>
      <c r="I71">
        <v>0</v>
      </c>
      <c r="J71" s="8">
        <f t="shared" si="10"/>
        <v>0.375</v>
      </c>
    </row>
    <row r="72" spans="1:10" x14ac:dyDescent="0.3">
      <c r="A72" t="s">
        <v>22</v>
      </c>
      <c r="B72">
        <v>931</v>
      </c>
      <c r="C72">
        <v>890</v>
      </c>
      <c r="D72">
        <v>966</v>
      </c>
      <c r="E72">
        <v>928</v>
      </c>
      <c r="F72">
        <v>943</v>
      </c>
      <c r="G72">
        <v>933</v>
      </c>
      <c r="H72">
        <v>963</v>
      </c>
      <c r="I72">
        <v>960</v>
      </c>
      <c r="J72" s="8">
        <f t="shared" si="10"/>
        <v>939.25</v>
      </c>
    </row>
    <row r="73" spans="1:10" x14ac:dyDescent="0.3">
      <c r="A73" t="s">
        <v>23</v>
      </c>
      <c r="B73">
        <v>103</v>
      </c>
      <c r="C73">
        <v>92</v>
      </c>
      <c r="D73">
        <v>99</v>
      </c>
      <c r="E73">
        <v>91</v>
      </c>
      <c r="F73">
        <v>96</v>
      </c>
      <c r="G73">
        <v>91</v>
      </c>
      <c r="H73">
        <v>96</v>
      </c>
      <c r="I73">
        <v>99</v>
      </c>
      <c r="J73" s="8">
        <f t="shared" si="10"/>
        <v>95.875</v>
      </c>
    </row>
    <row r="74" spans="1:10" x14ac:dyDescent="0.3">
      <c r="A74" t="s">
        <v>24</v>
      </c>
      <c r="B74">
        <v>5</v>
      </c>
      <c r="C74">
        <v>5</v>
      </c>
      <c r="D74">
        <v>5</v>
      </c>
      <c r="E74">
        <v>5</v>
      </c>
      <c r="F74">
        <v>5</v>
      </c>
      <c r="G74">
        <v>5</v>
      </c>
      <c r="H74">
        <v>5</v>
      </c>
      <c r="I74">
        <v>5</v>
      </c>
      <c r="J74" s="8">
        <f t="shared" si="10"/>
        <v>5</v>
      </c>
    </row>
    <row r="75" spans="1:10" x14ac:dyDescent="0.3">
      <c r="A75" t="s">
        <v>25</v>
      </c>
      <c r="B75">
        <v>108</v>
      </c>
      <c r="C75">
        <v>98</v>
      </c>
      <c r="D75">
        <v>105</v>
      </c>
      <c r="E75">
        <v>96</v>
      </c>
      <c r="F75">
        <v>102</v>
      </c>
      <c r="G75">
        <v>96</v>
      </c>
      <c r="H75">
        <v>102</v>
      </c>
      <c r="I75">
        <v>105</v>
      </c>
      <c r="J75" s="8">
        <f t="shared" si="10"/>
        <v>101.5</v>
      </c>
    </row>
    <row r="76" spans="1:10" x14ac:dyDescent="0.3">
      <c r="A76" t="s">
        <v>39</v>
      </c>
      <c r="B76">
        <f>(3*100)/B69</f>
        <v>0.42432814710042432</v>
      </c>
      <c r="C76">
        <f t="shared" ref="C76:J76" si="11">(3*100)/C69</f>
        <v>0.40214477211796246</v>
      </c>
      <c r="D76">
        <f t="shared" si="11"/>
        <v>0.44709388971684055</v>
      </c>
      <c r="E76">
        <f t="shared" si="11"/>
        <v>0.42253521126760563</v>
      </c>
      <c r="F76">
        <f t="shared" si="11"/>
        <v>0.43165467625899279</v>
      </c>
      <c r="G76">
        <f t="shared" si="11"/>
        <v>0.42553191489361702</v>
      </c>
      <c r="H76">
        <f t="shared" si="11"/>
        <v>0.44444444444444442</v>
      </c>
      <c r="I76">
        <f t="shared" si="11"/>
        <v>0.44247787610619471</v>
      </c>
      <c r="J76">
        <f t="shared" si="11"/>
        <v>0.42956864148917129</v>
      </c>
    </row>
  </sheetData>
  <mergeCells count="6">
    <mergeCell ref="A1:J2"/>
    <mergeCell ref="A14:J15"/>
    <mergeCell ref="A26:J27"/>
    <mergeCell ref="A39:J40"/>
    <mergeCell ref="A52:J53"/>
    <mergeCell ref="A65:J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A70E-FA75-44E6-8BE4-25EFC5953281}">
  <dimension ref="A1:M66"/>
  <sheetViews>
    <sheetView workbookViewId="0">
      <selection activeCell="J19" sqref="J19"/>
    </sheetView>
  </sheetViews>
  <sheetFormatPr defaultRowHeight="14.4" x14ac:dyDescent="0.3"/>
  <cols>
    <col min="1" max="1" width="48.77734375" bestFit="1" customWidth="1"/>
    <col min="2" max="9" width="12" bestFit="1" customWidth="1"/>
    <col min="11" max="11" width="5.33203125" bestFit="1" customWidth="1"/>
    <col min="12" max="12" width="20.109375" bestFit="1" customWidth="1"/>
    <col min="13" max="13" width="18.33203125" bestFit="1" customWidth="1"/>
  </cols>
  <sheetData>
    <row r="1" spans="1:13" x14ac:dyDescent="0.3">
      <c r="A1" s="15" t="s">
        <v>40</v>
      </c>
      <c r="B1" s="15"/>
      <c r="C1" s="15"/>
      <c r="D1" s="15"/>
      <c r="E1" s="15"/>
      <c r="F1" s="15"/>
      <c r="G1" s="15"/>
      <c r="H1" s="15"/>
      <c r="I1" s="15"/>
      <c r="J1" s="16"/>
      <c r="K1" s="17" t="s">
        <v>10</v>
      </c>
      <c r="L1" s="18" t="s">
        <v>41</v>
      </c>
      <c r="M1" s="1" t="s">
        <v>42</v>
      </c>
    </row>
    <row r="2" spans="1:13" x14ac:dyDescent="0.3">
      <c r="A2" s="1" t="s">
        <v>43</v>
      </c>
      <c r="B2" s="17" t="s">
        <v>44</v>
      </c>
      <c r="C2" s="17" t="s">
        <v>45</v>
      </c>
      <c r="D2" s="17" t="s">
        <v>46</v>
      </c>
      <c r="E2" s="17" t="s">
        <v>47</v>
      </c>
      <c r="F2" s="17" t="s">
        <v>48</v>
      </c>
      <c r="G2" s="17" t="s">
        <v>49</v>
      </c>
      <c r="H2" s="17" t="s">
        <v>50</v>
      </c>
      <c r="I2" s="17" t="s">
        <v>51</v>
      </c>
      <c r="J2" s="19"/>
      <c r="K2" s="17">
        <v>3</v>
      </c>
      <c r="L2" s="17" t="s">
        <v>52</v>
      </c>
      <c r="M2" s="20">
        <v>4.2888395945002404</v>
      </c>
    </row>
    <row r="3" spans="1:13" x14ac:dyDescent="0.3">
      <c r="A3" s="1" t="s">
        <v>53</v>
      </c>
      <c r="B3" s="17">
        <v>3</v>
      </c>
      <c r="C3" s="17">
        <v>3</v>
      </c>
      <c r="D3" s="17">
        <v>3</v>
      </c>
      <c r="E3" s="17">
        <v>3</v>
      </c>
      <c r="F3" s="17">
        <v>3</v>
      </c>
      <c r="G3" s="17">
        <v>3</v>
      </c>
      <c r="H3" s="17">
        <v>3</v>
      </c>
      <c r="I3" s="17">
        <v>3</v>
      </c>
      <c r="J3" s="19"/>
      <c r="K3" s="17">
        <v>4</v>
      </c>
      <c r="L3" s="17" t="s">
        <v>52</v>
      </c>
      <c r="M3" s="21">
        <v>4.2790598895624896</v>
      </c>
    </row>
    <row r="4" spans="1:13" x14ac:dyDescent="0.3">
      <c r="A4" s="1" t="s">
        <v>54</v>
      </c>
      <c r="B4" s="17">
        <v>224</v>
      </c>
      <c r="C4" s="17">
        <v>224</v>
      </c>
      <c r="D4" s="17">
        <v>226</v>
      </c>
      <c r="E4" s="17">
        <v>224</v>
      </c>
      <c r="F4" s="17">
        <v>223</v>
      </c>
      <c r="G4" s="17">
        <v>224</v>
      </c>
      <c r="H4" s="17">
        <v>224</v>
      </c>
      <c r="I4" s="17">
        <v>224</v>
      </c>
      <c r="J4" s="19"/>
      <c r="K4" s="17">
        <v>5</v>
      </c>
      <c r="L4" s="17" t="s">
        <v>52</v>
      </c>
      <c r="M4" s="20">
        <v>4.2368808916771084</v>
      </c>
    </row>
    <row r="5" spans="1:13" x14ac:dyDescent="0.3">
      <c r="A5" s="1" t="s">
        <v>55</v>
      </c>
      <c r="B5" s="17">
        <v>19</v>
      </c>
      <c r="C5" s="17">
        <v>19</v>
      </c>
      <c r="D5" s="17">
        <v>19</v>
      </c>
      <c r="E5" s="17">
        <v>18</v>
      </c>
      <c r="F5" s="17">
        <v>17</v>
      </c>
      <c r="G5" s="17">
        <v>18</v>
      </c>
      <c r="H5" s="17">
        <v>18</v>
      </c>
      <c r="I5" s="17">
        <v>19</v>
      </c>
      <c r="J5" s="19"/>
      <c r="K5" s="17">
        <v>6</v>
      </c>
      <c r="L5" s="17" t="s">
        <v>52</v>
      </c>
      <c r="M5" s="21">
        <v>4.2752411040346221</v>
      </c>
    </row>
    <row r="6" spans="1:13" x14ac:dyDescent="0.3">
      <c r="A6" s="1" t="s">
        <v>56</v>
      </c>
      <c r="B6" s="17">
        <v>225</v>
      </c>
      <c r="C6" s="17">
        <v>225</v>
      </c>
      <c r="D6" s="17">
        <v>226</v>
      </c>
      <c r="E6" s="17">
        <v>225</v>
      </c>
      <c r="F6" s="17">
        <v>224</v>
      </c>
      <c r="G6" s="17">
        <v>225</v>
      </c>
      <c r="H6" s="17">
        <v>225</v>
      </c>
      <c r="I6" s="17">
        <v>225</v>
      </c>
      <c r="J6" s="19"/>
      <c r="K6" s="17">
        <v>7</v>
      </c>
      <c r="L6" s="17" t="s">
        <v>52</v>
      </c>
      <c r="M6" s="20">
        <v>4.2755167091073147</v>
      </c>
    </row>
    <row r="7" spans="1:13" x14ac:dyDescent="0.3">
      <c r="A7" s="1" t="s">
        <v>57</v>
      </c>
      <c r="B7" s="17">
        <v>1568</v>
      </c>
      <c r="C7" s="17">
        <v>1568</v>
      </c>
      <c r="D7" s="17">
        <v>1572</v>
      </c>
      <c r="E7" s="17">
        <v>1567</v>
      </c>
      <c r="F7" s="17">
        <v>1565</v>
      </c>
      <c r="G7" s="17">
        <v>1567</v>
      </c>
      <c r="H7" s="17">
        <v>1568</v>
      </c>
      <c r="I7" s="17">
        <v>1569</v>
      </c>
      <c r="J7" s="19"/>
      <c r="K7" s="17">
        <v>8</v>
      </c>
      <c r="L7" s="17" t="s">
        <v>52</v>
      </c>
      <c r="M7" s="21">
        <v>4.3310975142305468</v>
      </c>
    </row>
    <row r="8" spans="1:13" x14ac:dyDescent="0.3">
      <c r="A8" s="1" t="s">
        <v>58</v>
      </c>
      <c r="B8" s="17">
        <v>228</v>
      </c>
      <c r="C8" s="17">
        <v>228</v>
      </c>
      <c r="D8" s="17">
        <v>228</v>
      </c>
      <c r="E8" s="17">
        <v>228</v>
      </c>
      <c r="F8" s="17">
        <v>227</v>
      </c>
      <c r="G8" s="17">
        <v>228</v>
      </c>
      <c r="H8" s="17">
        <v>227</v>
      </c>
      <c r="I8" s="17">
        <v>225</v>
      </c>
      <c r="J8" s="19"/>
      <c r="K8" s="19"/>
      <c r="L8" s="22"/>
    </row>
    <row r="9" spans="1:13" x14ac:dyDescent="0.3">
      <c r="A9" s="1" t="s">
        <v>59</v>
      </c>
      <c r="B9" s="17">
        <v>70</v>
      </c>
      <c r="C9" s="17">
        <v>70</v>
      </c>
      <c r="D9" s="17">
        <v>66</v>
      </c>
      <c r="E9" s="17">
        <v>71</v>
      </c>
      <c r="F9" s="17">
        <v>73</v>
      </c>
      <c r="G9" s="17">
        <v>71</v>
      </c>
      <c r="H9" s="17">
        <v>70</v>
      </c>
      <c r="I9" s="17">
        <v>69</v>
      </c>
      <c r="J9" s="19"/>
      <c r="K9" s="19"/>
      <c r="L9" s="22"/>
    </row>
    <row r="10" spans="1:13" x14ac:dyDescent="0.3">
      <c r="A10" s="1" t="s">
        <v>60</v>
      </c>
      <c r="B10" s="17">
        <f>(B3*100)/B9</f>
        <v>4.2857142857142856</v>
      </c>
      <c r="C10" s="17">
        <f t="shared" ref="C10:I10" si="0">(C3*100)/C9</f>
        <v>4.2857142857142856</v>
      </c>
      <c r="D10" s="17">
        <f t="shared" si="0"/>
        <v>4.5454545454545459</v>
      </c>
      <c r="E10" s="17">
        <f t="shared" si="0"/>
        <v>4.225352112676056</v>
      </c>
      <c r="F10" s="17">
        <f t="shared" si="0"/>
        <v>4.1095890410958908</v>
      </c>
      <c r="G10" s="17">
        <f t="shared" si="0"/>
        <v>4.225352112676056</v>
      </c>
      <c r="H10" s="17">
        <f t="shared" si="0"/>
        <v>4.2857142857142856</v>
      </c>
      <c r="I10" s="17">
        <f t="shared" si="0"/>
        <v>4.3478260869565215</v>
      </c>
      <c r="J10" s="23"/>
      <c r="L10" s="24" t="s">
        <v>61</v>
      </c>
      <c r="M10" s="24"/>
    </row>
    <row r="11" spans="1:13" x14ac:dyDescent="0.3">
      <c r="B11" s="19"/>
      <c r="C11" s="19"/>
      <c r="D11" s="19"/>
      <c r="E11" s="19"/>
      <c r="F11" s="19"/>
      <c r="G11" s="19"/>
      <c r="H11" s="19"/>
      <c r="I11" s="19"/>
      <c r="J11" s="19"/>
      <c r="K11" s="19"/>
      <c r="L11" s="18" t="s">
        <v>62</v>
      </c>
      <c r="M11" s="1" t="s">
        <v>63</v>
      </c>
    </row>
    <row r="12" spans="1:13" x14ac:dyDescent="0.3">
      <c r="A12" s="15" t="s">
        <v>40</v>
      </c>
      <c r="B12" s="15"/>
      <c r="C12" s="15"/>
      <c r="D12" s="15"/>
      <c r="E12" s="15"/>
      <c r="F12" s="15"/>
      <c r="G12" s="15"/>
      <c r="H12" s="15"/>
      <c r="I12" s="15"/>
      <c r="J12" s="16"/>
      <c r="K12" s="19"/>
      <c r="L12" s="18">
        <v>5</v>
      </c>
      <c r="M12" s="21">
        <f>MIN(M2:M7)</f>
        <v>4.2368808916771084</v>
      </c>
    </row>
    <row r="13" spans="1:13" x14ac:dyDescent="0.3">
      <c r="A13" s="1" t="s">
        <v>43</v>
      </c>
      <c r="B13" s="17" t="s">
        <v>44</v>
      </c>
      <c r="C13" s="17" t="s">
        <v>45</v>
      </c>
      <c r="D13" s="17" t="s">
        <v>46</v>
      </c>
      <c r="E13" s="17" t="s">
        <v>47</v>
      </c>
      <c r="F13" s="17" t="s">
        <v>48</v>
      </c>
      <c r="G13" s="17" t="s">
        <v>49</v>
      </c>
      <c r="H13" s="17" t="s">
        <v>50</v>
      </c>
      <c r="I13" s="17" t="s">
        <v>51</v>
      </c>
      <c r="J13" s="19"/>
      <c r="K13" s="19"/>
      <c r="L13" s="25"/>
    </row>
    <row r="14" spans="1:13" x14ac:dyDescent="0.3">
      <c r="A14" s="1" t="s">
        <v>53</v>
      </c>
      <c r="B14" s="17">
        <v>4</v>
      </c>
      <c r="C14" s="17">
        <v>4</v>
      </c>
      <c r="D14" s="17">
        <v>4</v>
      </c>
      <c r="E14" s="17">
        <v>4</v>
      </c>
      <c r="F14" s="17">
        <v>4</v>
      </c>
      <c r="G14" s="17">
        <v>4</v>
      </c>
      <c r="H14" s="17">
        <v>4</v>
      </c>
      <c r="I14" s="17">
        <v>4</v>
      </c>
      <c r="J14" s="19"/>
      <c r="K14" s="19"/>
      <c r="L14" s="22"/>
    </row>
    <row r="15" spans="1:13" x14ac:dyDescent="0.3">
      <c r="A15" s="1" t="s">
        <v>54</v>
      </c>
      <c r="B15" s="17">
        <v>221</v>
      </c>
      <c r="C15" s="17">
        <v>221</v>
      </c>
      <c r="D15" s="17">
        <v>221</v>
      </c>
      <c r="E15" s="17">
        <v>220</v>
      </c>
      <c r="F15" s="17">
        <v>221</v>
      </c>
      <c r="G15" s="17">
        <v>221</v>
      </c>
      <c r="H15" s="17">
        <v>221</v>
      </c>
      <c r="I15" s="17">
        <v>220</v>
      </c>
      <c r="J15" s="19"/>
      <c r="K15" s="19"/>
      <c r="L15" s="22"/>
    </row>
    <row r="16" spans="1:13" x14ac:dyDescent="0.3">
      <c r="A16" s="1" t="s">
        <v>55</v>
      </c>
      <c r="B16" s="17">
        <v>18</v>
      </c>
      <c r="C16" s="17">
        <v>18</v>
      </c>
      <c r="D16" s="17">
        <v>18</v>
      </c>
      <c r="E16" s="17">
        <v>18</v>
      </c>
      <c r="F16" s="17">
        <v>19</v>
      </c>
      <c r="G16" s="17">
        <v>19</v>
      </c>
      <c r="H16" s="17">
        <v>19</v>
      </c>
      <c r="I16" s="17">
        <v>18</v>
      </c>
      <c r="J16" s="19"/>
      <c r="K16" s="19"/>
      <c r="L16" s="22"/>
    </row>
    <row r="17" spans="1:12" x14ac:dyDescent="0.3">
      <c r="A17" s="1" t="s">
        <v>56</v>
      </c>
      <c r="B17" s="17">
        <v>222</v>
      </c>
      <c r="C17" s="17">
        <v>222</v>
      </c>
      <c r="D17" s="17">
        <v>222</v>
      </c>
      <c r="E17" s="17">
        <v>221</v>
      </c>
      <c r="F17" s="17">
        <v>222</v>
      </c>
      <c r="G17" s="17">
        <v>222</v>
      </c>
      <c r="H17" s="17">
        <v>222</v>
      </c>
      <c r="I17" s="17">
        <v>221</v>
      </c>
      <c r="J17" s="19"/>
      <c r="K17" s="19"/>
      <c r="L17" s="22"/>
    </row>
    <row r="18" spans="1:12" x14ac:dyDescent="0.3">
      <c r="A18" s="1" t="s">
        <v>57</v>
      </c>
      <c r="B18" s="17">
        <v>1543</v>
      </c>
      <c r="C18" s="17">
        <v>1544</v>
      </c>
      <c r="D18" s="17">
        <v>1545</v>
      </c>
      <c r="E18" s="17">
        <v>1543</v>
      </c>
      <c r="F18" s="17">
        <v>1545</v>
      </c>
      <c r="G18" s="17">
        <v>1547</v>
      </c>
      <c r="H18" s="17">
        <v>1546</v>
      </c>
      <c r="I18" s="17">
        <v>1543</v>
      </c>
      <c r="J18" s="19"/>
      <c r="K18" s="19"/>
      <c r="L18" s="22"/>
    </row>
    <row r="19" spans="1:12" x14ac:dyDescent="0.3">
      <c r="A19" s="1" t="s">
        <v>58</v>
      </c>
      <c r="B19" s="17">
        <v>225</v>
      </c>
      <c r="C19" s="17">
        <v>225</v>
      </c>
      <c r="D19" s="17">
        <v>226</v>
      </c>
      <c r="E19" s="17">
        <v>225</v>
      </c>
      <c r="F19" s="17">
        <v>225</v>
      </c>
      <c r="G19" s="17">
        <v>225</v>
      </c>
      <c r="H19" s="17">
        <v>225</v>
      </c>
      <c r="I19" s="17">
        <v>225</v>
      </c>
      <c r="J19" s="19"/>
      <c r="K19" s="19"/>
      <c r="L19" s="22"/>
    </row>
    <row r="20" spans="1:12" x14ac:dyDescent="0.3">
      <c r="A20" s="1" t="s">
        <v>59</v>
      </c>
      <c r="B20" s="17">
        <v>95</v>
      </c>
      <c r="C20" s="17">
        <v>94</v>
      </c>
      <c r="D20" s="17">
        <v>93</v>
      </c>
      <c r="E20" s="17">
        <v>95</v>
      </c>
      <c r="F20" s="17">
        <v>93</v>
      </c>
      <c r="G20" s="17">
        <v>91</v>
      </c>
      <c r="H20" s="17">
        <v>92</v>
      </c>
      <c r="I20" s="17">
        <v>95</v>
      </c>
      <c r="J20" s="19"/>
      <c r="K20" s="19"/>
      <c r="L20" s="22"/>
    </row>
    <row r="21" spans="1:12" x14ac:dyDescent="0.3">
      <c r="A21" s="1" t="s">
        <v>64</v>
      </c>
      <c r="B21" s="17">
        <f>(B14*100)/B20</f>
        <v>4.2105263157894735</v>
      </c>
      <c r="C21" s="17">
        <f t="shared" ref="C21:I21" si="1">(C14*100)/C20</f>
        <v>4.2553191489361701</v>
      </c>
      <c r="D21" s="17">
        <f t="shared" si="1"/>
        <v>4.301075268817204</v>
      </c>
      <c r="E21" s="17">
        <f t="shared" si="1"/>
        <v>4.2105263157894735</v>
      </c>
      <c r="F21" s="17">
        <f t="shared" si="1"/>
        <v>4.301075268817204</v>
      </c>
      <c r="G21" s="17">
        <f t="shared" si="1"/>
        <v>4.395604395604396</v>
      </c>
      <c r="H21" s="17">
        <f t="shared" si="1"/>
        <v>4.3478260869565215</v>
      </c>
      <c r="I21" s="17">
        <f t="shared" si="1"/>
        <v>4.2105263157894735</v>
      </c>
      <c r="J21" s="19"/>
      <c r="K21" s="19"/>
      <c r="L21" s="22"/>
    </row>
    <row r="22" spans="1:12" x14ac:dyDescent="0.3">
      <c r="B22" s="19"/>
      <c r="C22" s="19"/>
      <c r="D22" s="19"/>
      <c r="E22" s="19"/>
      <c r="F22" s="19"/>
      <c r="G22" s="19"/>
      <c r="H22" s="19"/>
      <c r="I22" s="19"/>
      <c r="J22" s="19"/>
      <c r="K22" s="19"/>
      <c r="L22" s="22"/>
    </row>
    <row r="23" spans="1:12" x14ac:dyDescent="0.3">
      <c r="A23" s="15" t="s">
        <v>40</v>
      </c>
      <c r="B23" s="15"/>
      <c r="C23" s="15"/>
      <c r="D23" s="15"/>
      <c r="E23" s="15"/>
      <c r="F23" s="15"/>
      <c r="G23" s="15"/>
      <c r="H23" s="15"/>
      <c r="I23" s="15"/>
      <c r="J23" s="16"/>
      <c r="K23" s="19"/>
      <c r="L23" s="22"/>
    </row>
    <row r="24" spans="1:12" x14ac:dyDescent="0.3">
      <c r="A24" s="1" t="s">
        <v>43</v>
      </c>
      <c r="B24" s="17" t="s">
        <v>44</v>
      </c>
      <c r="C24" s="17" t="s">
        <v>45</v>
      </c>
      <c r="D24" s="17" t="s">
        <v>46</v>
      </c>
      <c r="E24" s="17" t="s">
        <v>47</v>
      </c>
      <c r="F24" s="17" t="s">
        <v>48</v>
      </c>
      <c r="G24" s="17" t="s">
        <v>49</v>
      </c>
      <c r="H24" s="17" t="s">
        <v>50</v>
      </c>
      <c r="I24" s="17" t="s">
        <v>51</v>
      </c>
      <c r="J24" s="19"/>
      <c r="K24" s="19"/>
      <c r="L24" s="25"/>
    </row>
    <row r="25" spans="1:12" x14ac:dyDescent="0.3">
      <c r="A25" s="1" t="s">
        <v>53</v>
      </c>
      <c r="B25" s="17">
        <v>5</v>
      </c>
      <c r="C25" s="17">
        <v>5</v>
      </c>
      <c r="D25" s="17">
        <v>5</v>
      </c>
      <c r="E25" s="17">
        <v>5</v>
      </c>
      <c r="F25" s="17">
        <v>5</v>
      </c>
      <c r="G25" s="17">
        <v>5</v>
      </c>
      <c r="H25" s="17">
        <v>5</v>
      </c>
      <c r="I25" s="17">
        <v>5</v>
      </c>
      <c r="J25" s="19"/>
      <c r="K25" s="19"/>
      <c r="L25" s="22"/>
    </row>
    <row r="26" spans="1:12" x14ac:dyDescent="0.3">
      <c r="A26" s="1" t="s">
        <v>54</v>
      </c>
      <c r="B26" s="17">
        <v>217</v>
      </c>
      <c r="C26" s="17">
        <v>217</v>
      </c>
      <c r="D26" s="17">
        <v>217</v>
      </c>
      <c r="E26" s="17">
        <v>216</v>
      </c>
      <c r="F26" s="17">
        <v>216</v>
      </c>
      <c r="G26" s="17">
        <v>217</v>
      </c>
      <c r="H26" s="17">
        <v>217</v>
      </c>
      <c r="I26" s="17">
        <v>217</v>
      </c>
      <c r="J26" s="19"/>
      <c r="K26" s="19"/>
      <c r="L26" s="22"/>
    </row>
    <row r="27" spans="1:12" x14ac:dyDescent="0.3">
      <c r="A27" s="1" t="s">
        <v>55</v>
      </c>
      <c r="B27" s="17">
        <v>19</v>
      </c>
      <c r="C27" s="17">
        <v>19</v>
      </c>
      <c r="D27" s="17">
        <v>18</v>
      </c>
      <c r="E27" s="17">
        <v>17</v>
      </c>
      <c r="F27" s="17">
        <v>18</v>
      </c>
      <c r="G27" s="17">
        <v>19</v>
      </c>
      <c r="H27" s="17">
        <v>19</v>
      </c>
      <c r="I27" s="17">
        <v>18</v>
      </c>
      <c r="J27" s="19"/>
      <c r="K27" s="19"/>
      <c r="L27" s="22"/>
    </row>
    <row r="28" spans="1:12" x14ac:dyDescent="0.3">
      <c r="A28" s="1" t="s">
        <v>56</v>
      </c>
      <c r="B28" s="17">
        <v>219</v>
      </c>
      <c r="C28" s="17">
        <v>218</v>
      </c>
      <c r="D28" s="17">
        <v>219</v>
      </c>
      <c r="E28" s="17">
        <v>217</v>
      </c>
      <c r="F28" s="17">
        <v>218</v>
      </c>
      <c r="G28" s="17">
        <v>219</v>
      </c>
      <c r="H28" s="17">
        <v>218</v>
      </c>
      <c r="I28" s="17">
        <v>219</v>
      </c>
      <c r="J28" s="19"/>
      <c r="K28" s="19"/>
      <c r="L28" s="22"/>
    </row>
    <row r="29" spans="1:12" x14ac:dyDescent="0.3">
      <c r="A29" s="1" t="s">
        <v>57</v>
      </c>
      <c r="B29" s="17">
        <v>1523</v>
      </c>
      <c r="C29" s="17">
        <v>1522</v>
      </c>
      <c r="D29" s="17">
        <v>1521</v>
      </c>
      <c r="E29" s="17">
        <v>1512</v>
      </c>
      <c r="F29" s="17">
        <v>1516</v>
      </c>
      <c r="G29" s="17">
        <v>1524</v>
      </c>
      <c r="H29" s="17">
        <v>1521</v>
      </c>
      <c r="I29" s="17">
        <v>1520</v>
      </c>
      <c r="J29" s="19"/>
      <c r="K29" s="19"/>
      <c r="L29" s="22"/>
    </row>
    <row r="30" spans="1:12" x14ac:dyDescent="0.3">
      <c r="A30" s="1" t="s">
        <v>58</v>
      </c>
      <c r="B30" s="17">
        <v>225</v>
      </c>
      <c r="C30" s="17">
        <v>224</v>
      </c>
      <c r="D30" s="17">
        <v>224</v>
      </c>
      <c r="E30" s="17">
        <v>224</v>
      </c>
      <c r="F30" s="17">
        <v>223</v>
      </c>
      <c r="G30" s="17">
        <v>224</v>
      </c>
      <c r="H30" s="17">
        <v>224</v>
      </c>
      <c r="I30" s="17">
        <v>223</v>
      </c>
      <c r="J30" s="19"/>
      <c r="K30" s="19"/>
      <c r="L30" s="22"/>
    </row>
    <row r="31" spans="1:12" x14ac:dyDescent="0.3">
      <c r="A31" s="1" t="s">
        <v>59</v>
      </c>
      <c r="B31" s="17">
        <v>115</v>
      </c>
      <c r="C31" s="17">
        <v>116</v>
      </c>
      <c r="D31" s="17">
        <v>117</v>
      </c>
      <c r="E31" s="17">
        <v>126</v>
      </c>
      <c r="F31" s="17">
        <v>122</v>
      </c>
      <c r="G31" s="17">
        <v>114</v>
      </c>
      <c r="H31" s="17">
        <v>117</v>
      </c>
      <c r="I31" s="17">
        <v>118</v>
      </c>
      <c r="J31" s="19"/>
      <c r="K31" s="19"/>
      <c r="L31" s="22"/>
    </row>
    <row r="32" spans="1:12" x14ac:dyDescent="0.3">
      <c r="A32" s="1"/>
      <c r="B32" s="17">
        <f>(B25*100)/B31</f>
        <v>4.3478260869565215</v>
      </c>
      <c r="C32" s="17">
        <f t="shared" ref="C32:I32" si="2">(C25*100)/C31</f>
        <v>4.3103448275862073</v>
      </c>
      <c r="D32" s="17">
        <f t="shared" si="2"/>
        <v>4.2735042735042734</v>
      </c>
      <c r="E32" s="17">
        <f t="shared" si="2"/>
        <v>3.9682539682539684</v>
      </c>
      <c r="F32" s="17">
        <f t="shared" si="2"/>
        <v>4.0983606557377046</v>
      </c>
      <c r="G32" s="17">
        <f t="shared" si="2"/>
        <v>4.3859649122807021</v>
      </c>
      <c r="H32" s="17">
        <f t="shared" si="2"/>
        <v>4.2735042735042734</v>
      </c>
      <c r="I32" s="17">
        <f t="shared" si="2"/>
        <v>4.2372881355932206</v>
      </c>
      <c r="J32" s="19"/>
      <c r="K32" s="19"/>
      <c r="L32" s="22"/>
    </row>
    <row r="33" spans="1:12" x14ac:dyDescent="0.3">
      <c r="B33" s="19"/>
      <c r="C33" s="19"/>
      <c r="D33" s="19"/>
      <c r="E33" s="19"/>
      <c r="F33" s="19"/>
      <c r="G33" s="19"/>
      <c r="H33" s="19"/>
      <c r="I33" s="19"/>
      <c r="J33" s="19"/>
      <c r="K33" s="19"/>
      <c r="L33" s="22"/>
    </row>
    <row r="34" spans="1:12" x14ac:dyDescent="0.3">
      <c r="B34" s="19"/>
      <c r="C34" s="19"/>
      <c r="D34" s="19"/>
      <c r="E34" s="19"/>
      <c r="F34" s="19"/>
      <c r="G34" s="19"/>
      <c r="H34" s="19"/>
      <c r="I34" s="19"/>
      <c r="J34" s="19"/>
      <c r="K34" s="19"/>
      <c r="L34" s="22"/>
    </row>
    <row r="35" spans="1:12" x14ac:dyDescent="0.3">
      <c r="A35" s="15" t="s">
        <v>40</v>
      </c>
      <c r="B35" s="15"/>
      <c r="C35" s="15"/>
      <c r="D35" s="15"/>
      <c r="E35" s="15"/>
      <c r="F35" s="15"/>
      <c r="G35" s="15"/>
      <c r="H35" s="15"/>
      <c r="I35" s="15"/>
      <c r="J35" s="16"/>
      <c r="K35" s="19"/>
      <c r="L35" s="22"/>
    </row>
    <row r="36" spans="1:12" x14ac:dyDescent="0.3">
      <c r="A36" s="1" t="s">
        <v>43</v>
      </c>
      <c r="B36" s="17" t="s">
        <v>44</v>
      </c>
      <c r="C36" s="17" t="s">
        <v>45</v>
      </c>
      <c r="D36" s="17" t="s">
        <v>46</v>
      </c>
      <c r="E36" s="17" t="s">
        <v>47</v>
      </c>
      <c r="F36" s="17" t="s">
        <v>48</v>
      </c>
      <c r="G36" s="17" t="s">
        <v>49</v>
      </c>
      <c r="H36" s="17" t="s">
        <v>50</v>
      </c>
      <c r="I36" s="17" t="s">
        <v>51</v>
      </c>
      <c r="J36" s="19"/>
      <c r="K36" s="19"/>
      <c r="L36" s="25"/>
    </row>
    <row r="37" spans="1:12" x14ac:dyDescent="0.3">
      <c r="A37" s="1" t="s">
        <v>53</v>
      </c>
      <c r="B37" s="17">
        <v>6</v>
      </c>
      <c r="C37" s="17">
        <v>6</v>
      </c>
      <c r="D37" s="17">
        <v>6</v>
      </c>
      <c r="E37" s="17">
        <v>6</v>
      </c>
      <c r="F37" s="17">
        <v>6</v>
      </c>
      <c r="G37" s="17">
        <v>6</v>
      </c>
      <c r="H37" s="17">
        <v>6</v>
      </c>
      <c r="I37" s="17">
        <v>6</v>
      </c>
      <c r="J37" s="19"/>
      <c r="K37" s="19"/>
      <c r="L37" s="22"/>
    </row>
    <row r="38" spans="1:12" x14ac:dyDescent="0.3">
      <c r="A38" s="1" t="s">
        <v>54</v>
      </c>
      <c r="B38" s="17">
        <v>214</v>
      </c>
      <c r="C38" s="17">
        <v>213</v>
      </c>
      <c r="D38" s="17">
        <v>213</v>
      </c>
      <c r="E38" s="17">
        <v>213</v>
      </c>
      <c r="F38" s="17">
        <v>214</v>
      </c>
      <c r="G38" s="17">
        <v>213</v>
      </c>
      <c r="H38" s="17">
        <v>214</v>
      </c>
      <c r="I38" s="17">
        <v>213</v>
      </c>
      <c r="J38" s="19"/>
      <c r="K38" s="19"/>
      <c r="L38" s="22"/>
    </row>
    <row r="39" spans="1:12" x14ac:dyDescent="0.3">
      <c r="A39" s="1" t="s">
        <v>55</v>
      </c>
      <c r="B39" s="17">
        <v>19</v>
      </c>
      <c r="C39" s="17">
        <v>18</v>
      </c>
      <c r="D39" s="17">
        <v>18</v>
      </c>
      <c r="E39" s="17">
        <v>19</v>
      </c>
      <c r="F39" s="17">
        <v>19</v>
      </c>
      <c r="G39" s="17">
        <v>18</v>
      </c>
      <c r="H39" s="17">
        <v>19</v>
      </c>
      <c r="I39" s="17">
        <v>18</v>
      </c>
      <c r="J39" s="19"/>
      <c r="K39" s="19"/>
      <c r="L39" s="22"/>
    </row>
    <row r="40" spans="1:12" x14ac:dyDescent="0.3">
      <c r="A40" s="1" t="s">
        <v>56</v>
      </c>
      <c r="B40" s="17">
        <v>215</v>
      </c>
      <c r="C40" s="17">
        <v>215</v>
      </c>
      <c r="D40" s="17">
        <v>215</v>
      </c>
      <c r="E40" s="17">
        <v>215</v>
      </c>
      <c r="F40" s="17">
        <v>215</v>
      </c>
      <c r="G40" s="17">
        <v>215</v>
      </c>
      <c r="H40" s="17">
        <v>216</v>
      </c>
      <c r="I40" s="17">
        <v>215</v>
      </c>
      <c r="J40" s="19"/>
      <c r="K40" s="19"/>
      <c r="L40" s="22"/>
    </row>
    <row r="41" spans="1:12" x14ac:dyDescent="0.3">
      <c r="A41" s="1" t="s">
        <v>57</v>
      </c>
      <c r="B41" s="17">
        <v>1499</v>
      </c>
      <c r="C41" s="17">
        <v>1495</v>
      </c>
      <c r="D41" s="17">
        <v>1495</v>
      </c>
      <c r="E41" s="17">
        <v>1497</v>
      </c>
      <c r="F41" s="17">
        <v>1500</v>
      </c>
      <c r="G41" s="17">
        <v>1496</v>
      </c>
      <c r="H41" s="17">
        <v>1501</v>
      </c>
      <c r="I41" s="17">
        <v>1498</v>
      </c>
      <c r="J41" s="19"/>
      <c r="K41" s="19"/>
      <c r="L41" s="22"/>
    </row>
    <row r="42" spans="1:12" x14ac:dyDescent="0.3">
      <c r="A42" s="1" t="s">
        <v>58</v>
      </c>
      <c r="B42" s="17">
        <v>224</v>
      </c>
      <c r="C42" s="17">
        <v>223</v>
      </c>
      <c r="D42" s="17">
        <v>223</v>
      </c>
      <c r="E42" s="17">
        <v>222</v>
      </c>
      <c r="F42" s="17">
        <v>222</v>
      </c>
      <c r="G42" s="17">
        <v>224</v>
      </c>
      <c r="H42" s="17">
        <v>223</v>
      </c>
      <c r="I42" s="17">
        <v>223</v>
      </c>
      <c r="J42" s="19"/>
      <c r="K42" s="19"/>
      <c r="L42" s="22"/>
    </row>
    <row r="43" spans="1:12" x14ac:dyDescent="0.3">
      <c r="A43" s="1" t="s">
        <v>59</v>
      </c>
      <c r="B43" s="17">
        <v>139</v>
      </c>
      <c r="C43" s="17">
        <v>143</v>
      </c>
      <c r="D43" s="17">
        <v>143</v>
      </c>
      <c r="E43" s="17">
        <v>141</v>
      </c>
      <c r="F43" s="17">
        <v>138</v>
      </c>
      <c r="G43" s="17">
        <v>142</v>
      </c>
      <c r="H43" s="17">
        <v>137</v>
      </c>
      <c r="I43" s="17">
        <v>140</v>
      </c>
      <c r="J43" s="19"/>
      <c r="K43" s="19"/>
      <c r="L43" s="22"/>
    </row>
    <row r="44" spans="1:12" x14ac:dyDescent="0.3">
      <c r="A44" s="1"/>
      <c r="B44" s="17">
        <f>(B37*100)/B43</f>
        <v>4.3165467625899279</v>
      </c>
      <c r="C44" s="17">
        <f t="shared" ref="C44:I44" si="3">(C37*100)/C43</f>
        <v>4.1958041958041958</v>
      </c>
      <c r="D44" s="17">
        <f t="shared" si="3"/>
        <v>4.1958041958041958</v>
      </c>
      <c r="E44" s="17">
        <f t="shared" si="3"/>
        <v>4.2553191489361701</v>
      </c>
      <c r="F44" s="17">
        <f t="shared" si="3"/>
        <v>4.3478260869565215</v>
      </c>
      <c r="G44" s="17">
        <f t="shared" si="3"/>
        <v>4.225352112676056</v>
      </c>
      <c r="H44" s="17">
        <f t="shared" si="3"/>
        <v>4.3795620437956204</v>
      </c>
      <c r="I44" s="17">
        <f t="shared" si="3"/>
        <v>4.2857142857142856</v>
      </c>
      <c r="J44" s="19"/>
      <c r="K44" s="19"/>
      <c r="L44" s="22"/>
    </row>
    <row r="45" spans="1:12" x14ac:dyDescent="0.3">
      <c r="B45" s="19"/>
      <c r="C45" s="19"/>
      <c r="D45" s="19"/>
      <c r="E45" s="19"/>
      <c r="F45" s="19"/>
      <c r="G45" s="19"/>
      <c r="H45" s="19"/>
      <c r="I45" s="19"/>
      <c r="J45" s="19"/>
      <c r="K45" s="19"/>
      <c r="L45" s="22"/>
    </row>
    <row r="46" spans="1:12" x14ac:dyDescent="0.3">
      <c r="A46" s="15" t="s">
        <v>40</v>
      </c>
      <c r="B46" s="15"/>
      <c r="C46" s="15"/>
      <c r="D46" s="15"/>
      <c r="E46" s="15"/>
      <c r="F46" s="15"/>
      <c r="G46" s="15"/>
      <c r="H46" s="15"/>
      <c r="I46" s="15"/>
      <c r="J46" s="16"/>
      <c r="K46" s="19"/>
      <c r="L46" s="22"/>
    </row>
    <row r="47" spans="1:12" x14ac:dyDescent="0.3">
      <c r="A47" s="1" t="s">
        <v>43</v>
      </c>
      <c r="B47" s="17" t="s">
        <v>44</v>
      </c>
      <c r="C47" s="17" t="s">
        <v>45</v>
      </c>
      <c r="D47" s="17" t="s">
        <v>46</v>
      </c>
      <c r="E47" s="17" t="s">
        <v>47</v>
      </c>
      <c r="F47" s="17" t="s">
        <v>48</v>
      </c>
      <c r="G47" s="17" t="s">
        <v>49</v>
      </c>
      <c r="H47" s="17" t="s">
        <v>50</v>
      </c>
      <c r="I47" s="17" t="s">
        <v>51</v>
      </c>
      <c r="J47" s="19"/>
      <c r="K47" s="19"/>
      <c r="L47" s="25"/>
    </row>
    <row r="48" spans="1:12" x14ac:dyDescent="0.3">
      <c r="A48" s="1" t="s">
        <v>53</v>
      </c>
      <c r="B48" s="17">
        <v>7</v>
      </c>
      <c r="C48" s="17">
        <v>7</v>
      </c>
      <c r="D48" s="17">
        <v>7</v>
      </c>
      <c r="E48" s="17">
        <v>7</v>
      </c>
      <c r="F48" s="17">
        <v>7</v>
      </c>
      <c r="G48" s="17">
        <v>7</v>
      </c>
      <c r="H48" s="17">
        <v>7</v>
      </c>
      <c r="I48" s="17">
        <v>7</v>
      </c>
      <c r="J48" s="19"/>
      <c r="K48" s="19"/>
      <c r="L48" s="22"/>
    </row>
    <row r="49" spans="1:12" x14ac:dyDescent="0.3">
      <c r="A49" s="1" t="s">
        <v>54</v>
      </c>
      <c r="B49" s="17">
        <v>209</v>
      </c>
      <c r="C49" s="17">
        <v>209</v>
      </c>
      <c r="D49" s="17">
        <v>209</v>
      </c>
      <c r="E49" s="17">
        <v>210</v>
      </c>
      <c r="F49" s="17">
        <v>210</v>
      </c>
      <c r="G49" s="17">
        <v>210</v>
      </c>
      <c r="H49" s="17">
        <v>210</v>
      </c>
      <c r="I49" s="17">
        <v>210</v>
      </c>
      <c r="J49" s="19"/>
      <c r="K49" s="19"/>
      <c r="L49" s="22"/>
    </row>
    <row r="50" spans="1:12" x14ac:dyDescent="0.3">
      <c r="A50" s="1" t="s">
        <v>55</v>
      </c>
      <c r="B50" s="17">
        <v>18</v>
      </c>
      <c r="C50" s="17">
        <v>18</v>
      </c>
      <c r="D50" s="17">
        <v>18</v>
      </c>
      <c r="E50" s="17">
        <v>19</v>
      </c>
      <c r="F50" s="17">
        <v>19</v>
      </c>
      <c r="G50" s="17">
        <v>19</v>
      </c>
      <c r="H50" s="17">
        <v>18</v>
      </c>
      <c r="I50" s="17">
        <v>19</v>
      </c>
      <c r="J50" s="19"/>
      <c r="K50" s="19"/>
      <c r="L50" s="22"/>
    </row>
    <row r="51" spans="1:12" x14ac:dyDescent="0.3">
      <c r="A51" s="1" t="s">
        <v>56</v>
      </c>
      <c r="B51" s="17">
        <v>211</v>
      </c>
      <c r="C51" s="17">
        <v>211</v>
      </c>
      <c r="D51" s="17">
        <v>211</v>
      </c>
      <c r="E51" s="17">
        <v>212</v>
      </c>
      <c r="F51" s="17">
        <v>212</v>
      </c>
      <c r="G51" s="17">
        <v>212</v>
      </c>
      <c r="H51" s="17">
        <v>212</v>
      </c>
      <c r="I51" s="17">
        <v>212</v>
      </c>
      <c r="J51" s="19"/>
      <c r="K51" s="19"/>
      <c r="L51" s="22"/>
    </row>
    <row r="52" spans="1:12" x14ac:dyDescent="0.3">
      <c r="A52" s="1" t="s">
        <v>57</v>
      </c>
      <c r="B52" s="17">
        <v>1471</v>
      </c>
      <c r="C52" s="17">
        <v>1472</v>
      </c>
      <c r="D52" s="17">
        <v>1474</v>
      </c>
      <c r="E52" s="17">
        <v>1477</v>
      </c>
      <c r="F52" s="17">
        <v>1476</v>
      </c>
      <c r="G52" s="17">
        <v>1477</v>
      </c>
      <c r="H52" s="17">
        <v>1473</v>
      </c>
      <c r="I52" s="17">
        <v>1474</v>
      </c>
      <c r="J52" s="19"/>
      <c r="K52" s="19"/>
      <c r="L52" s="22"/>
    </row>
    <row r="53" spans="1:12" x14ac:dyDescent="0.3">
      <c r="A53" s="1" t="s">
        <v>58</v>
      </c>
      <c r="B53" s="17">
        <v>221</v>
      </c>
      <c r="C53" s="17">
        <v>221</v>
      </c>
      <c r="D53" s="17">
        <v>221</v>
      </c>
      <c r="E53" s="17">
        <v>222</v>
      </c>
      <c r="F53" s="17">
        <v>222</v>
      </c>
      <c r="G53" s="17">
        <v>223</v>
      </c>
      <c r="H53" s="17">
        <v>221</v>
      </c>
      <c r="I53" s="17">
        <v>222</v>
      </c>
      <c r="J53" s="19"/>
      <c r="K53" s="19"/>
      <c r="L53" s="22"/>
    </row>
    <row r="54" spans="1:12" x14ac:dyDescent="0.3">
      <c r="A54" s="1" t="s">
        <v>59</v>
      </c>
      <c r="B54" s="17">
        <v>167</v>
      </c>
      <c r="C54" s="17">
        <v>166</v>
      </c>
      <c r="D54" s="17">
        <v>164</v>
      </c>
      <c r="E54" s="17">
        <v>161</v>
      </c>
      <c r="F54" s="17">
        <v>162</v>
      </c>
      <c r="G54" s="17">
        <v>161</v>
      </c>
      <c r="H54" s="17">
        <v>165</v>
      </c>
      <c r="I54" s="17">
        <v>164</v>
      </c>
      <c r="J54" s="19"/>
      <c r="K54" s="19"/>
      <c r="L54" s="22"/>
    </row>
    <row r="55" spans="1:12" x14ac:dyDescent="0.3">
      <c r="A55" s="1"/>
      <c r="B55" s="17">
        <f>(B48*100)/B54</f>
        <v>4.1916167664670656</v>
      </c>
      <c r="C55" s="17">
        <f t="shared" ref="C55:I55" si="4">(C48*100)/C54</f>
        <v>4.2168674698795181</v>
      </c>
      <c r="D55" s="17">
        <f t="shared" si="4"/>
        <v>4.2682926829268295</v>
      </c>
      <c r="E55" s="17">
        <f t="shared" si="4"/>
        <v>4.3478260869565215</v>
      </c>
      <c r="F55" s="17">
        <f t="shared" si="4"/>
        <v>4.3209876543209873</v>
      </c>
      <c r="G55" s="17">
        <f t="shared" si="4"/>
        <v>4.3478260869565215</v>
      </c>
      <c r="H55" s="17">
        <f t="shared" si="4"/>
        <v>4.2424242424242422</v>
      </c>
      <c r="I55" s="17">
        <f t="shared" si="4"/>
        <v>4.2682926829268295</v>
      </c>
      <c r="J55" s="19"/>
      <c r="K55" s="19"/>
      <c r="L55" s="22"/>
    </row>
    <row r="56" spans="1:12" x14ac:dyDescent="0.3">
      <c r="B56" s="19"/>
      <c r="C56" s="19"/>
      <c r="D56" s="19"/>
      <c r="E56" s="19"/>
      <c r="F56" s="19"/>
      <c r="G56" s="19"/>
      <c r="H56" s="19"/>
      <c r="I56" s="19"/>
      <c r="J56" s="19"/>
      <c r="K56" s="19"/>
      <c r="L56" s="22"/>
    </row>
    <row r="57" spans="1:12" x14ac:dyDescent="0.3">
      <c r="A57" s="15" t="s">
        <v>40</v>
      </c>
      <c r="B57" s="15"/>
      <c r="C57" s="15"/>
      <c r="D57" s="15"/>
      <c r="E57" s="15"/>
      <c r="F57" s="15"/>
      <c r="G57" s="15"/>
      <c r="H57" s="15"/>
      <c r="I57" s="15"/>
      <c r="J57" s="16"/>
      <c r="K57" s="19"/>
      <c r="L57" s="22"/>
    </row>
    <row r="58" spans="1:12" x14ac:dyDescent="0.3">
      <c r="A58" s="1" t="s">
        <v>43</v>
      </c>
      <c r="B58" s="17" t="s">
        <v>44</v>
      </c>
      <c r="C58" s="17" t="s">
        <v>45</v>
      </c>
      <c r="D58" s="17" t="s">
        <v>46</v>
      </c>
      <c r="E58" s="17" t="s">
        <v>47</v>
      </c>
      <c r="F58" s="17" t="s">
        <v>48</v>
      </c>
      <c r="G58" s="17" t="s">
        <v>49</v>
      </c>
      <c r="H58" s="17" t="s">
        <v>50</v>
      </c>
      <c r="I58" s="17" t="s">
        <v>51</v>
      </c>
      <c r="J58" s="19"/>
      <c r="K58" s="19"/>
      <c r="L58" s="25"/>
    </row>
    <row r="59" spans="1:12" x14ac:dyDescent="0.3">
      <c r="A59" s="1" t="s">
        <v>53</v>
      </c>
      <c r="B59" s="17">
        <v>8</v>
      </c>
      <c r="C59" s="17">
        <v>8</v>
      </c>
      <c r="D59" s="17">
        <v>8</v>
      </c>
      <c r="E59" s="17">
        <v>8</v>
      </c>
      <c r="F59" s="17">
        <v>8</v>
      </c>
      <c r="G59" s="17">
        <v>8</v>
      </c>
      <c r="H59" s="17">
        <v>8</v>
      </c>
      <c r="I59" s="17">
        <v>8</v>
      </c>
      <c r="J59" s="19"/>
      <c r="K59" s="19"/>
      <c r="L59" s="22"/>
    </row>
    <row r="60" spans="1:12" x14ac:dyDescent="0.3">
      <c r="A60" s="1" t="s">
        <v>54</v>
      </c>
      <c r="B60" s="17">
        <v>206</v>
      </c>
      <c r="C60" s="17">
        <v>206</v>
      </c>
      <c r="D60" s="17">
        <v>206</v>
      </c>
      <c r="E60" s="17">
        <v>209</v>
      </c>
      <c r="F60" s="17">
        <v>206</v>
      </c>
      <c r="G60" s="17">
        <v>205</v>
      </c>
      <c r="H60" s="17">
        <v>206</v>
      </c>
      <c r="I60" s="17">
        <v>206</v>
      </c>
      <c r="J60" s="19"/>
      <c r="K60" s="19"/>
      <c r="L60" s="22"/>
    </row>
    <row r="61" spans="1:12" x14ac:dyDescent="0.3">
      <c r="A61" s="1" t="s">
        <v>55</v>
      </c>
      <c r="B61" s="17">
        <v>18</v>
      </c>
      <c r="C61" s="17">
        <v>19</v>
      </c>
      <c r="D61" s="17">
        <v>19</v>
      </c>
      <c r="E61" s="17">
        <v>18</v>
      </c>
      <c r="F61" s="17">
        <v>19</v>
      </c>
      <c r="G61" s="17">
        <v>18</v>
      </c>
      <c r="H61" s="17">
        <v>19</v>
      </c>
      <c r="I61" s="17">
        <v>18</v>
      </c>
      <c r="J61" s="19"/>
      <c r="K61" s="19"/>
      <c r="L61" s="22"/>
    </row>
    <row r="62" spans="1:12" x14ac:dyDescent="0.3">
      <c r="A62" s="1" t="s">
        <v>56</v>
      </c>
      <c r="B62" s="17">
        <v>208</v>
      </c>
      <c r="C62" s="17">
        <v>209</v>
      </c>
      <c r="D62" s="17">
        <v>209</v>
      </c>
      <c r="E62" s="17">
        <v>211</v>
      </c>
      <c r="F62" s="17">
        <v>208</v>
      </c>
      <c r="G62" s="17">
        <v>208</v>
      </c>
      <c r="H62" s="17">
        <v>208</v>
      </c>
      <c r="I62" s="17">
        <v>208</v>
      </c>
      <c r="J62" s="19"/>
      <c r="K62" s="19"/>
      <c r="L62" s="22"/>
    </row>
    <row r="63" spans="1:12" x14ac:dyDescent="0.3">
      <c r="A63" s="1" t="s">
        <v>57</v>
      </c>
      <c r="B63" s="17">
        <v>1450</v>
      </c>
      <c r="C63" s="17">
        <v>1452</v>
      </c>
      <c r="D63" s="17">
        <v>1452</v>
      </c>
      <c r="E63" s="17">
        <v>1471</v>
      </c>
      <c r="F63" s="17">
        <v>1451</v>
      </c>
      <c r="G63" s="17">
        <v>1446</v>
      </c>
      <c r="H63" s="17">
        <v>1451</v>
      </c>
      <c r="I63" s="17">
        <v>1451</v>
      </c>
      <c r="J63" s="19"/>
      <c r="K63" s="19"/>
      <c r="L63" s="22"/>
    </row>
    <row r="64" spans="1:12" x14ac:dyDescent="0.3">
      <c r="A64" s="1" t="s">
        <v>58</v>
      </c>
      <c r="B64" s="17">
        <v>220</v>
      </c>
      <c r="C64" s="17">
        <v>221</v>
      </c>
      <c r="D64" s="17">
        <v>221</v>
      </c>
      <c r="E64" s="17">
        <v>223</v>
      </c>
      <c r="F64" s="17">
        <v>221</v>
      </c>
      <c r="G64" s="17">
        <v>221</v>
      </c>
      <c r="H64" s="17">
        <v>219</v>
      </c>
      <c r="I64" s="17">
        <v>221</v>
      </c>
      <c r="J64" s="19"/>
      <c r="K64" s="19"/>
      <c r="L64" s="22"/>
    </row>
    <row r="65" spans="1:12" x14ac:dyDescent="0.3">
      <c r="A65" s="1" t="s">
        <v>59</v>
      </c>
      <c r="B65" s="17">
        <v>188</v>
      </c>
      <c r="C65" s="17">
        <v>186</v>
      </c>
      <c r="D65" s="17">
        <v>186</v>
      </c>
      <c r="E65" s="17">
        <v>167</v>
      </c>
      <c r="F65" s="17">
        <v>187</v>
      </c>
      <c r="G65" s="17">
        <v>192</v>
      </c>
      <c r="H65" s="17">
        <v>187</v>
      </c>
      <c r="I65" s="17">
        <v>187</v>
      </c>
      <c r="J65" s="19"/>
      <c r="K65" s="19"/>
      <c r="L65" s="22"/>
    </row>
    <row r="66" spans="1:12" x14ac:dyDescent="0.3">
      <c r="A66" s="1"/>
      <c r="B66" s="17">
        <f>(B59*100)/B65</f>
        <v>4.2553191489361701</v>
      </c>
      <c r="C66" s="17">
        <f t="shared" ref="C66:I66" si="5">(C59*100)/C65</f>
        <v>4.301075268817204</v>
      </c>
      <c r="D66" s="17">
        <f t="shared" si="5"/>
        <v>4.301075268817204</v>
      </c>
      <c r="E66" s="17">
        <f t="shared" si="5"/>
        <v>4.7904191616766463</v>
      </c>
      <c r="F66" s="17">
        <f t="shared" si="5"/>
        <v>4.2780748663101607</v>
      </c>
      <c r="G66" s="17">
        <f t="shared" si="5"/>
        <v>4.166666666666667</v>
      </c>
      <c r="H66" s="17">
        <f t="shared" si="5"/>
        <v>4.2780748663101607</v>
      </c>
      <c r="I66" s="17">
        <f t="shared" si="5"/>
        <v>4.2780748663101607</v>
      </c>
      <c r="J66" s="19"/>
      <c r="K66" s="19"/>
      <c r="L66" s="22"/>
    </row>
  </sheetData>
  <mergeCells count="7">
    <mergeCell ref="A57:I57"/>
    <mergeCell ref="A1:I1"/>
    <mergeCell ref="L10:M10"/>
    <mergeCell ref="A12:I12"/>
    <mergeCell ref="A23:I23"/>
    <mergeCell ref="A35:I35"/>
    <mergeCell ref="A46:I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35696-1923-41C2-8E50-CEE5F1BF1A2E}">
  <dimension ref="A1:D15"/>
  <sheetViews>
    <sheetView tabSelected="1" workbookViewId="0">
      <selection activeCell="I9" sqref="I9"/>
    </sheetView>
  </sheetViews>
  <sheetFormatPr defaultRowHeight="14.4" x14ac:dyDescent="0.3"/>
  <cols>
    <col min="1" max="1" width="33.77734375" bestFit="1" customWidth="1"/>
    <col min="2" max="2" width="22" bestFit="1" customWidth="1"/>
    <col min="3" max="3" width="4" bestFit="1" customWidth="1"/>
    <col min="4" max="4" width="32.44140625" customWidth="1"/>
  </cols>
  <sheetData>
    <row r="1" spans="1:4" x14ac:dyDescent="0.3">
      <c r="A1" s="39" t="s">
        <v>65</v>
      </c>
      <c r="B1" s="39" t="s">
        <v>39</v>
      </c>
    </row>
    <row r="2" spans="1:4" x14ac:dyDescent="0.3">
      <c r="A2" t="s">
        <v>67</v>
      </c>
      <c r="B2">
        <v>2.4700000000000002</v>
      </c>
    </row>
    <row r="3" spans="1:4" x14ac:dyDescent="0.3">
      <c r="A3" t="s">
        <v>66</v>
      </c>
      <c r="B3">
        <v>2.6</v>
      </c>
    </row>
    <row r="5" spans="1:4" ht="14.4" customHeight="1" x14ac:dyDescent="0.3">
      <c r="A5" s="39" t="s">
        <v>69</v>
      </c>
      <c r="B5" s="41" t="s">
        <v>74</v>
      </c>
      <c r="C5" s="41"/>
      <c r="D5" s="40" t="s">
        <v>75</v>
      </c>
    </row>
    <row r="6" spans="1:4" x14ac:dyDescent="0.3">
      <c r="A6" t="s">
        <v>71</v>
      </c>
      <c r="B6">
        <v>1.03</v>
      </c>
      <c r="D6" s="40"/>
    </row>
    <row r="7" spans="1:4" x14ac:dyDescent="0.3">
      <c r="A7" t="s">
        <v>70</v>
      </c>
      <c r="B7">
        <v>0.43</v>
      </c>
      <c r="D7" s="40"/>
    </row>
    <row r="8" spans="1:4" x14ac:dyDescent="0.3">
      <c r="D8" s="40"/>
    </row>
    <row r="9" spans="1:4" x14ac:dyDescent="0.3">
      <c r="A9" s="39" t="s">
        <v>68</v>
      </c>
      <c r="B9" s="39"/>
      <c r="D9" s="40"/>
    </row>
    <row r="10" spans="1:4" x14ac:dyDescent="0.3">
      <c r="A10" t="s">
        <v>72</v>
      </c>
      <c r="B10">
        <v>4.24</v>
      </c>
      <c r="D10" s="40"/>
    </row>
    <row r="11" spans="1:4" x14ac:dyDescent="0.3">
      <c r="A11" t="s">
        <v>73</v>
      </c>
      <c r="B11">
        <v>4.33</v>
      </c>
      <c r="D11" s="40"/>
    </row>
    <row r="12" spans="1:4" x14ac:dyDescent="0.3">
      <c r="D12" s="40"/>
    </row>
    <row r="13" spans="1:4" x14ac:dyDescent="0.3">
      <c r="D13" s="40"/>
    </row>
    <row r="14" spans="1:4" x14ac:dyDescent="0.3">
      <c r="D14" s="40"/>
    </row>
    <row r="15" spans="1:4" x14ac:dyDescent="0.3">
      <c r="D15" s="40"/>
    </row>
  </sheetData>
  <mergeCells count="2">
    <mergeCell ref="D5:D1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Simulaciones Ignacio</vt:lpstr>
      <vt:lpstr>Simulaciones Lolita</vt:lpstr>
      <vt:lpstr>Simulaciones Joel</vt:lpstr>
      <vt:lpstr>RELACION COSTO BENEFICIO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dc:creator>
  <cp:lastModifiedBy>Ignacio</cp:lastModifiedBy>
  <dcterms:created xsi:type="dcterms:W3CDTF">2020-08-24T14:54:05Z</dcterms:created>
  <dcterms:modified xsi:type="dcterms:W3CDTF">2020-08-26T01:09:02Z</dcterms:modified>
</cp:coreProperties>
</file>